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updateLinks="never" codeName="ThisWorkbook" defaultThemeVersion="124226"/>
  <bookViews>
    <workbookView xWindow="28680" yWindow="-120" windowWidth="29040" windowHeight="15720" tabRatio="599" activeTab="3"/>
  </bookViews>
  <sheets>
    <sheet name="Instruccions" sheetId="207" r:id="rId1"/>
    <sheet name="Dades" sheetId="186" r:id="rId2"/>
    <sheet name="Inici" sheetId="27" r:id="rId3"/>
    <sheet name="1" sheetId="78" r:id="rId4"/>
    <sheet name="2" sheetId="65" r:id="rId5"/>
    <sheet name="3" sheetId="85" r:id="rId6"/>
    <sheet name="4" sheetId="66" r:id="rId7"/>
    <sheet name="5" sheetId="86" r:id="rId8"/>
    <sheet name="6" sheetId="67" r:id="rId9"/>
    <sheet name="7" sheetId="87" r:id="rId10"/>
    <sheet name="8" sheetId="68" r:id="rId11"/>
    <sheet name="9" sheetId="88" r:id="rId12"/>
    <sheet name="10" sheetId="69" r:id="rId13"/>
    <sheet name="11" sheetId="89" r:id="rId14"/>
    <sheet name="12" sheetId="70" r:id="rId15"/>
    <sheet name="13" sheetId="91" r:id="rId16"/>
    <sheet name="14" sheetId="71" r:id="rId17"/>
    <sheet name="15" sheetId="72" r:id="rId18"/>
    <sheet name="16" sheetId="73" r:id="rId19"/>
    <sheet name="17" sheetId="74" r:id="rId20"/>
    <sheet name="18" sheetId="75" r:id="rId21"/>
    <sheet name="19" sheetId="76" r:id="rId22"/>
    <sheet name="Esdeveniments" sheetId="208" state="hidden" r:id="rId23"/>
    <sheet name="20" sheetId="80" r:id="rId24"/>
    <sheet name="21" sheetId="81" r:id="rId25"/>
    <sheet name="22" sheetId="82" r:id="rId26"/>
    <sheet name="23" sheetId="79" r:id="rId27"/>
    <sheet name="24" sheetId="77" r:id="rId28"/>
    <sheet name="25" sheetId="202" r:id="rId29"/>
    <sheet name="26" sheetId="209" r:id="rId30"/>
    <sheet name="27" sheetId="210" r:id="rId31"/>
    <sheet name="28" sheetId="211" state="hidden" r:id="rId32"/>
    <sheet name="Resumen Estudio" sheetId="35" r:id="rId33"/>
    <sheet name="Tablas" sheetId="39" state="hidden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_xlnm._FilterDatabase" localSheetId="3" hidden="1">'1'!$B$7:$BD$102</definedName>
    <definedName name="_xlnm._FilterDatabase" localSheetId="12" hidden="1">'10'!$B$7:$BD$113</definedName>
    <definedName name="_xlnm._FilterDatabase" localSheetId="13" hidden="1">'11'!$B$7:$BD$58</definedName>
    <definedName name="_xlnm._FilterDatabase" localSheetId="14" hidden="1">'12'!$B$7:$BD$95</definedName>
    <definedName name="_xlnm._FilterDatabase" localSheetId="15" hidden="1">'13'!$B$7:$BD$64</definedName>
    <definedName name="_xlnm._FilterDatabase" localSheetId="16" hidden="1">'14'!$B$7:$BD$96</definedName>
    <definedName name="_xlnm._FilterDatabase" localSheetId="17" hidden="1">'15'!$B$7:$BD$104</definedName>
    <definedName name="_xlnm._FilterDatabase" localSheetId="18" hidden="1">'16'!$B$7:$BD$112</definedName>
    <definedName name="_xlnm._FilterDatabase" localSheetId="19" hidden="1">'17'!$B$7:$BD$54</definedName>
    <definedName name="_xlnm._FilterDatabase" localSheetId="20" hidden="1">'18'!$B$7:$BD$55</definedName>
    <definedName name="_xlnm._FilterDatabase" localSheetId="21" hidden="1">'19'!$B$7:$BA$92</definedName>
    <definedName name="_xlnm._FilterDatabase" localSheetId="4" hidden="1">'2'!$B$7:$BD$109</definedName>
    <definedName name="_xlnm._FilterDatabase" localSheetId="23" hidden="1">'20'!$B$7:$BA$59</definedName>
    <definedName name="_xlnm._FilterDatabase" localSheetId="24" hidden="1">'21'!$B$7:$BA$106</definedName>
    <definedName name="_xlnm._FilterDatabase" localSheetId="25" hidden="1">'22'!$B$7:$BA$62</definedName>
    <definedName name="_xlnm._FilterDatabase" localSheetId="26" hidden="1">'23'!$B$7:$BA$71</definedName>
    <definedName name="_xlnm._FilterDatabase" localSheetId="27" hidden="1">'24'!$B$7:$BA$102</definedName>
    <definedName name="_xlnm._FilterDatabase" localSheetId="28" hidden="1">'25'!$B$7:$BA$84</definedName>
    <definedName name="_xlnm._FilterDatabase" localSheetId="29" hidden="1">'26'!$B$7:$BA$84</definedName>
    <definedName name="_xlnm._FilterDatabase" localSheetId="30" hidden="1">'27'!$B$7:$BA$84</definedName>
    <definedName name="_xlnm._FilterDatabase" localSheetId="31" hidden="1">'28'!$B$7:$BA$84</definedName>
    <definedName name="_xlnm._FilterDatabase" localSheetId="5" hidden="1">'3'!$B$7:$BD$90</definedName>
    <definedName name="_xlnm._FilterDatabase" localSheetId="6" hidden="1">'4'!$B$7:$BD$103</definedName>
    <definedName name="_xlnm._FilterDatabase" localSheetId="7" hidden="1">'5'!$B$7:$BD$103</definedName>
    <definedName name="_xlnm._FilterDatabase" localSheetId="8" hidden="1">'6'!$B$7:$BD$105</definedName>
    <definedName name="_xlnm._FilterDatabase" localSheetId="9" hidden="1">'7'!$B$7:$BD$102</definedName>
    <definedName name="_xlnm._FilterDatabase" localSheetId="10" hidden="1">'8'!$B$7:$BD$102</definedName>
    <definedName name="_xlnm._FilterDatabase" localSheetId="11" hidden="1">'9'!$B$7:$BD$78</definedName>
    <definedName name="_xlnm._FilterDatabase" localSheetId="1" hidden="1">Dades!$B$2:$Q$33</definedName>
    <definedName name="_xlnm._FilterDatabase" localSheetId="32" hidden="1">'Resumen Estudio'!$A$3:$AH$37</definedName>
    <definedName name="ADRESSE">'[1]Raison Sociale'!$C$7</definedName>
    <definedName name="Agence">'[1]Raison Sociale'!$C$23</definedName>
    <definedName name="CA_fournitures_sanitaires" localSheetId="3">#REF!</definedName>
    <definedName name="CA_fournitures_sanitaires" localSheetId="12">#REF!</definedName>
    <definedName name="CA_fournitures_sanitaires" localSheetId="13">#REF!</definedName>
    <definedName name="CA_fournitures_sanitaires" localSheetId="14">#REF!</definedName>
    <definedName name="CA_fournitures_sanitaires" localSheetId="15">#REF!</definedName>
    <definedName name="CA_fournitures_sanitaires" localSheetId="16">#REF!</definedName>
    <definedName name="CA_fournitures_sanitaires" localSheetId="17">#REF!</definedName>
    <definedName name="CA_fournitures_sanitaires" localSheetId="18">#REF!</definedName>
    <definedName name="CA_fournitures_sanitaires" localSheetId="19">#REF!</definedName>
    <definedName name="CA_fournitures_sanitaires" localSheetId="20">#REF!</definedName>
    <definedName name="CA_fournitures_sanitaires" localSheetId="21">#REF!</definedName>
    <definedName name="CA_fournitures_sanitaires" localSheetId="4">#REF!</definedName>
    <definedName name="CA_fournitures_sanitaires" localSheetId="23">#REF!</definedName>
    <definedName name="CA_fournitures_sanitaires" localSheetId="24">#REF!</definedName>
    <definedName name="CA_fournitures_sanitaires" localSheetId="25">#REF!</definedName>
    <definedName name="CA_fournitures_sanitaires" localSheetId="26">#REF!</definedName>
    <definedName name="CA_fournitures_sanitaires" localSheetId="27">#REF!</definedName>
    <definedName name="CA_fournitures_sanitaires" localSheetId="28">#REF!</definedName>
    <definedName name="CA_fournitures_sanitaires" localSheetId="29">#REF!</definedName>
    <definedName name="CA_fournitures_sanitaires" localSheetId="30">#REF!</definedName>
    <definedName name="CA_fournitures_sanitaires" localSheetId="31">#REF!</definedName>
    <definedName name="CA_fournitures_sanitaires" localSheetId="5">#REF!</definedName>
    <definedName name="CA_fournitures_sanitaires" localSheetId="6">#REF!</definedName>
    <definedName name="CA_fournitures_sanitaires" localSheetId="7">#REF!</definedName>
    <definedName name="CA_fournitures_sanitaires" localSheetId="8">#REF!</definedName>
    <definedName name="CA_fournitures_sanitaires" localSheetId="9">#REF!</definedName>
    <definedName name="CA_fournitures_sanitaires" localSheetId="10">#REF!</definedName>
    <definedName name="CA_fournitures_sanitaires" localSheetId="11">#REF!</definedName>
    <definedName name="CA_fournitures_sanitaires">#REF!</definedName>
    <definedName name="CA_nettoyage_des_locaux" localSheetId="3">#REF!</definedName>
    <definedName name="CA_nettoyage_des_locaux" localSheetId="12">#REF!</definedName>
    <definedName name="CA_nettoyage_des_locaux" localSheetId="13">#REF!</definedName>
    <definedName name="CA_nettoyage_des_locaux" localSheetId="14">#REF!</definedName>
    <definedName name="CA_nettoyage_des_locaux" localSheetId="15">#REF!</definedName>
    <definedName name="CA_nettoyage_des_locaux" localSheetId="16">#REF!</definedName>
    <definedName name="CA_nettoyage_des_locaux" localSheetId="17">#REF!</definedName>
    <definedName name="CA_nettoyage_des_locaux" localSheetId="18">#REF!</definedName>
    <definedName name="CA_nettoyage_des_locaux" localSheetId="19">#REF!</definedName>
    <definedName name="CA_nettoyage_des_locaux" localSheetId="20">#REF!</definedName>
    <definedName name="CA_nettoyage_des_locaux" localSheetId="21">#REF!</definedName>
    <definedName name="CA_nettoyage_des_locaux" localSheetId="4">#REF!</definedName>
    <definedName name="CA_nettoyage_des_locaux" localSheetId="23">#REF!</definedName>
    <definedName name="CA_nettoyage_des_locaux" localSheetId="24">#REF!</definedName>
    <definedName name="CA_nettoyage_des_locaux" localSheetId="25">#REF!</definedName>
    <definedName name="CA_nettoyage_des_locaux" localSheetId="26">#REF!</definedName>
    <definedName name="CA_nettoyage_des_locaux" localSheetId="27">#REF!</definedName>
    <definedName name="CA_nettoyage_des_locaux" localSheetId="28">#REF!</definedName>
    <definedName name="CA_nettoyage_des_locaux" localSheetId="29">#REF!</definedName>
    <definedName name="CA_nettoyage_des_locaux" localSheetId="30">#REF!</definedName>
    <definedName name="CA_nettoyage_des_locaux" localSheetId="31">#REF!</definedName>
    <definedName name="CA_nettoyage_des_locaux" localSheetId="5">#REF!</definedName>
    <definedName name="CA_nettoyage_des_locaux" localSheetId="6">#REF!</definedName>
    <definedName name="CA_nettoyage_des_locaux" localSheetId="7">#REF!</definedName>
    <definedName name="CA_nettoyage_des_locaux" localSheetId="8">#REF!</definedName>
    <definedName name="CA_nettoyage_des_locaux" localSheetId="9">#REF!</definedName>
    <definedName name="CA_nettoyage_des_locaux" localSheetId="10">#REF!</definedName>
    <definedName name="CA_nettoyage_des_locaux" localSheetId="11">#REF!</definedName>
    <definedName name="CA_nettoyage_des_locaux">#REF!</definedName>
    <definedName name="CA_permanence" localSheetId="3">#REF!</definedName>
    <definedName name="CA_permanence" localSheetId="12">#REF!</definedName>
    <definedName name="CA_permanence" localSheetId="13">#REF!</definedName>
    <definedName name="CA_permanence" localSheetId="14">#REF!</definedName>
    <definedName name="CA_permanence" localSheetId="15">#REF!</definedName>
    <definedName name="CA_permanence" localSheetId="16">#REF!</definedName>
    <definedName name="CA_permanence" localSheetId="17">#REF!</definedName>
    <definedName name="CA_permanence" localSheetId="18">#REF!</definedName>
    <definedName name="CA_permanence" localSheetId="19">#REF!</definedName>
    <definedName name="CA_permanence" localSheetId="20">#REF!</definedName>
    <definedName name="CA_permanence" localSheetId="21">#REF!</definedName>
    <definedName name="CA_permanence" localSheetId="4">#REF!</definedName>
    <definedName name="CA_permanence" localSheetId="23">#REF!</definedName>
    <definedName name="CA_permanence" localSheetId="24">#REF!</definedName>
    <definedName name="CA_permanence" localSheetId="25">#REF!</definedName>
    <definedName name="CA_permanence" localSheetId="26">#REF!</definedName>
    <definedName name="CA_permanence" localSheetId="27">#REF!</definedName>
    <definedName name="CA_permanence" localSheetId="28">#REF!</definedName>
    <definedName name="CA_permanence" localSheetId="29">#REF!</definedName>
    <definedName name="CA_permanence" localSheetId="30">#REF!</definedName>
    <definedName name="CA_permanence" localSheetId="31">#REF!</definedName>
    <definedName name="CA_permanence" localSheetId="5">#REF!</definedName>
    <definedName name="CA_permanence" localSheetId="6">#REF!</definedName>
    <definedName name="CA_permanence" localSheetId="7">#REF!</definedName>
    <definedName name="CA_permanence" localSheetId="8">#REF!</definedName>
    <definedName name="CA_permanence" localSheetId="9">#REF!</definedName>
    <definedName name="CA_permanence" localSheetId="10">#REF!</definedName>
    <definedName name="CA_permanence" localSheetId="11">#REF!</definedName>
    <definedName name="CA_permanence">#REF!</definedName>
    <definedName name="CA_vitrerie" localSheetId="3">#REF!</definedName>
    <definedName name="CA_vitrerie" localSheetId="12">#REF!</definedName>
    <definedName name="CA_vitrerie" localSheetId="13">#REF!</definedName>
    <definedName name="CA_vitrerie" localSheetId="14">#REF!</definedName>
    <definedName name="CA_vitrerie" localSheetId="15">#REF!</definedName>
    <definedName name="CA_vitrerie" localSheetId="16">#REF!</definedName>
    <definedName name="CA_vitrerie" localSheetId="17">#REF!</definedName>
    <definedName name="CA_vitrerie" localSheetId="18">#REF!</definedName>
    <definedName name="CA_vitrerie" localSheetId="19">#REF!</definedName>
    <definedName name="CA_vitrerie" localSheetId="20">#REF!</definedName>
    <definedName name="CA_vitrerie" localSheetId="21">#REF!</definedName>
    <definedName name="CA_vitrerie" localSheetId="4">#REF!</definedName>
    <definedName name="CA_vitrerie" localSheetId="23">#REF!</definedName>
    <definedName name="CA_vitrerie" localSheetId="24">#REF!</definedName>
    <definedName name="CA_vitrerie" localSheetId="25">#REF!</definedName>
    <definedName name="CA_vitrerie" localSheetId="26">#REF!</definedName>
    <definedName name="CA_vitrerie" localSheetId="27">#REF!</definedName>
    <definedName name="CA_vitrerie" localSheetId="28">#REF!</definedName>
    <definedName name="CA_vitrerie" localSheetId="29">#REF!</definedName>
    <definedName name="CA_vitrerie" localSheetId="30">#REF!</definedName>
    <definedName name="CA_vitrerie" localSheetId="31">#REF!</definedName>
    <definedName name="CA_vitrerie" localSheetId="5">#REF!</definedName>
    <definedName name="CA_vitrerie" localSheetId="6">#REF!</definedName>
    <definedName name="CA_vitrerie" localSheetId="7">#REF!</definedName>
    <definedName name="CA_vitrerie" localSheetId="8">#REF!</definedName>
    <definedName name="CA_vitrerie" localSheetId="9">#REF!</definedName>
    <definedName name="CA_vitrerie" localSheetId="10">#REF!</definedName>
    <definedName name="CA_vitrerie" localSheetId="11">#REF!</definedName>
    <definedName name="CA_vitrerie">#REF!</definedName>
    <definedName name="Categoria">[2]TABLAS!$E$6:$N$7</definedName>
    <definedName name="CATEGORIAS">[3]TABLAS!$D$7:$D$16</definedName>
    <definedName name="Catlaboral">[2]TABLAS!$E$7:$N$7</definedName>
    <definedName name="Celia">[4]Hoja1!$A$2:$G$25</definedName>
    <definedName name="CentrosBilbao">#REF!</definedName>
    <definedName name="Code_NAF">'[1]Raison Sociale'!$C$15</definedName>
    <definedName name="CODE_POSTAL_ET_VILLE">'[1]Raison Sociale'!$C$9</definedName>
    <definedName name="Duracio_de_l_amortització">[3]AMORTIZACIÓNES!$J$1:$J$65536</definedName>
    <definedName name="Durée_de_l_amortissement">[5]amortizaciones!$G$1:$G$65536</definedName>
    <definedName name="E_mail">'[1]Raison Sociale'!$C$21</definedName>
    <definedName name="Fax">'[1]Raison Sociale'!$C$19</definedName>
    <definedName name="Frecuencia">[6]TABLAS!$D$22:$D$57</definedName>
    <definedName name="Frecuencias">[7]TABLAS!$D$6:$D$41</definedName>
    <definedName name="Initiateur">'[1]Raison Sociale'!$C$25</definedName>
    <definedName name="Interlocuteur_client">'[1]Raison Sociale'!$C$11</definedName>
    <definedName name="Investissement_annuel">[1]Investissements!$H$36</definedName>
    <definedName name="Listado_Convenios">[8]Convenios!$A$3:$A$64</definedName>
    <definedName name="Marge_d_exploitation_hors_CS" localSheetId="3">#REF!</definedName>
    <definedName name="Marge_d_exploitation_hors_CS" localSheetId="12">#REF!</definedName>
    <definedName name="Marge_d_exploitation_hors_CS" localSheetId="13">#REF!</definedName>
    <definedName name="Marge_d_exploitation_hors_CS" localSheetId="14">#REF!</definedName>
    <definedName name="Marge_d_exploitation_hors_CS" localSheetId="15">#REF!</definedName>
    <definedName name="Marge_d_exploitation_hors_CS" localSheetId="16">#REF!</definedName>
    <definedName name="Marge_d_exploitation_hors_CS" localSheetId="17">#REF!</definedName>
    <definedName name="Marge_d_exploitation_hors_CS" localSheetId="18">#REF!</definedName>
    <definedName name="Marge_d_exploitation_hors_CS" localSheetId="19">#REF!</definedName>
    <definedName name="Marge_d_exploitation_hors_CS" localSheetId="20">#REF!</definedName>
    <definedName name="Marge_d_exploitation_hors_CS" localSheetId="21">#REF!</definedName>
    <definedName name="Marge_d_exploitation_hors_CS" localSheetId="4">#REF!</definedName>
    <definedName name="Marge_d_exploitation_hors_CS" localSheetId="23">#REF!</definedName>
    <definedName name="Marge_d_exploitation_hors_CS" localSheetId="24">#REF!</definedName>
    <definedName name="Marge_d_exploitation_hors_CS" localSheetId="25">#REF!</definedName>
    <definedName name="Marge_d_exploitation_hors_CS" localSheetId="26">#REF!</definedName>
    <definedName name="Marge_d_exploitation_hors_CS" localSheetId="27">#REF!</definedName>
    <definedName name="Marge_d_exploitation_hors_CS" localSheetId="28">#REF!</definedName>
    <definedName name="Marge_d_exploitation_hors_CS" localSheetId="29">#REF!</definedName>
    <definedName name="Marge_d_exploitation_hors_CS" localSheetId="30">#REF!</definedName>
    <definedName name="Marge_d_exploitation_hors_CS" localSheetId="31">#REF!</definedName>
    <definedName name="Marge_d_exploitation_hors_CS" localSheetId="5">#REF!</definedName>
    <definedName name="Marge_d_exploitation_hors_CS" localSheetId="6">#REF!</definedName>
    <definedName name="Marge_d_exploitation_hors_CS" localSheetId="7">#REF!</definedName>
    <definedName name="Marge_d_exploitation_hors_CS" localSheetId="8">#REF!</definedName>
    <definedName name="Marge_d_exploitation_hors_CS" localSheetId="9">#REF!</definedName>
    <definedName name="Marge_d_exploitation_hors_CS" localSheetId="10">#REF!</definedName>
    <definedName name="Marge_d_exploitation_hors_CS" localSheetId="11">#REF!</definedName>
    <definedName name="Marge_d_exploitation_hors_CS">#REF!</definedName>
    <definedName name="Marge_nettoyage_des_locaux">'[1]Compte d''exploitation'!$E$82</definedName>
    <definedName name="Marge_permanence">'[1]Compte d''exploitation'!$E$122</definedName>
    <definedName name="Marge_vitrerie">'[1]Compte d''exploitation'!$E$110</definedName>
    <definedName name="Masse_salariale_sur_site">'[1]Compte d''exploitation'!$E$64</definedName>
    <definedName name="Masse_salariale_vitrerie">'[1]Compte d''exploitation'!$E$101</definedName>
    <definedName name="Masse_salarialre_permanence">'[1]Compte d''exploitation'!$E$121</definedName>
    <definedName name="N__SIRET">'[1]Raison Sociale'!$C$13</definedName>
    <definedName name="Prestacion">[3]TABLAS!$D$61:$D$74</definedName>
    <definedName name="Preu_unitari">[3]AMORTIZACIÓNES!$F$1:$F$65536</definedName>
    <definedName name="Prix_unitaire">[5]amortizaciones!$C$1:$C$65536</definedName>
    <definedName name="RAISON_SOCIALE">'[1]Raison Sociale'!$C$5</definedName>
    <definedName name="Rendimiento">[3]TABLAS!$D$94:$D$400</definedName>
    <definedName name="Seleccionar_Categoria">[9]Tabla_Salarial!$N$4:$N$7</definedName>
    <definedName name="Seleccionar_Convenio">[9]Tabla_Salarial!$M$4:$M$10</definedName>
    <definedName name="Surface_totale" localSheetId="3">#REF!</definedName>
    <definedName name="Surface_totale" localSheetId="12">#REF!</definedName>
    <definedName name="Surface_totale" localSheetId="13">#REF!</definedName>
    <definedName name="Surface_totale" localSheetId="14">#REF!</definedName>
    <definedName name="Surface_totale" localSheetId="15">#REF!</definedName>
    <definedName name="Surface_totale" localSheetId="16">#REF!</definedName>
    <definedName name="Surface_totale" localSheetId="17">#REF!</definedName>
    <definedName name="Surface_totale" localSheetId="18">#REF!</definedName>
    <definedName name="Surface_totale" localSheetId="19">#REF!</definedName>
    <definedName name="Surface_totale" localSheetId="20">#REF!</definedName>
    <definedName name="Surface_totale" localSheetId="21">#REF!</definedName>
    <definedName name="Surface_totale" localSheetId="4">#REF!</definedName>
    <definedName name="Surface_totale" localSheetId="23">#REF!</definedName>
    <definedName name="Surface_totale" localSheetId="24">#REF!</definedName>
    <definedName name="Surface_totale" localSheetId="25">#REF!</definedName>
    <definedName name="Surface_totale" localSheetId="26">#REF!</definedName>
    <definedName name="Surface_totale" localSheetId="27">#REF!</definedName>
    <definedName name="Surface_totale" localSheetId="28">#REF!</definedName>
    <definedName name="Surface_totale" localSheetId="29">#REF!</definedName>
    <definedName name="Surface_totale" localSheetId="30">#REF!</definedName>
    <definedName name="Surface_totale" localSheetId="31">#REF!</definedName>
    <definedName name="Surface_totale" localSheetId="5">#REF!</definedName>
    <definedName name="Surface_totale" localSheetId="6">#REF!</definedName>
    <definedName name="Surface_totale" localSheetId="7">#REF!</definedName>
    <definedName name="Surface_totale" localSheetId="8">#REF!</definedName>
    <definedName name="Surface_totale" localSheetId="9">#REF!</definedName>
    <definedName name="Surface_totale" localSheetId="10">#REF!</definedName>
    <definedName name="Surface_totale" localSheetId="11">#REF!</definedName>
    <definedName name="Surface_totale">#REF!</definedName>
    <definedName name="Téléphone">'[1]Raison Sociale'!$C$17</definedName>
    <definedName name="_xlnm.Print_Titles" localSheetId="3">'1'!$1:$7</definedName>
    <definedName name="_xlnm.Print_Titles" localSheetId="12">'10'!$1:$7</definedName>
    <definedName name="_xlnm.Print_Titles" localSheetId="13">'11'!$1:$7</definedName>
    <definedName name="_xlnm.Print_Titles" localSheetId="14">'12'!$1:$7</definedName>
    <definedName name="_xlnm.Print_Titles" localSheetId="15">'13'!$1:$7</definedName>
    <definedName name="_xlnm.Print_Titles" localSheetId="16">'14'!$1:$7</definedName>
    <definedName name="_xlnm.Print_Titles" localSheetId="17">'15'!$1:$7</definedName>
    <definedName name="_xlnm.Print_Titles" localSheetId="18">'16'!$1:$7</definedName>
    <definedName name="_xlnm.Print_Titles" localSheetId="19">'17'!$1:$7</definedName>
    <definedName name="_xlnm.Print_Titles" localSheetId="20">'18'!$1:$7</definedName>
    <definedName name="_xlnm.Print_Titles" localSheetId="21">'19'!$1:$7</definedName>
    <definedName name="_xlnm.Print_Titles" localSheetId="4">'2'!$1:$7</definedName>
    <definedName name="_xlnm.Print_Titles" localSheetId="23">'20'!$1:$7</definedName>
    <definedName name="_xlnm.Print_Titles" localSheetId="24">'21'!$1:$7</definedName>
    <definedName name="_xlnm.Print_Titles" localSheetId="25">'22'!$1:$7</definedName>
    <definedName name="_xlnm.Print_Titles" localSheetId="26">'23'!$1:$7</definedName>
    <definedName name="_xlnm.Print_Titles" localSheetId="27">'24'!$1:$7</definedName>
    <definedName name="_xlnm.Print_Titles" localSheetId="28">'25'!$1:$7</definedName>
    <definedName name="_xlnm.Print_Titles" localSheetId="29">'26'!$1:$7</definedName>
    <definedName name="_xlnm.Print_Titles" localSheetId="30">'27'!$1:$7</definedName>
    <definedName name="_xlnm.Print_Titles" localSheetId="31">'28'!$1:$7</definedName>
    <definedName name="_xlnm.Print_Titles" localSheetId="5">'3'!$1:$7</definedName>
    <definedName name="_xlnm.Print_Titles" localSheetId="6">'4'!$1:$7</definedName>
    <definedName name="_xlnm.Print_Titles" localSheetId="7">'5'!$1:$7</definedName>
    <definedName name="_xlnm.Print_Titles" localSheetId="8">'6'!$1:$7</definedName>
    <definedName name="_xlnm.Print_Titles" localSheetId="9">'7'!$1:$7</definedName>
    <definedName name="_xlnm.Print_Titles" localSheetId="10">'8'!$1:$7</definedName>
    <definedName name="_xlnm.Print_Titles" localSheetId="11">'9'!$1:$7</definedName>
    <definedName name="TOTAL" localSheetId="3">'[10]Policia local'!#REF!</definedName>
    <definedName name="TOTAL" localSheetId="12">'[10]Policia local'!#REF!</definedName>
    <definedName name="TOTAL" localSheetId="13">'[10]Policia local'!#REF!</definedName>
    <definedName name="TOTAL" localSheetId="14">'[10]Policia local'!#REF!</definedName>
    <definedName name="TOTAL" localSheetId="15">'[10]Policia local'!#REF!</definedName>
    <definedName name="TOTAL" localSheetId="16">'[10]Policia local'!#REF!</definedName>
    <definedName name="TOTAL" localSheetId="17">'[10]Policia local'!#REF!</definedName>
    <definedName name="TOTAL" localSheetId="18">'[10]Policia local'!#REF!</definedName>
    <definedName name="TOTAL" localSheetId="19">'[10]Policia local'!#REF!</definedName>
    <definedName name="TOTAL" localSheetId="20">'[10]Policia local'!#REF!</definedName>
    <definedName name="TOTAL" localSheetId="21">'[10]Policia local'!#REF!</definedName>
    <definedName name="TOTAL" localSheetId="4">'[10]Policia local'!#REF!</definedName>
    <definedName name="TOTAL" localSheetId="23">'[10]Policia local'!#REF!</definedName>
    <definedName name="TOTAL" localSheetId="24">'[10]Policia local'!#REF!</definedName>
    <definedName name="TOTAL" localSheetId="25">'[10]Policia local'!#REF!</definedName>
    <definedName name="TOTAL" localSheetId="26">'[10]Policia local'!#REF!</definedName>
    <definedName name="TOTAL" localSheetId="27">'[10]Policia local'!#REF!</definedName>
    <definedName name="TOTAL" localSheetId="28">'[10]Policia local'!#REF!</definedName>
    <definedName name="TOTAL" localSheetId="29">'[10]Policia local'!#REF!</definedName>
    <definedName name="TOTAL" localSheetId="30">'[10]Policia local'!#REF!</definedName>
    <definedName name="TOTAL" localSheetId="31">'[10]Policia local'!#REF!</definedName>
    <definedName name="TOTAL" localSheetId="5">'[10]Policia local'!#REF!</definedName>
    <definedName name="TOTAL" localSheetId="6">'[10]Policia local'!#REF!</definedName>
    <definedName name="TOTAL" localSheetId="7">'[10]Policia local'!#REF!</definedName>
    <definedName name="TOTAL" localSheetId="8">'[10]Policia local'!#REF!</definedName>
    <definedName name="TOTAL" localSheetId="9">'[10]Policia local'!#REF!</definedName>
    <definedName name="TOTAL" localSheetId="10">'[10]Policia local'!#REF!</definedName>
    <definedName name="TOTAL" localSheetId="11">'[10]Policia local'!#REF!</definedName>
    <definedName name="TOTAL">'[3]ESTUDIO TECNICO'!$BR$7</definedName>
  </definedNames>
  <calcPr calcId="191029"/>
</workbook>
</file>

<file path=xl/calcChain.xml><?xml version="1.0" encoding="utf-8"?>
<calcChain xmlns="http://schemas.openxmlformats.org/spreadsheetml/2006/main">
  <c r="AG53" i="74" l="1"/>
  <c r="AK53" i="74"/>
  <c r="AO53" i="74"/>
  <c r="AX53" i="74"/>
  <c r="J26" i="186"/>
  <c r="J25" i="186"/>
  <c r="J24" i="186"/>
  <c r="J23" i="186"/>
  <c r="F10" i="27"/>
  <c r="K9" i="210"/>
  <c r="M9" i="210" s="1"/>
  <c r="L9" i="210"/>
  <c r="N9" i="210"/>
  <c r="P9" i="210"/>
  <c r="K10" i="210"/>
  <c r="M10" i="210" s="1"/>
  <c r="L10" i="210"/>
  <c r="N10" i="210"/>
  <c r="O10" i="210"/>
  <c r="P10" i="210"/>
  <c r="K11" i="210"/>
  <c r="M11" i="210" s="1"/>
  <c r="L11" i="210"/>
  <c r="N11" i="210"/>
  <c r="P11" i="210"/>
  <c r="K12" i="210"/>
  <c r="M12" i="210" s="1"/>
  <c r="L12" i="210"/>
  <c r="N12" i="210"/>
  <c r="P12" i="210"/>
  <c r="K13" i="210"/>
  <c r="M13" i="210" s="1"/>
  <c r="L13" i="210"/>
  <c r="N13" i="210"/>
  <c r="P13" i="210"/>
  <c r="K14" i="210"/>
  <c r="M14" i="210" s="1"/>
  <c r="L14" i="210"/>
  <c r="N14" i="210"/>
  <c r="O14" i="210"/>
  <c r="P14" i="210"/>
  <c r="K15" i="210"/>
  <c r="M15" i="210" s="1"/>
  <c r="L15" i="210"/>
  <c r="N15" i="210"/>
  <c r="O15" i="210"/>
  <c r="P15" i="210"/>
  <c r="K16" i="210"/>
  <c r="M16" i="210" s="1"/>
  <c r="L16" i="210"/>
  <c r="N16" i="210"/>
  <c r="P16" i="210"/>
  <c r="I8" i="210"/>
  <c r="J8" i="210" s="1"/>
  <c r="K8" i="210"/>
  <c r="I9" i="210"/>
  <c r="J9" i="210" s="1"/>
  <c r="I10" i="210"/>
  <c r="J10" i="210" s="1"/>
  <c r="I11" i="210"/>
  <c r="J11" i="210" s="1"/>
  <c r="I12" i="210"/>
  <c r="J12" i="210" s="1"/>
  <c r="I13" i="210"/>
  <c r="J13" i="210" s="1"/>
  <c r="I14" i="210"/>
  <c r="J14" i="210" s="1"/>
  <c r="I15" i="210"/>
  <c r="J15" i="210" s="1"/>
  <c r="I16" i="210"/>
  <c r="J16" i="210" s="1"/>
  <c r="K9" i="80"/>
  <c r="K10" i="80"/>
  <c r="K11" i="80"/>
  <c r="K12" i="80"/>
  <c r="K13" i="80"/>
  <c r="K14" i="80"/>
  <c r="K15" i="80"/>
  <c r="K16" i="80"/>
  <c r="K17" i="80"/>
  <c r="K9" i="76"/>
  <c r="K10" i="76"/>
  <c r="K11" i="76"/>
  <c r="K12" i="76"/>
  <c r="O12" i="76"/>
  <c r="K13" i="76"/>
  <c r="R13" i="76" s="1"/>
  <c r="K14" i="76"/>
  <c r="M14" i="76" s="1"/>
  <c r="K15" i="76"/>
  <c r="K16" i="76"/>
  <c r="K17" i="76"/>
  <c r="K18" i="76"/>
  <c r="M18" i="76" s="1"/>
  <c r="K19" i="76"/>
  <c r="K20" i="76"/>
  <c r="K21" i="76"/>
  <c r="O21" i="76" s="1"/>
  <c r="K22" i="76"/>
  <c r="K23" i="76"/>
  <c r="K24" i="76"/>
  <c r="K25" i="76"/>
  <c r="K26" i="76"/>
  <c r="K27" i="76"/>
  <c r="K28" i="76"/>
  <c r="L28" i="76" s="1"/>
  <c r="K29" i="76"/>
  <c r="O29" i="76" s="1"/>
  <c r="K30" i="76"/>
  <c r="K31" i="76"/>
  <c r="K32" i="76"/>
  <c r="L32" i="76" s="1"/>
  <c r="K33" i="76"/>
  <c r="K34" i="76"/>
  <c r="K35" i="76"/>
  <c r="K36" i="76"/>
  <c r="K37" i="76"/>
  <c r="O37" i="76" s="1"/>
  <c r="K38" i="76"/>
  <c r="K39" i="76"/>
  <c r="K40" i="76"/>
  <c r="L40" i="76" s="1"/>
  <c r="K41" i="76"/>
  <c r="K42" i="76"/>
  <c r="K43" i="76"/>
  <c r="K44" i="76"/>
  <c r="K45" i="76"/>
  <c r="K46" i="76"/>
  <c r="K47" i="76"/>
  <c r="K48" i="76"/>
  <c r="K49" i="76"/>
  <c r="K50" i="76"/>
  <c r="K51" i="76"/>
  <c r="K52" i="76"/>
  <c r="K53" i="76"/>
  <c r="K54" i="76"/>
  <c r="K55" i="76"/>
  <c r="K56" i="76"/>
  <c r="K57" i="76"/>
  <c r="K58" i="76"/>
  <c r="K59" i="76"/>
  <c r="K60" i="76"/>
  <c r="K61" i="76"/>
  <c r="K62" i="76"/>
  <c r="K63" i="76"/>
  <c r="K64" i="76"/>
  <c r="K65" i="76"/>
  <c r="K66" i="76"/>
  <c r="K67" i="76"/>
  <c r="K68" i="76"/>
  <c r="K69" i="76"/>
  <c r="K70" i="76"/>
  <c r="K71" i="76"/>
  <c r="K72" i="76"/>
  <c r="K73" i="76"/>
  <c r="K74" i="76"/>
  <c r="K75" i="76"/>
  <c r="K76" i="76"/>
  <c r="K77" i="76"/>
  <c r="K78" i="76"/>
  <c r="K79" i="76"/>
  <c r="K80" i="76"/>
  <c r="K81" i="76"/>
  <c r="K82" i="76"/>
  <c r="K83" i="76"/>
  <c r="K84" i="76"/>
  <c r="K85" i="76"/>
  <c r="K86" i="76"/>
  <c r="K87" i="76"/>
  <c r="K88" i="76"/>
  <c r="K89" i="76"/>
  <c r="K90" i="76"/>
  <c r="AE40" i="76"/>
  <c r="AC40" i="76"/>
  <c r="I40" i="76"/>
  <c r="J40" i="76" s="1"/>
  <c r="X40" i="76" s="1"/>
  <c r="M40" i="76" s="1"/>
  <c r="AE39" i="76"/>
  <c r="AC39" i="76"/>
  <c r="I39" i="76"/>
  <c r="J39" i="76" s="1"/>
  <c r="X39" i="76" s="1"/>
  <c r="M39" i="76" s="1"/>
  <c r="AE38" i="76"/>
  <c r="AC38" i="76"/>
  <c r="I38" i="76"/>
  <c r="J38" i="76" s="1"/>
  <c r="X38" i="76" s="1"/>
  <c r="L38" i="76" s="1"/>
  <c r="AE37" i="76"/>
  <c r="AC37" i="76"/>
  <c r="I37" i="76"/>
  <c r="J37" i="76" s="1"/>
  <c r="X37" i="76" s="1"/>
  <c r="T37" i="76" s="1"/>
  <c r="AE36" i="76"/>
  <c r="AC36" i="76"/>
  <c r="X36" i="76"/>
  <c r="M36" i="76" s="1"/>
  <c r="I36" i="76"/>
  <c r="J36" i="76" s="1"/>
  <c r="AE35" i="76"/>
  <c r="AC35" i="76"/>
  <c r="I35" i="76"/>
  <c r="J35" i="76" s="1"/>
  <c r="X35" i="76" s="1"/>
  <c r="T35" i="76" s="1"/>
  <c r="AE34" i="76"/>
  <c r="AC34" i="76"/>
  <c r="I34" i="76"/>
  <c r="J34" i="76" s="1"/>
  <c r="X34" i="76" s="1"/>
  <c r="L34" i="76" s="1"/>
  <c r="AE33" i="76"/>
  <c r="AC33" i="76"/>
  <c r="I33" i="76"/>
  <c r="J33" i="76" s="1"/>
  <c r="X33" i="76" s="1"/>
  <c r="AE32" i="76"/>
  <c r="AC32" i="76"/>
  <c r="I32" i="76"/>
  <c r="J32" i="76" s="1"/>
  <c r="X32" i="76" s="1"/>
  <c r="M32" i="76" s="1"/>
  <c r="AE31" i="76"/>
  <c r="AC31" i="76"/>
  <c r="I31" i="76"/>
  <c r="J31" i="76" s="1"/>
  <c r="X31" i="76" s="1"/>
  <c r="M31" i="76" s="1"/>
  <c r="AE30" i="76"/>
  <c r="AC30" i="76"/>
  <c r="I30" i="76"/>
  <c r="J30" i="76" s="1"/>
  <c r="X30" i="76" s="1"/>
  <c r="L30" i="76" s="1"/>
  <c r="AE29" i="76"/>
  <c r="AC29" i="76"/>
  <c r="I29" i="76"/>
  <c r="J29" i="76" s="1"/>
  <c r="X29" i="76" s="1"/>
  <c r="P29" i="76" s="1"/>
  <c r="AE28" i="76"/>
  <c r="AC28" i="76"/>
  <c r="I28" i="76"/>
  <c r="J28" i="76" s="1"/>
  <c r="X28" i="76" s="1"/>
  <c r="M28" i="76" s="1"/>
  <c r="AE27" i="76"/>
  <c r="AC27" i="76"/>
  <c r="I27" i="76"/>
  <c r="J27" i="76" s="1"/>
  <c r="X27" i="76" s="1"/>
  <c r="M27" i="76" s="1"/>
  <c r="AE26" i="76"/>
  <c r="AC26" i="76"/>
  <c r="I26" i="76"/>
  <c r="J26" i="76" s="1"/>
  <c r="X26" i="76" s="1"/>
  <c r="L26" i="76" s="1"/>
  <c r="AE25" i="76"/>
  <c r="AC25" i="76"/>
  <c r="I25" i="76"/>
  <c r="J25" i="76" s="1"/>
  <c r="X25" i="76" s="1"/>
  <c r="AE24" i="76"/>
  <c r="AC24" i="76"/>
  <c r="I24" i="76"/>
  <c r="J24" i="76" s="1"/>
  <c r="X24" i="76" s="1"/>
  <c r="AE23" i="76"/>
  <c r="AC23" i="76"/>
  <c r="I23" i="76"/>
  <c r="J23" i="76" s="1"/>
  <c r="X23" i="76" s="1"/>
  <c r="M23" i="76" s="1"/>
  <c r="AE22" i="76"/>
  <c r="AC22" i="76"/>
  <c r="I22" i="76"/>
  <c r="J22" i="76" s="1"/>
  <c r="X22" i="76" s="1"/>
  <c r="L22" i="76" s="1"/>
  <c r="AE21" i="76"/>
  <c r="AC21" i="76"/>
  <c r="I21" i="76"/>
  <c r="J21" i="76" s="1"/>
  <c r="X21" i="76" s="1"/>
  <c r="AE20" i="76"/>
  <c r="AC20" i="76"/>
  <c r="I20" i="76"/>
  <c r="J20" i="76" s="1"/>
  <c r="X20" i="76" s="1"/>
  <c r="R20" i="76" s="1"/>
  <c r="AE19" i="76"/>
  <c r="AC19" i="76"/>
  <c r="I19" i="76"/>
  <c r="J19" i="76" s="1"/>
  <c r="X19" i="76" s="1"/>
  <c r="M19" i="76" s="1"/>
  <c r="AE18" i="76"/>
  <c r="AC18" i="76"/>
  <c r="I18" i="76"/>
  <c r="J18" i="76" s="1"/>
  <c r="X18" i="76" s="1"/>
  <c r="L18" i="76" s="1"/>
  <c r="AE17" i="76"/>
  <c r="AC17" i="76"/>
  <c r="I17" i="76"/>
  <c r="J17" i="76" s="1"/>
  <c r="X17" i="76" s="1"/>
  <c r="L17" i="76" s="1"/>
  <c r="AE16" i="76"/>
  <c r="AC16" i="76"/>
  <c r="I16" i="76"/>
  <c r="J16" i="76" s="1"/>
  <c r="X16" i="76" s="1"/>
  <c r="P16" i="76" s="1"/>
  <c r="AE15" i="76"/>
  <c r="AC15" i="76"/>
  <c r="I15" i="76"/>
  <c r="J15" i="76" s="1"/>
  <c r="X15" i="76" s="1"/>
  <c r="M15" i="76" s="1"/>
  <c r="AE14" i="76"/>
  <c r="AC14" i="76"/>
  <c r="I14" i="76"/>
  <c r="J14" i="76" s="1"/>
  <c r="X14" i="76" s="1"/>
  <c r="L14" i="76" s="1"/>
  <c r="AE13" i="76"/>
  <c r="AC13" i="76"/>
  <c r="I13" i="76"/>
  <c r="J13" i="76" s="1"/>
  <c r="X13" i="76" s="1"/>
  <c r="AE12" i="76"/>
  <c r="AC12" i="76"/>
  <c r="I12" i="76"/>
  <c r="J12" i="76" s="1"/>
  <c r="X12" i="76" s="1"/>
  <c r="P12" i="76" s="1"/>
  <c r="AE11" i="76"/>
  <c r="AC11" i="76"/>
  <c r="I11" i="76"/>
  <c r="J11" i="76" s="1"/>
  <c r="X11" i="76" s="1"/>
  <c r="R11" i="76" s="1"/>
  <c r="K9" i="75"/>
  <c r="K10" i="75"/>
  <c r="K11" i="75"/>
  <c r="K12" i="75"/>
  <c r="K13" i="75"/>
  <c r="K14" i="75"/>
  <c r="K15" i="75"/>
  <c r="K16" i="75"/>
  <c r="K17" i="75"/>
  <c r="K18" i="75"/>
  <c r="K19" i="75"/>
  <c r="K20" i="75"/>
  <c r="K21" i="75"/>
  <c r="K22" i="75"/>
  <c r="K8" i="89"/>
  <c r="K9" i="89"/>
  <c r="K10" i="89"/>
  <c r="K11" i="89"/>
  <c r="K12" i="89"/>
  <c r="K13" i="89"/>
  <c r="K14" i="89"/>
  <c r="K15" i="89"/>
  <c r="K16" i="89"/>
  <c r="K17" i="89"/>
  <c r="K18" i="89"/>
  <c r="K19" i="89"/>
  <c r="K20" i="89"/>
  <c r="K21" i="89"/>
  <c r="K22" i="89"/>
  <c r="K23" i="89"/>
  <c r="K24" i="89"/>
  <c r="K25" i="89"/>
  <c r="K26" i="89"/>
  <c r="K27" i="89"/>
  <c r="K28" i="89"/>
  <c r="K29" i="89"/>
  <c r="K30" i="89"/>
  <c r="K31" i="89"/>
  <c r="K32" i="89"/>
  <c r="K33" i="89"/>
  <c r="K34" i="89"/>
  <c r="K35" i="89"/>
  <c r="K36" i="89"/>
  <c r="K37" i="89"/>
  <c r="K38" i="89"/>
  <c r="K39" i="89"/>
  <c r="K40" i="89"/>
  <c r="K41" i="89"/>
  <c r="K42" i="89"/>
  <c r="K43" i="89"/>
  <c r="K44" i="89"/>
  <c r="K45" i="89"/>
  <c r="K46" i="89"/>
  <c r="K47" i="89"/>
  <c r="K48" i="89"/>
  <c r="K49" i="89"/>
  <c r="K50" i="89"/>
  <c r="K51" i="89"/>
  <c r="K52" i="89"/>
  <c r="K53" i="89"/>
  <c r="K54" i="89"/>
  <c r="K55" i="89"/>
  <c r="K9" i="87"/>
  <c r="K10" i="87"/>
  <c r="K11" i="87"/>
  <c r="K12" i="87"/>
  <c r="K13" i="87"/>
  <c r="K14" i="87"/>
  <c r="K15" i="87"/>
  <c r="K16" i="87"/>
  <c r="K17" i="87"/>
  <c r="K18" i="87"/>
  <c r="K19" i="87"/>
  <c r="K20" i="87"/>
  <c r="K21" i="87"/>
  <c r="K22" i="87"/>
  <c r="K23" i="87"/>
  <c r="K24" i="87"/>
  <c r="K25" i="87"/>
  <c r="K26" i="87"/>
  <c r="K27" i="87"/>
  <c r="K28" i="87"/>
  <c r="K29" i="87"/>
  <c r="K30" i="87"/>
  <c r="K31" i="87"/>
  <c r="K32" i="87"/>
  <c r="K33" i="87"/>
  <c r="K34" i="87"/>
  <c r="K35" i="87"/>
  <c r="K36" i="87"/>
  <c r="K37" i="87"/>
  <c r="K38" i="87"/>
  <c r="K39" i="87"/>
  <c r="K40" i="87"/>
  <c r="K41" i="87"/>
  <c r="K42" i="87"/>
  <c r="K43" i="87"/>
  <c r="K44" i="87"/>
  <c r="K45" i="87"/>
  <c r="K46" i="87"/>
  <c r="K47" i="87"/>
  <c r="K48" i="87"/>
  <c r="K49" i="87"/>
  <c r="K50" i="87"/>
  <c r="K51" i="87"/>
  <c r="K52" i="87"/>
  <c r="K53" i="87"/>
  <c r="K54" i="87"/>
  <c r="O11" i="210" l="1"/>
  <c r="L13" i="76"/>
  <c r="P21" i="76"/>
  <c r="O16" i="210"/>
  <c r="O12" i="210"/>
  <c r="O13" i="210"/>
  <c r="O9" i="210"/>
  <c r="P33" i="76"/>
  <c r="L33" i="76"/>
  <c r="M33" i="76"/>
  <c r="N33" i="76"/>
  <c r="O33" i="76"/>
  <c r="M24" i="76"/>
  <c r="O24" i="76"/>
  <c r="P24" i="76"/>
  <c r="P25" i="76"/>
  <c r="L25" i="76"/>
  <c r="M25" i="76"/>
  <c r="O25" i="76"/>
  <c r="N25" i="76"/>
  <c r="L36" i="76"/>
  <c r="P39" i="76"/>
  <c r="N37" i="76"/>
  <c r="P35" i="76"/>
  <c r="P31" i="76"/>
  <c r="N29" i="76"/>
  <c r="P27" i="76"/>
  <c r="P23" i="76"/>
  <c r="N21" i="76"/>
  <c r="P17" i="76"/>
  <c r="M16" i="76"/>
  <c r="P13" i="76"/>
  <c r="M12" i="76"/>
  <c r="N39" i="76"/>
  <c r="M37" i="76"/>
  <c r="N35" i="76"/>
  <c r="N31" i="76"/>
  <c r="M29" i="76"/>
  <c r="N27" i="76"/>
  <c r="N23" i="76"/>
  <c r="M21" i="76"/>
  <c r="O17" i="76"/>
  <c r="L16" i="76"/>
  <c r="O13" i="76"/>
  <c r="L12" i="76"/>
  <c r="L37" i="76"/>
  <c r="M35" i="76"/>
  <c r="L29" i="76"/>
  <c r="L21" i="76"/>
  <c r="N17" i="76"/>
  <c r="P15" i="76"/>
  <c r="N13" i="76"/>
  <c r="P11" i="76"/>
  <c r="L24" i="76"/>
  <c r="O16" i="76"/>
  <c r="O39" i="76"/>
  <c r="O35" i="76"/>
  <c r="O31" i="76"/>
  <c r="O27" i="76"/>
  <c r="O23" i="76"/>
  <c r="M17" i="76"/>
  <c r="N15" i="76"/>
  <c r="M13" i="76"/>
  <c r="N11" i="76"/>
  <c r="P40" i="76"/>
  <c r="P36" i="76"/>
  <c r="P32" i="76"/>
  <c r="P28" i="76"/>
  <c r="M11" i="76"/>
  <c r="O40" i="76"/>
  <c r="M38" i="76"/>
  <c r="O36" i="76"/>
  <c r="M34" i="76"/>
  <c r="O32" i="76"/>
  <c r="M30" i="76"/>
  <c r="O28" i="76"/>
  <c r="M26" i="76"/>
  <c r="M22" i="76"/>
  <c r="O15" i="76"/>
  <c r="O11" i="76"/>
  <c r="P37" i="76"/>
  <c r="P20" i="76"/>
  <c r="O20" i="76"/>
  <c r="M20" i="76"/>
  <c r="L20" i="76"/>
  <c r="P19" i="76"/>
  <c r="N19" i="76"/>
  <c r="O19" i="76"/>
  <c r="N40" i="76"/>
  <c r="L39" i="76"/>
  <c r="N36" i="76"/>
  <c r="L35" i="76"/>
  <c r="N32" i="76"/>
  <c r="L31" i="76"/>
  <c r="N28" i="76"/>
  <c r="L27" i="76"/>
  <c r="N24" i="76"/>
  <c r="L23" i="76"/>
  <c r="N20" i="76"/>
  <c r="L19" i="76"/>
  <c r="N16" i="76"/>
  <c r="L15" i="76"/>
  <c r="N12" i="76"/>
  <c r="L11" i="76"/>
  <c r="P38" i="76"/>
  <c r="P34" i="76"/>
  <c r="P30" i="76"/>
  <c r="P26" i="76"/>
  <c r="P22" i="76"/>
  <c r="P18" i="76"/>
  <c r="P14" i="76"/>
  <c r="O38" i="76"/>
  <c r="O34" i="76"/>
  <c r="O30" i="76"/>
  <c r="O26" i="76"/>
  <c r="O22" i="76"/>
  <c r="O18" i="76"/>
  <c r="O14" i="76"/>
  <c r="N38" i="76"/>
  <c r="N34" i="76"/>
  <c r="N30" i="76"/>
  <c r="N26" i="76"/>
  <c r="N22" i="76"/>
  <c r="N18" i="76"/>
  <c r="N14" i="76"/>
  <c r="R18" i="76"/>
  <c r="T18" i="76"/>
  <c r="T23" i="76"/>
  <c r="R23" i="76"/>
  <c r="T30" i="76"/>
  <c r="R30" i="76"/>
  <c r="T11" i="76"/>
  <c r="R17" i="76"/>
  <c r="T17" i="76"/>
  <c r="T32" i="76"/>
  <c r="R32" i="76"/>
  <c r="T24" i="76"/>
  <c r="R24" i="76"/>
  <c r="T15" i="76"/>
  <c r="R15" i="76"/>
  <c r="T28" i="76"/>
  <c r="R28" i="76"/>
  <c r="T20" i="76"/>
  <c r="T27" i="76"/>
  <c r="R27" i="76"/>
  <c r="R19" i="76"/>
  <c r="T19" i="76"/>
  <c r="T16" i="76"/>
  <c r="R16" i="76"/>
  <c r="T13" i="76"/>
  <c r="T21" i="76"/>
  <c r="R21" i="76"/>
  <c r="T31" i="76"/>
  <c r="R31" i="76"/>
  <c r="T33" i="76"/>
  <c r="R33" i="76"/>
  <c r="R35" i="76"/>
  <c r="T40" i="76"/>
  <c r="R40" i="76"/>
  <c r="T12" i="76"/>
  <c r="T22" i="76"/>
  <c r="R22" i="76"/>
  <c r="T26" i="76"/>
  <c r="R26" i="76"/>
  <c r="R37" i="76"/>
  <c r="T14" i="76"/>
  <c r="R14" i="76"/>
  <c r="R12" i="76"/>
  <c r="T34" i="76"/>
  <c r="R34" i="76"/>
  <c r="T38" i="76"/>
  <c r="R38" i="76"/>
  <c r="T39" i="76"/>
  <c r="R39" i="76"/>
  <c r="T36" i="76"/>
  <c r="R36" i="76"/>
  <c r="T25" i="76"/>
  <c r="T29" i="76"/>
  <c r="R25" i="76"/>
  <c r="R29" i="76"/>
  <c r="I8" i="78"/>
  <c r="J8" i="78" s="1"/>
  <c r="K8" i="78"/>
  <c r="I9" i="78"/>
  <c r="J9" i="78" s="1"/>
  <c r="K9" i="78"/>
  <c r="I10" i="78"/>
  <c r="J10" i="78" s="1"/>
  <c r="K10" i="78"/>
  <c r="I11" i="78"/>
  <c r="J11" i="78" s="1"/>
  <c r="K11" i="78"/>
  <c r="I12" i="78"/>
  <c r="J12" i="78" s="1"/>
  <c r="K12" i="78"/>
  <c r="I13" i="78"/>
  <c r="J13" i="78" s="1"/>
  <c r="K13" i="78"/>
  <c r="I14" i="78"/>
  <c r="J14" i="78" s="1"/>
  <c r="K14" i="78"/>
  <c r="I15" i="78"/>
  <c r="J15" i="78" s="1"/>
  <c r="K15" i="78"/>
  <c r="I16" i="78"/>
  <c r="J16" i="78" s="1"/>
  <c r="K16" i="78"/>
  <c r="I17" i="78"/>
  <c r="J17" i="78" s="1"/>
  <c r="K17" i="78"/>
  <c r="I18" i="78"/>
  <c r="J18" i="78"/>
  <c r="K18" i="78"/>
  <c r="I19" i="78"/>
  <c r="J19" i="78" s="1"/>
  <c r="K19" i="78"/>
  <c r="I20" i="78"/>
  <c r="J20" i="78" s="1"/>
  <c r="K20" i="78"/>
  <c r="I21" i="78"/>
  <c r="J21" i="78" s="1"/>
  <c r="K21" i="78"/>
  <c r="I22" i="78"/>
  <c r="J22" i="78" s="1"/>
  <c r="K22" i="78"/>
  <c r="I23" i="78"/>
  <c r="J23" i="78" s="1"/>
  <c r="K23" i="78"/>
  <c r="I24" i="78"/>
  <c r="J24" i="78"/>
  <c r="K24" i="78"/>
  <c r="I25" i="78"/>
  <c r="J25" i="78" s="1"/>
  <c r="K25" i="78"/>
  <c r="I26" i="78"/>
  <c r="J26" i="78"/>
  <c r="K26" i="78"/>
  <c r="I27" i="78"/>
  <c r="J27" i="78"/>
  <c r="K27" i="78"/>
  <c r="I28" i="78"/>
  <c r="J28" i="78" s="1"/>
  <c r="K28" i="78"/>
  <c r="I29" i="78"/>
  <c r="J29" i="78" s="1"/>
  <c r="K29" i="78"/>
  <c r="I30" i="78"/>
  <c r="J30" i="78"/>
  <c r="K30" i="78"/>
  <c r="I31" i="78"/>
  <c r="J31" i="78" s="1"/>
  <c r="K31" i="78"/>
  <c r="I32" i="78"/>
  <c r="J32" i="78"/>
  <c r="K32" i="78"/>
  <c r="I33" i="78"/>
  <c r="J33" i="78" s="1"/>
  <c r="K33" i="78"/>
  <c r="I34" i="78"/>
  <c r="J34" i="78"/>
  <c r="K34" i="78"/>
  <c r="I35" i="78"/>
  <c r="J35" i="78"/>
  <c r="K35" i="78"/>
  <c r="I36" i="78"/>
  <c r="J36" i="78"/>
  <c r="K36" i="78"/>
  <c r="I37" i="78"/>
  <c r="J37" i="78" s="1"/>
  <c r="K37" i="78"/>
  <c r="I38" i="78"/>
  <c r="J38" i="78"/>
  <c r="K38" i="78"/>
  <c r="I39" i="78"/>
  <c r="J39" i="78" s="1"/>
  <c r="K39" i="78"/>
  <c r="I40" i="78"/>
  <c r="J40" i="78"/>
  <c r="K40" i="78"/>
  <c r="I41" i="78"/>
  <c r="J41" i="78" s="1"/>
  <c r="K41" i="78"/>
  <c r="I42" i="78"/>
  <c r="J42" i="78"/>
  <c r="K42" i="78"/>
  <c r="I43" i="78"/>
  <c r="J43" i="78"/>
  <c r="K43" i="78"/>
  <c r="U14" i="76" l="1"/>
  <c r="U13" i="76"/>
  <c r="U37" i="76"/>
  <c r="U35" i="76"/>
  <c r="U21" i="76"/>
  <c r="V21" i="76" s="1"/>
  <c r="U32" i="76"/>
  <c r="AA32" i="76" s="1"/>
  <c r="AA37" i="76"/>
  <c r="V37" i="76"/>
  <c r="U31" i="76"/>
  <c r="U23" i="76"/>
  <c r="U24" i="76"/>
  <c r="U26" i="76"/>
  <c r="U18" i="76"/>
  <c r="AA14" i="76"/>
  <c r="V14" i="76"/>
  <c r="U12" i="76"/>
  <c r="U30" i="76"/>
  <c r="U29" i="76"/>
  <c r="U34" i="76"/>
  <c r="U22" i="76"/>
  <c r="U39" i="76"/>
  <c r="U17" i="76"/>
  <c r="U38" i="76"/>
  <c r="U40" i="76"/>
  <c r="U28" i="76"/>
  <c r="AA21" i="76"/>
  <c r="U19" i="76"/>
  <c r="AA35" i="76"/>
  <c r="V35" i="76"/>
  <c r="U27" i="76"/>
  <c r="AA13" i="76"/>
  <c r="V13" i="76"/>
  <c r="U25" i="76"/>
  <c r="U36" i="76"/>
  <c r="U33" i="76"/>
  <c r="U16" i="76"/>
  <c r="U20" i="76"/>
  <c r="U15" i="76"/>
  <c r="U11" i="76"/>
  <c r="V32" i="76" l="1"/>
  <c r="V36" i="76"/>
  <c r="AA36" i="76"/>
  <c r="V25" i="76"/>
  <c r="AA25" i="76"/>
  <c r="V29" i="76"/>
  <c r="AA29" i="76"/>
  <c r="V23" i="76"/>
  <c r="AA23" i="76"/>
  <c r="V28" i="76"/>
  <c r="AA28" i="76"/>
  <c r="V30" i="76"/>
  <c r="AA30" i="76"/>
  <c r="V31" i="76"/>
  <c r="AA31" i="76"/>
  <c r="V22" i="76"/>
  <c r="AA22" i="76"/>
  <c r="AA12" i="76"/>
  <c r="V12" i="76"/>
  <c r="AA33" i="76"/>
  <c r="V33" i="76"/>
  <c r="V34" i="76"/>
  <c r="AA34" i="76"/>
  <c r="V27" i="76"/>
  <c r="AA27" i="76"/>
  <c r="V38" i="76"/>
  <c r="AA38" i="76"/>
  <c r="V19" i="76"/>
  <c r="AA19" i="76"/>
  <c r="V24" i="76"/>
  <c r="AA24" i="76"/>
  <c r="AA15" i="76"/>
  <c r="V15" i="76"/>
  <c r="AA17" i="76"/>
  <c r="V17" i="76"/>
  <c r="V26" i="76"/>
  <c r="AA26" i="76"/>
  <c r="AA11" i="76"/>
  <c r="V11" i="76"/>
  <c r="V40" i="76"/>
  <c r="AA40" i="76"/>
  <c r="V20" i="76"/>
  <c r="AA20" i="76"/>
  <c r="AA16" i="76"/>
  <c r="V16" i="76"/>
  <c r="AA39" i="76"/>
  <c r="V39" i="76"/>
  <c r="AA18" i="76"/>
  <c r="V18" i="76"/>
  <c r="H5" i="35"/>
  <c r="H6" i="35"/>
  <c r="H7" i="35"/>
  <c r="H8" i="35"/>
  <c r="H9" i="35"/>
  <c r="H10" i="35"/>
  <c r="H11" i="35"/>
  <c r="H12" i="35"/>
  <c r="H13" i="35"/>
  <c r="H14" i="35"/>
  <c r="H15" i="35"/>
  <c r="H16" i="35"/>
  <c r="H17" i="35"/>
  <c r="H18" i="35"/>
  <c r="H19" i="35"/>
  <c r="X4" i="73" s="1"/>
  <c r="H20" i="35"/>
  <c r="H21" i="35"/>
  <c r="H22" i="35"/>
  <c r="W4" i="76" s="1"/>
  <c r="H23" i="35"/>
  <c r="W4" i="80" s="1"/>
  <c r="H24" i="35"/>
  <c r="W4" i="81" s="1"/>
  <c r="H25" i="35"/>
  <c r="W4" i="82" s="1"/>
  <c r="H26" i="35"/>
  <c r="W4" i="79" s="1"/>
  <c r="H27" i="35"/>
  <c r="W4" i="77" s="1"/>
  <c r="H28" i="35"/>
  <c r="W4" i="202" s="1"/>
  <c r="H29" i="35"/>
  <c r="W4" i="209" s="1"/>
  <c r="H30" i="35"/>
  <c r="W4" i="210" s="1"/>
  <c r="H31" i="35"/>
  <c r="W4" i="211" s="1"/>
  <c r="I5" i="35"/>
  <c r="I6" i="35"/>
  <c r="I7" i="35"/>
  <c r="I8" i="35"/>
  <c r="I9" i="35"/>
  <c r="I10" i="35"/>
  <c r="I11" i="35"/>
  <c r="I12" i="35"/>
  <c r="I13" i="35"/>
  <c r="I14" i="35"/>
  <c r="I15" i="35"/>
  <c r="I16" i="35"/>
  <c r="I17" i="35"/>
  <c r="I18" i="35"/>
  <c r="I19" i="35"/>
  <c r="I20" i="35"/>
  <c r="I21" i="35"/>
  <c r="I22" i="35"/>
  <c r="I23" i="35"/>
  <c r="I24" i="35"/>
  <c r="I25" i="35"/>
  <c r="I26" i="35"/>
  <c r="I27" i="35"/>
  <c r="I28" i="35"/>
  <c r="I29" i="35"/>
  <c r="I30" i="35"/>
  <c r="I31" i="35"/>
  <c r="O31" i="35"/>
  <c r="E31" i="35"/>
  <c r="D31" i="35"/>
  <c r="B31" i="35"/>
  <c r="A31" i="35"/>
  <c r="D30" i="35"/>
  <c r="AR83" i="211"/>
  <c r="AO83" i="211"/>
  <c r="M32" i="186" s="1"/>
  <c r="AI83" i="211"/>
  <c r="K32" i="186" s="1"/>
  <c r="AF83" i="211"/>
  <c r="J32" i="186" s="1"/>
  <c r="F83" i="211"/>
  <c r="G31" i="35" s="1"/>
  <c r="I32" i="186" s="1"/>
  <c r="AU82" i="211"/>
  <c r="AE82" i="211"/>
  <c r="AC82" i="211"/>
  <c r="K82" i="211"/>
  <c r="I82" i="211"/>
  <c r="J82" i="211" s="1"/>
  <c r="X82" i="211" s="1"/>
  <c r="P82" i="211" s="1"/>
  <c r="AU81" i="211"/>
  <c r="AE81" i="211"/>
  <c r="AC81" i="211"/>
  <c r="K81" i="211"/>
  <c r="I81" i="211"/>
  <c r="J81" i="211" s="1"/>
  <c r="X81" i="211" s="1"/>
  <c r="AU80" i="211"/>
  <c r="AE80" i="211"/>
  <c r="AC80" i="211"/>
  <c r="K80" i="211"/>
  <c r="I80" i="211"/>
  <c r="J80" i="211" s="1"/>
  <c r="X80" i="211" s="1"/>
  <c r="AU79" i="211"/>
  <c r="AE79" i="211"/>
  <c r="AC79" i="211"/>
  <c r="K79" i="211"/>
  <c r="I79" i="211"/>
  <c r="J79" i="211" s="1"/>
  <c r="X79" i="211" s="1"/>
  <c r="T79" i="211" s="1"/>
  <c r="AU78" i="211"/>
  <c r="AE78" i="211"/>
  <c r="AC78" i="211"/>
  <c r="K78" i="211"/>
  <c r="I78" i="211"/>
  <c r="J78" i="211" s="1"/>
  <c r="X78" i="211" s="1"/>
  <c r="AE77" i="211"/>
  <c r="AC77" i="211"/>
  <c r="K77" i="211"/>
  <c r="I77" i="211"/>
  <c r="J77" i="211" s="1"/>
  <c r="X77" i="211" s="1"/>
  <c r="AE76" i="211"/>
  <c r="AC76" i="211"/>
  <c r="K76" i="211"/>
  <c r="I76" i="211"/>
  <c r="J76" i="211" s="1"/>
  <c r="X76" i="211" s="1"/>
  <c r="AE75" i="211"/>
  <c r="AC75" i="211"/>
  <c r="K75" i="211"/>
  <c r="I75" i="211"/>
  <c r="J75" i="211" s="1"/>
  <c r="X75" i="211" s="1"/>
  <c r="AE74" i="211"/>
  <c r="AC74" i="211"/>
  <c r="K74" i="211"/>
  <c r="I74" i="211"/>
  <c r="J74" i="211" s="1"/>
  <c r="X74" i="211" s="1"/>
  <c r="AE73" i="211"/>
  <c r="AC73" i="211"/>
  <c r="K73" i="211"/>
  <c r="I73" i="211"/>
  <c r="J73" i="211" s="1"/>
  <c r="X73" i="211" s="1"/>
  <c r="AE72" i="211"/>
  <c r="AC72" i="211"/>
  <c r="K72" i="211"/>
  <c r="I72" i="211"/>
  <c r="J72" i="211" s="1"/>
  <c r="X72" i="211" s="1"/>
  <c r="AE71" i="211"/>
  <c r="AC71" i="211"/>
  <c r="K71" i="211"/>
  <c r="I71" i="211"/>
  <c r="J71" i="211" s="1"/>
  <c r="X71" i="211" s="1"/>
  <c r="AE70" i="211"/>
  <c r="AC70" i="211"/>
  <c r="K70" i="211"/>
  <c r="I70" i="211"/>
  <c r="J70" i="211" s="1"/>
  <c r="X70" i="211" s="1"/>
  <c r="AE69" i="211"/>
  <c r="AC69" i="211"/>
  <c r="K69" i="211"/>
  <c r="I69" i="211"/>
  <c r="J69" i="211" s="1"/>
  <c r="X69" i="211" s="1"/>
  <c r="AE68" i="211"/>
  <c r="AC68" i="211"/>
  <c r="K68" i="211"/>
  <c r="I68" i="211"/>
  <c r="J68" i="211" s="1"/>
  <c r="X68" i="211" s="1"/>
  <c r="R68" i="211" s="1"/>
  <c r="AE67" i="211"/>
  <c r="AC67" i="211"/>
  <c r="K67" i="211"/>
  <c r="I67" i="211"/>
  <c r="J67" i="211" s="1"/>
  <c r="X67" i="211" s="1"/>
  <c r="AE66" i="211"/>
  <c r="AC66" i="211"/>
  <c r="K66" i="211"/>
  <c r="I66" i="211"/>
  <c r="J66" i="211" s="1"/>
  <c r="X66" i="211" s="1"/>
  <c r="T66" i="211" s="1"/>
  <c r="AE65" i="211"/>
  <c r="AC65" i="211"/>
  <c r="K65" i="211"/>
  <c r="I65" i="211"/>
  <c r="J65" i="211" s="1"/>
  <c r="X65" i="211" s="1"/>
  <c r="AE64" i="211"/>
  <c r="AC64" i="211"/>
  <c r="K64" i="211"/>
  <c r="I64" i="211"/>
  <c r="J64" i="211" s="1"/>
  <c r="X64" i="211" s="1"/>
  <c r="AE63" i="211"/>
  <c r="AC63" i="211"/>
  <c r="K63" i="211"/>
  <c r="I63" i="211"/>
  <c r="J63" i="211" s="1"/>
  <c r="X63" i="211" s="1"/>
  <c r="AE62" i="211"/>
  <c r="AC62" i="211"/>
  <c r="K62" i="211"/>
  <c r="I62" i="211"/>
  <c r="J62" i="211" s="1"/>
  <c r="X62" i="211" s="1"/>
  <c r="AE61" i="211"/>
  <c r="AC61" i="211"/>
  <c r="K61" i="211"/>
  <c r="I61" i="211"/>
  <c r="J61" i="211" s="1"/>
  <c r="X61" i="211" s="1"/>
  <c r="AE60" i="211"/>
  <c r="AC60" i="211"/>
  <c r="K60" i="211"/>
  <c r="I60" i="211"/>
  <c r="J60" i="211" s="1"/>
  <c r="X60" i="211" s="1"/>
  <c r="AE59" i="211"/>
  <c r="AC59" i="211"/>
  <c r="K59" i="211"/>
  <c r="I59" i="211"/>
  <c r="J59" i="211" s="1"/>
  <c r="X59" i="211" s="1"/>
  <c r="AE58" i="211"/>
  <c r="AC58" i="211"/>
  <c r="K58" i="211"/>
  <c r="I58" i="211"/>
  <c r="J58" i="211" s="1"/>
  <c r="X58" i="211" s="1"/>
  <c r="AE57" i="211"/>
  <c r="AC57" i="211"/>
  <c r="K57" i="211"/>
  <c r="I57" i="211"/>
  <c r="J57" i="211" s="1"/>
  <c r="X57" i="211" s="1"/>
  <c r="R57" i="211" s="1"/>
  <c r="AE56" i="211"/>
  <c r="AC56" i="211"/>
  <c r="K56" i="211"/>
  <c r="I56" i="211"/>
  <c r="J56" i="211" s="1"/>
  <c r="X56" i="211" s="1"/>
  <c r="R56" i="211" s="1"/>
  <c r="AE55" i="211"/>
  <c r="AC55" i="211"/>
  <c r="K55" i="211"/>
  <c r="I55" i="211"/>
  <c r="J55" i="211" s="1"/>
  <c r="X55" i="211" s="1"/>
  <c r="AE54" i="211"/>
  <c r="AC54" i="211"/>
  <c r="K54" i="211"/>
  <c r="O54" i="211" s="1"/>
  <c r="I54" i="211"/>
  <c r="J54" i="211" s="1"/>
  <c r="X54" i="211" s="1"/>
  <c r="AE53" i="211"/>
  <c r="AC53" i="211"/>
  <c r="K53" i="211"/>
  <c r="I53" i="211"/>
  <c r="J53" i="211" s="1"/>
  <c r="X53" i="211" s="1"/>
  <c r="R53" i="211" s="1"/>
  <c r="AE52" i="211"/>
  <c r="AC52" i="211"/>
  <c r="K52" i="211"/>
  <c r="M52" i="211" s="1"/>
  <c r="I52" i="211"/>
  <c r="J52" i="211" s="1"/>
  <c r="X52" i="211" s="1"/>
  <c r="AE51" i="211"/>
  <c r="AC51" i="211"/>
  <c r="K51" i="211"/>
  <c r="I51" i="211"/>
  <c r="J51" i="211" s="1"/>
  <c r="X51" i="211" s="1"/>
  <c r="O51" i="211" s="1"/>
  <c r="AE50" i="211"/>
  <c r="AC50" i="211"/>
  <c r="K50" i="211"/>
  <c r="I50" i="211"/>
  <c r="J50" i="211" s="1"/>
  <c r="X50" i="211" s="1"/>
  <c r="P50" i="211" s="1"/>
  <c r="AE49" i="211"/>
  <c r="AC49" i="211"/>
  <c r="K49" i="211"/>
  <c r="I49" i="211"/>
  <c r="J49" i="211" s="1"/>
  <c r="X49" i="211" s="1"/>
  <c r="AE48" i="211"/>
  <c r="AC48" i="211"/>
  <c r="K48" i="211"/>
  <c r="I48" i="211"/>
  <c r="J48" i="211" s="1"/>
  <c r="X48" i="211" s="1"/>
  <c r="AE47" i="211"/>
  <c r="AC47" i="211"/>
  <c r="K47" i="211"/>
  <c r="I47" i="211"/>
  <c r="J47" i="211" s="1"/>
  <c r="X47" i="211" s="1"/>
  <c r="AE46" i="211"/>
  <c r="AC46" i="211"/>
  <c r="K46" i="211"/>
  <c r="I46" i="211"/>
  <c r="J46" i="211" s="1"/>
  <c r="X46" i="211" s="1"/>
  <c r="R46" i="211" s="1"/>
  <c r="AE45" i="211"/>
  <c r="AC45" i="211"/>
  <c r="P45" i="211"/>
  <c r="K45" i="211"/>
  <c r="I45" i="211"/>
  <c r="J45" i="211" s="1"/>
  <c r="X45" i="211" s="1"/>
  <c r="L45" i="211" s="1"/>
  <c r="AE44" i="211"/>
  <c r="AC44" i="211"/>
  <c r="K44" i="211"/>
  <c r="I44" i="211"/>
  <c r="J44" i="211" s="1"/>
  <c r="X44" i="211" s="1"/>
  <c r="AE43" i="211"/>
  <c r="AC43" i="211"/>
  <c r="K43" i="211"/>
  <c r="I43" i="211"/>
  <c r="J43" i="211" s="1"/>
  <c r="X43" i="211" s="1"/>
  <c r="N43" i="211" s="1"/>
  <c r="AE42" i="211"/>
  <c r="AC42" i="211"/>
  <c r="K42" i="211"/>
  <c r="I42" i="211"/>
  <c r="J42" i="211" s="1"/>
  <c r="X42" i="211" s="1"/>
  <c r="N42" i="211" s="1"/>
  <c r="AE41" i="211"/>
  <c r="AC41" i="211"/>
  <c r="X41" i="211"/>
  <c r="K41" i="211"/>
  <c r="I41" i="211"/>
  <c r="J41" i="211" s="1"/>
  <c r="AE40" i="211"/>
  <c r="AC40" i="211"/>
  <c r="K40" i="211"/>
  <c r="I40" i="211"/>
  <c r="J40" i="211" s="1"/>
  <c r="X40" i="211" s="1"/>
  <c r="R40" i="211" s="1"/>
  <c r="AE39" i="211"/>
  <c r="AC39" i="211"/>
  <c r="K39" i="211"/>
  <c r="I39" i="211"/>
  <c r="J39" i="211" s="1"/>
  <c r="X39" i="211" s="1"/>
  <c r="AE38" i="211"/>
  <c r="AC38" i="211"/>
  <c r="K38" i="211"/>
  <c r="I38" i="211"/>
  <c r="J38" i="211" s="1"/>
  <c r="X38" i="211" s="1"/>
  <c r="AE37" i="211"/>
  <c r="AC37" i="211"/>
  <c r="K37" i="211"/>
  <c r="I37" i="211"/>
  <c r="J37" i="211" s="1"/>
  <c r="X37" i="211" s="1"/>
  <c r="AE36" i="211"/>
  <c r="AC36" i="211"/>
  <c r="K36" i="211"/>
  <c r="I36" i="211"/>
  <c r="J36" i="211" s="1"/>
  <c r="X36" i="211" s="1"/>
  <c r="L36" i="211" s="1"/>
  <c r="AE35" i="211"/>
  <c r="AC35" i="211"/>
  <c r="K35" i="211"/>
  <c r="I35" i="211"/>
  <c r="J35" i="211" s="1"/>
  <c r="X35" i="211" s="1"/>
  <c r="AE34" i="211"/>
  <c r="AC34" i="211"/>
  <c r="K34" i="211"/>
  <c r="I34" i="211"/>
  <c r="J34" i="211" s="1"/>
  <c r="X34" i="211" s="1"/>
  <c r="AE33" i="211"/>
  <c r="AC33" i="211"/>
  <c r="K33" i="211"/>
  <c r="I33" i="211"/>
  <c r="J33" i="211" s="1"/>
  <c r="X33" i="211" s="1"/>
  <c r="P33" i="211" s="1"/>
  <c r="AE32" i="211"/>
  <c r="AC32" i="211"/>
  <c r="K32" i="211"/>
  <c r="I32" i="211"/>
  <c r="J32" i="211" s="1"/>
  <c r="X32" i="211" s="1"/>
  <c r="AE31" i="211"/>
  <c r="AC31" i="211"/>
  <c r="K31" i="211"/>
  <c r="I31" i="211"/>
  <c r="J31" i="211" s="1"/>
  <c r="X31" i="211" s="1"/>
  <c r="P31" i="211" s="1"/>
  <c r="AE30" i="211"/>
  <c r="AC30" i="211"/>
  <c r="K30" i="211"/>
  <c r="M30" i="211" s="1"/>
  <c r="I30" i="211"/>
  <c r="J30" i="211" s="1"/>
  <c r="X30" i="211" s="1"/>
  <c r="AE29" i="211"/>
  <c r="AC29" i="211"/>
  <c r="K29" i="211"/>
  <c r="I29" i="211"/>
  <c r="J29" i="211" s="1"/>
  <c r="X29" i="211" s="1"/>
  <c r="AE28" i="211"/>
  <c r="AC28" i="211"/>
  <c r="K28" i="211"/>
  <c r="I28" i="211"/>
  <c r="J28" i="211" s="1"/>
  <c r="X28" i="211" s="1"/>
  <c r="AE27" i="211"/>
  <c r="AC27" i="211"/>
  <c r="K27" i="211"/>
  <c r="I27" i="211"/>
  <c r="J27" i="211" s="1"/>
  <c r="X27" i="211" s="1"/>
  <c r="R27" i="211" s="1"/>
  <c r="AE26" i="211"/>
  <c r="AC26" i="211"/>
  <c r="R26" i="211"/>
  <c r="P26" i="211"/>
  <c r="K26" i="211"/>
  <c r="I26" i="211"/>
  <c r="J26" i="211" s="1"/>
  <c r="X26" i="211" s="1"/>
  <c r="L26" i="211" s="1"/>
  <c r="AE25" i="211"/>
  <c r="AC25" i="211"/>
  <c r="K25" i="211"/>
  <c r="I25" i="211"/>
  <c r="J25" i="211" s="1"/>
  <c r="X25" i="211" s="1"/>
  <c r="R25" i="211" s="1"/>
  <c r="AE24" i="211"/>
  <c r="AC24" i="211"/>
  <c r="K24" i="211"/>
  <c r="I24" i="211"/>
  <c r="J24" i="211" s="1"/>
  <c r="X24" i="211" s="1"/>
  <c r="R24" i="211" s="1"/>
  <c r="AE23" i="211"/>
  <c r="AC23" i="211"/>
  <c r="K23" i="211"/>
  <c r="I23" i="211"/>
  <c r="J23" i="211" s="1"/>
  <c r="X23" i="211" s="1"/>
  <c r="R23" i="211" s="1"/>
  <c r="AE22" i="211"/>
  <c r="AC22" i="211"/>
  <c r="K22" i="211"/>
  <c r="I22" i="211"/>
  <c r="J22" i="211" s="1"/>
  <c r="X22" i="211" s="1"/>
  <c r="L22" i="211" s="1"/>
  <c r="AE21" i="211"/>
  <c r="AC21" i="211"/>
  <c r="R21" i="211"/>
  <c r="K21" i="211"/>
  <c r="I21" i="211"/>
  <c r="J21" i="211" s="1"/>
  <c r="X21" i="211" s="1"/>
  <c r="L21" i="211" s="1"/>
  <c r="AE20" i="211"/>
  <c r="AC20" i="211"/>
  <c r="K20" i="211"/>
  <c r="I20" i="211"/>
  <c r="J20" i="211" s="1"/>
  <c r="X20" i="211" s="1"/>
  <c r="R20" i="211" s="1"/>
  <c r="AE19" i="211"/>
  <c r="AC19" i="211"/>
  <c r="K19" i="211"/>
  <c r="I19" i="211"/>
  <c r="J19" i="211" s="1"/>
  <c r="X19" i="211" s="1"/>
  <c r="AE18" i="211"/>
  <c r="AC18" i="211"/>
  <c r="K18" i="211"/>
  <c r="I18" i="211"/>
  <c r="J18" i="211" s="1"/>
  <c r="X18" i="211" s="1"/>
  <c r="R18" i="211" s="1"/>
  <c r="AE17" i="211"/>
  <c r="AC17" i="211"/>
  <c r="K17" i="211"/>
  <c r="I17" i="211"/>
  <c r="J17" i="211" s="1"/>
  <c r="X17" i="211" s="1"/>
  <c r="AE16" i="211"/>
  <c r="AC16" i="211"/>
  <c r="K16" i="211"/>
  <c r="I16" i="211"/>
  <c r="J16" i="211" s="1"/>
  <c r="X16" i="211" s="1"/>
  <c r="R16" i="211" s="1"/>
  <c r="AE15" i="211"/>
  <c r="AC15" i="211"/>
  <c r="K15" i="211"/>
  <c r="I15" i="211"/>
  <c r="J15" i="211" s="1"/>
  <c r="X15" i="211" s="1"/>
  <c r="AE14" i="211"/>
  <c r="AC14" i="211"/>
  <c r="K14" i="211"/>
  <c r="I14" i="211"/>
  <c r="J14" i="211" s="1"/>
  <c r="X14" i="211" s="1"/>
  <c r="AE13" i="211"/>
  <c r="AC13" i="211"/>
  <c r="K13" i="211"/>
  <c r="I13" i="211"/>
  <c r="J13" i="211" s="1"/>
  <c r="X13" i="211" s="1"/>
  <c r="AE12" i="211"/>
  <c r="AC12" i="211"/>
  <c r="K12" i="211"/>
  <c r="I12" i="211"/>
  <c r="J12" i="211" s="1"/>
  <c r="X12" i="211" s="1"/>
  <c r="AE11" i="211"/>
  <c r="AC11" i="211"/>
  <c r="K11" i="211"/>
  <c r="I11" i="211"/>
  <c r="J11" i="211" s="1"/>
  <c r="X11" i="211" s="1"/>
  <c r="AE10" i="211"/>
  <c r="AC10" i="211"/>
  <c r="K10" i="211"/>
  <c r="I10" i="211"/>
  <c r="J10" i="211" s="1"/>
  <c r="X10" i="211" s="1"/>
  <c r="AE9" i="211"/>
  <c r="AC9" i="211"/>
  <c r="K9" i="211"/>
  <c r="I9" i="211"/>
  <c r="J9" i="211" s="1"/>
  <c r="X9" i="211" s="1"/>
  <c r="AE8" i="211"/>
  <c r="AC8" i="211"/>
  <c r="K8" i="211"/>
  <c r="I8" i="211"/>
  <c r="J8" i="211" s="1"/>
  <c r="X8" i="211" s="1"/>
  <c r="AW6" i="211"/>
  <c r="AV6" i="211"/>
  <c r="AT6" i="211"/>
  <c r="AS6" i="211"/>
  <c r="AQ6" i="211"/>
  <c r="AP6" i="211"/>
  <c r="AN6" i="211"/>
  <c r="AM6" i="211"/>
  <c r="AK6" i="211"/>
  <c r="AJ6" i="211"/>
  <c r="AH6" i="211"/>
  <c r="AG6" i="211"/>
  <c r="AZ4" i="211"/>
  <c r="AY20" i="211" s="1"/>
  <c r="AY4" i="211"/>
  <c r="AW4" i="211"/>
  <c r="AV28" i="211" s="1"/>
  <c r="AV4" i="211"/>
  <c r="AT4" i="211"/>
  <c r="AS10" i="211" s="1"/>
  <c r="AT10" i="211" s="1"/>
  <c r="AS4" i="211"/>
  <c r="AQ4" i="211"/>
  <c r="AP29" i="211" s="1"/>
  <c r="AP4" i="211"/>
  <c r="AN4" i="211"/>
  <c r="AM12" i="211" s="1"/>
  <c r="AM4" i="211"/>
  <c r="AK4" i="211"/>
  <c r="AJ23" i="211" s="1"/>
  <c r="AJ4" i="211"/>
  <c r="AH4" i="211"/>
  <c r="AG13" i="211" s="1"/>
  <c r="AH13" i="211" s="1"/>
  <c r="AG4" i="211"/>
  <c r="AX3" i="211"/>
  <c r="AU3" i="211"/>
  <c r="AR3" i="211"/>
  <c r="AO3" i="211"/>
  <c r="AL3" i="211"/>
  <c r="AI3" i="211"/>
  <c r="AF3" i="211"/>
  <c r="B3" i="211"/>
  <c r="E25" i="39"/>
  <c r="I8" i="87"/>
  <c r="K8" i="87"/>
  <c r="I9" i="87"/>
  <c r="I10" i="87"/>
  <c r="I11" i="87"/>
  <c r="I12" i="87"/>
  <c r="I13" i="87"/>
  <c r="I14" i="87"/>
  <c r="I15" i="87"/>
  <c r="I16" i="87"/>
  <c r="I17" i="87"/>
  <c r="I18" i="87"/>
  <c r="I19" i="87"/>
  <c r="I20" i="87"/>
  <c r="I21" i="87"/>
  <c r="I22" i="87"/>
  <c r="I23" i="87"/>
  <c r="J23" i="87" s="1"/>
  <c r="I24" i="87"/>
  <c r="I25" i="87"/>
  <c r="I26" i="87"/>
  <c r="I27" i="87"/>
  <c r="I28" i="87"/>
  <c r="I29" i="87"/>
  <c r="J29" i="87" s="1"/>
  <c r="I30" i="87"/>
  <c r="AP12" i="211" l="1"/>
  <c r="AP14" i="211"/>
  <c r="AP15" i="211"/>
  <c r="AM18" i="211"/>
  <c r="AM14" i="211"/>
  <c r="AG11" i="211"/>
  <c r="AG9" i="211"/>
  <c r="AH9" i="211" s="1"/>
  <c r="AS9" i="211"/>
  <c r="AT9" i="211" s="1"/>
  <c r="M22" i="211"/>
  <c r="AG8" i="211"/>
  <c r="AH8" i="211" s="1"/>
  <c r="AS8" i="211"/>
  <c r="AT8" i="211" s="1"/>
  <c r="M50" i="211"/>
  <c r="P30" i="211"/>
  <c r="R50" i="211"/>
  <c r="M32" i="211"/>
  <c r="M64" i="211"/>
  <c r="N44" i="211"/>
  <c r="AH11" i="211"/>
  <c r="L20" i="211"/>
  <c r="L51" i="211"/>
  <c r="AG10" i="211"/>
  <c r="AH10" i="211" s="1"/>
  <c r="R22" i="211"/>
  <c r="P51" i="211"/>
  <c r="AL83" i="211"/>
  <c r="L32" i="186" s="1"/>
  <c r="P1" i="211"/>
  <c r="AX83" i="211"/>
  <c r="P32" i="186" s="1"/>
  <c r="O20" i="211"/>
  <c r="M24" i="211"/>
  <c r="L39" i="211"/>
  <c r="L54" i="211"/>
  <c r="P28" i="211"/>
  <c r="L60" i="211"/>
  <c r="L77" i="211"/>
  <c r="AU83" i="211"/>
  <c r="O32" i="186" s="1"/>
  <c r="P21" i="211"/>
  <c r="O22" i="211"/>
  <c r="O50" i="211"/>
  <c r="M51" i="211"/>
  <c r="M60" i="211"/>
  <c r="P20" i="211"/>
  <c r="P22" i="211"/>
  <c r="M36" i="211"/>
  <c r="T68" i="211"/>
  <c r="P19" i="211"/>
  <c r="T72" i="211"/>
  <c r="L72" i="211"/>
  <c r="M17" i="211"/>
  <c r="P17" i="211"/>
  <c r="O17" i="211"/>
  <c r="N17" i="211"/>
  <c r="T71" i="211"/>
  <c r="L71" i="211"/>
  <c r="L18" i="211"/>
  <c r="L53" i="211"/>
  <c r="R54" i="211"/>
  <c r="O60" i="211"/>
  <c r="L32" i="211"/>
  <c r="P46" i="211"/>
  <c r="O52" i="211"/>
  <c r="M53" i="211"/>
  <c r="L56" i="211"/>
  <c r="O82" i="211"/>
  <c r="L16" i="211"/>
  <c r="M23" i="211"/>
  <c r="M56" i="211"/>
  <c r="R66" i="211"/>
  <c r="O56" i="211"/>
  <c r="L30" i="211"/>
  <c r="R11" i="211"/>
  <c r="P11" i="211"/>
  <c r="T11" i="211"/>
  <c r="O11" i="211"/>
  <c r="N11" i="211"/>
  <c r="M11" i="211"/>
  <c r="L11" i="211"/>
  <c r="R10" i="211"/>
  <c r="P10" i="211"/>
  <c r="O10" i="211"/>
  <c r="N10" i="211"/>
  <c r="M10" i="211"/>
  <c r="L10" i="211"/>
  <c r="T10" i="211"/>
  <c r="R9" i="211"/>
  <c r="P9" i="211"/>
  <c r="O9" i="211"/>
  <c r="N9" i="211"/>
  <c r="M9" i="211"/>
  <c r="T9" i="211"/>
  <c r="L9" i="211"/>
  <c r="O14" i="211"/>
  <c r="T14" i="211"/>
  <c r="R14" i="211"/>
  <c r="M14" i="211"/>
  <c r="P14" i="211"/>
  <c r="L14" i="211"/>
  <c r="N14" i="211"/>
  <c r="R8" i="211"/>
  <c r="P8" i="211"/>
  <c r="O8" i="211"/>
  <c r="N8" i="211"/>
  <c r="M8" i="211"/>
  <c r="T8" i="211"/>
  <c r="L8" i="211"/>
  <c r="O13" i="211"/>
  <c r="P13" i="211"/>
  <c r="N13" i="211"/>
  <c r="T13" i="211"/>
  <c r="M13" i="211"/>
  <c r="L13" i="211"/>
  <c r="R13" i="211"/>
  <c r="O12" i="211"/>
  <c r="M12" i="211"/>
  <c r="T12" i="211"/>
  <c r="R12" i="211"/>
  <c r="P12" i="211"/>
  <c r="L12" i="211"/>
  <c r="N12" i="211"/>
  <c r="T15" i="211"/>
  <c r="R15" i="211"/>
  <c r="P15" i="211"/>
  <c r="O15" i="211"/>
  <c r="N15" i="211"/>
  <c r="M15" i="211"/>
  <c r="L15" i="211"/>
  <c r="AV16" i="211"/>
  <c r="AW16" i="211" s="1"/>
  <c r="AM82" i="211"/>
  <c r="AN82" i="211" s="1"/>
  <c r="AM81" i="211"/>
  <c r="AN81" i="211" s="1"/>
  <c r="AM80" i="211"/>
  <c r="AN80" i="211" s="1"/>
  <c r="AM79" i="211"/>
  <c r="AN79" i="211" s="1"/>
  <c r="AM78" i="211"/>
  <c r="AN78" i="211" s="1"/>
  <c r="AM77" i="211"/>
  <c r="AN77" i="211" s="1"/>
  <c r="AM76" i="211"/>
  <c r="AN76" i="211" s="1"/>
  <c r="AM75" i="211"/>
  <c r="AN75" i="211" s="1"/>
  <c r="AM74" i="211"/>
  <c r="AN74" i="211" s="1"/>
  <c r="AM73" i="211"/>
  <c r="AN73" i="211" s="1"/>
  <c r="AM72" i="211"/>
  <c r="AN72" i="211" s="1"/>
  <c r="AM71" i="211"/>
  <c r="AN71" i="211" s="1"/>
  <c r="AM70" i="211"/>
  <c r="AN70" i="211" s="1"/>
  <c r="AM69" i="211"/>
  <c r="AN69" i="211" s="1"/>
  <c r="AM68" i="211"/>
  <c r="AN68" i="211" s="1"/>
  <c r="AM67" i="211"/>
  <c r="AN67" i="211" s="1"/>
  <c r="AM66" i="211"/>
  <c r="AN66" i="211" s="1"/>
  <c r="AM65" i="211"/>
  <c r="AM64" i="211"/>
  <c r="AN64" i="211" s="1"/>
  <c r="AM63" i="211"/>
  <c r="AN63" i="211" s="1"/>
  <c r="AM62" i="211"/>
  <c r="AN62" i="211" s="1"/>
  <c r="AM61" i="211"/>
  <c r="AN61" i="211" s="1"/>
  <c r="AM60" i="211"/>
  <c r="AN60" i="211" s="1"/>
  <c r="AM59" i="211"/>
  <c r="AM58" i="211"/>
  <c r="AN58" i="211" s="1"/>
  <c r="AM57" i="211"/>
  <c r="AN57" i="211" s="1"/>
  <c r="AM56" i="211"/>
  <c r="AN56" i="211" s="1"/>
  <c r="AM55" i="211"/>
  <c r="AM54" i="211"/>
  <c r="AN54" i="211" s="1"/>
  <c r="AM53" i="211"/>
  <c r="AN53" i="211" s="1"/>
  <c r="AM52" i="211"/>
  <c r="AN52" i="211" s="1"/>
  <c r="AM51" i="211"/>
  <c r="AN51" i="211" s="1"/>
  <c r="AM50" i="211"/>
  <c r="AN50" i="211" s="1"/>
  <c r="AM49" i="211"/>
  <c r="AN49" i="211" s="1"/>
  <c r="AM48" i="211"/>
  <c r="AN48" i="211" s="1"/>
  <c r="AM47" i="211"/>
  <c r="AN47" i="211" s="1"/>
  <c r="AM46" i="211"/>
  <c r="AN46" i="211" s="1"/>
  <c r="AM45" i="211"/>
  <c r="AN45" i="211" s="1"/>
  <c r="AN65" i="211"/>
  <c r="AM44" i="211"/>
  <c r="AN44" i="211" s="1"/>
  <c r="AM43" i="211"/>
  <c r="AN43" i="211" s="1"/>
  <c r="AM42" i="211"/>
  <c r="AN42" i="211" s="1"/>
  <c r="AM41" i="211"/>
  <c r="AN41" i="211" s="1"/>
  <c r="AM40" i="211"/>
  <c r="AN40" i="211" s="1"/>
  <c r="AM38" i="211"/>
  <c r="AN38" i="211" s="1"/>
  <c r="AN35" i="211"/>
  <c r="AM36" i="211"/>
  <c r="AN36" i="211" s="1"/>
  <c r="AM35" i="211"/>
  <c r="AM34" i="211"/>
  <c r="AN34" i="211" s="1"/>
  <c r="AM33" i="211"/>
  <c r="AN33" i="211" s="1"/>
  <c r="AM32" i="211"/>
  <c r="AN32" i="211" s="1"/>
  <c r="AM31" i="211"/>
  <c r="AN31" i="211" s="1"/>
  <c r="AM30" i="211"/>
  <c r="AN30" i="211" s="1"/>
  <c r="AM29" i="211"/>
  <c r="AN29" i="211" s="1"/>
  <c r="AM28" i="211"/>
  <c r="AN28" i="211" s="1"/>
  <c r="AM27" i="211"/>
  <c r="AN27" i="211" s="1"/>
  <c r="AM26" i="211"/>
  <c r="AN26" i="211" s="1"/>
  <c r="AM25" i="211"/>
  <c r="AN25" i="211" s="1"/>
  <c r="AM24" i="211"/>
  <c r="AN24" i="211" s="1"/>
  <c r="AM23" i="211"/>
  <c r="AN23" i="211" s="1"/>
  <c r="AM22" i="211"/>
  <c r="AN22" i="211" s="1"/>
  <c r="AM21" i="211"/>
  <c r="AN21" i="211" s="1"/>
  <c r="AM39" i="211"/>
  <c r="AN39" i="211" s="1"/>
  <c r="AN18" i="211"/>
  <c r="AN14" i="211"/>
  <c r="AN12" i="211"/>
  <c r="AN59" i="211"/>
  <c r="AN55" i="211"/>
  <c r="AM37" i="211"/>
  <c r="AN37" i="211" s="1"/>
  <c r="AV11" i="211"/>
  <c r="AW11" i="211" s="1"/>
  <c r="L23" i="211"/>
  <c r="O25" i="211"/>
  <c r="M25" i="211"/>
  <c r="N47" i="211"/>
  <c r="R47" i="211"/>
  <c r="O47" i="211"/>
  <c r="M47" i="211"/>
  <c r="P47" i="211"/>
  <c r="T47" i="211"/>
  <c r="L47" i="211"/>
  <c r="AJ8" i="211"/>
  <c r="AK8" i="211" s="1"/>
  <c r="AV8" i="211"/>
  <c r="AW8" i="211" s="1"/>
  <c r="AJ9" i="211"/>
  <c r="AK9" i="211" s="1"/>
  <c r="AV9" i="211"/>
  <c r="AW9" i="211" s="1"/>
  <c r="AJ10" i="211"/>
  <c r="AK10" i="211" s="1"/>
  <c r="AV10" i="211"/>
  <c r="AW10" i="211" s="1"/>
  <c r="AJ11" i="211"/>
  <c r="AK11" i="211" s="1"/>
  <c r="AQ12" i="211"/>
  <c r="AJ13" i="211"/>
  <c r="AQ14" i="211"/>
  <c r="AQ15" i="211"/>
  <c r="O16" i="211"/>
  <c r="AY16" i="211"/>
  <c r="AZ16" i="211" s="1"/>
  <c r="AM17" i="211"/>
  <c r="T18" i="211"/>
  <c r="N18" i="211"/>
  <c r="M18" i="211"/>
  <c r="M19" i="211"/>
  <c r="AY19" i="211"/>
  <c r="AZ19" i="211" s="1"/>
  <c r="AV21" i="211"/>
  <c r="AP22" i="211"/>
  <c r="AQ22" i="211" s="1"/>
  <c r="O23" i="211"/>
  <c r="L24" i="211"/>
  <c r="L25" i="211"/>
  <c r="AP25" i="211"/>
  <c r="AQ25" i="211" s="1"/>
  <c r="P27" i="211"/>
  <c r="T28" i="211"/>
  <c r="O28" i="211"/>
  <c r="N28" i="211"/>
  <c r="R28" i="211"/>
  <c r="M28" i="211"/>
  <c r="L28" i="211"/>
  <c r="O44" i="211"/>
  <c r="M44" i="211"/>
  <c r="T44" i="211"/>
  <c r="R44" i="211"/>
  <c r="P44" i="211"/>
  <c r="L44" i="211"/>
  <c r="AJ82" i="211"/>
  <c r="AK82" i="211" s="1"/>
  <c r="AJ81" i="211"/>
  <c r="AK81" i="211" s="1"/>
  <c r="AJ80" i="211"/>
  <c r="AK80" i="211" s="1"/>
  <c r="AJ79" i="211"/>
  <c r="AK79" i="211" s="1"/>
  <c r="AJ72" i="211"/>
  <c r="AK72" i="211" s="1"/>
  <c r="AJ64" i="211"/>
  <c r="AK64" i="211" s="1"/>
  <c r="AJ62" i="211"/>
  <c r="AK62" i="211" s="1"/>
  <c r="AJ73" i="211"/>
  <c r="AK73" i="211" s="1"/>
  <c r="AJ77" i="211"/>
  <c r="AK77" i="211" s="1"/>
  <c r="AJ74" i="211"/>
  <c r="AK74" i="211" s="1"/>
  <c r="AJ69" i="211"/>
  <c r="AK69" i="211" s="1"/>
  <c r="AJ75" i="211"/>
  <c r="AK75" i="211" s="1"/>
  <c r="AJ63" i="211"/>
  <c r="AK63" i="211" s="1"/>
  <c r="AJ78" i="211"/>
  <c r="AK78" i="211" s="1"/>
  <c r="AJ76" i="211"/>
  <c r="AK76" i="211" s="1"/>
  <c r="AJ68" i="211"/>
  <c r="AK68" i="211" s="1"/>
  <c r="AJ66" i="211"/>
  <c r="AK66" i="211" s="1"/>
  <c r="AJ59" i="211"/>
  <c r="AK59" i="211" s="1"/>
  <c r="AJ55" i="211"/>
  <c r="AK55" i="211" s="1"/>
  <c r="AJ61" i="211"/>
  <c r="AK61" i="211" s="1"/>
  <c r="AJ48" i="211"/>
  <c r="AJ46" i="211"/>
  <c r="AK46" i="211" s="1"/>
  <c r="AJ71" i="211"/>
  <c r="AK71" i="211" s="1"/>
  <c r="AJ58" i="211"/>
  <c r="AK58" i="211" s="1"/>
  <c r="AJ53" i="211"/>
  <c r="AK53" i="211" s="1"/>
  <c r="AJ52" i="211"/>
  <c r="AK52" i="211" s="1"/>
  <c r="AJ51" i="211"/>
  <c r="AK51" i="211" s="1"/>
  <c r="AJ50" i="211"/>
  <c r="AK50" i="211" s="1"/>
  <c r="AJ67" i="211"/>
  <c r="AK67" i="211" s="1"/>
  <c r="AJ65" i="211"/>
  <c r="AK65" i="211" s="1"/>
  <c r="AJ56" i="211"/>
  <c r="AK56" i="211" s="1"/>
  <c r="AJ70" i="211"/>
  <c r="AK70" i="211" s="1"/>
  <c r="AJ60" i="211"/>
  <c r="AK60" i="211" s="1"/>
  <c r="AJ49" i="211"/>
  <c r="AK49" i="211" s="1"/>
  <c r="AJ44" i="211"/>
  <c r="AK44" i="211" s="1"/>
  <c r="AJ43" i="211"/>
  <c r="AK43" i="211" s="1"/>
  <c r="AJ42" i="211"/>
  <c r="AK42" i="211" s="1"/>
  <c r="AJ41" i="211"/>
  <c r="AK41" i="211" s="1"/>
  <c r="AK48" i="211"/>
  <c r="AK45" i="211"/>
  <c r="AJ40" i="211"/>
  <c r="AK40" i="211" s="1"/>
  <c r="AJ38" i="211"/>
  <c r="AK38" i="211" s="1"/>
  <c r="AJ45" i="211"/>
  <c r="AJ47" i="211"/>
  <c r="AK47" i="211" s="1"/>
  <c r="AJ33" i="211"/>
  <c r="AK33" i="211" s="1"/>
  <c r="AJ29" i="211"/>
  <c r="AK29" i="211" s="1"/>
  <c r="AJ19" i="211"/>
  <c r="AK19" i="211" s="1"/>
  <c r="AJ17" i="211"/>
  <c r="AK17" i="211" s="1"/>
  <c r="AJ15" i="211"/>
  <c r="AK15" i="211" s="1"/>
  <c r="AJ54" i="211"/>
  <c r="AK54" i="211" s="1"/>
  <c r="AJ34" i="211"/>
  <c r="AK34" i="211" s="1"/>
  <c r="AK23" i="211"/>
  <c r="AJ35" i="211"/>
  <c r="AK35" i="211" s="1"/>
  <c r="AJ32" i="211"/>
  <c r="AK32" i="211" s="1"/>
  <c r="AJ25" i="211"/>
  <c r="AK25" i="211" s="1"/>
  <c r="AJ36" i="211"/>
  <c r="AK36" i="211" s="1"/>
  <c r="AJ31" i="211"/>
  <c r="AK31" i="211" s="1"/>
  <c r="AJ57" i="211"/>
  <c r="AK57" i="211" s="1"/>
  <c r="AJ37" i="211"/>
  <c r="AK37" i="211" s="1"/>
  <c r="AV82" i="211"/>
  <c r="AW82" i="211" s="1"/>
  <c r="AV81" i="211"/>
  <c r="AW81" i="211" s="1"/>
  <c r="AV80" i="211"/>
  <c r="AW80" i="211" s="1"/>
  <c r="AV79" i="211"/>
  <c r="AW79" i="211" s="1"/>
  <c r="AV78" i="211"/>
  <c r="AW78" i="211" s="1"/>
  <c r="AV77" i="211"/>
  <c r="AW77" i="211" s="1"/>
  <c r="AV75" i="211"/>
  <c r="AW75" i="211" s="1"/>
  <c r="AV67" i="211"/>
  <c r="AW67" i="211" s="1"/>
  <c r="AV66" i="211"/>
  <c r="AW66" i="211" s="1"/>
  <c r="AV65" i="211"/>
  <c r="AW65" i="211" s="1"/>
  <c r="AV68" i="211"/>
  <c r="AW68" i="211" s="1"/>
  <c r="AV64" i="211"/>
  <c r="AW64" i="211" s="1"/>
  <c r="AV62" i="211"/>
  <c r="AW62" i="211" s="1"/>
  <c r="AV70" i="211"/>
  <c r="AW70" i="211" s="1"/>
  <c r="AV76" i="211"/>
  <c r="AW76" i="211" s="1"/>
  <c r="AV71" i="211"/>
  <c r="AW71" i="211" s="1"/>
  <c r="AV60" i="211"/>
  <c r="AW60" i="211" s="1"/>
  <c r="AV54" i="211"/>
  <c r="AW54" i="211" s="1"/>
  <c r="AV57" i="211"/>
  <c r="AW57" i="211" s="1"/>
  <c r="AW37" i="211"/>
  <c r="AV63" i="211"/>
  <c r="AW63" i="211" s="1"/>
  <c r="AV48" i="211"/>
  <c r="AW48" i="211" s="1"/>
  <c r="AV46" i="211"/>
  <c r="AW46" i="211" s="1"/>
  <c r="AV73" i="211"/>
  <c r="AW73" i="211" s="1"/>
  <c r="AV59" i="211"/>
  <c r="AW59" i="211" s="1"/>
  <c r="AV55" i="211"/>
  <c r="AW55" i="211" s="1"/>
  <c r="AV74" i="211"/>
  <c r="AW74" i="211" s="1"/>
  <c r="AV72" i="211"/>
  <c r="AW72" i="211" s="1"/>
  <c r="AV52" i="211"/>
  <c r="AW52" i="211" s="1"/>
  <c r="AV53" i="211"/>
  <c r="AW53" i="211" s="1"/>
  <c r="AV39" i="211"/>
  <c r="AW39" i="211" s="1"/>
  <c r="AV37" i="211"/>
  <c r="AV69" i="211"/>
  <c r="AW69" i="211" s="1"/>
  <c r="AV47" i="211"/>
  <c r="AW47" i="211" s="1"/>
  <c r="AV51" i="211"/>
  <c r="AW51" i="211" s="1"/>
  <c r="AV50" i="211"/>
  <c r="AW50" i="211" s="1"/>
  <c r="AV61" i="211"/>
  <c r="AW61" i="211" s="1"/>
  <c r="AV44" i="211"/>
  <c r="AW44" i="211" s="1"/>
  <c r="AV43" i="211"/>
  <c r="AW43" i="211" s="1"/>
  <c r="AV42" i="211"/>
  <c r="AW42" i="211" s="1"/>
  <c r="AV41" i="211"/>
  <c r="AW41" i="211" s="1"/>
  <c r="AV40" i="211"/>
  <c r="AW40" i="211" s="1"/>
  <c r="AV38" i="211"/>
  <c r="AW38" i="211" s="1"/>
  <c r="AV58" i="211"/>
  <c r="AW58" i="211" s="1"/>
  <c r="AV36" i="211"/>
  <c r="AW36" i="211" s="1"/>
  <c r="AV31" i="211"/>
  <c r="AV49" i="211"/>
  <c r="AW49" i="211" s="1"/>
  <c r="AV19" i="211"/>
  <c r="AW19" i="211" s="1"/>
  <c r="AV17" i="211"/>
  <c r="AW17" i="211" s="1"/>
  <c r="AV15" i="211"/>
  <c r="AW15" i="211" s="1"/>
  <c r="AV45" i="211"/>
  <c r="AW45" i="211" s="1"/>
  <c r="AV30" i="211"/>
  <c r="AW30" i="211" s="1"/>
  <c r="AV27" i="211"/>
  <c r="AW27" i="211" s="1"/>
  <c r="AV56" i="211"/>
  <c r="AW56" i="211" s="1"/>
  <c r="AV29" i="211"/>
  <c r="AV25" i="211"/>
  <c r="AW25" i="211" s="1"/>
  <c r="AV24" i="211"/>
  <c r="AW24" i="211" s="1"/>
  <c r="AV33" i="211"/>
  <c r="AW33" i="211" s="1"/>
  <c r="AW28" i="211"/>
  <c r="O41" i="211"/>
  <c r="M41" i="211"/>
  <c r="T41" i="211"/>
  <c r="R41" i="211"/>
  <c r="P41" i="211"/>
  <c r="L41" i="211"/>
  <c r="AP80" i="211"/>
  <c r="AQ80" i="211" s="1"/>
  <c r="AP79" i="211"/>
  <c r="AQ79" i="211" s="1"/>
  <c r="AP78" i="211"/>
  <c r="AQ78" i="211" s="1"/>
  <c r="AP77" i="211"/>
  <c r="AQ77" i="211" s="1"/>
  <c r="AP76" i="211"/>
  <c r="AQ76" i="211" s="1"/>
  <c r="AP75" i="211"/>
  <c r="AQ75" i="211" s="1"/>
  <c r="AP74" i="211"/>
  <c r="AQ74" i="211" s="1"/>
  <c r="AP73" i="211"/>
  <c r="AQ73" i="211" s="1"/>
  <c r="AP72" i="211"/>
  <c r="AQ72" i="211" s="1"/>
  <c r="AP71" i="211"/>
  <c r="AQ71" i="211" s="1"/>
  <c r="AP70" i="211"/>
  <c r="AQ70" i="211" s="1"/>
  <c r="AP82" i="211"/>
  <c r="AQ82" i="211" s="1"/>
  <c r="AP69" i="211"/>
  <c r="AQ69" i="211" s="1"/>
  <c r="AP63" i="211"/>
  <c r="AQ63" i="211" s="1"/>
  <c r="AQ58" i="211"/>
  <c r="AP61" i="211"/>
  <c r="AQ61" i="211" s="1"/>
  <c r="AP60" i="211"/>
  <c r="AQ60" i="211" s="1"/>
  <c r="AP59" i="211"/>
  <c r="AQ59" i="211" s="1"/>
  <c r="AP58" i="211"/>
  <c r="AP57" i="211"/>
  <c r="AQ57" i="211" s="1"/>
  <c r="AP56" i="211"/>
  <c r="AQ56" i="211" s="1"/>
  <c r="AP55" i="211"/>
  <c r="AQ55" i="211" s="1"/>
  <c r="AP54" i="211"/>
  <c r="AQ54" i="211" s="1"/>
  <c r="AP53" i="211"/>
  <c r="AQ53" i="211" s="1"/>
  <c r="AP67" i="211"/>
  <c r="AQ67" i="211" s="1"/>
  <c r="AP66" i="211"/>
  <c r="AQ66" i="211" s="1"/>
  <c r="AP65" i="211"/>
  <c r="AQ65" i="211" s="1"/>
  <c r="AP52" i="211"/>
  <c r="AQ52" i="211" s="1"/>
  <c r="AP51" i="211"/>
  <c r="AQ51" i="211" s="1"/>
  <c r="AP50" i="211"/>
  <c r="AP81" i="211"/>
  <c r="AQ81" i="211" s="1"/>
  <c r="AP62" i="211"/>
  <c r="AQ62" i="211" s="1"/>
  <c r="AP49" i="211"/>
  <c r="AQ49" i="211" s="1"/>
  <c r="AP47" i="211"/>
  <c r="AQ47" i="211" s="1"/>
  <c r="AP68" i="211"/>
  <c r="AQ68" i="211" s="1"/>
  <c r="AP64" i="211"/>
  <c r="AQ64" i="211" s="1"/>
  <c r="AP44" i="211"/>
  <c r="AQ44" i="211" s="1"/>
  <c r="AP43" i="211"/>
  <c r="AQ43" i="211" s="1"/>
  <c r="AP42" i="211"/>
  <c r="AQ42" i="211" s="1"/>
  <c r="AP41" i="211"/>
  <c r="AQ41" i="211" s="1"/>
  <c r="AP40" i="211"/>
  <c r="AQ40" i="211" s="1"/>
  <c r="AP38" i="211"/>
  <c r="AQ38" i="211" s="1"/>
  <c r="AP45" i="211"/>
  <c r="AQ45" i="211" s="1"/>
  <c r="AQ29" i="211"/>
  <c r="AP48" i="211"/>
  <c r="AQ48" i="211" s="1"/>
  <c r="AP36" i="211"/>
  <c r="AQ36" i="211" s="1"/>
  <c r="AP35" i="211"/>
  <c r="AQ35" i="211" s="1"/>
  <c r="AP34" i="211"/>
  <c r="AQ34" i="211" s="1"/>
  <c r="AP33" i="211"/>
  <c r="AQ33" i="211" s="1"/>
  <c r="AP39" i="211"/>
  <c r="AQ39" i="211" s="1"/>
  <c r="AP37" i="211"/>
  <c r="AQ37" i="211" s="1"/>
  <c r="AP32" i="211"/>
  <c r="AQ32" i="211" s="1"/>
  <c r="AP20" i="211"/>
  <c r="AQ20" i="211" s="1"/>
  <c r="AP18" i="211"/>
  <c r="AQ18" i="211" s="1"/>
  <c r="AP16" i="211"/>
  <c r="AQ16" i="211" s="1"/>
  <c r="AP46" i="211"/>
  <c r="AQ46" i="211" s="1"/>
  <c r="AP28" i="211"/>
  <c r="AQ28" i="211" s="1"/>
  <c r="AP26" i="211"/>
  <c r="AQ26" i="211" s="1"/>
  <c r="AP31" i="211"/>
  <c r="AQ31" i="211" s="1"/>
  <c r="AP30" i="211"/>
  <c r="AQ30" i="211" s="1"/>
  <c r="AP27" i="211"/>
  <c r="AQ27" i="211" s="1"/>
  <c r="AY11" i="211"/>
  <c r="AZ11" i="211" s="1"/>
  <c r="AS12" i="211"/>
  <c r="AK13" i="211"/>
  <c r="AY13" i="211"/>
  <c r="AZ13" i="211" s="1"/>
  <c r="P16" i="211"/>
  <c r="AJ16" i="211"/>
  <c r="AK16" i="211" s="1"/>
  <c r="AN17" i="211"/>
  <c r="AV18" i="211"/>
  <c r="AW18" i="211" s="1"/>
  <c r="N19" i="211"/>
  <c r="AM20" i="211"/>
  <c r="AN20" i="211" s="1"/>
  <c r="AW21" i="211"/>
  <c r="P23" i="211"/>
  <c r="AP23" i="211"/>
  <c r="AQ23" i="211" s="1"/>
  <c r="O24" i="211"/>
  <c r="AJ24" i="211"/>
  <c r="AK24" i="211" s="1"/>
  <c r="P25" i="211"/>
  <c r="T29" i="211"/>
  <c r="R29" i="211"/>
  <c r="O29" i="211"/>
  <c r="N29" i="211"/>
  <c r="M29" i="211"/>
  <c r="L29" i="211"/>
  <c r="AW29" i="211"/>
  <c r="M38" i="211"/>
  <c r="N38" i="211"/>
  <c r="L38" i="211"/>
  <c r="T38" i="211"/>
  <c r="P38" i="211"/>
  <c r="R38" i="211"/>
  <c r="O38" i="211"/>
  <c r="AY81" i="211"/>
  <c r="AY80" i="211"/>
  <c r="AZ80" i="211" s="1"/>
  <c r="AY79" i="211"/>
  <c r="AZ79" i="211" s="1"/>
  <c r="AY78" i="211"/>
  <c r="AZ78" i="211" s="1"/>
  <c r="AZ75" i="211"/>
  <c r="AY77" i="211"/>
  <c r="AZ77" i="211" s="1"/>
  <c r="AY76" i="211"/>
  <c r="AZ76" i="211" s="1"/>
  <c r="AY75" i="211"/>
  <c r="AY74" i="211"/>
  <c r="AZ74" i="211" s="1"/>
  <c r="AY73" i="211"/>
  <c r="AZ73" i="211" s="1"/>
  <c r="AY72" i="211"/>
  <c r="AZ72" i="211" s="1"/>
  <c r="AY71" i="211"/>
  <c r="AZ71" i="211" s="1"/>
  <c r="AY70" i="211"/>
  <c r="AZ70" i="211" s="1"/>
  <c r="AY69" i="211"/>
  <c r="AZ69" i="211" s="1"/>
  <c r="AY68" i="211"/>
  <c r="AZ68" i="211" s="1"/>
  <c r="AY67" i="211"/>
  <c r="AY66" i="211"/>
  <c r="AZ66" i="211" s="1"/>
  <c r="AY65" i="211"/>
  <c r="AZ65" i="211" s="1"/>
  <c r="AY64" i="211"/>
  <c r="AZ64" i="211" s="1"/>
  <c r="AY63" i="211"/>
  <c r="AZ63" i="211" s="1"/>
  <c r="AY62" i="211"/>
  <c r="AZ62" i="211" s="1"/>
  <c r="AZ81" i="211"/>
  <c r="AY61" i="211"/>
  <c r="AZ61" i="211" s="1"/>
  <c r="AY60" i="211"/>
  <c r="AZ60" i="211" s="1"/>
  <c r="AY59" i="211"/>
  <c r="AZ59" i="211" s="1"/>
  <c r="AY58" i="211"/>
  <c r="AZ58" i="211" s="1"/>
  <c r="AY57" i="211"/>
  <c r="AZ57" i="211" s="1"/>
  <c r="AY56" i="211"/>
  <c r="AZ56" i="211" s="1"/>
  <c r="AY55" i="211"/>
  <c r="AZ55" i="211" s="1"/>
  <c r="AY54" i="211"/>
  <c r="AZ54" i="211" s="1"/>
  <c r="AY53" i="211"/>
  <c r="AY52" i="211"/>
  <c r="AZ52" i="211" s="1"/>
  <c r="AY51" i="211"/>
  <c r="AZ51" i="211" s="1"/>
  <c r="AY50" i="211"/>
  <c r="AZ50" i="211" s="1"/>
  <c r="AY49" i="211"/>
  <c r="AZ49" i="211" s="1"/>
  <c r="AY48" i="211"/>
  <c r="AZ48" i="211" s="1"/>
  <c r="AY47" i="211"/>
  <c r="AZ47" i="211" s="1"/>
  <c r="AY46" i="211"/>
  <c r="AZ46" i="211" s="1"/>
  <c r="AY45" i="211"/>
  <c r="AZ45" i="211" s="1"/>
  <c r="AY44" i="211"/>
  <c r="AZ44" i="211" s="1"/>
  <c r="AY82" i="211"/>
  <c r="AZ82" i="211" s="1"/>
  <c r="AZ67" i="211"/>
  <c r="AZ53" i="211"/>
  <c r="AY43" i="211"/>
  <c r="AZ43" i="211" s="1"/>
  <c r="AY42" i="211"/>
  <c r="AZ42" i="211" s="1"/>
  <c r="AY41" i="211"/>
  <c r="AZ41" i="211" s="1"/>
  <c r="AY40" i="211"/>
  <c r="AZ40" i="211" s="1"/>
  <c r="AY38" i="211"/>
  <c r="AZ38" i="211" s="1"/>
  <c r="AZ34" i="211"/>
  <c r="AY36" i="211"/>
  <c r="AZ36" i="211" s="1"/>
  <c r="AY35" i="211"/>
  <c r="AZ35" i="211" s="1"/>
  <c r="AY34" i="211"/>
  <c r="AY33" i="211"/>
  <c r="AZ33" i="211" s="1"/>
  <c r="AY32" i="211"/>
  <c r="AZ32" i="211" s="1"/>
  <c r="AY31" i="211"/>
  <c r="AZ31" i="211" s="1"/>
  <c r="AY30" i="211"/>
  <c r="AZ30" i="211" s="1"/>
  <c r="AY29" i="211"/>
  <c r="AZ29" i="211" s="1"/>
  <c r="AY28" i="211"/>
  <c r="AZ28" i="211" s="1"/>
  <c r="AY27" i="211"/>
  <c r="AZ27" i="211" s="1"/>
  <c r="AY26" i="211"/>
  <c r="AZ26" i="211" s="1"/>
  <c r="AY25" i="211"/>
  <c r="AZ25" i="211" s="1"/>
  <c r="AY24" i="211"/>
  <c r="AY23" i="211"/>
  <c r="AY22" i="211"/>
  <c r="AZ22" i="211" s="1"/>
  <c r="AY21" i="211"/>
  <c r="AZ21" i="211" s="1"/>
  <c r="AY37" i="211"/>
  <c r="AZ37" i="211" s="1"/>
  <c r="AY39" i="211"/>
  <c r="AZ39" i="211" s="1"/>
  <c r="AV13" i="211"/>
  <c r="AW13" i="211" s="1"/>
  <c r="AJ20" i="211"/>
  <c r="AK20" i="211" s="1"/>
  <c r="AJ22" i="211"/>
  <c r="AK22" i="211" s="1"/>
  <c r="AM8" i="211"/>
  <c r="AN8" i="211" s="1"/>
  <c r="AY8" i="211"/>
  <c r="AZ8" i="211" s="1"/>
  <c r="AM9" i="211"/>
  <c r="AN9" i="211" s="1"/>
  <c r="AY9" i="211"/>
  <c r="AM10" i="211"/>
  <c r="AN10" i="211" s="1"/>
  <c r="AY10" i="211"/>
  <c r="AZ10" i="211" s="1"/>
  <c r="AM11" i="211"/>
  <c r="AN11" i="211" s="1"/>
  <c r="AG12" i="211"/>
  <c r="AH12" i="211" s="1"/>
  <c r="AT12" i="211"/>
  <c r="AM13" i="211"/>
  <c r="AN13" i="211" s="1"/>
  <c r="AG14" i="211"/>
  <c r="AH14" i="211" s="1"/>
  <c r="AV14" i="211"/>
  <c r="AW14" i="211" s="1"/>
  <c r="AY15" i="211"/>
  <c r="AZ15" i="211" s="1"/>
  <c r="AP17" i="211"/>
  <c r="AQ17" i="211" s="1"/>
  <c r="O19" i="211"/>
  <c r="AV22" i="211"/>
  <c r="AW22" i="211" s="1"/>
  <c r="P24" i="211"/>
  <c r="AP24" i="211"/>
  <c r="AQ24" i="211" s="1"/>
  <c r="AJ30" i="211"/>
  <c r="AK30" i="211" s="1"/>
  <c r="AW31" i="211"/>
  <c r="O43" i="211"/>
  <c r="M43" i="211"/>
  <c r="T43" i="211"/>
  <c r="R43" i="211"/>
  <c r="P43" i="211"/>
  <c r="L43" i="211"/>
  <c r="AZ9" i="211"/>
  <c r="AP11" i="211"/>
  <c r="AV12" i="211"/>
  <c r="AW12" i="211" s="1"/>
  <c r="AP13" i="211"/>
  <c r="AQ13" i="211" s="1"/>
  <c r="AM16" i="211"/>
  <c r="AN16" i="211" s="1"/>
  <c r="T17" i="211"/>
  <c r="R17" i="211"/>
  <c r="O18" i="211"/>
  <c r="AY18" i="211"/>
  <c r="AZ18" i="211" s="1"/>
  <c r="AM19" i="211"/>
  <c r="AN19" i="211" s="1"/>
  <c r="T20" i="211"/>
  <c r="N20" i="211"/>
  <c r="M20" i="211"/>
  <c r="M21" i="211"/>
  <c r="AV23" i="211"/>
  <c r="AJ26" i="211"/>
  <c r="AK26" i="211" s="1"/>
  <c r="P29" i="211"/>
  <c r="T19" i="211"/>
  <c r="R19" i="211"/>
  <c r="T27" i="211"/>
  <c r="O27" i="211"/>
  <c r="N27" i="211"/>
  <c r="M27" i="211"/>
  <c r="L27" i="211"/>
  <c r="AJ28" i="211"/>
  <c r="AK28" i="211" s="1"/>
  <c r="L19" i="211"/>
  <c r="AZ20" i="211"/>
  <c r="AG78" i="211"/>
  <c r="AH78" i="211" s="1"/>
  <c r="AG77" i="211"/>
  <c r="AH77" i="211" s="1"/>
  <c r="AG76" i="211"/>
  <c r="AH76" i="211" s="1"/>
  <c r="AG82" i="211"/>
  <c r="AH82" i="211" s="1"/>
  <c r="AG81" i="211"/>
  <c r="AH81" i="211" s="1"/>
  <c r="AG80" i="211"/>
  <c r="AH80" i="211" s="1"/>
  <c r="AG70" i="211"/>
  <c r="AH70" i="211" s="1"/>
  <c r="AG68" i="211"/>
  <c r="AH68" i="211" s="1"/>
  <c r="AG67" i="211"/>
  <c r="AG66" i="211"/>
  <c r="AH66" i="211" s="1"/>
  <c r="AG65" i="211"/>
  <c r="AH65" i="211" s="1"/>
  <c r="AG61" i="211"/>
  <c r="AH61" i="211" s="1"/>
  <c r="AG60" i="211"/>
  <c r="AH60" i="211" s="1"/>
  <c r="AG59" i="211"/>
  <c r="AH59" i="211" s="1"/>
  <c r="AG58" i="211"/>
  <c r="AH58" i="211" s="1"/>
  <c r="AG57" i="211"/>
  <c r="AH57" i="211" s="1"/>
  <c r="AG56" i="211"/>
  <c r="AG55" i="211"/>
  <c r="AH55" i="211" s="1"/>
  <c r="AG54" i="211"/>
  <c r="AH54" i="211" s="1"/>
  <c r="AG53" i="211"/>
  <c r="AH53" i="211" s="1"/>
  <c r="AG52" i="211"/>
  <c r="AH52" i="211" s="1"/>
  <c r="AG51" i="211"/>
  <c r="AH51" i="211" s="1"/>
  <c r="AG50" i="211"/>
  <c r="AH50" i="211" s="1"/>
  <c r="AG71" i="211"/>
  <c r="AH71" i="211" s="1"/>
  <c r="AG72" i="211"/>
  <c r="AH72" i="211" s="1"/>
  <c r="AG64" i="211"/>
  <c r="AH64" i="211" s="1"/>
  <c r="AG62" i="211"/>
  <c r="AH62" i="211" s="1"/>
  <c r="AG73" i="211"/>
  <c r="AH73" i="211" s="1"/>
  <c r="AG79" i="211"/>
  <c r="AH79" i="211" s="1"/>
  <c r="AG74" i="211"/>
  <c r="AH74" i="211" s="1"/>
  <c r="AG69" i="211"/>
  <c r="AH69" i="211" s="1"/>
  <c r="AG49" i="211"/>
  <c r="AH49" i="211" s="1"/>
  <c r="AG47" i="211"/>
  <c r="AH47" i="211" s="1"/>
  <c r="AG45" i="211"/>
  <c r="AH45" i="211" s="1"/>
  <c r="AH67" i="211"/>
  <c r="AH56" i="211"/>
  <c r="AG63" i="211"/>
  <c r="AH63" i="211" s="1"/>
  <c r="AG36" i="211"/>
  <c r="AH36" i="211" s="1"/>
  <c r="AG35" i="211"/>
  <c r="AH35" i="211" s="1"/>
  <c r="AG34" i="211"/>
  <c r="AH34" i="211" s="1"/>
  <c r="AG33" i="211"/>
  <c r="AG32" i="211"/>
  <c r="AH32" i="211" s="1"/>
  <c r="AG31" i="211"/>
  <c r="AH31" i="211" s="1"/>
  <c r="AG30" i="211"/>
  <c r="AH30" i="211" s="1"/>
  <c r="AG29" i="211"/>
  <c r="AH29" i="211" s="1"/>
  <c r="AG28" i="211"/>
  <c r="AH28" i="211" s="1"/>
  <c r="AG27" i="211"/>
  <c r="AH27" i="211" s="1"/>
  <c r="AG26" i="211"/>
  <c r="AH26" i="211" s="1"/>
  <c r="AG25" i="211"/>
  <c r="AH25" i="211" s="1"/>
  <c r="AG24" i="211"/>
  <c r="AH24" i="211" s="1"/>
  <c r="AG23" i="211"/>
  <c r="AH23" i="211" s="1"/>
  <c r="AG22" i="211"/>
  <c r="AH22" i="211" s="1"/>
  <c r="AG21" i="211"/>
  <c r="AH21" i="211" s="1"/>
  <c r="AG20" i="211"/>
  <c r="AH20" i="211" s="1"/>
  <c r="AG19" i="211"/>
  <c r="AH19" i="211" s="1"/>
  <c r="AG18" i="211"/>
  <c r="AH18" i="211" s="1"/>
  <c r="AG17" i="211"/>
  <c r="AH17" i="211" s="1"/>
  <c r="AG16" i="211"/>
  <c r="AH16" i="211" s="1"/>
  <c r="AG15" i="211"/>
  <c r="AH15" i="211" s="1"/>
  <c r="AG46" i="211"/>
  <c r="AH46" i="211" s="1"/>
  <c r="AG39" i="211"/>
  <c r="AH39" i="211" s="1"/>
  <c r="AG37" i="211"/>
  <c r="AH37" i="211" s="1"/>
  <c r="AG75" i="211"/>
  <c r="AH75" i="211" s="1"/>
  <c r="AG48" i="211"/>
  <c r="AH48" i="211" s="1"/>
  <c r="AG44" i="211"/>
  <c r="AH44" i="211" s="1"/>
  <c r="AG43" i="211"/>
  <c r="AH43" i="211" s="1"/>
  <c r="AG42" i="211"/>
  <c r="AH42" i="211" s="1"/>
  <c r="AG41" i="211"/>
  <c r="AH41" i="211" s="1"/>
  <c r="AG38" i="211"/>
  <c r="AH38" i="211" s="1"/>
  <c r="AH33" i="211"/>
  <c r="AG40" i="211"/>
  <c r="AH40" i="211" s="1"/>
  <c r="AS78" i="211"/>
  <c r="AT78" i="211" s="1"/>
  <c r="AS77" i="211"/>
  <c r="AT77" i="211" s="1"/>
  <c r="AS76" i="211"/>
  <c r="AT76" i="211" s="1"/>
  <c r="AS82" i="211"/>
  <c r="AT82" i="211" s="1"/>
  <c r="AS81" i="211"/>
  <c r="AT81" i="211" s="1"/>
  <c r="AS73" i="211"/>
  <c r="AT73" i="211" s="1"/>
  <c r="AS61" i="211"/>
  <c r="AT61" i="211" s="1"/>
  <c r="AS60" i="211"/>
  <c r="AS59" i="211"/>
  <c r="AT59" i="211" s="1"/>
  <c r="AS58" i="211"/>
  <c r="AT58" i="211" s="1"/>
  <c r="AS57" i="211"/>
  <c r="AT57" i="211" s="1"/>
  <c r="AS56" i="211"/>
  <c r="AS55" i="211"/>
  <c r="AT55" i="211" s="1"/>
  <c r="AS54" i="211"/>
  <c r="AT54" i="211" s="1"/>
  <c r="AS53" i="211"/>
  <c r="AT53" i="211" s="1"/>
  <c r="AS52" i="211"/>
  <c r="AS51" i="211"/>
  <c r="AT51" i="211" s="1"/>
  <c r="AS50" i="211"/>
  <c r="AT50" i="211" s="1"/>
  <c r="AS74" i="211"/>
  <c r="AT74" i="211" s="1"/>
  <c r="AS79" i="211"/>
  <c r="AT79" i="211" s="1"/>
  <c r="AS75" i="211"/>
  <c r="AT75" i="211" s="1"/>
  <c r="AS67" i="211"/>
  <c r="AT67" i="211" s="1"/>
  <c r="AS66" i="211"/>
  <c r="AT66" i="211" s="1"/>
  <c r="AS65" i="211"/>
  <c r="AT65" i="211" s="1"/>
  <c r="AS68" i="211"/>
  <c r="AT68" i="211" s="1"/>
  <c r="AS64" i="211"/>
  <c r="AT64" i="211" s="1"/>
  <c r="AS62" i="211"/>
  <c r="AT62" i="211" s="1"/>
  <c r="AS69" i="211"/>
  <c r="AT69" i="211" s="1"/>
  <c r="AT56" i="211"/>
  <c r="AS71" i="211"/>
  <c r="AT71" i="211" s="1"/>
  <c r="AT60" i="211"/>
  <c r="AS70" i="211"/>
  <c r="AT70" i="211" s="1"/>
  <c r="AS63" i="211"/>
  <c r="AT63" i="211" s="1"/>
  <c r="AS48" i="211"/>
  <c r="AT48" i="211" s="1"/>
  <c r="AS45" i="211"/>
  <c r="AT45" i="211" s="1"/>
  <c r="AS36" i="211"/>
  <c r="AT36" i="211" s="1"/>
  <c r="AS35" i="211"/>
  <c r="AT35" i="211" s="1"/>
  <c r="AS34" i="211"/>
  <c r="AS33" i="211"/>
  <c r="AT33" i="211" s="1"/>
  <c r="AS32" i="211"/>
  <c r="AT32" i="211" s="1"/>
  <c r="AS31" i="211"/>
  <c r="AT31" i="211" s="1"/>
  <c r="AS30" i="211"/>
  <c r="AT30" i="211" s="1"/>
  <c r="AS29" i="211"/>
  <c r="AT29" i="211" s="1"/>
  <c r="AS28" i="211"/>
  <c r="AT28" i="211" s="1"/>
  <c r="AS27" i="211"/>
  <c r="AT27" i="211" s="1"/>
  <c r="AS26" i="211"/>
  <c r="AS25" i="211"/>
  <c r="AS24" i="211"/>
  <c r="AT24" i="211" s="1"/>
  <c r="AS23" i="211"/>
  <c r="AT23" i="211" s="1"/>
  <c r="AS22" i="211"/>
  <c r="AS21" i="211"/>
  <c r="AT21" i="211" s="1"/>
  <c r="AS20" i="211"/>
  <c r="AT20" i="211" s="1"/>
  <c r="AS19" i="211"/>
  <c r="AT19" i="211" s="1"/>
  <c r="AS18" i="211"/>
  <c r="AT18" i="211" s="1"/>
  <c r="AS17" i="211"/>
  <c r="AS16" i="211"/>
  <c r="AT16" i="211" s="1"/>
  <c r="AS15" i="211"/>
  <c r="AT15" i="211" s="1"/>
  <c r="AS14" i="211"/>
  <c r="AT14" i="211" s="1"/>
  <c r="AT52" i="211"/>
  <c r="AS39" i="211"/>
  <c r="AT39" i="211" s="1"/>
  <c r="AS37" i="211"/>
  <c r="AT37" i="211" s="1"/>
  <c r="AS47" i="211"/>
  <c r="AT47" i="211" s="1"/>
  <c r="AS49" i="211"/>
  <c r="AT49" i="211" s="1"/>
  <c r="AS44" i="211"/>
  <c r="AT44" i="211" s="1"/>
  <c r="AS43" i="211"/>
  <c r="AT43" i="211" s="1"/>
  <c r="AS42" i="211"/>
  <c r="AT42" i="211" s="1"/>
  <c r="AS41" i="211"/>
  <c r="AT41" i="211" s="1"/>
  <c r="AS40" i="211"/>
  <c r="AT40" i="211" s="1"/>
  <c r="AS38" i="211"/>
  <c r="AS46" i="211"/>
  <c r="AT46" i="211" s="1"/>
  <c r="AS72" i="211"/>
  <c r="AT72" i="211" s="1"/>
  <c r="AS80" i="211"/>
  <c r="AT80" i="211" s="1"/>
  <c r="AT25" i="211"/>
  <c r="AT22" i="211"/>
  <c r="AC83" i="211"/>
  <c r="R31" i="35" s="1"/>
  <c r="AP8" i="211"/>
  <c r="AQ8" i="211" s="1"/>
  <c r="AP9" i="211"/>
  <c r="AQ9" i="211" s="1"/>
  <c r="AP10" i="211"/>
  <c r="AQ10" i="211" s="1"/>
  <c r="AQ11" i="211"/>
  <c r="AJ12" i="211"/>
  <c r="AK12" i="211" s="1"/>
  <c r="AJ14" i="211"/>
  <c r="AK14" i="211" s="1"/>
  <c r="AY14" i="211"/>
  <c r="AZ14" i="211" s="1"/>
  <c r="L17" i="211"/>
  <c r="AT17" i="211"/>
  <c r="P18" i="211"/>
  <c r="AJ18" i="211"/>
  <c r="AK18" i="211" s="1"/>
  <c r="AV20" i="211"/>
  <c r="AW20" i="211" s="1"/>
  <c r="O21" i="211"/>
  <c r="AJ21" i="211"/>
  <c r="AK21" i="211" s="1"/>
  <c r="AW23" i="211"/>
  <c r="O26" i="211"/>
  <c r="M26" i="211"/>
  <c r="AT26" i="211"/>
  <c r="T31" i="211"/>
  <c r="R31" i="211"/>
  <c r="O31" i="211"/>
  <c r="N31" i="211"/>
  <c r="M31" i="211"/>
  <c r="L31" i="211"/>
  <c r="AT34" i="211"/>
  <c r="AV35" i="211"/>
  <c r="AW35" i="211" s="1"/>
  <c r="O42" i="211"/>
  <c r="M42" i="211"/>
  <c r="T42" i="211"/>
  <c r="R42" i="211"/>
  <c r="P42" i="211"/>
  <c r="L42" i="211"/>
  <c r="AE83" i="211"/>
  <c r="S31" i="35" s="1"/>
  <c r="AS11" i="211"/>
  <c r="AT11" i="211" s="1"/>
  <c r="AY12" i="211"/>
  <c r="AZ12" i="211" s="1"/>
  <c r="AS13" i="211"/>
  <c r="AT13" i="211" s="1"/>
  <c r="AM15" i="211"/>
  <c r="AN15" i="211" s="1"/>
  <c r="T16" i="211"/>
  <c r="N16" i="211"/>
  <c r="M16" i="211"/>
  <c r="AY17" i="211"/>
  <c r="AZ17" i="211" s="1"/>
  <c r="AP19" i="211"/>
  <c r="AQ19" i="211" s="1"/>
  <c r="AP21" i="211"/>
  <c r="AQ21" i="211" s="1"/>
  <c r="AZ23" i="211"/>
  <c r="AZ24" i="211"/>
  <c r="AV26" i="211"/>
  <c r="AW26" i="211" s="1"/>
  <c r="AJ27" i="211"/>
  <c r="AK27" i="211" s="1"/>
  <c r="AV32" i="211"/>
  <c r="AW32" i="211" s="1"/>
  <c r="AV34" i="211"/>
  <c r="AW34" i="211" s="1"/>
  <c r="T37" i="211"/>
  <c r="R37" i="211"/>
  <c r="P37" i="211"/>
  <c r="O37" i="211"/>
  <c r="N37" i="211"/>
  <c r="M37" i="211"/>
  <c r="L37" i="211"/>
  <c r="AT38" i="211"/>
  <c r="AJ39" i="211"/>
  <c r="AK39" i="211" s="1"/>
  <c r="N41" i="211"/>
  <c r="AQ50" i="211"/>
  <c r="T32" i="211"/>
  <c r="R32" i="211"/>
  <c r="O32" i="211"/>
  <c r="N32" i="211"/>
  <c r="T36" i="211"/>
  <c r="R36" i="211"/>
  <c r="P36" i="211"/>
  <c r="O36" i="211"/>
  <c r="N36" i="211"/>
  <c r="T35" i="211"/>
  <c r="R35" i="211"/>
  <c r="P35" i="211"/>
  <c r="O35" i="211"/>
  <c r="N35" i="211"/>
  <c r="T33" i="211"/>
  <c r="R33" i="211"/>
  <c r="O33" i="211"/>
  <c r="N33" i="211"/>
  <c r="T34" i="211"/>
  <c r="R34" i="211"/>
  <c r="P34" i="211"/>
  <c r="O34" i="211"/>
  <c r="N34" i="211"/>
  <c r="L35" i="211"/>
  <c r="M40" i="211"/>
  <c r="N40" i="211"/>
  <c r="L40" i="211"/>
  <c r="T40" i="211"/>
  <c r="P40" i="211"/>
  <c r="T30" i="211"/>
  <c r="R30" i="211"/>
  <c r="O30" i="211"/>
  <c r="N30" i="211"/>
  <c r="P32" i="211"/>
  <c r="L33" i="211"/>
  <c r="L34" i="211"/>
  <c r="M35" i="211"/>
  <c r="M39" i="211"/>
  <c r="T39" i="211"/>
  <c r="R39" i="211"/>
  <c r="P39" i="211"/>
  <c r="O39" i="211"/>
  <c r="N39" i="211"/>
  <c r="N45" i="211"/>
  <c r="R45" i="211"/>
  <c r="O45" i="211"/>
  <c r="T45" i="211"/>
  <c r="M45" i="211"/>
  <c r="O69" i="211"/>
  <c r="N69" i="211"/>
  <c r="M69" i="211"/>
  <c r="T69" i="211"/>
  <c r="R69" i="211"/>
  <c r="P69" i="211"/>
  <c r="L69" i="211"/>
  <c r="T21" i="211"/>
  <c r="N21" i="211"/>
  <c r="T22" i="211"/>
  <c r="N22" i="211"/>
  <c r="T23" i="211"/>
  <c r="N23" i="211"/>
  <c r="T24" i="211"/>
  <c r="N24" i="211"/>
  <c r="T25" i="211"/>
  <c r="N25" i="211"/>
  <c r="T26" i="211"/>
  <c r="N26" i="211"/>
  <c r="M33" i="211"/>
  <c r="M34" i="211"/>
  <c r="O40" i="211"/>
  <c r="N49" i="211"/>
  <c r="R49" i="211"/>
  <c r="O49" i="211"/>
  <c r="M49" i="211"/>
  <c r="T49" i="211"/>
  <c r="P49" i="211"/>
  <c r="L49" i="211"/>
  <c r="T55" i="211"/>
  <c r="P55" i="211"/>
  <c r="N55" i="211"/>
  <c r="R55" i="211"/>
  <c r="O55" i="211"/>
  <c r="M55" i="211"/>
  <c r="L55" i="211"/>
  <c r="N48" i="211"/>
  <c r="L48" i="211"/>
  <c r="T48" i="211"/>
  <c r="M48" i="211"/>
  <c r="N63" i="211"/>
  <c r="O63" i="211"/>
  <c r="M63" i="211"/>
  <c r="L63" i="211"/>
  <c r="T63" i="211"/>
  <c r="R63" i="211"/>
  <c r="P63" i="211"/>
  <c r="N46" i="211"/>
  <c r="L46" i="211"/>
  <c r="T46" i="211"/>
  <c r="O48" i="211"/>
  <c r="T58" i="211"/>
  <c r="R58" i="211"/>
  <c r="P58" i="211"/>
  <c r="N58" i="211"/>
  <c r="O58" i="211"/>
  <c r="M58" i="211"/>
  <c r="L58" i="211"/>
  <c r="T61" i="211"/>
  <c r="R61" i="211"/>
  <c r="P61" i="211"/>
  <c r="N61" i="211"/>
  <c r="O61" i="211"/>
  <c r="M61" i="211"/>
  <c r="L61" i="211"/>
  <c r="P48" i="211"/>
  <c r="T52" i="211"/>
  <c r="N52" i="211"/>
  <c r="R52" i="211"/>
  <c r="P52" i="211"/>
  <c r="M46" i="211"/>
  <c r="R48" i="211"/>
  <c r="N50" i="211"/>
  <c r="L50" i="211"/>
  <c r="T50" i="211"/>
  <c r="T51" i="211"/>
  <c r="N51" i="211"/>
  <c r="R51" i="211"/>
  <c r="P80" i="211"/>
  <c r="O80" i="211"/>
  <c r="N80" i="211"/>
  <c r="M80" i="211"/>
  <c r="L80" i="211"/>
  <c r="T80" i="211"/>
  <c r="R80" i="211"/>
  <c r="O46" i="211"/>
  <c r="L52" i="211"/>
  <c r="O53" i="211"/>
  <c r="O70" i="211"/>
  <c r="N70" i="211"/>
  <c r="M70" i="211"/>
  <c r="L70" i="211"/>
  <c r="T76" i="211"/>
  <c r="R76" i="211"/>
  <c r="P76" i="211"/>
  <c r="O76" i="211"/>
  <c r="N76" i="211"/>
  <c r="M76" i="211"/>
  <c r="L76" i="211"/>
  <c r="T78" i="211"/>
  <c r="R78" i="211"/>
  <c r="P78" i="211"/>
  <c r="O78" i="211"/>
  <c r="N78" i="211"/>
  <c r="M78" i="211"/>
  <c r="L78" i="211"/>
  <c r="P53" i="211"/>
  <c r="T57" i="211"/>
  <c r="P57" i="211"/>
  <c r="N57" i="211"/>
  <c r="T59" i="211"/>
  <c r="R59" i="211"/>
  <c r="P59" i="211"/>
  <c r="N59" i="211"/>
  <c r="N62" i="211"/>
  <c r="T62" i="211"/>
  <c r="R62" i="211"/>
  <c r="P62" i="211"/>
  <c r="O62" i="211"/>
  <c r="N65" i="211"/>
  <c r="M65" i="211"/>
  <c r="P65" i="211"/>
  <c r="O65" i="211"/>
  <c r="L65" i="211"/>
  <c r="N67" i="211"/>
  <c r="M67" i="211"/>
  <c r="P67" i="211"/>
  <c r="O67" i="211"/>
  <c r="L67" i="211"/>
  <c r="T54" i="211"/>
  <c r="P54" i="211"/>
  <c r="N54" i="211"/>
  <c r="P70" i="211"/>
  <c r="R75" i="211"/>
  <c r="P75" i="211"/>
  <c r="O75" i="211"/>
  <c r="N75" i="211"/>
  <c r="M75" i="211"/>
  <c r="T75" i="211"/>
  <c r="L75" i="211"/>
  <c r="L57" i="211"/>
  <c r="L59" i="211"/>
  <c r="L62" i="211"/>
  <c r="N64" i="211"/>
  <c r="T64" i="211"/>
  <c r="R64" i="211"/>
  <c r="P64" i="211"/>
  <c r="O64" i="211"/>
  <c r="R65" i="211"/>
  <c r="R67" i="211"/>
  <c r="R70" i="211"/>
  <c r="T53" i="211"/>
  <c r="N53" i="211"/>
  <c r="T56" i="211"/>
  <c r="P56" i="211"/>
  <c r="N56" i="211"/>
  <c r="M57" i="211"/>
  <c r="M59" i="211"/>
  <c r="T60" i="211"/>
  <c r="R60" i="211"/>
  <c r="P60" i="211"/>
  <c r="N60" i="211"/>
  <c r="M62" i="211"/>
  <c r="T65" i="211"/>
  <c r="T67" i="211"/>
  <c r="T70" i="211"/>
  <c r="M54" i="211"/>
  <c r="O57" i="211"/>
  <c r="O59" i="211"/>
  <c r="L64" i="211"/>
  <c r="N66" i="211"/>
  <c r="M66" i="211"/>
  <c r="P66" i="211"/>
  <c r="O66" i="211"/>
  <c r="L66" i="211"/>
  <c r="N68" i="211"/>
  <c r="M68" i="211"/>
  <c r="P68" i="211"/>
  <c r="O68" i="211"/>
  <c r="L68" i="211"/>
  <c r="R74" i="211"/>
  <c r="P74" i="211"/>
  <c r="O74" i="211"/>
  <c r="N74" i="211"/>
  <c r="M74" i="211"/>
  <c r="R73" i="211"/>
  <c r="P73" i="211"/>
  <c r="O73" i="211"/>
  <c r="N73" i="211"/>
  <c r="M73" i="211"/>
  <c r="O81" i="211"/>
  <c r="N81" i="211"/>
  <c r="M81" i="211"/>
  <c r="L81" i="211"/>
  <c r="T81" i="211"/>
  <c r="R72" i="211"/>
  <c r="P72" i="211"/>
  <c r="O72" i="211"/>
  <c r="N72" i="211"/>
  <c r="M72" i="211"/>
  <c r="L74" i="211"/>
  <c r="T77" i="211"/>
  <c r="R77" i="211"/>
  <c r="P77" i="211"/>
  <c r="O77" i="211"/>
  <c r="N77" i="211"/>
  <c r="M77" i="211"/>
  <c r="R79" i="211"/>
  <c r="P79" i="211"/>
  <c r="O79" i="211"/>
  <c r="N79" i="211"/>
  <c r="M79" i="211"/>
  <c r="L79" i="211"/>
  <c r="R71" i="211"/>
  <c r="P71" i="211"/>
  <c r="O71" i="211"/>
  <c r="N71" i="211"/>
  <c r="M71" i="211"/>
  <c r="L73" i="211"/>
  <c r="T74" i="211"/>
  <c r="P81" i="211"/>
  <c r="T73" i="211"/>
  <c r="R81" i="211"/>
  <c r="N82" i="211"/>
  <c r="M82" i="211"/>
  <c r="L82" i="211"/>
  <c r="T82" i="211"/>
  <c r="R82" i="211"/>
  <c r="AF70" i="79"/>
  <c r="O21" i="186"/>
  <c r="L21" i="186"/>
  <c r="K21" i="186"/>
  <c r="O30" i="35"/>
  <c r="O28" i="35"/>
  <c r="O27" i="35"/>
  <c r="T32" i="35"/>
  <c r="U32" i="35" s="1"/>
  <c r="V32" i="35" s="1"/>
  <c r="AX83" i="210"/>
  <c r="P31" i="186" s="1"/>
  <c r="AR83" i="210"/>
  <c r="AO83" i="210"/>
  <c r="M31" i="186" s="1"/>
  <c r="AL83" i="210"/>
  <c r="L31" i="186" s="1"/>
  <c r="AI83" i="210"/>
  <c r="K31" i="186" s="1"/>
  <c r="AF83" i="210"/>
  <c r="J31" i="186" s="1"/>
  <c r="F83" i="210"/>
  <c r="G30" i="35" s="1"/>
  <c r="I31" i="186" s="1"/>
  <c r="AU82" i="210"/>
  <c r="AE82" i="210"/>
  <c r="AC82" i="210"/>
  <c r="K82" i="210"/>
  <c r="I82" i="210"/>
  <c r="AU81" i="210"/>
  <c r="AE81" i="210"/>
  <c r="AC81" i="210"/>
  <c r="K81" i="210"/>
  <c r="I81" i="210"/>
  <c r="AU80" i="210"/>
  <c r="AE80" i="210"/>
  <c r="AC80" i="210"/>
  <c r="K80" i="210"/>
  <c r="I80" i="210"/>
  <c r="AU79" i="210"/>
  <c r="AE79" i="210"/>
  <c r="AC79" i="210"/>
  <c r="K79" i="210"/>
  <c r="I79" i="210"/>
  <c r="AU78" i="210"/>
  <c r="AE78" i="210"/>
  <c r="AC78" i="210"/>
  <c r="K78" i="210"/>
  <c r="I78" i="210"/>
  <c r="AE77" i="210"/>
  <c r="AC77" i="210"/>
  <c r="K77" i="210"/>
  <c r="I77" i="210"/>
  <c r="AE76" i="210"/>
  <c r="AC76" i="210"/>
  <c r="K76" i="210"/>
  <c r="I76" i="210"/>
  <c r="AE75" i="210"/>
  <c r="AC75" i="210"/>
  <c r="K75" i="210"/>
  <c r="I75" i="210"/>
  <c r="AE74" i="210"/>
  <c r="AC74" i="210"/>
  <c r="K74" i="210"/>
  <c r="I74" i="210"/>
  <c r="AE73" i="210"/>
  <c r="AC73" i="210"/>
  <c r="K73" i="210"/>
  <c r="I73" i="210"/>
  <c r="AE72" i="210"/>
  <c r="AC72" i="210"/>
  <c r="K72" i="210"/>
  <c r="I72" i="210"/>
  <c r="AE71" i="210"/>
  <c r="AC71" i="210"/>
  <c r="K71" i="210"/>
  <c r="I71" i="210"/>
  <c r="AE70" i="210"/>
  <c r="AC70" i="210"/>
  <c r="K70" i="210"/>
  <c r="I70" i="210"/>
  <c r="AE69" i="210"/>
  <c r="AC69" i="210"/>
  <c r="K69" i="210"/>
  <c r="I69" i="210"/>
  <c r="AE68" i="210"/>
  <c r="AC68" i="210"/>
  <c r="K68" i="210"/>
  <c r="I68" i="210"/>
  <c r="AE67" i="210"/>
  <c r="AC67" i="210"/>
  <c r="K67" i="210"/>
  <c r="I67" i="210"/>
  <c r="AE66" i="210"/>
  <c r="AC66" i="210"/>
  <c r="K66" i="210"/>
  <c r="I66" i="210"/>
  <c r="AE65" i="210"/>
  <c r="AC65" i="210"/>
  <c r="K65" i="210"/>
  <c r="I65" i="210"/>
  <c r="AE64" i="210"/>
  <c r="AC64" i="210"/>
  <c r="K64" i="210"/>
  <c r="I64" i="210"/>
  <c r="AE63" i="210"/>
  <c r="AC63" i="210"/>
  <c r="K63" i="210"/>
  <c r="I63" i="210"/>
  <c r="AE62" i="210"/>
  <c r="AC62" i="210"/>
  <c r="K62" i="210"/>
  <c r="I62" i="210"/>
  <c r="AE61" i="210"/>
  <c r="AC61" i="210"/>
  <c r="K61" i="210"/>
  <c r="I61" i="210"/>
  <c r="AE60" i="210"/>
  <c r="AC60" i="210"/>
  <c r="K60" i="210"/>
  <c r="I60" i="210"/>
  <c r="AE59" i="210"/>
  <c r="AC59" i="210"/>
  <c r="K59" i="210"/>
  <c r="I59" i="210"/>
  <c r="AE58" i="210"/>
  <c r="AC58" i="210"/>
  <c r="K58" i="210"/>
  <c r="I58" i="210"/>
  <c r="AE57" i="210"/>
  <c r="AC57" i="210"/>
  <c r="K57" i="210"/>
  <c r="I57" i="210"/>
  <c r="AE56" i="210"/>
  <c r="AC56" i="210"/>
  <c r="K56" i="210"/>
  <c r="I56" i="210"/>
  <c r="AE55" i="210"/>
  <c r="AC55" i="210"/>
  <c r="K55" i="210"/>
  <c r="I55" i="210"/>
  <c r="AE54" i="210"/>
  <c r="AC54" i="210"/>
  <c r="K54" i="210"/>
  <c r="I54" i="210"/>
  <c r="AE53" i="210"/>
  <c r="AC53" i="210"/>
  <c r="K53" i="210"/>
  <c r="I53" i="210"/>
  <c r="AE52" i="210"/>
  <c r="AC52" i="210"/>
  <c r="K52" i="210"/>
  <c r="I52" i="210"/>
  <c r="AE51" i="210"/>
  <c r="AC51" i="210"/>
  <c r="K51" i="210"/>
  <c r="I51" i="210"/>
  <c r="AE50" i="210"/>
  <c r="AC50" i="210"/>
  <c r="K50" i="210"/>
  <c r="I50" i="210"/>
  <c r="AE49" i="210"/>
  <c r="AC49" i="210"/>
  <c r="K49" i="210"/>
  <c r="I49" i="210"/>
  <c r="AE48" i="210"/>
  <c r="AC48" i="210"/>
  <c r="K48" i="210"/>
  <c r="I48" i="210"/>
  <c r="AE47" i="210"/>
  <c r="AC47" i="210"/>
  <c r="K47" i="210"/>
  <c r="I47" i="210"/>
  <c r="AE46" i="210"/>
  <c r="AC46" i="210"/>
  <c r="K46" i="210"/>
  <c r="I46" i="210"/>
  <c r="AE45" i="210"/>
  <c r="AC45" i="210"/>
  <c r="K45" i="210"/>
  <c r="I45" i="210"/>
  <c r="AE44" i="210"/>
  <c r="AC44" i="210"/>
  <c r="K44" i="210"/>
  <c r="I44" i="210"/>
  <c r="AE43" i="210"/>
  <c r="AC43" i="210"/>
  <c r="K43" i="210"/>
  <c r="I43" i="210"/>
  <c r="AE42" i="210"/>
  <c r="AC42" i="210"/>
  <c r="K42" i="210"/>
  <c r="I42" i="210"/>
  <c r="AE41" i="210"/>
  <c r="AC41" i="210"/>
  <c r="K41" i="210"/>
  <c r="I41" i="210"/>
  <c r="AE40" i="210"/>
  <c r="AC40" i="210"/>
  <c r="K40" i="210"/>
  <c r="I40" i="210"/>
  <c r="AE39" i="210"/>
  <c r="AC39" i="210"/>
  <c r="K39" i="210"/>
  <c r="I39" i="210"/>
  <c r="AE38" i="210"/>
  <c r="AC38" i="210"/>
  <c r="K38" i="210"/>
  <c r="I38" i="210"/>
  <c r="AE37" i="210"/>
  <c r="AC37" i="210"/>
  <c r="K37" i="210"/>
  <c r="I37" i="210"/>
  <c r="AE36" i="210"/>
  <c r="AC36" i="210"/>
  <c r="K36" i="210"/>
  <c r="I36" i="210"/>
  <c r="AE35" i="210"/>
  <c r="AC35" i="210"/>
  <c r="K35" i="210"/>
  <c r="I35" i="210"/>
  <c r="AE34" i="210"/>
  <c r="AC34" i="210"/>
  <c r="K34" i="210"/>
  <c r="I34" i="210"/>
  <c r="AE33" i="210"/>
  <c r="AC33" i="210"/>
  <c r="K33" i="210"/>
  <c r="I33" i="210"/>
  <c r="AE32" i="210"/>
  <c r="AC32" i="210"/>
  <c r="K32" i="210"/>
  <c r="I32" i="210"/>
  <c r="AE31" i="210"/>
  <c r="AC31" i="210"/>
  <c r="K31" i="210"/>
  <c r="I31" i="210"/>
  <c r="AE30" i="210"/>
  <c r="AC30" i="210"/>
  <c r="K30" i="210"/>
  <c r="I30" i="210"/>
  <c r="AE29" i="210"/>
  <c r="AC29" i="210"/>
  <c r="K29" i="210"/>
  <c r="I29" i="210"/>
  <c r="AE28" i="210"/>
  <c r="AC28" i="210"/>
  <c r="K28" i="210"/>
  <c r="I28" i="210"/>
  <c r="J28" i="210" s="1"/>
  <c r="X28" i="210" s="1"/>
  <c r="AE27" i="210"/>
  <c r="AC27" i="210"/>
  <c r="K27" i="210"/>
  <c r="I27" i="210"/>
  <c r="J27" i="210" s="1"/>
  <c r="X27" i="210" s="1"/>
  <c r="AE26" i="210"/>
  <c r="AC26" i="210"/>
  <c r="K26" i="210"/>
  <c r="I26" i="210"/>
  <c r="J26" i="210" s="1"/>
  <c r="X26" i="210" s="1"/>
  <c r="AE25" i="210"/>
  <c r="AC25" i="210"/>
  <c r="K25" i="210"/>
  <c r="I25" i="210"/>
  <c r="J25" i="210" s="1"/>
  <c r="X25" i="210" s="1"/>
  <c r="AE24" i="210"/>
  <c r="AC24" i="210"/>
  <c r="K24" i="210"/>
  <c r="I24" i="210"/>
  <c r="J24" i="210" s="1"/>
  <c r="X24" i="210" s="1"/>
  <c r="AE23" i="210"/>
  <c r="AC23" i="210"/>
  <c r="K23" i="210"/>
  <c r="I23" i="210"/>
  <c r="J23" i="210" s="1"/>
  <c r="X23" i="210" s="1"/>
  <c r="R23" i="210" s="1"/>
  <c r="AE22" i="210"/>
  <c r="AC22" i="210"/>
  <c r="K22" i="210"/>
  <c r="I22" i="210"/>
  <c r="J22" i="210" s="1"/>
  <c r="X22" i="210" s="1"/>
  <c r="AE21" i="210"/>
  <c r="AC21" i="210"/>
  <c r="K21" i="210"/>
  <c r="I21" i="210"/>
  <c r="J21" i="210" s="1"/>
  <c r="X21" i="210" s="1"/>
  <c r="R21" i="210" s="1"/>
  <c r="AE20" i="210"/>
  <c r="AC20" i="210"/>
  <c r="K20" i="210"/>
  <c r="I20" i="210"/>
  <c r="J20" i="210" s="1"/>
  <c r="X20" i="210" s="1"/>
  <c r="AE19" i="210"/>
  <c r="AC19" i="210"/>
  <c r="K19" i="210"/>
  <c r="I19" i="210"/>
  <c r="J19" i="210" s="1"/>
  <c r="X19" i="210" s="1"/>
  <c r="AE18" i="210"/>
  <c r="AC18" i="210"/>
  <c r="K18" i="210"/>
  <c r="I18" i="210"/>
  <c r="J18" i="210" s="1"/>
  <c r="X18" i="210" s="1"/>
  <c r="AE17" i="210"/>
  <c r="AC17" i="210"/>
  <c r="K17" i="210"/>
  <c r="I17" i="210"/>
  <c r="J17" i="210" s="1"/>
  <c r="X17" i="210" s="1"/>
  <c r="AE16" i="210"/>
  <c r="AC16" i="210"/>
  <c r="X16" i="210"/>
  <c r="AE15" i="210"/>
  <c r="AC15" i="210"/>
  <c r="X15" i="210"/>
  <c r="AE14" i="210"/>
  <c r="AC14" i="210"/>
  <c r="X14" i="210"/>
  <c r="AE13" i="210"/>
  <c r="AC13" i="210"/>
  <c r="X13" i="210"/>
  <c r="AE12" i="210"/>
  <c r="AC12" i="210"/>
  <c r="X12" i="210"/>
  <c r="AE11" i="210"/>
  <c r="AC11" i="210"/>
  <c r="X11" i="210"/>
  <c r="AE10" i="210"/>
  <c r="AC10" i="210"/>
  <c r="X10" i="210"/>
  <c r="AE9" i="210"/>
  <c r="AC9" i="210"/>
  <c r="X9" i="210"/>
  <c r="AE8" i="210"/>
  <c r="AC8" i="210"/>
  <c r="X8" i="210"/>
  <c r="AW6" i="210"/>
  <c r="AV6" i="210"/>
  <c r="AT6" i="210"/>
  <c r="AS6" i="210"/>
  <c r="AQ6" i="210"/>
  <c r="AP6" i="210"/>
  <c r="AN6" i="210"/>
  <c r="AM6" i="210"/>
  <c r="AK6" i="210"/>
  <c r="AJ6" i="210"/>
  <c r="AH6" i="210"/>
  <c r="AG6" i="210"/>
  <c r="AZ4" i="210"/>
  <c r="AY37" i="210" s="1"/>
  <c r="AY4" i="210"/>
  <c r="AW4" i="210"/>
  <c r="AV20" i="210" s="1"/>
  <c r="AV4" i="210"/>
  <c r="AT4" i="210"/>
  <c r="AS53" i="210" s="1"/>
  <c r="AS4" i="210"/>
  <c r="AQ4" i="210"/>
  <c r="AP22" i="210" s="1"/>
  <c r="AP4" i="210"/>
  <c r="AN4" i="210"/>
  <c r="AM14" i="210" s="1"/>
  <c r="AM4" i="210"/>
  <c r="AK4" i="210"/>
  <c r="AJ36" i="210" s="1"/>
  <c r="AJ4" i="210"/>
  <c r="AH4" i="210"/>
  <c r="AG15" i="210" s="1"/>
  <c r="AG4" i="210"/>
  <c r="AX3" i="210"/>
  <c r="AU3" i="210"/>
  <c r="AR3" i="210"/>
  <c r="AO3" i="210"/>
  <c r="AL3" i="210"/>
  <c r="AI3" i="210"/>
  <c r="AF3" i="210"/>
  <c r="B3" i="210"/>
  <c r="AX83" i="209"/>
  <c r="P30" i="186" s="1"/>
  <c r="AR83" i="209"/>
  <c r="AO83" i="209"/>
  <c r="M30" i="186" s="1"/>
  <c r="AL83" i="209"/>
  <c r="L30" i="186" s="1"/>
  <c r="AI83" i="209"/>
  <c r="K30" i="186" s="1"/>
  <c r="AF83" i="209"/>
  <c r="J30" i="186" s="1"/>
  <c r="F83" i="209"/>
  <c r="G29" i="35" s="1"/>
  <c r="I30" i="186" s="1"/>
  <c r="AU82" i="209"/>
  <c r="AE82" i="209"/>
  <c r="AC82" i="209"/>
  <c r="K82" i="209"/>
  <c r="I82" i="209"/>
  <c r="AU81" i="209"/>
  <c r="AE81" i="209"/>
  <c r="AC81" i="209"/>
  <c r="K81" i="209"/>
  <c r="I81" i="209"/>
  <c r="AU80" i="209"/>
  <c r="AE80" i="209"/>
  <c r="AC80" i="209"/>
  <c r="K80" i="209"/>
  <c r="I80" i="209"/>
  <c r="AU79" i="209"/>
  <c r="AE79" i="209"/>
  <c r="AC79" i="209"/>
  <c r="K79" i="209"/>
  <c r="I79" i="209"/>
  <c r="AU78" i="209"/>
  <c r="AE78" i="209"/>
  <c r="AC78" i="209"/>
  <c r="K78" i="209"/>
  <c r="I78" i="209"/>
  <c r="AE77" i="209"/>
  <c r="AC77" i="209"/>
  <c r="K77" i="209"/>
  <c r="I77" i="209"/>
  <c r="AE76" i="209"/>
  <c r="AC76" i="209"/>
  <c r="K76" i="209"/>
  <c r="I76" i="209"/>
  <c r="AE75" i="209"/>
  <c r="AC75" i="209"/>
  <c r="K75" i="209"/>
  <c r="I75" i="209"/>
  <c r="AE74" i="209"/>
  <c r="AC74" i="209"/>
  <c r="K74" i="209"/>
  <c r="I74" i="209"/>
  <c r="AE73" i="209"/>
  <c r="AC73" i="209"/>
  <c r="K73" i="209"/>
  <c r="I73" i="209"/>
  <c r="AE72" i="209"/>
  <c r="AC72" i="209"/>
  <c r="K72" i="209"/>
  <c r="I72" i="209"/>
  <c r="AE71" i="209"/>
  <c r="AC71" i="209"/>
  <c r="K71" i="209"/>
  <c r="I71" i="209"/>
  <c r="AE70" i="209"/>
  <c r="AC70" i="209"/>
  <c r="K70" i="209"/>
  <c r="I70" i="209"/>
  <c r="AE69" i="209"/>
  <c r="AC69" i="209"/>
  <c r="K69" i="209"/>
  <c r="I69" i="209"/>
  <c r="AE68" i="209"/>
  <c r="AC68" i="209"/>
  <c r="K68" i="209"/>
  <c r="I68" i="209"/>
  <c r="AE67" i="209"/>
  <c r="AC67" i="209"/>
  <c r="K67" i="209"/>
  <c r="I67" i="209"/>
  <c r="AE66" i="209"/>
  <c r="AC66" i="209"/>
  <c r="K66" i="209"/>
  <c r="I66" i="209"/>
  <c r="AE65" i="209"/>
  <c r="AC65" i="209"/>
  <c r="K65" i="209"/>
  <c r="I65" i="209"/>
  <c r="AE64" i="209"/>
  <c r="AC64" i="209"/>
  <c r="K64" i="209"/>
  <c r="I64" i="209"/>
  <c r="AE63" i="209"/>
  <c r="AC63" i="209"/>
  <c r="K63" i="209"/>
  <c r="I63" i="209"/>
  <c r="AE62" i="209"/>
  <c r="AC62" i="209"/>
  <c r="K62" i="209"/>
  <c r="I62" i="209"/>
  <c r="AE61" i="209"/>
  <c r="AC61" i="209"/>
  <c r="K61" i="209"/>
  <c r="I61" i="209"/>
  <c r="AE60" i="209"/>
  <c r="AC60" i="209"/>
  <c r="K60" i="209"/>
  <c r="I60" i="209"/>
  <c r="AE59" i="209"/>
  <c r="AC59" i="209"/>
  <c r="K59" i="209"/>
  <c r="I59" i="209"/>
  <c r="AE58" i="209"/>
  <c r="AC58" i="209"/>
  <c r="K58" i="209"/>
  <c r="I58" i="209"/>
  <c r="AE57" i="209"/>
  <c r="AC57" i="209"/>
  <c r="K57" i="209"/>
  <c r="I57" i="209"/>
  <c r="AE56" i="209"/>
  <c r="AC56" i="209"/>
  <c r="K56" i="209"/>
  <c r="I56" i="209"/>
  <c r="AE55" i="209"/>
  <c r="AC55" i="209"/>
  <c r="K55" i="209"/>
  <c r="I55" i="209"/>
  <c r="AE54" i="209"/>
  <c r="AC54" i="209"/>
  <c r="K54" i="209"/>
  <c r="I54" i="209"/>
  <c r="AE53" i="209"/>
  <c r="AC53" i="209"/>
  <c r="K53" i="209"/>
  <c r="I53" i="209"/>
  <c r="AE52" i="209"/>
  <c r="AC52" i="209"/>
  <c r="K52" i="209"/>
  <c r="I52" i="209"/>
  <c r="AE51" i="209"/>
  <c r="AC51" i="209"/>
  <c r="K51" i="209"/>
  <c r="I51" i="209"/>
  <c r="AE50" i="209"/>
  <c r="AC50" i="209"/>
  <c r="K50" i="209"/>
  <c r="I50" i="209"/>
  <c r="AE49" i="209"/>
  <c r="AC49" i="209"/>
  <c r="K49" i="209"/>
  <c r="I49" i="209"/>
  <c r="AE48" i="209"/>
  <c r="AC48" i="209"/>
  <c r="K48" i="209"/>
  <c r="I48" i="209"/>
  <c r="AE47" i="209"/>
  <c r="AC47" i="209"/>
  <c r="K47" i="209"/>
  <c r="I47" i="209"/>
  <c r="AE46" i="209"/>
  <c r="AC46" i="209"/>
  <c r="K46" i="209"/>
  <c r="I46" i="209"/>
  <c r="AE45" i="209"/>
  <c r="AC45" i="209"/>
  <c r="K45" i="209"/>
  <c r="I45" i="209"/>
  <c r="AE44" i="209"/>
  <c r="AC44" i="209"/>
  <c r="K44" i="209"/>
  <c r="I44" i="209"/>
  <c r="AE43" i="209"/>
  <c r="AC43" i="209"/>
  <c r="K43" i="209"/>
  <c r="I43" i="209"/>
  <c r="AE42" i="209"/>
  <c r="AC42" i="209"/>
  <c r="K42" i="209"/>
  <c r="I42" i="209"/>
  <c r="AE41" i="209"/>
  <c r="AC41" i="209"/>
  <c r="K41" i="209"/>
  <c r="I41" i="209"/>
  <c r="AE40" i="209"/>
  <c r="AC40" i="209"/>
  <c r="K40" i="209"/>
  <c r="I40" i="209"/>
  <c r="AE39" i="209"/>
  <c r="AC39" i="209"/>
  <c r="K39" i="209"/>
  <c r="I39" i="209"/>
  <c r="AE38" i="209"/>
  <c r="AC38" i="209"/>
  <c r="K38" i="209"/>
  <c r="I38" i="209"/>
  <c r="AE37" i="209"/>
  <c r="AC37" i="209"/>
  <c r="K37" i="209"/>
  <c r="I37" i="209"/>
  <c r="AE36" i="209"/>
  <c r="AC36" i="209"/>
  <c r="K36" i="209"/>
  <c r="I36" i="209"/>
  <c r="AE35" i="209"/>
  <c r="AC35" i="209"/>
  <c r="K35" i="209"/>
  <c r="I35" i="209"/>
  <c r="AE34" i="209"/>
  <c r="AC34" i="209"/>
  <c r="K34" i="209"/>
  <c r="I34" i="209"/>
  <c r="AE33" i="209"/>
  <c r="AC33" i="209"/>
  <c r="K33" i="209"/>
  <c r="I33" i="209"/>
  <c r="AE32" i="209"/>
  <c r="AC32" i="209"/>
  <c r="K32" i="209"/>
  <c r="I32" i="209"/>
  <c r="AE31" i="209"/>
  <c r="AC31" i="209"/>
  <c r="K31" i="209"/>
  <c r="I31" i="209"/>
  <c r="AE30" i="209"/>
  <c r="AC30" i="209"/>
  <c r="K30" i="209"/>
  <c r="I30" i="209"/>
  <c r="AE29" i="209"/>
  <c r="AC29" i="209"/>
  <c r="K29" i="209"/>
  <c r="I29" i="209"/>
  <c r="AE28" i="209"/>
  <c r="AC28" i="209"/>
  <c r="K28" i="209"/>
  <c r="I28" i="209"/>
  <c r="J28" i="209" s="1"/>
  <c r="X28" i="209" s="1"/>
  <c r="R28" i="209" s="1"/>
  <c r="AE27" i="209"/>
  <c r="AC27" i="209"/>
  <c r="K27" i="209"/>
  <c r="I27" i="209"/>
  <c r="J27" i="209" s="1"/>
  <c r="X27" i="209" s="1"/>
  <c r="AE26" i="209"/>
  <c r="AC26" i="209"/>
  <c r="K26" i="209"/>
  <c r="I26" i="209"/>
  <c r="J26" i="209" s="1"/>
  <c r="X26" i="209" s="1"/>
  <c r="AE25" i="209"/>
  <c r="AC25" i="209"/>
  <c r="K25" i="209"/>
  <c r="I25" i="209"/>
  <c r="J25" i="209" s="1"/>
  <c r="X25" i="209" s="1"/>
  <c r="AE24" i="209"/>
  <c r="AC24" i="209"/>
  <c r="K24" i="209"/>
  <c r="I24" i="209"/>
  <c r="J24" i="209" s="1"/>
  <c r="X24" i="209" s="1"/>
  <c r="R24" i="209" s="1"/>
  <c r="AE23" i="209"/>
  <c r="AC23" i="209"/>
  <c r="K23" i="209"/>
  <c r="I23" i="209"/>
  <c r="J23" i="209" s="1"/>
  <c r="X23" i="209" s="1"/>
  <c r="AE22" i="209"/>
  <c r="AC22" i="209"/>
  <c r="K22" i="209"/>
  <c r="I22" i="209"/>
  <c r="J22" i="209" s="1"/>
  <c r="X22" i="209" s="1"/>
  <c r="AE21" i="209"/>
  <c r="AC21" i="209"/>
  <c r="K21" i="209"/>
  <c r="I21" i="209"/>
  <c r="J21" i="209" s="1"/>
  <c r="X21" i="209" s="1"/>
  <c r="AE20" i="209"/>
  <c r="AC20" i="209"/>
  <c r="K20" i="209"/>
  <c r="I20" i="209"/>
  <c r="J20" i="209" s="1"/>
  <c r="X20" i="209" s="1"/>
  <c r="AE19" i="209"/>
  <c r="AC19" i="209"/>
  <c r="K19" i="209"/>
  <c r="I19" i="209"/>
  <c r="J19" i="209" s="1"/>
  <c r="X19" i="209" s="1"/>
  <c r="AE18" i="209"/>
  <c r="AC18" i="209"/>
  <c r="K18" i="209"/>
  <c r="I18" i="209"/>
  <c r="J18" i="209" s="1"/>
  <c r="X18" i="209" s="1"/>
  <c r="R18" i="209" s="1"/>
  <c r="AE17" i="209"/>
  <c r="AC17" i="209"/>
  <c r="K17" i="209"/>
  <c r="I17" i="209"/>
  <c r="J17" i="209" s="1"/>
  <c r="X17" i="209" s="1"/>
  <c r="R17" i="209" s="1"/>
  <c r="AE16" i="209"/>
  <c r="AC16" i="209"/>
  <c r="K16" i="209"/>
  <c r="I16" i="209"/>
  <c r="J16" i="209" s="1"/>
  <c r="X16" i="209" s="1"/>
  <c r="AE15" i="209"/>
  <c r="AC15" i="209"/>
  <c r="K15" i="209"/>
  <c r="I15" i="209"/>
  <c r="J15" i="209" s="1"/>
  <c r="X15" i="209" s="1"/>
  <c r="AE14" i="209"/>
  <c r="AC14" i="209"/>
  <c r="K14" i="209"/>
  <c r="I14" i="209"/>
  <c r="J14" i="209" s="1"/>
  <c r="X14" i="209" s="1"/>
  <c r="AE13" i="209"/>
  <c r="AC13" i="209"/>
  <c r="K13" i="209"/>
  <c r="I13" i="209"/>
  <c r="J13" i="209" s="1"/>
  <c r="X13" i="209" s="1"/>
  <c r="AE12" i="209"/>
  <c r="AC12" i="209"/>
  <c r="K12" i="209"/>
  <c r="I12" i="209"/>
  <c r="J12" i="209" s="1"/>
  <c r="X12" i="209" s="1"/>
  <c r="AE11" i="209"/>
  <c r="AC11" i="209"/>
  <c r="K11" i="209"/>
  <c r="I11" i="209"/>
  <c r="AE10" i="209"/>
  <c r="AC10" i="209"/>
  <c r="K10" i="209"/>
  <c r="I10" i="209"/>
  <c r="AE9" i="209"/>
  <c r="AC9" i="209"/>
  <c r="K9" i="209"/>
  <c r="I9" i="209"/>
  <c r="AE8" i="209"/>
  <c r="AC8" i="209"/>
  <c r="K8" i="209"/>
  <c r="I8" i="209"/>
  <c r="AW6" i="209"/>
  <c r="AV6" i="209"/>
  <c r="AT6" i="209"/>
  <c r="AS6" i="209"/>
  <c r="AQ6" i="209"/>
  <c r="AP6" i="209"/>
  <c r="AN6" i="209"/>
  <c r="AM6" i="209"/>
  <c r="AK6" i="209"/>
  <c r="AJ6" i="209"/>
  <c r="AH6" i="209"/>
  <c r="AG6" i="209"/>
  <c r="AZ4" i="209"/>
  <c r="AY27" i="209" s="1"/>
  <c r="AY4" i="209"/>
  <c r="AW4" i="209"/>
  <c r="AV4" i="209"/>
  <c r="AT4" i="209"/>
  <c r="AS21" i="209" s="1"/>
  <c r="AS4" i="209"/>
  <c r="AQ4" i="209"/>
  <c r="AP4" i="209"/>
  <c r="AN4" i="209"/>
  <c r="AM28" i="209" s="1"/>
  <c r="AM4" i="209"/>
  <c r="AK4" i="209"/>
  <c r="AJ4" i="209"/>
  <c r="AH4" i="209"/>
  <c r="AG24" i="209" s="1"/>
  <c r="AG4" i="209"/>
  <c r="AX3" i="209"/>
  <c r="AU3" i="209"/>
  <c r="AR3" i="209"/>
  <c r="AO3" i="209"/>
  <c r="AL3" i="209"/>
  <c r="AI3" i="209"/>
  <c r="AF3" i="209"/>
  <c r="B3" i="209"/>
  <c r="E5" i="35"/>
  <c r="E6" i="35"/>
  <c r="E7" i="35"/>
  <c r="E8" i="35"/>
  <c r="E9" i="35"/>
  <c r="E10" i="35"/>
  <c r="E11" i="35"/>
  <c r="E12" i="35"/>
  <c r="E13" i="35"/>
  <c r="E14" i="35"/>
  <c r="E15" i="35"/>
  <c r="E16" i="35"/>
  <c r="E17" i="35"/>
  <c r="E18" i="35"/>
  <c r="E19" i="35"/>
  <c r="E20" i="35"/>
  <c r="E21" i="35"/>
  <c r="E22" i="35"/>
  <c r="E23" i="35"/>
  <c r="E24" i="35"/>
  <c r="E25" i="35"/>
  <c r="E26" i="35"/>
  <c r="E27" i="35"/>
  <c r="E28" i="35"/>
  <c r="E29" i="35"/>
  <c r="E30" i="35"/>
  <c r="D5" i="35"/>
  <c r="D6" i="35"/>
  <c r="D7" i="35"/>
  <c r="D8" i="35"/>
  <c r="D9" i="35"/>
  <c r="D10" i="35"/>
  <c r="D11" i="35"/>
  <c r="D12" i="35"/>
  <c r="D13" i="35"/>
  <c r="D14" i="35"/>
  <c r="D15" i="35"/>
  <c r="D16" i="35"/>
  <c r="D17" i="35"/>
  <c r="D18" i="35"/>
  <c r="D19" i="35"/>
  <c r="D20" i="35"/>
  <c r="D21" i="35"/>
  <c r="D22" i="35"/>
  <c r="D23" i="35"/>
  <c r="D24" i="35"/>
  <c r="D25" i="35"/>
  <c r="D26" i="35"/>
  <c r="D27" i="35"/>
  <c r="H9" i="27" s="1"/>
  <c r="D28" i="35"/>
  <c r="B10" i="27" s="1"/>
  <c r="D29" i="35"/>
  <c r="D10" i="27" s="1"/>
  <c r="B5" i="35"/>
  <c r="B6" i="35"/>
  <c r="B7" i="35"/>
  <c r="B8" i="35"/>
  <c r="B9" i="35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A5" i="35"/>
  <c r="A6" i="35"/>
  <c r="A7" i="35"/>
  <c r="A8" i="35"/>
  <c r="A9" i="35"/>
  <c r="A10" i="35"/>
  <c r="A11" i="35"/>
  <c r="A12" i="35"/>
  <c r="A13" i="35"/>
  <c r="A14" i="35"/>
  <c r="A15" i="35"/>
  <c r="A16" i="35"/>
  <c r="A17" i="35"/>
  <c r="A18" i="35"/>
  <c r="A19" i="35"/>
  <c r="A20" i="35"/>
  <c r="A21" i="35"/>
  <c r="A22" i="35"/>
  <c r="A23" i="35"/>
  <c r="A24" i="35"/>
  <c r="A25" i="35"/>
  <c r="A26" i="35"/>
  <c r="A27" i="35"/>
  <c r="A28" i="35"/>
  <c r="A29" i="35"/>
  <c r="A30" i="35"/>
  <c r="N29" i="186"/>
  <c r="N30" i="186"/>
  <c r="F101" i="68"/>
  <c r="I12" i="66"/>
  <c r="O26" i="35"/>
  <c r="O25" i="35"/>
  <c r="O24" i="35"/>
  <c r="O23" i="35"/>
  <c r="O20" i="35"/>
  <c r="AX3" i="202"/>
  <c r="AU3" i="202"/>
  <c r="AR3" i="202"/>
  <c r="AO3" i="202"/>
  <c r="AL3" i="202"/>
  <c r="AI3" i="202"/>
  <c r="AF3" i="202"/>
  <c r="AZ4" i="77"/>
  <c r="AW4" i="77"/>
  <c r="AT4" i="77"/>
  <c r="AQ4" i="77"/>
  <c r="AN4" i="77"/>
  <c r="AX3" i="77"/>
  <c r="AU3" i="77"/>
  <c r="AR3" i="77"/>
  <c r="AO3" i="77"/>
  <c r="AL3" i="77"/>
  <c r="AI3" i="77"/>
  <c r="AF3" i="77"/>
  <c r="AX3" i="79"/>
  <c r="AU3" i="79"/>
  <c r="AR3" i="79"/>
  <c r="AO3" i="79"/>
  <c r="AL3" i="79"/>
  <c r="AI3" i="79"/>
  <c r="AF3" i="79"/>
  <c r="AX3" i="82"/>
  <c r="AU3" i="82"/>
  <c r="AR3" i="82"/>
  <c r="AO3" i="82"/>
  <c r="AL3" i="82"/>
  <c r="AI3" i="82"/>
  <c r="AF3" i="82"/>
  <c r="AX3" i="76"/>
  <c r="AU3" i="76"/>
  <c r="AR3" i="76"/>
  <c r="AO3" i="76"/>
  <c r="AL3" i="76"/>
  <c r="AI3" i="76"/>
  <c r="AF3" i="76"/>
  <c r="AX3" i="81"/>
  <c r="AU3" i="81"/>
  <c r="AR3" i="81"/>
  <c r="AO3" i="81"/>
  <c r="AL3" i="81"/>
  <c r="AI3" i="81"/>
  <c r="AF3" i="81"/>
  <c r="AX3" i="80"/>
  <c r="AU3" i="80"/>
  <c r="AR3" i="80"/>
  <c r="AO3" i="80"/>
  <c r="AL3" i="80"/>
  <c r="AI3" i="80"/>
  <c r="AF3" i="80"/>
  <c r="AG4" i="80"/>
  <c r="AH4" i="80"/>
  <c r="AG10" i="80" s="1"/>
  <c r="AG6" i="80"/>
  <c r="AH6" i="80"/>
  <c r="AF23" i="80"/>
  <c r="AF24" i="80"/>
  <c r="AF25" i="80"/>
  <c r="AF26" i="80"/>
  <c r="AH80" i="78"/>
  <c r="AH81" i="78"/>
  <c r="AF70" i="88"/>
  <c r="AD70" i="88"/>
  <c r="K70" i="88"/>
  <c r="I70" i="88"/>
  <c r="J70" i="88" s="1"/>
  <c r="Y70" i="88" s="1"/>
  <c r="AF69" i="88"/>
  <c r="AD69" i="88"/>
  <c r="K69" i="88"/>
  <c r="I69" i="88"/>
  <c r="J69" i="88" s="1"/>
  <c r="Y69" i="88" s="1"/>
  <c r="AF68" i="88"/>
  <c r="AD68" i="88"/>
  <c r="K68" i="88"/>
  <c r="I68" i="88"/>
  <c r="J68" i="88" s="1"/>
  <c r="Y68" i="88" s="1"/>
  <c r="AF67" i="88"/>
  <c r="AD67" i="88"/>
  <c r="K67" i="88"/>
  <c r="I67" i="88"/>
  <c r="J67" i="88" s="1"/>
  <c r="Y67" i="88" s="1"/>
  <c r="F77" i="88"/>
  <c r="E1" i="78"/>
  <c r="U51" i="211" l="1"/>
  <c r="U56" i="211"/>
  <c r="BA11" i="211"/>
  <c r="U32" i="211"/>
  <c r="U73" i="211"/>
  <c r="BA37" i="211"/>
  <c r="U26" i="211"/>
  <c r="AA26" i="211" s="1"/>
  <c r="U16" i="211"/>
  <c r="AA16" i="211" s="1"/>
  <c r="U48" i="211"/>
  <c r="V48" i="211" s="1"/>
  <c r="W48" i="211" s="1"/>
  <c r="U45" i="211"/>
  <c r="V45" i="211" s="1"/>
  <c r="W45" i="211" s="1"/>
  <c r="U39" i="211"/>
  <c r="AA39" i="211" s="1"/>
  <c r="U30" i="211"/>
  <c r="AA30" i="211" s="1"/>
  <c r="BA63" i="211"/>
  <c r="BA36" i="211"/>
  <c r="U49" i="211"/>
  <c r="AA49" i="211" s="1"/>
  <c r="BA46" i="211"/>
  <c r="BA64" i="211"/>
  <c r="U20" i="211"/>
  <c r="BA10" i="211"/>
  <c r="BA44" i="211"/>
  <c r="BA49" i="211"/>
  <c r="BA81" i="211"/>
  <c r="U76" i="211"/>
  <c r="AA76" i="211" s="1"/>
  <c r="U80" i="211"/>
  <c r="AA80" i="211" s="1"/>
  <c r="BA48" i="211"/>
  <c r="BA69" i="211"/>
  <c r="U18" i="211"/>
  <c r="AA18" i="211" s="1"/>
  <c r="U71" i="211"/>
  <c r="U60" i="211"/>
  <c r="U78" i="211"/>
  <c r="U22" i="211"/>
  <c r="AA22" i="211" s="1"/>
  <c r="BA17" i="211"/>
  <c r="U74" i="211"/>
  <c r="AA74" i="211" s="1"/>
  <c r="U53" i="211"/>
  <c r="U21" i="211"/>
  <c r="V21" i="211" s="1"/>
  <c r="W21" i="211" s="1"/>
  <c r="BA57" i="211"/>
  <c r="U43" i="211"/>
  <c r="U36" i="211"/>
  <c r="BA77" i="211"/>
  <c r="U29" i="211"/>
  <c r="V29" i="211" s="1"/>
  <c r="W29" i="211" s="1"/>
  <c r="E1" i="209"/>
  <c r="E1" i="211"/>
  <c r="P1" i="210"/>
  <c r="BA41" i="211"/>
  <c r="AA45" i="211"/>
  <c r="V30" i="211"/>
  <c r="W30" i="211" s="1"/>
  <c r="AT83" i="211"/>
  <c r="BA39" i="211"/>
  <c r="BA21" i="211"/>
  <c r="BA29" i="211"/>
  <c r="BA45" i="211"/>
  <c r="BA62" i="211"/>
  <c r="BA50" i="211"/>
  <c r="BA59" i="211"/>
  <c r="BA30" i="211"/>
  <c r="BA47" i="211"/>
  <c r="BA61" i="211"/>
  <c r="AA20" i="211"/>
  <c r="V20" i="211"/>
  <c r="W20" i="211" s="1"/>
  <c r="AZ83" i="211"/>
  <c r="AA36" i="211"/>
  <c r="V36" i="211"/>
  <c r="W36" i="211" s="1"/>
  <c r="BA54" i="211"/>
  <c r="BA65" i="211"/>
  <c r="AN83" i="211"/>
  <c r="BA58" i="211"/>
  <c r="AA56" i="211"/>
  <c r="V56" i="211"/>
  <c r="W56" i="211" s="1"/>
  <c r="V26" i="211"/>
  <c r="W26" i="211" s="1"/>
  <c r="AA32" i="211"/>
  <c r="V32" i="211"/>
  <c r="W32" i="211" s="1"/>
  <c r="BA38" i="211"/>
  <c r="BA16" i="211"/>
  <c r="BA24" i="211"/>
  <c r="BA9" i="211"/>
  <c r="AA60" i="211"/>
  <c r="V60" i="211"/>
  <c r="W60" i="211" s="1"/>
  <c r="V22" i="211"/>
  <c r="W22" i="211" s="1"/>
  <c r="BA75" i="211"/>
  <c r="BA74" i="211"/>
  <c r="BA13" i="211"/>
  <c r="V53" i="211"/>
  <c r="W53" i="211" s="1"/>
  <c r="AA53" i="211"/>
  <c r="AA21" i="211"/>
  <c r="BA18" i="211"/>
  <c r="BA26" i="211"/>
  <c r="BA68" i="211"/>
  <c r="BA76" i="211"/>
  <c r="BA34" i="211"/>
  <c r="AW83" i="211"/>
  <c r="U64" i="211"/>
  <c r="BA15" i="211"/>
  <c r="U67" i="211"/>
  <c r="U58" i="211"/>
  <c r="U55" i="211"/>
  <c r="U34" i="211"/>
  <c r="U31" i="211"/>
  <c r="AQ83" i="211"/>
  <c r="BA22" i="211"/>
  <c r="BA51" i="211"/>
  <c r="BA71" i="211"/>
  <c r="U27" i="211"/>
  <c r="U38" i="211"/>
  <c r="N83" i="211"/>
  <c r="AA51" i="211"/>
  <c r="V51" i="211"/>
  <c r="W51" i="211" s="1"/>
  <c r="BA20" i="211"/>
  <c r="BA52" i="211"/>
  <c r="BA72" i="211"/>
  <c r="U81" i="211"/>
  <c r="U63" i="211"/>
  <c r="U72" i="211"/>
  <c r="U61" i="211"/>
  <c r="U33" i="211"/>
  <c r="U40" i="211"/>
  <c r="BA19" i="211"/>
  <c r="BA23" i="211"/>
  <c r="BA78" i="211"/>
  <c r="O83" i="211"/>
  <c r="BA70" i="211"/>
  <c r="BA66" i="211"/>
  <c r="AA78" i="211"/>
  <c r="V78" i="211"/>
  <c r="W78" i="211" s="1"/>
  <c r="AK83" i="211"/>
  <c r="U77" i="211"/>
  <c r="U66" i="211"/>
  <c r="U54" i="211"/>
  <c r="U62" i="211"/>
  <c r="U52" i="211"/>
  <c r="U46" i="211"/>
  <c r="BA32" i="211"/>
  <c r="BA40" i="211"/>
  <c r="BA42" i="211"/>
  <c r="BA73" i="211"/>
  <c r="BA80" i="211"/>
  <c r="U47" i="211"/>
  <c r="P83" i="211"/>
  <c r="U24" i="211"/>
  <c r="M83" i="211"/>
  <c r="U59" i="211"/>
  <c r="U37" i="211"/>
  <c r="BA35" i="211"/>
  <c r="BA33" i="211"/>
  <c r="BA43" i="211"/>
  <c r="BA25" i="211"/>
  <c r="BA56" i="211"/>
  <c r="U23" i="211"/>
  <c r="U15" i="211"/>
  <c r="U13" i="211"/>
  <c r="R83" i="211"/>
  <c r="AA73" i="211"/>
  <c r="V73" i="211"/>
  <c r="W73" i="211" s="1"/>
  <c r="BA28" i="211"/>
  <c r="BA79" i="211"/>
  <c r="BA82" i="211"/>
  <c r="AA71" i="211"/>
  <c r="V71" i="211"/>
  <c r="W71" i="211" s="1"/>
  <c r="BA27" i="211"/>
  <c r="BA53" i="211"/>
  <c r="BA12" i="211"/>
  <c r="U79" i="211"/>
  <c r="U57" i="211"/>
  <c r="U35" i="211"/>
  <c r="BA31" i="211"/>
  <c r="BA55" i="211"/>
  <c r="U19" i="211"/>
  <c r="BA14" i="211"/>
  <c r="U41" i="211"/>
  <c r="U28" i="211"/>
  <c r="U25" i="211"/>
  <c r="U12" i="211"/>
  <c r="U9" i="211"/>
  <c r="U10" i="211"/>
  <c r="U11" i="211"/>
  <c r="BA8" i="211"/>
  <c r="AA48" i="211"/>
  <c r="AA43" i="211"/>
  <c r="V43" i="211"/>
  <c r="W43" i="211" s="1"/>
  <c r="T83" i="211"/>
  <c r="T4" i="211" s="1"/>
  <c r="U82" i="211"/>
  <c r="U50" i="211"/>
  <c r="U68" i="211"/>
  <c r="U75" i="211"/>
  <c r="U65" i="211"/>
  <c r="U70" i="211"/>
  <c r="U69" i="211"/>
  <c r="U42" i="211"/>
  <c r="U17" i="211"/>
  <c r="BA60" i="211"/>
  <c r="BA67" i="211"/>
  <c r="U44" i="211"/>
  <c r="L83" i="211"/>
  <c r="U8" i="211"/>
  <c r="U14" i="211"/>
  <c r="AH83" i="211"/>
  <c r="P1" i="209"/>
  <c r="P1" i="202"/>
  <c r="P1" i="77"/>
  <c r="AY8" i="210"/>
  <c r="AZ8" i="210" s="1"/>
  <c r="AS14" i="210"/>
  <c r="AT14" i="210" s="1"/>
  <c r="AY9" i="210"/>
  <c r="AZ9" i="210" s="1"/>
  <c r="N28" i="210"/>
  <c r="AS22" i="210"/>
  <c r="AT22" i="210" s="1"/>
  <c r="AY17" i="210"/>
  <c r="AZ17" i="210" s="1"/>
  <c r="P22" i="210"/>
  <c r="AS13" i="210"/>
  <c r="AT13" i="210" s="1"/>
  <c r="AY16" i="210"/>
  <c r="AZ16" i="210" s="1"/>
  <c r="AM21" i="210"/>
  <c r="AN21" i="210" s="1"/>
  <c r="AY13" i="210"/>
  <c r="AZ13" i="210" s="1"/>
  <c r="AP28" i="210"/>
  <c r="AQ28" i="210" s="1"/>
  <c r="AS18" i="210"/>
  <c r="AT18" i="210" s="1"/>
  <c r="AM15" i="210"/>
  <c r="AN15" i="210" s="1"/>
  <c r="AG20" i="210"/>
  <c r="AH20" i="210" s="1"/>
  <c r="AY23" i="210"/>
  <c r="AZ23" i="210" s="1"/>
  <c r="P24" i="210"/>
  <c r="O26" i="210"/>
  <c r="AG10" i="210"/>
  <c r="AH10" i="210" s="1"/>
  <c r="AG11" i="210"/>
  <c r="AH11" i="210" s="1"/>
  <c r="AS12" i="210"/>
  <c r="AT12" i="210" s="1"/>
  <c r="AV14" i="210"/>
  <c r="AW14" i="210" s="1"/>
  <c r="AJ20" i="210"/>
  <c r="AK20" i="210" s="1"/>
  <c r="AV21" i="210"/>
  <c r="AW21" i="210" s="1"/>
  <c r="AY22" i="210"/>
  <c r="AZ22" i="210" s="1"/>
  <c r="AM30" i="210"/>
  <c r="AN30" i="210" s="1"/>
  <c r="AJ10" i="210"/>
  <c r="AK10" i="210" s="1"/>
  <c r="AM11" i="210"/>
  <c r="AN11" i="210" s="1"/>
  <c r="AV12" i="210"/>
  <c r="AW12" i="210" s="1"/>
  <c r="AS19" i="210"/>
  <c r="AT19" i="210" s="1"/>
  <c r="AS20" i="210"/>
  <c r="AT20" i="210" s="1"/>
  <c r="L24" i="210"/>
  <c r="AM27" i="210"/>
  <c r="AN27" i="210" s="1"/>
  <c r="AM32" i="210"/>
  <c r="AN32" i="210" s="1"/>
  <c r="AJ12" i="210"/>
  <c r="AK12" i="210" s="1"/>
  <c r="AG8" i="210"/>
  <c r="AH8" i="210" s="1"/>
  <c r="AM9" i="210"/>
  <c r="AN9" i="210" s="1"/>
  <c r="AS10" i="210"/>
  <c r="AT10" i="210" s="1"/>
  <c r="AS11" i="210"/>
  <c r="AT11" i="210" s="1"/>
  <c r="AG18" i="210"/>
  <c r="AH18" i="210" s="1"/>
  <c r="AY19" i="210"/>
  <c r="AZ19" i="210" s="1"/>
  <c r="AY20" i="210"/>
  <c r="AZ20" i="210" s="1"/>
  <c r="AM34" i="210"/>
  <c r="AN34" i="210" s="1"/>
  <c r="AJ8" i="210"/>
  <c r="AK8" i="210" s="1"/>
  <c r="AV10" i="210"/>
  <c r="AW10" i="210" s="1"/>
  <c r="AS8" i="210"/>
  <c r="AT8" i="210" s="1"/>
  <c r="AG16" i="210"/>
  <c r="AH16" i="210" s="1"/>
  <c r="AM17" i="210"/>
  <c r="AN17" i="210" s="1"/>
  <c r="AY18" i="210"/>
  <c r="AZ18" i="210" s="1"/>
  <c r="AY24" i="210"/>
  <c r="AZ24" i="210" s="1"/>
  <c r="AJ16" i="210"/>
  <c r="AK16" i="210" s="1"/>
  <c r="N25" i="210"/>
  <c r="AJ13" i="210"/>
  <c r="AK13" i="210" s="1"/>
  <c r="AJ14" i="210"/>
  <c r="AK14" i="210" s="1"/>
  <c r="AV15" i="210"/>
  <c r="AW15" i="210" s="1"/>
  <c r="AS16" i="210"/>
  <c r="AT16" i="210" s="1"/>
  <c r="AG22" i="210"/>
  <c r="AH22" i="210" s="1"/>
  <c r="AS23" i="210"/>
  <c r="AT23" i="210" s="1"/>
  <c r="R14" i="210"/>
  <c r="O18" i="210"/>
  <c r="L18" i="210"/>
  <c r="AP15" i="210"/>
  <c r="AQ15" i="210" s="1"/>
  <c r="AJ18" i="210"/>
  <c r="AK18" i="210" s="1"/>
  <c r="AG19" i="210"/>
  <c r="AH19" i="210" s="1"/>
  <c r="AY21" i="210"/>
  <c r="AZ21" i="210" s="1"/>
  <c r="AJ22" i="210"/>
  <c r="AK22" i="210" s="1"/>
  <c r="AY30" i="210"/>
  <c r="AZ30" i="210" s="1"/>
  <c r="AY34" i="210"/>
  <c r="AZ34" i="210" s="1"/>
  <c r="AE83" i="210"/>
  <c r="S30" i="35" s="1"/>
  <c r="AM10" i="210"/>
  <c r="AN10" i="210" s="1"/>
  <c r="AY12" i="210"/>
  <c r="AZ12" i="210" s="1"/>
  <c r="AM13" i="210"/>
  <c r="AN13" i="210" s="1"/>
  <c r="AY14" i="210"/>
  <c r="AZ14" i="210" s="1"/>
  <c r="AS15" i="210"/>
  <c r="AT15" i="210" s="1"/>
  <c r="AM18" i="210"/>
  <c r="AN18" i="210" s="1"/>
  <c r="AJ19" i="210"/>
  <c r="AK19" i="210" s="1"/>
  <c r="L22" i="210"/>
  <c r="AM22" i="210"/>
  <c r="AN22" i="210" s="1"/>
  <c r="AG23" i="210"/>
  <c r="AH23" i="210" s="1"/>
  <c r="N26" i="210"/>
  <c r="AM29" i="210"/>
  <c r="AN29" i="210" s="1"/>
  <c r="AM33" i="210"/>
  <c r="AN33" i="210" s="1"/>
  <c r="AM19" i="210"/>
  <c r="AN19" i="210" s="1"/>
  <c r="AM23" i="210"/>
  <c r="AN23" i="210" s="1"/>
  <c r="AJ27" i="210"/>
  <c r="AK27" i="210" s="1"/>
  <c r="AM28" i="210"/>
  <c r="AN28" i="210" s="1"/>
  <c r="AY29" i="210"/>
  <c r="AZ29" i="210" s="1"/>
  <c r="AY33" i="210"/>
  <c r="AZ33" i="210" s="1"/>
  <c r="AU83" i="210"/>
  <c r="O31" i="186" s="1"/>
  <c r="AM8" i="210"/>
  <c r="AN8" i="210" s="1"/>
  <c r="AG9" i="210"/>
  <c r="AH9" i="210" s="1"/>
  <c r="AY10" i="210"/>
  <c r="AZ10" i="210" s="1"/>
  <c r="AP11" i="210"/>
  <c r="AQ11" i="210" s="1"/>
  <c r="AG12" i="210"/>
  <c r="AH12" i="210" s="1"/>
  <c r="AG14" i="210"/>
  <c r="AH14" i="210" s="1"/>
  <c r="AY15" i="210"/>
  <c r="AZ15" i="210" s="1"/>
  <c r="AM16" i="210"/>
  <c r="AN16" i="210" s="1"/>
  <c r="AG17" i="210"/>
  <c r="AH17" i="210" s="1"/>
  <c r="AV19" i="210"/>
  <c r="AW19" i="210" s="1"/>
  <c r="AM20" i="210"/>
  <c r="AN20" i="210" s="1"/>
  <c r="AG21" i="210"/>
  <c r="AH21" i="210" s="1"/>
  <c r="R22" i="210"/>
  <c r="P23" i="210"/>
  <c r="AV23" i="210"/>
  <c r="AW23" i="210" s="1"/>
  <c r="AG24" i="210"/>
  <c r="AH24" i="210" s="1"/>
  <c r="AJ25" i="210"/>
  <c r="AK25" i="210" s="1"/>
  <c r="AM26" i="210"/>
  <c r="AN26" i="210" s="1"/>
  <c r="AY27" i="210"/>
  <c r="AZ27" i="210" s="1"/>
  <c r="AY28" i="210"/>
  <c r="AZ28" i="210" s="1"/>
  <c r="AY32" i="210"/>
  <c r="AZ32" i="210" s="1"/>
  <c r="AM24" i="210"/>
  <c r="AN24" i="210" s="1"/>
  <c r="AM25" i="210"/>
  <c r="AN25" i="210" s="1"/>
  <c r="AY26" i="210"/>
  <c r="AZ26" i="210" s="1"/>
  <c r="AM31" i="210"/>
  <c r="AN31" i="210" s="1"/>
  <c r="AY35" i="210"/>
  <c r="AZ35" i="210" s="1"/>
  <c r="O19" i="209"/>
  <c r="AV8" i="210"/>
  <c r="AW8" i="210" s="1"/>
  <c r="AS9" i="210"/>
  <c r="AT9" i="210" s="1"/>
  <c r="AY11" i="210"/>
  <c r="AZ11" i="210" s="1"/>
  <c r="AM12" i="210"/>
  <c r="AN12" i="210" s="1"/>
  <c r="AG13" i="210"/>
  <c r="AH13" i="210" s="1"/>
  <c r="AV16" i="210"/>
  <c r="AW16" i="210" s="1"/>
  <c r="AS17" i="210"/>
  <c r="AT17" i="210" s="1"/>
  <c r="AS21" i="210"/>
  <c r="AT21" i="210" s="1"/>
  <c r="AP24" i="210"/>
  <c r="AQ24" i="210" s="1"/>
  <c r="AY25" i="210"/>
  <c r="AZ25" i="210" s="1"/>
  <c r="AY31" i="210"/>
  <c r="AZ31" i="210" s="1"/>
  <c r="T9" i="210"/>
  <c r="R9" i="210"/>
  <c r="T12" i="210"/>
  <c r="R12" i="210"/>
  <c r="O17" i="210"/>
  <c r="T17" i="210"/>
  <c r="R17" i="210"/>
  <c r="P17" i="210"/>
  <c r="N17" i="210"/>
  <c r="M17" i="210"/>
  <c r="L17" i="210"/>
  <c r="R13" i="210"/>
  <c r="T13" i="210"/>
  <c r="T15" i="210"/>
  <c r="R15" i="210"/>
  <c r="O19" i="210"/>
  <c r="M19" i="210"/>
  <c r="T19" i="210"/>
  <c r="R19" i="210"/>
  <c r="P19" i="210"/>
  <c r="N19" i="210"/>
  <c r="L19" i="210"/>
  <c r="O8" i="210"/>
  <c r="T8" i="210"/>
  <c r="N8" i="210"/>
  <c r="R8" i="210"/>
  <c r="P8" i="210"/>
  <c r="M8" i="210"/>
  <c r="L8" i="210"/>
  <c r="T11" i="210"/>
  <c r="R11" i="210"/>
  <c r="T16" i="210"/>
  <c r="R16" i="210"/>
  <c r="O20" i="210"/>
  <c r="M20" i="210"/>
  <c r="T20" i="210"/>
  <c r="R20" i="210"/>
  <c r="P20" i="210"/>
  <c r="N20" i="210"/>
  <c r="L20" i="210"/>
  <c r="AP8" i="210"/>
  <c r="AQ8" i="210" s="1"/>
  <c r="T10" i="210"/>
  <c r="AJ11" i="210"/>
  <c r="AK11" i="210" s="1"/>
  <c r="AV13" i="210"/>
  <c r="AW13" i="210" s="1"/>
  <c r="AP16" i="210"/>
  <c r="AQ16" i="210" s="1"/>
  <c r="T18" i="210"/>
  <c r="P21" i="210"/>
  <c r="AP21" i="210"/>
  <c r="AQ21" i="210" s="1"/>
  <c r="AJ23" i="210"/>
  <c r="AK23" i="210" s="1"/>
  <c r="O24" i="210"/>
  <c r="N24" i="210"/>
  <c r="M24" i="210"/>
  <c r="T24" i="210"/>
  <c r="AP33" i="210"/>
  <c r="AQ33" i="210" s="1"/>
  <c r="AJ34" i="210"/>
  <c r="AK34" i="210" s="1"/>
  <c r="AP37" i="210"/>
  <c r="AQ37" i="210" s="1"/>
  <c r="AP9" i="210"/>
  <c r="AQ9" i="210" s="1"/>
  <c r="AP17" i="210"/>
  <c r="AQ17" i="210" s="1"/>
  <c r="AP18" i="210"/>
  <c r="AQ18" i="210" s="1"/>
  <c r="L23" i="210"/>
  <c r="AJ24" i="210"/>
  <c r="AK24" i="210" s="1"/>
  <c r="T28" i="210"/>
  <c r="M28" i="210"/>
  <c r="L28" i="210"/>
  <c r="R28" i="210"/>
  <c r="P28" i="210"/>
  <c r="AJ28" i="210"/>
  <c r="AK28" i="210" s="1"/>
  <c r="AJ32" i="210"/>
  <c r="AK32" i="210" s="1"/>
  <c r="E1" i="210"/>
  <c r="AP80" i="210"/>
  <c r="AQ80" i="210" s="1"/>
  <c r="AP79" i="210"/>
  <c r="AQ79" i="210" s="1"/>
  <c r="AP78" i="210"/>
  <c r="AQ78" i="210" s="1"/>
  <c r="AP77" i="210"/>
  <c r="AQ77" i="210" s="1"/>
  <c r="AP76" i="210"/>
  <c r="AQ76" i="210" s="1"/>
  <c r="AP75" i="210"/>
  <c r="AQ75" i="210" s="1"/>
  <c r="AP74" i="210"/>
  <c r="AQ74" i="210" s="1"/>
  <c r="AP73" i="210"/>
  <c r="AQ73" i="210" s="1"/>
  <c r="AP82" i="210"/>
  <c r="AQ82" i="210" s="1"/>
  <c r="AP81" i="210"/>
  <c r="AQ81" i="210" s="1"/>
  <c r="AP72" i="210"/>
  <c r="AQ72" i="210" s="1"/>
  <c r="AP63" i="210"/>
  <c r="AQ63" i="210" s="1"/>
  <c r="AP61" i="210"/>
  <c r="AQ61" i="210" s="1"/>
  <c r="AP59" i="210"/>
  <c r="AQ59" i="210" s="1"/>
  <c r="AP57" i="210"/>
  <c r="AQ57" i="210" s="1"/>
  <c r="AP55" i="210"/>
  <c r="AQ55" i="210" s="1"/>
  <c r="AP53" i="210"/>
  <c r="AQ53" i="210" s="1"/>
  <c r="AP71" i="210"/>
  <c r="AQ71" i="210" s="1"/>
  <c r="AP67" i="210"/>
  <c r="AQ67" i="210" s="1"/>
  <c r="AP64" i="210"/>
  <c r="AQ64" i="210" s="1"/>
  <c r="AP68" i="210"/>
  <c r="AQ68" i="210" s="1"/>
  <c r="AP60" i="210"/>
  <c r="AQ60" i="210" s="1"/>
  <c r="AP58" i="210"/>
  <c r="AQ58" i="210" s="1"/>
  <c r="AP56" i="210"/>
  <c r="AQ56" i="210" s="1"/>
  <c r="AP54" i="210"/>
  <c r="AQ54" i="210" s="1"/>
  <c r="AP52" i="210"/>
  <c r="AQ52" i="210" s="1"/>
  <c r="AP70" i="210"/>
  <c r="AQ70" i="210" s="1"/>
  <c r="AP65" i="210"/>
  <c r="AQ65" i="210" s="1"/>
  <c r="AP62" i="210"/>
  <c r="AQ62" i="210" s="1"/>
  <c r="AP69" i="210"/>
  <c r="AQ69" i="210" s="1"/>
  <c r="AP66" i="210"/>
  <c r="AQ66" i="210" s="1"/>
  <c r="AP45" i="210"/>
  <c r="AQ45" i="210" s="1"/>
  <c r="AP44" i="210"/>
  <c r="AQ44" i="210" s="1"/>
  <c r="AP43" i="210"/>
  <c r="AQ43" i="210" s="1"/>
  <c r="AP42" i="210"/>
  <c r="AQ42" i="210" s="1"/>
  <c r="AP41" i="210"/>
  <c r="AQ41" i="210" s="1"/>
  <c r="AP40" i="210"/>
  <c r="AQ40" i="210" s="1"/>
  <c r="AP39" i="210"/>
  <c r="AQ39" i="210" s="1"/>
  <c r="AP38" i="210"/>
  <c r="AQ38" i="210" s="1"/>
  <c r="AP51" i="210"/>
  <c r="AQ51" i="210" s="1"/>
  <c r="AP50" i="210"/>
  <c r="AQ50" i="210" s="1"/>
  <c r="AP49" i="210"/>
  <c r="AQ49" i="210" s="1"/>
  <c r="AP48" i="210"/>
  <c r="AQ48" i="210" s="1"/>
  <c r="AP47" i="210"/>
  <c r="AQ47" i="210" s="1"/>
  <c r="AP46" i="210"/>
  <c r="AQ46" i="210" s="1"/>
  <c r="AP36" i="210"/>
  <c r="AQ36" i="210" s="1"/>
  <c r="AP34" i="210"/>
  <c r="AQ34" i="210" s="1"/>
  <c r="AC83" i="210"/>
  <c r="R30" i="35" s="1"/>
  <c r="AP10" i="210"/>
  <c r="AQ10" i="210" s="1"/>
  <c r="AQ22" i="210"/>
  <c r="AP23" i="210"/>
  <c r="AQ23" i="210" s="1"/>
  <c r="AP25" i="210"/>
  <c r="AQ25" i="210" s="1"/>
  <c r="AP29" i="210"/>
  <c r="AQ29" i="210" s="1"/>
  <c r="AJ31" i="210"/>
  <c r="AK31" i="210" s="1"/>
  <c r="AP32" i="210"/>
  <c r="AQ32" i="210" s="1"/>
  <c r="AJ46" i="210"/>
  <c r="AK46" i="210" s="1"/>
  <c r="T27" i="210"/>
  <c r="R27" i="210"/>
  <c r="P27" i="210"/>
  <c r="O27" i="210"/>
  <c r="M27" i="210"/>
  <c r="L27" i="210"/>
  <c r="AV9" i="210"/>
  <c r="AW9" i="210" s="1"/>
  <c r="AP12" i="210"/>
  <c r="AQ12" i="210" s="1"/>
  <c r="T14" i="210"/>
  <c r="AJ15" i="210"/>
  <c r="AK15" i="210" s="1"/>
  <c r="AV17" i="210"/>
  <c r="AW17" i="210" s="1"/>
  <c r="M18" i="210"/>
  <c r="AV18" i="210"/>
  <c r="AW18" i="210" s="1"/>
  <c r="AP19" i="210"/>
  <c r="AQ19" i="210" s="1"/>
  <c r="AV22" i="210"/>
  <c r="AW22" i="210" s="1"/>
  <c r="R24" i="210"/>
  <c r="O28" i="210"/>
  <c r="AP13" i="210"/>
  <c r="AQ13" i="210" s="1"/>
  <c r="N18" i="210"/>
  <c r="O21" i="210"/>
  <c r="N21" i="210"/>
  <c r="M21" i="210"/>
  <c r="T21" i="210"/>
  <c r="T26" i="210"/>
  <c r="M26" i="210"/>
  <c r="L26" i="210"/>
  <c r="R26" i="210"/>
  <c r="P26" i="210"/>
  <c r="AJ26" i="210"/>
  <c r="AK26" i="210" s="1"/>
  <c r="N27" i="210"/>
  <c r="AJ30" i="210"/>
  <c r="AK30" i="210" s="1"/>
  <c r="AP35" i="210"/>
  <c r="AQ35" i="210" s="1"/>
  <c r="AJ82" i="210"/>
  <c r="AK82" i="210" s="1"/>
  <c r="AJ81" i="210"/>
  <c r="AK81" i="210" s="1"/>
  <c r="AJ80" i="210"/>
  <c r="AK80" i="210" s="1"/>
  <c r="AJ74" i="210"/>
  <c r="AK74" i="210" s="1"/>
  <c r="AJ71" i="210"/>
  <c r="AK71" i="210" s="1"/>
  <c r="AJ69" i="210"/>
  <c r="AK69" i="210" s="1"/>
  <c r="AJ67" i="210"/>
  <c r="AK67" i="210" s="1"/>
  <c r="AJ65" i="210"/>
  <c r="AK65" i="210" s="1"/>
  <c r="AJ63" i="210"/>
  <c r="AK63" i="210" s="1"/>
  <c r="AJ77" i="210"/>
  <c r="AK77" i="210" s="1"/>
  <c r="AJ75" i="210"/>
  <c r="AK75" i="210" s="1"/>
  <c r="AJ79" i="210"/>
  <c r="AK79" i="210" s="1"/>
  <c r="AJ70" i="210"/>
  <c r="AK70" i="210" s="1"/>
  <c r="AJ78" i="210"/>
  <c r="AK78" i="210" s="1"/>
  <c r="AJ73" i="210"/>
  <c r="AK73" i="210" s="1"/>
  <c r="AJ72" i="210"/>
  <c r="AK72" i="210" s="1"/>
  <c r="AJ76" i="210"/>
  <c r="AK76" i="210" s="1"/>
  <c r="AJ62" i="210"/>
  <c r="AK62" i="210" s="1"/>
  <c r="AJ66" i="210"/>
  <c r="AK66" i="210" s="1"/>
  <c r="AJ61" i="210"/>
  <c r="AK61" i="210" s="1"/>
  <c r="AJ59" i="210"/>
  <c r="AK59" i="210" s="1"/>
  <c r="AJ57" i="210"/>
  <c r="AK57" i="210" s="1"/>
  <c r="AJ55" i="210"/>
  <c r="AK55" i="210" s="1"/>
  <c r="AJ53" i="210"/>
  <c r="AK53" i="210" s="1"/>
  <c r="AJ64" i="210"/>
  <c r="AK64" i="210" s="1"/>
  <c r="AJ68" i="210"/>
  <c r="AK68" i="210" s="1"/>
  <c r="AJ60" i="210"/>
  <c r="AK60" i="210" s="1"/>
  <c r="AJ58" i="210"/>
  <c r="AK58" i="210" s="1"/>
  <c r="AJ56" i="210"/>
  <c r="AK56" i="210" s="1"/>
  <c r="AK36" i="210"/>
  <c r="AJ51" i="210"/>
  <c r="AK51" i="210" s="1"/>
  <c r="AJ50" i="210"/>
  <c r="AK50" i="210" s="1"/>
  <c r="AJ49" i="210"/>
  <c r="AK49" i="210" s="1"/>
  <c r="AJ48" i="210"/>
  <c r="AK48" i="210" s="1"/>
  <c r="AJ47" i="210"/>
  <c r="AK47" i="210" s="1"/>
  <c r="AJ45" i="210"/>
  <c r="AK45" i="210" s="1"/>
  <c r="AJ44" i="210"/>
  <c r="AK44" i="210" s="1"/>
  <c r="AJ43" i="210"/>
  <c r="AK43" i="210" s="1"/>
  <c r="AJ42" i="210"/>
  <c r="AK42" i="210" s="1"/>
  <c r="AJ41" i="210"/>
  <c r="AK41" i="210" s="1"/>
  <c r="AJ40" i="210"/>
  <c r="AK40" i="210" s="1"/>
  <c r="AJ39" i="210"/>
  <c r="AK39" i="210" s="1"/>
  <c r="AJ38" i="210"/>
  <c r="AK38" i="210" s="1"/>
  <c r="AJ54" i="210"/>
  <c r="AK54" i="210" s="1"/>
  <c r="AJ52" i="210"/>
  <c r="AK52" i="210" s="1"/>
  <c r="AJ37" i="210"/>
  <c r="AK37" i="210" s="1"/>
  <c r="AJ35" i="210"/>
  <c r="AK35" i="210" s="1"/>
  <c r="AJ33" i="210"/>
  <c r="AK33" i="210" s="1"/>
  <c r="AV82" i="210"/>
  <c r="AW82" i="210" s="1"/>
  <c r="AV81" i="210"/>
  <c r="AW81" i="210" s="1"/>
  <c r="AV80" i="210"/>
  <c r="AW80" i="210" s="1"/>
  <c r="AV79" i="210"/>
  <c r="AW79" i="210" s="1"/>
  <c r="AV78" i="210"/>
  <c r="AW78" i="210" s="1"/>
  <c r="AV73" i="210"/>
  <c r="AW73" i="210" s="1"/>
  <c r="AV76" i="210"/>
  <c r="AW76" i="210" s="1"/>
  <c r="AV74" i="210"/>
  <c r="AW74" i="210" s="1"/>
  <c r="AV77" i="210"/>
  <c r="AW77" i="210" s="1"/>
  <c r="AV75" i="210"/>
  <c r="AW75" i="210" s="1"/>
  <c r="AV71" i="210"/>
  <c r="AW71" i="210" s="1"/>
  <c r="AV60" i="210"/>
  <c r="AW60" i="210" s="1"/>
  <c r="AV58" i="210"/>
  <c r="AW58" i="210" s="1"/>
  <c r="AV56" i="210"/>
  <c r="AW56" i="210" s="1"/>
  <c r="AV54" i="210"/>
  <c r="AW54" i="210" s="1"/>
  <c r="AV52" i="210"/>
  <c r="AW52" i="210" s="1"/>
  <c r="AV68" i="210"/>
  <c r="AW68" i="210" s="1"/>
  <c r="AV72" i="210"/>
  <c r="AW72" i="210" s="1"/>
  <c r="AV70" i="210"/>
  <c r="AW70" i="210" s="1"/>
  <c r="AV65" i="210"/>
  <c r="AW65" i="210" s="1"/>
  <c r="AV62" i="210"/>
  <c r="AW62" i="210" s="1"/>
  <c r="AV66" i="210"/>
  <c r="AW66" i="210" s="1"/>
  <c r="AV61" i="210"/>
  <c r="AW61" i="210" s="1"/>
  <c r="AV59" i="210"/>
  <c r="AW59" i="210" s="1"/>
  <c r="AV57" i="210"/>
  <c r="AW57" i="210" s="1"/>
  <c r="AV55" i="210"/>
  <c r="AW55" i="210" s="1"/>
  <c r="AV53" i="210"/>
  <c r="AW53" i="210" s="1"/>
  <c r="AV69" i="210"/>
  <c r="AW69" i="210" s="1"/>
  <c r="AV63" i="210"/>
  <c r="AW63" i="210" s="1"/>
  <c r="AV67" i="210"/>
  <c r="AW67" i="210" s="1"/>
  <c r="AV64" i="210"/>
  <c r="AW64" i="210" s="1"/>
  <c r="AV50" i="210"/>
  <c r="AW50" i="210" s="1"/>
  <c r="AV49" i="210"/>
  <c r="AW49" i="210" s="1"/>
  <c r="AV48" i="210"/>
  <c r="AW48" i="210" s="1"/>
  <c r="AV47" i="210"/>
  <c r="AW47" i="210" s="1"/>
  <c r="AV37" i="210"/>
  <c r="AW37" i="210" s="1"/>
  <c r="AV35" i="210"/>
  <c r="AW35" i="210" s="1"/>
  <c r="AV33" i="210"/>
  <c r="AW33" i="210" s="1"/>
  <c r="AV31" i="210"/>
  <c r="AW31" i="210" s="1"/>
  <c r="AV29" i="210"/>
  <c r="AW29" i="210" s="1"/>
  <c r="AV27" i="210"/>
  <c r="AW27" i="210" s="1"/>
  <c r="AV25" i="210"/>
  <c r="AW25" i="210" s="1"/>
  <c r="AV51" i="210"/>
  <c r="AW51" i="210" s="1"/>
  <c r="AV46" i="210"/>
  <c r="AW46" i="210" s="1"/>
  <c r="AW20" i="210"/>
  <c r="AV36" i="210"/>
  <c r="AW36" i="210" s="1"/>
  <c r="AV34" i="210"/>
  <c r="AW34" i="210" s="1"/>
  <c r="AV32" i="210"/>
  <c r="AW32" i="210" s="1"/>
  <c r="AV30" i="210"/>
  <c r="AW30" i="210" s="1"/>
  <c r="AV28" i="210"/>
  <c r="AW28" i="210" s="1"/>
  <c r="AV26" i="210"/>
  <c r="AW26" i="210" s="1"/>
  <c r="AV24" i="210"/>
  <c r="AW24" i="210" s="1"/>
  <c r="AV45" i="210"/>
  <c r="AW45" i="210" s="1"/>
  <c r="AV44" i="210"/>
  <c r="AW44" i="210" s="1"/>
  <c r="AV43" i="210"/>
  <c r="AW43" i="210" s="1"/>
  <c r="AV42" i="210"/>
  <c r="AW42" i="210" s="1"/>
  <c r="AV41" i="210"/>
  <c r="AW41" i="210" s="1"/>
  <c r="AV40" i="210"/>
  <c r="AW40" i="210" s="1"/>
  <c r="AV39" i="210"/>
  <c r="AW39" i="210" s="1"/>
  <c r="AV38" i="210"/>
  <c r="AW38" i="210" s="1"/>
  <c r="AJ9" i="210"/>
  <c r="AK9" i="210" s="1"/>
  <c r="AV11" i="210"/>
  <c r="AW11" i="210" s="1"/>
  <c r="AP14" i="210"/>
  <c r="AQ14" i="210" s="1"/>
  <c r="AJ17" i="210"/>
  <c r="AK17" i="210" s="1"/>
  <c r="P18" i="210"/>
  <c r="AJ21" i="210"/>
  <c r="AK21" i="210" s="1"/>
  <c r="O22" i="210"/>
  <c r="N22" i="210"/>
  <c r="M22" i="210"/>
  <c r="T22" i="210"/>
  <c r="AP27" i="210"/>
  <c r="AQ27" i="210" s="1"/>
  <c r="AP31" i="210"/>
  <c r="AQ31" i="210" s="1"/>
  <c r="R10" i="210"/>
  <c r="R18" i="210"/>
  <c r="AP20" i="210"/>
  <c r="AQ20" i="210" s="1"/>
  <c r="L21" i="210"/>
  <c r="O23" i="210"/>
  <c r="N23" i="210"/>
  <c r="M23" i="210"/>
  <c r="T23" i="210"/>
  <c r="T25" i="210"/>
  <c r="R25" i="210"/>
  <c r="P25" i="210"/>
  <c r="O25" i="210"/>
  <c r="M25" i="210"/>
  <c r="L25" i="210"/>
  <c r="AP26" i="210"/>
  <c r="AQ26" i="210" s="1"/>
  <c r="AJ29" i="210"/>
  <c r="AK29" i="210" s="1"/>
  <c r="AP30" i="210"/>
  <c r="AQ30" i="210" s="1"/>
  <c r="AM35" i="210"/>
  <c r="AN35" i="210" s="1"/>
  <c r="AM37" i="210"/>
  <c r="AN37" i="210" s="1"/>
  <c r="AZ37" i="210"/>
  <c r="AS52" i="210"/>
  <c r="AT52" i="210" s="1"/>
  <c r="AS54" i="210"/>
  <c r="AT54" i="210" s="1"/>
  <c r="AM82" i="210"/>
  <c r="AN82" i="210" s="1"/>
  <c r="AM81" i="210"/>
  <c r="AN81" i="210" s="1"/>
  <c r="AM80" i="210"/>
  <c r="AN80" i="210" s="1"/>
  <c r="AM79" i="210"/>
  <c r="AN79" i="210" s="1"/>
  <c r="AM78" i="210"/>
  <c r="AN78" i="210" s="1"/>
  <c r="AM77" i="210"/>
  <c r="AN77" i="210" s="1"/>
  <c r="AM76" i="210"/>
  <c r="AN76" i="210" s="1"/>
  <c r="AM75" i="210"/>
  <c r="AN75" i="210" s="1"/>
  <c r="AM74" i="210"/>
  <c r="AN74" i="210" s="1"/>
  <c r="AM73" i="210"/>
  <c r="AN73" i="210" s="1"/>
  <c r="AM72" i="210"/>
  <c r="AN72" i="210" s="1"/>
  <c r="AM71" i="210"/>
  <c r="AN71" i="210" s="1"/>
  <c r="AM70" i="210"/>
  <c r="AN70" i="210" s="1"/>
  <c r="AM69" i="210"/>
  <c r="AN69" i="210" s="1"/>
  <c r="AM68" i="210"/>
  <c r="AN68" i="210" s="1"/>
  <c r="AM67" i="210"/>
  <c r="AN67" i="210" s="1"/>
  <c r="AM66" i="210"/>
  <c r="AN66" i="210" s="1"/>
  <c r="AM65" i="210"/>
  <c r="AN65" i="210" s="1"/>
  <c r="AM64" i="210"/>
  <c r="AN64" i="210" s="1"/>
  <c r="AM63" i="210"/>
  <c r="AN63" i="210" s="1"/>
  <c r="AM62" i="210"/>
  <c r="AN62" i="210" s="1"/>
  <c r="AM61" i="210"/>
  <c r="AN61" i="210" s="1"/>
  <c r="AM60" i="210"/>
  <c r="AN60" i="210" s="1"/>
  <c r="AM59" i="210"/>
  <c r="AN59" i="210" s="1"/>
  <c r="AM58" i="210"/>
  <c r="AN58" i="210" s="1"/>
  <c r="AM57" i="210"/>
  <c r="AN57" i="210" s="1"/>
  <c r="AM56" i="210"/>
  <c r="AN56" i="210" s="1"/>
  <c r="AM55" i="210"/>
  <c r="AN55" i="210" s="1"/>
  <c r="AM54" i="210"/>
  <c r="AN54" i="210" s="1"/>
  <c r="AM53" i="210"/>
  <c r="AN53" i="210" s="1"/>
  <c r="AM52" i="210"/>
  <c r="AN52" i="210" s="1"/>
  <c r="AM51" i="210"/>
  <c r="AN51" i="210" s="1"/>
  <c r="AM50" i="210"/>
  <c r="AN50" i="210" s="1"/>
  <c r="AM49" i="210"/>
  <c r="AN49" i="210" s="1"/>
  <c r="AM48" i="210"/>
  <c r="AN48" i="210" s="1"/>
  <c r="AM47" i="210"/>
  <c r="AN47" i="210" s="1"/>
  <c r="AM46" i="210"/>
  <c r="AN46" i="210" s="1"/>
  <c r="AM45" i="210"/>
  <c r="AN45" i="210" s="1"/>
  <c r="AM44" i="210"/>
  <c r="AN44" i="210" s="1"/>
  <c r="AM43" i="210"/>
  <c r="AN43" i="210" s="1"/>
  <c r="AM42" i="210"/>
  <c r="AN42" i="210" s="1"/>
  <c r="AM41" i="210"/>
  <c r="AN41" i="210" s="1"/>
  <c r="AM40" i="210"/>
  <c r="AN40" i="210" s="1"/>
  <c r="AM39" i="210"/>
  <c r="AN39" i="210" s="1"/>
  <c r="AM38" i="210"/>
  <c r="AN38" i="210" s="1"/>
  <c r="AY81" i="210"/>
  <c r="AZ81" i="210" s="1"/>
  <c r="AY80" i="210"/>
  <c r="AZ80" i="210" s="1"/>
  <c r="AY79" i="210"/>
  <c r="AZ79" i="210" s="1"/>
  <c r="AY78" i="210"/>
  <c r="AZ78" i="210" s="1"/>
  <c r="AY77" i="210"/>
  <c r="AZ77" i="210" s="1"/>
  <c r="AY76" i="210"/>
  <c r="AZ76" i="210" s="1"/>
  <c r="AY75" i="210"/>
  <c r="AZ75" i="210" s="1"/>
  <c r="AY74" i="210"/>
  <c r="AZ74" i="210" s="1"/>
  <c r="AY73" i="210"/>
  <c r="AZ73" i="210" s="1"/>
  <c r="AY72" i="210"/>
  <c r="AZ72" i="210" s="1"/>
  <c r="AY71" i="210"/>
  <c r="AZ71" i="210" s="1"/>
  <c r="AY70" i="210"/>
  <c r="AZ70" i="210" s="1"/>
  <c r="AY69" i="210"/>
  <c r="AZ69" i="210" s="1"/>
  <c r="AY68" i="210"/>
  <c r="AZ68" i="210" s="1"/>
  <c r="AY67" i="210"/>
  <c r="AZ67" i="210" s="1"/>
  <c r="AY66" i="210"/>
  <c r="AZ66" i="210" s="1"/>
  <c r="AY65" i="210"/>
  <c r="AZ65" i="210" s="1"/>
  <c r="AY64" i="210"/>
  <c r="AZ64" i="210" s="1"/>
  <c r="AY63" i="210"/>
  <c r="AZ63" i="210" s="1"/>
  <c r="AY62" i="210"/>
  <c r="AZ62" i="210" s="1"/>
  <c r="AY82" i="210"/>
  <c r="AZ82" i="210" s="1"/>
  <c r="AY61" i="210"/>
  <c r="AZ61" i="210" s="1"/>
  <c r="AY60" i="210"/>
  <c r="AZ60" i="210" s="1"/>
  <c r="AY59" i="210"/>
  <c r="AZ59" i="210" s="1"/>
  <c r="AY58" i="210"/>
  <c r="AZ58" i="210" s="1"/>
  <c r="AY57" i="210"/>
  <c r="AZ57" i="210" s="1"/>
  <c r="AY56" i="210"/>
  <c r="AZ56" i="210" s="1"/>
  <c r="AY55" i="210"/>
  <c r="AZ55" i="210" s="1"/>
  <c r="AY54" i="210"/>
  <c r="AZ54" i="210" s="1"/>
  <c r="AY53" i="210"/>
  <c r="AZ53" i="210" s="1"/>
  <c r="AY52" i="210"/>
  <c r="AZ52" i="210" s="1"/>
  <c r="AY51" i="210"/>
  <c r="AZ51" i="210" s="1"/>
  <c r="AY50" i="210"/>
  <c r="AZ50" i="210" s="1"/>
  <c r="AY49" i="210"/>
  <c r="AZ49" i="210" s="1"/>
  <c r="AY48" i="210"/>
  <c r="AZ48" i="210" s="1"/>
  <c r="AY47" i="210"/>
  <c r="AZ47" i="210" s="1"/>
  <c r="AY46" i="210"/>
  <c r="AZ46" i="210" s="1"/>
  <c r="AY45" i="210"/>
  <c r="AZ45" i="210" s="1"/>
  <c r="AY44" i="210"/>
  <c r="AZ44" i="210" s="1"/>
  <c r="AY43" i="210"/>
  <c r="AZ43" i="210" s="1"/>
  <c r="AY42" i="210"/>
  <c r="AZ42" i="210" s="1"/>
  <c r="AY41" i="210"/>
  <c r="AZ41" i="210" s="1"/>
  <c r="AY40" i="210"/>
  <c r="AZ40" i="210" s="1"/>
  <c r="AY39" i="210"/>
  <c r="AZ39" i="210" s="1"/>
  <c r="AY38" i="210"/>
  <c r="AZ38" i="210" s="1"/>
  <c r="AH15" i="210"/>
  <c r="AY36" i="210"/>
  <c r="AZ36" i="210" s="1"/>
  <c r="AS55" i="210"/>
  <c r="AT55" i="210" s="1"/>
  <c r="AM36" i="210"/>
  <c r="AN36" i="210" s="1"/>
  <c r="AG82" i="210"/>
  <c r="AH82" i="210" s="1"/>
  <c r="AG76" i="210"/>
  <c r="AH76" i="210" s="1"/>
  <c r="AG80" i="210"/>
  <c r="AH80" i="210" s="1"/>
  <c r="AG74" i="210"/>
  <c r="AH74" i="210" s="1"/>
  <c r="AG71" i="210"/>
  <c r="AH71" i="210" s="1"/>
  <c r="AG69" i="210"/>
  <c r="AH69" i="210" s="1"/>
  <c r="AG67" i="210"/>
  <c r="AH67" i="210" s="1"/>
  <c r="AG65" i="210"/>
  <c r="AH65" i="210" s="1"/>
  <c r="AG63" i="210"/>
  <c r="AH63" i="210" s="1"/>
  <c r="AG77" i="210"/>
  <c r="AH77" i="210" s="1"/>
  <c r="AG75" i="210"/>
  <c r="AH75" i="210" s="1"/>
  <c r="AG81" i="210"/>
  <c r="AH81" i="210" s="1"/>
  <c r="AG79" i="210"/>
  <c r="AH79" i="210" s="1"/>
  <c r="AG78" i="210"/>
  <c r="AH78" i="210" s="1"/>
  <c r="AG70" i="210"/>
  <c r="AH70" i="210" s="1"/>
  <c r="AG68" i="210"/>
  <c r="AH68" i="210" s="1"/>
  <c r="AG51" i="210"/>
  <c r="AH51" i="210" s="1"/>
  <c r="AG50" i="210"/>
  <c r="AH50" i="210" s="1"/>
  <c r="AG49" i="210"/>
  <c r="AH49" i="210" s="1"/>
  <c r="AG48" i="210"/>
  <c r="AH48" i="210" s="1"/>
  <c r="AG47" i="210"/>
  <c r="AH47" i="210" s="1"/>
  <c r="AG46" i="210"/>
  <c r="AH46" i="210" s="1"/>
  <c r="AG45" i="210"/>
  <c r="AH45" i="210" s="1"/>
  <c r="AG44" i="210"/>
  <c r="AH44" i="210" s="1"/>
  <c r="AG43" i="210"/>
  <c r="AH43" i="210" s="1"/>
  <c r="AG42" i="210"/>
  <c r="AH42" i="210" s="1"/>
  <c r="AG41" i="210"/>
  <c r="AH41" i="210" s="1"/>
  <c r="AG40" i="210"/>
  <c r="AH40" i="210" s="1"/>
  <c r="AG39" i="210"/>
  <c r="AH39" i="210" s="1"/>
  <c r="AG38" i="210"/>
  <c r="AH38" i="210" s="1"/>
  <c r="AG37" i="210"/>
  <c r="AH37" i="210" s="1"/>
  <c r="AG36" i="210"/>
  <c r="AH36" i="210" s="1"/>
  <c r="AG35" i="210"/>
  <c r="AH35" i="210" s="1"/>
  <c r="AG34" i="210"/>
  <c r="AH34" i="210" s="1"/>
  <c r="AG33" i="210"/>
  <c r="AH33" i="210" s="1"/>
  <c r="AG32" i="210"/>
  <c r="AH32" i="210" s="1"/>
  <c r="AG31" i="210"/>
  <c r="AH31" i="210" s="1"/>
  <c r="AG30" i="210"/>
  <c r="AH30" i="210" s="1"/>
  <c r="AG29" i="210"/>
  <c r="AH29" i="210" s="1"/>
  <c r="AG28" i="210"/>
  <c r="AH28" i="210" s="1"/>
  <c r="AG27" i="210"/>
  <c r="AH27" i="210" s="1"/>
  <c r="AG26" i="210"/>
  <c r="AH26" i="210" s="1"/>
  <c r="AG25" i="210"/>
  <c r="AH25" i="210" s="1"/>
  <c r="AG73" i="210"/>
  <c r="AH73" i="210" s="1"/>
  <c r="AG60" i="210"/>
  <c r="AH60" i="210" s="1"/>
  <c r="AG58" i="210"/>
  <c r="AH58" i="210" s="1"/>
  <c r="AG56" i="210"/>
  <c r="AH56" i="210" s="1"/>
  <c r="AG54" i="210"/>
  <c r="AH54" i="210" s="1"/>
  <c r="AG52" i="210"/>
  <c r="AH52" i="210" s="1"/>
  <c r="AG62" i="210"/>
  <c r="AH62" i="210" s="1"/>
  <c r="AG66" i="210"/>
  <c r="AH66" i="210" s="1"/>
  <c r="AG72" i="210"/>
  <c r="AH72" i="210" s="1"/>
  <c r="AG61" i="210"/>
  <c r="AH61" i="210" s="1"/>
  <c r="AG59" i="210"/>
  <c r="AH59" i="210" s="1"/>
  <c r="AG57" i="210"/>
  <c r="AH57" i="210" s="1"/>
  <c r="AG55" i="210"/>
  <c r="AH55" i="210" s="1"/>
  <c r="AG53" i="210"/>
  <c r="AH53" i="210" s="1"/>
  <c r="AG64" i="210"/>
  <c r="AH64" i="210" s="1"/>
  <c r="AS82" i="210"/>
  <c r="AT82" i="210" s="1"/>
  <c r="AS75" i="210"/>
  <c r="AT75" i="210" s="1"/>
  <c r="AS73" i="210"/>
  <c r="AT73" i="210" s="1"/>
  <c r="AS79" i="210"/>
  <c r="AT79" i="210" s="1"/>
  <c r="AS78" i="210"/>
  <c r="AT78" i="210" s="1"/>
  <c r="AS76" i="210"/>
  <c r="AT76" i="210" s="1"/>
  <c r="AS81" i="210"/>
  <c r="AT81" i="210" s="1"/>
  <c r="AS74" i="210"/>
  <c r="AT74" i="210" s="1"/>
  <c r="AS77" i="210"/>
  <c r="AT77" i="210" s="1"/>
  <c r="AS80" i="210"/>
  <c r="AT80" i="210" s="1"/>
  <c r="AS67" i="210"/>
  <c r="AT67" i="210" s="1"/>
  <c r="AS51" i="210"/>
  <c r="AT51" i="210" s="1"/>
  <c r="AS50" i="210"/>
  <c r="AT50" i="210" s="1"/>
  <c r="AS49" i="210"/>
  <c r="AT49" i="210" s="1"/>
  <c r="AS48" i="210"/>
  <c r="AT48" i="210" s="1"/>
  <c r="AS47" i="210"/>
  <c r="AT47" i="210" s="1"/>
  <c r="AS46" i="210"/>
  <c r="AT46" i="210" s="1"/>
  <c r="AS45" i="210"/>
  <c r="AT45" i="210" s="1"/>
  <c r="AS44" i="210"/>
  <c r="AT44" i="210" s="1"/>
  <c r="AS43" i="210"/>
  <c r="AT43" i="210" s="1"/>
  <c r="AS42" i="210"/>
  <c r="AT42" i="210" s="1"/>
  <c r="AS41" i="210"/>
  <c r="AT41" i="210" s="1"/>
  <c r="AS40" i="210"/>
  <c r="AT40" i="210" s="1"/>
  <c r="AS39" i="210"/>
  <c r="AT39" i="210" s="1"/>
  <c r="AS38" i="210"/>
  <c r="AT38" i="210" s="1"/>
  <c r="AS37" i="210"/>
  <c r="AT37" i="210" s="1"/>
  <c r="AS36" i="210"/>
  <c r="AT36" i="210" s="1"/>
  <c r="AS35" i="210"/>
  <c r="AT35" i="210" s="1"/>
  <c r="AS34" i="210"/>
  <c r="AT34" i="210" s="1"/>
  <c r="AS33" i="210"/>
  <c r="AT33" i="210" s="1"/>
  <c r="AS32" i="210"/>
  <c r="AT32" i="210" s="1"/>
  <c r="AS31" i="210"/>
  <c r="AT31" i="210" s="1"/>
  <c r="AS30" i="210"/>
  <c r="AT30" i="210" s="1"/>
  <c r="AS29" i="210"/>
  <c r="AT29" i="210" s="1"/>
  <c r="AS28" i="210"/>
  <c r="AT28" i="210" s="1"/>
  <c r="AS27" i="210"/>
  <c r="AT27" i="210" s="1"/>
  <c r="AS26" i="210"/>
  <c r="AT26" i="210" s="1"/>
  <c r="AS25" i="210"/>
  <c r="AT25" i="210" s="1"/>
  <c r="AS24" i="210"/>
  <c r="AT24" i="210" s="1"/>
  <c r="AS71" i="210"/>
  <c r="AT71" i="210" s="1"/>
  <c r="AS64" i="210"/>
  <c r="AT64" i="210" s="1"/>
  <c r="AS60" i="210"/>
  <c r="AT60" i="210" s="1"/>
  <c r="AS58" i="210"/>
  <c r="AT58" i="210" s="1"/>
  <c r="AS56" i="210"/>
  <c r="AT56" i="210" s="1"/>
  <c r="AS72" i="210"/>
  <c r="AT72" i="210" s="1"/>
  <c r="AS68" i="210"/>
  <c r="AT68" i="210" s="1"/>
  <c r="AS65" i="210"/>
  <c r="AT65" i="210" s="1"/>
  <c r="AS70" i="210"/>
  <c r="AT70" i="210" s="1"/>
  <c r="AS62" i="210"/>
  <c r="AT62" i="210" s="1"/>
  <c r="AT53" i="210"/>
  <c r="AS69" i="210"/>
  <c r="AT69" i="210" s="1"/>
  <c r="AS66" i="210"/>
  <c r="AT66" i="210" s="1"/>
  <c r="AS63" i="210"/>
  <c r="AT63" i="210" s="1"/>
  <c r="AS61" i="210"/>
  <c r="AT61" i="210" s="1"/>
  <c r="AS59" i="210"/>
  <c r="AT59" i="210" s="1"/>
  <c r="AS57" i="210"/>
  <c r="AT57" i="210" s="1"/>
  <c r="AN14" i="210"/>
  <c r="P21" i="209"/>
  <c r="L21" i="209"/>
  <c r="L25" i="209"/>
  <c r="P25" i="209"/>
  <c r="AM8" i="209"/>
  <c r="AN8" i="209" s="1"/>
  <c r="AM12" i="209"/>
  <c r="AN12" i="209" s="1"/>
  <c r="AY8" i="209"/>
  <c r="AZ8" i="209" s="1"/>
  <c r="AY12" i="209"/>
  <c r="AZ12" i="209" s="1"/>
  <c r="AM11" i="209"/>
  <c r="AN11" i="209" s="1"/>
  <c r="AM15" i="209"/>
  <c r="AN15" i="209" s="1"/>
  <c r="AG20" i="209"/>
  <c r="AH20" i="209" s="1"/>
  <c r="O22" i="209"/>
  <c r="AY13" i="209"/>
  <c r="AZ13" i="209" s="1"/>
  <c r="AY11" i="209"/>
  <c r="AZ11" i="209" s="1"/>
  <c r="AY15" i="209"/>
  <c r="AZ15" i="209" s="1"/>
  <c r="AM10" i="209"/>
  <c r="AN10" i="209" s="1"/>
  <c r="AM14" i="209"/>
  <c r="AN14" i="209" s="1"/>
  <c r="AY10" i="209"/>
  <c r="AZ10" i="209" s="1"/>
  <c r="AY14" i="209"/>
  <c r="AZ14" i="209" s="1"/>
  <c r="AM27" i="209"/>
  <c r="AN27" i="209" s="1"/>
  <c r="AY9" i="209"/>
  <c r="AZ9" i="209" s="1"/>
  <c r="AM9" i="209"/>
  <c r="AN9" i="209" s="1"/>
  <c r="AM13" i="209"/>
  <c r="AN13" i="209" s="1"/>
  <c r="AM26" i="209"/>
  <c r="AN26" i="209" s="1"/>
  <c r="AU83" i="209"/>
  <c r="O30" i="186" s="1"/>
  <c r="O17" i="209"/>
  <c r="L12" i="209"/>
  <c r="O13" i="209"/>
  <c r="O15" i="209"/>
  <c r="L17" i="209"/>
  <c r="N25" i="209"/>
  <c r="AV18" i="209"/>
  <c r="AW18" i="209" s="1"/>
  <c r="AJ8" i="209"/>
  <c r="AK8" i="209" s="1"/>
  <c r="AJ9" i="209"/>
  <c r="AK9" i="209" s="1"/>
  <c r="AJ10" i="209"/>
  <c r="AK10" i="209" s="1"/>
  <c r="AJ11" i="209"/>
  <c r="AK11" i="209" s="1"/>
  <c r="AJ12" i="209"/>
  <c r="AK12" i="209" s="1"/>
  <c r="AJ13" i="209"/>
  <c r="AK13" i="209" s="1"/>
  <c r="AJ14" i="209"/>
  <c r="AK14" i="209" s="1"/>
  <c r="AJ15" i="209"/>
  <c r="AK15" i="209" s="1"/>
  <c r="AJ16" i="209"/>
  <c r="AK16" i="209" s="1"/>
  <c r="T27" i="209"/>
  <c r="R27" i="209"/>
  <c r="L27" i="209"/>
  <c r="P27" i="209"/>
  <c r="O27" i="209"/>
  <c r="N27" i="209"/>
  <c r="M27" i="209"/>
  <c r="AV82" i="209"/>
  <c r="AW82" i="209" s="1"/>
  <c r="AV81" i="209"/>
  <c r="AW81" i="209" s="1"/>
  <c r="AV80" i="209"/>
  <c r="AW80" i="209" s="1"/>
  <c r="AV79" i="209"/>
  <c r="AW79" i="209" s="1"/>
  <c r="AV75" i="209"/>
  <c r="AW75" i="209" s="1"/>
  <c r="AV73" i="209"/>
  <c r="AW73" i="209" s="1"/>
  <c r="AV77" i="209"/>
  <c r="AW77" i="209" s="1"/>
  <c r="AV76" i="209"/>
  <c r="AW76" i="209" s="1"/>
  <c r="AV69" i="209"/>
  <c r="AW69" i="209" s="1"/>
  <c r="AV65" i="209"/>
  <c r="AW65" i="209" s="1"/>
  <c r="AV64" i="209"/>
  <c r="AW64" i="209" s="1"/>
  <c r="AV59" i="209"/>
  <c r="AW59" i="209" s="1"/>
  <c r="AV57" i="209"/>
  <c r="AW57" i="209" s="1"/>
  <c r="AV55" i="209"/>
  <c r="AW55" i="209" s="1"/>
  <c r="AV53" i="209"/>
  <c r="AW53" i="209" s="1"/>
  <c r="AV51" i="209"/>
  <c r="AW51" i="209" s="1"/>
  <c r="AV78" i="209"/>
  <c r="AW78" i="209" s="1"/>
  <c r="AV70" i="209"/>
  <c r="AW70" i="209" s="1"/>
  <c r="AV66" i="209"/>
  <c r="AW66" i="209" s="1"/>
  <c r="AV49" i="209"/>
  <c r="AW49" i="209" s="1"/>
  <c r="AV48" i="209"/>
  <c r="AW48" i="209" s="1"/>
  <c r="AV47" i="209"/>
  <c r="AW47" i="209" s="1"/>
  <c r="AV46" i="209"/>
  <c r="AW46" i="209" s="1"/>
  <c r="AV45" i="209"/>
  <c r="AW45" i="209" s="1"/>
  <c r="AV44" i="209"/>
  <c r="AW44" i="209" s="1"/>
  <c r="AV43" i="209"/>
  <c r="AW43" i="209" s="1"/>
  <c r="AV62" i="209"/>
  <c r="AW62" i="209" s="1"/>
  <c r="AV71" i="209"/>
  <c r="AW71" i="209" s="1"/>
  <c r="AV67" i="209"/>
  <c r="AW67" i="209" s="1"/>
  <c r="AV60" i="209"/>
  <c r="AW60" i="209" s="1"/>
  <c r="AV74" i="209"/>
  <c r="AW74" i="209" s="1"/>
  <c r="AV72" i="209"/>
  <c r="AW72" i="209" s="1"/>
  <c r="AV68" i="209"/>
  <c r="AW68" i="209" s="1"/>
  <c r="AV54" i="209"/>
  <c r="AW54" i="209" s="1"/>
  <c r="AV50" i="209"/>
  <c r="AW50" i="209" s="1"/>
  <c r="AV42" i="209"/>
  <c r="AW42" i="209" s="1"/>
  <c r="AV61" i="209"/>
  <c r="AW61" i="209" s="1"/>
  <c r="AV63" i="209"/>
  <c r="AW63" i="209" s="1"/>
  <c r="AV52" i="209"/>
  <c r="AW52" i="209" s="1"/>
  <c r="AV56" i="209"/>
  <c r="AW56" i="209" s="1"/>
  <c r="AV58" i="209"/>
  <c r="AW58" i="209" s="1"/>
  <c r="AV38" i="209"/>
  <c r="AW38" i="209" s="1"/>
  <c r="AV33" i="209"/>
  <c r="AW33" i="209" s="1"/>
  <c r="AV31" i="209"/>
  <c r="AW31" i="209" s="1"/>
  <c r="AV29" i="209"/>
  <c r="AW29" i="209" s="1"/>
  <c r="AV27" i="209"/>
  <c r="AW27" i="209" s="1"/>
  <c r="AV41" i="209"/>
  <c r="AW41" i="209" s="1"/>
  <c r="AV36" i="209"/>
  <c r="AW36" i="209" s="1"/>
  <c r="AV28" i="209"/>
  <c r="AW28" i="209" s="1"/>
  <c r="AV25" i="209"/>
  <c r="AW25" i="209" s="1"/>
  <c r="AV23" i="209"/>
  <c r="AW23" i="209" s="1"/>
  <c r="AV21" i="209"/>
  <c r="AW21" i="209" s="1"/>
  <c r="AV37" i="209"/>
  <c r="AW37" i="209" s="1"/>
  <c r="AV40" i="209"/>
  <c r="AW40" i="209" s="1"/>
  <c r="AV39" i="209"/>
  <c r="AW39" i="209" s="1"/>
  <c r="AV34" i="209"/>
  <c r="AW34" i="209" s="1"/>
  <c r="AV32" i="209"/>
  <c r="AW32" i="209" s="1"/>
  <c r="AV30" i="209"/>
  <c r="AW30" i="209" s="1"/>
  <c r="AV24" i="209"/>
  <c r="AW24" i="209" s="1"/>
  <c r="AV22" i="209"/>
  <c r="AW22" i="209" s="1"/>
  <c r="AV20" i="209"/>
  <c r="AW20" i="209" s="1"/>
  <c r="AV35" i="209"/>
  <c r="AW35" i="209" s="1"/>
  <c r="AV26" i="209"/>
  <c r="AW26" i="209" s="1"/>
  <c r="AE83" i="209"/>
  <c r="S29" i="35" s="1"/>
  <c r="N14" i="209"/>
  <c r="M14" i="209"/>
  <c r="T14" i="209"/>
  <c r="P14" i="209"/>
  <c r="N16" i="209"/>
  <c r="M16" i="209"/>
  <c r="T16" i="209"/>
  <c r="P16" i="209"/>
  <c r="N20" i="209"/>
  <c r="M20" i="209"/>
  <c r="T20" i="209"/>
  <c r="P20" i="209"/>
  <c r="N23" i="209"/>
  <c r="T23" i="209"/>
  <c r="R23" i="209"/>
  <c r="O23" i="209"/>
  <c r="M23" i="209"/>
  <c r="AJ23" i="209"/>
  <c r="AK23" i="209" s="1"/>
  <c r="L13" i="209"/>
  <c r="L14" i="209"/>
  <c r="L15" i="209"/>
  <c r="L16" i="209"/>
  <c r="AV17" i="209"/>
  <c r="AW17" i="209" s="1"/>
  <c r="N19" i="209"/>
  <c r="M19" i="209"/>
  <c r="T19" i="209"/>
  <c r="P19" i="209"/>
  <c r="L20" i="209"/>
  <c r="AG22" i="209"/>
  <c r="AH22" i="209" s="1"/>
  <c r="L23" i="209"/>
  <c r="AS23" i="209"/>
  <c r="AT23" i="209" s="1"/>
  <c r="AS25" i="209"/>
  <c r="AT25" i="209" s="1"/>
  <c r="N12" i="209"/>
  <c r="M12" i="209"/>
  <c r="T12" i="209"/>
  <c r="P12" i="209"/>
  <c r="O12" i="209"/>
  <c r="O14" i="209"/>
  <c r="O16" i="209"/>
  <c r="AJ19" i="209"/>
  <c r="AK19" i="209" s="1"/>
  <c r="O20" i="209"/>
  <c r="N22" i="209"/>
  <c r="M22" i="209"/>
  <c r="L22" i="209"/>
  <c r="T22" i="209"/>
  <c r="P22" i="209"/>
  <c r="P23" i="209"/>
  <c r="N26" i="209"/>
  <c r="M26" i="209"/>
  <c r="L26" i="209"/>
  <c r="T26" i="209"/>
  <c r="R26" i="209"/>
  <c r="P26" i="209"/>
  <c r="O26" i="209"/>
  <c r="N13" i="209"/>
  <c r="M13" i="209"/>
  <c r="T13" i="209"/>
  <c r="P13" i="209"/>
  <c r="N15" i="209"/>
  <c r="M15" i="209"/>
  <c r="T15" i="209"/>
  <c r="P15" i="209"/>
  <c r="R12" i="209"/>
  <c r="R13" i="209"/>
  <c r="R14" i="209"/>
  <c r="R15" i="209"/>
  <c r="R16" i="209"/>
  <c r="AV16" i="209"/>
  <c r="AW16" i="209" s="1"/>
  <c r="N18" i="209"/>
  <c r="M18" i="209"/>
  <c r="T18" i="209"/>
  <c r="P18" i="209"/>
  <c r="L19" i="209"/>
  <c r="R20" i="209"/>
  <c r="AV8" i="209"/>
  <c r="AW8" i="209" s="1"/>
  <c r="AV9" i="209"/>
  <c r="AW9" i="209" s="1"/>
  <c r="AV10" i="209"/>
  <c r="AW10" i="209" s="1"/>
  <c r="AV11" i="209"/>
  <c r="AW11" i="209" s="1"/>
  <c r="AV12" i="209"/>
  <c r="AW12" i="209" s="1"/>
  <c r="AV13" i="209"/>
  <c r="AW13" i="209" s="1"/>
  <c r="AV14" i="209"/>
  <c r="AW14" i="209" s="1"/>
  <c r="AV15" i="209"/>
  <c r="AW15" i="209" s="1"/>
  <c r="AJ18" i="209"/>
  <c r="AK18" i="209" s="1"/>
  <c r="N24" i="209"/>
  <c r="M24" i="209"/>
  <c r="L24" i="209"/>
  <c r="T24" i="209"/>
  <c r="P24" i="209"/>
  <c r="AJ82" i="209"/>
  <c r="AK82" i="209" s="1"/>
  <c r="AJ81" i="209"/>
  <c r="AK81" i="209" s="1"/>
  <c r="AJ80" i="209"/>
  <c r="AK80" i="209" s="1"/>
  <c r="AJ76" i="209"/>
  <c r="AK76" i="209" s="1"/>
  <c r="AJ74" i="209"/>
  <c r="AK74" i="209" s="1"/>
  <c r="AJ62" i="209"/>
  <c r="AK62" i="209" s="1"/>
  <c r="AJ79" i="209"/>
  <c r="AK79" i="209" s="1"/>
  <c r="AJ78" i="209"/>
  <c r="AK78" i="209" s="1"/>
  <c r="AJ73" i="209"/>
  <c r="AK73" i="209" s="1"/>
  <c r="AJ72" i="209"/>
  <c r="AK72" i="209" s="1"/>
  <c r="AJ71" i="209"/>
  <c r="AK71" i="209" s="1"/>
  <c r="AJ70" i="209"/>
  <c r="AK70" i="209" s="1"/>
  <c r="AJ69" i="209"/>
  <c r="AK69" i="209" s="1"/>
  <c r="AJ68" i="209"/>
  <c r="AK68" i="209" s="1"/>
  <c r="AJ67" i="209"/>
  <c r="AK67" i="209" s="1"/>
  <c r="AJ66" i="209"/>
  <c r="AK66" i="209" s="1"/>
  <c r="AJ65" i="209"/>
  <c r="AK65" i="209" s="1"/>
  <c r="AJ64" i="209"/>
  <c r="AK64" i="209" s="1"/>
  <c r="AJ63" i="209"/>
  <c r="AK63" i="209" s="1"/>
  <c r="AJ49" i="209"/>
  <c r="AK49" i="209" s="1"/>
  <c r="AJ48" i="209"/>
  <c r="AK48" i="209" s="1"/>
  <c r="AJ47" i="209"/>
  <c r="AK47" i="209" s="1"/>
  <c r="AJ46" i="209"/>
  <c r="AK46" i="209" s="1"/>
  <c r="AJ45" i="209"/>
  <c r="AK45" i="209" s="1"/>
  <c r="AJ44" i="209"/>
  <c r="AK44" i="209" s="1"/>
  <c r="AJ43" i="209"/>
  <c r="AK43" i="209" s="1"/>
  <c r="AJ75" i="209"/>
  <c r="AK75" i="209" s="1"/>
  <c r="AJ77" i="209"/>
  <c r="AK77" i="209" s="1"/>
  <c r="AJ59" i="209"/>
  <c r="AK59" i="209" s="1"/>
  <c r="AJ55" i="209"/>
  <c r="AK55" i="209" s="1"/>
  <c r="AJ51" i="209"/>
  <c r="AK51" i="209" s="1"/>
  <c r="AJ56" i="209"/>
  <c r="AK56" i="209" s="1"/>
  <c r="AJ58" i="209"/>
  <c r="AK58" i="209" s="1"/>
  <c r="AJ53" i="209"/>
  <c r="AK53" i="209" s="1"/>
  <c r="AJ61" i="209"/>
  <c r="AK61" i="209" s="1"/>
  <c r="AJ60" i="209"/>
  <c r="AK60" i="209" s="1"/>
  <c r="AJ54" i="209"/>
  <c r="AK54" i="209" s="1"/>
  <c r="AJ57" i="209"/>
  <c r="AK57" i="209" s="1"/>
  <c r="AJ52" i="209"/>
  <c r="AK52" i="209" s="1"/>
  <c r="AJ33" i="209"/>
  <c r="AK33" i="209" s="1"/>
  <c r="AJ39" i="209"/>
  <c r="AK39" i="209" s="1"/>
  <c r="AJ42" i="209"/>
  <c r="AK42" i="209" s="1"/>
  <c r="AJ37" i="209"/>
  <c r="AK37" i="209" s="1"/>
  <c r="AJ36" i="209"/>
  <c r="AK36" i="209" s="1"/>
  <c r="AJ35" i="209"/>
  <c r="AK35" i="209" s="1"/>
  <c r="AJ32" i="209"/>
  <c r="AK32" i="209" s="1"/>
  <c r="AJ29" i="209"/>
  <c r="AK29" i="209" s="1"/>
  <c r="AJ30" i="209"/>
  <c r="AK30" i="209" s="1"/>
  <c r="AJ24" i="209"/>
  <c r="AK24" i="209" s="1"/>
  <c r="AJ22" i="209"/>
  <c r="AK22" i="209" s="1"/>
  <c r="AJ20" i="209"/>
  <c r="AK20" i="209" s="1"/>
  <c r="AJ31" i="209"/>
  <c r="AK31" i="209" s="1"/>
  <c r="AJ27" i="209"/>
  <c r="AK27" i="209" s="1"/>
  <c r="AJ26" i="209"/>
  <c r="AK26" i="209" s="1"/>
  <c r="AJ40" i="209"/>
  <c r="AK40" i="209" s="1"/>
  <c r="AJ28" i="209"/>
  <c r="AK28" i="209" s="1"/>
  <c r="AJ50" i="209"/>
  <c r="AK50" i="209" s="1"/>
  <c r="AJ41" i="209"/>
  <c r="AK41" i="209" s="1"/>
  <c r="AJ38" i="209"/>
  <c r="AK38" i="209" s="1"/>
  <c r="AJ34" i="209"/>
  <c r="AK34" i="209" s="1"/>
  <c r="AJ25" i="209"/>
  <c r="AK25" i="209" s="1"/>
  <c r="AG82" i="209"/>
  <c r="AH82" i="209" s="1"/>
  <c r="AG80" i="209"/>
  <c r="AH80" i="209" s="1"/>
  <c r="AG76" i="209"/>
  <c r="AH76" i="209" s="1"/>
  <c r="AG61" i="209"/>
  <c r="AH61" i="209" s="1"/>
  <c r="AG60" i="209"/>
  <c r="AH60" i="209" s="1"/>
  <c r="AG59" i="209"/>
  <c r="AH59" i="209" s="1"/>
  <c r="AG58" i="209"/>
  <c r="AH58" i="209" s="1"/>
  <c r="AG57" i="209"/>
  <c r="AH57" i="209" s="1"/>
  <c r="AG56" i="209"/>
  <c r="AH56" i="209" s="1"/>
  <c r="AG55" i="209"/>
  <c r="AH55" i="209" s="1"/>
  <c r="AG54" i="209"/>
  <c r="AH54" i="209" s="1"/>
  <c r="AG53" i="209"/>
  <c r="AH53" i="209" s="1"/>
  <c r="AG52" i="209"/>
  <c r="AH52" i="209" s="1"/>
  <c r="AG51" i="209"/>
  <c r="AH51" i="209" s="1"/>
  <c r="AG50" i="209"/>
  <c r="AH50" i="209" s="1"/>
  <c r="AG74" i="209"/>
  <c r="AH74" i="209" s="1"/>
  <c r="AG62" i="209"/>
  <c r="AH62" i="209" s="1"/>
  <c r="AG81" i="209"/>
  <c r="AH81" i="209" s="1"/>
  <c r="AG75" i="209"/>
  <c r="AH75" i="209" s="1"/>
  <c r="AG77" i="209"/>
  <c r="AH77" i="209" s="1"/>
  <c r="AG71" i="209"/>
  <c r="AH71" i="209" s="1"/>
  <c r="AG67" i="209"/>
  <c r="AH67" i="209" s="1"/>
  <c r="AG79" i="209"/>
  <c r="AH79" i="209" s="1"/>
  <c r="AG72" i="209"/>
  <c r="AH72" i="209" s="1"/>
  <c r="AG68" i="209"/>
  <c r="AH68" i="209" s="1"/>
  <c r="AG78" i="209"/>
  <c r="AH78" i="209" s="1"/>
  <c r="AG73" i="209"/>
  <c r="AH73" i="209" s="1"/>
  <c r="AG69" i="209"/>
  <c r="AH69" i="209" s="1"/>
  <c r="AG65" i="209"/>
  <c r="AH65" i="209" s="1"/>
  <c r="AG70" i="209"/>
  <c r="AH70" i="209" s="1"/>
  <c r="AG66" i="209"/>
  <c r="AH66" i="209" s="1"/>
  <c r="AG63" i="209"/>
  <c r="AH63" i="209" s="1"/>
  <c r="AG46" i="209"/>
  <c r="AH46" i="209" s="1"/>
  <c r="AG44" i="209"/>
  <c r="AH44" i="209" s="1"/>
  <c r="AG42" i="209"/>
  <c r="AH42" i="209" s="1"/>
  <c r="AG41" i="209"/>
  <c r="AH41" i="209" s="1"/>
  <c r="AG40" i="209"/>
  <c r="AH40" i="209" s="1"/>
  <c r="AG39" i="209"/>
  <c r="AH39" i="209" s="1"/>
  <c r="AG38" i="209"/>
  <c r="AH38" i="209" s="1"/>
  <c r="AG37" i="209"/>
  <c r="AH37" i="209" s="1"/>
  <c r="AG36" i="209"/>
  <c r="AH36" i="209" s="1"/>
  <c r="AG35" i="209"/>
  <c r="AH35" i="209" s="1"/>
  <c r="AG34" i="209"/>
  <c r="AH34" i="209" s="1"/>
  <c r="AG33" i="209"/>
  <c r="AH33" i="209" s="1"/>
  <c r="AG32" i="209"/>
  <c r="AH32" i="209" s="1"/>
  <c r="AG31" i="209"/>
  <c r="AH31" i="209" s="1"/>
  <c r="AG30" i="209"/>
  <c r="AH30" i="209" s="1"/>
  <c r="AG29" i="209"/>
  <c r="AH29" i="209" s="1"/>
  <c r="AG28" i="209"/>
  <c r="AH28" i="209" s="1"/>
  <c r="AG27" i="209"/>
  <c r="AH27" i="209" s="1"/>
  <c r="AG26" i="209"/>
  <c r="AH26" i="209" s="1"/>
  <c r="AG45" i="209"/>
  <c r="AH45" i="209" s="1"/>
  <c r="AG43" i="209"/>
  <c r="AH43" i="209" s="1"/>
  <c r="AG64" i="209"/>
  <c r="AH64" i="209" s="1"/>
  <c r="AG49" i="209"/>
  <c r="AH49" i="209" s="1"/>
  <c r="AG48" i="209"/>
  <c r="AH48" i="209" s="1"/>
  <c r="AG47" i="209"/>
  <c r="AH47" i="209" s="1"/>
  <c r="AG25" i="209"/>
  <c r="AH25" i="209" s="1"/>
  <c r="AG23" i="209"/>
  <c r="AH23" i="209" s="1"/>
  <c r="AG21" i="209"/>
  <c r="AH21" i="209" s="1"/>
  <c r="AH24" i="209"/>
  <c r="AG19" i="209"/>
  <c r="AH19" i="209" s="1"/>
  <c r="AG18" i="209"/>
  <c r="AH18" i="209" s="1"/>
  <c r="AG17" i="209"/>
  <c r="AH17" i="209" s="1"/>
  <c r="AG16" i="209"/>
  <c r="AH16" i="209" s="1"/>
  <c r="AG15" i="209"/>
  <c r="AH15" i="209" s="1"/>
  <c r="AG14" i="209"/>
  <c r="AH14" i="209" s="1"/>
  <c r="AG13" i="209"/>
  <c r="AH13" i="209" s="1"/>
  <c r="AG12" i="209"/>
  <c r="AH12" i="209" s="1"/>
  <c r="AG11" i="209"/>
  <c r="AH11" i="209" s="1"/>
  <c r="AG10" i="209"/>
  <c r="AH10" i="209" s="1"/>
  <c r="AG9" i="209"/>
  <c r="AH9" i="209" s="1"/>
  <c r="AG8" i="209"/>
  <c r="AH8" i="209" s="1"/>
  <c r="AS78" i="209"/>
  <c r="AT78" i="209" s="1"/>
  <c r="AS82" i="209"/>
  <c r="AT82" i="209" s="1"/>
  <c r="AS81" i="209"/>
  <c r="AT81" i="209" s="1"/>
  <c r="AS80" i="209"/>
  <c r="AT80" i="209" s="1"/>
  <c r="AS77" i="209"/>
  <c r="AT77" i="209" s="1"/>
  <c r="AS75" i="209"/>
  <c r="AT75" i="209" s="1"/>
  <c r="AS61" i="209"/>
  <c r="AT61" i="209" s="1"/>
  <c r="AS60" i="209"/>
  <c r="AT60" i="209" s="1"/>
  <c r="AS59" i="209"/>
  <c r="AT59" i="209" s="1"/>
  <c r="AS58" i="209"/>
  <c r="AT58" i="209" s="1"/>
  <c r="AS57" i="209"/>
  <c r="AT57" i="209" s="1"/>
  <c r="AS56" i="209"/>
  <c r="AT56" i="209" s="1"/>
  <c r="AS55" i="209"/>
  <c r="AT55" i="209" s="1"/>
  <c r="AS54" i="209"/>
  <c r="AT54" i="209" s="1"/>
  <c r="AS53" i="209"/>
  <c r="AT53" i="209" s="1"/>
  <c r="AS52" i="209"/>
  <c r="AT52" i="209" s="1"/>
  <c r="AS51" i="209"/>
  <c r="AT51" i="209" s="1"/>
  <c r="AS50" i="209"/>
  <c r="AT50" i="209" s="1"/>
  <c r="AS73" i="209"/>
  <c r="AT73" i="209" s="1"/>
  <c r="AS79" i="209"/>
  <c r="AT79" i="209" s="1"/>
  <c r="AS74" i="209"/>
  <c r="AT74" i="209" s="1"/>
  <c r="AS72" i="209"/>
  <c r="AT72" i="209" s="1"/>
  <c r="AS68" i="209"/>
  <c r="AT68" i="209" s="1"/>
  <c r="AS76" i="209"/>
  <c r="AT76" i="209" s="1"/>
  <c r="AS69" i="209"/>
  <c r="AT69" i="209" s="1"/>
  <c r="AS63" i="209"/>
  <c r="AT63" i="209" s="1"/>
  <c r="AS70" i="209"/>
  <c r="AT70" i="209" s="1"/>
  <c r="AS66" i="209"/>
  <c r="AT66" i="209" s="1"/>
  <c r="AS62" i="209"/>
  <c r="AT62" i="209" s="1"/>
  <c r="AS71" i="209"/>
  <c r="AT71" i="209" s="1"/>
  <c r="AS67" i="209"/>
  <c r="AT67" i="209" s="1"/>
  <c r="AS49" i="209"/>
  <c r="AT49" i="209" s="1"/>
  <c r="AS48" i="209"/>
  <c r="AT48" i="209" s="1"/>
  <c r="AS47" i="209"/>
  <c r="AT47" i="209" s="1"/>
  <c r="AS42" i="209"/>
  <c r="AT42" i="209" s="1"/>
  <c r="AS41" i="209"/>
  <c r="AT41" i="209" s="1"/>
  <c r="AS40" i="209"/>
  <c r="AT40" i="209" s="1"/>
  <c r="AS39" i="209"/>
  <c r="AT39" i="209" s="1"/>
  <c r="AS38" i="209"/>
  <c r="AT38" i="209" s="1"/>
  <c r="AS37" i="209"/>
  <c r="AT37" i="209" s="1"/>
  <c r="AS36" i="209"/>
  <c r="AT36" i="209" s="1"/>
  <c r="AS35" i="209"/>
  <c r="AT35" i="209" s="1"/>
  <c r="AS34" i="209"/>
  <c r="AT34" i="209" s="1"/>
  <c r="AS33" i="209"/>
  <c r="AT33" i="209" s="1"/>
  <c r="AS32" i="209"/>
  <c r="AT32" i="209" s="1"/>
  <c r="AS31" i="209"/>
  <c r="AT31" i="209" s="1"/>
  <c r="AS30" i="209"/>
  <c r="AT30" i="209" s="1"/>
  <c r="AS29" i="209"/>
  <c r="AT29" i="209" s="1"/>
  <c r="AS28" i="209"/>
  <c r="AT28" i="209" s="1"/>
  <c r="AS27" i="209"/>
  <c r="AT27" i="209" s="1"/>
  <c r="AS26" i="209"/>
  <c r="AT26" i="209" s="1"/>
  <c r="AS65" i="209"/>
  <c r="AT65" i="209" s="1"/>
  <c r="AS64" i="209"/>
  <c r="AT64" i="209" s="1"/>
  <c r="AS44" i="209"/>
  <c r="AT44" i="209" s="1"/>
  <c r="AS45" i="209"/>
  <c r="AT45" i="209" s="1"/>
  <c r="AS46" i="209"/>
  <c r="AT46" i="209" s="1"/>
  <c r="AT21" i="209"/>
  <c r="AS43" i="209"/>
  <c r="AT43" i="209" s="1"/>
  <c r="AS19" i="209"/>
  <c r="AT19" i="209" s="1"/>
  <c r="AS18" i="209"/>
  <c r="AT18" i="209" s="1"/>
  <c r="AS17" i="209"/>
  <c r="AT17" i="209" s="1"/>
  <c r="AS16" i="209"/>
  <c r="AT16" i="209" s="1"/>
  <c r="AS15" i="209"/>
  <c r="AT15" i="209" s="1"/>
  <c r="AS14" i="209"/>
  <c r="AT14" i="209" s="1"/>
  <c r="AS13" i="209"/>
  <c r="AT13" i="209" s="1"/>
  <c r="AS12" i="209"/>
  <c r="AT12" i="209" s="1"/>
  <c r="AS11" i="209"/>
  <c r="AT11" i="209" s="1"/>
  <c r="AS10" i="209"/>
  <c r="AT10" i="209" s="1"/>
  <c r="AS9" i="209"/>
  <c r="AT9" i="209" s="1"/>
  <c r="AS8" i="209"/>
  <c r="AT8" i="209" s="1"/>
  <c r="AS24" i="209"/>
  <c r="AT24" i="209" s="1"/>
  <c r="AS22" i="209"/>
  <c r="AT22" i="209" s="1"/>
  <c r="AS20" i="209"/>
  <c r="AT20" i="209" s="1"/>
  <c r="N17" i="209"/>
  <c r="M17" i="209"/>
  <c r="T17" i="209"/>
  <c r="P17" i="209"/>
  <c r="L18" i="209"/>
  <c r="R19" i="209"/>
  <c r="AV19" i="209"/>
  <c r="AW19" i="209" s="1"/>
  <c r="N21" i="209"/>
  <c r="T21" i="209"/>
  <c r="R21" i="209"/>
  <c r="O21" i="209"/>
  <c r="M21" i="209"/>
  <c r="AJ21" i="209"/>
  <c r="AK21" i="209" s="1"/>
  <c r="R22" i="209"/>
  <c r="AJ17" i="209"/>
  <c r="AK17" i="209" s="1"/>
  <c r="O18" i="209"/>
  <c r="O24" i="209"/>
  <c r="N28" i="209"/>
  <c r="AP30" i="209"/>
  <c r="AQ30" i="209" s="1"/>
  <c r="AP32" i="209"/>
  <c r="AQ32" i="209" s="1"/>
  <c r="AC83" i="209"/>
  <c r="R29" i="35" s="1"/>
  <c r="AP8" i="209"/>
  <c r="AQ8" i="209" s="1"/>
  <c r="AP9" i="209"/>
  <c r="AQ9" i="209" s="1"/>
  <c r="AP10" i="209"/>
  <c r="AQ10" i="209" s="1"/>
  <c r="AP11" i="209"/>
  <c r="AQ11" i="209" s="1"/>
  <c r="AP12" i="209"/>
  <c r="AQ12" i="209" s="1"/>
  <c r="AP13" i="209"/>
  <c r="AQ13" i="209" s="1"/>
  <c r="AP14" i="209"/>
  <c r="AQ14" i="209" s="1"/>
  <c r="AP15" i="209"/>
  <c r="AQ15" i="209" s="1"/>
  <c r="AP16" i="209"/>
  <c r="AQ16" i="209" s="1"/>
  <c r="AP17" i="209"/>
  <c r="AQ17" i="209" s="1"/>
  <c r="AP18" i="209"/>
  <c r="AQ18" i="209" s="1"/>
  <c r="AP19" i="209"/>
  <c r="AQ19" i="209" s="1"/>
  <c r="O28" i="209"/>
  <c r="AM29" i="209"/>
  <c r="AN29" i="209" s="1"/>
  <c r="AY31" i="209"/>
  <c r="AZ31" i="209" s="1"/>
  <c r="AM33" i="209"/>
  <c r="AN33" i="209" s="1"/>
  <c r="P28" i="209"/>
  <c r="AP21" i="209"/>
  <c r="AQ21" i="209" s="1"/>
  <c r="AP23" i="209"/>
  <c r="AQ23" i="209" s="1"/>
  <c r="M25" i="209"/>
  <c r="AP25" i="209"/>
  <c r="AQ25" i="209" s="1"/>
  <c r="AY26" i="209"/>
  <c r="AZ26" i="209" s="1"/>
  <c r="AZ27" i="209"/>
  <c r="AP29" i="209"/>
  <c r="AQ29" i="209" s="1"/>
  <c r="AP33" i="209"/>
  <c r="AQ33" i="209" s="1"/>
  <c r="AM82" i="209"/>
  <c r="AN82" i="209" s="1"/>
  <c r="AM81" i="209"/>
  <c r="AN81" i="209" s="1"/>
  <c r="AM80" i="209"/>
  <c r="AN80" i="209" s="1"/>
  <c r="AM79" i="209"/>
  <c r="AN79" i="209" s="1"/>
  <c r="AM78" i="209"/>
  <c r="AN78" i="209" s="1"/>
  <c r="AM77" i="209"/>
  <c r="AN77" i="209" s="1"/>
  <c r="AM76" i="209"/>
  <c r="AN76" i="209" s="1"/>
  <c r="AM75" i="209"/>
  <c r="AN75" i="209" s="1"/>
  <c r="AM74" i="209"/>
  <c r="AN74" i="209" s="1"/>
  <c r="AM73" i="209"/>
  <c r="AN73" i="209" s="1"/>
  <c r="AM72" i="209"/>
  <c r="AN72" i="209" s="1"/>
  <c r="AM71" i="209"/>
  <c r="AN71" i="209" s="1"/>
  <c r="AM70" i="209"/>
  <c r="AN70" i="209" s="1"/>
  <c r="AM69" i="209"/>
  <c r="AN69" i="209" s="1"/>
  <c r="AM68" i="209"/>
  <c r="AN68" i="209" s="1"/>
  <c r="AM67" i="209"/>
  <c r="AN67" i="209" s="1"/>
  <c r="AM66" i="209"/>
  <c r="AN66" i="209" s="1"/>
  <c r="AM65" i="209"/>
  <c r="AN65" i="209" s="1"/>
  <c r="AM64" i="209"/>
  <c r="AN64" i="209" s="1"/>
  <c r="AM63" i="209"/>
  <c r="AN63" i="209" s="1"/>
  <c r="AM62" i="209"/>
  <c r="AN62" i="209" s="1"/>
  <c r="AM49" i="209"/>
  <c r="AN49" i="209" s="1"/>
  <c r="AM48" i="209"/>
  <c r="AN48" i="209" s="1"/>
  <c r="AM47" i="209"/>
  <c r="AN47" i="209" s="1"/>
  <c r="AM56" i="209"/>
  <c r="AN56" i="209" s="1"/>
  <c r="AM52" i="209"/>
  <c r="AN52" i="209" s="1"/>
  <c r="AM58" i="209"/>
  <c r="AN58" i="209" s="1"/>
  <c r="AM53" i="209"/>
  <c r="AN53" i="209" s="1"/>
  <c r="AM61" i="209"/>
  <c r="AN61" i="209" s="1"/>
  <c r="AM60" i="209"/>
  <c r="AN60" i="209" s="1"/>
  <c r="AM54" i="209"/>
  <c r="AN54" i="209" s="1"/>
  <c r="AM50" i="209"/>
  <c r="AN50" i="209" s="1"/>
  <c r="AM57" i="209"/>
  <c r="AN57" i="209" s="1"/>
  <c r="AM59" i="209"/>
  <c r="AN59" i="209" s="1"/>
  <c r="AM55" i="209"/>
  <c r="AN55" i="209" s="1"/>
  <c r="AM51" i="209"/>
  <c r="AN51" i="209" s="1"/>
  <c r="AM42" i="209"/>
  <c r="AN42" i="209" s="1"/>
  <c r="AM41" i="209"/>
  <c r="AN41" i="209" s="1"/>
  <c r="AM40" i="209"/>
  <c r="AN40" i="209" s="1"/>
  <c r="AM39" i="209"/>
  <c r="AN39" i="209" s="1"/>
  <c r="AM38" i="209"/>
  <c r="AN38" i="209" s="1"/>
  <c r="AM37" i="209"/>
  <c r="AN37" i="209" s="1"/>
  <c r="AM36" i="209"/>
  <c r="AN36" i="209" s="1"/>
  <c r="AM35" i="209"/>
  <c r="AN35" i="209" s="1"/>
  <c r="AM43" i="209"/>
  <c r="AN43" i="209" s="1"/>
  <c r="AN28" i="209"/>
  <c r="AM25" i="209"/>
  <c r="AN25" i="209" s="1"/>
  <c r="AM24" i="209"/>
  <c r="AN24" i="209" s="1"/>
  <c r="AM23" i="209"/>
  <c r="AN23" i="209" s="1"/>
  <c r="AM22" i="209"/>
  <c r="AN22" i="209" s="1"/>
  <c r="AM21" i="209"/>
  <c r="AN21" i="209" s="1"/>
  <c r="AM20" i="209"/>
  <c r="AN20" i="209" s="1"/>
  <c r="AM44" i="209"/>
  <c r="AN44" i="209" s="1"/>
  <c r="AM34" i="209"/>
  <c r="AN34" i="209" s="1"/>
  <c r="AM32" i="209"/>
  <c r="AN32" i="209" s="1"/>
  <c r="AM45" i="209"/>
  <c r="AN45" i="209" s="1"/>
  <c r="AM46" i="209"/>
  <c r="AN46" i="209" s="1"/>
  <c r="AY81" i="209"/>
  <c r="AZ81" i="209" s="1"/>
  <c r="AY80" i="209"/>
  <c r="AZ80" i="209" s="1"/>
  <c r="AY79" i="209"/>
  <c r="AZ79" i="209" s="1"/>
  <c r="AY78" i="209"/>
  <c r="AZ78" i="209" s="1"/>
  <c r="AY77" i="209"/>
  <c r="AZ77" i="209" s="1"/>
  <c r="AY76" i="209"/>
  <c r="AZ76" i="209" s="1"/>
  <c r="AY75" i="209"/>
  <c r="AZ75" i="209" s="1"/>
  <c r="AY74" i="209"/>
  <c r="AZ74" i="209" s="1"/>
  <c r="AY73" i="209"/>
  <c r="AZ73" i="209" s="1"/>
  <c r="AY72" i="209"/>
  <c r="AZ72" i="209" s="1"/>
  <c r="AY71" i="209"/>
  <c r="AZ71" i="209" s="1"/>
  <c r="AY70" i="209"/>
  <c r="AZ70" i="209" s="1"/>
  <c r="AY69" i="209"/>
  <c r="AZ69" i="209" s="1"/>
  <c r="AY68" i="209"/>
  <c r="AZ68" i="209" s="1"/>
  <c r="AY67" i="209"/>
  <c r="AZ67" i="209" s="1"/>
  <c r="AY66" i="209"/>
  <c r="AZ66" i="209" s="1"/>
  <c r="AY65" i="209"/>
  <c r="AZ65" i="209" s="1"/>
  <c r="AY64" i="209"/>
  <c r="AZ64" i="209" s="1"/>
  <c r="AY63" i="209"/>
  <c r="AZ63" i="209" s="1"/>
  <c r="AY62" i="209"/>
  <c r="AZ62" i="209" s="1"/>
  <c r="AY82" i="209"/>
  <c r="AZ82" i="209" s="1"/>
  <c r="AY49" i="209"/>
  <c r="AZ49" i="209" s="1"/>
  <c r="AY48" i="209"/>
  <c r="AZ48" i="209" s="1"/>
  <c r="AY47" i="209"/>
  <c r="AZ47" i="209" s="1"/>
  <c r="AY60" i="209"/>
  <c r="AZ60" i="209" s="1"/>
  <c r="AY58" i="209"/>
  <c r="AZ58" i="209" s="1"/>
  <c r="AY56" i="209"/>
  <c r="AZ56" i="209" s="1"/>
  <c r="AY54" i="209"/>
  <c r="AZ54" i="209" s="1"/>
  <c r="AY52" i="209"/>
  <c r="AZ52" i="209" s="1"/>
  <c r="AY50" i="209"/>
  <c r="AZ50" i="209" s="1"/>
  <c r="AY59" i="209"/>
  <c r="AZ59" i="209" s="1"/>
  <c r="AY57" i="209"/>
  <c r="AZ57" i="209" s="1"/>
  <c r="AY61" i="209"/>
  <c r="AZ61" i="209" s="1"/>
  <c r="AY55" i="209"/>
  <c r="AZ55" i="209" s="1"/>
  <c r="AY45" i="209"/>
  <c r="AZ45" i="209" s="1"/>
  <c r="AY43" i="209"/>
  <c r="AZ43" i="209" s="1"/>
  <c r="AY53" i="209"/>
  <c r="AZ53" i="209" s="1"/>
  <c r="AY46" i="209"/>
  <c r="AZ46" i="209" s="1"/>
  <c r="AY44" i="209"/>
  <c r="AZ44" i="209" s="1"/>
  <c r="AY42" i="209"/>
  <c r="AZ42" i="209" s="1"/>
  <c r="AY41" i="209"/>
  <c r="AZ41" i="209" s="1"/>
  <c r="AY40" i="209"/>
  <c r="AZ40" i="209" s="1"/>
  <c r="AY39" i="209"/>
  <c r="AZ39" i="209" s="1"/>
  <c r="AY38" i="209"/>
  <c r="AZ38" i="209" s="1"/>
  <c r="AY37" i="209"/>
  <c r="AZ37" i="209" s="1"/>
  <c r="AY36" i="209"/>
  <c r="AZ36" i="209" s="1"/>
  <c r="AY35" i="209"/>
  <c r="AZ35" i="209" s="1"/>
  <c r="AY34" i="209"/>
  <c r="AZ34" i="209" s="1"/>
  <c r="AY25" i="209"/>
  <c r="AZ25" i="209" s="1"/>
  <c r="AY24" i="209"/>
  <c r="AZ24" i="209" s="1"/>
  <c r="AY23" i="209"/>
  <c r="AZ23" i="209" s="1"/>
  <c r="AY22" i="209"/>
  <c r="AZ22" i="209" s="1"/>
  <c r="AY21" i="209"/>
  <c r="AZ21" i="209" s="1"/>
  <c r="AY20" i="209"/>
  <c r="AZ20" i="209" s="1"/>
  <c r="AY32" i="209"/>
  <c r="AZ32" i="209" s="1"/>
  <c r="AY30" i="209"/>
  <c r="AZ30" i="209" s="1"/>
  <c r="AY28" i="209"/>
  <c r="AZ28" i="209" s="1"/>
  <c r="AY51" i="209"/>
  <c r="AZ51" i="209" s="1"/>
  <c r="O25" i="209"/>
  <c r="AP28" i="209"/>
  <c r="AQ28" i="209" s="1"/>
  <c r="AY33" i="209"/>
  <c r="AZ33" i="209" s="1"/>
  <c r="T28" i="209"/>
  <c r="M28" i="209"/>
  <c r="AM31" i="209"/>
  <c r="AN31" i="209" s="1"/>
  <c r="AP80" i="209"/>
  <c r="AQ80" i="209" s="1"/>
  <c r="AP79" i="209"/>
  <c r="AQ79" i="209" s="1"/>
  <c r="AP78" i="209"/>
  <c r="AQ78" i="209" s="1"/>
  <c r="AP77" i="209"/>
  <c r="AQ77" i="209" s="1"/>
  <c r="AP76" i="209"/>
  <c r="AQ76" i="209" s="1"/>
  <c r="AP75" i="209"/>
  <c r="AQ75" i="209" s="1"/>
  <c r="AP74" i="209"/>
  <c r="AQ74" i="209" s="1"/>
  <c r="AP73" i="209"/>
  <c r="AQ73" i="209" s="1"/>
  <c r="AP82" i="209"/>
  <c r="AQ82" i="209" s="1"/>
  <c r="AP61" i="209"/>
  <c r="AQ61" i="209" s="1"/>
  <c r="AP81" i="209"/>
  <c r="AQ81" i="209" s="1"/>
  <c r="AP72" i="209"/>
  <c r="AQ72" i="209" s="1"/>
  <c r="AP68" i="209"/>
  <c r="AQ68" i="209" s="1"/>
  <c r="AP69" i="209"/>
  <c r="AQ69" i="209" s="1"/>
  <c r="AP65" i="209"/>
  <c r="AQ65" i="209" s="1"/>
  <c r="AP64" i="209"/>
  <c r="AQ64" i="209" s="1"/>
  <c r="AP63" i="209"/>
  <c r="AQ63" i="209" s="1"/>
  <c r="AP70" i="209"/>
  <c r="AQ70" i="209" s="1"/>
  <c r="AP66" i="209"/>
  <c r="AQ66" i="209" s="1"/>
  <c r="AP71" i="209"/>
  <c r="AQ71" i="209" s="1"/>
  <c r="AP67" i="209"/>
  <c r="AQ67" i="209" s="1"/>
  <c r="AP62" i="209"/>
  <c r="AQ62" i="209" s="1"/>
  <c r="AP56" i="209"/>
  <c r="AQ56" i="209" s="1"/>
  <c r="AP52" i="209"/>
  <c r="AQ52" i="209" s="1"/>
  <c r="AP58" i="209"/>
  <c r="AQ58" i="209" s="1"/>
  <c r="AP53" i="209"/>
  <c r="AQ53" i="209" s="1"/>
  <c r="AP49" i="209"/>
  <c r="AQ49" i="209" s="1"/>
  <c r="AP48" i="209"/>
  <c r="AQ48" i="209" s="1"/>
  <c r="AP47" i="209"/>
  <c r="AQ47" i="209" s="1"/>
  <c r="AP60" i="209"/>
  <c r="AQ60" i="209" s="1"/>
  <c r="AP57" i="209"/>
  <c r="AQ57" i="209" s="1"/>
  <c r="AP54" i="209"/>
  <c r="AQ54" i="209" s="1"/>
  <c r="AP50" i="209"/>
  <c r="AQ50" i="209" s="1"/>
  <c r="AP59" i="209"/>
  <c r="AQ59" i="209" s="1"/>
  <c r="AP55" i="209"/>
  <c r="AQ55" i="209" s="1"/>
  <c r="AP51" i="209"/>
  <c r="AQ51" i="209" s="1"/>
  <c r="AP42" i="209"/>
  <c r="AQ42" i="209" s="1"/>
  <c r="AP41" i="209"/>
  <c r="AQ41" i="209" s="1"/>
  <c r="AP40" i="209"/>
  <c r="AQ40" i="209" s="1"/>
  <c r="AP39" i="209"/>
  <c r="AQ39" i="209" s="1"/>
  <c r="AP38" i="209"/>
  <c r="AQ38" i="209" s="1"/>
  <c r="AP37" i="209"/>
  <c r="AQ37" i="209" s="1"/>
  <c r="AP43" i="209"/>
  <c r="AQ43" i="209" s="1"/>
  <c r="AP36" i="209"/>
  <c r="AQ36" i="209" s="1"/>
  <c r="AP35" i="209"/>
  <c r="AQ35" i="209" s="1"/>
  <c r="AP34" i="209"/>
  <c r="AQ34" i="209" s="1"/>
  <c r="AP44" i="209"/>
  <c r="AQ44" i="209" s="1"/>
  <c r="AP45" i="209"/>
  <c r="AQ45" i="209" s="1"/>
  <c r="AP46" i="209"/>
  <c r="AQ46" i="209" s="1"/>
  <c r="R25" i="209"/>
  <c r="AP26" i="209"/>
  <c r="AQ26" i="209" s="1"/>
  <c r="AY29" i="209"/>
  <c r="AZ29" i="209" s="1"/>
  <c r="AM16" i="209"/>
  <c r="AN16" i="209" s="1"/>
  <c r="AY16" i="209"/>
  <c r="AZ16" i="209" s="1"/>
  <c r="AM17" i="209"/>
  <c r="AN17" i="209" s="1"/>
  <c r="AY17" i="209"/>
  <c r="AZ17" i="209" s="1"/>
  <c r="AM18" i="209"/>
  <c r="AN18" i="209" s="1"/>
  <c r="AY18" i="209"/>
  <c r="AZ18" i="209" s="1"/>
  <c r="AM19" i="209"/>
  <c r="AN19" i="209" s="1"/>
  <c r="AY19" i="209"/>
  <c r="AZ19" i="209" s="1"/>
  <c r="AP20" i="209"/>
  <c r="AQ20" i="209" s="1"/>
  <c r="AP22" i="209"/>
  <c r="AQ22" i="209" s="1"/>
  <c r="AP24" i="209"/>
  <c r="AQ24" i="209" s="1"/>
  <c r="T25" i="209"/>
  <c r="AP27" i="209"/>
  <c r="AQ27" i="209" s="1"/>
  <c r="L28" i="209"/>
  <c r="AM30" i="209"/>
  <c r="AN30" i="209" s="1"/>
  <c r="AP31" i="209"/>
  <c r="AQ31" i="209" s="1"/>
  <c r="AG19" i="80"/>
  <c r="AH19" i="80" s="1"/>
  <c r="AG26" i="80"/>
  <c r="AH26" i="80" s="1"/>
  <c r="AG25" i="80"/>
  <c r="AH25" i="80" s="1"/>
  <c r="AG14" i="80"/>
  <c r="AH14" i="80" s="1"/>
  <c r="AG13" i="80"/>
  <c r="AH13" i="80" s="1"/>
  <c r="AG16" i="80"/>
  <c r="AH16" i="80" s="1"/>
  <c r="AG8" i="80"/>
  <c r="AH8" i="80" s="1"/>
  <c r="AG20" i="80"/>
  <c r="AH20" i="80" s="1"/>
  <c r="AG15" i="80"/>
  <c r="AH15" i="80" s="1"/>
  <c r="AG24" i="80"/>
  <c r="AH24" i="80" s="1"/>
  <c r="AG18" i="80"/>
  <c r="AH18" i="80" s="1"/>
  <c r="AG23" i="80"/>
  <c r="AH23" i="80" s="1"/>
  <c r="AG12" i="80"/>
  <c r="AH12" i="80" s="1"/>
  <c r="AG22" i="80"/>
  <c r="AH22" i="80" s="1"/>
  <c r="AG17" i="80"/>
  <c r="AH17" i="80" s="1"/>
  <c r="AG21" i="80"/>
  <c r="AH21" i="80" s="1"/>
  <c r="AG9" i="80"/>
  <c r="AH9" i="80" s="1"/>
  <c r="AG11" i="80"/>
  <c r="AH11" i="80" s="1"/>
  <c r="AH10" i="80"/>
  <c r="L69" i="88"/>
  <c r="O69" i="88"/>
  <c r="T69" i="88"/>
  <c r="R69" i="88"/>
  <c r="P69" i="88"/>
  <c r="N69" i="88"/>
  <c r="M69" i="88"/>
  <c r="N68" i="88"/>
  <c r="M68" i="88"/>
  <c r="L68" i="88"/>
  <c r="R68" i="88"/>
  <c r="T68" i="88"/>
  <c r="P68" i="88"/>
  <c r="O68" i="88"/>
  <c r="P67" i="88"/>
  <c r="O67" i="88"/>
  <c r="N67" i="88"/>
  <c r="M67" i="88"/>
  <c r="L67" i="88"/>
  <c r="T67" i="88"/>
  <c r="R67" i="88"/>
  <c r="T70" i="88"/>
  <c r="R70" i="88"/>
  <c r="P70" i="88"/>
  <c r="O70" i="88"/>
  <c r="M70" i="88"/>
  <c r="N70" i="88"/>
  <c r="L70" i="88"/>
  <c r="BA57" i="89"/>
  <c r="BA77" i="88"/>
  <c r="W9" i="78"/>
  <c r="W10" i="78"/>
  <c r="W11" i="78"/>
  <c r="W12" i="78"/>
  <c r="W13" i="78"/>
  <c r="W14" i="78"/>
  <c r="W15" i="78"/>
  <c r="W16" i="78"/>
  <c r="W17" i="78"/>
  <c r="W18" i="78"/>
  <c r="W19" i="78"/>
  <c r="W20" i="78"/>
  <c r="W21" i="78"/>
  <c r="W22" i="78"/>
  <c r="W23" i="78"/>
  <c r="W24" i="78"/>
  <c r="W25" i="78"/>
  <c r="W26" i="78"/>
  <c r="W27" i="78"/>
  <c r="W28" i="78"/>
  <c r="W29" i="78"/>
  <c r="W30" i="78"/>
  <c r="Y25" i="78"/>
  <c r="Y26" i="78"/>
  <c r="Y27" i="78"/>
  <c r="Y28" i="78"/>
  <c r="Y29" i="78"/>
  <c r="Y40" i="78"/>
  <c r="I44" i="78"/>
  <c r="K44" i="78"/>
  <c r="I45" i="78"/>
  <c r="K45" i="78"/>
  <c r="I46" i="78"/>
  <c r="K46" i="78"/>
  <c r="I47" i="78"/>
  <c r="K47" i="78"/>
  <c r="W30" i="73"/>
  <c r="W8" i="73"/>
  <c r="W9" i="73"/>
  <c r="W10" i="73"/>
  <c r="W11" i="73"/>
  <c r="W12" i="73"/>
  <c r="W13" i="73"/>
  <c r="W14" i="73"/>
  <c r="W15" i="73"/>
  <c r="W16" i="73"/>
  <c r="W17" i="73"/>
  <c r="W18" i="73"/>
  <c r="W19" i="73"/>
  <c r="W20" i="73"/>
  <c r="W21" i="73"/>
  <c r="W22" i="73"/>
  <c r="W23" i="73"/>
  <c r="W24" i="73"/>
  <c r="W25" i="73"/>
  <c r="W26" i="73"/>
  <c r="W27" i="73"/>
  <c r="W28" i="73"/>
  <c r="W29" i="73"/>
  <c r="W31" i="73"/>
  <c r="W32" i="73"/>
  <c r="W33" i="73"/>
  <c r="W34" i="73"/>
  <c r="W35" i="73"/>
  <c r="W36" i="73"/>
  <c r="W37" i="73"/>
  <c r="X4" i="91"/>
  <c r="AF60" i="71"/>
  <c r="AD60" i="71"/>
  <c r="K60" i="71"/>
  <c r="I60" i="71"/>
  <c r="J60" i="71" s="1"/>
  <c r="Y60" i="71" s="1"/>
  <c r="AF59" i="71"/>
  <c r="AD59" i="71"/>
  <c r="K59" i="71"/>
  <c r="I59" i="71"/>
  <c r="J59" i="71" s="1"/>
  <c r="Y59" i="71" s="1"/>
  <c r="AF58" i="71"/>
  <c r="AD58" i="71"/>
  <c r="K58" i="71"/>
  <c r="I58" i="71"/>
  <c r="J58" i="71" s="1"/>
  <c r="Y58" i="71" s="1"/>
  <c r="AF57" i="71"/>
  <c r="AD57" i="71"/>
  <c r="K57" i="71"/>
  <c r="I57" i="71"/>
  <c r="J57" i="71" s="1"/>
  <c r="Y57" i="71" s="1"/>
  <c r="R57" i="71" s="1"/>
  <c r="AF56" i="71"/>
  <c r="AD56" i="71"/>
  <c r="K56" i="71"/>
  <c r="I56" i="71"/>
  <c r="J56" i="71" s="1"/>
  <c r="Y56" i="71" s="1"/>
  <c r="AF55" i="71"/>
  <c r="AD55" i="71"/>
  <c r="K55" i="71"/>
  <c r="I55" i="71"/>
  <c r="J55" i="71" s="1"/>
  <c r="Y55" i="71" s="1"/>
  <c r="R55" i="71" s="1"/>
  <c r="AF54" i="71"/>
  <c r="AD54" i="71"/>
  <c r="K54" i="71"/>
  <c r="I54" i="71"/>
  <c r="J54" i="71" s="1"/>
  <c r="Y54" i="71" s="1"/>
  <c r="AF53" i="71"/>
  <c r="AD53" i="71"/>
  <c r="K53" i="71"/>
  <c r="I53" i="71"/>
  <c r="J53" i="71" s="1"/>
  <c r="Y53" i="71" s="1"/>
  <c r="AF52" i="71"/>
  <c r="AD52" i="71"/>
  <c r="K52" i="71"/>
  <c r="I52" i="71"/>
  <c r="J52" i="71" s="1"/>
  <c r="Y52" i="71" s="1"/>
  <c r="AF51" i="71"/>
  <c r="AD51" i="71"/>
  <c r="K51" i="71"/>
  <c r="I51" i="71"/>
  <c r="J51" i="71" s="1"/>
  <c r="Y51" i="71" s="1"/>
  <c r="AF50" i="71"/>
  <c r="AD50" i="71"/>
  <c r="K50" i="71"/>
  <c r="I50" i="71"/>
  <c r="J50" i="71" s="1"/>
  <c r="Y50" i="71" s="1"/>
  <c r="AF49" i="71"/>
  <c r="AD49" i="71"/>
  <c r="K49" i="71"/>
  <c r="I49" i="71"/>
  <c r="J49" i="71" s="1"/>
  <c r="Y49" i="71" s="1"/>
  <c r="R49" i="71" s="1"/>
  <c r="AF48" i="71"/>
  <c r="AD48" i="71"/>
  <c r="K48" i="71"/>
  <c r="I48" i="71"/>
  <c r="J48" i="71" s="1"/>
  <c r="Y48" i="71" s="1"/>
  <c r="AF47" i="71"/>
  <c r="AD47" i="71"/>
  <c r="K47" i="71"/>
  <c r="I47" i="71"/>
  <c r="J47" i="71" s="1"/>
  <c r="Y47" i="71" s="1"/>
  <c r="R47" i="71" s="1"/>
  <c r="AF46" i="71"/>
  <c r="AD46" i="71"/>
  <c r="K46" i="71"/>
  <c r="I46" i="71"/>
  <c r="J46" i="71" s="1"/>
  <c r="Y46" i="71" s="1"/>
  <c r="AF45" i="71"/>
  <c r="AD45" i="71"/>
  <c r="K45" i="71"/>
  <c r="I45" i="71"/>
  <c r="J45" i="71" s="1"/>
  <c r="Y45" i="71" s="1"/>
  <c r="AF44" i="71"/>
  <c r="AD44" i="71"/>
  <c r="K44" i="71"/>
  <c r="I44" i="71"/>
  <c r="J44" i="71" s="1"/>
  <c r="Y44" i="71" s="1"/>
  <c r="AF43" i="71"/>
  <c r="AD43" i="71"/>
  <c r="K43" i="71"/>
  <c r="I43" i="71"/>
  <c r="J43" i="71" s="1"/>
  <c r="Y43" i="71" s="1"/>
  <c r="AF42" i="71"/>
  <c r="AD42" i="71"/>
  <c r="K42" i="71"/>
  <c r="I42" i="71"/>
  <c r="J42" i="71" s="1"/>
  <c r="Y42" i="71" s="1"/>
  <c r="AF41" i="71"/>
  <c r="AD41" i="71"/>
  <c r="K41" i="71"/>
  <c r="I41" i="71"/>
  <c r="J41" i="71" s="1"/>
  <c r="Y41" i="71" s="1"/>
  <c r="AF40" i="71"/>
  <c r="AD40" i="71"/>
  <c r="K40" i="71"/>
  <c r="I40" i="71"/>
  <c r="J40" i="71" s="1"/>
  <c r="Y40" i="71" s="1"/>
  <c r="AF39" i="71"/>
  <c r="AD39" i="71"/>
  <c r="K39" i="71"/>
  <c r="I39" i="71"/>
  <c r="J39" i="71" s="1"/>
  <c r="Y39" i="71" s="1"/>
  <c r="AF38" i="71"/>
  <c r="AD38" i="71"/>
  <c r="K38" i="71"/>
  <c r="I38" i="71"/>
  <c r="J38" i="71" s="1"/>
  <c r="Y38" i="71" s="1"/>
  <c r="AF37" i="71"/>
  <c r="AD37" i="71"/>
  <c r="K37" i="71"/>
  <c r="I37" i="71"/>
  <c r="J37" i="71" s="1"/>
  <c r="Y37" i="71" s="1"/>
  <c r="AF36" i="71"/>
  <c r="AD36" i="71"/>
  <c r="K36" i="71"/>
  <c r="I36" i="71"/>
  <c r="J36" i="71" s="1"/>
  <c r="Y36" i="71" s="1"/>
  <c r="AF35" i="71"/>
  <c r="AD35" i="71"/>
  <c r="K35" i="71"/>
  <c r="I35" i="71"/>
  <c r="J35" i="71" s="1"/>
  <c r="Y35" i="71" s="1"/>
  <c r="AF34" i="71"/>
  <c r="AD34" i="71"/>
  <c r="K34" i="71"/>
  <c r="I34" i="71"/>
  <c r="J34" i="71" s="1"/>
  <c r="Y34" i="71" s="1"/>
  <c r="AF33" i="71"/>
  <c r="AD33" i="71"/>
  <c r="K33" i="71"/>
  <c r="I33" i="71"/>
  <c r="J33" i="71" s="1"/>
  <c r="Y33" i="71" s="1"/>
  <c r="AF32" i="71"/>
  <c r="AD32" i="71"/>
  <c r="K32" i="71"/>
  <c r="I32" i="71"/>
  <c r="J32" i="71" s="1"/>
  <c r="Y32" i="71" s="1"/>
  <c r="AF31" i="71"/>
  <c r="AD31" i="71"/>
  <c r="K31" i="71"/>
  <c r="I31" i="71"/>
  <c r="J31" i="71" s="1"/>
  <c r="Y31" i="71" s="1"/>
  <c r="F95" i="71"/>
  <c r="W15" i="91" l="1"/>
  <c r="W23" i="91"/>
  <c r="W16" i="91"/>
  <c r="W24" i="91"/>
  <c r="W9" i="91"/>
  <c r="W17" i="91"/>
  <c r="W25" i="91"/>
  <c r="W22" i="91"/>
  <c r="W10" i="91"/>
  <c r="W18" i="91"/>
  <c r="W8" i="91"/>
  <c r="W11" i="91"/>
  <c r="W19" i="91"/>
  <c r="W12" i="91"/>
  <c r="W20" i="91"/>
  <c r="W14" i="91"/>
  <c r="W13" i="91"/>
  <c r="W21" i="91"/>
  <c r="M28" i="78"/>
  <c r="N28" i="78"/>
  <c r="L28" i="78"/>
  <c r="O28" i="78"/>
  <c r="R40" i="78"/>
  <c r="L40" i="78"/>
  <c r="O40" i="78"/>
  <c r="M40" i="78"/>
  <c r="N40" i="78"/>
  <c r="N29" i="78"/>
  <c r="O29" i="78"/>
  <c r="L29" i="78"/>
  <c r="M29" i="78"/>
  <c r="L27" i="78"/>
  <c r="M27" i="78"/>
  <c r="O27" i="78"/>
  <c r="N27" i="78"/>
  <c r="L26" i="78"/>
  <c r="M26" i="78"/>
  <c r="N26" i="78"/>
  <c r="O26" i="78"/>
  <c r="T25" i="78"/>
  <c r="L25" i="78"/>
  <c r="M25" i="78"/>
  <c r="N25" i="78"/>
  <c r="O25" i="78"/>
  <c r="V76" i="211"/>
  <c r="W76" i="211" s="1"/>
  <c r="V49" i="211"/>
  <c r="W49" i="211" s="1"/>
  <c r="AA29" i="211"/>
  <c r="V16" i="211"/>
  <c r="W16" i="211" s="1"/>
  <c r="V18" i="211"/>
  <c r="W18" i="211" s="1"/>
  <c r="V74" i="211"/>
  <c r="W74" i="211" s="1"/>
  <c r="V39" i="211"/>
  <c r="W39" i="211" s="1"/>
  <c r="AO84" i="211"/>
  <c r="AA31" i="35"/>
  <c r="V80" i="211"/>
  <c r="W80" i="211" s="1"/>
  <c r="O4" i="211"/>
  <c r="M31" i="35"/>
  <c r="AI84" i="211"/>
  <c r="Y31" i="35"/>
  <c r="R4" i="211"/>
  <c r="P31" i="35"/>
  <c r="N4" i="211"/>
  <c r="L31" i="35"/>
  <c r="AU84" i="211"/>
  <c r="AC31" i="35"/>
  <c r="P4" i="211"/>
  <c r="N31" i="35"/>
  <c r="AF84" i="211"/>
  <c r="X31" i="35"/>
  <c r="AR84" i="211"/>
  <c r="AB31" i="35"/>
  <c r="AL84" i="211"/>
  <c r="Z31" i="35"/>
  <c r="M4" i="211"/>
  <c r="K31" i="35"/>
  <c r="AX84" i="211"/>
  <c r="AD31" i="35"/>
  <c r="L4" i="211"/>
  <c r="J31" i="35"/>
  <c r="AA34" i="211"/>
  <c r="V34" i="211"/>
  <c r="W34" i="211" s="1"/>
  <c r="AA10" i="211"/>
  <c r="V10" i="211"/>
  <c r="W10" i="211" s="1"/>
  <c r="AA37" i="211"/>
  <c r="V37" i="211"/>
  <c r="W37" i="211" s="1"/>
  <c r="AA55" i="211"/>
  <c r="V55" i="211"/>
  <c r="W55" i="211" s="1"/>
  <c r="AA42" i="211"/>
  <c r="V42" i="211"/>
  <c r="W42" i="211" s="1"/>
  <c r="AA9" i="211"/>
  <c r="V9" i="211"/>
  <c r="W9" i="211" s="1"/>
  <c r="V15" i="211"/>
  <c r="W15" i="211" s="1"/>
  <c r="AA15" i="211"/>
  <c r="AA59" i="211"/>
  <c r="V59" i="211"/>
  <c r="W59" i="211" s="1"/>
  <c r="AA47" i="211"/>
  <c r="V47" i="211"/>
  <c r="W47" i="211" s="1"/>
  <c r="V62" i="211"/>
  <c r="W62" i="211" s="1"/>
  <c r="AA62" i="211"/>
  <c r="AA27" i="211"/>
  <c r="V27" i="211"/>
  <c r="W27" i="211" s="1"/>
  <c r="V58" i="211"/>
  <c r="W58" i="211" s="1"/>
  <c r="AA58" i="211"/>
  <c r="AA11" i="211"/>
  <c r="V11" i="211"/>
  <c r="W11" i="211" s="1"/>
  <c r="AA17" i="211"/>
  <c r="V17" i="211"/>
  <c r="W17" i="211" s="1"/>
  <c r="AA14" i="211"/>
  <c r="V14" i="211"/>
  <c r="W14" i="211" s="1"/>
  <c r="AA69" i="211"/>
  <c r="V69" i="211"/>
  <c r="W69" i="211" s="1"/>
  <c r="AA12" i="211"/>
  <c r="V12" i="211"/>
  <c r="W12" i="211" s="1"/>
  <c r="AA35" i="211"/>
  <c r="V35" i="211"/>
  <c r="W35" i="211" s="1"/>
  <c r="V23" i="211"/>
  <c r="W23" i="211" s="1"/>
  <c r="AA23" i="211"/>
  <c r="AA54" i="211"/>
  <c r="V54" i="211"/>
  <c r="W54" i="211" s="1"/>
  <c r="AA40" i="211"/>
  <c r="V40" i="211"/>
  <c r="W40" i="211" s="1"/>
  <c r="AA67" i="211"/>
  <c r="V67" i="211"/>
  <c r="W67" i="211" s="1"/>
  <c r="AA50" i="211"/>
  <c r="V50" i="211"/>
  <c r="W50" i="211" s="1"/>
  <c r="U83" i="211"/>
  <c r="U4" i="211" s="1"/>
  <c r="AA8" i="211"/>
  <c r="V8" i="211"/>
  <c r="AA70" i="211"/>
  <c r="V70" i="211"/>
  <c r="W70" i="211" s="1"/>
  <c r="V25" i="211"/>
  <c r="W25" i="211" s="1"/>
  <c r="AA25" i="211"/>
  <c r="AA57" i="211"/>
  <c r="V57" i="211"/>
  <c r="W57" i="211" s="1"/>
  <c r="V24" i="211"/>
  <c r="W24" i="211" s="1"/>
  <c r="AA24" i="211"/>
  <c r="AA66" i="211"/>
  <c r="V66" i="211"/>
  <c r="W66" i="211" s="1"/>
  <c r="AA33" i="211"/>
  <c r="V33" i="211"/>
  <c r="W33" i="211" s="1"/>
  <c r="AA65" i="211"/>
  <c r="V65" i="211"/>
  <c r="W65" i="211" s="1"/>
  <c r="AA28" i="211"/>
  <c r="V28" i="211"/>
  <c r="W28" i="211" s="1"/>
  <c r="AA79" i="211"/>
  <c r="V79" i="211"/>
  <c r="W79" i="211" s="1"/>
  <c r="AA77" i="211"/>
  <c r="V77" i="211"/>
  <c r="W77" i="211" s="1"/>
  <c r="V61" i="211"/>
  <c r="W61" i="211" s="1"/>
  <c r="AA61" i="211"/>
  <c r="AA81" i="211"/>
  <c r="V81" i="211"/>
  <c r="W81" i="211" s="1"/>
  <c r="V82" i="211"/>
  <c r="W82" i="211" s="1"/>
  <c r="AA82" i="211"/>
  <c r="AA13" i="211"/>
  <c r="V13" i="211"/>
  <c r="W13" i="211" s="1"/>
  <c r="AA44" i="211"/>
  <c r="V44" i="211"/>
  <c r="W44" i="211" s="1"/>
  <c r="AA75" i="211"/>
  <c r="V75" i="211"/>
  <c r="W75" i="211" s="1"/>
  <c r="AA41" i="211"/>
  <c r="V41" i="211"/>
  <c r="W41" i="211" s="1"/>
  <c r="AA72" i="211"/>
  <c r="V72" i="211"/>
  <c r="W72" i="211" s="1"/>
  <c r="V19" i="211"/>
  <c r="W19" i="211" s="1"/>
  <c r="AA19" i="211"/>
  <c r="AA46" i="211"/>
  <c r="V46" i="211"/>
  <c r="W46" i="211" s="1"/>
  <c r="V52" i="211"/>
  <c r="W52" i="211" s="1"/>
  <c r="AA52" i="211"/>
  <c r="AA38" i="211"/>
  <c r="V38" i="211"/>
  <c r="W38" i="211" s="1"/>
  <c r="AA68" i="211"/>
  <c r="V68" i="211"/>
  <c r="W68" i="211" s="1"/>
  <c r="BA83" i="211"/>
  <c r="AA63" i="211"/>
  <c r="V63" i="211"/>
  <c r="W63" i="211" s="1"/>
  <c r="AA31" i="211"/>
  <c r="V31" i="211"/>
  <c r="W31" i="211" s="1"/>
  <c r="AA64" i="211"/>
  <c r="V64" i="211"/>
  <c r="W64" i="211" s="1"/>
  <c r="U10" i="210"/>
  <c r="AA10" i="210" s="1"/>
  <c r="O32" i="71"/>
  <c r="U14" i="210"/>
  <c r="AA14" i="210" s="1"/>
  <c r="U20" i="210"/>
  <c r="AA20" i="210" s="1"/>
  <c r="U11" i="210"/>
  <c r="AA11" i="210" s="1"/>
  <c r="BA54" i="210"/>
  <c r="BA28" i="210"/>
  <c r="BA74" i="210"/>
  <c r="BA52" i="210"/>
  <c r="U18" i="210"/>
  <c r="AA18" i="210" s="1"/>
  <c r="BA53" i="210"/>
  <c r="BA29" i="210"/>
  <c r="BA30" i="210"/>
  <c r="BA46" i="210"/>
  <c r="BA77" i="210"/>
  <c r="BA71" i="210"/>
  <c r="U22" i="210"/>
  <c r="V22" i="210" s="1"/>
  <c r="W22" i="210" s="1"/>
  <c r="BA31" i="210"/>
  <c r="BA47" i="210"/>
  <c r="U24" i="210"/>
  <c r="AA24" i="210" s="1"/>
  <c r="BA82" i="210"/>
  <c r="M50" i="71"/>
  <c r="M52" i="71"/>
  <c r="O58" i="71"/>
  <c r="BA25" i="210"/>
  <c r="BA33" i="210"/>
  <c r="BA49" i="210"/>
  <c r="BA67" i="210"/>
  <c r="BA50" i="210"/>
  <c r="BA78" i="210"/>
  <c r="BA72" i="210"/>
  <c r="BA79" i="210"/>
  <c r="BA36" i="210"/>
  <c r="BA81" i="210"/>
  <c r="BA37" i="210"/>
  <c r="BA75" i="210"/>
  <c r="BA76" i="210"/>
  <c r="BA63" i="210"/>
  <c r="BA59" i="210"/>
  <c r="BA62" i="210"/>
  <c r="BA73" i="210"/>
  <c r="BA32" i="210"/>
  <c r="BA48" i="210"/>
  <c r="BA68" i="210"/>
  <c r="BA42" i="210"/>
  <c r="BA23" i="210"/>
  <c r="BA19" i="210"/>
  <c r="BA15" i="210"/>
  <c r="BA11" i="210"/>
  <c r="U21" i="210"/>
  <c r="U28" i="210"/>
  <c r="U9" i="210"/>
  <c r="BA41" i="210"/>
  <c r="AK83" i="210"/>
  <c r="BA70" i="210"/>
  <c r="BA64" i="210"/>
  <c r="BA61" i="210"/>
  <c r="BA43" i="210"/>
  <c r="BA69" i="210"/>
  <c r="BA65" i="210"/>
  <c r="AZ83" i="210"/>
  <c r="BA44" i="210"/>
  <c r="BA22" i="210"/>
  <c r="BA18" i="210"/>
  <c r="BA14" i="210"/>
  <c r="BA10" i="210"/>
  <c r="AW83" i="210"/>
  <c r="U17" i="210"/>
  <c r="BA57" i="210"/>
  <c r="BA51" i="210"/>
  <c r="BA45" i="210"/>
  <c r="U26" i="210"/>
  <c r="U15" i="210"/>
  <c r="BA35" i="210"/>
  <c r="BA27" i="210"/>
  <c r="BA38" i="210"/>
  <c r="BA56" i="210"/>
  <c r="BA34" i="210"/>
  <c r="BA26" i="210"/>
  <c r="BA21" i="210"/>
  <c r="BA17" i="210"/>
  <c r="BA13" i="210"/>
  <c r="BA9" i="210"/>
  <c r="U27" i="210"/>
  <c r="U8" i="210"/>
  <c r="U19" i="210"/>
  <c r="U12" i="210"/>
  <c r="BA39" i="210"/>
  <c r="BA58" i="210"/>
  <c r="BA80" i="210"/>
  <c r="AT83" i="210"/>
  <c r="U23" i="210"/>
  <c r="AQ83" i="210"/>
  <c r="BA55" i="210"/>
  <c r="BA66" i="210"/>
  <c r="BA40" i="210"/>
  <c r="BA60" i="210"/>
  <c r="BA24" i="210"/>
  <c r="BA20" i="210"/>
  <c r="BA16" i="210"/>
  <c r="BA12" i="210"/>
  <c r="AH83" i="210"/>
  <c r="BA8" i="210"/>
  <c r="U25" i="210"/>
  <c r="AN83" i="210"/>
  <c r="U16" i="210"/>
  <c r="U13" i="210"/>
  <c r="U25" i="209"/>
  <c r="AA25" i="209" s="1"/>
  <c r="BA30" i="209"/>
  <c r="BA15" i="209"/>
  <c r="BA25" i="209"/>
  <c r="U15" i="209"/>
  <c r="V15" i="209" s="1"/>
  <c r="W15" i="209" s="1"/>
  <c r="BA38" i="209"/>
  <c r="U28" i="209"/>
  <c r="V28" i="209" s="1"/>
  <c r="W28" i="209" s="1"/>
  <c r="U21" i="209"/>
  <c r="V21" i="209" s="1"/>
  <c r="W21" i="209" s="1"/>
  <c r="BA9" i="209"/>
  <c r="BA13" i="209"/>
  <c r="BA57" i="209"/>
  <c r="U17" i="209"/>
  <c r="AA17" i="209" s="1"/>
  <c r="U19" i="209"/>
  <c r="AA19" i="209" s="1"/>
  <c r="U12" i="209"/>
  <c r="V12" i="209" s="1"/>
  <c r="W12" i="209" s="1"/>
  <c r="BA64" i="209"/>
  <c r="BA31" i="209"/>
  <c r="BA63" i="209"/>
  <c r="BA71" i="209"/>
  <c r="BA50" i="209"/>
  <c r="BA58" i="209"/>
  <c r="AN83" i="209"/>
  <c r="BA43" i="209"/>
  <c r="BA32" i="209"/>
  <c r="BA40" i="209"/>
  <c r="BA79" i="209"/>
  <c r="BA59" i="209"/>
  <c r="BA45" i="209"/>
  <c r="BA52" i="209"/>
  <c r="BA60" i="209"/>
  <c r="BA22" i="209"/>
  <c r="BA17" i="209"/>
  <c r="BA65" i="209"/>
  <c r="BA75" i="209"/>
  <c r="BA80" i="209"/>
  <c r="AW83" i="209"/>
  <c r="AZ83" i="209"/>
  <c r="BA10" i="209"/>
  <c r="BA18" i="209"/>
  <c r="BA69" i="209"/>
  <c r="BA81" i="209"/>
  <c r="BA54" i="209"/>
  <c r="BA82" i="209"/>
  <c r="BA47" i="209"/>
  <c r="BA44" i="209"/>
  <c r="BA73" i="209"/>
  <c r="BA29" i="209"/>
  <c r="BA37" i="209"/>
  <c r="BA46" i="209"/>
  <c r="BA19" i="209"/>
  <c r="BA67" i="209"/>
  <c r="BA12" i="209"/>
  <c r="BA36" i="209"/>
  <c r="BA23" i="209"/>
  <c r="BA42" i="209"/>
  <c r="BA49" i="209"/>
  <c r="BA76" i="209"/>
  <c r="BA68" i="209"/>
  <c r="U20" i="209"/>
  <c r="U14" i="209"/>
  <c r="BA21" i="209"/>
  <c r="BA28" i="209"/>
  <c r="BA20" i="209"/>
  <c r="BA41" i="209"/>
  <c r="BA62" i="209"/>
  <c r="BA51" i="209"/>
  <c r="BA74" i="209"/>
  <c r="U13" i="209"/>
  <c r="BA26" i="209"/>
  <c r="BA14" i="209"/>
  <c r="BA34" i="209"/>
  <c r="BA39" i="209"/>
  <c r="BA53" i="209"/>
  <c r="BA70" i="209"/>
  <c r="AK83" i="209"/>
  <c r="AT83" i="209"/>
  <c r="BA11" i="209"/>
  <c r="BA33" i="209"/>
  <c r="BA77" i="209"/>
  <c r="BA24" i="209"/>
  <c r="BA55" i="209"/>
  <c r="U24" i="209"/>
  <c r="U18" i="209"/>
  <c r="AH83" i="209"/>
  <c r="BA8" i="209"/>
  <c r="BA16" i="209"/>
  <c r="BA27" i="209"/>
  <c r="BA72" i="209"/>
  <c r="U26" i="209"/>
  <c r="U22" i="209"/>
  <c r="BA48" i="209"/>
  <c r="AQ83" i="209"/>
  <c r="BA35" i="209"/>
  <c r="BA56" i="209"/>
  <c r="BA61" i="209"/>
  <c r="BA66" i="209"/>
  <c r="BA78" i="209"/>
  <c r="U23" i="209"/>
  <c r="U16" i="209"/>
  <c r="U27" i="209"/>
  <c r="M42" i="71"/>
  <c r="M44" i="71"/>
  <c r="U70" i="88"/>
  <c r="U67" i="88"/>
  <c r="U68" i="88"/>
  <c r="U69" i="88"/>
  <c r="R26" i="78"/>
  <c r="T26" i="78"/>
  <c r="T29" i="78"/>
  <c r="R29" i="78"/>
  <c r="T27" i="78"/>
  <c r="R27" i="78"/>
  <c r="T28" i="78"/>
  <c r="R28" i="78"/>
  <c r="T40" i="78"/>
  <c r="R25" i="78"/>
  <c r="O52" i="71"/>
  <c r="M38" i="71"/>
  <c r="O38" i="71"/>
  <c r="R44" i="71"/>
  <c r="O46" i="71"/>
  <c r="R42" i="71"/>
  <c r="O44" i="71"/>
  <c r="M32" i="71"/>
  <c r="M58" i="71"/>
  <c r="N32" i="71"/>
  <c r="L44" i="71"/>
  <c r="M46" i="71"/>
  <c r="L34" i="71"/>
  <c r="T34" i="71"/>
  <c r="R34" i="71"/>
  <c r="P34" i="71"/>
  <c r="O34" i="71"/>
  <c r="M34" i="71"/>
  <c r="N34" i="71"/>
  <c r="P37" i="71"/>
  <c r="O37" i="71"/>
  <c r="L37" i="71"/>
  <c r="N37" i="71"/>
  <c r="M37" i="71"/>
  <c r="T37" i="71"/>
  <c r="R37" i="71"/>
  <c r="P35" i="71"/>
  <c r="L35" i="71"/>
  <c r="O35" i="71"/>
  <c r="N35" i="71"/>
  <c r="M35" i="71"/>
  <c r="T35" i="71"/>
  <c r="R35" i="71"/>
  <c r="P31" i="71"/>
  <c r="O31" i="71"/>
  <c r="L31" i="71"/>
  <c r="N31" i="71"/>
  <c r="M31" i="71"/>
  <c r="T31" i="71"/>
  <c r="R31" i="71"/>
  <c r="P39" i="71"/>
  <c r="O39" i="71"/>
  <c r="N39" i="71"/>
  <c r="L39" i="71"/>
  <c r="M39" i="71"/>
  <c r="T39" i="71"/>
  <c r="R39" i="71"/>
  <c r="L36" i="71"/>
  <c r="T36" i="71"/>
  <c r="R36" i="71"/>
  <c r="P36" i="71"/>
  <c r="O41" i="71"/>
  <c r="N41" i="71"/>
  <c r="T41" i="71"/>
  <c r="R41" i="71"/>
  <c r="P41" i="71"/>
  <c r="M41" i="71"/>
  <c r="L41" i="71"/>
  <c r="P45" i="71"/>
  <c r="O45" i="71"/>
  <c r="N45" i="71"/>
  <c r="M45" i="71"/>
  <c r="L45" i="71"/>
  <c r="T45" i="71"/>
  <c r="R45" i="71"/>
  <c r="T40" i="71"/>
  <c r="N40" i="71"/>
  <c r="R40" i="71"/>
  <c r="L40" i="71"/>
  <c r="P40" i="71"/>
  <c r="M40" i="71"/>
  <c r="O40" i="71"/>
  <c r="P33" i="71"/>
  <c r="O33" i="71"/>
  <c r="L33" i="71"/>
  <c r="N33" i="71"/>
  <c r="M33" i="71"/>
  <c r="L48" i="71"/>
  <c r="T48" i="71"/>
  <c r="R48" i="71"/>
  <c r="P48" i="71"/>
  <c r="N48" i="71"/>
  <c r="M48" i="71"/>
  <c r="O48" i="71"/>
  <c r="R33" i="71"/>
  <c r="T33" i="71"/>
  <c r="L32" i="71"/>
  <c r="P32" i="71"/>
  <c r="T32" i="71"/>
  <c r="R32" i="71"/>
  <c r="M36" i="71"/>
  <c r="N36" i="71"/>
  <c r="O36" i="71"/>
  <c r="O43" i="71"/>
  <c r="N43" i="71"/>
  <c r="L43" i="71"/>
  <c r="T43" i="71"/>
  <c r="R43" i="71"/>
  <c r="P43" i="71"/>
  <c r="M43" i="71"/>
  <c r="L38" i="71"/>
  <c r="T38" i="71"/>
  <c r="P38" i="71"/>
  <c r="R38" i="71"/>
  <c r="N38" i="71"/>
  <c r="P51" i="71"/>
  <c r="O51" i="71"/>
  <c r="N51" i="71"/>
  <c r="M51" i="71"/>
  <c r="L51" i="71"/>
  <c r="T51" i="71"/>
  <c r="L54" i="71"/>
  <c r="T54" i="71"/>
  <c r="R54" i="71"/>
  <c r="P54" i="71"/>
  <c r="N54" i="71"/>
  <c r="L60" i="71"/>
  <c r="T60" i="71"/>
  <c r="R60" i="71"/>
  <c r="P60" i="71"/>
  <c r="N60" i="71"/>
  <c r="L42" i="71"/>
  <c r="P53" i="71"/>
  <c r="O53" i="71"/>
  <c r="N53" i="71"/>
  <c r="M53" i="71"/>
  <c r="L53" i="71"/>
  <c r="T53" i="71"/>
  <c r="O54" i="71"/>
  <c r="L56" i="71"/>
  <c r="T56" i="71"/>
  <c r="R56" i="71"/>
  <c r="P56" i="71"/>
  <c r="N56" i="71"/>
  <c r="M60" i="71"/>
  <c r="P57" i="71"/>
  <c r="O57" i="71"/>
  <c r="N57" i="71"/>
  <c r="M57" i="71"/>
  <c r="L57" i="71"/>
  <c r="T57" i="71"/>
  <c r="R51" i="71"/>
  <c r="L46" i="71"/>
  <c r="T46" i="71"/>
  <c r="R46" i="71"/>
  <c r="P46" i="71"/>
  <c r="N46" i="71"/>
  <c r="P59" i="71"/>
  <c r="O59" i="71"/>
  <c r="N59" i="71"/>
  <c r="M59" i="71"/>
  <c r="L59" i="71"/>
  <c r="T59" i="71"/>
  <c r="O60" i="71"/>
  <c r="T42" i="71"/>
  <c r="N42" i="71"/>
  <c r="P47" i="71"/>
  <c r="O47" i="71"/>
  <c r="N47" i="71"/>
  <c r="M47" i="71"/>
  <c r="L47" i="71"/>
  <c r="T47" i="71"/>
  <c r="L50" i="71"/>
  <c r="T50" i="71"/>
  <c r="R50" i="71"/>
  <c r="P50" i="71"/>
  <c r="N50" i="71"/>
  <c r="M54" i="71"/>
  <c r="O42" i="71"/>
  <c r="T44" i="71"/>
  <c r="P44" i="71"/>
  <c r="N44" i="71"/>
  <c r="P49" i="71"/>
  <c r="O49" i="71"/>
  <c r="N49" i="71"/>
  <c r="M49" i="71"/>
  <c r="L49" i="71"/>
  <c r="T49" i="71"/>
  <c r="O50" i="71"/>
  <c r="L52" i="71"/>
  <c r="T52" i="71"/>
  <c r="R52" i="71"/>
  <c r="P52" i="71"/>
  <c r="N52" i="71"/>
  <c r="R53" i="71"/>
  <c r="M56" i="71"/>
  <c r="P42" i="71"/>
  <c r="P55" i="71"/>
  <c r="O55" i="71"/>
  <c r="N55" i="71"/>
  <c r="M55" i="71"/>
  <c r="L55" i="71"/>
  <c r="T55" i="71"/>
  <c r="O56" i="71"/>
  <c r="L58" i="71"/>
  <c r="T58" i="71"/>
  <c r="R58" i="71"/>
  <c r="P58" i="71"/>
  <c r="N58" i="71"/>
  <c r="R59" i="71"/>
  <c r="AW6" i="86"/>
  <c r="W31" i="78"/>
  <c r="W32" i="78"/>
  <c r="W33" i="78"/>
  <c r="W34" i="78"/>
  <c r="W35" i="78"/>
  <c r="W36" i="78"/>
  <c r="W37" i="78"/>
  <c r="W38" i="78"/>
  <c r="W39" i="78"/>
  <c r="W40" i="78"/>
  <c r="W41" i="78"/>
  <c r="W42" i="78"/>
  <c r="W43" i="78"/>
  <c r="W44" i="78"/>
  <c r="W45" i="78"/>
  <c r="W46" i="78"/>
  <c r="W47" i="78"/>
  <c r="AI4" i="74"/>
  <c r="AJ4" i="74"/>
  <c r="AM4" i="74"/>
  <c r="AN4" i="74"/>
  <c r="AO4" i="74"/>
  <c r="AP4" i="74"/>
  <c r="AQ4" i="74"/>
  <c r="AR4" i="74"/>
  <c r="AS4" i="74"/>
  <c r="AT4" i="74"/>
  <c r="AU4" i="74"/>
  <c r="AV4" i="74"/>
  <c r="AW4" i="74"/>
  <c r="AX4" i="74"/>
  <c r="AY4" i="74"/>
  <c r="AZ4" i="74"/>
  <c r="BA4" i="74"/>
  <c r="BB4" i="74"/>
  <c r="BC4" i="74"/>
  <c r="AI4" i="73"/>
  <c r="AJ4" i="73"/>
  <c r="AM4" i="73"/>
  <c r="AN4" i="73"/>
  <c r="AO4" i="73"/>
  <c r="AP4" i="73"/>
  <c r="AQ4" i="73"/>
  <c r="AR4" i="73"/>
  <c r="AS4" i="73"/>
  <c r="AT4" i="73"/>
  <c r="AU4" i="73"/>
  <c r="AV4" i="73"/>
  <c r="AW4" i="73"/>
  <c r="AX4" i="73"/>
  <c r="AY4" i="73"/>
  <c r="AZ4" i="73"/>
  <c r="BA4" i="73"/>
  <c r="BB4" i="73"/>
  <c r="BC4" i="73"/>
  <c r="AI4" i="72"/>
  <c r="AJ4" i="72"/>
  <c r="AM4" i="72"/>
  <c r="AN4" i="72"/>
  <c r="AO4" i="72"/>
  <c r="AP4" i="72"/>
  <c r="AQ4" i="72"/>
  <c r="AR4" i="72"/>
  <c r="AS4" i="72"/>
  <c r="AT4" i="72"/>
  <c r="AU4" i="72"/>
  <c r="AV4" i="72"/>
  <c r="AW4" i="72"/>
  <c r="AX4" i="72"/>
  <c r="AY4" i="72"/>
  <c r="AZ4" i="72"/>
  <c r="BA4" i="72"/>
  <c r="BB4" i="72"/>
  <c r="BC4" i="72"/>
  <c r="AI4" i="71"/>
  <c r="AJ4" i="71"/>
  <c r="AM4" i="71"/>
  <c r="AN4" i="71"/>
  <c r="AO4" i="71"/>
  <c r="AP4" i="71"/>
  <c r="AQ4" i="71"/>
  <c r="AR4" i="71"/>
  <c r="AS4" i="71"/>
  <c r="AT4" i="71"/>
  <c r="AU4" i="71"/>
  <c r="AV4" i="71"/>
  <c r="AW4" i="71"/>
  <c r="AX4" i="71"/>
  <c r="AY4" i="71"/>
  <c r="AZ4" i="71"/>
  <c r="BA4" i="71"/>
  <c r="BB4" i="71"/>
  <c r="BC4" i="71"/>
  <c r="AI4" i="91"/>
  <c r="AJ4" i="91"/>
  <c r="AM4" i="91"/>
  <c r="AN4" i="91"/>
  <c r="AO4" i="91"/>
  <c r="AP4" i="91"/>
  <c r="AQ4" i="91"/>
  <c r="AR4" i="91"/>
  <c r="AS4" i="91"/>
  <c r="AT4" i="91"/>
  <c r="AU4" i="91"/>
  <c r="AV4" i="91"/>
  <c r="AW4" i="91"/>
  <c r="AX4" i="91"/>
  <c r="AY4" i="91"/>
  <c r="AZ4" i="91"/>
  <c r="BA4" i="91"/>
  <c r="BB4" i="91"/>
  <c r="BC4" i="91"/>
  <c r="AI4" i="70"/>
  <c r="AJ4" i="70"/>
  <c r="AM4" i="70"/>
  <c r="AN4" i="70"/>
  <c r="AO4" i="70"/>
  <c r="AP4" i="70"/>
  <c r="AQ4" i="70"/>
  <c r="AR4" i="70"/>
  <c r="AS4" i="70"/>
  <c r="AT4" i="70"/>
  <c r="AU4" i="70"/>
  <c r="AV4" i="70"/>
  <c r="AW4" i="70"/>
  <c r="AX4" i="70"/>
  <c r="AY4" i="70"/>
  <c r="AZ4" i="70"/>
  <c r="BA4" i="70"/>
  <c r="BB4" i="70"/>
  <c r="BC4" i="70"/>
  <c r="AI4" i="89"/>
  <c r="AJ4" i="89"/>
  <c r="AM4" i="89"/>
  <c r="AN4" i="89"/>
  <c r="AO4" i="89"/>
  <c r="AP4" i="89"/>
  <c r="AQ4" i="89"/>
  <c r="AR4" i="89"/>
  <c r="AS4" i="89"/>
  <c r="AT4" i="89"/>
  <c r="AU4" i="89"/>
  <c r="AV4" i="89"/>
  <c r="AW4" i="89"/>
  <c r="AX4" i="89"/>
  <c r="AY4" i="89"/>
  <c r="AZ4" i="89"/>
  <c r="BA4" i="89"/>
  <c r="BB4" i="89"/>
  <c r="BC4" i="89"/>
  <c r="AI4" i="69"/>
  <c r="AJ4" i="69"/>
  <c r="AM4" i="69"/>
  <c r="AN4" i="69"/>
  <c r="AO4" i="69"/>
  <c r="AP4" i="69"/>
  <c r="AQ4" i="69"/>
  <c r="AR4" i="69"/>
  <c r="AS4" i="69"/>
  <c r="AT4" i="69"/>
  <c r="AU4" i="69"/>
  <c r="AV4" i="69"/>
  <c r="AW4" i="69"/>
  <c r="AX4" i="69"/>
  <c r="AY4" i="69"/>
  <c r="AZ4" i="69"/>
  <c r="BA4" i="69"/>
  <c r="BB4" i="69"/>
  <c r="BC4" i="69"/>
  <c r="AI4" i="88"/>
  <c r="AJ4" i="88"/>
  <c r="AM4" i="88"/>
  <c r="AN4" i="88"/>
  <c r="AO4" i="88"/>
  <c r="AP4" i="88"/>
  <c r="AQ4" i="88"/>
  <c r="AR4" i="88"/>
  <c r="AS4" i="88"/>
  <c r="AT4" i="88"/>
  <c r="AU4" i="88"/>
  <c r="AV4" i="88"/>
  <c r="AW4" i="88"/>
  <c r="AX4" i="88"/>
  <c r="AY4" i="88"/>
  <c r="AZ4" i="88"/>
  <c r="BA4" i="88"/>
  <c r="BB4" i="88"/>
  <c r="BC4" i="88"/>
  <c r="AI4" i="68"/>
  <c r="AJ4" i="68"/>
  <c r="AM4" i="68"/>
  <c r="AN4" i="68"/>
  <c r="AO4" i="68"/>
  <c r="AP4" i="68"/>
  <c r="AQ4" i="68"/>
  <c r="AR4" i="68"/>
  <c r="AS4" i="68"/>
  <c r="AT4" i="68"/>
  <c r="AU4" i="68"/>
  <c r="AV4" i="68"/>
  <c r="AW4" i="68"/>
  <c r="AX4" i="68"/>
  <c r="AY4" i="68"/>
  <c r="AZ4" i="68"/>
  <c r="BA4" i="68"/>
  <c r="BB4" i="68"/>
  <c r="BC4" i="68"/>
  <c r="AI4" i="87"/>
  <c r="AJ4" i="87"/>
  <c r="AM4" i="87"/>
  <c r="AN4" i="87"/>
  <c r="AO4" i="87"/>
  <c r="AP4" i="87"/>
  <c r="AQ4" i="87"/>
  <c r="AR4" i="87"/>
  <c r="AS4" i="87"/>
  <c r="AT4" i="87"/>
  <c r="AU4" i="87"/>
  <c r="AV4" i="87"/>
  <c r="AW4" i="87"/>
  <c r="AX4" i="87"/>
  <c r="AY4" i="87"/>
  <c r="AZ4" i="87"/>
  <c r="BA4" i="87"/>
  <c r="BB4" i="87"/>
  <c r="BC4" i="87"/>
  <c r="AJ4" i="67"/>
  <c r="AN4" i="67"/>
  <c r="AO4" i="67"/>
  <c r="AP4" i="67"/>
  <c r="AQ4" i="67"/>
  <c r="AR4" i="67"/>
  <c r="AS4" i="67"/>
  <c r="AT4" i="67"/>
  <c r="AU4" i="67"/>
  <c r="AV4" i="67"/>
  <c r="AW4" i="67"/>
  <c r="AX4" i="67"/>
  <c r="AY4" i="67"/>
  <c r="AZ4" i="67"/>
  <c r="BA4" i="67"/>
  <c r="BB4" i="67"/>
  <c r="BC4" i="67"/>
  <c r="AH38" i="86"/>
  <c r="AJ4" i="86"/>
  <c r="AL30" i="86"/>
  <c r="AN4" i="86"/>
  <c r="AO4" i="86"/>
  <c r="AP4" i="86"/>
  <c r="AQ4" i="86"/>
  <c r="AR4" i="86"/>
  <c r="AS4" i="86"/>
  <c r="AT4" i="86"/>
  <c r="AU4" i="86"/>
  <c r="AV4" i="86"/>
  <c r="AW4" i="86"/>
  <c r="AX4" i="86"/>
  <c r="AY4" i="86"/>
  <c r="AZ4" i="86"/>
  <c r="BA4" i="86"/>
  <c r="BB4" i="86"/>
  <c r="BC4" i="86"/>
  <c r="AJ4" i="66"/>
  <c r="AN4" i="66"/>
  <c r="AO4" i="66"/>
  <c r="AP4" i="66"/>
  <c r="AQ4" i="66"/>
  <c r="AR4" i="66"/>
  <c r="AS4" i="66"/>
  <c r="AT4" i="66"/>
  <c r="AU4" i="66"/>
  <c r="AV4" i="66"/>
  <c r="AW4" i="66"/>
  <c r="AX4" i="66"/>
  <c r="AY4" i="66"/>
  <c r="AZ4" i="66"/>
  <c r="BA4" i="66"/>
  <c r="BB4" i="66"/>
  <c r="BC4" i="66"/>
  <c r="AI4" i="85"/>
  <c r="AJ4" i="85"/>
  <c r="AM4" i="85"/>
  <c r="AN4" i="85"/>
  <c r="AO4" i="85"/>
  <c r="AP4" i="85"/>
  <c r="AQ4" i="85"/>
  <c r="AR4" i="85"/>
  <c r="AS4" i="85"/>
  <c r="AT4" i="85"/>
  <c r="AU4" i="85"/>
  <c r="AV4" i="85"/>
  <c r="AW4" i="85"/>
  <c r="AX4" i="85"/>
  <c r="AY4" i="85"/>
  <c r="AZ4" i="85"/>
  <c r="BA4" i="85"/>
  <c r="BB4" i="85"/>
  <c r="BC4" i="85"/>
  <c r="AI4" i="65"/>
  <c r="AJ4" i="65"/>
  <c r="AM4" i="65"/>
  <c r="AN4" i="65"/>
  <c r="AO4" i="65"/>
  <c r="AP4" i="65"/>
  <c r="AQ4" i="65"/>
  <c r="AR4" i="65"/>
  <c r="AS4" i="65"/>
  <c r="AT4" i="65"/>
  <c r="AU4" i="65"/>
  <c r="AV4" i="65"/>
  <c r="AW4" i="65"/>
  <c r="AX4" i="65"/>
  <c r="AY4" i="65"/>
  <c r="AZ4" i="65"/>
  <c r="BA4" i="65"/>
  <c r="BB4" i="65"/>
  <c r="BC4" i="65"/>
  <c r="AG3" i="74"/>
  <c r="AK3" i="74"/>
  <c r="AO3" i="74"/>
  <c r="AR3" i="74"/>
  <c r="AU3" i="74"/>
  <c r="AX3" i="74"/>
  <c r="BA3" i="74"/>
  <c r="AG3" i="73"/>
  <c r="AK3" i="73"/>
  <c r="AO3" i="73"/>
  <c r="AR3" i="73"/>
  <c r="AU3" i="73"/>
  <c r="AX3" i="73"/>
  <c r="BA3" i="73"/>
  <c r="AG3" i="72"/>
  <c r="AK3" i="72"/>
  <c r="AO3" i="72"/>
  <c r="AR3" i="72"/>
  <c r="AU3" i="72"/>
  <c r="AX3" i="72"/>
  <c r="BA3" i="72"/>
  <c r="AG3" i="71"/>
  <c r="AK3" i="71"/>
  <c r="AO3" i="71"/>
  <c r="AR3" i="71"/>
  <c r="AU3" i="71"/>
  <c r="AX3" i="71"/>
  <c r="BA3" i="71"/>
  <c r="AG3" i="91"/>
  <c r="AK3" i="91"/>
  <c r="AO3" i="91"/>
  <c r="AR3" i="91"/>
  <c r="AU3" i="91"/>
  <c r="AX3" i="91"/>
  <c r="BA3" i="91"/>
  <c r="AG3" i="70"/>
  <c r="AK3" i="70"/>
  <c r="AO3" i="70"/>
  <c r="AR3" i="70"/>
  <c r="AU3" i="70"/>
  <c r="AX3" i="70"/>
  <c r="BA3" i="70"/>
  <c r="AG3" i="89"/>
  <c r="AK3" i="89"/>
  <c r="AO3" i="89"/>
  <c r="AR3" i="89"/>
  <c r="AU3" i="89"/>
  <c r="AX3" i="89"/>
  <c r="BA3" i="89"/>
  <c r="AG3" i="69"/>
  <c r="AK3" i="69"/>
  <c r="AO3" i="69"/>
  <c r="AR3" i="69"/>
  <c r="AU3" i="69"/>
  <c r="AX3" i="69"/>
  <c r="BA3" i="69"/>
  <c r="AG3" i="88"/>
  <c r="AK3" i="88"/>
  <c r="AO3" i="88"/>
  <c r="AR3" i="88"/>
  <c r="AU3" i="88"/>
  <c r="AX3" i="88"/>
  <c r="BA3" i="88"/>
  <c r="AG3" i="68"/>
  <c r="AK3" i="68"/>
  <c r="AO3" i="68"/>
  <c r="AR3" i="68"/>
  <c r="AU3" i="68"/>
  <c r="AX3" i="68"/>
  <c r="BA3" i="68"/>
  <c r="AG3" i="87"/>
  <c r="AK3" i="87"/>
  <c r="AO3" i="87"/>
  <c r="AR3" i="87"/>
  <c r="AU3" i="87"/>
  <c r="AX3" i="87"/>
  <c r="BA3" i="87"/>
  <c r="AG3" i="67"/>
  <c r="AK3" i="67"/>
  <c r="AO3" i="67"/>
  <c r="AR3" i="67"/>
  <c r="AU3" i="67"/>
  <c r="AX3" i="67"/>
  <c r="BA3" i="67"/>
  <c r="AG3" i="66"/>
  <c r="AK3" i="66"/>
  <c r="AO3" i="66"/>
  <c r="AR3" i="66"/>
  <c r="AU3" i="66"/>
  <c r="AX3" i="66"/>
  <c r="BA3" i="66"/>
  <c r="AG3" i="85"/>
  <c r="AK3" i="85"/>
  <c r="AO3" i="85"/>
  <c r="AR3" i="85"/>
  <c r="AU3" i="85"/>
  <c r="AX3" i="85"/>
  <c r="BA3" i="85"/>
  <c r="AG3" i="65"/>
  <c r="AK3" i="65"/>
  <c r="AO3" i="65"/>
  <c r="AR3" i="65"/>
  <c r="AU3" i="65"/>
  <c r="AX3" i="65"/>
  <c r="BA4" i="211" l="1"/>
  <c r="Q32" i="186"/>
  <c r="AA83" i="211"/>
  <c r="T31" i="35"/>
  <c r="AE31" i="35"/>
  <c r="AF31" i="35" s="1"/>
  <c r="V83" i="211"/>
  <c r="V4" i="211" s="1"/>
  <c r="W8" i="211"/>
  <c r="W83" i="211" s="1"/>
  <c r="AA15" i="209"/>
  <c r="AA22" i="210"/>
  <c r="AX84" i="210"/>
  <c r="AD30" i="35"/>
  <c r="AU84" i="210"/>
  <c r="AC30" i="35"/>
  <c r="AR84" i="210"/>
  <c r="AB30" i="35"/>
  <c r="AO84" i="210"/>
  <c r="AA30" i="35"/>
  <c r="AL84" i="210"/>
  <c r="Z30" i="35"/>
  <c r="AI84" i="210"/>
  <c r="Y30" i="35"/>
  <c r="AF84" i="210"/>
  <c r="X30" i="35"/>
  <c r="AX84" i="209"/>
  <c r="AD29" i="35"/>
  <c r="AU84" i="209"/>
  <c r="AC29" i="35"/>
  <c r="AR84" i="209"/>
  <c r="AB29" i="35"/>
  <c r="AO84" i="209"/>
  <c r="AA29" i="35"/>
  <c r="AL84" i="209"/>
  <c r="Z29" i="35"/>
  <c r="AI84" i="209"/>
  <c r="Y29" i="35"/>
  <c r="AF84" i="209"/>
  <c r="X29" i="35"/>
  <c r="V24" i="210"/>
  <c r="W24" i="210" s="1"/>
  <c r="V20" i="210"/>
  <c r="W20" i="210" s="1"/>
  <c r="V14" i="210"/>
  <c r="W14" i="210" s="1"/>
  <c r="V10" i="210"/>
  <c r="W10" i="210" s="1"/>
  <c r="AA28" i="209"/>
  <c r="V11" i="210"/>
  <c r="W11" i="210" s="1"/>
  <c r="V19" i="209"/>
  <c r="W19" i="209" s="1"/>
  <c r="V18" i="210"/>
  <c r="W18" i="210" s="1"/>
  <c r="V25" i="209"/>
  <c r="W25" i="209" s="1"/>
  <c r="BA83" i="210"/>
  <c r="AA15" i="210"/>
  <c r="V15" i="210"/>
  <c r="W15" i="210" s="1"/>
  <c r="V28" i="210"/>
  <c r="W28" i="210" s="1"/>
  <c r="AA28" i="210"/>
  <c r="AA12" i="210"/>
  <c r="V12" i="210"/>
  <c r="W12" i="210" s="1"/>
  <c r="V26" i="210"/>
  <c r="W26" i="210" s="1"/>
  <c r="AA26" i="210"/>
  <c r="AA17" i="210"/>
  <c r="V17" i="210"/>
  <c r="W17" i="210" s="1"/>
  <c r="AA21" i="210"/>
  <c r="V21" i="210"/>
  <c r="W21" i="210" s="1"/>
  <c r="AA25" i="210"/>
  <c r="V25" i="210"/>
  <c r="W25" i="210" s="1"/>
  <c r="AA19" i="210"/>
  <c r="V19" i="210"/>
  <c r="W19" i="210" s="1"/>
  <c r="AA13" i="210"/>
  <c r="V13" i="210"/>
  <c r="W13" i="210" s="1"/>
  <c r="AA8" i="210"/>
  <c r="V8" i="210"/>
  <c r="AA23" i="210"/>
  <c r="V23" i="210"/>
  <c r="W23" i="210" s="1"/>
  <c r="V17" i="209"/>
  <c r="W17" i="209" s="1"/>
  <c r="AA16" i="210"/>
  <c r="V16" i="210"/>
  <c r="W16" i="210" s="1"/>
  <c r="V27" i="210"/>
  <c r="W27" i="210" s="1"/>
  <c r="AA27" i="210"/>
  <c r="AA9" i="210"/>
  <c r="V9" i="210"/>
  <c r="W9" i="210" s="1"/>
  <c r="AA12" i="209"/>
  <c r="AA21" i="209"/>
  <c r="AV10" i="89"/>
  <c r="AV8" i="89"/>
  <c r="AV9" i="89"/>
  <c r="AL8" i="91"/>
  <c r="AL9" i="91"/>
  <c r="AL10" i="91"/>
  <c r="AL11" i="91"/>
  <c r="AL12" i="91"/>
  <c r="AL13" i="91"/>
  <c r="AL14" i="91"/>
  <c r="AA24" i="209"/>
  <c r="V24" i="209"/>
  <c r="W24" i="209" s="1"/>
  <c r="AL8" i="89"/>
  <c r="AL9" i="89"/>
  <c r="AL10" i="89"/>
  <c r="AA14" i="209"/>
  <c r="V14" i="209"/>
  <c r="W14" i="209" s="1"/>
  <c r="AA20" i="209"/>
  <c r="V20" i="209"/>
  <c r="W20" i="209" s="1"/>
  <c r="AS8" i="89"/>
  <c r="AS9" i="89"/>
  <c r="AS10" i="89"/>
  <c r="AA27" i="209"/>
  <c r="V27" i="209"/>
  <c r="W27" i="209" s="1"/>
  <c r="BA83" i="209"/>
  <c r="AL36" i="66"/>
  <c r="AL44" i="66"/>
  <c r="AL52" i="66"/>
  <c r="AL37" i="66"/>
  <c r="AL45" i="66"/>
  <c r="AL53" i="66"/>
  <c r="AL38" i="66"/>
  <c r="AL46" i="66"/>
  <c r="AL54" i="66"/>
  <c r="AL39" i="66"/>
  <c r="AL47" i="66"/>
  <c r="AL43" i="66"/>
  <c r="AL40" i="66"/>
  <c r="AL48" i="66"/>
  <c r="AL41" i="66"/>
  <c r="AL49" i="66"/>
  <c r="AL35" i="66"/>
  <c r="AL51" i="66"/>
  <c r="AL42" i="66"/>
  <c r="AL50" i="66"/>
  <c r="AP40" i="68"/>
  <c r="AQ40" i="68" s="1"/>
  <c r="AP48" i="68"/>
  <c r="AQ48" i="68" s="1"/>
  <c r="AP60" i="68"/>
  <c r="AQ60" i="68" s="1"/>
  <c r="AP67" i="68"/>
  <c r="AQ67" i="68" s="1"/>
  <c r="AP73" i="68"/>
  <c r="AQ73" i="68" s="1"/>
  <c r="AP85" i="68"/>
  <c r="AQ85" i="68" s="1"/>
  <c r="AP98" i="68"/>
  <c r="AQ98" i="68" s="1"/>
  <c r="AP45" i="68"/>
  <c r="AQ45" i="68" s="1"/>
  <c r="AP59" i="68"/>
  <c r="AQ59" i="68" s="1"/>
  <c r="AP68" i="68"/>
  <c r="AQ68" i="68" s="1"/>
  <c r="AP74" i="68"/>
  <c r="AQ74" i="68" s="1"/>
  <c r="AP80" i="68"/>
  <c r="AQ80" i="68" s="1"/>
  <c r="AP88" i="68"/>
  <c r="AQ88" i="68" s="1"/>
  <c r="AP95" i="68"/>
  <c r="AQ95" i="68" s="1"/>
  <c r="AP53" i="68"/>
  <c r="AQ53" i="68" s="1"/>
  <c r="AP46" i="68"/>
  <c r="AQ46" i="68" s="1"/>
  <c r="AP54" i="68"/>
  <c r="AQ54" i="68" s="1"/>
  <c r="AP61" i="68"/>
  <c r="AQ61" i="68" s="1"/>
  <c r="AP69" i="68"/>
  <c r="AQ69" i="68" s="1"/>
  <c r="AP81" i="68"/>
  <c r="AQ81" i="68" s="1"/>
  <c r="AP89" i="68"/>
  <c r="AQ89" i="68" s="1"/>
  <c r="AP96" i="68"/>
  <c r="AQ96" i="68" s="1"/>
  <c r="AP47" i="68"/>
  <c r="AQ47" i="68" s="1"/>
  <c r="AP55" i="68"/>
  <c r="AQ55" i="68" s="1"/>
  <c r="AP62" i="68"/>
  <c r="AQ62" i="68" s="1"/>
  <c r="AP75" i="68"/>
  <c r="AQ75" i="68" s="1"/>
  <c r="AP82" i="68"/>
  <c r="AQ82" i="68" s="1"/>
  <c r="AP90" i="68"/>
  <c r="AQ90" i="68" s="1"/>
  <c r="AP97" i="68"/>
  <c r="AQ97" i="68" s="1"/>
  <c r="AP44" i="68"/>
  <c r="AQ44" i="68" s="1"/>
  <c r="AP39" i="68"/>
  <c r="AQ39" i="68" s="1"/>
  <c r="AP49" i="68"/>
  <c r="AQ49" i="68" s="1"/>
  <c r="AP56" i="68"/>
  <c r="AQ56" i="68" s="1"/>
  <c r="AP70" i="68"/>
  <c r="AQ70" i="68" s="1"/>
  <c r="AP76" i="68"/>
  <c r="AQ76" i="68" s="1"/>
  <c r="AP83" i="68"/>
  <c r="AQ83" i="68" s="1"/>
  <c r="AP91" i="68"/>
  <c r="AQ91" i="68" s="1"/>
  <c r="AP99" i="68"/>
  <c r="AQ99" i="68" s="1"/>
  <c r="AP41" i="68"/>
  <c r="AQ41" i="68" s="1"/>
  <c r="AP50" i="68"/>
  <c r="AQ50" i="68" s="1"/>
  <c r="AP57" i="68"/>
  <c r="AQ57" i="68" s="1"/>
  <c r="AP63" i="68"/>
  <c r="AQ63" i="68" s="1"/>
  <c r="AP77" i="68"/>
  <c r="AQ77" i="68" s="1"/>
  <c r="AP84" i="68"/>
  <c r="AQ84" i="68" s="1"/>
  <c r="AP92" i="68"/>
  <c r="AQ92" i="68" s="1"/>
  <c r="AP100" i="68"/>
  <c r="AQ100" i="68" s="1"/>
  <c r="AP42" i="68"/>
  <c r="AQ42" i="68" s="1"/>
  <c r="AP51" i="68"/>
  <c r="AQ51" i="68" s="1"/>
  <c r="AP64" i="68"/>
  <c r="AQ64" i="68" s="1"/>
  <c r="AP71" i="68"/>
  <c r="AQ71" i="68" s="1"/>
  <c r="AP78" i="68"/>
  <c r="AQ78" i="68" s="1"/>
  <c r="AP86" i="68"/>
  <c r="AQ86" i="68" s="1"/>
  <c r="AP93" i="68"/>
  <c r="AQ93" i="68" s="1"/>
  <c r="AP66" i="68"/>
  <c r="AQ66" i="68" s="1"/>
  <c r="AP43" i="68"/>
  <c r="AQ43" i="68" s="1"/>
  <c r="AP52" i="68"/>
  <c r="AQ52" i="68" s="1"/>
  <c r="AP58" i="68"/>
  <c r="AQ58" i="68" s="1"/>
  <c r="AP65" i="68"/>
  <c r="AQ65" i="68" s="1"/>
  <c r="AP72" i="68"/>
  <c r="AQ72" i="68" s="1"/>
  <c r="AP79" i="68"/>
  <c r="AQ79" i="68" s="1"/>
  <c r="AP87" i="68"/>
  <c r="AQ87" i="68" s="1"/>
  <c r="AP94" i="68"/>
  <c r="AQ94" i="68" s="1"/>
  <c r="AL9" i="70"/>
  <c r="AL10" i="70"/>
  <c r="AL8" i="70"/>
  <c r="AA16" i="209"/>
  <c r="V16" i="209"/>
  <c r="W16" i="209" s="1"/>
  <c r="AA13" i="209"/>
  <c r="V13" i="209"/>
  <c r="W13" i="209" s="1"/>
  <c r="AI12" i="66"/>
  <c r="AJ12" i="66" s="1"/>
  <c r="AI16" i="66"/>
  <c r="AJ16" i="66" s="1"/>
  <c r="AI20" i="66"/>
  <c r="AJ20" i="66" s="1"/>
  <c r="AI24" i="66"/>
  <c r="AJ24" i="66" s="1"/>
  <c r="AI28" i="66"/>
  <c r="AJ28" i="66" s="1"/>
  <c r="AI32" i="66"/>
  <c r="AJ32" i="66" s="1"/>
  <c r="AI36" i="66"/>
  <c r="AJ36" i="66" s="1"/>
  <c r="AI40" i="66"/>
  <c r="AJ40" i="66" s="1"/>
  <c r="AI44" i="66"/>
  <c r="AJ44" i="66" s="1"/>
  <c r="AI11" i="66"/>
  <c r="AJ11" i="66" s="1"/>
  <c r="AI25" i="66"/>
  <c r="AJ25" i="66" s="1"/>
  <c r="AI34" i="66"/>
  <c r="AJ34" i="66" s="1"/>
  <c r="AI43" i="66"/>
  <c r="AJ43" i="66" s="1"/>
  <c r="AI38" i="66"/>
  <c r="AJ38" i="66" s="1"/>
  <c r="AI21" i="66"/>
  <c r="AJ21" i="66" s="1"/>
  <c r="AI30" i="66"/>
  <c r="AJ30" i="66" s="1"/>
  <c r="AI39" i="66"/>
  <c r="AJ39" i="66" s="1"/>
  <c r="AI48" i="66"/>
  <c r="AJ48" i="66" s="1"/>
  <c r="AI52" i="66"/>
  <c r="AJ52" i="66" s="1"/>
  <c r="AI17" i="66"/>
  <c r="AJ17" i="66" s="1"/>
  <c r="AI26" i="66"/>
  <c r="AJ26" i="66" s="1"/>
  <c r="AI35" i="66"/>
  <c r="AJ35" i="66" s="1"/>
  <c r="AI47" i="66"/>
  <c r="AJ47" i="66" s="1"/>
  <c r="AI13" i="66"/>
  <c r="AJ13" i="66" s="1"/>
  <c r="AI22" i="66"/>
  <c r="AJ22" i="66" s="1"/>
  <c r="AI31" i="66"/>
  <c r="AJ31" i="66" s="1"/>
  <c r="AI45" i="66"/>
  <c r="AJ45" i="66" s="1"/>
  <c r="AI49" i="66"/>
  <c r="AJ49" i="66" s="1"/>
  <c r="AI53" i="66"/>
  <c r="AJ53" i="66" s="1"/>
  <c r="AI29" i="66"/>
  <c r="AJ29" i="66" s="1"/>
  <c r="AI51" i="66"/>
  <c r="AJ51" i="66" s="1"/>
  <c r="AI18" i="66"/>
  <c r="AJ18" i="66" s="1"/>
  <c r="AI27" i="66"/>
  <c r="AJ27" i="66" s="1"/>
  <c r="AI41" i="66"/>
  <c r="AJ41" i="66" s="1"/>
  <c r="AI9" i="66"/>
  <c r="AJ9" i="66" s="1"/>
  <c r="AI14" i="66"/>
  <c r="AJ14" i="66" s="1"/>
  <c r="AI23" i="66"/>
  <c r="AJ23" i="66" s="1"/>
  <c r="AI37" i="66"/>
  <c r="AJ37" i="66" s="1"/>
  <c r="AI46" i="66"/>
  <c r="AJ46" i="66" s="1"/>
  <c r="AI50" i="66"/>
  <c r="AJ50" i="66" s="1"/>
  <c r="AI54" i="66"/>
  <c r="AJ54" i="66" s="1"/>
  <c r="AI15" i="66"/>
  <c r="AJ15" i="66" s="1"/>
  <c r="AI10" i="66"/>
  <c r="AJ10" i="66" s="1"/>
  <c r="AI19" i="66"/>
  <c r="AJ19" i="66" s="1"/>
  <c r="AI33" i="66"/>
  <c r="AJ33" i="66" s="1"/>
  <c r="AI42" i="66"/>
  <c r="AJ42" i="66" s="1"/>
  <c r="AA23" i="209"/>
  <c r="V23" i="209"/>
  <c r="W23" i="209" s="1"/>
  <c r="AA22" i="209"/>
  <c r="V22" i="209"/>
  <c r="W22" i="209" s="1"/>
  <c r="AA18" i="209"/>
  <c r="V18" i="209"/>
  <c r="W18" i="209" s="1"/>
  <c r="AH40" i="66"/>
  <c r="AH48" i="66"/>
  <c r="AH41" i="66"/>
  <c r="AH49" i="66"/>
  <c r="AH42" i="66"/>
  <c r="AH50" i="66"/>
  <c r="AH35" i="66"/>
  <c r="AH43" i="66"/>
  <c r="AH51" i="66"/>
  <c r="AH44" i="66"/>
  <c r="AH39" i="66"/>
  <c r="AH36" i="66"/>
  <c r="AH52" i="66"/>
  <c r="AH37" i="66"/>
  <c r="AH45" i="66"/>
  <c r="AH53" i="66"/>
  <c r="AH38" i="66"/>
  <c r="AH46" i="66"/>
  <c r="AH54" i="66"/>
  <c r="AH47" i="66"/>
  <c r="AA26" i="209"/>
  <c r="V26" i="209"/>
  <c r="W26" i="209" s="1"/>
  <c r="AH70" i="88"/>
  <c r="AH69" i="88"/>
  <c r="AH68" i="88"/>
  <c r="AH67" i="88"/>
  <c r="AY68" i="88"/>
  <c r="AZ68" i="88" s="1"/>
  <c r="AY67" i="88"/>
  <c r="AZ67" i="88" s="1"/>
  <c r="AY70" i="88"/>
  <c r="AZ70" i="88" s="1"/>
  <c r="AY69" i="88"/>
  <c r="AZ69" i="88" s="1"/>
  <c r="AV69" i="88"/>
  <c r="AW69" i="88" s="1"/>
  <c r="AV68" i="88"/>
  <c r="AW68" i="88" s="1"/>
  <c r="AV67" i="88"/>
  <c r="AW67" i="88" s="1"/>
  <c r="AV70" i="88"/>
  <c r="AW70" i="88" s="1"/>
  <c r="V69" i="88"/>
  <c r="AB69" i="88"/>
  <c r="AM68" i="88"/>
  <c r="AN68" i="88" s="1"/>
  <c r="AM67" i="88"/>
  <c r="AN67" i="88" s="1"/>
  <c r="AM70" i="88"/>
  <c r="AN70" i="88" s="1"/>
  <c r="AM69" i="88"/>
  <c r="AN69" i="88" s="1"/>
  <c r="V68" i="88"/>
  <c r="AB68" i="88"/>
  <c r="AP67" i="88"/>
  <c r="AQ67" i="88" s="1"/>
  <c r="AP70" i="88"/>
  <c r="AQ70" i="88" s="1"/>
  <c r="AP69" i="88"/>
  <c r="AQ69" i="88" s="1"/>
  <c r="AP68" i="88"/>
  <c r="AQ68" i="88" s="1"/>
  <c r="BB67" i="88"/>
  <c r="BC67" i="88" s="1"/>
  <c r="BB70" i="88"/>
  <c r="BC70" i="88" s="1"/>
  <c r="BB69" i="88"/>
  <c r="BC69" i="88" s="1"/>
  <c r="BB68" i="88"/>
  <c r="BC68" i="88" s="1"/>
  <c r="AL70" i="88"/>
  <c r="AL68" i="88"/>
  <c r="AL67" i="88"/>
  <c r="AL69" i="88"/>
  <c r="AB67" i="88"/>
  <c r="V67" i="88"/>
  <c r="AS70" i="88"/>
  <c r="AT70" i="88" s="1"/>
  <c r="AS69" i="88"/>
  <c r="AT69" i="88" s="1"/>
  <c r="AS68" i="88"/>
  <c r="AT68" i="88" s="1"/>
  <c r="AS67" i="88"/>
  <c r="AT67" i="88" s="1"/>
  <c r="AI69" i="88"/>
  <c r="AJ69" i="88" s="1"/>
  <c r="AI68" i="88"/>
  <c r="AJ68" i="88" s="1"/>
  <c r="AI67" i="88"/>
  <c r="AJ67" i="88" s="1"/>
  <c r="AI70" i="88"/>
  <c r="AJ70" i="88" s="1"/>
  <c r="AB70" i="88"/>
  <c r="V70" i="88"/>
  <c r="AL38" i="86"/>
  <c r="AL37" i="86"/>
  <c r="AL35" i="86"/>
  <c r="AL29" i="86"/>
  <c r="AL36" i="86"/>
  <c r="AL28" i="86"/>
  <c r="U44" i="71"/>
  <c r="AB44" i="71" s="1"/>
  <c r="U58" i="71"/>
  <c r="V58" i="71" s="1"/>
  <c r="U55" i="71"/>
  <c r="AB55" i="71" s="1"/>
  <c r="U39" i="71"/>
  <c r="V39" i="71" s="1"/>
  <c r="U31" i="71"/>
  <c r="AB31" i="71" s="1"/>
  <c r="U33" i="71"/>
  <c r="AB33" i="71" s="1"/>
  <c r="U56" i="71"/>
  <c r="BB60" i="71"/>
  <c r="BC60" i="71" s="1"/>
  <c r="BB58" i="71"/>
  <c r="BC58" i="71" s="1"/>
  <c r="BB56" i="71"/>
  <c r="BC56" i="71" s="1"/>
  <c r="BB54" i="71"/>
  <c r="BC54" i="71" s="1"/>
  <c r="BB52" i="71"/>
  <c r="BC52" i="71" s="1"/>
  <c r="BB50" i="71"/>
  <c r="BC50" i="71" s="1"/>
  <c r="BB48" i="71"/>
  <c r="BC48" i="71" s="1"/>
  <c r="BB46" i="71"/>
  <c r="BC46" i="71" s="1"/>
  <c r="BB44" i="71"/>
  <c r="BC44" i="71" s="1"/>
  <c r="BB42" i="71"/>
  <c r="BC42" i="71" s="1"/>
  <c r="BB40" i="71"/>
  <c r="BC40" i="71" s="1"/>
  <c r="BB59" i="71"/>
  <c r="BC59" i="71" s="1"/>
  <c r="BB57" i="71"/>
  <c r="BC57" i="71" s="1"/>
  <c r="BB55" i="71"/>
  <c r="BC55" i="71" s="1"/>
  <c r="BB53" i="71"/>
  <c r="BC53" i="71" s="1"/>
  <c r="BB51" i="71"/>
  <c r="BC51" i="71" s="1"/>
  <c r="BB49" i="71"/>
  <c r="BC49" i="71" s="1"/>
  <c r="BB47" i="71"/>
  <c r="BC47" i="71" s="1"/>
  <c r="BB45" i="71"/>
  <c r="BC45" i="71" s="1"/>
  <c r="BB43" i="71"/>
  <c r="BC43" i="71" s="1"/>
  <c r="BB41" i="71"/>
  <c r="BC41" i="71" s="1"/>
  <c r="BB39" i="71"/>
  <c r="BC39" i="71" s="1"/>
  <c r="BB38" i="71"/>
  <c r="BC38" i="71" s="1"/>
  <c r="BB36" i="71"/>
  <c r="BC36" i="71" s="1"/>
  <c r="BB34" i="71"/>
  <c r="BC34" i="71" s="1"/>
  <c r="BB32" i="71"/>
  <c r="BC32" i="71" s="1"/>
  <c r="BB31" i="71"/>
  <c r="BC31" i="71" s="1"/>
  <c r="BB35" i="71"/>
  <c r="BC35" i="71" s="1"/>
  <c r="BB33" i="71"/>
  <c r="BC33" i="71" s="1"/>
  <c r="BB37" i="71"/>
  <c r="BC37" i="71" s="1"/>
  <c r="AL59" i="71"/>
  <c r="AL57" i="71"/>
  <c r="AL55" i="71"/>
  <c r="AL53" i="71"/>
  <c r="AL51" i="71"/>
  <c r="AL49" i="71"/>
  <c r="AL47" i="71"/>
  <c r="AL45" i="71"/>
  <c r="AL43" i="71"/>
  <c r="AL41" i="71"/>
  <c r="AL56" i="71"/>
  <c r="AL50" i="71"/>
  <c r="AL39" i="71"/>
  <c r="AL37" i="71"/>
  <c r="AL35" i="71"/>
  <c r="AL33" i="71"/>
  <c r="AL31" i="71"/>
  <c r="AL48" i="71"/>
  <c r="AL42" i="71"/>
  <c r="AL60" i="71"/>
  <c r="AL44" i="71"/>
  <c r="AL58" i="71"/>
  <c r="AL54" i="71"/>
  <c r="AL38" i="71"/>
  <c r="AL52" i="71"/>
  <c r="AL36" i="71"/>
  <c r="AL34" i="71"/>
  <c r="AL32" i="71"/>
  <c r="AL40" i="71"/>
  <c r="AL46" i="71"/>
  <c r="U49" i="71"/>
  <c r="U47" i="71"/>
  <c r="U41" i="71"/>
  <c r="AV59" i="71"/>
  <c r="AW59" i="71" s="1"/>
  <c r="AV57" i="71"/>
  <c r="AW57" i="71" s="1"/>
  <c r="AV55" i="71"/>
  <c r="AW55" i="71" s="1"/>
  <c r="AV53" i="71"/>
  <c r="AW53" i="71" s="1"/>
  <c r="AV51" i="71"/>
  <c r="AW51" i="71" s="1"/>
  <c r="AV49" i="71"/>
  <c r="AW49" i="71" s="1"/>
  <c r="AV47" i="71"/>
  <c r="AW47" i="71" s="1"/>
  <c r="AV45" i="71"/>
  <c r="AW45" i="71" s="1"/>
  <c r="AV43" i="71"/>
  <c r="AW43" i="71" s="1"/>
  <c r="AV41" i="71"/>
  <c r="AW41" i="71" s="1"/>
  <c r="AV39" i="71"/>
  <c r="AW39" i="71" s="1"/>
  <c r="AV60" i="71"/>
  <c r="AW60" i="71" s="1"/>
  <c r="AV58" i="71"/>
  <c r="AW58" i="71" s="1"/>
  <c r="AV56" i="71"/>
  <c r="AW56" i="71" s="1"/>
  <c r="AV54" i="71"/>
  <c r="AW54" i="71" s="1"/>
  <c r="AV52" i="71"/>
  <c r="AW52" i="71" s="1"/>
  <c r="AV50" i="71"/>
  <c r="AW50" i="71" s="1"/>
  <c r="AV48" i="71"/>
  <c r="AW48" i="71" s="1"/>
  <c r="AV46" i="71"/>
  <c r="AW46" i="71" s="1"/>
  <c r="AV44" i="71"/>
  <c r="AW44" i="71" s="1"/>
  <c r="AV42" i="71"/>
  <c r="AW42" i="71" s="1"/>
  <c r="AV40" i="71"/>
  <c r="AW40" i="71" s="1"/>
  <c r="AV37" i="71"/>
  <c r="AW37" i="71" s="1"/>
  <c r="AV35" i="71"/>
  <c r="AW35" i="71" s="1"/>
  <c r="AV33" i="71"/>
  <c r="AW33" i="71" s="1"/>
  <c r="AV31" i="71"/>
  <c r="AW31" i="71" s="1"/>
  <c r="AV34" i="71"/>
  <c r="AW34" i="71" s="1"/>
  <c r="AV32" i="71"/>
  <c r="AW32" i="71" s="1"/>
  <c r="AV36" i="71"/>
  <c r="AW36" i="71" s="1"/>
  <c r="AV38" i="71"/>
  <c r="AW38" i="71" s="1"/>
  <c r="U35" i="71"/>
  <c r="AS60" i="71"/>
  <c r="AT60" i="71" s="1"/>
  <c r="AS58" i="71"/>
  <c r="AT58" i="71" s="1"/>
  <c r="AS56" i="71"/>
  <c r="AT56" i="71" s="1"/>
  <c r="AS54" i="71"/>
  <c r="AT54" i="71" s="1"/>
  <c r="AS52" i="71"/>
  <c r="AT52" i="71" s="1"/>
  <c r="AS50" i="71"/>
  <c r="AT50" i="71" s="1"/>
  <c r="AS48" i="71"/>
  <c r="AT48" i="71" s="1"/>
  <c r="AS46" i="71"/>
  <c r="AT46" i="71" s="1"/>
  <c r="AS44" i="71"/>
  <c r="AT44" i="71" s="1"/>
  <c r="AS59" i="71"/>
  <c r="AT59" i="71" s="1"/>
  <c r="AS57" i="71"/>
  <c r="AT57" i="71" s="1"/>
  <c r="AS55" i="71"/>
  <c r="AT55" i="71" s="1"/>
  <c r="AS53" i="71"/>
  <c r="AT53" i="71" s="1"/>
  <c r="AS51" i="71"/>
  <c r="AT51" i="71" s="1"/>
  <c r="AS49" i="71"/>
  <c r="AT49" i="71" s="1"/>
  <c r="AS47" i="71"/>
  <c r="AT47" i="71" s="1"/>
  <c r="AS45" i="71"/>
  <c r="AT45" i="71" s="1"/>
  <c r="AS43" i="71"/>
  <c r="AT43" i="71" s="1"/>
  <c r="AS38" i="71"/>
  <c r="AT38" i="71" s="1"/>
  <c r="AS36" i="71"/>
  <c r="AT36" i="71" s="1"/>
  <c r="AS34" i="71"/>
  <c r="AT34" i="71" s="1"/>
  <c r="AS32" i="71"/>
  <c r="AT32" i="71" s="1"/>
  <c r="AS33" i="71"/>
  <c r="AT33" i="71" s="1"/>
  <c r="AS31" i="71"/>
  <c r="AT31" i="71" s="1"/>
  <c r="AS42" i="71"/>
  <c r="AT42" i="71" s="1"/>
  <c r="AS41" i="71"/>
  <c r="AT41" i="71" s="1"/>
  <c r="AS40" i="71"/>
  <c r="AT40" i="71" s="1"/>
  <c r="AS37" i="71"/>
  <c r="AT37" i="71" s="1"/>
  <c r="AS35" i="71"/>
  <c r="AT35" i="71" s="1"/>
  <c r="AS39" i="71"/>
  <c r="AT39" i="71" s="1"/>
  <c r="U59" i="71"/>
  <c r="U54" i="71"/>
  <c r="U32" i="71"/>
  <c r="U43" i="71"/>
  <c r="AH60" i="71"/>
  <c r="AH58" i="71"/>
  <c r="AH56" i="71"/>
  <c r="AH54" i="71"/>
  <c r="AH52" i="71"/>
  <c r="AH50" i="71"/>
  <c r="AH48" i="71"/>
  <c r="AH46" i="71"/>
  <c r="AH44" i="71"/>
  <c r="AH42" i="71"/>
  <c r="AH40" i="71"/>
  <c r="AH45" i="71"/>
  <c r="AH55" i="71"/>
  <c r="AH38" i="71"/>
  <c r="AH36" i="71"/>
  <c r="AH34" i="71"/>
  <c r="AH32" i="71"/>
  <c r="AH53" i="71"/>
  <c r="AH39" i="71"/>
  <c r="AH49" i="71"/>
  <c r="AH41" i="71"/>
  <c r="AH59" i="71"/>
  <c r="AH43" i="71"/>
  <c r="AH47" i="71"/>
  <c r="AH57" i="71"/>
  <c r="AH31" i="71"/>
  <c r="AH37" i="71"/>
  <c r="AH35" i="71"/>
  <c r="AH33" i="71"/>
  <c r="AH51" i="71"/>
  <c r="U53" i="71"/>
  <c r="U36" i="71"/>
  <c r="AY59" i="71"/>
  <c r="AZ59" i="71" s="1"/>
  <c r="AY57" i="71"/>
  <c r="AZ57" i="71" s="1"/>
  <c r="AY55" i="71"/>
  <c r="AZ55" i="71" s="1"/>
  <c r="AY53" i="71"/>
  <c r="AZ53" i="71" s="1"/>
  <c r="AY51" i="71"/>
  <c r="AZ51" i="71" s="1"/>
  <c r="AY49" i="71"/>
  <c r="AZ49" i="71" s="1"/>
  <c r="AY47" i="71"/>
  <c r="AZ47" i="71" s="1"/>
  <c r="AY45" i="71"/>
  <c r="AZ45" i="71" s="1"/>
  <c r="AY60" i="71"/>
  <c r="AZ60" i="71" s="1"/>
  <c r="AY58" i="71"/>
  <c r="AZ58" i="71" s="1"/>
  <c r="AY56" i="71"/>
  <c r="AZ56" i="71" s="1"/>
  <c r="AY54" i="71"/>
  <c r="AZ54" i="71" s="1"/>
  <c r="AY52" i="71"/>
  <c r="AZ52" i="71" s="1"/>
  <c r="AY50" i="71"/>
  <c r="AZ50" i="71" s="1"/>
  <c r="AY48" i="71"/>
  <c r="AZ48" i="71" s="1"/>
  <c r="AY46" i="71"/>
  <c r="AZ46" i="71" s="1"/>
  <c r="AY44" i="71"/>
  <c r="AZ44" i="71" s="1"/>
  <c r="AY42" i="71"/>
  <c r="AZ42" i="71" s="1"/>
  <c r="AY37" i="71"/>
  <c r="AZ37" i="71" s="1"/>
  <c r="AY35" i="71"/>
  <c r="AZ35" i="71" s="1"/>
  <c r="AY33" i="71"/>
  <c r="AZ33" i="71" s="1"/>
  <c r="AY31" i="71"/>
  <c r="AZ31" i="71" s="1"/>
  <c r="AY41" i="71"/>
  <c r="AZ41" i="71" s="1"/>
  <c r="AY40" i="71"/>
  <c r="AZ40" i="71" s="1"/>
  <c r="AY38" i="71"/>
  <c r="AZ38" i="71" s="1"/>
  <c r="AY39" i="71"/>
  <c r="AZ39" i="71" s="1"/>
  <c r="AY43" i="71"/>
  <c r="AZ43" i="71" s="1"/>
  <c r="AY36" i="71"/>
  <c r="AZ36" i="71" s="1"/>
  <c r="AY34" i="71"/>
  <c r="AZ34" i="71" s="1"/>
  <c r="AY32" i="71"/>
  <c r="AZ32" i="71" s="1"/>
  <c r="U51" i="71"/>
  <c r="U48" i="71"/>
  <c r="U45" i="71"/>
  <c r="U50" i="71"/>
  <c r="AP60" i="71"/>
  <c r="AQ60" i="71" s="1"/>
  <c r="AP58" i="71"/>
  <c r="AQ58" i="71" s="1"/>
  <c r="AP56" i="71"/>
  <c r="AQ56" i="71" s="1"/>
  <c r="AP54" i="71"/>
  <c r="AQ54" i="71" s="1"/>
  <c r="AP52" i="71"/>
  <c r="AQ52" i="71" s="1"/>
  <c r="AP50" i="71"/>
  <c r="AQ50" i="71" s="1"/>
  <c r="AP48" i="71"/>
  <c r="AQ48" i="71" s="1"/>
  <c r="AP46" i="71"/>
  <c r="AQ46" i="71" s="1"/>
  <c r="AP44" i="71"/>
  <c r="AQ44" i="71" s="1"/>
  <c r="AP42" i="71"/>
  <c r="AQ42" i="71" s="1"/>
  <c r="AP40" i="71"/>
  <c r="AQ40" i="71" s="1"/>
  <c r="AP59" i="71"/>
  <c r="AQ59" i="71" s="1"/>
  <c r="AP57" i="71"/>
  <c r="AQ57" i="71" s="1"/>
  <c r="AP55" i="71"/>
  <c r="AQ55" i="71" s="1"/>
  <c r="AP53" i="71"/>
  <c r="AQ53" i="71" s="1"/>
  <c r="AP51" i="71"/>
  <c r="AQ51" i="71" s="1"/>
  <c r="AP49" i="71"/>
  <c r="AQ49" i="71" s="1"/>
  <c r="AP47" i="71"/>
  <c r="AQ47" i="71" s="1"/>
  <c r="AP45" i="71"/>
  <c r="AQ45" i="71" s="1"/>
  <c r="AP43" i="71"/>
  <c r="AQ43" i="71" s="1"/>
  <c r="AP41" i="71"/>
  <c r="AQ41" i="71" s="1"/>
  <c r="AP39" i="71"/>
  <c r="AQ39" i="71" s="1"/>
  <c r="AP38" i="71"/>
  <c r="AQ38" i="71" s="1"/>
  <c r="AP36" i="71"/>
  <c r="AQ36" i="71" s="1"/>
  <c r="AP34" i="71"/>
  <c r="AQ34" i="71" s="1"/>
  <c r="AP32" i="71"/>
  <c r="AQ32" i="71" s="1"/>
  <c r="AP37" i="71"/>
  <c r="AQ37" i="71" s="1"/>
  <c r="AP35" i="71"/>
  <c r="AQ35" i="71" s="1"/>
  <c r="AP33" i="71"/>
  <c r="AQ33" i="71" s="1"/>
  <c r="AP31" i="71"/>
  <c r="AQ31" i="71" s="1"/>
  <c r="U60" i="71"/>
  <c r="U38" i="71"/>
  <c r="U40" i="71"/>
  <c r="U37" i="71"/>
  <c r="AM59" i="71"/>
  <c r="AN59" i="71" s="1"/>
  <c r="AM57" i="71"/>
  <c r="AN57" i="71" s="1"/>
  <c r="AM55" i="71"/>
  <c r="AN55" i="71" s="1"/>
  <c r="AM53" i="71"/>
  <c r="AN53" i="71" s="1"/>
  <c r="AM51" i="71"/>
  <c r="AN51" i="71" s="1"/>
  <c r="AM49" i="71"/>
  <c r="AN49" i="71" s="1"/>
  <c r="AM47" i="71"/>
  <c r="AN47" i="71" s="1"/>
  <c r="AM45" i="71"/>
  <c r="AN45" i="71" s="1"/>
  <c r="AM60" i="71"/>
  <c r="AN60" i="71" s="1"/>
  <c r="AM58" i="71"/>
  <c r="AN58" i="71" s="1"/>
  <c r="AM56" i="71"/>
  <c r="AN56" i="71" s="1"/>
  <c r="AM54" i="71"/>
  <c r="AN54" i="71" s="1"/>
  <c r="AM52" i="71"/>
  <c r="AN52" i="71" s="1"/>
  <c r="AM50" i="71"/>
  <c r="AN50" i="71" s="1"/>
  <c r="AM48" i="71"/>
  <c r="AN48" i="71" s="1"/>
  <c r="AM46" i="71"/>
  <c r="AN46" i="71" s="1"/>
  <c r="AM44" i="71"/>
  <c r="AN44" i="71" s="1"/>
  <c r="AM43" i="71"/>
  <c r="AN43" i="71" s="1"/>
  <c r="AM39" i="71"/>
  <c r="AN39" i="71" s="1"/>
  <c r="AM37" i="71"/>
  <c r="AN37" i="71" s="1"/>
  <c r="AM35" i="71"/>
  <c r="AN35" i="71" s="1"/>
  <c r="AM33" i="71"/>
  <c r="AN33" i="71" s="1"/>
  <c r="AM31" i="71"/>
  <c r="AN31" i="71" s="1"/>
  <c r="AM38" i="71"/>
  <c r="AN38" i="71" s="1"/>
  <c r="AM36" i="71"/>
  <c r="AN36" i="71" s="1"/>
  <c r="AM34" i="71"/>
  <c r="AN34" i="71" s="1"/>
  <c r="AM32" i="71"/>
  <c r="AN32" i="71" s="1"/>
  <c r="AM42" i="71"/>
  <c r="AN42" i="71" s="1"/>
  <c r="AM40" i="71"/>
  <c r="AN40" i="71" s="1"/>
  <c r="AM41" i="71"/>
  <c r="AN41" i="71" s="1"/>
  <c r="U42" i="71"/>
  <c r="AI60" i="71"/>
  <c r="AJ60" i="71" s="1"/>
  <c r="AI58" i="71"/>
  <c r="AJ58" i="71" s="1"/>
  <c r="AI56" i="71"/>
  <c r="AJ56" i="71" s="1"/>
  <c r="AI54" i="71"/>
  <c r="AJ54" i="71" s="1"/>
  <c r="AI52" i="71"/>
  <c r="AJ52" i="71" s="1"/>
  <c r="AI50" i="71"/>
  <c r="AJ50" i="71" s="1"/>
  <c r="AI48" i="71"/>
  <c r="AJ48" i="71" s="1"/>
  <c r="AI46" i="71"/>
  <c r="AJ46" i="71" s="1"/>
  <c r="AI59" i="71"/>
  <c r="AJ59" i="71" s="1"/>
  <c r="AI57" i="71"/>
  <c r="AJ57" i="71" s="1"/>
  <c r="AI55" i="71"/>
  <c r="AJ55" i="71" s="1"/>
  <c r="AI53" i="71"/>
  <c r="AJ53" i="71" s="1"/>
  <c r="AI51" i="71"/>
  <c r="AJ51" i="71" s="1"/>
  <c r="AI49" i="71"/>
  <c r="AJ49" i="71" s="1"/>
  <c r="AI47" i="71"/>
  <c r="AJ47" i="71" s="1"/>
  <c r="AI45" i="71"/>
  <c r="AJ45" i="71" s="1"/>
  <c r="AI43" i="71"/>
  <c r="AJ43" i="71" s="1"/>
  <c r="AI42" i="71"/>
  <c r="AJ42" i="71" s="1"/>
  <c r="AI38" i="71"/>
  <c r="AJ38" i="71" s="1"/>
  <c r="AI36" i="71"/>
  <c r="AJ36" i="71" s="1"/>
  <c r="AI34" i="71"/>
  <c r="AJ34" i="71" s="1"/>
  <c r="AI32" i="71"/>
  <c r="AJ32" i="71" s="1"/>
  <c r="AI41" i="71"/>
  <c r="AJ41" i="71" s="1"/>
  <c r="AI39" i="71"/>
  <c r="AJ39" i="71" s="1"/>
  <c r="AI31" i="71"/>
  <c r="AJ31" i="71" s="1"/>
  <c r="AI44" i="71"/>
  <c r="AJ44" i="71" s="1"/>
  <c r="AI40" i="71"/>
  <c r="AJ40" i="71" s="1"/>
  <c r="AI37" i="71"/>
  <c r="AJ37" i="71" s="1"/>
  <c r="AI35" i="71"/>
  <c r="AJ35" i="71" s="1"/>
  <c r="AI33" i="71"/>
  <c r="AJ33" i="71" s="1"/>
  <c r="U46" i="71"/>
  <c r="U52" i="71"/>
  <c r="U57" i="71"/>
  <c r="U34" i="71"/>
  <c r="AL27" i="86"/>
  <c r="AL34" i="86"/>
  <c r="AL33" i="86"/>
  <c r="AL32" i="86"/>
  <c r="AL31" i="86"/>
  <c r="AI31" i="35" l="1"/>
  <c r="U31" i="35"/>
  <c r="V31" i="35" s="1"/>
  <c r="F31" i="35"/>
  <c r="AA84" i="211"/>
  <c r="Q31" i="35"/>
  <c r="BA4" i="210"/>
  <c r="Q31" i="186"/>
  <c r="BA4" i="209"/>
  <c r="Q30" i="186"/>
  <c r="AE30" i="35"/>
  <c r="AB58" i="71"/>
  <c r="W8" i="210"/>
  <c r="V55" i="71"/>
  <c r="BD68" i="88"/>
  <c r="BD69" i="88"/>
  <c r="V31" i="71"/>
  <c r="AB39" i="71"/>
  <c r="V33" i="71"/>
  <c r="V44" i="71"/>
  <c r="BD67" i="88"/>
  <c r="BD70" i="88"/>
  <c r="BD45" i="71"/>
  <c r="BD59" i="71"/>
  <c r="BD55" i="71"/>
  <c r="BD33" i="71"/>
  <c r="BD41" i="71"/>
  <c r="BD35" i="71"/>
  <c r="BD37" i="71"/>
  <c r="BD52" i="71"/>
  <c r="BD40" i="71"/>
  <c r="BD53" i="71"/>
  <c r="BD34" i="71"/>
  <c r="BD49" i="71"/>
  <c r="BD51" i="71"/>
  <c r="BD39" i="71"/>
  <c r="BD57" i="71"/>
  <c r="BD58" i="71"/>
  <c r="BD46" i="71"/>
  <c r="BD47" i="71"/>
  <c r="BD60" i="71"/>
  <c r="V60" i="71"/>
  <c r="AB60" i="71"/>
  <c r="AB45" i="71"/>
  <c r="V45" i="71"/>
  <c r="AB53" i="71"/>
  <c r="V53" i="71"/>
  <c r="AB41" i="71"/>
  <c r="V41" i="71"/>
  <c r="BD31" i="71"/>
  <c r="BD32" i="71"/>
  <c r="BD44" i="71"/>
  <c r="V48" i="71"/>
  <c r="AB48" i="71"/>
  <c r="AB47" i="71"/>
  <c r="V47" i="71"/>
  <c r="BD42" i="71"/>
  <c r="AB51" i="71"/>
  <c r="V51" i="71"/>
  <c r="AB49" i="71"/>
  <c r="V49" i="71"/>
  <c r="BD43" i="71"/>
  <c r="AB35" i="71"/>
  <c r="V35" i="71"/>
  <c r="V34" i="71"/>
  <c r="AB34" i="71"/>
  <c r="BD36" i="71"/>
  <c r="BD56" i="71"/>
  <c r="AB42" i="71"/>
  <c r="V42" i="71"/>
  <c r="V32" i="71"/>
  <c r="AB32" i="71"/>
  <c r="AB57" i="71"/>
  <c r="V57" i="71"/>
  <c r="BD38" i="71"/>
  <c r="AB37" i="71"/>
  <c r="V37" i="71"/>
  <c r="V54" i="71"/>
  <c r="AB54" i="71"/>
  <c r="V56" i="71"/>
  <c r="AB56" i="71"/>
  <c r="V52" i="71"/>
  <c r="AB52" i="71"/>
  <c r="BD48" i="71"/>
  <c r="V40" i="71"/>
  <c r="AB40" i="71"/>
  <c r="AB59" i="71"/>
  <c r="V59" i="71"/>
  <c r="V46" i="71"/>
  <c r="AB46" i="71"/>
  <c r="BD54" i="71"/>
  <c r="BD50" i="71"/>
  <c r="V38" i="71"/>
  <c r="AB38" i="71"/>
  <c r="V50" i="71"/>
  <c r="AB50" i="71"/>
  <c r="V36" i="71"/>
  <c r="AB36" i="71"/>
  <c r="AB43" i="71"/>
  <c r="V43" i="71"/>
  <c r="AJ31" i="35" l="1"/>
  <c r="AG31" i="35"/>
  <c r="AD31" i="78"/>
  <c r="D31" i="39"/>
  <c r="D30" i="39"/>
  <c r="D26" i="39"/>
  <c r="D25" i="39"/>
  <c r="D24" i="39"/>
  <c r="D23" i="39"/>
  <c r="D22" i="39"/>
  <c r="D21" i="39"/>
  <c r="D17" i="39"/>
  <c r="D12" i="39" s="1"/>
  <c r="D16" i="39"/>
  <c r="D15" i="39"/>
  <c r="D11" i="39"/>
  <c r="D8" i="39" s="1"/>
  <c r="D10" i="39"/>
  <c r="D9" i="39"/>
  <c r="E29" i="39"/>
  <c r="E28" i="39"/>
  <c r="E27" i="39"/>
  <c r="E26" i="39"/>
  <c r="E22" i="39"/>
  <c r="E21" i="39"/>
  <c r="E20" i="39"/>
  <c r="E19" i="39"/>
  <c r="E18" i="39"/>
  <c r="E16" i="39"/>
  <c r="E15" i="39"/>
  <c r="E14" i="39"/>
  <c r="E13" i="39"/>
  <c r="E12" i="39"/>
  <c r="E10" i="39"/>
  <c r="E9" i="39"/>
  <c r="E8" i="39"/>
  <c r="E7" i="39"/>
  <c r="E6" i="39"/>
  <c r="J19" i="87" l="1"/>
  <c r="J8" i="87"/>
  <c r="J26" i="87"/>
  <c r="J15" i="87"/>
  <c r="J12" i="87"/>
  <c r="J13" i="87"/>
  <c r="J21" i="87"/>
  <c r="J20" i="87"/>
  <c r="J28" i="87"/>
  <c r="J10" i="87"/>
  <c r="J18" i="87"/>
  <c r="J9" i="87"/>
  <c r="J11" i="87"/>
  <c r="J24" i="87"/>
  <c r="J27" i="87"/>
  <c r="J16" i="87"/>
  <c r="J30" i="87"/>
  <c r="J22" i="87"/>
  <c r="J14" i="87"/>
  <c r="J25" i="87"/>
  <c r="J17" i="87"/>
  <c r="J9" i="209"/>
  <c r="X9" i="209" s="1"/>
  <c r="J11" i="209"/>
  <c r="X11" i="209" s="1"/>
  <c r="J8" i="209"/>
  <c r="X8" i="209" s="1"/>
  <c r="J10" i="209"/>
  <c r="X10" i="209" s="1"/>
  <c r="J46" i="78"/>
  <c r="Y46" i="78" s="1"/>
  <c r="Y37" i="78"/>
  <c r="Y24" i="78"/>
  <c r="Y23" i="78"/>
  <c r="Y32" i="78"/>
  <c r="Y42" i="78"/>
  <c r="Y17" i="78"/>
  <c r="Y16" i="78"/>
  <c r="Y19" i="78"/>
  <c r="Y38" i="78"/>
  <c r="Y41" i="78"/>
  <c r="Y20" i="78"/>
  <c r="Y15" i="78"/>
  <c r="Y34" i="78"/>
  <c r="Y33" i="78"/>
  <c r="J47" i="78"/>
  <c r="Y47" i="78" s="1"/>
  <c r="J45" i="78"/>
  <c r="Y45" i="78" s="1"/>
  <c r="Y30" i="78"/>
  <c r="Y21" i="78"/>
  <c r="Y43" i="78"/>
  <c r="Y22" i="78"/>
  <c r="J44" i="78"/>
  <c r="Y44" i="78" s="1"/>
  <c r="Y39" i="78"/>
  <c r="Y18" i="78"/>
  <c r="Y36" i="78"/>
  <c r="Y35" i="78"/>
  <c r="Y31" i="78"/>
  <c r="J78" i="210"/>
  <c r="X78" i="210" s="1"/>
  <c r="J81" i="210"/>
  <c r="X81" i="210" s="1"/>
  <c r="J76" i="210"/>
  <c r="X76" i="210" s="1"/>
  <c r="J73" i="210"/>
  <c r="X73" i="210" s="1"/>
  <c r="J79" i="210"/>
  <c r="X79" i="210" s="1"/>
  <c r="J80" i="210"/>
  <c r="X80" i="210" s="1"/>
  <c r="J68" i="210"/>
  <c r="X68" i="210" s="1"/>
  <c r="J61" i="210"/>
  <c r="X61" i="210" s="1"/>
  <c r="J59" i="210"/>
  <c r="X59" i="210" s="1"/>
  <c r="J57" i="210"/>
  <c r="X57" i="210" s="1"/>
  <c r="J55" i="210"/>
  <c r="X55" i="210" s="1"/>
  <c r="J66" i="210"/>
  <c r="X66" i="210" s="1"/>
  <c r="J62" i="210"/>
  <c r="X62" i="210" s="1"/>
  <c r="J60" i="210"/>
  <c r="X60" i="210" s="1"/>
  <c r="J58" i="210"/>
  <c r="X58" i="210" s="1"/>
  <c r="J56" i="210"/>
  <c r="X56" i="210" s="1"/>
  <c r="J54" i="210"/>
  <c r="X54" i="210" s="1"/>
  <c r="J34" i="210"/>
  <c r="X34" i="210" s="1"/>
  <c r="J64" i="210"/>
  <c r="X64" i="210" s="1"/>
  <c r="J44" i="210"/>
  <c r="X44" i="210" s="1"/>
  <c r="J69" i="210"/>
  <c r="X69" i="210" s="1"/>
  <c r="J71" i="210"/>
  <c r="X71" i="210" s="1"/>
  <c r="J39" i="210"/>
  <c r="X39" i="210" s="1"/>
  <c r="J30" i="210"/>
  <c r="X30" i="210" s="1"/>
  <c r="J48" i="210"/>
  <c r="X48" i="210" s="1"/>
  <c r="J72" i="210"/>
  <c r="X72" i="210" s="1"/>
  <c r="J82" i="210"/>
  <c r="X82" i="210" s="1"/>
  <c r="J38" i="210"/>
  <c r="X38" i="210" s="1"/>
  <c r="J49" i="210"/>
  <c r="X49" i="210" s="1"/>
  <c r="J45" i="210"/>
  <c r="X45" i="210" s="1"/>
  <c r="J53" i="210"/>
  <c r="X53" i="210" s="1"/>
  <c r="J74" i="210"/>
  <c r="X74" i="210" s="1"/>
  <c r="J32" i="210"/>
  <c r="X32" i="210" s="1"/>
  <c r="J29" i="210"/>
  <c r="X29" i="210" s="1"/>
  <c r="J33" i="210"/>
  <c r="X33" i="210" s="1"/>
  <c r="J50" i="210"/>
  <c r="X50" i="210" s="1"/>
  <c r="J65" i="210"/>
  <c r="X65" i="210" s="1"/>
  <c r="J36" i="210"/>
  <c r="X36" i="210" s="1"/>
  <c r="J52" i="210"/>
  <c r="X52" i="210" s="1"/>
  <c r="J67" i="210"/>
  <c r="X67" i="210" s="1"/>
  <c r="J35" i="210"/>
  <c r="X35" i="210" s="1"/>
  <c r="J51" i="210"/>
  <c r="X51" i="210" s="1"/>
  <c r="J46" i="210"/>
  <c r="X46" i="210" s="1"/>
  <c r="J75" i="210"/>
  <c r="X75" i="210" s="1"/>
  <c r="J43" i="210"/>
  <c r="X43" i="210" s="1"/>
  <c r="J31" i="210"/>
  <c r="X31" i="210" s="1"/>
  <c r="J40" i="210"/>
  <c r="X40" i="210" s="1"/>
  <c r="J37" i="210"/>
  <c r="X37" i="210" s="1"/>
  <c r="J41" i="210"/>
  <c r="X41" i="210" s="1"/>
  <c r="J77" i="210"/>
  <c r="X77" i="210" s="1"/>
  <c r="J47" i="210"/>
  <c r="X47" i="210" s="1"/>
  <c r="J42" i="210"/>
  <c r="X42" i="210" s="1"/>
  <c r="J70" i="210"/>
  <c r="X70" i="210" s="1"/>
  <c r="J63" i="210"/>
  <c r="X63" i="210" s="1"/>
  <c r="D6" i="39"/>
  <c r="J81" i="209"/>
  <c r="X81" i="209" s="1"/>
  <c r="J79" i="209"/>
  <c r="X79" i="209" s="1"/>
  <c r="J76" i="209"/>
  <c r="X76" i="209" s="1"/>
  <c r="J78" i="209"/>
  <c r="X78" i="209" s="1"/>
  <c r="J65" i="209"/>
  <c r="X65" i="209" s="1"/>
  <c r="J63" i="209"/>
  <c r="X63" i="209" s="1"/>
  <c r="J33" i="209"/>
  <c r="X33" i="209" s="1"/>
  <c r="J34" i="209"/>
  <c r="X34" i="209" s="1"/>
  <c r="J44" i="209"/>
  <c r="X44" i="209" s="1"/>
  <c r="J49" i="209"/>
  <c r="X49" i="209" s="1"/>
  <c r="J59" i="209"/>
  <c r="X59" i="209" s="1"/>
  <c r="J62" i="209"/>
  <c r="X62" i="209" s="1"/>
  <c r="J82" i="209"/>
  <c r="X82" i="209" s="1"/>
  <c r="J40" i="209"/>
  <c r="X40" i="209" s="1"/>
  <c r="J39" i="209"/>
  <c r="X39" i="209" s="1"/>
  <c r="J31" i="209"/>
  <c r="X31" i="209" s="1"/>
  <c r="J38" i="209"/>
  <c r="X38" i="209" s="1"/>
  <c r="J52" i="209"/>
  <c r="X52" i="209" s="1"/>
  <c r="J64" i="209"/>
  <c r="X64" i="209" s="1"/>
  <c r="J60" i="209"/>
  <c r="X60" i="209" s="1"/>
  <c r="J35" i="209"/>
  <c r="X35" i="209" s="1"/>
  <c r="J77" i="209"/>
  <c r="X77" i="209" s="1"/>
  <c r="J32" i="209"/>
  <c r="X32" i="209" s="1"/>
  <c r="J43" i="209"/>
  <c r="X43" i="209" s="1"/>
  <c r="J56" i="209"/>
  <c r="X56" i="209" s="1"/>
  <c r="J66" i="209"/>
  <c r="X66" i="209" s="1"/>
  <c r="J61" i="209"/>
  <c r="X61" i="209" s="1"/>
  <c r="J70" i="209"/>
  <c r="X70" i="209" s="1"/>
  <c r="J30" i="209"/>
  <c r="X30" i="209" s="1"/>
  <c r="J29" i="209"/>
  <c r="X29" i="209" s="1"/>
  <c r="J46" i="209"/>
  <c r="X46" i="209" s="1"/>
  <c r="J48" i="209"/>
  <c r="X48" i="209" s="1"/>
  <c r="J58" i="209"/>
  <c r="X58" i="209" s="1"/>
  <c r="J54" i="209"/>
  <c r="X54" i="209" s="1"/>
  <c r="J68" i="209"/>
  <c r="X68" i="209" s="1"/>
  <c r="J42" i="209"/>
  <c r="X42" i="209" s="1"/>
  <c r="J47" i="209"/>
  <c r="X47" i="209" s="1"/>
  <c r="J45" i="209"/>
  <c r="X45" i="209" s="1"/>
  <c r="J57" i="209"/>
  <c r="X57" i="209" s="1"/>
  <c r="J41" i="209"/>
  <c r="X41" i="209" s="1"/>
  <c r="J53" i="209"/>
  <c r="X53" i="209" s="1"/>
  <c r="J50" i="209"/>
  <c r="X50" i="209" s="1"/>
  <c r="J36" i="209"/>
  <c r="X36" i="209" s="1"/>
  <c r="J72" i="209"/>
  <c r="X72" i="209" s="1"/>
  <c r="J69" i="209"/>
  <c r="X69" i="209" s="1"/>
  <c r="J75" i="209"/>
  <c r="X75" i="209" s="1"/>
  <c r="J73" i="209"/>
  <c r="X73" i="209" s="1"/>
  <c r="J51" i="209"/>
  <c r="X51" i="209" s="1"/>
  <c r="J37" i="209"/>
  <c r="X37" i="209" s="1"/>
  <c r="J55" i="209"/>
  <c r="X55" i="209" s="1"/>
  <c r="J71" i="209"/>
  <c r="X71" i="209" s="1"/>
  <c r="J74" i="209"/>
  <c r="X74" i="209" s="1"/>
  <c r="J80" i="209"/>
  <c r="X80" i="209" s="1"/>
  <c r="J67" i="209"/>
  <c r="X67" i="209" s="1"/>
  <c r="D18" i="39"/>
  <c r="D19" i="39"/>
  <c r="Y11" i="78"/>
  <c r="Y12" i="78"/>
  <c r="Y14" i="78"/>
  <c r="Y10" i="78"/>
  <c r="Y13" i="78"/>
  <c r="Y9" i="78"/>
  <c r="D20" i="39"/>
  <c r="D13" i="39"/>
  <c r="D14" i="39"/>
  <c r="D7" i="39"/>
  <c r="N13" i="78" l="1"/>
  <c r="O13" i="78"/>
  <c r="L13" i="78"/>
  <c r="M13" i="78"/>
  <c r="O39" i="78"/>
  <c r="L39" i="78"/>
  <c r="M39" i="78"/>
  <c r="N39" i="78"/>
  <c r="M33" i="78"/>
  <c r="L33" i="78"/>
  <c r="N33" i="78"/>
  <c r="O33" i="78"/>
  <c r="L17" i="78"/>
  <c r="M17" i="78"/>
  <c r="N17" i="78"/>
  <c r="O17" i="78"/>
  <c r="L10" i="78"/>
  <c r="M10" i="78"/>
  <c r="N10" i="78"/>
  <c r="O10" i="78"/>
  <c r="L34" i="78"/>
  <c r="N34" i="78"/>
  <c r="M34" i="78"/>
  <c r="O34" i="78"/>
  <c r="L42" i="78"/>
  <c r="M42" i="78"/>
  <c r="N42" i="78"/>
  <c r="O42" i="78"/>
  <c r="O14" i="78"/>
  <c r="L14" i="78"/>
  <c r="M14" i="78"/>
  <c r="N14" i="78"/>
  <c r="M12" i="78"/>
  <c r="N12" i="78"/>
  <c r="O12" i="78"/>
  <c r="L12" i="78"/>
  <c r="L43" i="78"/>
  <c r="M43" i="78"/>
  <c r="O43" i="78"/>
  <c r="N43" i="78"/>
  <c r="M20" i="78"/>
  <c r="N20" i="78"/>
  <c r="O20" i="78"/>
  <c r="L20" i="78"/>
  <c r="O23" i="78"/>
  <c r="L23" i="78"/>
  <c r="M23" i="78"/>
  <c r="N23" i="78"/>
  <c r="O15" i="78"/>
  <c r="L15" i="78"/>
  <c r="M15" i="78"/>
  <c r="N15" i="78"/>
  <c r="L11" i="78"/>
  <c r="M11" i="78"/>
  <c r="N11" i="78"/>
  <c r="O11" i="78"/>
  <c r="L31" i="78"/>
  <c r="M31" i="78"/>
  <c r="N31" i="78"/>
  <c r="O31" i="78"/>
  <c r="N21" i="78"/>
  <c r="O21" i="78"/>
  <c r="L21" i="78"/>
  <c r="M21" i="78"/>
  <c r="M41" i="78"/>
  <c r="L41" i="78"/>
  <c r="N41" i="78"/>
  <c r="O41" i="78"/>
  <c r="L24" i="78"/>
  <c r="M24" i="78"/>
  <c r="N24" i="78"/>
  <c r="O24" i="78"/>
  <c r="O32" i="78"/>
  <c r="L32" i="78"/>
  <c r="M32" i="78"/>
  <c r="N32" i="78"/>
  <c r="L35" i="78"/>
  <c r="M35" i="78"/>
  <c r="N35" i="78"/>
  <c r="O35" i="78"/>
  <c r="O30" i="78"/>
  <c r="N30" i="78"/>
  <c r="L30" i="78"/>
  <c r="M30" i="78"/>
  <c r="O38" i="78"/>
  <c r="M38" i="78"/>
  <c r="N38" i="78"/>
  <c r="L38" i="78"/>
  <c r="N37" i="78"/>
  <c r="O37" i="78"/>
  <c r="L37" i="78"/>
  <c r="M37" i="78"/>
  <c r="O22" i="78"/>
  <c r="M22" i="78"/>
  <c r="L22" i="78"/>
  <c r="N22" i="78"/>
  <c r="M36" i="78"/>
  <c r="N36" i="78"/>
  <c r="O36" i="78"/>
  <c r="L36" i="78"/>
  <c r="L19" i="78"/>
  <c r="M19" i="78"/>
  <c r="N19" i="78"/>
  <c r="O19" i="78"/>
  <c r="L9" i="78"/>
  <c r="M9" i="78"/>
  <c r="N9" i="78"/>
  <c r="O9" i="78"/>
  <c r="L18" i="78"/>
  <c r="M18" i="78"/>
  <c r="N18" i="78"/>
  <c r="O18" i="78"/>
  <c r="L16" i="78"/>
  <c r="M16" i="78"/>
  <c r="N16" i="78"/>
  <c r="O16" i="78"/>
  <c r="N10" i="209"/>
  <c r="P10" i="209"/>
  <c r="M10" i="209"/>
  <c r="T10" i="209"/>
  <c r="R10" i="209"/>
  <c r="L10" i="209"/>
  <c r="O10" i="209"/>
  <c r="P8" i="209"/>
  <c r="O8" i="209"/>
  <c r="L8" i="209"/>
  <c r="N8" i="209"/>
  <c r="R8" i="209"/>
  <c r="M8" i="209"/>
  <c r="T8" i="209"/>
  <c r="R11" i="209"/>
  <c r="M11" i="209"/>
  <c r="P11" i="209"/>
  <c r="T11" i="209"/>
  <c r="O11" i="209"/>
  <c r="L11" i="209"/>
  <c r="N11" i="209"/>
  <c r="N9" i="209"/>
  <c r="M9" i="209"/>
  <c r="O9" i="209"/>
  <c r="L9" i="209"/>
  <c r="T9" i="209"/>
  <c r="R9" i="209"/>
  <c r="P9" i="209"/>
  <c r="T39" i="78"/>
  <c r="R39" i="78"/>
  <c r="T33" i="78"/>
  <c r="R33" i="78"/>
  <c r="T17" i="78"/>
  <c r="R17" i="78"/>
  <c r="R44" i="78"/>
  <c r="T44" i="78"/>
  <c r="T34" i="78"/>
  <c r="R34" i="78"/>
  <c r="T42" i="78"/>
  <c r="R42" i="78"/>
  <c r="T22" i="78"/>
  <c r="R22" i="78"/>
  <c r="T15" i="78"/>
  <c r="R15" i="78"/>
  <c r="R32" i="78"/>
  <c r="T32" i="78"/>
  <c r="T16" i="78"/>
  <c r="R16" i="78"/>
  <c r="R43" i="78"/>
  <c r="T43" i="78"/>
  <c r="R20" i="78"/>
  <c r="T20" i="78"/>
  <c r="T23" i="78"/>
  <c r="R23" i="78"/>
  <c r="T47" i="78"/>
  <c r="R47" i="78"/>
  <c r="T31" i="78"/>
  <c r="R31" i="78"/>
  <c r="T21" i="78"/>
  <c r="R21" i="78"/>
  <c r="R41" i="78"/>
  <c r="T41" i="78"/>
  <c r="T24" i="78"/>
  <c r="R24" i="78"/>
  <c r="T18" i="78"/>
  <c r="R18" i="78"/>
  <c r="T35" i="78"/>
  <c r="R35" i="78"/>
  <c r="R30" i="78"/>
  <c r="T30" i="78"/>
  <c r="T38" i="78"/>
  <c r="R38" i="78"/>
  <c r="T37" i="78"/>
  <c r="R37" i="78"/>
  <c r="T36" i="78"/>
  <c r="R36" i="78"/>
  <c r="T45" i="78"/>
  <c r="R45" i="78"/>
  <c r="T19" i="78"/>
  <c r="R19" i="78"/>
  <c r="R46" i="78"/>
  <c r="T46" i="78"/>
  <c r="T37" i="210"/>
  <c r="R37" i="210"/>
  <c r="P37" i="210"/>
  <c r="O37" i="210"/>
  <c r="M37" i="210"/>
  <c r="L37" i="210"/>
  <c r="N37" i="210"/>
  <c r="N67" i="210"/>
  <c r="R67" i="210"/>
  <c r="T67" i="210"/>
  <c r="P67" i="210"/>
  <c r="O67" i="210"/>
  <c r="M67" i="210"/>
  <c r="L67" i="210"/>
  <c r="P74" i="210"/>
  <c r="O74" i="210"/>
  <c r="N74" i="210"/>
  <c r="T74" i="210"/>
  <c r="M74" i="210"/>
  <c r="L74" i="210"/>
  <c r="R74" i="210"/>
  <c r="T30" i="210"/>
  <c r="M30" i="210"/>
  <c r="L30" i="210"/>
  <c r="R30" i="210"/>
  <c r="P30" i="210"/>
  <c r="N30" i="210"/>
  <c r="O30" i="210"/>
  <c r="N56" i="210"/>
  <c r="T56" i="210"/>
  <c r="R56" i="210"/>
  <c r="O56" i="210"/>
  <c r="M56" i="210"/>
  <c r="L56" i="210"/>
  <c r="P56" i="210"/>
  <c r="N61" i="210"/>
  <c r="M61" i="210"/>
  <c r="L61" i="210"/>
  <c r="T61" i="210"/>
  <c r="R61" i="210"/>
  <c r="P61" i="210"/>
  <c r="O61" i="210"/>
  <c r="T40" i="210"/>
  <c r="N40" i="210"/>
  <c r="M40" i="210"/>
  <c r="L40" i="210"/>
  <c r="R40" i="210"/>
  <c r="O40" i="210"/>
  <c r="P40" i="210"/>
  <c r="T52" i="210"/>
  <c r="R52" i="210"/>
  <c r="O52" i="210"/>
  <c r="N52" i="210"/>
  <c r="M52" i="210"/>
  <c r="P52" i="210"/>
  <c r="L52" i="210"/>
  <c r="N53" i="210"/>
  <c r="M53" i="210"/>
  <c r="L53" i="210"/>
  <c r="T53" i="210"/>
  <c r="R53" i="210"/>
  <c r="O53" i="210"/>
  <c r="P53" i="210"/>
  <c r="T39" i="210"/>
  <c r="N39" i="210"/>
  <c r="M39" i="210"/>
  <c r="L39" i="210"/>
  <c r="R39" i="210"/>
  <c r="O39" i="210"/>
  <c r="P39" i="210"/>
  <c r="N58" i="210"/>
  <c r="T58" i="210"/>
  <c r="R58" i="210"/>
  <c r="P58" i="210"/>
  <c r="O58" i="210"/>
  <c r="M58" i="210"/>
  <c r="L58" i="210"/>
  <c r="N68" i="210"/>
  <c r="O68" i="210"/>
  <c r="L68" i="210"/>
  <c r="P68" i="210"/>
  <c r="M68" i="210"/>
  <c r="T68" i="210"/>
  <c r="R68" i="210"/>
  <c r="N63" i="210"/>
  <c r="R63" i="210"/>
  <c r="T63" i="210"/>
  <c r="P63" i="210"/>
  <c r="O63" i="210"/>
  <c r="M63" i="210"/>
  <c r="L63" i="210"/>
  <c r="T31" i="210"/>
  <c r="R31" i="210"/>
  <c r="P31" i="210"/>
  <c r="O31" i="210"/>
  <c r="M31" i="210"/>
  <c r="L31" i="210"/>
  <c r="N31" i="210"/>
  <c r="T36" i="210"/>
  <c r="M36" i="210"/>
  <c r="L36" i="210"/>
  <c r="R36" i="210"/>
  <c r="P36" i="210"/>
  <c r="N36" i="210"/>
  <c r="O36" i="210"/>
  <c r="T45" i="210"/>
  <c r="N45" i="210"/>
  <c r="M45" i="210"/>
  <c r="L45" i="210"/>
  <c r="R45" i="210"/>
  <c r="O45" i="210"/>
  <c r="P45" i="210"/>
  <c r="N71" i="210"/>
  <c r="R71" i="210"/>
  <c r="O71" i="210"/>
  <c r="T71" i="210"/>
  <c r="P71" i="210"/>
  <c r="M71" i="210"/>
  <c r="L71" i="210"/>
  <c r="N60" i="210"/>
  <c r="T60" i="210"/>
  <c r="R60" i="210"/>
  <c r="P60" i="210"/>
  <c r="O60" i="210"/>
  <c r="M60" i="210"/>
  <c r="L60" i="210"/>
  <c r="P80" i="210"/>
  <c r="O80" i="210"/>
  <c r="N80" i="210"/>
  <c r="M80" i="210"/>
  <c r="L80" i="210"/>
  <c r="R80" i="210"/>
  <c r="T80" i="210"/>
  <c r="N70" i="210"/>
  <c r="O70" i="210"/>
  <c r="L70" i="210"/>
  <c r="M70" i="210"/>
  <c r="T70" i="210"/>
  <c r="R70" i="210"/>
  <c r="P70" i="210"/>
  <c r="T43" i="210"/>
  <c r="N43" i="210"/>
  <c r="M43" i="210"/>
  <c r="L43" i="210"/>
  <c r="R43" i="210"/>
  <c r="O43" i="210"/>
  <c r="P43" i="210"/>
  <c r="N65" i="210"/>
  <c r="R65" i="210"/>
  <c r="O65" i="210"/>
  <c r="M65" i="210"/>
  <c r="L65" i="210"/>
  <c r="T65" i="210"/>
  <c r="P65" i="210"/>
  <c r="T49" i="210"/>
  <c r="O49" i="210"/>
  <c r="N49" i="210"/>
  <c r="M49" i="210"/>
  <c r="R49" i="210"/>
  <c r="P49" i="210"/>
  <c r="L49" i="210"/>
  <c r="N69" i="210"/>
  <c r="R69" i="210"/>
  <c r="T69" i="210"/>
  <c r="P69" i="210"/>
  <c r="O69" i="210"/>
  <c r="M69" i="210"/>
  <c r="L69" i="210"/>
  <c r="N62" i="210"/>
  <c r="O62" i="210"/>
  <c r="T62" i="210"/>
  <c r="R62" i="210"/>
  <c r="P62" i="210"/>
  <c r="M62" i="210"/>
  <c r="L62" i="210"/>
  <c r="R79" i="210"/>
  <c r="P79" i="210"/>
  <c r="O79" i="210"/>
  <c r="N79" i="210"/>
  <c r="M79" i="210"/>
  <c r="T79" i="210"/>
  <c r="L79" i="210"/>
  <c r="T42" i="210"/>
  <c r="N42" i="210"/>
  <c r="M42" i="210"/>
  <c r="L42" i="210"/>
  <c r="R42" i="210"/>
  <c r="O42" i="210"/>
  <c r="P42" i="210"/>
  <c r="P75" i="210"/>
  <c r="O75" i="210"/>
  <c r="N75" i="210"/>
  <c r="T75" i="210"/>
  <c r="R75" i="210"/>
  <c r="M75" i="210"/>
  <c r="L75" i="210"/>
  <c r="T50" i="210"/>
  <c r="O50" i="210"/>
  <c r="N50" i="210"/>
  <c r="M50" i="210"/>
  <c r="R50" i="210"/>
  <c r="P50" i="210"/>
  <c r="L50" i="210"/>
  <c r="T38" i="210"/>
  <c r="N38" i="210"/>
  <c r="M38" i="210"/>
  <c r="L38" i="210"/>
  <c r="R38" i="210"/>
  <c r="O38" i="210"/>
  <c r="P38" i="210"/>
  <c r="T44" i="210"/>
  <c r="N44" i="210"/>
  <c r="M44" i="210"/>
  <c r="L44" i="210"/>
  <c r="R44" i="210"/>
  <c r="O44" i="210"/>
  <c r="P44" i="210"/>
  <c r="N66" i="210"/>
  <c r="O66" i="210"/>
  <c r="L66" i="210"/>
  <c r="T66" i="210"/>
  <c r="R66" i="210"/>
  <c r="P66" i="210"/>
  <c r="M66" i="210"/>
  <c r="O73" i="210"/>
  <c r="N73" i="210"/>
  <c r="M73" i="210"/>
  <c r="T73" i="210"/>
  <c r="R73" i="210"/>
  <c r="P73" i="210"/>
  <c r="L73" i="210"/>
  <c r="T47" i="210"/>
  <c r="O47" i="210"/>
  <c r="N47" i="210"/>
  <c r="M47" i="210"/>
  <c r="R47" i="210"/>
  <c r="P47" i="210"/>
  <c r="L47" i="210"/>
  <c r="T46" i="210"/>
  <c r="N46" i="210"/>
  <c r="M46" i="210"/>
  <c r="L46" i="210"/>
  <c r="R46" i="210"/>
  <c r="O46" i="210"/>
  <c r="P46" i="210"/>
  <c r="T33" i="210"/>
  <c r="R33" i="210"/>
  <c r="P33" i="210"/>
  <c r="O33" i="210"/>
  <c r="M33" i="210"/>
  <c r="L33" i="210"/>
  <c r="N33" i="210"/>
  <c r="N82" i="210"/>
  <c r="M82" i="210"/>
  <c r="L82" i="210"/>
  <c r="T82" i="210"/>
  <c r="R82" i="210"/>
  <c r="P82" i="210"/>
  <c r="O82" i="210"/>
  <c r="N64" i="210"/>
  <c r="O64" i="210"/>
  <c r="L64" i="210"/>
  <c r="T64" i="210"/>
  <c r="R64" i="210"/>
  <c r="P64" i="210"/>
  <c r="M64" i="210"/>
  <c r="N55" i="210"/>
  <c r="M55" i="210"/>
  <c r="L55" i="210"/>
  <c r="T55" i="210"/>
  <c r="R55" i="210"/>
  <c r="O55" i="210"/>
  <c r="P55" i="210"/>
  <c r="P76" i="210"/>
  <c r="O76" i="210"/>
  <c r="N76" i="210"/>
  <c r="M76" i="210"/>
  <c r="L76" i="210"/>
  <c r="T76" i="210"/>
  <c r="R76" i="210"/>
  <c r="P77" i="210"/>
  <c r="O77" i="210"/>
  <c r="N77" i="210"/>
  <c r="T77" i="210"/>
  <c r="R77" i="210"/>
  <c r="M77" i="210"/>
  <c r="L77" i="210"/>
  <c r="T51" i="210"/>
  <c r="O51" i="210"/>
  <c r="N51" i="210"/>
  <c r="M51" i="210"/>
  <c r="R51" i="210"/>
  <c r="P51" i="210"/>
  <c r="L51" i="210"/>
  <c r="T29" i="210"/>
  <c r="R29" i="210"/>
  <c r="P29" i="210"/>
  <c r="O29" i="210"/>
  <c r="M29" i="210"/>
  <c r="L29" i="210"/>
  <c r="N29" i="210"/>
  <c r="N72" i="210"/>
  <c r="O72" i="210"/>
  <c r="L72" i="210"/>
  <c r="T72" i="210"/>
  <c r="R72" i="210"/>
  <c r="P72" i="210"/>
  <c r="M72" i="210"/>
  <c r="T34" i="210"/>
  <c r="M34" i="210"/>
  <c r="L34" i="210"/>
  <c r="R34" i="210"/>
  <c r="P34" i="210"/>
  <c r="N34" i="210"/>
  <c r="O34" i="210"/>
  <c r="N57" i="210"/>
  <c r="M57" i="210"/>
  <c r="L57" i="210"/>
  <c r="T57" i="210"/>
  <c r="R57" i="210"/>
  <c r="P57" i="210"/>
  <c r="O57" i="210"/>
  <c r="O81" i="210"/>
  <c r="N81" i="210"/>
  <c r="M81" i="210"/>
  <c r="L81" i="210"/>
  <c r="R81" i="210"/>
  <c r="P81" i="210"/>
  <c r="T81" i="210"/>
  <c r="T41" i="210"/>
  <c r="N41" i="210"/>
  <c r="M41" i="210"/>
  <c r="L41" i="210"/>
  <c r="R41" i="210"/>
  <c r="O41" i="210"/>
  <c r="P41" i="210"/>
  <c r="T35" i="210"/>
  <c r="R35" i="210"/>
  <c r="P35" i="210"/>
  <c r="O35" i="210"/>
  <c r="M35" i="210"/>
  <c r="L35" i="210"/>
  <c r="N35" i="210"/>
  <c r="T32" i="210"/>
  <c r="M32" i="210"/>
  <c r="L32" i="210"/>
  <c r="R32" i="210"/>
  <c r="P32" i="210"/>
  <c r="O32" i="210"/>
  <c r="N32" i="210"/>
  <c r="T48" i="210"/>
  <c r="O48" i="210"/>
  <c r="N48" i="210"/>
  <c r="M48" i="210"/>
  <c r="R48" i="210"/>
  <c r="P48" i="210"/>
  <c r="L48" i="210"/>
  <c r="N54" i="210"/>
  <c r="T54" i="210"/>
  <c r="R54" i="210"/>
  <c r="O54" i="210"/>
  <c r="M54" i="210"/>
  <c r="L54" i="210"/>
  <c r="P54" i="210"/>
  <c r="N59" i="210"/>
  <c r="M59" i="210"/>
  <c r="L59" i="210"/>
  <c r="T59" i="210"/>
  <c r="R59" i="210"/>
  <c r="P59" i="210"/>
  <c r="O59" i="210"/>
  <c r="R78" i="210"/>
  <c r="P78" i="210"/>
  <c r="O78" i="210"/>
  <c r="N78" i="210"/>
  <c r="T78" i="210"/>
  <c r="M78" i="210"/>
  <c r="L78" i="210"/>
  <c r="O71" i="209"/>
  <c r="N71" i="209"/>
  <c r="R71" i="209"/>
  <c r="M71" i="209"/>
  <c r="T71" i="209"/>
  <c r="P71" i="209"/>
  <c r="L71" i="209"/>
  <c r="R12" i="78"/>
  <c r="T12" i="78"/>
  <c r="T55" i="209"/>
  <c r="R55" i="209"/>
  <c r="O55" i="209"/>
  <c r="P55" i="209"/>
  <c r="N55" i="209"/>
  <c r="M55" i="209"/>
  <c r="L55" i="209"/>
  <c r="T37" i="209"/>
  <c r="N37" i="209"/>
  <c r="R37" i="209"/>
  <c r="P37" i="209"/>
  <c r="O37" i="209"/>
  <c r="M37" i="209"/>
  <c r="L37" i="209"/>
  <c r="T53" i="209"/>
  <c r="R53" i="209"/>
  <c r="O53" i="209"/>
  <c r="L53" i="209"/>
  <c r="P53" i="209"/>
  <c r="N53" i="209"/>
  <c r="M53" i="209"/>
  <c r="T51" i="209"/>
  <c r="R51" i="209"/>
  <c r="O51" i="209"/>
  <c r="P51" i="209"/>
  <c r="M51" i="209"/>
  <c r="L51" i="209"/>
  <c r="N51" i="209"/>
  <c r="T41" i="209"/>
  <c r="P41" i="209"/>
  <c r="N41" i="209"/>
  <c r="O41" i="209"/>
  <c r="M41" i="209"/>
  <c r="L41" i="209"/>
  <c r="R41" i="209"/>
  <c r="N48" i="209"/>
  <c r="L48" i="209"/>
  <c r="O48" i="209"/>
  <c r="M48" i="209"/>
  <c r="T48" i="209"/>
  <c r="P48" i="209"/>
  <c r="R48" i="209"/>
  <c r="L43" i="209"/>
  <c r="M43" i="209"/>
  <c r="R43" i="209"/>
  <c r="O43" i="209"/>
  <c r="P43" i="209"/>
  <c r="N43" i="209"/>
  <c r="T43" i="209"/>
  <c r="T31" i="209"/>
  <c r="R31" i="209"/>
  <c r="O31" i="209"/>
  <c r="P31" i="209"/>
  <c r="N31" i="209"/>
  <c r="M31" i="209"/>
  <c r="L31" i="209"/>
  <c r="T34" i="209"/>
  <c r="N34" i="209"/>
  <c r="M34" i="209"/>
  <c r="L34" i="209"/>
  <c r="R34" i="209"/>
  <c r="P34" i="209"/>
  <c r="O34" i="209"/>
  <c r="T57" i="209"/>
  <c r="R57" i="209"/>
  <c r="O57" i="209"/>
  <c r="M57" i="209"/>
  <c r="L57" i="209"/>
  <c r="P57" i="209"/>
  <c r="N57" i="209"/>
  <c r="L46" i="209"/>
  <c r="R46" i="209"/>
  <c r="O46" i="209"/>
  <c r="M46" i="209"/>
  <c r="T46" i="209"/>
  <c r="P46" i="209"/>
  <c r="N46" i="209"/>
  <c r="T32" i="209"/>
  <c r="M32" i="209"/>
  <c r="L32" i="209"/>
  <c r="O32" i="209"/>
  <c r="N32" i="209"/>
  <c r="R32" i="209"/>
  <c r="P32" i="209"/>
  <c r="T39" i="209"/>
  <c r="P39" i="209"/>
  <c r="N39" i="209"/>
  <c r="R39" i="209"/>
  <c r="O39" i="209"/>
  <c r="M39" i="209"/>
  <c r="L39" i="209"/>
  <c r="T33" i="209"/>
  <c r="R33" i="209"/>
  <c r="P33" i="209"/>
  <c r="O33" i="209"/>
  <c r="L33" i="209"/>
  <c r="N33" i="209"/>
  <c r="M33" i="209"/>
  <c r="O67" i="209"/>
  <c r="N67" i="209"/>
  <c r="R67" i="209"/>
  <c r="M67" i="209"/>
  <c r="T67" i="209"/>
  <c r="L67" i="209"/>
  <c r="P67" i="209"/>
  <c r="L45" i="209"/>
  <c r="M45" i="209"/>
  <c r="R45" i="209"/>
  <c r="O45" i="209"/>
  <c r="T45" i="209"/>
  <c r="P45" i="209"/>
  <c r="N45" i="209"/>
  <c r="T29" i="209"/>
  <c r="R29" i="209"/>
  <c r="O29" i="209"/>
  <c r="P29" i="209"/>
  <c r="N29" i="209"/>
  <c r="M29" i="209"/>
  <c r="L29" i="209"/>
  <c r="P77" i="209"/>
  <c r="O77" i="209"/>
  <c r="N77" i="209"/>
  <c r="R77" i="209"/>
  <c r="L77" i="209"/>
  <c r="T77" i="209"/>
  <c r="M77" i="209"/>
  <c r="T40" i="209"/>
  <c r="P40" i="209"/>
  <c r="N40" i="209"/>
  <c r="O40" i="209"/>
  <c r="M40" i="209"/>
  <c r="R40" i="209"/>
  <c r="L40" i="209"/>
  <c r="N63" i="209"/>
  <c r="O63" i="209"/>
  <c r="L63" i="209"/>
  <c r="T63" i="209"/>
  <c r="R63" i="209"/>
  <c r="P63" i="209"/>
  <c r="M63" i="209"/>
  <c r="P75" i="209"/>
  <c r="O75" i="209"/>
  <c r="N75" i="209"/>
  <c r="L75" i="209"/>
  <c r="M75" i="209"/>
  <c r="T75" i="209"/>
  <c r="R75" i="209"/>
  <c r="O69" i="209"/>
  <c r="N69" i="209"/>
  <c r="R69" i="209"/>
  <c r="M69" i="209"/>
  <c r="T69" i="209"/>
  <c r="P69" i="209"/>
  <c r="L69" i="209"/>
  <c r="T30" i="209"/>
  <c r="M30" i="209"/>
  <c r="R30" i="209"/>
  <c r="P30" i="209"/>
  <c r="O30" i="209"/>
  <c r="N30" i="209"/>
  <c r="L30" i="209"/>
  <c r="T35" i="209"/>
  <c r="N35" i="209"/>
  <c r="R35" i="209"/>
  <c r="L35" i="209"/>
  <c r="P35" i="209"/>
  <c r="O35" i="209"/>
  <c r="M35" i="209"/>
  <c r="N82" i="209"/>
  <c r="M82" i="209"/>
  <c r="L82" i="209"/>
  <c r="T82" i="209"/>
  <c r="R82" i="209"/>
  <c r="P82" i="209"/>
  <c r="O82" i="209"/>
  <c r="O65" i="209"/>
  <c r="N65" i="209"/>
  <c r="M65" i="209"/>
  <c r="T65" i="209"/>
  <c r="P65" i="209"/>
  <c r="L65" i="209"/>
  <c r="R65" i="209"/>
  <c r="T9" i="78"/>
  <c r="R9" i="78"/>
  <c r="T13" i="78"/>
  <c r="R13" i="78"/>
  <c r="P80" i="209"/>
  <c r="O80" i="209"/>
  <c r="N80" i="209"/>
  <c r="M80" i="209"/>
  <c r="L80" i="209"/>
  <c r="R80" i="209"/>
  <c r="T80" i="209"/>
  <c r="N47" i="209"/>
  <c r="L47" i="209"/>
  <c r="M47" i="209"/>
  <c r="T47" i="209"/>
  <c r="P47" i="209"/>
  <c r="R47" i="209"/>
  <c r="O47" i="209"/>
  <c r="T10" i="78"/>
  <c r="R10" i="78"/>
  <c r="P74" i="209"/>
  <c r="O74" i="209"/>
  <c r="N74" i="209"/>
  <c r="T74" i="209"/>
  <c r="M74" i="209"/>
  <c r="R74" i="209"/>
  <c r="L74" i="209"/>
  <c r="O72" i="209"/>
  <c r="N72" i="209"/>
  <c r="R72" i="209"/>
  <c r="M72" i="209"/>
  <c r="T72" i="209"/>
  <c r="P72" i="209"/>
  <c r="L72" i="209"/>
  <c r="T42" i="209"/>
  <c r="P42" i="209"/>
  <c r="N42" i="209"/>
  <c r="R42" i="209"/>
  <c r="O42" i="209"/>
  <c r="M42" i="209"/>
  <c r="L42" i="209"/>
  <c r="O70" i="209"/>
  <c r="N70" i="209"/>
  <c r="R70" i="209"/>
  <c r="M70" i="209"/>
  <c r="T70" i="209"/>
  <c r="P70" i="209"/>
  <c r="L70" i="209"/>
  <c r="T60" i="209"/>
  <c r="M60" i="209"/>
  <c r="R60" i="209"/>
  <c r="O60" i="209"/>
  <c r="P60" i="209"/>
  <c r="N60" i="209"/>
  <c r="L60" i="209"/>
  <c r="N62" i="209"/>
  <c r="R62" i="209"/>
  <c r="P62" i="209"/>
  <c r="M62" i="209"/>
  <c r="T62" i="209"/>
  <c r="O62" i="209"/>
  <c r="L62" i="209"/>
  <c r="R78" i="209"/>
  <c r="P78" i="209"/>
  <c r="O78" i="209"/>
  <c r="N78" i="209"/>
  <c r="M78" i="209"/>
  <c r="T78" i="209"/>
  <c r="L78" i="209"/>
  <c r="T36" i="209"/>
  <c r="N36" i="209"/>
  <c r="R36" i="209"/>
  <c r="O36" i="209"/>
  <c r="M36" i="209"/>
  <c r="L36" i="209"/>
  <c r="P36" i="209"/>
  <c r="O68" i="209"/>
  <c r="N68" i="209"/>
  <c r="R68" i="209"/>
  <c r="M68" i="209"/>
  <c r="T68" i="209"/>
  <c r="P68" i="209"/>
  <c r="L68" i="209"/>
  <c r="T61" i="209"/>
  <c r="R61" i="209"/>
  <c r="O61" i="209"/>
  <c r="M61" i="209"/>
  <c r="P61" i="209"/>
  <c r="N61" i="209"/>
  <c r="L61" i="209"/>
  <c r="O64" i="209"/>
  <c r="N64" i="209"/>
  <c r="M64" i="209"/>
  <c r="T64" i="209"/>
  <c r="R64" i="209"/>
  <c r="P64" i="209"/>
  <c r="L64" i="209"/>
  <c r="T59" i="209"/>
  <c r="R59" i="209"/>
  <c r="O59" i="209"/>
  <c r="N59" i="209"/>
  <c r="M59" i="209"/>
  <c r="L59" i="209"/>
  <c r="P59" i="209"/>
  <c r="P76" i="209"/>
  <c r="O76" i="209"/>
  <c r="N76" i="209"/>
  <c r="T76" i="209"/>
  <c r="M76" i="209"/>
  <c r="R76" i="209"/>
  <c r="L76" i="209"/>
  <c r="O73" i="209"/>
  <c r="N73" i="209"/>
  <c r="R73" i="209"/>
  <c r="M73" i="209"/>
  <c r="T73" i="209"/>
  <c r="P73" i="209"/>
  <c r="L73" i="209"/>
  <c r="N50" i="209"/>
  <c r="L50" i="209"/>
  <c r="O50" i="209"/>
  <c r="M50" i="209"/>
  <c r="T50" i="209"/>
  <c r="P50" i="209"/>
  <c r="R50" i="209"/>
  <c r="T54" i="209"/>
  <c r="M54" i="209"/>
  <c r="N54" i="209"/>
  <c r="L54" i="209"/>
  <c r="R54" i="209"/>
  <c r="P54" i="209"/>
  <c r="O54" i="209"/>
  <c r="O66" i="209"/>
  <c r="N66" i="209"/>
  <c r="R66" i="209"/>
  <c r="M66" i="209"/>
  <c r="T66" i="209"/>
  <c r="P66" i="209"/>
  <c r="L66" i="209"/>
  <c r="T52" i="209"/>
  <c r="M52" i="209"/>
  <c r="R52" i="209"/>
  <c r="O52" i="209"/>
  <c r="N52" i="209"/>
  <c r="L52" i="209"/>
  <c r="P52" i="209"/>
  <c r="N49" i="209"/>
  <c r="L49" i="209"/>
  <c r="O49" i="209"/>
  <c r="M49" i="209"/>
  <c r="T49" i="209"/>
  <c r="P49" i="209"/>
  <c r="R49" i="209"/>
  <c r="R79" i="209"/>
  <c r="P79" i="209"/>
  <c r="O79" i="209"/>
  <c r="N79" i="209"/>
  <c r="M79" i="209"/>
  <c r="T79" i="209"/>
  <c r="L79" i="209"/>
  <c r="T14" i="78"/>
  <c r="R14" i="78"/>
  <c r="R11" i="78"/>
  <c r="T11" i="78"/>
  <c r="T58" i="209"/>
  <c r="M58" i="209"/>
  <c r="O58" i="209"/>
  <c r="R58" i="209"/>
  <c r="P58" i="209"/>
  <c r="N58" i="209"/>
  <c r="L58" i="209"/>
  <c r="T56" i="209"/>
  <c r="M56" i="209"/>
  <c r="R56" i="209"/>
  <c r="P56" i="209"/>
  <c r="O56" i="209"/>
  <c r="N56" i="209"/>
  <c r="L56" i="209"/>
  <c r="T38" i="209"/>
  <c r="P38" i="209"/>
  <c r="N38" i="209"/>
  <c r="M38" i="209"/>
  <c r="L38" i="209"/>
  <c r="R38" i="209"/>
  <c r="O38" i="209"/>
  <c r="L44" i="209"/>
  <c r="R44" i="209"/>
  <c r="O44" i="209"/>
  <c r="M44" i="209"/>
  <c r="T44" i="209"/>
  <c r="P44" i="209"/>
  <c r="N44" i="209"/>
  <c r="O81" i="209"/>
  <c r="N81" i="209"/>
  <c r="M81" i="209"/>
  <c r="L81" i="209"/>
  <c r="R81" i="209"/>
  <c r="T81" i="209"/>
  <c r="P81" i="209"/>
  <c r="AL24" i="85"/>
  <c r="AH10" i="85"/>
  <c r="H8" i="27"/>
  <c r="B9" i="27"/>
  <c r="D9" i="27"/>
  <c r="F9" i="27"/>
  <c r="AL19" i="86"/>
  <c r="AL20" i="86"/>
  <c r="AL21" i="86"/>
  <c r="AL22" i="86"/>
  <c r="AL23" i="86"/>
  <c r="AL24" i="86"/>
  <c r="AL25" i="86"/>
  <c r="AL26" i="86"/>
  <c r="AL9" i="86"/>
  <c r="AL10" i="86"/>
  <c r="AL11" i="86"/>
  <c r="AL12" i="86"/>
  <c r="AL13" i="86"/>
  <c r="AL14" i="86"/>
  <c r="AL15" i="86"/>
  <c r="AL16" i="86"/>
  <c r="AL17" i="86"/>
  <c r="AL18" i="86"/>
  <c r="AH9" i="86"/>
  <c r="AH10" i="86"/>
  <c r="AH11" i="86"/>
  <c r="AH12" i="86"/>
  <c r="AH13" i="86"/>
  <c r="AH14" i="86"/>
  <c r="AH15" i="86"/>
  <c r="AH16" i="86"/>
  <c r="AH17" i="86"/>
  <c r="AH18" i="86"/>
  <c r="AH19" i="86"/>
  <c r="AH20" i="86"/>
  <c r="AH21" i="86"/>
  <c r="AH22" i="86"/>
  <c r="AH23" i="86"/>
  <c r="AH24" i="86"/>
  <c r="AH25" i="86"/>
  <c r="AH26" i="86"/>
  <c r="AH27" i="86"/>
  <c r="AH28" i="86"/>
  <c r="AH29" i="86"/>
  <c r="AH30" i="86"/>
  <c r="AH31" i="86"/>
  <c r="AH32" i="86"/>
  <c r="AH33" i="86"/>
  <c r="AH34" i="86"/>
  <c r="AH35" i="86"/>
  <c r="AH36" i="86"/>
  <c r="AH37" i="86"/>
  <c r="U10" i="209" l="1"/>
  <c r="U11" i="209"/>
  <c r="U8" i="209"/>
  <c r="U9" i="209"/>
  <c r="U77" i="210"/>
  <c r="AA77" i="210" s="1"/>
  <c r="U82" i="210"/>
  <c r="AA82" i="210" s="1"/>
  <c r="U73" i="210"/>
  <c r="V73" i="210" s="1"/>
  <c r="W73" i="210" s="1"/>
  <c r="U38" i="210"/>
  <c r="AA38" i="210" s="1"/>
  <c r="U62" i="210"/>
  <c r="V62" i="210" s="1"/>
  <c r="W62" i="210" s="1"/>
  <c r="U71" i="210"/>
  <c r="AA71" i="210" s="1"/>
  <c r="U67" i="210"/>
  <c r="V67" i="210" s="1"/>
  <c r="W67" i="210" s="1"/>
  <c r="U54" i="210"/>
  <c r="AA54" i="210" s="1"/>
  <c r="U80" i="210"/>
  <c r="V80" i="210" s="1"/>
  <c r="W80" i="210" s="1"/>
  <c r="U63" i="210"/>
  <c r="V63" i="210" s="1"/>
  <c r="W63" i="210" s="1"/>
  <c r="U39" i="210"/>
  <c r="AA39" i="210" s="1"/>
  <c r="U72" i="210"/>
  <c r="R83" i="210"/>
  <c r="U69" i="210"/>
  <c r="U65" i="210"/>
  <c r="U43" i="210"/>
  <c r="U70" i="210"/>
  <c r="U68" i="210"/>
  <c r="U52" i="210"/>
  <c r="U30" i="210"/>
  <c r="U59" i="210"/>
  <c r="U34" i="210"/>
  <c r="T83" i="210"/>
  <c r="T4" i="210" s="1"/>
  <c r="U35" i="210"/>
  <c r="U81" i="210"/>
  <c r="U57" i="210"/>
  <c r="U51" i="210"/>
  <c r="U76" i="210"/>
  <c r="U64" i="210"/>
  <c r="U47" i="210"/>
  <c r="U44" i="210"/>
  <c r="U79" i="210"/>
  <c r="U60" i="210"/>
  <c r="U40" i="210"/>
  <c r="U61" i="210"/>
  <c r="U37" i="210"/>
  <c r="U48" i="210"/>
  <c r="U41" i="210"/>
  <c r="N83" i="210"/>
  <c r="U55" i="210"/>
  <c r="U45" i="210"/>
  <c r="U36" i="210"/>
  <c r="U58" i="210"/>
  <c r="U29" i="210"/>
  <c r="L83" i="210"/>
  <c r="U66" i="210"/>
  <c r="U75" i="210"/>
  <c r="U74" i="210"/>
  <c r="M83" i="210"/>
  <c r="U33" i="210"/>
  <c r="U50" i="210"/>
  <c r="U53" i="210"/>
  <c r="U78" i="210"/>
  <c r="U32" i="210"/>
  <c r="O83" i="210"/>
  <c r="U46" i="210"/>
  <c r="U42" i="210"/>
  <c r="U56" i="210"/>
  <c r="P83" i="210"/>
  <c r="U49" i="210"/>
  <c r="U31" i="210"/>
  <c r="U81" i="209"/>
  <c r="AA81" i="209" s="1"/>
  <c r="U79" i="209"/>
  <c r="V79" i="209" s="1"/>
  <c r="W79" i="209" s="1"/>
  <c r="U37" i="209"/>
  <c r="AA37" i="209" s="1"/>
  <c r="U71" i="209"/>
  <c r="AA71" i="209" s="1"/>
  <c r="U77" i="209"/>
  <c r="AA77" i="209" s="1"/>
  <c r="U69" i="209"/>
  <c r="V69" i="209" s="1"/>
  <c r="W69" i="209" s="1"/>
  <c r="U58" i="209"/>
  <c r="U44" i="209"/>
  <c r="U61" i="209"/>
  <c r="U52" i="209"/>
  <c r="U54" i="209"/>
  <c r="U64" i="209"/>
  <c r="U42" i="209"/>
  <c r="U80" i="209"/>
  <c r="U29" i="209"/>
  <c r="L83" i="209"/>
  <c r="U46" i="209"/>
  <c r="U55" i="209"/>
  <c r="U50" i="209"/>
  <c r="U70" i="209"/>
  <c r="M83" i="209"/>
  <c r="U76" i="209"/>
  <c r="U59" i="209"/>
  <c r="U60" i="209"/>
  <c r="U65" i="209"/>
  <c r="U35" i="209"/>
  <c r="U40" i="209"/>
  <c r="N83" i="209"/>
  <c r="U48" i="209"/>
  <c r="P83" i="209"/>
  <c r="U57" i="209"/>
  <c r="U34" i="209"/>
  <c r="U38" i="209"/>
  <c r="U73" i="209"/>
  <c r="U62" i="209"/>
  <c r="U78" i="209"/>
  <c r="U47" i="209"/>
  <c r="U82" i="209"/>
  <c r="O83" i="209"/>
  <c r="U39" i="209"/>
  <c r="U43" i="209"/>
  <c r="U51" i="209"/>
  <c r="R83" i="209"/>
  <c r="O29" i="35" s="1"/>
  <c r="U45" i="209"/>
  <c r="U41" i="209"/>
  <c r="U53" i="209"/>
  <c r="U66" i="209"/>
  <c r="U68" i="209"/>
  <c r="U36" i="209"/>
  <c r="U74" i="209"/>
  <c r="U30" i="209"/>
  <c r="T83" i="209"/>
  <c r="U49" i="209"/>
  <c r="U56" i="209"/>
  <c r="U72" i="209"/>
  <c r="U75" i="209"/>
  <c r="U63" i="209"/>
  <c r="U67" i="209"/>
  <c r="U33" i="209"/>
  <c r="U32" i="209"/>
  <c r="U31" i="209"/>
  <c r="P1" i="76"/>
  <c r="F8" i="27"/>
  <c r="P1" i="80"/>
  <c r="P1" i="81"/>
  <c r="P1" i="79"/>
  <c r="T1" i="82"/>
  <c r="AH23" i="85"/>
  <c r="AL23" i="85"/>
  <c r="AH22" i="85"/>
  <c r="AL22" i="85"/>
  <c r="AH29" i="85"/>
  <c r="AL29" i="85"/>
  <c r="AH28" i="85"/>
  <c r="AL28" i="85"/>
  <c r="AH27" i="85"/>
  <c r="AL27" i="85"/>
  <c r="AH26" i="85"/>
  <c r="AL26" i="85"/>
  <c r="AH25" i="85"/>
  <c r="AL25" i="85"/>
  <c r="AH24" i="85"/>
  <c r="AH16" i="85"/>
  <c r="AH14" i="85"/>
  <c r="AH9" i="85"/>
  <c r="AH20" i="85"/>
  <c r="AH12" i="85"/>
  <c r="AH17" i="85"/>
  <c r="AH19" i="85"/>
  <c r="AH11" i="85"/>
  <c r="AH15" i="85"/>
  <c r="AH13" i="85"/>
  <c r="AH18" i="85"/>
  <c r="T4" i="209" l="1"/>
  <c r="P29" i="35"/>
  <c r="V9" i="209"/>
  <c r="W9" i="209" s="1"/>
  <c r="AA9" i="209"/>
  <c r="AA8" i="209"/>
  <c r="V8" i="209"/>
  <c r="W8" i="209" s="1"/>
  <c r="AA11" i="209"/>
  <c r="V11" i="209"/>
  <c r="W11" i="209" s="1"/>
  <c r="AA10" i="209"/>
  <c r="V10" i="209"/>
  <c r="W10" i="209" s="1"/>
  <c r="R4" i="210"/>
  <c r="P30" i="35"/>
  <c r="P4" i="210"/>
  <c r="N30" i="35"/>
  <c r="O4" i="210"/>
  <c r="M30" i="35"/>
  <c r="N4" i="210"/>
  <c r="L30" i="35"/>
  <c r="M4" i="210"/>
  <c r="K30" i="35"/>
  <c r="L4" i="210"/>
  <c r="J30" i="35"/>
  <c r="R4" i="209"/>
  <c r="P4" i="209"/>
  <c r="N29" i="35"/>
  <c r="O4" i="209"/>
  <c r="M29" i="35"/>
  <c r="N4" i="209"/>
  <c r="L29" i="35"/>
  <c r="M4" i="209"/>
  <c r="K29" i="35"/>
  <c r="L4" i="209"/>
  <c r="J29" i="35"/>
  <c r="V77" i="210"/>
  <c r="W77" i="210" s="1"/>
  <c r="AA80" i="210"/>
  <c r="V39" i="210"/>
  <c r="W39" i="210" s="1"/>
  <c r="AA73" i="210"/>
  <c r="V82" i="210"/>
  <c r="W82" i="210" s="1"/>
  <c r="V81" i="209"/>
  <c r="W81" i="209" s="1"/>
  <c r="AA63" i="210"/>
  <c r="AA62" i="210"/>
  <c r="AA67" i="210"/>
  <c r="V38" i="210"/>
  <c r="W38" i="210" s="1"/>
  <c r="AA79" i="209"/>
  <c r="AA69" i="209"/>
  <c r="V54" i="210"/>
  <c r="W54" i="210" s="1"/>
  <c r="V37" i="209"/>
  <c r="W37" i="209" s="1"/>
  <c r="V71" i="210"/>
  <c r="W71" i="210" s="1"/>
  <c r="V31" i="210"/>
  <c r="W31" i="210" s="1"/>
  <c r="AA31" i="210"/>
  <c r="AA78" i="210"/>
  <c r="V78" i="210"/>
  <c r="W78" i="210" s="1"/>
  <c r="AA50" i="210"/>
  <c r="V50" i="210"/>
  <c r="W50" i="210" s="1"/>
  <c r="AA48" i="210"/>
  <c r="V48" i="210"/>
  <c r="W48" i="210" s="1"/>
  <c r="AA44" i="210"/>
  <c r="V44" i="210"/>
  <c r="W44" i="210" s="1"/>
  <c r="AA52" i="210"/>
  <c r="V52" i="210"/>
  <c r="W52" i="210" s="1"/>
  <c r="AA49" i="210"/>
  <c r="V49" i="210"/>
  <c r="W49" i="210" s="1"/>
  <c r="AA53" i="210"/>
  <c r="V53" i="210"/>
  <c r="W53" i="210" s="1"/>
  <c r="AA33" i="210"/>
  <c r="V33" i="210"/>
  <c r="W33" i="210" s="1"/>
  <c r="AA29" i="210"/>
  <c r="V29" i="210"/>
  <c r="U83" i="210"/>
  <c r="U4" i="210" s="1"/>
  <c r="AA37" i="210"/>
  <c r="V37" i="210"/>
  <c r="W37" i="210" s="1"/>
  <c r="AA47" i="210"/>
  <c r="V47" i="210"/>
  <c r="W47" i="210" s="1"/>
  <c r="AA68" i="210"/>
  <c r="V68" i="210"/>
  <c r="W68" i="210" s="1"/>
  <c r="AA58" i="210"/>
  <c r="V58" i="210"/>
  <c r="W58" i="210" s="1"/>
  <c r="AA64" i="210"/>
  <c r="V64" i="210"/>
  <c r="W64" i="210" s="1"/>
  <c r="AA70" i="210"/>
  <c r="V70" i="210"/>
  <c r="W70" i="210" s="1"/>
  <c r="AA56" i="210"/>
  <c r="V56" i="210"/>
  <c r="W56" i="210" s="1"/>
  <c r="V36" i="210"/>
  <c r="W36" i="210" s="1"/>
  <c r="AA36" i="210"/>
  <c r="AA76" i="210"/>
  <c r="V76" i="210"/>
  <c r="W76" i="210" s="1"/>
  <c r="AA43" i="210"/>
  <c r="V43" i="210"/>
  <c r="W43" i="210" s="1"/>
  <c r="AA42" i="210"/>
  <c r="V42" i="210"/>
  <c r="W42" i="210" s="1"/>
  <c r="AA45" i="210"/>
  <c r="V45" i="210"/>
  <c r="W45" i="210" s="1"/>
  <c r="AA61" i="210"/>
  <c r="V61" i="210"/>
  <c r="W61" i="210" s="1"/>
  <c r="AA51" i="210"/>
  <c r="V51" i="210"/>
  <c r="W51" i="210" s="1"/>
  <c r="AA65" i="210"/>
  <c r="V65" i="210"/>
  <c r="W65" i="210" s="1"/>
  <c r="AA46" i="210"/>
  <c r="V46" i="210"/>
  <c r="W46" i="210" s="1"/>
  <c r="AA74" i="210"/>
  <c r="V74" i="210"/>
  <c r="W74" i="210" s="1"/>
  <c r="AA55" i="210"/>
  <c r="V55" i="210"/>
  <c r="W55" i="210" s="1"/>
  <c r="AA40" i="210"/>
  <c r="V40" i="210"/>
  <c r="W40" i="210" s="1"/>
  <c r="AA57" i="210"/>
  <c r="V57" i="210"/>
  <c r="W57" i="210" s="1"/>
  <c r="V34" i="210"/>
  <c r="W34" i="210" s="1"/>
  <c r="AA34" i="210"/>
  <c r="AA69" i="210"/>
  <c r="V69" i="210"/>
  <c r="W69" i="210" s="1"/>
  <c r="AA75" i="210"/>
  <c r="V75" i="210"/>
  <c r="W75" i="210" s="1"/>
  <c r="AA60" i="210"/>
  <c r="V60" i="210"/>
  <c r="W60" i="210" s="1"/>
  <c r="AA81" i="210"/>
  <c r="V81" i="210"/>
  <c r="W81" i="210" s="1"/>
  <c r="AA59" i="210"/>
  <c r="V59" i="210"/>
  <c r="W59" i="210" s="1"/>
  <c r="V71" i="209"/>
  <c r="W71" i="209" s="1"/>
  <c r="V32" i="210"/>
  <c r="W32" i="210" s="1"/>
  <c r="AA32" i="210"/>
  <c r="AA66" i="210"/>
  <c r="V66" i="210"/>
  <c r="W66" i="210" s="1"/>
  <c r="AA41" i="210"/>
  <c r="V41" i="210"/>
  <c r="W41" i="210" s="1"/>
  <c r="AA79" i="210"/>
  <c r="V79" i="210"/>
  <c r="W79" i="210" s="1"/>
  <c r="AA35" i="210"/>
  <c r="V35" i="210"/>
  <c r="W35" i="210" s="1"/>
  <c r="V30" i="210"/>
  <c r="W30" i="210" s="1"/>
  <c r="AA30" i="210"/>
  <c r="AA72" i="210"/>
  <c r="V72" i="210"/>
  <c r="W72" i="210" s="1"/>
  <c r="V77" i="209"/>
  <c r="W77" i="209" s="1"/>
  <c r="AA67" i="209"/>
  <c r="V67" i="209"/>
  <c r="W67" i="209" s="1"/>
  <c r="V45" i="209"/>
  <c r="W45" i="209" s="1"/>
  <c r="AA45" i="209"/>
  <c r="V82" i="209"/>
  <c r="W82" i="209" s="1"/>
  <c r="AA82" i="209"/>
  <c r="V60" i="209"/>
  <c r="W60" i="209" s="1"/>
  <c r="AA60" i="209"/>
  <c r="AA70" i="209"/>
  <c r="V70" i="209"/>
  <c r="W70" i="209" s="1"/>
  <c r="AA80" i="209"/>
  <c r="V80" i="209"/>
  <c r="W80" i="209" s="1"/>
  <c r="AA63" i="209"/>
  <c r="V63" i="209"/>
  <c r="W63" i="209" s="1"/>
  <c r="V30" i="209"/>
  <c r="W30" i="209" s="1"/>
  <c r="AA30" i="209"/>
  <c r="V47" i="209"/>
  <c r="W47" i="209" s="1"/>
  <c r="AA47" i="209"/>
  <c r="V59" i="209"/>
  <c r="W59" i="209" s="1"/>
  <c r="AA59" i="209"/>
  <c r="V50" i="209"/>
  <c r="W50" i="209" s="1"/>
  <c r="AA50" i="209"/>
  <c r="V42" i="209"/>
  <c r="W42" i="209" s="1"/>
  <c r="AA42" i="209"/>
  <c r="V36" i="209"/>
  <c r="W36" i="209" s="1"/>
  <c r="AA36" i="209"/>
  <c r="AA62" i="209"/>
  <c r="V62" i="209"/>
  <c r="W62" i="209" s="1"/>
  <c r="V48" i="209"/>
  <c r="W48" i="209" s="1"/>
  <c r="AA48" i="209"/>
  <c r="V54" i="209"/>
  <c r="W54" i="209" s="1"/>
  <c r="AA54" i="209"/>
  <c r="AA75" i="209"/>
  <c r="V75" i="209"/>
  <c r="W75" i="209" s="1"/>
  <c r="AA74" i="209"/>
  <c r="V74" i="209"/>
  <c r="W74" i="209" s="1"/>
  <c r="AA78" i="209"/>
  <c r="V78" i="209"/>
  <c r="W78" i="209" s="1"/>
  <c r="AA76" i="209"/>
  <c r="V76" i="209"/>
  <c r="W76" i="209" s="1"/>
  <c r="AA64" i="209"/>
  <c r="V64" i="209"/>
  <c r="W64" i="209" s="1"/>
  <c r="AA72" i="209"/>
  <c r="V72" i="209"/>
  <c r="W72" i="209" s="1"/>
  <c r="V56" i="209"/>
  <c r="W56" i="209" s="1"/>
  <c r="AA56" i="209"/>
  <c r="AA68" i="209"/>
  <c r="V68" i="209"/>
  <c r="W68" i="209" s="1"/>
  <c r="AA51" i="209"/>
  <c r="V51" i="209"/>
  <c r="W51" i="209" s="1"/>
  <c r="AA73" i="209"/>
  <c r="V73" i="209"/>
  <c r="W73" i="209" s="1"/>
  <c r="AA55" i="209"/>
  <c r="V55" i="209"/>
  <c r="W55" i="209" s="1"/>
  <c r="V52" i="209"/>
  <c r="W52" i="209" s="1"/>
  <c r="AA52" i="209"/>
  <c r="V31" i="209"/>
  <c r="W31" i="209" s="1"/>
  <c r="AA31" i="209"/>
  <c r="V49" i="209"/>
  <c r="W49" i="209" s="1"/>
  <c r="AA49" i="209"/>
  <c r="AA66" i="209"/>
  <c r="V66" i="209"/>
  <c r="W66" i="209" s="1"/>
  <c r="V43" i="209"/>
  <c r="W43" i="209" s="1"/>
  <c r="AA43" i="209"/>
  <c r="AA38" i="209"/>
  <c r="V38" i="209"/>
  <c r="W38" i="209" s="1"/>
  <c r="AA40" i="209"/>
  <c r="V40" i="209"/>
  <c r="W40" i="209" s="1"/>
  <c r="V46" i="209"/>
  <c r="W46" i="209" s="1"/>
  <c r="AA46" i="209"/>
  <c r="V61" i="209"/>
  <c r="W61" i="209" s="1"/>
  <c r="AA61" i="209"/>
  <c r="V32" i="209"/>
  <c r="W32" i="209" s="1"/>
  <c r="AA32" i="209"/>
  <c r="AA53" i="209"/>
  <c r="V53" i="209"/>
  <c r="W53" i="209" s="1"/>
  <c r="AA39" i="209"/>
  <c r="V39" i="209"/>
  <c r="W39" i="209" s="1"/>
  <c r="AA34" i="209"/>
  <c r="V34" i="209"/>
  <c r="W34" i="209" s="1"/>
  <c r="V35" i="209"/>
  <c r="W35" i="209" s="1"/>
  <c r="AA35" i="209"/>
  <c r="V44" i="209"/>
  <c r="W44" i="209" s="1"/>
  <c r="AA44" i="209"/>
  <c r="AA33" i="209"/>
  <c r="V33" i="209"/>
  <c r="W33" i="209" s="1"/>
  <c r="AA41" i="209"/>
  <c r="V41" i="209"/>
  <c r="W41" i="209" s="1"/>
  <c r="V57" i="209"/>
  <c r="W57" i="209" s="1"/>
  <c r="AA57" i="209"/>
  <c r="AA65" i="209"/>
  <c r="V65" i="209"/>
  <c r="W65" i="209" s="1"/>
  <c r="AA29" i="209"/>
  <c r="V29" i="209"/>
  <c r="U83" i="209"/>
  <c r="U4" i="209" s="1"/>
  <c r="V58" i="209"/>
  <c r="W58" i="209" s="1"/>
  <c r="AA58" i="209"/>
  <c r="AL22" i="66"/>
  <c r="AL23" i="66"/>
  <c r="AL24" i="66"/>
  <c r="AL25" i="66"/>
  <c r="AL26" i="66"/>
  <c r="AL27" i="66"/>
  <c r="AL28" i="66"/>
  <c r="AL29" i="66"/>
  <c r="AL30" i="66"/>
  <c r="AL31" i="66"/>
  <c r="AL32" i="66"/>
  <c r="AL33" i="66"/>
  <c r="AL34" i="66"/>
  <c r="AH21" i="66"/>
  <c r="AH22" i="66"/>
  <c r="AH23" i="66"/>
  <c r="AH24" i="66"/>
  <c r="AH25" i="66"/>
  <c r="AH26" i="66"/>
  <c r="AH27" i="66"/>
  <c r="AH28" i="66"/>
  <c r="AH29" i="66"/>
  <c r="AH30" i="66"/>
  <c r="AH31" i="66"/>
  <c r="AH32" i="66"/>
  <c r="AH33" i="66"/>
  <c r="AH34" i="66"/>
  <c r="AL9" i="78"/>
  <c r="AL10" i="78"/>
  <c r="AL11" i="78"/>
  <c r="AL12" i="78"/>
  <c r="AL13" i="78"/>
  <c r="AL14" i="78"/>
  <c r="AL15" i="78"/>
  <c r="AL16" i="78"/>
  <c r="AL17" i="78"/>
  <c r="AL18" i="78"/>
  <c r="AL19" i="78"/>
  <c r="AL20" i="78"/>
  <c r="AL21" i="78"/>
  <c r="AL22" i="78"/>
  <c r="AL23" i="78"/>
  <c r="AL24" i="78"/>
  <c r="AL25" i="78"/>
  <c r="AL26" i="78"/>
  <c r="AL27" i="78"/>
  <c r="AL28" i="78"/>
  <c r="AL29" i="78"/>
  <c r="AL30" i="78"/>
  <c r="AL31" i="78"/>
  <c r="AL32" i="78"/>
  <c r="AL33" i="78"/>
  <c r="AL34" i="78"/>
  <c r="AL35" i="78"/>
  <c r="AL36" i="78"/>
  <c r="AL37" i="78"/>
  <c r="AL38" i="78"/>
  <c r="AL39" i="78"/>
  <c r="AL40" i="78"/>
  <c r="AL41" i="78"/>
  <c r="AL42" i="78"/>
  <c r="AL43" i="78"/>
  <c r="AL44" i="78"/>
  <c r="AL45" i="78"/>
  <c r="AL46" i="78"/>
  <c r="AL47" i="78"/>
  <c r="AL48" i="78"/>
  <c r="AL49" i="78"/>
  <c r="AL50" i="78"/>
  <c r="AL51" i="78"/>
  <c r="AL52" i="78"/>
  <c r="AL53" i="78"/>
  <c r="AL54" i="78"/>
  <c r="AL55" i="78"/>
  <c r="AL56" i="78"/>
  <c r="AL57" i="78"/>
  <c r="AL58" i="78"/>
  <c r="AL59" i="78"/>
  <c r="AL60" i="78"/>
  <c r="AL61" i="78"/>
  <c r="AL62" i="78"/>
  <c r="AL63" i="78"/>
  <c r="AL64" i="78"/>
  <c r="AL65" i="78"/>
  <c r="AL66" i="78"/>
  <c r="AL67" i="78"/>
  <c r="AL68" i="78"/>
  <c r="AL69" i="78"/>
  <c r="AL70" i="78"/>
  <c r="AL71" i="78"/>
  <c r="AL72" i="78"/>
  <c r="AL73" i="78"/>
  <c r="AL74" i="78"/>
  <c r="AL75" i="78"/>
  <c r="AL76" i="78"/>
  <c r="AL77" i="78"/>
  <c r="AL78" i="78"/>
  <c r="AL79" i="78"/>
  <c r="AL80" i="78"/>
  <c r="AL81" i="78"/>
  <c r="AL82" i="78"/>
  <c r="AL83" i="78"/>
  <c r="AL84" i="78"/>
  <c r="AL85" i="78"/>
  <c r="AL86" i="78"/>
  <c r="AL87" i="78"/>
  <c r="AL88" i="78"/>
  <c r="AL89" i="78"/>
  <c r="AL90" i="78"/>
  <c r="AL91" i="78"/>
  <c r="AL92" i="78"/>
  <c r="AL93" i="78"/>
  <c r="AL94" i="78"/>
  <c r="AL95" i="78"/>
  <c r="AM8" i="78"/>
  <c r="AM9" i="78"/>
  <c r="AM10" i="78"/>
  <c r="AN10" i="78" s="1"/>
  <c r="AM11" i="78"/>
  <c r="AM12" i="78"/>
  <c r="AM13" i="78"/>
  <c r="AN13" i="78" s="1"/>
  <c r="AM14" i="78"/>
  <c r="AN14" i="78" s="1"/>
  <c r="AM15" i="78"/>
  <c r="AN15" i="78" s="1"/>
  <c r="AM16" i="78"/>
  <c r="AN16" i="78" s="1"/>
  <c r="AM17" i="78"/>
  <c r="AM18" i="78"/>
  <c r="AM19" i="78"/>
  <c r="AM20" i="78"/>
  <c r="AM21" i="78"/>
  <c r="AM22" i="78"/>
  <c r="AM23" i="78"/>
  <c r="AM24" i="78"/>
  <c r="AM25" i="78"/>
  <c r="AM26" i="78"/>
  <c r="AM27" i="78"/>
  <c r="AM28" i="78"/>
  <c r="AM29" i="78"/>
  <c r="AM30" i="78"/>
  <c r="AN30" i="78" s="1"/>
  <c r="AM31" i="78"/>
  <c r="AM32" i="78"/>
  <c r="AM33" i="78"/>
  <c r="AM34" i="78"/>
  <c r="AM35" i="78"/>
  <c r="AM36" i="78"/>
  <c r="AM37" i="78"/>
  <c r="AM38" i="78"/>
  <c r="AN38" i="78" s="1"/>
  <c r="AM39" i="78"/>
  <c r="AM40" i="78"/>
  <c r="AM41" i="78"/>
  <c r="AM42" i="78"/>
  <c r="AM43" i="78"/>
  <c r="AM44" i="78"/>
  <c r="AM45" i="78"/>
  <c r="AN45" i="78" s="1"/>
  <c r="AM46" i="78"/>
  <c r="AN46" i="78" s="1"/>
  <c r="AM47" i="78"/>
  <c r="AM48" i="78"/>
  <c r="AM49" i="78"/>
  <c r="AM50" i="78"/>
  <c r="AM51" i="78"/>
  <c r="AM52" i="78"/>
  <c r="AM53" i="78"/>
  <c r="AN53" i="78" s="1"/>
  <c r="AM54" i="78"/>
  <c r="AN54" i="78" s="1"/>
  <c r="AM55" i="78"/>
  <c r="AM56" i="78"/>
  <c r="AH40" i="78"/>
  <c r="AH41" i="78"/>
  <c r="AH42" i="78"/>
  <c r="AH8" i="78"/>
  <c r="AH9" i="78"/>
  <c r="AL8" i="78"/>
  <c r="F89" i="85"/>
  <c r="AN50" i="78" l="1"/>
  <c r="AN36" i="78"/>
  <c r="AN26" i="78"/>
  <c r="AN55" i="78"/>
  <c r="AN47" i="78"/>
  <c r="AN37" i="78"/>
  <c r="AN42" i="78"/>
  <c r="AN52" i="78"/>
  <c r="AN56" i="78"/>
  <c r="AN49" i="78"/>
  <c r="AN40" i="78"/>
  <c r="AN39" i="78"/>
  <c r="AN17" i="78"/>
  <c r="AN27" i="78"/>
  <c r="AN41" i="78"/>
  <c r="AN44" i="78"/>
  <c r="AN20" i="78"/>
  <c r="AN35" i="78"/>
  <c r="AN31" i="78"/>
  <c r="AN25" i="78"/>
  <c r="AN29" i="78"/>
  <c r="AN33" i="78"/>
  <c r="AN9" i="78"/>
  <c r="AN24" i="78"/>
  <c r="AN43" i="78"/>
  <c r="AN48" i="78"/>
  <c r="AN11" i="78"/>
  <c r="AN51" i="78"/>
  <c r="AN34" i="78"/>
  <c r="AN21" i="78"/>
  <c r="AN28" i="78"/>
  <c r="AN22" i="78"/>
  <c r="AN32" i="78"/>
  <c r="AN12" i="78"/>
  <c r="AN23" i="78"/>
  <c r="AN18" i="78"/>
  <c r="W29" i="210"/>
  <c r="W83" i="210" s="1"/>
  <c r="V83" i="210"/>
  <c r="V4" i="210" s="1"/>
  <c r="AA83" i="210"/>
  <c r="AA83" i="209"/>
  <c r="W29" i="209"/>
  <c r="W83" i="209" s="1"/>
  <c r="V83" i="209"/>
  <c r="V4" i="209" s="1"/>
  <c r="AN19" i="78"/>
  <c r="AN8" i="78"/>
  <c r="AL20" i="85"/>
  <c r="AL21" i="85"/>
  <c r="AH21" i="85"/>
  <c r="W52" i="78"/>
  <c r="W57" i="78"/>
  <c r="W56" i="78"/>
  <c r="W55" i="78"/>
  <c r="W54" i="78"/>
  <c r="W53" i="78"/>
  <c r="W51" i="78"/>
  <c r="W50" i="78"/>
  <c r="W49" i="78"/>
  <c r="W48" i="78"/>
  <c r="W8" i="78"/>
  <c r="AL29" i="72"/>
  <c r="AH29" i="72"/>
  <c r="AF29" i="72"/>
  <c r="Y29" i="72"/>
  <c r="K29" i="72"/>
  <c r="AA84" i="210" l="1"/>
  <c r="Q30" i="35"/>
  <c r="AA84" i="209"/>
  <c r="Q29" i="35"/>
  <c r="M29" i="72"/>
  <c r="O29" i="72"/>
  <c r="T29" i="72"/>
  <c r="L29" i="72"/>
  <c r="N29" i="72"/>
  <c r="AV34" i="85"/>
  <c r="AW34" i="85" s="1"/>
  <c r="AF34" i="85"/>
  <c r="AB34" i="85"/>
  <c r="K34" i="85"/>
  <c r="I34" i="85"/>
  <c r="J34" i="85" s="1"/>
  <c r="Y34" i="85" s="1"/>
  <c r="AV33" i="85"/>
  <c r="AW33" i="85" s="1"/>
  <c r="AF33" i="85"/>
  <c r="AB33" i="85"/>
  <c r="K33" i="85"/>
  <c r="I33" i="85"/>
  <c r="J33" i="85" s="1"/>
  <c r="Y33" i="85" s="1"/>
  <c r="AV32" i="85"/>
  <c r="AW32" i="85" s="1"/>
  <c r="AF32" i="85"/>
  <c r="AB32" i="85"/>
  <c r="K32" i="85"/>
  <c r="I32" i="85"/>
  <c r="J32" i="85" s="1"/>
  <c r="Y32" i="85" s="1"/>
  <c r="AV31" i="85"/>
  <c r="AW31" i="85" s="1"/>
  <c r="AF31" i="85"/>
  <c r="AB31" i="85"/>
  <c r="K31" i="85"/>
  <c r="I31" i="85"/>
  <c r="J31" i="85" s="1"/>
  <c r="Y31" i="85" s="1"/>
  <c r="AV30" i="85"/>
  <c r="AW30" i="85" s="1"/>
  <c r="AF30" i="85"/>
  <c r="AB30" i="85"/>
  <c r="K30" i="85"/>
  <c r="I30" i="85"/>
  <c r="J30" i="85" s="1"/>
  <c r="Y30" i="85" s="1"/>
  <c r="AV29" i="85"/>
  <c r="AW29" i="85" s="1"/>
  <c r="AF29" i="85"/>
  <c r="K29" i="85"/>
  <c r="I29" i="85"/>
  <c r="J29" i="85" s="1"/>
  <c r="Y29" i="85" s="1"/>
  <c r="AV28" i="85"/>
  <c r="AW28" i="85" s="1"/>
  <c r="AF28" i="85"/>
  <c r="K28" i="85"/>
  <c r="I28" i="85"/>
  <c r="J28" i="85" s="1"/>
  <c r="Y28" i="85" s="1"/>
  <c r="AV27" i="85"/>
  <c r="AW27" i="85" s="1"/>
  <c r="AF27" i="85"/>
  <c r="K27" i="85"/>
  <c r="I27" i="85"/>
  <c r="J27" i="85" s="1"/>
  <c r="Y27" i="85" s="1"/>
  <c r="AV26" i="85"/>
  <c r="AW26" i="85" s="1"/>
  <c r="AF26" i="85"/>
  <c r="K26" i="85"/>
  <c r="I26" i="85"/>
  <c r="J26" i="85" s="1"/>
  <c r="Y26" i="85" s="1"/>
  <c r="AV25" i="85"/>
  <c r="AW25" i="85" s="1"/>
  <c r="AF25" i="85"/>
  <c r="K25" i="85"/>
  <c r="I25" i="85"/>
  <c r="J25" i="85" s="1"/>
  <c r="Y25" i="85" s="1"/>
  <c r="AV24" i="85"/>
  <c r="AW24" i="85" s="1"/>
  <c r="AF24" i="85"/>
  <c r="K24" i="85"/>
  <c r="I24" i="85"/>
  <c r="J24" i="85" s="1"/>
  <c r="Y24" i="85" s="1"/>
  <c r="AV23" i="85"/>
  <c r="AW23" i="85" s="1"/>
  <c r="AF23" i="85"/>
  <c r="K23" i="85"/>
  <c r="I23" i="85"/>
  <c r="J23" i="85" s="1"/>
  <c r="Y23" i="85" s="1"/>
  <c r="AV22" i="85"/>
  <c r="AW22" i="85" s="1"/>
  <c r="AF22" i="85"/>
  <c r="K22" i="85"/>
  <c r="I22" i="85"/>
  <c r="J22" i="85" s="1"/>
  <c r="Y22" i="85" s="1"/>
  <c r="AV21" i="85"/>
  <c r="AW21" i="85" s="1"/>
  <c r="AF21" i="85"/>
  <c r="K21" i="85"/>
  <c r="I21" i="85"/>
  <c r="J21" i="85" s="1"/>
  <c r="Y21" i="85" s="1"/>
  <c r="AV20" i="85"/>
  <c r="AW20" i="85" s="1"/>
  <c r="AF20" i="85"/>
  <c r="K20" i="85"/>
  <c r="I20" i="85"/>
  <c r="J20" i="85" s="1"/>
  <c r="Y20" i="85" s="1"/>
  <c r="AF22" i="66"/>
  <c r="K22" i="66"/>
  <c r="I22" i="66"/>
  <c r="J22" i="66" s="1"/>
  <c r="Y22" i="66" s="1"/>
  <c r="AL21" i="66"/>
  <c r="AF21" i="66"/>
  <c r="K21" i="66"/>
  <c r="I21" i="66"/>
  <c r="J21" i="66" s="1"/>
  <c r="Y21" i="66" s="1"/>
  <c r="AL20" i="66"/>
  <c r="AH20" i="66"/>
  <c r="AF20" i="66"/>
  <c r="K20" i="66"/>
  <c r="I20" i="66"/>
  <c r="J20" i="66" s="1"/>
  <c r="Y20" i="66" s="1"/>
  <c r="AL19" i="66"/>
  <c r="AH19" i="66"/>
  <c r="AF19" i="66"/>
  <c r="K19" i="66"/>
  <c r="I19" i="66"/>
  <c r="J19" i="66" s="1"/>
  <c r="Y19" i="66" s="1"/>
  <c r="AL18" i="66"/>
  <c r="AH18" i="66"/>
  <c r="AF18" i="66"/>
  <c r="K18" i="66"/>
  <c r="I18" i="66"/>
  <c r="J18" i="66" s="1"/>
  <c r="Y18" i="66" s="1"/>
  <c r="AL17" i="66"/>
  <c r="AH17" i="66"/>
  <c r="AF17" i="66"/>
  <c r="K17" i="66"/>
  <c r="I17" i="66"/>
  <c r="J17" i="66" s="1"/>
  <c r="Y17" i="66" s="1"/>
  <c r="AL16" i="66"/>
  <c r="AH16" i="66"/>
  <c r="AF16" i="66"/>
  <c r="K16" i="66"/>
  <c r="I16" i="66"/>
  <c r="J16" i="66" s="1"/>
  <c r="Y16" i="66" s="1"/>
  <c r="AL15" i="66"/>
  <c r="AH15" i="66"/>
  <c r="AF15" i="66"/>
  <c r="K15" i="66"/>
  <c r="I15" i="66"/>
  <c r="J15" i="66" s="1"/>
  <c r="Y15" i="66" s="1"/>
  <c r="AL14" i="66"/>
  <c r="AH14" i="66"/>
  <c r="AF14" i="66"/>
  <c r="K14" i="66"/>
  <c r="I14" i="66"/>
  <c r="J14" i="66" s="1"/>
  <c r="Y14" i="66" s="1"/>
  <c r="AL13" i="66"/>
  <c r="AH13" i="66"/>
  <c r="AF13" i="66"/>
  <c r="K13" i="66"/>
  <c r="I13" i="66"/>
  <c r="J13" i="66" s="1"/>
  <c r="Y13" i="66" s="1"/>
  <c r="AL12" i="66"/>
  <c r="AH12" i="66"/>
  <c r="AF12" i="66"/>
  <c r="K12" i="66"/>
  <c r="J12" i="66"/>
  <c r="Y12" i="66" s="1"/>
  <c r="AL11" i="66"/>
  <c r="AH11" i="66"/>
  <c r="AF11" i="66"/>
  <c r="K11" i="66"/>
  <c r="I11" i="66"/>
  <c r="J11" i="66" s="1"/>
  <c r="Y11" i="66" s="1"/>
  <c r="AL10" i="66"/>
  <c r="AH10" i="66"/>
  <c r="AF10" i="66"/>
  <c r="K10" i="66"/>
  <c r="I10" i="66"/>
  <c r="J10" i="66" s="1"/>
  <c r="Y10" i="66" s="1"/>
  <c r="AL9" i="66"/>
  <c r="AH9" i="66"/>
  <c r="AF9" i="66"/>
  <c r="K9" i="66"/>
  <c r="I9" i="66"/>
  <c r="J9" i="66" s="1"/>
  <c r="Y9" i="66" s="1"/>
  <c r="AL8" i="66"/>
  <c r="AH8" i="66"/>
  <c r="AF8" i="66"/>
  <c r="K8" i="66"/>
  <c r="I8" i="66"/>
  <c r="J8" i="66" s="1"/>
  <c r="Y8" i="66" s="1"/>
  <c r="AF37" i="66"/>
  <c r="K37" i="66"/>
  <c r="I37" i="66"/>
  <c r="J37" i="66" s="1"/>
  <c r="Y37" i="66" s="1"/>
  <c r="AF36" i="66"/>
  <c r="K36" i="66"/>
  <c r="I36" i="66"/>
  <c r="J36" i="66" s="1"/>
  <c r="Y36" i="66" s="1"/>
  <c r="R36" i="66" s="1"/>
  <c r="AF35" i="66"/>
  <c r="K35" i="66"/>
  <c r="I35" i="66"/>
  <c r="J35" i="66" s="1"/>
  <c r="Y35" i="66" s="1"/>
  <c r="AF34" i="66"/>
  <c r="K34" i="66"/>
  <c r="I34" i="66"/>
  <c r="J34" i="66" s="1"/>
  <c r="Y34" i="66" s="1"/>
  <c r="R34" i="66" s="1"/>
  <c r="AF33" i="66"/>
  <c r="K33" i="66"/>
  <c r="I33" i="66"/>
  <c r="J33" i="66" s="1"/>
  <c r="Y33" i="66" s="1"/>
  <c r="R33" i="66" s="1"/>
  <c r="AF32" i="66"/>
  <c r="K32" i="66"/>
  <c r="I32" i="66"/>
  <c r="J32" i="66" s="1"/>
  <c r="Y32" i="66" s="1"/>
  <c r="R32" i="66" s="1"/>
  <c r="AF31" i="66"/>
  <c r="K31" i="66"/>
  <c r="I31" i="66"/>
  <c r="J31" i="66" s="1"/>
  <c r="Y31" i="66" s="1"/>
  <c r="R31" i="66" s="1"/>
  <c r="AF30" i="66"/>
  <c r="K30" i="66"/>
  <c r="I30" i="66"/>
  <c r="J30" i="66" s="1"/>
  <c r="Y30" i="66" s="1"/>
  <c r="R30" i="66" s="1"/>
  <c r="AF29" i="66"/>
  <c r="K29" i="66"/>
  <c r="I29" i="66"/>
  <c r="J29" i="66" s="1"/>
  <c r="Y29" i="66" s="1"/>
  <c r="R29" i="66" s="1"/>
  <c r="AF28" i="66"/>
  <c r="K28" i="66"/>
  <c r="I28" i="66"/>
  <c r="J28" i="66" s="1"/>
  <c r="Y28" i="66" s="1"/>
  <c r="AF27" i="66"/>
  <c r="K27" i="66"/>
  <c r="I27" i="66"/>
  <c r="J27" i="66" s="1"/>
  <c r="Y27" i="66" s="1"/>
  <c r="AF26" i="66"/>
  <c r="K26" i="66"/>
  <c r="I26" i="66"/>
  <c r="J26" i="66" s="1"/>
  <c r="Y26" i="66" s="1"/>
  <c r="R26" i="66" s="1"/>
  <c r="AF25" i="66"/>
  <c r="K25" i="66"/>
  <c r="I25" i="66"/>
  <c r="J25" i="66" s="1"/>
  <c r="Y25" i="66" s="1"/>
  <c r="R25" i="66" s="1"/>
  <c r="AF24" i="66"/>
  <c r="K24" i="66"/>
  <c r="I24" i="66"/>
  <c r="J24" i="66" s="1"/>
  <c r="Y24" i="66" s="1"/>
  <c r="AF23" i="66"/>
  <c r="K23" i="66"/>
  <c r="I23" i="66"/>
  <c r="J23" i="66" s="1"/>
  <c r="Y23" i="66" s="1"/>
  <c r="R23" i="66" s="1"/>
  <c r="AF39" i="86"/>
  <c r="AB39" i="86"/>
  <c r="K39" i="86"/>
  <c r="I39" i="86"/>
  <c r="J39" i="86" s="1"/>
  <c r="Y39" i="86" s="1"/>
  <c r="AF38" i="86"/>
  <c r="AB38" i="86"/>
  <c r="K38" i="86"/>
  <c r="I38" i="86"/>
  <c r="J38" i="86" s="1"/>
  <c r="Y38" i="86" s="1"/>
  <c r="R38" i="86" s="1"/>
  <c r="AF37" i="86"/>
  <c r="K37" i="86"/>
  <c r="I37" i="86"/>
  <c r="J37" i="86" s="1"/>
  <c r="Y37" i="86" s="1"/>
  <c r="AF36" i="86"/>
  <c r="K36" i="86"/>
  <c r="I36" i="86"/>
  <c r="J36" i="86" s="1"/>
  <c r="Y36" i="86" s="1"/>
  <c r="AF35" i="86"/>
  <c r="K35" i="86"/>
  <c r="I35" i="86"/>
  <c r="J35" i="86" s="1"/>
  <c r="Y35" i="86" s="1"/>
  <c r="AF34" i="86"/>
  <c r="K34" i="86"/>
  <c r="I34" i="86"/>
  <c r="J34" i="86" s="1"/>
  <c r="Y34" i="86" s="1"/>
  <c r="AF33" i="86"/>
  <c r="K33" i="86"/>
  <c r="I33" i="86"/>
  <c r="J33" i="86" s="1"/>
  <c r="Y33" i="86" s="1"/>
  <c r="R33" i="86" s="1"/>
  <c r="AF32" i="86"/>
  <c r="K32" i="86"/>
  <c r="I32" i="86"/>
  <c r="J32" i="86" s="1"/>
  <c r="Y32" i="86" s="1"/>
  <c r="R32" i="86" s="1"/>
  <c r="AF31" i="86"/>
  <c r="K31" i="86"/>
  <c r="I31" i="86"/>
  <c r="J31" i="86" s="1"/>
  <c r="Y31" i="86" s="1"/>
  <c r="R31" i="86" s="1"/>
  <c r="AF30" i="86"/>
  <c r="K30" i="86"/>
  <c r="I30" i="86"/>
  <c r="J30" i="86" s="1"/>
  <c r="Y30" i="86" s="1"/>
  <c r="R30" i="86" s="1"/>
  <c r="AF29" i="86"/>
  <c r="K29" i="86"/>
  <c r="I29" i="86"/>
  <c r="J29" i="86" s="1"/>
  <c r="Y29" i="86" s="1"/>
  <c r="R29" i="86" s="1"/>
  <c r="AF28" i="86"/>
  <c r="K28" i="86"/>
  <c r="I28" i="86"/>
  <c r="J28" i="86" s="1"/>
  <c r="Y28" i="86" s="1"/>
  <c r="AF27" i="86"/>
  <c r="K27" i="86"/>
  <c r="I27" i="86"/>
  <c r="J27" i="86" s="1"/>
  <c r="Y27" i="86" s="1"/>
  <c r="R27" i="86" s="1"/>
  <c r="AF26" i="86"/>
  <c r="K26" i="86"/>
  <c r="I26" i="86"/>
  <c r="J26" i="86" s="1"/>
  <c r="Y26" i="86" s="1"/>
  <c r="AF25" i="86"/>
  <c r="K25" i="86"/>
  <c r="I25" i="86"/>
  <c r="J25" i="86" s="1"/>
  <c r="Y25" i="86" s="1"/>
  <c r="R25" i="86" s="1"/>
  <c r="AF24" i="86"/>
  <c r="K24" i="86"/>
  <c r="I24" i="86"/>
  <c r="J24" i="86" s="1"/>
  <c r="Y24" i="86" s="1"/>
  <c r="R24" i="86" s="1"/>
  <c r="AF23" i="86"/>
  <c r="K23" i="86"/>
  <c r="I23" i="86"/>
  <c r="J23" i="86" s="1"/>
  <c r="Y23" i="86" s="1"/>
  <c r="AF22" i="86"/>
  <c r="K22" i="86"/>
  <c r="I22" i="86"/>
  <c r="J22" i="86" s="1"/>
  <c r="Y22" i="86" s="1"/>
  <c r="AF21" i="86"/>
  <c r="K21" i="86"/>
  <c r="I21" i="86"/>
  <c r="J21" i="86" s="1"/>
  <c r="Y21" i="86" s="1"/>
  <c r="AF20" i="86"/>
  <c r="K20" i="86"/>
  <c r="I20" i="86"/>
  <c r="J20" i="86" s="1"/>
  <c r="Y20" i="86" s="1"/>
  <c r="AF19" i="86"/>
  <c r="K19" i="86"/>
  <c r="I19" i="86"/>
  <c r="J19" i="86" s="1"/>
  <c r="Y19" i="86" s="1"/>
  <c r="AF18" i="86"/>
  <c r="K18" i="86"/>
  <c r="I18" i="86"/>
  <c r="J18" i="86" s="1"/>
  <c r="Y18" i="86" s="1"/>
  <c r="R18" i="86" s="1"/>
  <c r="AF17" i="86"/>
  <c r="K17" i="86"/>
  <c r="I17" i="86"/>
  <c r="J17" i="86" s="1"/>
  <c r="Y17" i="86" s="1"/>
  <c r="AF16" i="86"/>
  <c r="K16" i="86"/>
  <c r="I16" i="86"/>
  <c r="J16" i="86" s="1"/>
  <c r="Y16" i="86" s="1"/>
  <c r="T16" i="86" s="1"/>
  <c r="AF15" i="86"/>
  <c r="K15" i="86"/>
  <c r="I15" i="86"/>
  <c r="J15" i="86" s="1"/>
  <c r="Y15" i="86" s="1"/>
  <c r="AF14" i="86"/>
  <c r="K14" i="86"/>
  <c r="I14" i="86"/>
  <c r="J14" i="86" s="1"/>
  <c r="Y14" i="86" s="1"/>
  <c r="AF13" i="86"/>
  <c r="K13" i="86"/>
  <c r="I13" i="86"/>
  <c r="J13" i="86" s="1"/>
  <c r="Y13" i="86" s="1"/>
  <c r="AF12" i="86"/>
  <c r="K12" i="86"/>
  <c r="I12" i="86"/>
  <c r="J12" i="86" s="1"/>
  <c r="Y12" i="86" s="1"/>
  <c r="AF11" i="86"/>
  <c r="K11" i="86"/>
  <c r="I11" i="86"/>
  <c r="J11" i="86" s="1"/>
  <c r="Y11" i="86" s="1"/>
  <c r="AF10" i="86"/>
  <c r="K10" i="86"/>
  <c r="I10" i="86"/>
  <c r="J10" i="86" s="1"/>
  <c r="Y10" i="86" s="1"/>
  <c r="AF9" i="86"/>
  <c r="K9" i="86"/>
  <c r="I9" i="86"/>
  <c r="J9" i="86" s="1"/>
  <c r="Y9" i="86" s="1"/>
  <c r="AL8" i="86"/>
  <c r="AH8" i="86"/>
  <c r="AF8" i="86"/>
  <c r="K8" i="86"/>
  <c r="I8" i="86"/>
  <c r="J8" i="86" s="1"/>
  <c r="Y8" i="86" s="1"/>
  <c r="AL20" i="67"/>
  <c r="AH20" i="67"/>
  <c r="AF20" i="67"/>
  <c r="K20" i="67"/>
  <c r="I20" i="67"/>
  <c r="J20" i="67" s="1"/>
  <c r="Y20" i="67" s="1"/>
  <c r="AL19" i="67"/>
  <c r="AH19" i="67"/>
  <c r="AF19" i="67"/>
  <c r="K19" i="67"/>
  <c r="I19" i="67"/>
  <c r="J19" i="67" s="1"/>
  <c r="Y19" i="67" s="1"/>
  <c r="AL18" i="67"/>
  <c r="AH18" i="67"/>
  <c r="AF18" i="67"/>
  <c r="K18" i="67"/>
  <c r="I18" i="67"/>
  <c r="J18" i="67" s="1"/>
  <c r="Y18" i="67" s="1"/>
  <c r="AL17" i="67"/>
  <c r="AH17" i="67"/>
  <c r="AF17" i="67"/>
  <c r="K17" i="67"/>
  <c r="I17" i="67"/>
  <c r="J17" i="67" s="1"/>
  <c r="Y17" i="67" s="1"/>
  <c r="AL16" i="67"/>
  <c r="AH16" i="67"/>
  <c r="AF16" i="67"/>
  <c r="K16" i="67"/>
  <c r="I16" i="67"/>
  <c r="J16" i="67" s="1"/>
  <c r="Y16" i="67" s="1"/>
  <c r="AL15" i="67"/>
  <c r="AH15" i="67"/>
  <c r="AF15" i="67"/>
  <c r="K15" i="67"/>
  <c r="I15" i="67"/>
  <c r="J15" i="67" s="1"/>
  <c r="Y15" i="67" s="1"/>
  <c r="AL14" i="67"/>
  <c r="AH14" i="67"/>
  <c r="AF14" i="67"/>
  <c r="K14" i="67"/>
  <c r="I14" i="67"/>
  <c r="J14" i="67" s="1"/>
  <c r="Y14" i="67" s="1"/>
  <c r="AL13" i="67"/>
  <c r="AH13" i="67"/>
  <c r="AF13" i="67"/>
  <c r="K13" i="67"/>
  <c r="I13" i="67"/>
  <c r="J13" i="67" s="1"/>
  <c r="Y13" i="67" s="1"/>
  <c r="AL12" i="67"/>
  <c r="AH12" i="67"/>
  <c r="AF12" i="67"/>
  <c r="K12" i="67"/>
  <c r="I12" i="67"/>
  <c r="J12" i="67" s="1"/>
  <c r="Y12" i="67" s="1"/>
  <c r="AL11" i="67"/>
  <c r="AH11" i="67"/>
  <c r="AF11" i="67"/>
  <c r="K11" i="67"/>
  <c r="I11" i="67"/>
  <c r="J11" i="67" s="1"/>
  <c r="Y11" i="67" s="1"/>
  <c r="AL10" i="67"/>
  <c r="AH10" i="67"/>
  <c r="AF10" i="67"/>
  <c r="K10" i="67"/>
  <c r="I10" i="67"/>
  <c r="J10" i="67" s="1"/>
  <c r="Y10" i="67" s="1"/>
  <c r="AL9" i="67"/>
  <c r="AH9" i="67"/>
  <c r="AF9" i="67"/>
  <c r="K9" i="67"/>
  <c r="I9" i="67"/>
  <c r="J9" i="67" s="1"/>
  <c r="Y9" i="67" s="1"/>
  <c r="AL8" i="67"/>
  <c r="AH8" i="67"/>
  <c r="AF8" i="67"/>
  <c r="K8" i="67"/>
  <c r="I8" i="67"/>
  <c r="J8" i="67" s="1"/>
  <c r="Y8" i="67" s="1"/>
  <c r="AL17" i="87"/>
  <c r="AH17" i="87"/>
  <c r="AF17" i="87"/>
  <c r="Y17" i="87"/>
  <c r="AL16" i="87"/>
  <c r="AH16" i="87"/>
  <c r="AF16" i="87"/>
  <c r="Y16" i="87"/>
  <c r="AL15" i="87"/>
  <c r="AH15" i="87"/>
  <c r="AF15" i="87"/>
  <c r="Y15" i="87"/>
  <c r="AL14" i="87"/>
  <c r="AH14" i="87"/>
  <c r="AF14" i="87"/>
  <c r="Y14" i="87"/>
  <c r="AL13" i="87"/>
  <c r="AH13" i="87"/>
  <c r="AF13" i="87"/>
  <c r="Y13" i="87"/>
  <c r="AL12" i="87"/>
  <c r="AH12" i="87"/>
  <c r="AF12" i="87"/>
  <c r="Y12" i="87"/>
  <c r="AL11" i="87"/>
  <c r="AH11" i="87"/>
  <c r="AF11" i="87"/>
  <c r="Y11" i="87"/>
  <c r="AL10" i="87"/>
  <c r="AH10" i="87"/>
  <c r="AF10" i="87"/>
  <c r="Y10" i="87"/>
  <c r="AL9" i="87"/>
  <c r="AH9" i="87"/>
  <c r="AF9" i="87"/>
  <c r="Y9" i="87"/>
  <c r="AL8" i="87"/>
  <c r="AH8" i="87"/>
  <c r="AF8" i="87"/>
  <c r="Y8" i="87"/>
  <c r="AL67" i="87"/>
  <c r="AH67" i="87"/>
  <c r="AF67" i="87"/>
  <c r="AD67" i="87"/>
  <c r="K67" i="87"/>
  <c r="I67" i="87"/>
  <c r="J67" i="87" s="1"/>
  <c r="Y67" i="87" s="1"/>
  <c r="AL66" i="87"/>
  <c r="AH66" i="87"/>
  <c r="AF66" i="87"/>
  <c r="AD66" i="87"/>
  <c r="K66" i="87"/>
  <c r="I66" i="87"/>
  <c r="J66" i="87" s="1"/>
  <c r="Y66" i="87" s="1"/>
  <c r="AL65" i="87"/>
  <c r="AH65" i="87"/>
  <c r="AF65" i="87"/>
  <c r="AD65" i="87"/>
  <c r="K65" i="87"/>
  <c r="I65" i="87"/>
  <c r="J65" i="87" s="1"/>
  <c r="Y65" i="87" s="1"/>
  <c r="AL64" i="87"/>
  <c r="AH64" i="87"/>
  <c r="AF64" i="87"/>
  <c r="AD64" i="87"/>
  <c r="K64" i="87"/>
  <c r="I64" i="87"/>
  <c r="J64" i="87" s="1"/>
  <c r="Y64" i="87" s="1"/>
  <c r="AL63" i="87"/>
  <c r="AH63" i="87"/>
  <c r="AF63" i="87"/>
  <c r="AD63" i="87"/>
  <c r="K63" i="87"/>
  <c r="I63" i="87"/>
  <c r="J63" i="87" s="1"/>
  <c r="Y63" i="87" s="1"/>
  <c r="AL62" i="87"/>
  <c r="AH62" i="87"/>
  <c r="AF62" i="87"/>
  <c r="AD62" i="87"/>
  <c r="K62" i="87"/>
  <c r="I62" i="87"/>
  <c r="J62" i="87" s="1"/>
  <c r="Y62" i="87" s="1"/>
  <c r="AL61" i="87"/>
  <c r="AH61" i="87"/>
  <c r="AF61" i="87"/>
  <c r="AD61" i="87"/>
  <c r="K61" i="87"/>
  <c r="I61" i="87"/>
  <c r="J61" i="87" s="1"/>
  <c r="Y61" i="87" s="1"/>
  <c r="AL60" i="87"/>
  <c r="AH60" i="87"/>
  <c r="AF60" i="87"/>
  <c r="AD60" i="87"/>
  <c r="K60" i="87"/>
  <c r="I60" i="87"/>
  <c r="J60" i="87" s="1"/>
  <c r="Y60" i="87" s="1"/>
  <c r="AL59" i="87"/>
  <c r="AH59" i="87"/>
  <c r="AF59" i="87"/>
  <c r="AD59" i="87"/>
  <c r="K59" i="87"/>
  <c r="I59" i="87"/>
  <c r="J59" i="87" s="1"/>
  <c r="Y59" i="87" s="1"/>
  <c r="AL58" i="87"/>
  <c r="AH58" i="87"/>
  <c r="AF58" i="87"/>
  <c r="AD58" i="87"/>
  <c r="K58" i="87"/>
  <c r="I58" i="87"/>
  <c r="J58" i="87" s="1"/>
  <c r="Y58" i="87" s="1"/>
  <c r="R58" i="87" s="1"/>
  <c r="AL57" i="87"/>
  <c r="AH57" i="87"/>
  <c r="AF57" i="87"/>
  <c r="AD57" i="87"/>
  <c r="K57" i="87"/>
  <c r="I57" i="87"/>
  <c r="J57" i="87" s="1"/>
  <c r="Y57" i="87" s="1"/>
  <c r="AL56" i="87"/>
  <c r="AH56" i="87"/>
  <c r="AF56" i="87"/>
  <c r="AD56" i="87"/>
  <c r="K56" i="87"/>
  <c r="I56" i="87"/>
  <c r="J56" i="87" s="1"/>
  <c r="Y56" i="87" s="1"/>
  <c r="AL55" i="87"/>
  <c r="AH55" i="87"/>
  <c r="AF55" i="87"/>
  <c r="AD55" i="87"/>
  <c r="K55" i="87"/>
  <c r="I55" i="87"/>
  <c r="J55" i="87" s="1"/>
  <c r="Y55" i="87" s="1"/>
  <c r="AL54" i="87"/>
  <c r="AH54" i="87"/>
  <c r="AF54" i="87"/>
  <c r="I54" i="87"/>
  <c r="J54" i="87" s="1"/>
  <c r="Y54" i="87" s="1"/>
  <c r="AL53" i="87"/>
  <c r="AH53" i="87"/>
  <c r="AF53" i="87"/>
  <c r="I53" i="87"/>
  <c r="J53" i="87" s="1"/>
  <c r="Y53" i="87" s="1"/>
  <c r="AL52" i="87"/>
  <c r="AH52" i="87"/>
  <c r="AF52" i="87"/>
  <c r="I52" i="87"/>
  <c r="J52" i="87" s="1"/>
  <c r="Y52" i="87" s="1"/>
  <c r="AL51" i="87"/>
  <c r="AH51" i="87"/>
  <c r="AF51" i="87"/>
  <c r="I51" i="87"/>
  <c r="J51" i="87" s="1"/>
  <c r="Y51" i="87" s="1"/>
  <c r="AL50" i="87"/>
  <c r="AH50" i="87"/>
  <c r="AF50" i="87"/>
  <c r="I50" i="87"/>
  <c r="J50" i="87" s="1"/>
  <c r="Y50" i="87" s="1"/>
  <c r="AL49" i="87"/>
  <c r="AH49" i="87"/>
  <c r="AF49" i="87"/>
  <c r="I49" i="87"/>
  <c r="J49" i="87" s="1"/>
  <c r="Y49" i="87" s="1"/>
  <c r="AL48" i="87"/>
  <c r="AH48" i="87"/>
  <c r="AF48" i="87"/>
  <c r="I48" i="87"/>
  <c r="J48" i="87" s="1"/>
  <c r="Y48" i="87" s="1"/>
  <c r="AL47" i="87"/>
  <c r="AH47" i="87"/>
  <c r="AF47" i="87"/>
  <c r="I47" i="87"/>
  <c r="J47" i="87" s="1"/>
  <c r="Y47" i="87" s="1"/>
  <c r="AL46" i="87"/>
  <c r="AH46" i="87"/>
  <c r="AF46" i="87"/>
  <c r="I46" i="87"/>
  <c r="J46" i="87" s="1"/>
  <c r="Y46" i="87" s="1"/>
  <c r="AL45" i="87"/>
  <c r="AH45" i="87"/>
  <c r="AF45" i="87"/>
  <c r="I45" i="87"/>
  <c r="J45" i="87" s="1"/>
  <c r="Y45" i="87" s="1"/>
  <c r="AL44" i="87"/>
  <c r="AH44" i="87"/>
  <c r="AF44" i="87"/>
  <c r="I44" i="87"/>
  <c r="J44" i="87" s="1"/>
  <c r="Y44" i="87" s="1"/>
  <c r="AL43" i="87"/>
  <c r="AH43" i="87"/>
  <c r="AF43" i="87"/>
  <c r="I43" i="87"/>
  <c r="J43" i="87" s="1"/>
  <c r="Y43" i="87" s="1"/>
  <c r="AL42" i="87"/>
  <c r="AH42" i="87"/>
  <c r="AF42" i="87"/>
  <c r="I42" i="87"/>
  <c r="J42" i="87" s="1"/>
  <c r="Y42" i="87" s="1"/>
  <c r="AL41" i="87"/>
  <c r="AH41" i="87"/>
  <c r="AF41" i="87"/>
  <c r="I41" i="87"/>
  <c r="J41" i="87" s="1"/>
  <c r="Y41" i="87" s="1"/>
  <c r="AL40" i="87"/>
  <c r="AH40" i="87"/>
  <c r="AF40" i="87"/>
  <c r="I40" i="87"/>
  <c r="J40" i="87" s="1"/>
  <c r="Y40" i="87" s="1"/>
  <c r="AL39" i="87"/>
  <c r="AH39" i="87"/>
  <c r="AF39" i="87"/>
  <c r="I39" i="87"/>
  <c r="J39" i="87" s="1"/>
  <c r="Y39" i="87" s="1"/>
  <c r="AL38" i="87"/>
  <c r="AH38" i="87"/>
  <c r="AF38" i="87"/>
  <c r="I38" i="87"/>
  <c r="J38" i="87" s="1"/>
  <c r="Y38" i="87" s="1"/>
  <c r="AL37" i="87"/>
  <c r="AH37" i="87"/>
  <c r="AF37" i="87"/>
  <c r="I37" i="87"/>
  <c r="J37" i="87" s="1"/>
  <c r="Y37" i="87" s="1"/>
  <c r="AL36" i="87"/>
  <c r="AH36" i="87"/>
  <c r="AF36" i="87"/>
  <c r="I36" i="87"/>
  <c r="J36" i="87" s="1"/>
  <c r="Y36" i="87" s="1"/>
  <c r="AL35" i="87"/>
  <c r="AH35" i="87"/>
  <c r="AF35" i="87"/>
  <c r="I35" i="87"/>
  <c r="J35" i="87" s="1"/>
  <c r="Y35" i="87" s="1"/>
  <c r="AL34" i="87"/>
  <c r="AH34" i="87"/>
  <c r="AF34" i="87"/>
  <c r="I34" i="87"/>
  <c r="J34" i="87" s="1"/>
  <c r="Y34" i="87" s="1"/>
  <c r="AL33" i="87"/>
  <c r="AH33" i="87"/>
  <c r="AF33" i="87"/>
  <c r="I33" i="87"/>
  <c r="J33" i="87" s="1"/>
  <c r="Y33" i="87" s="1"/>
  <c r="AL32" i="87"/>
  <c r="AH32" i="87"/>
  <c r="AF32" i="87"/>
  <c r="I32" i="87"/>
  <c r="J32" i="87" s="1"/>
  <c r="Y32" i="87" s="1"/>
  <c r="AL31" i="87"/>
  <c r="AH31" i="87"/>
  <c r="AF31" i="87"/>
  <c r="I31" i="87"/>
  <c r="J31" i="87" s="1"/>
  <c r="Y31" i="87" s="1"/>
  <c r="AL30" i="87"/>
  <c r="AH30" i="87"/>
  <c r="AF30" i="87"/>
  <c r="Y30" i="87"/>
  <c r="AL29" i="87"/>
  <c r="AH29" i="87"/>
  <c r="AF29" i="87"/>
  <c r="Y29" i="87"/>
  <c r="AL28" i="87"/>
  <c r="AH28" i="87"/>
  <c r="AF28" i="87"/>
  <c r="Y28" i="87"/>
  <c r="AL27" i="87"/>
  <c r="AH27" i="87"/>
  <c r="AF27" i="87"/>
  <c r="Y27" i="87"/>
  <c r="AL26" i="87"/>
  <c r="AH26" i="87"/>
  <c r="AF26" i="87"/>
  <c r="Y26" i="87"/>
  <c r="AL25" i="87"/>
  <c r="AH25" i="87"/>
  <c r="AF25" i="87"/>
  <c r="Y25" i="87"/>
  <c r="AL24" i="87"/>
  <c r="AH24" i="87"/>
  <c r="AF24" i="87"/>
  <c r="Y24" i="87"/>
  <c r="AL23" i="87"/>
  <c r="AH23" i="87"/>
  <c r="AF23" i="87"/>
  <c r="Y23" i="87"/>
  <c r="AL22" i="87"/>
  <c r="AH22" i="87"/>
  <c r="AF22" i="87"/>
  <c r="Y22" i="87"/>
  <c r="AL21" i="87"/>
  <c r="AH21" i="87"/>
  <c r="AF21" i="87"/>
  <c r="Y21" i="87"/>
  <c r="AL20" i="87"/>
  <c r="AH20" i="87"/>
  <c r="AF20" i="87"/>
  <c r="Y20" i="87"/>
  <c r="AL19" i="87"/>
  <c r="AH19" i="87"/>
  <c r="AF19" i="87"/>
  <c r="Y19" i="87"/>
  <c r="AL18" i="87"/>
  <c r="AH18" i="87"/>
  <c r="AF18" i="87"/>
  <c r="Y18" i="87"/>
  <c r="AL67" i="68"/>
  <c r="AH67" i="68"/>
  <c r="AF67" i="68"/>
  <c r="AD67" i="68"/>
  <c r="K67" i="68"/>
  <c r="I67" i="68"/>
  <c r="J67" i="68" s="1"/>
  <c r="Y67" i="68" s="1"/>
  <c r="AL66" i="68"/>
  <c r="AH66" i="68"/>
  <c r="AF66" i="68"/>
  <c r="AD66" i="68"/>
  <c r="K66" i="68"/>
  <c r="I66" i="68"/>
  <c r="J66" i="68" s="1"/>
  <c r="Y66" i="68" s="1"/>
  <c r="AL65" i="68"/>
  <c r="AH65" i="68"/>
  <c r="AF65" i="68"/>
  <c r="AD65" i="68"/>
  <c r="K65" i="68"/>
  <c r="I65" i="68"/>
  <c r="J65" i="68" s="1"/>
  <c r="Y65" i="68" s="1"/>
  <c r="AL64" i="68"/>
  <c r="AH64" i="68"/>
  <c r="AF64" i="68"/>
  <c r="AD64" i="68"/>
  <c r="K64" i="68"/>
  <c r="I64" i="68"/>
  <c r="J64" i="68" s="1"/>
  <c r="Y64" i="68" s="1"/>
  <c r="AL63" i="68"/>
  <c r="AH63" i="68"/>
  <c r="AF63" i="68"/>
  <c r="AD63" i="68"/>
  <c r="K63" i="68"/>
  <c r="I63" i="68"/>
  <c r="J63" i="68" s="1"/>
  <c r="Y63" i="68" s="1"/>
  <c r="R63" i="68" s="1"/>
  <c r="AL62" i="68"/>
  <c r="AH62" i="68"/>
  <c r="AF62" i="68"/>
  <c r="AD62" i="68"/>
  <c r="K62" i="68"/>
  <c r="I62" i="68"/>
  <c r="J62" i="68" s="1"/>
  <c r="Y62" i="68" s="1"/>
  <c r="AL61" i="68"/>
  <c r="AH61" i="68"/>
  <c r="AF61" i="68"/>
  <c r="AD61" i="68"/>
  <c r="K61" i="68"/>
  <c r="I61" i="68"/>
  <c r="J61" i="68" s="1"/>
  <c r="Y61" i="68" s="1"/>
  <c r="AL60" i="68"/>
  <c r="AH60" i="68"/>
  <c r="AF60" i="68"/>
  <c r="AD60" i="68"/>
  <c r="K60" i="68"/>
  <c r="I60" i="68"/>
  <c r="J60" i="68" s="1"/>
  <c r="Y60" i="68" s="1"/>
  <c r="AL59" i="68"/>
  <c r="AH59" i="68"/>
  <c r="AF59" i="68"/>
  <c r="AD59" i="68"/>
  <c r="K59" i="68"/>
  <c r="I59" i="68"/>
  <c r="J59" i="68" s="1"/>
  <c r="Y59" i="68" s="1"/>
  <c r="AL58" i="68"/>
  <c r="AH58" i="68"/>
  <c r="AF58" i="68"/>
  <c r="AD58" i="68"/>
  <c r="K58" i="68"/>
  <c r="I58" i="68"/>
  <c r="J58" i="68" s="1"/>
  <c r="Y58" i="68" s="1"/>
  <c r="AL57" i="68"/>
  <c r="AH57" i="68"/>
  <c r="AF57" i="68"/>
  <c r="AD57" i="68"/>
  <c r="K57" i="68"/>
  <c r="I57" i="68"/>
  <c r="J57" i="68" s="1"/>
  <c r="Y57" i="68" s="1"/>
  <c r="AL56" i="68"/>
  <c r="AH56" i="68"/>
  <c r="AF56" i="68"/>
  <c r="AD56" i="68"/>
  <c r="K56" i="68"/>
  <c r="I56" i="68"/>
  <c r="J56" i="68" s="1"/>
  <c r="Y56" i="68" s="1"/>
  <c r="AL55" i="68"/>
  <c r="AH55" i="68"/>
  <c r="AF55" i="68"/>
  <c r="AD55" i="68"/>
  <c r="K55" i="68"/>
  <c r="I55" i="68"/>
  <c r="J55" i="68" s="1"/>
  <c r="Y55" i="68" s="1"/>
  <c r="AL54" i="68"/>
  <c r="AH54" i="68"/>
  <c r="AF54" i="68"/>
  <c r="AD54" i="68"/>
  <c r="K54" i="68"/>
  <c r="I54" i="68"/>
  <c r="J54" i="68" s="1"/>
  <c r="Y54" i="68" s="1"/>
  <c r="R54" i="68" s="1"/>
  <c r="AL53" i="68"/>
  <c r="AH53" i="68"/>
  <c r="AF53" i="68"/>
  <c r="AD53" i="68"/>
  <c r="K53" i="68"/>
  <c r="I53" i="68"/>
  <c r="J53" i="68" s="1"/>
  <c r="Y53" i="68" s="1"/>
  <c r="R53" i="68" s="1"/>
  <c r="AL52" i="68"/>
  <c r="AH52" i="68"/>
  <c r="AF52" i="68"/>
  <c r="AD52" i="68"/>
  <c r="K52" i="68"/>
  <c r="I52" i="68"/>
  <c r="J52" i="68" s="1"/>
  <c r="Y52" i="68" s="1"/>
  <c r="AL51" i="68"/>
  <c r="AH51" i="68"/>
  <c r="AF51" i="68"/>
  <c r="AD51" i="68"/>
  <c r="K51" i="68"/>
  <c r="I51" i="68"/>
  <c r="J51" i="68" s="1"/>
  <c r="Y51" i="68" s="1"/>
  <c r="AL50" i="68"/>
  <c r="AH50" i="68"/>
  <c r="AF50" i="68"/>
  <c r="AD50" i="68"/>
  <c r="K50" i="68"/>
  <c r="I50" i="68"/>
  <c r="J50" i="68" s="1"/>
  <c r="Y50" i="68" s="1"/>
  <c r="R50" i="68" s="1"/>
  <c r="AL49" i="68"/>
  <c r="AH49" i="68"/>
  <c r="AF49" i="68"/>
  <c r="AD49" i="68"/>
  <c r="K49" i="68"/>
  <c r="I49" i="68"/>
  <c r="J49" i="68" s="1"/>
  <c r="Y49" i="68" s="1"/>
  <c r="AL48" i="68"/>
  <c r="AH48" i="68"/>
  <c r="AF48" i="68"/>
  <c r="AD48" i="68"/>
  <c r="K48" i="68"/>
  <c r="I48" i="68"/>
  <c r="J48" i="68" s="1"/>
  <c r="Y48" i="68" s="1"/>
  <c r="R48" i="68" s="1"/>
  <c r="AL47" i="68"/>
  <c r="AH47" i="68"/>
  <c r="AF47" i="68"/>
  <c r="AD47" i="68"/>
  <c r="K47" i="68"/>
  <c r="I47" i="68"/>
  <c r="J47" i="68" s="1"/>
  <c r="Y47" i="68" s="1"/>
  <c r="AL46" i="68"/>
  <c r="AH46" i="68"/>
  <c r="AF46" i="68"/>
  <c r="AD46" i="68"/>
  <c r="K46" i="68"/>
  <c r="I46" i="68"/>
  <c r="J46" i="68" s="1"/>
  <c r="Y46" i="68" s="1"/>
  <c r="AL45" i="68"/>
  <c r="AH45" i="68"/>
  <c r="AF45" i="68"/>
  <c r="AD45" i="68"/>
  <c r="K45" i="68"/>
  <c r="I45" i="68"/>
  <c r="J45" i="68" s="1"/>
  <c r="Y45" i="68" s="1"/>
  <c r="T45" i="68" s="1"/>
  <c r="AL44" i="68"/>
  <c r="AH44" i="68"/>
  <c r="AF44" i="68"/>
  <c r="AD44" i="68"/>
  <c r="K44" i="68"/>
  <c r="I44" i="68"/>
  <c r="J44" i="68" s="1"/>
  <c r="Y44" i="68" s="1"/>
  <c r="R44" i="68" s="1"/>
  <c r="AL43" i="68"/>
  <c r="AH43" i="68"/>
  <c r="AF43" i="68"/>
  <c r="AD43" i="68"/>
  <c r="K43" i="68"/>
  <c r="I43" i="68"/>
  <c r="J43" i="68" s="1"/>
  <c r="Y43" i="68" s="1"/>
  <c r="AL42" i="68"/>
  <c r="AH42" i="68"/>
  <c r="AF42" i="68"/>
  <c r="AD42" i="68"/>
  <c r="K42" i="68"/>
  <c r="I42" i="68"/>
  <c r="J42" i="68" s="1"/>
  <c r="Y42" i="68" s="1"/>
  <c r="R42" i="68" s="1"/>
  <c r="AL41" i="68"/>
  <c r="AH41" i="68"/>
  <c r="AF41" i="68"/>
  <c r="AD41" i="68"/>
  <c r="K41" i="68"/>
  <c r="I41" i="68"/>
  <c r="J41" i="68" s="1"/>
  <c r="Y41" i="68" s="1"/>
  <c r="AL40" i="68"/>
  <c r="AH40" i="68"/>
  <c r="AF40" i="68"/>
  <c r="AD40" i="68"/>
  <c r="K40" i="68"/>
  <c r="I40" i="68"/>
  <c r="J40" i="68" s="1"/>
  <c r="Y40" i="68" s="1"/>
  <c r="AL39" i="68"/>
  <c r="AH39" i="68"/>
  <c r="AF39" i="68"/>
  <c r="AD39" i="68"/>
  <c r="K39" i="68"/>
  <c r="I39" i="68"/>
  <c r="J39" i="68" s="1"/>
  <c r="Y39" i="68" s="1"/>
  <c r="T39" i="68" s="1"/>
  <c r="AL38" i="68"/>
  <c r="AH38" i="68"/>
  <c r="AF38" i="68"/>
  <c r="AD38" i="68"/>
  <c r="K38" i="68"/>
  <c r="I38" i="68"/>
  <c r="J38" i="68" s="1"/>
  <c r="Y38" i="68" s="1"/>
  <c r="R38" i="68" s="1"/>
  <c r="AL37" i="68"/>
  <c r="AH37" i="68"/>
  <c r="AF37" i="68"/>
  <c r="AD37" i="68"/>
  <c r="K37" i="68"/>
  <c r="I37" i="68"/>
  <c r="J37" i="68" s="1"/>
  <c r="Y37" i="68" s="1"/>
  <c r="AL36" i="68"/>
  <c r="AH36" i="68"/>
  <c r="AF36" i="68"/>
  <c r="AD36" i="68"/>
  <c r="K36" i="68"/>
  <c r="I36" i="68"/>
  <c r="J36" i="68" s="1"/>
  <c r="Y36" i="68" s="1"/>
  <c r="R36" i="68" s="1"/>
  <c r="AL35" i="68"/>
  <c r="AH35" i="68"/>
  <c r="AF35" i="68"/>
  <c r="AD35" i="68"/>
  <c r="K35" i="68"/>
  <c r="I35" i="68"/>
  <c r="J35" i="68" s="1"/>
  <c r="Y35" i="68" s="1"/>
  <c r="AL34" i="68"/>
  <c r="AH34" i="68"/>
  <c r="AF34" i="68"/>
  <c r="AD34" i="68"/>
  <c r="K34" i="68"/>
  <c r="I34" i="68"/>
  <c r="J34" i="68" s="1"/>
  <c r="Y34" i="68" s="1"/>
  <c r="R34" i="68" s="1"/>
  <c r="AL33" i="68"/>
  <c r="AH33" i="68"/>
  <c r="AF33" i="68"/>
  <c r="AD33" i="68"/>
  <c r="K33" i="68"/>
  <c r="I33" i="68"/>
  <c r="J33" i="68" s="1"/>
  <c r="Y33" i="68" s="1"/>
  <c r="AL32" i="68"/>
  <c r="AH32" i="68"/>
  <c r="AF32" i="68"/>
  <c r="AD32" i="68"/>
  <c r="K32" i="68"/>
  <c r="I32" i="68"/>
  <c r="J32" i="68" s="1"/>
  <c r="Y32" i="68" s="1"/>
  <c r="R32" i="68" s="1"/>
  <c r="AL31" i="68"/>
  <c r="AH31" i="68"/>
  <c r="AF31" i="68"/>
  <c r="AD31" i="68"/>
  <c r="K31" i="68"/>
  <c r="I31" i="68"/>
  <c r="J31" i="68" s="1"/>
  <c r="Y31" i="68" s="1"/>
  <c r="AL30" i="68"/>
  <c r="AH30" i="68"/>
  <c r="AF30" i="68"/>
  <c r="AD30" i="68"/>
  <c r="K30" i="68"/>
  <c r="I30" i="68"/>
  <c r="J30" i="68" s="1"/>
  <c r="Y30" i="68" s="1"/>
  <c r="AL29" i="68"/>
  <c r="AH29" i="68"/>
  <c r="AF29" i="68"/>
  <c r="AD29" i="68"/>
  <c r="K29" i="68"/>
  <c r="I29" i="68"/>
  <c r="J29" i="68" s="1"/>
  <c r="Y29" i="68" s="1"/>
  <c r="AL28" i="68"/>
  <c r="AH28" i="68"/>
  <c r="AF28" i="68"/>
  <c r="AD28" i="68"/>
  <c r="K28" i="68"/>
  <c r="I28" i="68"/>
  <c r="J28" i="68" s="1"/>
  <c r="Y28" i="68" s="1"/>
  <c r="AL27" i="68"/>
  <c r="AH27" i="68"/>
  <c r="AF27" i="68"/>
  <c r="AD27" i="68"/>
  <c r="K27" i="68"/>
  <c r="I27" i="68"/>
  <c r="J27" i="68" s="1"/>
  <c r="Y27" i="68" s="1"/>
  <c r="AL26" i="68"/>
  <c r="AH26" i="68"/>
  <c r="AF26" i="68"/>
  <c r="AD26" i="68"/>
  <c r="K26" i="68"/>
  <c r="I26" i="68"/>
  <c r="J26" i="68" s="1"/>
  <c r="Y26" i="68" s="1"/>
  <c r="AL25" i="68"/>
  <c r="AH25" i="68"/>
  <c r="AF25" i="68"/>
  <c r="AD25" i="68"/>
  <c r="K25" i="68"/>
  <c r="I25" i="68"/>
  <c r="J25" i="68" s="1"/>
  <c r="Y25" i="68" s="1"/>
  <c r="AL24" i="68"/>
  <c r="AH24" i="68"/>
  <c r="AF24" i="68"/>
  <c r="K24" i="68"/>
  <c r="I24" i="68"/>
  <c r="J24" i="68" s="1"/>
  <c r="Y24" i="68" s="1"/>
  <c r="AL23" i="68"/>
  <c r="AH23" i="68"/>
  <c r="AF23" i="68"/>
  <c r="K23" i="68"/>
  <c r="I23" i="68"/>
  <c r="J23" i="68" s="1"/>
  <c r="Y23" i="68" s="1"/>
  <c r="T23" i="68" s="1"/>
  <c r="AL22" i="68"/>
  <c r="AH22" i="68"/>
  <c r="AF22" i="68"/>
  <c r="K22" i="68"/>
  <c r="I22" i="68"/>
  <c r="J22" i="68" s="1"/>
  <c r="Y22" i="68" s="1"/>
  <c r="AL21" i="68"/>
  <c r="AH21" i="68"/>
  <c r="AF21" i="68"/>
  <c r="K21" i="68"/>
  <c r="I21" i="68"/>
  <c r="J21" i="68" s="1"/>
  <c r="Y21" i="68" s="1"/>
  <c r="AL20" i="68"/>
  <c r="AH20" i="68"/>
  <c r="AF20" i="68"/>
  <c r="K20" i="68"/>
  <c r="I20" i="68"/>
  <c r="J20" i="68" s="1"/>
  <c r="Y20" i="68" s="1"/>
  <c r="AL19" i="68"/>
  <c r="AH19" i="68"/>
  <c r="AF19" i="68"/>
  <c r="K19" i="68"/>
  <c r="I19" i="68"/>
  <c r="J19" i="68" s="1"/>
  <c r="Y19" i="68" s="1"/>
  <c r="AL18" i="68"/>
  <c r="AH18" i="68"/>
  <c r="AF18" i="68"/>
  <c r="K18" i="68"/>
  <c r="I18" i="68"/>
  <c r="J18" i="68" s="1"/>
  <c r="Y18" i="68" s="1"/>
  <c r="AL17" i="68"/>
  <c r="AH17" i="68"/>
  <c r="AF17" i="68"/>
  <c r="K17" i="68"/>
  <c r="I17" i="68"/>
  <c r="J17" i="68" s="1"/>
  <c r="Y17" i="68" s="1"/>
  <c r="AL16" i="68"/>
  <c r="AH16" i="68"/>
  <c r="AF16" i="68"/>
  <c r="K16" i="68"/>
  <c r="I16" i="68"/>
  <c r="J16" i="68" s="1"/>
  <c r="Y16" i="68" s="1"/>
  <c r="AL15" i="68"/>
  <c r="AH15" i="68"/>
  <c r="AF15" i="68"/>
  <c r="K15" i="68"/>
  <c r="I15" i="68"/>
  <c r="J15" i="68" s="1"/>
  <c r="Y15" i="68" s="1"/>
  <c r="AL14" i="68"/>
  <c r="AH14" i="68"/>
  <c r="AF14" i="68"/>
  <c r="K14" i="68"/>
  <c r="I14" i="68"/>
  <c r="J14" i="68" s="1"/>
  <c r="Y14" i="68" s="1"/>
  <c r="R14" i="68" s="1"/>
  <c r="AL13" i="68"/>
  <c r="AH13" i="68"/>
  <c r="AF13" i="68"/>
  <c r="K13" i="68"/>
  <c r="I13" i="68"/>
  <c r="J13" i="68" s="1"/>
  <c r="Y13" i="68" s="1"/>
  <c r="AL12" i="68"/>
  <c r="AH12" i="68"/>
  <c r="AF12" i="68"/>
  <c r="K12" i="68"/>
  <c r="I12" i="68"/>
  <c r="J12" i="68" s="1"/>
  <c r="Y12" i="68" s="1"/>
  <c r="AL11" i="68"/>
  <c r="AH11" i="68"/>
  <c r="AF11" i="68"/>
  <c r="K11" i="68"/>
  <c r="I11" i="68"/>
  <c r="J11" i="68" s="1"/>
  <c r="Y11" i="68" s="1"/>
  <c r="AL10" i="68"/>
  <c r="AH10" i="68"/>
  <c r="AF10" i="68"/>
  <c r="K10" i="68"/>
  <c r="I10" i="68"/>
  <c r="J10" i="68" s="1"/>
  <c r="Y10" i="68" s="1"/>
  <c r="AL9" i="68"/>
  <c r="AH9" i="68"/>
  <c r="AF9" i="68"/>
  <c r="K9" i="68"/>
  <c r="I9" i="68"/>
  <c r="J9" i="68" s="1"/>
  <c r="Y9" i="68" s="1"/>
  <c r="T9" i="68" s="1"/>
  <c r="AL8" i="68"/>
  <c r="AH8" i="68"/>
  <c r="AF8" i="68"/>
  <c r="K8" i="68"/>
  <c r="I8" i="68"/>
  <c r="J8" i="68" s="1"/>
  <c r="Y8" i="68" s="1"/>
  <c r="AL45" i="88"/>
  <c r="AH45" i="88"/>
  <c r="AF45" i="88"/>
  <c r="K45" i="88"/>
  <c r="I45" i="88"/>
  <c r="J45" i="88" s="1"/>
  <c r="Y45" i="88" s="1"/>
  <c r="AL44" i="88"/>
  <c r="AH44" i="88"/>
  <c r="AF44" i="88"/>
  <c r="K44" i="88"/>
  <c r="I44" i="88"/>
  <c r="J44" i="88" s="1"/>
  <c r="Y44" i="88" s="1"/>
  <c r="AL43" i="88"/>
  <c r="AH43" i="88"/>
  <c r="AF43" i="88"/>
  <c r="K43" i="88"/>
  <c r="I43" i="88"/>
  <c r="J43" i="88" s="1"/>
  <c r="Y43" i="88" s="1"/>
  <c r="AL42" i="88"/>
  <c r="AH42" i="88"/>
  <c r="AF42" i="88"/>
  <c r="K42" i="88"/>
  <c r="I42" i="88"/>
  <c r="J42" i="88" s="1"/>
  <c r="Y42" i="88" s="1"/>
  <c r="T42" i="88" s="1"/>
  <c r="AL41" i="88"/>
  <c r="AH41" i="88"/>
  <c r="AF41" i="88"/>
  <c r="K41" i="88"/>
  <c r="I41" i="88"/>
  <c r="J41" i="88" s="1"/>
  <c r="Y41" i="88" s="1"/>
  <c r="AL40" i="88"/>
  <c r="AH40" i="88"/>
  <c r="AF40" i="88"/>
  <c r="K40" i="88"/>
  <c r="I40" i="88"/>
  <c r="J40" i="88" s="1"/>
  <c r="Y40" i="88" s="1"/>
  <c r="AL39" i="88"/>
  <c r="AH39" i="88"/>
  <c r="AF39" i="88"/>
  <c r="K39" i="88"/>
  <c r="I39" i="88"/>
  <c r="J39" i="88" s="1"/>
  <c r="Y39" i="88" s="1"/>
  <c r="AL38" i="88"/>
  <c r="AH38" i="88"/>
  <c r="AF38" i="88"/>
  <c r="K38" i="88"/>
  <c r="I38" i="88"/>
  <c r="J38" i="88" s="1"/>
  <c r="Y38" i="88" s="1"/>
  <c r="T38" i="88" s="1"/>
  <c r="AL37" i="88"/>
  <c r="AH37" i="88"/>
  <c r="AF37" i="88"/>
  <c r="K37" i="88"/>
  <c r="I37" i="88"/>
  <c r="J37" i="88" s="1"/>
  <c r="Y37" i="88" s="1"/>
  <c r="AL36" i="88"/>
  <c r="AH36" i="88"/>
  <c r="AF36" i="88"/>
  <c r="K36" i="88"/>
  <c r="I36" i="88"/>
  <c r="J36" i="88" s="1"/>
  <c r="Y36" i="88" s="1"/>
  <c r="AL35" i="88"/>
  <c r="AH35" i="88"/>
  <c r="AF35" i="88"/>
  <c r="K35" i="88"/>
  <c r="I35" i="88"/>
  <c r="J35" i="88" s="1"/>
  <c r="Y35" i="88" s="1"/>
  <c r="AL34" i="88"/>
  <c r="AH34" i="88"/>
  <c r="AF34" i="88"/>
  <c r="K34" i="88"/>
  <c r="I34" i="88"/>
  <c r="J34" i="88" s="1"/>
  <c r="Y34" i="88" s="1"/>
  <c r="T34" i="88" s="1"/>
  <c r="AL33" i="88"/>
  <c r="AH33" i="88"/>
  <c r="AF33" i="88"/>
  <c r="K33" i="88"/>
  <c r="I33" i="88"/>
  <c r="J33" i="88" s="1"/>
  <c r="Y33" i="88" s="1"/>
  <c r="AL32" i="88"/>
  <c r="AH32" i="88"/>
  <c r="AF32" i="88"/>
  <c r="K32" i="88"/>
  <c r="I32" i="88"/>
  <c r="J32" i="88" s="1"/>
  <c r="Y32" i="88" s="1"/>
  <c r="AL31" i="88"/>
  <c r="AH31" i="88"/>
  <c r="AF31" i="88"/>
  <c r="K31" i="88"/>
  <c r="I31" i="88"/>
  <c r="J31" i="88" s="1"/>
  <c r="Y31" i="88" s="1"/>
  <c r="AL30" i="88"/>
  <c r="AH30" i="88"/>
  <c r="AF30" i="88"/>
  <c r="K30" i="88"/>
  <c r="I30" i="88"/>
  <c r="J30" i="88" s="1"/>
  <c r="Y30" i="88" s="1"/>
  <c r="AL29" i="88"/>
  <c r="AH29" i="88"/>
  <c r="AF29" i="88"/>
  <c r="K29" i="88"/>
  <c r="I29" i="88"/>
  <c r="J29" i="88" s="1"/>
  <c r="Y29" i="88" s="1"/>
  <c r="R29" i="88" s="1"/>
  <c r="AL28" i="88"/>
  <c r="AH28" i="88"/>
  <c r="AF28" i="88"/>
  <c r="K28" i="88"/>
  <c r="I28" i="88"/>
  <c r="J28" i="88" s="1"/>
  <c r="Y28" i="88" s="1"/>
  <c r="AL27" i="88"/>
  <c r="AH27" i="88"/>
  <c r="AF27" i="88"/>
  <c r="K27" i="88"/>
  <c r="I27" i="88"/>
  <c r="J27" i="88" s="1"/>
  <c r="Y27" i="88" s="1"/>
  <c r="AL26" i="88"/>
  <c r="AH26" i="88"/>
  <c r="AF26" i="88"/>
  <c r="K26" i="88"/>
  <c r="I26" i="88"/>
  <c r="J26" i="88" s="1"/>
  <c r="Y26" i="88" s="1"/>
  <c r="AL25" i="88"/>
  <c r="AH25" i="88"/>
  <c r="AF25" i="88"/>
  <c r="K25" i="88"/>
  <c r="I25" i="88"/>
  <c r="J25" i="88" s="1"/>
  <c r="Y25" i="88" s="1"/>
  <c r="R25" i="88" s="1"/>
  <c r="AL24" i="88"/>
  <c r="AH24" i="88"/>
  <c r="AF24" i="88"/>
  <c r="K24" i="88"/>
  <c r="I24" i="88"/>
  <c r="J24" i="88" s="1"/>
  <c r="Y24" i="88" s="1"/>
  <c r="AL23" i="88"/>
  <c r="AH23" i="88"/>
  <c r="AF23" i="88"/>
  <c r="K23" i="88"/>
  <c r="I23" i="88"/>
  <c r="J23" i="88" s="1"/>
  <c r="Y23" i="88" s="1"/>
  <c r="R23" i="88" s="1"/>
  <c r="AL22" i="88"/>
  <c r="AH22" i="88"/>
  <c r="AF22" i="88"/>
  <c r="K22" i="88"/>
  <c r="I22" i="88"/>
  <c r="J22" i="88" s="1"/>
  <c r="Y22" i="88" s="1"/>
  <c r="AL21" i="88"/>
  <c r="AH21" i="88"/>
  <c r="AF21" i="88"/>
  <c r="K21" i="88"/>
  <c r="I21" i="88"/>
  <c r="J21" i="88" s="1"/>
  <c r="Y21" i="88" s="1"/>
  <c r="R21" i="88" s="1"/>
  <c r="AL20" i="88"/>
  <c r="AH20" i="88"/>
  <c r="AF20" i="88"/>
  <c r="K20" i="88"/>
  <c r="I20" i="88"/>
  <c r="J20" i="88" s="1"/>
  <c r="Y20" i="88" s="1"/>
  <c r="AL19" i="88"/>
  <c r="AH19" i="88"/>
  <c r="AF19" i="88"/>
  <c r="K19" i="88"/>
  <c r="I19" i="88"/>
  <c r="J19" i="88" s="1"/>
  <c r="Y19" i="88" s="1"/>
  <c r="R19" i="88" s="1"/>
  <c r="AL18" i="88"/>
  <c r="AH18" i="88"/>
  <c r="AF18" i="88"/>
  <c r="K18" i="88"/>
  <c r="I18" i="88"/>
  <c r="J18" i="88" s="1"/>
  <c r="Y18" i="88" s="1"/>
  <c r="T18" i="88" s="1"/>
  <c r="AL17" i="88"/>
  <c r="AH17" i="88"/>
  <c r="AF17" i="88"/>
  <c r="K17" i="88"/>
  <c r="I17" i="88"/>
  <c r="J17" i="88" s="1"/>
  <c r="Y17" i="88" s="1"/>
  <c r="R17" i="88" s="1"/>
  <c r="AL16" i="88"/>
  <c r="AH16" i="88"/>
  <c r="AF16" i="88"/>
  <c r="K16" i="88"/>
  <c r="I16" i="88"/>
  <c r="J16" i="88" s="1"/>
  <c r="Y16" i="88" s="1"/>
  <c r="AL15" i="88"/>
  <c r="AH15" i="88"/>
  <c r="AF15" i="88"/>
  <c r="K15" i="88"/>
  <c r="I15" i="88"/>
  <c r="J15" i="88" s="1"/>
  <c r="Y15" i="88" s="1"/>
  <c r="R15" i="88" s="1"/>
  <c r="AL14" i="88"/>
  <c r="AH14" i="88"/>
  <c r="AF14" i="88"/>
  <c r="K14" i="88"/>
  <c r="I14" i="88"/>
  <c r="J14" i="88" s="1"/>
  <c r="Y14" i="88" s="1"/>
  <c r="AL13" i="88"/>
  <c r="AH13" i="88"/>
  <c r="AF13" i="88"/>
  <c r="K13" i="88"/>
  <c r="I13" i="88"/>
  <c r="J13" i="88" s="1"/>
  <c r="Y13" i="88" s="1"/>
  <c r="R13" i="88" s="1"/>
  <c r="AL12" i="88"/>
  <c r="AH12" i="88"/>
  <c r="AF12" i="88"/>
  <c r="K12" i="88"/>
  <c r="I12" i="88"/>
  <c r="J12" i="88" s="1"/>
  <c r="Y12" i="88" s="1"/>
  <c r="AL11" i="88"/>
  <c r="AH11" i="88"/>
  <c r="AF11" i="88"/>
  <c r="K11" i="88"/>
  <c r="I11" i="88"/>
  <c r="J11" i="88" s="1"/>
  <c r="Y11" i="88" s="1"/>
  <c r="AL10" i="88"/>
  <c r="AH10" i="88"/>
  <c r="AF10" i="88"/>
  <c r="K10" i="88"/>
  <c r="I10" i="88"/>
  <c r="J10" i="88" s="1"/>
  <c r="Y10" i="88" s="1"/>
  <c r="AL9" i="88"/>
  <c r="AH9" i="88"/>
  <c r="AF9" i="88"/>
  <c r="K9" i="88"/>
  <c r="I9" i="88"/>
  <c r="J9" i="88" s="1"/>
  <c r="Y9" i="88" s="1"/>
  <c r="AL8" i="88"/>
  <c r="AH8" i="88"/>
  <c r="AF8" i="88"/>
  <c r="K8" i="88"/>
  <c r="I8" i="88"/>
  <c r="J8" i="88" s="1"/>
  <c r="Y8" i="88" s="1"/>
  <c r="AL28" i="69"/>
  <c r="AH28" i="69"/>
  <c r="AF28" i="69"/>
  <c r="AD28" i="69"/>
  <c r="K28" i="69"/>
  <c r="I28" i="69"/>
  <c r="J28" i="69" s="1"/>
  <c r="Y28" i="69" s="1"/>
  <c r="AL27" i="69"/>
  <c r="AH27" i="69"/>
  <c r="AF27" i="69"/>
  <c r="AD27" i="69"/>
  <c r="K27" i="69"/>
  <c r="I27" i="69"/>
  <c r="J27" i="69" s="1"/>
  <c r="Y27" i="69" s="1"/>
  <c r="AL26" i="69"/>
  <c r="AH26" i="69"/>
  <c r="AF26" i="69"/>
  <c r="AD26" i="69"/>
  <c r="K26" i="69"/>
  <c r="I26" i="69"/>
  <c r="J26" i="69" s="1"/>
  <c r="Y26" i="69" s="1"/>
  <c r="AL25" i="69"/>
  <c r="AH25" i="69"/>
  <c r="AF25" i="69"/>
  <c r="AD25" i="69"/>
  <c r="K25" i="69"/>
  <c r="I25" i="69"/>
  <c r="J25" i="69" s="1"/>
  <c r="Y25" i="69" s="1"/>
  <c r="AL24" i="69"/>
  <c r="AH24" i="69"/>
  <c r="AF24" i="69"/>
  <c r="AD24" i="69"/>
  <c r="K24" i="69"/>
  <c r="I24" i="69"/>
  <c r="J24" i="69" s="1"/>
  <c r="Y24" i="69" s="1"/>
  <c r="AL23" i="69"/>
  <c r="AH23" i="69"/>
  <c r="AF23" i="69"/>
  <c r="AD23" i="69"/>
  <c r="K23" i="69"/>
  <c r="I23" i="69"/>
  <c r="J23" i="69" s="1"/>
  <c r="Y23" i="69" s="1"/>
  <c r="AL22" i="69"/>
  <c r="AH22" i="69"/>
  <c r="AF22" i="69"/>
  <c r="AD22" i="69"/>
  <c r="K22" i="69"/>
  <c r="I22" i="69"/>
  <c r="J22" i="69" s="1"/>
  <c r="Y22" i="69" s="1"/>
  <c r="AL21" i="69"/>
  <c r="AH21" i="69"/>
  <c r="AF21" i="69"/>
  <c r="AD21" i="69"/>
  <c r="K21" i="69"/>
  <c r="I21" i="69"/>
  <c r="J21" i="69" s="1"/>
  <c r="Y21" i="69" s="1"/>
  <c r="AL20" i="69"/>
  <c r="AH20" i="69"/>
  <c r="AF20" i="69"/>
  <c r="AD20" i="69"/>
  <c r="K20" i="69"/>
  <c r="I20" i="69"/>
  <c r="J20" i="69" s="1"/>
  <c r="Y20" i="69" s="1"/>
  <c r="AL19" i="69"/>
  <c r="AH19" i="69"/>
  <c r="AF19" i="69"/>
  <c r="AD19" i="69"/>
  <c r="K19" i="69"/>
  <c r="I19" i="69"/>
  <c r="J19" i="69" s="1"/>
  <c r="Y19" i="69" s="1"/>
  <c r="AL18" i="69"/>
  <c r="AH18" i="69"/>
  <c r="AF18" i="69"/>
  <c r="AD18" i="69"/>
  <c r="K18" i="69"/>
  <c r="I18" i="69"/>
  <c r="J18" i="69" s="1"/>
  <c r="Y18" i="69" s="1"/>
  <c r="AL17" i="69"/>
  <c r="AH17" i="69"/>
  <c r="AF17" i="69"/>
  <c r="AD17" i="69"/>
  <c r="K17" i="69"/>
  <c r="I17" i="69"/>
  <c r="J17" i="69" s="1"/>
  <c r="Y17" i="69" s="1"/>
  <c r="AL16" i="69"/>
  <c r="AH16" i="69"/>
  <c r="AF16" i="69"/>
  <c r="AD16" i="69"/>
  <c r="K16" i="69"/>
  <c r="I16" i="69"/>
  <c r="J16" i="69" s="1"/>
  <c r="Y16" i="69" s="1"/>
  <c r="AL15" i="69"/>
  <c r="AH15" i="69"/>
  <c r="AF15" i="69"/>
  <c r="AD15" i="69"/>
  <c r="K15" i="69"/>
  <c r="I15" i="69"/>
  <c r="J15" i="69" s="1"/>
  <c r="Y15" i="69" s="1"/>
  <c r="AL14" i="69"/>
  <c r="AH14" i="69"/>
  <c r="AF14" i="69"/>
  <c r="AD14" i="69"/>
  <c r="K14" i="69"/>
  <c r="I14" i="69"/>
  <c r="J14" i="69" s="1"/>
  <c r="Y14" i="69" s="1"/>
  <c r="AL13" i="69"/>
  <c r="AH13" i="69"/>
  <c r="AF13" i="69"/>
  <c r="AD13" i="69"/>
  <c r="K13" i="69"/>
  <c r="I13" i="69"/>
  <c r="J13" i="69" s="1"/>
  <c r="Y13" i="69" s="1"/>
  <c r="AL12" i="69"/>
  <c r="AH12" i="69"/>
  <c r="AF12" i="69"/>
  <c r="AD12" i="69"/>
  <c r="K12" i="69"/>
  <c r="I12" i="69"/>
  <c r="J12" i="69" s="1"/>
  <c r="Y12" i="69" s="1"/>
  <c r="AL11" i="69"/>
  <c r="AH11" i="69"/>
  <c r="AF11" i="69"/>
  <c r="AD11" i="69"/>
  <c r="K11" i="69"/>
  <c r="I11" i="69"/>
  <c r="J11" i="69" s="1"/>
  <c r="Y11" i="69" s="1"/>
  <c r="AL10" i="69"/>
  <c r="AH10" i="69"/>
  <c r="AF10" i="69"/>
  <c r="AD10" i="69"/>
  <c r="K10" i="69"/>
  <c r="I10" i="69"/>
  <c r="J10" i="69" s="1"/>
  <c r="Y10" i="69" s="1"/>
  <c r="AL9" i="69"/>
  <c r="AH9" i="69"/>
  <c r="AF9" i="69"/>
  <c r="AD9" i="69"/>
  <c r="K9" i="69"/>
  <c r="I9" i="69"/>
  <c r="J9" i="69" s="1"/>
  <c r="Y9" i="69" s="1"/>
  <c r="AL8" i="69"/>
  <c r="AH8" i="69"/>
  <c r="AF8" i="69"/>
  <c r="AD8" i="69"/>
  <c r="K8" i="69"/>
  <c r="I8" i="69"/>
  <c r="J8" i="69" s="1"/>
  <c r="Y8" i="69" s="1"/>
  <c r="AL23" i="89"/>
  <c r="AH23" i="89"/>
  <c r="AF23" i="89"/>
  <c r="AD23" i="89"/>
  <c r="I23" i="89"/>
  <c r="J23" i="89" s="1"/>
  <c r="Y23" i="89" s="1"/>
  <c r="AL22" i="89"/>
  <c r="AH22" i="89"/>
  <c r="AF22" i="89"/>
  <c r="AD22" i="89"/>
  <c r="I22" i="89"/>
  <c r="J22" i="89" s="1"/>
  <c r="Y22" i="89" s="1"/>
  <c r="AL21" i="89"/>
  <c r="AH21" i="89"/>
  <c r="AF21" i="89"/>
  <c r="AD21" i="89"/>
  <c r="I21" i="89"/>
  <c r="J21" i="89" s="1"/>
  <c r="Y21" i="89" s="1"/>
  <c r="AL20" i="89"/>
  <c r="AH20" i="89"/>
  <c r="AF20" i="89"/>
  <c r="AD20" i="89"/>
  <c r="I20" i="89"/>
  <c r="J20" i="89" s="1"/>
  <c r="Y20" i="89" s="1"/>
  <c r="AL19" i="89"/>
  <c r="AH19" i="89"/>
  <c r="AF19" i="89"/>
  <c r="AD19" i="89"/>
  <c r="I19" i="89"/>
  <c r="J19" i="89" s="1"/>
  <c r="Y19" i="89" s="1"/>
  <c r="AL18" i="89"/>
  <c r="AH18" i="89"/>
  <c r="AF18" i="89"/>
  <c r="AD18" i="89"/>
  <c r="I18" i="89"/>
  <c r="J18" i="89" s="1"/>
  <c r="Y18" i="89" s="1"/>
  <c r="AL17" i="89"/>
  <c r="AH17" i="89"/>
  <c r="AF17" i="89"/>
  <c r="AD17" i="89"/>
  <c r="I17" i="89"/>
  <c r="J17" i="89" s="1"/>
  <c r="Y17" i="89" s="1"/>
  <c r="AL16" i="89"/>
  <c r="AH16" i="89"/>
  <c r="AF16" i="89"/>
  <c r="AD16" i="89"/>
  <c r="I16" i="89"/>
  <c r="J16" i="89" s="1"/>
  <c r="Y16" i="89" s="1"/>
  <c r="AL15" i="89"/>
  <c r="AH15" i="89"/>
  <c r="AF15" i="89"/>
  <c r="AD15" i="89"/>
  <c r="I15" i="89"/>
  <c r="J15" i="89" s="1"/>
  <c r="Y15" i="89" s="1"/>
  <c r="AL14" i="89"/>
  <c r="AH14" i="89"/>
  <c r="AF14" i="89"/>
  <c r="AD14" i="89"/>
  <c r="I14" i="89"/>
  <c r="J14" i="89" s="1"/>
  <c r="Y14" i="89" s="1"/>
  <c r="AL13" i="89"/>
  <c r="AH13" i="89"/>
  <c r="AF13" i="89"/>
  <c r="AD13" i="89"/>
  <c r="I13" i="89"/>
  <c r="J13" i="89" s="1"/>
  <c r="Y13" i="89" s="1"/>
  <c r="AL12" i="89"/>
  <c r="AH12" i="89"/>
  <c r="AF12" i="89"/>
  <c r="AD12" i="89"/>
  <c r="I12" i="89"/>
  <c r="J12" i="89" s="1"/>
  <c r="Y12" i="89" s="1"/>
  <c r="AL11" i="89"/>
  <c r="AH11" i="89"/>
  <c r="AF11" i="89"/>
  <c r="AD11" i="89"/>
  <c r="I11" i="89"/>
  <c r="J11" i="89" s="1"/>
  <c r="Y11" i="89" s="1"/>
  <c r="AH10" i="89"/>
  <c r="AF10" i="89"/>
  <c r="AD10" i="89"/>
  <c r="I10" i="89"/>
  <c r="J10" i="89" s="1"/>
  <c r="Y10" i="89" s="1"/>
  <c r="AH9" i="89"/>
  <c r="AF9" i="89"/>
  <c r="AD9" i="89"/>
  <c r="I9" i="89"/>
  <c r="J9" i="89" s="1"/>
  <c r="Y9" i="89" s="1"/>
  <c r="AH8" i="89"/>
  <c r="AF8" i="89"/>
  <c r="AD8" i="89"/>
  <c r="I8" i="89"/>
  <c r="J8" i="89" s="1"/>
  <c r="Y8" i="89" s="1"/>
  <c r="AL22" i="70"/>
  <c r="AH22" i="70"/>
  <c r="AF22" i="70"/>
  <c r="AD22" i="70"/>
  <c r="K22" i="70"/>
  <c r="I22" i="70"/>
  <c r="J22" i="70" s="1"/>
  <c r="Y22" i="70" s="1"/>
  <c r="AL21" i="70"/>
  <c r="AH21" i="70"/>
  <c r="AF21" i="70"/>
  <c r="AD21" i="70"/>
  <c r="K21" i="70"/>
  <c r="I21" i="70"/>
  <c r="J21" i="70" s="1"/>
  <c r="Y21" i="70" s="1"/>
  <c r="AL20" i="70"/>
  <c r="AH20" i="70"/>
  <c r="AF20" i="70"/>
  <c r="AD20" i="70"/>
  <c r="K20" i="70"/>
  <c r="I20" i="70"/>
  <c r="J20" i="70" s="1"/>
  <c r="Y20" i="70" s="1"/>
  <c r="AL19" i="70"/>
  <c r="AH19" i="70"/>
  <c r="AF19" i="70"/>
  <c r="AD19" i="70"/>
  <c r="K19" i="70"/>
  <c r="I19" i="70"/>
  <c r="J19" i="70" s="1"/>
  <c r="Y19" i="70" s="1"/>
  <c r="AL18" i="70"/>
  <c r="AH18" i="70"/>
  <c r="AF18" i="70"/>
  <c r="AD18" i="70"/>
  <c r="K18" i="70"/>
  <c r="I18" i="70"/>
  <c r="J18" i="70" s="1"/>
  <c r="Y18" i="70" s="1"/>
  <c r="AL17" i="70"/>
  <c r="AH17" i="70"/>
  <c r="AF17" i="70"/>
  <c r="AD17" i="70"/>
  <c r="K17" i="70"/>
  <c r="I17" i="70"/>
  <c r="J17" i="70" s="1"/>
  <c r="Y17" i="70" s="1"/>
  <c r="AL16" i="70"/>
  <c r="AH16" i="70"/>
  <c r="AF16" i="70"/>
  <c r="AD16" i="70"/>
  <c r="K16" i="70"/>
  <c r="I16" i="70"/>
  <c r="J16" i="70" s="1"/>
  <c r="Y16" i="70" s="1"/>
  <c r="AL15" i="70"/>
  <c r="AH15" i="70"/>
  <c r="AF15" i="70"/>
  <c r="AD15" i="70"/>
  <c r="K15" i="70"/>
  <c r="I15" i="70"/>
  <c r="J15" i="70" s="1"/>
  <c r="Y15" i="70" s="1"/>
  <c r="AL14" i="70"/>
  <c r="AH14" i="70"/>
  <c r="AF14" i="70"/>
  <c r="AD14" i="70"/>
  <c r="K14" i="70"/>
  <c r="I14" i="70"/>
  <c r="J14" i="70" s="1"/>
  <c r="Y14" i="70" s="1"/>
  <c r="AL13" i="70"/>
  <c r="AH13" i="70"/>
  <c r="AF13" i="70"/>
  <c r="AD13" i="70"/>
  <c r="K13" i="70"/>
  <c r="I13" i="70"/>
  <c r="J13" i="70" s="1"/>
  <c r="Y13" i="70" s="1"/>
  <c r="AL12" i="70"/>
  <c r="AH12" i="70"/>
  <c r="AF12" i="70"/>
  <c r="AD12" i="70"/>
  <c r="K12" i="70"/>
  <c r="I12" i="70"/>
  <c r="J12" i="70" s="1"/>
  <c r="Y12" i="70" s="1"/>
  <c r="AL11" i="70"/>
  <c r="AH11" i="70"/>
  <c r="AF11" i="70"/>
  <c r="AD11" i="70"/>
  <c r="K11" i="70"/>
  <c r="I11" i="70"/>
  <c r="J11" i="70" s="1"/>
  <c r="Y11" i="70" s="1"/>
  <c r="AH10" i="70"/>
  <c r="AF10" i="70"/>
  <c r="AD10" i="70"/>
  <c r="K10" i="70"/>
  <c r="I10" i="70"/>
  <c r="J10" i="70" s="1"/>
  <c r="Y10" i="70" s="1"/>
  <c r="AH9" i="70"/>
  <c r="AF9" i="70"/>
  <c r="AD9" i="70"/>
  <c r="K9" i="70"/>
  <c r="I9" i="70"/>
  <c r="J9" i="70" s="1"/>
  <c r="Y9" i="70" s="1"/>
  <c r="AH8" i="70"/>
  <c r="AF8" i="70"/>
  <c r="AD8" i="70"/>
  <c r="K8" i="70"/>
  <c r="I8" i="70"/>
  <c r="J8" i="70" s="1"/>
  <c r="Y8" i="70" s="1"/>
  <c r="AL28" i="70"/>
  <c r="AH28" i="70"/>
  <c r="AF28" i="70"/>
  <c r="AD28" i="70"/>
  <c r="K28" i="70"/>
  <c r="I28" i="70"/>
  <c r="J28" i="70" s="1"/>
  <c r="Y28" i="70" s="1"/>
  <c r="AL27" i="70"/>
  <c r="AH27" i="70"/>
  <c r="AF27" i="70"/>
  <c r="AD27" i="70"/>
  <c r="K27" i="70"/>
  <c r="I27" i="70"/>
  <c r="J27" i="70" s="1"/>
  <c r="Y27" i="70" s="1"/>
  <c r="AL26" i="70"/>
  <c r="AH26" i="70"/>
  <c r="AF26" i="70"/>
  <c r="AD26" i="70"/>
  <c r="K26" i="70"/>
  <c r="I26" i="70"/>
  <c r="J26" i="70" s="1"/>
  <c r="Y26" i="70" s="1"/>
  <c r="T26" i="70" s="1"/>
  <c r="AL25" i="70"/>
  <c r="AH25" i="70"/>
  <c r="AF25" i="70"/>
  <c r="AD25" i="70"/>
  <c r="K25" i="70"/>
  <c r="I25" i="70"/>
  <c r="J25" i="70" s="1"/>
  <c r="Y25" i="70" s="1"/>
  <c r="AL24" i="70"/>
  <c r="AH24" i="70"/>
  <c r="AF24" i="70"/>
  <c r="AD24" i="70"/>
  <c r="K24" i="70"/>
  <c r="I24" i="70"/>
  <c r="J24" i="70" s="1"/>
  <c r="Y24" i="70" s="1"/>
  <c r="AL23" i="70"/>
  <c r="AH23" i="70"/>
  <c r="AF23" i="70"/>
  <c r="AD23" i="70"/>
  <c r="K23" i="70"/>
  <c r="I23" i="70"/>
  <c r="J23" i="70" s="1"/>
  <c r="Y23" i="70" s="1"/>
  <c r="AL27" i="91"/>
  <c r="AH27" i="91"/>
  <c r="AF27" i="91"/>
  <c r="AD27" i="91"/>
  <c r="K27" i="91"/>
  <c r="I27" i="91"/>
  <c r="J27" i="91" s="1"/>
  <c r="Y27" i="91" s="1"/>
  <c r="AL26" i="91"/>
  <c r="AH26" i="91"/>
  <c r="AF26" i="91"/>
  <c r="AD26" i="91"/>
  <c r="K26" i="91"/>
  <c r="I26" i="91"/>
  <c r="J26" i="91" s="1"/>
  <c r="Y26" i="91" s="1"/>
  <c r="AL25" i="91"/>
  <c r="AH25" i="91"/>
  <c r="AF25" i="91"/>
  <c r="AD25" i="91"/>
  <c r="K25" i="91"/>
  <c r="I25" i="91"/>
  <c r="J25" i="91" s="1"/>
  <c r="Y25" i="91" s="1"/>
  <c r="AL24" i="91"/>
  <c r="AH24" i="91"/>
  <c r="AF24" i="91"/>
  <c r="AD24" i="91"/>
  <c r="K24" i="91"/>
  <c r="I24" i="91"/>
  <c r="J24" i="91" s="1"/>
  <c r="Y24" i="91" s="1"/>
  <c r="AL23" i="91"/>
  <c r="AH23" i="91"/>
  <c r="AF23" i="91"/>
  <c r="AD23" i="91"/>
  <c r="K23" i="91"/>
  <c r="I23" i="91"/>
  <c r="J23" i="91" s="1"/>
  <c r="Y23" i="91" s="1"/>
  <c r="AL22" i="91"/>
  <c r="AH22" i="91"/>
  <c r="AF22" i="91"/>
  <c r="AD22" i="91"/>
  <c r="K22" i="91"/>
  <c r="I22" i="91"/>
  <c r="J22" i="91" s="1"/>
  <c r="Y22" i="91" s="1"/>
  <c r="AL21" i="91"/>
  <c r="AH21" i="91"/>
  <c r="AF21" i="91"/>
  <c r="AD21" i="91"/>
  <c r="K21" i="91"/>
  <c r="I21" i="91"/>
  <c r="J21" i="91" s="1"/>
  <c r="Y21" i="91" s="1"/>
  <c r="AL20" i="91"/>
  <c r="AH20" i="91"/>
  <c r="AF20" i="91"/>
  <c r="AD20" i="91"/>
  <c r="K20" i="91"/>
  <c r="I20" i="91"/>
  <c r="J20" i="91" s="1"/>
  <c r="Y20" i="91" s="1"/>
  <c r="AL19" i="91"/>
  <c r="AH19" i="91"/>
  <c r="AF19" i="91"/>
  <c r="AD19" i="91"/>
  <c r="K19" i="91"/>
  <c r="I19" i="91"/>
  <c r="J19" i="91" s="1"/>
  <c r="Y19" i="91" s="1"/>
  <c r="AL18" i="91"/>
  <c r="AH18" i="91"/>
  <c r="AF18" i="91"/>
  <c r="AD18" i="91"/>
  <c r="K18" i="91"/>
  <c r="I18" i="91"/>
  <c r="J18" i="91" s="1"/>
  <c r="Y18" i="91" s="1"/>
  <c r="AL17" i="91"/>
  <c r="AH17" i="91"/>
  <c r="AF17" i="91"/>
  <c r="AD17" i="91"/>
  <c r="K17" i="91"/>
  <c r="I17" i="91"/>
  <c r="J17" i="91" s="1"/>
  <c r="Y17" i="91" s="1"/>
  <c r="AL16" i="91"/>
  <c r="AH16" i="91"/>
  <c r="AF16" i="91"/>
  <c r="AD16" i="91"/>
  <c r="K16" i="91"/>
  <c r="I16" i="91"/>
  <c r="J16" i="91" s="1"/>
  <c r="Y16" i="91" s="1"/>
  <c r="AL15" i="91"/>
  <c r="AH15" i="91"/>
  <c r="AF15" i="91"/>
  <c r="AD15" i="91"/>
  <c r="K15" i="91"/>
  <c r="I15" i="91"/>
  <c r="J15" i="91" s="1"/>
  <c r="Y15" i="91" s="1"/>
  <c r="AH14" i="91"/>
  <c r="AF14" i="91"/>
  <c r="AD14" i="91"/>
  <c r="K14" i="91"/>
  <c r="I14" i="91"/>
  <c r="J14" i="91" s="1"/>
  <c r="Y14" i="91" s="1"/>
  <c r="AH13" i="91"/>
  <c r="AF13" i="91"/>
  <c r="AD13" i="91"/>
  <c r="K13" i="91"/>
  <c r="I13" i="91"/>
  <c r="J13" i="91" s="1"/>
  <c r="Y13" i="91" s="1"/>
  <c r="AH12" i="91"/>
  <c r="AF12" i="91"/>
  <c r="AD12" i="91"/>
  <c r="K12" i="91"/>
  <c r="I12" i="91"/>
  <c r="J12" i="91" s="1"/>
  <c r="Y12" i="91" s="1"/>
  <c r="AH11" i="91"/>
  <c r="AF11" i="91"/>
  <c r="AD11" i="91"/>
  <c r="K11" i="91"/>
  <c r="I11" i="91"/>
  <c r="J11" i="91" s="1"/>
  <c r="Y11" i="91" s="1"/>
  <c r="AH10" i="91"/>
  <c r="AF10" i="91"/>
  <c r="AD10" i="91"/>
  <c r="K10" i="91"/>
  <c r="I10" i="91"/>
  <c r="J10" i="91" s="1"/>
  <c r="Y10" i="91" s="1"/>
  <c r="AH9" i="91"/>
  <c r="AF9" i="91"/>
  <c r="AD9" i="91"/>
  <c r="K9" i="91"/>
  <c r="I9" i="91"/>
  <c r="J9" i="91" s="1"/>
  <c r="Y9" i="91" s="1"/>
  <c r="AH8" i="91"/>
  <c r="AF8" i="91"/>
  <c r="AD8" i="91"/>
  <c r="K8" i="91"/>
  <c r="I8" i="91"/>
  <c r="J8" i="91" s="1"/>
  <c r="Y8" i="91" s="1"/>
  <c r="AL8" i="71"/>
  <c r="AH8" i="71"/>
  <c r="AF8" i="71"/>
  <c r="AD8" i="71"/>
  <c r="K8" i="71"/>
  <c r="I8" i="71"/>
  <c r="J8" i="71" s="1"/>
  <c r="Y8" i="71" s="1"/>
  <c r="I35" i="85"/>
  <c r="J35" i="85" s="1"/>
  <c r="Y35" i="85" s="1"/>
  <c r="R35" i="85" s="1"/>
  <c r="K35" i="85"/>
  <c r="AB35" i="85"/>
  <c r="AF35" i="85"/>
  <c r="I36" i="85"/>
  <c r="J36" i="85" s="1"/>
  <c r="Y36" i="85" s="1"/>
  <c r="K36" i="85"/>
  <c r="AB36" i="85"/>
  <c r="AF36" i="85"/>
  <c r="I37" i="85"/>
  <c r="J37" i="85" s="1"/>
  <c r="Y37" i="85" s="1"/>
  <c r="R37" i="85" s="1"/>
  <c r="K37" i="85"/>
  <c r="AB37" i="85"/>
  <c r="AF37" i="85"/>
  <c r="I38" i="85"/>
  <c r="J38" i="85" s="1"/>
  <c r="Y38" i="85" s="1"/>
  <c r="K38" i="85"/>
  <c r="AB38" i="85"/>
  <c r="AF38" i="85"/>
  <c r="I39" i="85"/>
  <c r="J39" i="85" s="1"/>
  <c r="Y39" i="85" s="1"/>
  <c r="K39" i="85"/>
  <c r="AB39" i="85"/>
  <c r="AF39" i="85"/>
  <c r="I40" i="85"/>
  <c r="J40" i="85" s="1"/>
  <c r="Y40" i="85" s="1"/>
  <c r="K40" i="85"/>
  <c r="AB40" i="85"/>
  <c r="AF40" i="85"/>
  <c r="I41" i="85"/>
  <c r="J41" i="85" s="1"/>
  <c r="Y41" i="85" s="1"/>
  <c r="R41" i="85" s="1"/>
  <c r="K41" i="85"/>
  <c r="AB41" i="85"/>
  <c r="AF41" i="85"/>
  <c r="I42" i="85"/>
  <c r="J42" i="85" s="1"/>
  <c r="Y42" i="85" s="1"/>
  <c r="R42" i="85" s="1"/>
  <c r="K42" i="85"/>
  <c r="AB42" i="85"/>
  <c r="AF42" i="85"/>
  <c r="I43" i="85"/>
  <c r="J43" i="85" s="1"/>
  <c r="Y43" i="85" s="1"/>
  <c r="K43" i="85"/>
  <c r="AB43" i="85"/>
  <c r="AF43" i="85"/>
  <c r="I44" i="85"/>
  <c r="J44" i="85" s="1"/>
  <c r="Y44" i="85" s="1"/>
  <c r="R44" i="85" s="1"/>
  <c r="K44" i="85"/>
  <c r="AB44" i="85"/>
  <c r="AF44" i="85"/>
  <c r="I45" i="85"/>
  <c r="J45" i="85" s="1"/>
  <c r="Y45" i="85" s="1"/>
  <c r="K45" i="85"/>
  <c r="AB45" i="85"/>
  <c r="AF45" i="85"/>
  <c r="I46" i="85"/>
  <c r="J46" i="85" s="1"/>
  <c r="Y46" i="85" s="1"/>
  <c r="K46" i="85"/>
  <c r="AB46" i="85"/>
  <c r="AF46" i="85"/>
  <c r="I47" i="85"/>
  <c r="J47" i="85" s="1"/>
  <c r="Y47" i="85" s="1"/>
  <c r="K47" i="85"/>
  <c r="AB47" i="85"/>
  <c r="AF47" i="85"/>
  <c r="I48" i="85"/>
  <c r="J48" i="85" s="1"/>
  <c r="Y48" i="85" s="1"/>
  <c r="R48" i="85" s="1"/>
  <c r="K48" i="85"/>
  <c r="AB48" i="85"/>
  <c r="AF48" i="85"/>
  <c r="I49" i="85"/>
  <c r="J49" i="85" s="1"/>
  <c r="Y49" i="85" s="1"/>
  <c r="R49" i="85" s="1"/>
  <c r="K49" i="85"/>
  <c r="AB49" i="85"/>
  <c r="AF49" i="85"/>
  <c r="I50" i="85"/>
  <c r="J50" i="85" s="1"/>
  <c r="Y50" i="85" s="1"/>
  <c r="R50" i="85" s="1"/>
  <c r="K50" i="85"/>
  <c r="AB50" i="85"/>
  <c r="AF50" i="85"/>
  <c r="I51" i="85"/>
  <c r="J51" i="85" s="1"/>
  <c r="Y51" i="85" s="1"/>
  <c r="K51" i="85"/>
  <c r="AB51" i="85"/>
  <c r="AF51" i="85"/>
  <c r="I52" i="85"/>
  <c r="J52" i="85" s="1"/>
  <c r="Y52" i="85" s="1"/>
  <c r="K52" i="85"/>
  <c r="AB52" i="85"/>
  <c r="AF52" i="85"/>
  <c r="I53" i="85"/>
  <c r="J53" i="85" s="1"/>
  <c r="Y53" i="85" s="1"/>
  <c r="R53" i="85" s="1"/>
  <c r="K53" i="85"/>
  <c r="AB53" i="85"/>
  <c r="AF53" i="85"/>
  <c r="I54" i="85"/>
  <c r="J54" i="85" s="1"/>
  <c r="Y54" i="85" s="1"/>
  <c r="R54" i="85" s="1"/>
  <c r="K54" i="85"/>
  <c r="AB54" i="85"/>
  <c r="AF54" i="85"/>
  <c r="I55" i="85"/>
  <c r="J55" i="85" s="1"/>
  <c r="Y55" i="85" s="1"/>
  <c r="K55" i="85"/>
  <c r="AB55" i="85"/>
  <c r="AF55" i="85"/>
  <c r="I56" i="85"/>
  <c r="J56" i="85" s="1"/>
  <c r="Y56" i="85" s="1"/>
  <c r="K56" i="85"/>
  <c r="AB56" i="85"/>
  <c r="AF56" i="85"/>
  <c r="I57" i="85"/>
  <c r="J57" i="85" s="1"/>
  <c r="Y57" i="85" s="1"/>
  <c r="K57" i="85"/>
  <c r="AB57" i="85"/>
  <c r="AF57" i="85"/>
  <c r="I58" i="85"/>
  <c r="J58" i="85" s="1"/>
  <c r="Y58" i="85" s="1"/>
  <c r="K58" i="85"/>
  <c r="AB58" i="85"/>
  <c r="AF58" i="85"/>
  <c r="I59" i="85"/>
  <c r="J59" i="85" s="1"/>
  <c r="Y59" i="85" s="1"/>
  <c r="K59" i="85"/>
  <c r="AB59" i="85"/>
  <c r="AF59" i="85"/>
  <c r="I60" i="85"/>
  <c r="J60" i="85" s="1"/>
  <c r="Y60" i="85" s="1"/>
  <c r="K60" i="85"/>
  <c r="AB60" i="85"/>
  <c r="AF60" i="85"/>
  <c r="I61" i="85"/>
  <c r="J61" i="85" s="1"/>
  <c r="Y61" i="85" s="1"/>
  <c r="K61" i="85"/>
  <c r="AB61" i="85"/>
  <c r="AF61" i="85"/>
  <c r="I62" i="85"/>
  <c r="J62" i="85" s="1"/>
  <c r="Y62" i="85" s="1"/>
  <c r="K62" i="85"/>
  <c r="AB62" i="85"/>
  <c r="AF62" i="85"/>
  <c r="I63" i="85"/>
  <c r="J63" i="85" s="1"/>
  <c r="Y63" i="85" s="1"/>
  <c r="K63" i="85"/>
  <c r="AB63" i="85"/>
  <c r="AF63" i="85"/>
  <c r="I64" i="85"/>
  <c r="J64" i="85" s="1"/>
  <c r="Y64" i="85" s="1"/>
  <c r="K64" i="85"/>
  <c r="AB64" i="85"/>
  <c r="AF64" i="85"/>
  <c r="I65" i="85"/>
  <c r="J65" i="85" s="1"/>
  <c r="Y65" i="85" s="1"/>
  <c r="K65" i="85"/>
  <c r="AB65" i="85"/>
  <c r="AF65" i="85"/>
  <c r="I66" i="85"/>
  <c r="J66" i="85" s="1"/>
  <c r="Y66" i="85" s="1"/>
  <c r="K66" i="85"/>
  <c r="AB66" i="85"/>
  <c r="AF66" i="85"/>
  <c r="I67" i="85"/>
  <c r="J67" i="85" s="1"/>
  <c r="Y67" i="85" s="1"/>
  <c r="K67" i="85"/>
  <c r="AB67" i="85"/>
  <c r="AF67" i="85"/>
  <c r="I68" i="85"/>
  <c r="J68" i="85" s="1"/>
  <c r="Y68" i="85" s="1"/>
  <c r="K68" i="85"/>
  <c r="AB68" i="85"/>
  <c r="AF68" i="85"/>
  <c r="I69" i="85"/>
  <c r="J69" i="85" s="1"/>
  <c r="Y69" i="85" s="1"/>
  <c r="K69" i="85"/>
  <c r="AB69" i="85"/>
  <c r="AF69" i="85"/>
  <c r="I70" i="85"/>
  <c r="J70" i="85" s="1"/>
  <c r="Y70" i="85" s="1"/>
  <c r="K70" i="85"/>
  <c r="AB70" i="85"/>
  <c r="AF70" i="85"/>
  <c r="I71" i="85"/>
  <c r="J71" i="85" s="1"/>
  <c r="Y71" i="85" s="1"/>
  <c r="K71" i="85"/>
  <c r="AB71" i="85"/>
  <c r="AF71" i="85"/>
  <c r="I72" i="85"/>
  <c r="J72" i="85" s="1"/>
  <c r="Y72" i="85" s="1"/>
  <c r="K72" i="85"/>
  <c r="AB72" i="85"/>
  <c r="AF72" i="85"/>
  <c r="I73" i="85"/>
  <c r="J73" i="85" s="1"/>
  <c r="Y73" i="85" s="1"/>
  <c r="K73" i="85"/>
  <c r="AB73" i="85"/>
  <c r="AF73" i="85"/>
  <c r="I74" i="85"/>
  <c r="J74" i="85" s="1"/>
  <c r="Y74" i="85" s="1"/>
  <c r="K74" i="85"/>
  <c r="AB74" i="85"/>
  <c r="AF74" i="85"/>
  <c r="I75" i="85"/>
  <c r="J75" i="85" s="1"/>
  <c r="Y75" i="85" s="1"/>
  <c r="K75" i="85"/>
  <c r="AB75" i="85"/>
  <c r="AF75" i="85"/>
  <c r="I76" i="85"/>
  <c r="J76" i="85" s="1"/>
  <c r="Y76" i="85" s="1"/>
  <c r="K76" i="85"/>
  <c r="AB76" i="85"/>
  <c r="AF76" i="85"/>
  <c r="I77" i="85"/>
  <c r="J77" i="85" s="1"/>
  <c r="Y77" i="85" s="1"/>
  <c r="K77" i="85"/>
  <c r="AB77" i="85"/>
  <c r="AF77" i="85"/>
  <c r="I78" i="85"/>
  <c r="J78" i="85" s="1"/>
  <c r="Y78" i="85" s="1"/>
  <c r="K78" i="85"/>
  <c r="AB78" i="85"/>
  <c r="AF78" i="85"/>
  <c r="I79" i="85"/>
  <c r="J79" i="85" s="1"/>
  <c r="Y79" i="85" s="1"/>
  <c r="K79" i="85"/>
  <c r="AB79" i="85"/>
  <c r="AF79" i="85"/>
  <c r="I80" i="85"/>
  <c r="J80" i="85" s="1"/>
  <c r="Y80" i="85" s="1"/>
  <c r="K80" i="85"/>
  <c r="AB80" i="85"/>
  <c r="AF80" i="85"/>
  <c r="I81" i="85"/>
  <c r="J81" i="85" s="1"/>
  <c r="Y81" i="85" s="1"/>
  <c r="K81" i="85"/>
  <c r="AB81" i="85"/>
  <c r="AF81" i="85"/>
  <c r="I82" i="85"/>
  <c r="J82" i="85" s="1"/>
  <c r="Y82" i="85" s="1"/>
  <c r="K82" i="85"/>
  <c r="AB82" i="85"/>
  <c r="AF82" i="85"/>
  <c r="I83" i="85"/>
  <c r="J83" i="85" s="1"/>
  <c r="Y83" i="85" s="1"/>
  <c r="K83" i="85"/>
  <c r="AB83" i="85"/>
  <c r="AF83" i="85"/>
  <c r="I84" i="85"/>
  <c r="J84" i="85" s="1"/>
  <c r="Y84" i="85" s="1"/>
  <c r="K84" i="85"/>
  <c r="AB84" i="85"/>
  <c r="AF84" i="85"/>
  <c r="I85" i="85"/>
  <c r="J85" i="85" s="1"/>
  <c r="Y85" i="85" s="1"/>
  <c r="K85" i="85"/>
  <c r="AB85" i="85"/>
  <c r="AF85" i="85"/>
  <c r="I86" i="85"/>
  <c r="J86" i="85" s="1"/>
  <c r="Y86" i="85" s="1"/>
  <c r="K86" i="85"/>
  <c r="AB86" i="85"/>
  <c r="AF86" i="85"/>
  <c r="I87" i="85"/>
  <c r="J87" i="85" s="1"/>
  <c r="Y87" i="85" s="1"/>
  <c r="K87" i="85"/>
  <c r="AB87" i="85"/>
  <c r="AF87" i="85"/>
  <c r="I88" i="85"/>
  <c r="J88" i="85" s="1"/>
  <c r="Y88" i="85" s="1"/>
  <c r="K88" i="85"/>
  <c r="AB88" i="85"/>
  <c r="AF88" i="85"/>
  <c r="AL55" i="91"/>
  <c r="AH55" i="91"/>
  <c r="AF55" i="91"/>
  <c r="AD55" i="91"/>
  <c r="K55" i="91"/>
  <c r="I55" i="91"/>
  <c r="J55" i="91" s="1"/>
  <c r="Y55" i="91" s="1"/>
  <c r="AL54" i="91"/>
  <c r="AH54" i="91"/>
  <c r="AF54" i="91"/>
  <c r="AD54" i="91"/>
  <c r="K54" i="91"/>
  <c r="I54" i="91"/>
  <c r="J54" i="91" s="1"/>
  <c r="Y54" i="91" s="1"/>
  <c r="AL53" i="91"/>
  <c r="AH53" i="91"/>
  <c r="AF53" i="91"/>
  <c r="AD53" i="91"/>
  <c r="K53" i="91"/>
  <c r="I53" i="91"/>
  <c r="J53" i="91" s="1"/>
  <c r="Y53" i="91" s="1"/>
  <c r="AL52" i="91"/>
  <c r="AH52" i="91"/>
  <c r="AF52" i="91"/>
  <c r="AD52" i="91"/>
  <c r="K52" i="91"/>
  <c r="I52" i="91"/>
  <c r="J52" i="91" s="1"/>
  <c r="Y52" i="91" s="1"/>
  <c r="T52" i="91" s="1"/>
  <c r="AL51" i="91"/>
  <c r="AH51" i="91"/>
  <c r="AF51" i="91"/>
  <c r="AD51" i="91"/>
  <c r="K51" i="91"/>
  <c r="I51" i="91"/>
  <c r="J51" i="91" s="1"/>
  <c r="Y51" i="91" s="1"/>
  <c r="AL50" i="91"/>
  <c r="AH50" i="91"/>
  <c r="AF50" i="91"/>
  <c r="AD50" i="91"/>
  <c r="K50" i="91"/>
  <c r="I50" i="91"/>
  <c r="J50" i="91" s="1"/>
  <c r="Y50" i="91" s="1"/>
  <c r="AL49" i="91"/>
  <c r="AH49" i="91"/>
  <c r="AF49" i="91"/>
  <c r="AD49" i="91"/>
  <c r="K49" i="91"/>
  <c r="I49" i="91"/>
  <c r="J49" i="91" s="1"/>
  <c r="Y49" i="91" s="1"/>
  <c r="AL48" i="91"/>
  <c r="AH48" i="91"/>
  <c r="AF48" i="91"/>
  <c r="AD48" i="91"/>
  <c r="K48" i="91"/>
  <c r="I48" i="91"/>
  <c r="J48" i="91" s="1"/>
  <c r="Y48" i="91" s="1"/>
  <c r="AL47" i="91"/>
  <c r="AH47" i="91"/>
  <c r="AF47" i="91"/>
  <c r="AD47" i="91"/>
  <c r="K47" i="91"/>
  <c r="I47" i="91"/>
  <c r="J47" i="91" s="1"/>
  <c r="Y47" i="91" s="1"/>
  <c r="AL46" i="91"/>
  <c r="AH46" i="91"/>
  <c r="AF46" i="91"/>
  <c r="AD46" i="91"/>
  <c r="K46" i="91"/>
  <c r="I46" i="91"/>
  <c r="J46" i="91" s="1"/>
  <c r="Y46" i="91" s="1"/>
  <c r="AL45" i="91"/>
  <c r="AH45" i="91"/>
  <c r="AF45" i="91"/>
  <c r="AD45" i="91"/>
  <c r="K45" i="91"/>
  <c r="I45" i="91"/>
  <c r="J45" i="91" s="1"/>
  <c r="Y45" i="91" s="1"/>
  <c r="AL44" i="91"/>
  <c r="AH44" i="91"/>
  <c r="AF44" i="91"/>
  <c r="AD44" i="91"/>
  <c r="K44" i="91"/>
  <c r="I44" i="91"/>
  <c r="J44" i="91" s="1"/>
  <c r="Y44" i="91" s="1"/>
  <c r="T44" i="91" s="1"/>
  <c r="AL43" i="91"/>
  <c r="AH43" i="91"/>
  <c r="AF43" i="91"/>
  <c r="AD43" i="91"/>
  <c r="K43" i="91"/>
  <c r="I43" i="91"/>
  <c r="J43" i="91" s="1"/>
  <c r="Y43" i="91" s="1"/>
  <c r="AL42" i="91"/>
  <c r="AH42" i="91"/>
  <c r="AF42" i="91"/>
  <c r="AD42" i="91"/>
  <c r="K42" i="91"/>
  <c r="I42" i="91"/>
  <c r="J42" i="91" s="1"/>
  <c r="Y42" i="91" s="1"/>
  <c r="AL41" i="91"/>
  <c r="AH41" i="91"/>
  <c r="AF41" i="91"/>
  <c r="AD41" i="91"/>
  <c r="K41" i="91"/>
  <c r="I41" i="91"/>
  <c r="J41" i="91" s="1"/>
  <c r="Y41" i="91" s="1"/>
  <c r="AL40" i="91"/>
  <c r="AH40" i="91"/>
  <c r="AF40" i="91"/>
  <c r="AD40" i="91"/>
  <c r="K40" i="91"/>
  <c r="I40" i="91"/>
  <c r="J40" i="91" s="1"/>
  <c r="Y40" i="91" s="1"/>
  <c r="AL39" i="91"/>
  <c r="AH39" i="91"/>
  <c r="AF39" i="91"/>
  <c r="AD39" i="91"/>
  <c r="K39" i="91"/>
  <c r="I39" i="91"/>
  <c r="J39" i="91" s="1"/>
  <c r="Y39" i="91" s="1"/>
  <c r="AL38" i="91"/>
  <c r="AH38" i="91"/>
  <c r="AF38" i="91"/>
  <c r="AD38" i="91"/>
  <c r="K38" i="91"/>
  <c r="I38" i="91"/>
  <c r="J38" i="91" s="1"/>
  <c r="Y38" i="91" s="1"/>
  <c r="AL37" i="91"/>
  <c r="AH37" i="91"/>
  <c r="AF37" i="91"/>
  <c r="AD37" i="91"/>
  <c r="K37" i="91"/>
  <c r="I37" i="91"/>
  <c r="J37" i="91" s="1"/>
  <c r="Y37" i="91" s="1"/>
  <c r="AL36" i="91"/>
  <c r="AH36" i="91"/>
  <c r="AF36" i="91"/>
  <c r="AD36" i="91"/>
  <c r="K36" i="91"/>
  <c r="I36" i="91"/>
  <c r="J36" i="91" s="1"/>
  <c r="Y36" i="91" s="1"/>
  <c r="AL35" i="91"/>
  <c r="AH35" i="91"/>
  <c r="AF35" i="91"/>
  <c r="AD35" i="91"/>
  <c r="K35" i="91"/>
  <c r="I35" i="91"/>
  <c r="J35" i="91" s="1"/>
  <c r="Y35" i="91" s="1"/>
  <c r="R35" i="91" s="1"/>
  <c r="AL34" i="91"/>
  <c r="AH34" i="91"/>
  <c r="AF34" i="91"/>
  <c r="AD34" i="91"/>
  <c r="K34" i="91"/>
  <c r="I34" i="91"/>
  <c r="J34" i="91" s="1"/>
  <c r="Y34" i="91" s="1"/>
  <c r="AL33" i="91"/>
  <c r="AH33" i="91"/>
  <c r="AF33" i="91"/>
  <c r="AD33" i="91"/>
  <c r="K33" i="91"/>
  <c r="I33" i="91"/>
  <c r="J33" i="91" s="1"/>
  <c r="Y33" i="91" s="1"/>
  <c r="R33" i="91" s="1"/>
  <c r="AL32" i="91"/>
  <c r="AH32" i="91"/>
  <c r="AF32" i="91"/>
  <c r="AD32" i="91"/>
  <c r="K32" i="91"/>
  <c r="I32" i="91"/>
  <c r="J32" i="91" s="1"/>
  <c r="Y32" i="91" s="1"/>
  <c r="AL31" i="91"/>
  <c r="AH31" i="91"/>
  <c r="AF31" i="91"/>
  <c r="AD31" i="91"/>
  <c r="K31" i="91"/>
  <c r="I31" i="91"/>
  <c r="J31" i="91" s="1"/>
  <c r="Y31" i="91" s="1"/>
  <c r="AL30" i="91"/>
  <c r="AH30" i="91"/>
  <c r="AF30" i="91"/>
  <c r="AD30" i="91"/>
  <c r="K30" i="91"/>
  <c r="I30" i="91"/>
  <c r="J30" i="91" s="1"/>
  <c r="Y30" i="91" s="1"/>
  <c r="AL29" i="91"/>
  <c r="AH29" i="91"/>
  <c r="AF29" i="91"/>
  <c r="AD29" i="91"/>
  <c r="K29" i="91"/>
  <c r="I29" i="91"/>
  <c r="J29" i="91" s="1"/>
  <c r="Y29" i="91" s="1"/>
  <c r="AL28" i="91"/>
  <c r="AH28" i="91"/>
  <c r="AF28" i="91"/>
  <c r="AD28" i="91"/>
  <c r="K28" i="91"/>
  <c r="I28" i="91"/>
  <c r="J28" i="91" s="1"/>
  <c r="Y28" i="91" s="1"/>
  <c r="AL56" i="72"/>
  <c r="AH56" i="72"/>
  <c r="AF56" i="72"/>
  <c r="AD56" i="72"/>
  <c r="K56" i="72"/>
  <c r="I56" i="72"/>
  <c r="J56" i="72" s="1"/>
  <c r="Y56" i="72" s="1"/>
  <c r="AL55" i="72"/>
  <c r="AH55" i="72"/>
  <c r="AF55" i="72"/>
  <c r="AD55" i="72"/>
  <c r="K55" i="72"/>
  <c r="I55" i="72"/>
  <c r="J55" i="72" s="1"/>
  <c r="Y55" i="72" s="1"/>
  <c r="AL54" i="72"/>
  <c r="AH54" i="72"/>
  <c r="AF54" i="72"/>
  <c r="AD54" i="72"/>
  <c r="K54" i="72"/>
  <c r="I54" i="72"/>
  <c r="J54" i="72" s="1"/>
  <c r="Y54" i="72" s="1"/>
  <c r="AL53" i="72"/>
  <c r="AH53" i="72"/>
  <c r="AF53" i="72"/>
  <c r="AD53" i="72"/>
  <c r="K53" i="72"/>
  <c r="I53" i="72"/>
  <c r="J53" i="72" s="1"/>
  <c r="Y53" i="72" s="1"/>
  <c r="T53" i="72" s="1"/>
  <c r="AL52" i="72"/>
  <c r="AH52" i="72"/>
  <c r="AF52" i="72"/>
  <c r="AD52" i="72"/>
  <c r="K52" i="72"/>
  <c r="I52" i="72"/>
  <c r="J52" i="72" s="1"/>
  <c r="Y52" i="72" s="1"/>
  <c r="AL51" i="72"/>
  <c r="AH51" i="72"/>
  <c r="AF51" i="72"/>
  <c r="AD51" i="72"/>
  <c r="K51" i="72"/>
  <c r="I51" i="72"/>
  <c r="J51" i="72" s="1"/>
  <c r="Y51" i="72" s="1"/>
  <c r="AL50" i="72"/>
  <c r="AH50" i="72"/>
  <c r="AF50" i="72"/>
  <c r="AD50" i="72"/>
  <c r="K50" i="72"/>
  <c r="I50" i="72"/>
  <c r="J50" i="72" s="1"/>
  <c r="Y50" i="72" s="1"/>
  <c r="AL49" i="72"/>
  <c r="AH49" i="72"/>
  <c r="AF49" i="72"/>
  <c r="AD49" i="72"/>
  <c r="K49" i="72"/>
  <c r="I49" i="72"/>
  <c r="J49" i="72" s="1"/>
  <c r="Y49" i="72" s="1"/>
  <c r="T49" i="72" s="1"/>
  <c r="AL48" i="72"/>
  <c r="AH48" i="72"/>
  <c r="AF48" i="72"/>
  <c r="AD48" i="72"/>
  <c r="K48" i="72"/>
  <c r="I48" i="72"/>
  <c r="J48" i="72" s="1"/>
  <c r="Y48" i="72" s="1"/>
  <c r="AL47" i="72"/>
  <c r="AH47" i="72"/>
  <c r="AF47" i="72"/>
  <c r="AD47" i="72"/>
  <c r="K47" i="72"/>
  <c r="I47" i="72"/>
  <c r="J47" i="72" s="1"/>
  <c r="Y47" i="72" s="1"/>
  <c r="AL46" i="72"/>
  <c r="AH46" i="72"/>
  <c r="AF46" i="72"/>
  <c r="AD46" i="72"/>
  <c r="K46" i="72"/>
  <c r="I46" i="72"/>
  <c r="J46" i="72" s="1"/>
  <c r="Y46" i="72" s="1"/>
  <c r="AL45" i="72"/>
  <c r="AH45" i="72"/>
  <c r="AF45" i="72"/>
  <c r="AD45" i="72"/>
  <c r="K45" i="72"/>
  <c r="I45" i="72"/>
  <c r="J45" i="72" s="1"/>
  <c r="Y45" i="72" s="1"/>
  <c r="AL44" i="72"/>
  <c r="AH44" i="72"/>
  <c r="AF44" i="72"/>
  <c r="AD44" i="72"/>
  <c r="K44" i="72"/>
  <c r="I44" i="72"/>
  <c r="J44" i="72" s="1"/>
  <c r="Y44" i="72" s="1"/>
  <c r="AL43" i="72"/>
  <c r="AH43" i="72"/>
  <c r="AF43" i="72"/>
  <c r="AD43" i="72"/>
  <c r="K43" i="72"/>
  <c r="I43" i="72"/>
  <c r="J43" i="72" s="1"/>
  <c r="Y43" i="72" s="1"/>
  <c r="AL42" i="72"/>
  <c r="AH42" i="72"/>
  <c r="AF42" i="72"/>
  <c r="AD42" i="72"/>
  <c r="K42" i="72"/>
  <c r="I42" i="72"/>
  <c r="J42" i="72" s="1"/>
  <c r="Y42" i="72" s="1"/>
  <c r="AL41" i="72"/>
  <c r="AH41" i="72"/>
  <c r="AF41" i="72"/>
  <c r="AD41" i="72"/>
  <c r="K41" i="72"/>
  <c r="I41" i="72"/>
  <c r="J41" i="72" s="1"/>
  <c r="Y41" i="72" s="1"/>
  <c r="AL40" i="72"/>
  <c r="AH40" i="72"/>
  <c r="AF40" i="72"/>
  <c r="AD40" i="72"/>
  <c r="K40" i="72"/>
  <c r="I40" i="72"/>
  <c r="J40" i="72" s="1"/>
  <c r="Y40" i="72" s="1"/>
  <c r="AL39" i="72"/>
  <c r="AH39" i="72"/>
  <c r="AF39" i="72"/>
  <c r="AD39" i="72"/>
  <c r="K39" i="72"/>
  <c r="I39" i="72"/>
  <c r="J39" i="72" s="1"/>
  <c r="Y39" i="72" s="1"/>
  <c r="AL38" i="72"/>
  <c r="AH38" i="72"/>
  <c r="AF38" i="72"/>
  <c r="AD38" i="72"/>
  <c r="K38" i="72"/>
  <c r="I38" i="72"/>
  <c r="J38" i="72" s="1"/>
  <c r="Y38" i="72" s="1"/>
  <c r="AL37" i="72"/>
  <c r="AH37" i="72"/>
  <c r="AF37" i="72"/>
  <c r="AD37" i="72"/>
  <c r="K37" i="72"/>
  <c r="I37" i="72"/>
  <c r="J37" i="72" s="1"/>
  <c r="Y37" i="72" s="1"/>
  <c r="T37" i="72" s="1"/>
  <c r="AL36" i="72"/>
  <c r="AH36" i="72"/>
  <c r="AF36" i="72"/>
  <c r="AD36" i="72"/>
  <c r="K36" i="72"/>
  <c r="I36" i="72"/>
  <c r="J36" i="72" s="1"/>
  <c r="Y36" i="72" s="1"/>
  <c r="R36" i="72" s="1"/>
  <c r="AL35" i="72"/>
  <c r="AH35" i="72"/>
  <c r="AF35" i="72"/>
  <c r="AD35" i="72"/>
  <c r="K35" i="72"/>
  <c r="I35" i="72"/>
  <c r="J35" i="72" s="1"/>
  <c r="Y35" i="72" s="1"/>
  <c r="AL34" i="72"/>
  <c r="AH34" i="72"/>
  <c r="AF34" i="72"/>
  <c r="AD34" i="72"/>
  <c r="K34" i="72"/>
  <c r="I34" i="72"/>
  <c r="J34" i="72" s="1"/>
  <c r="Y34" i="72" s="1"/>
  <c r="R34" i="72" s="1"/>
  <c r="AL33" i="72"/>
  <c r="AH33" i="72"/>
  <c r="AF33" i="72"/>
  <c r="AD33" i="72"/>
  <c r="K33" i="72"/>
  <c r="I33" i="72"/>
  <c r="J33" i="72" s="1"/>
  <c r="Y33" i="72" s="1"/>
  <c r="T33" i="72" s="1"/>
  <c r="AL32" i="72"/>
  <c r="AH32" i="72"/>
  <c r="AF32" i="72"/>
  <c r="AD32" i="72"/>
  <c r="K32" i="72"/>
  <c r="I32" i="72"/>
  <c r="J32" i="72" s="1"/>
  <c r="Y32" i="72" s="1"/>
  <c r="R32" i="72" s="1"/>
  <c r="AL31" i="72"/>
  <c r="AH31" i="72"/>
  <c r="AF31" i="72"/>
  <c r="AD31" i="72"/>
  <c r="K31" i="72"/>
  <c r="I31" i="72"/>
  <c r="J31" i="72" s="1"/>
  <c r="Y31" i="72" s="1"/>
  <c r="AL30" i="72"/>
  <c r="AH30" i="72"/>
  <c r="AF30" i="72"/>
  <c r="AD30" i="72"/>
  <c r="K30" i="72"/>
  <c r="I30" i="72"/>
  <c r="J30" i="72" s="1"/>
  <c r="Y30" i="72" s="1"/>
  <c r="R30" i="72" s="1"/>
  <c r="AL28" i="72"/>
  <c r="AH28" i="72"/>
  <c r="AF28" i="72"/>
  <c r="AD28" i="72"/>
  <c r="K28" i="72"/>
  <c r="I28" i="72"/>
  <c r="J28" i="72" s="1"/>
  <c r="Y28" i="72" s="1"/>
  <c r="AL27" i="72"/>
  <c r="AH27" i="72"/>
  <c r="AF27" i="72"/>
  <c r="AD27" i="72"/>
  <c r="K27" i="72"/>
  <c r="I27" i="72"/>
  <c r="J27" i="72" s="1"/>
  <c r="Y27" i="72" s="1"/>
  <c r="AL26" i="72"/>
  <c r="AH26" i="72"/>
  <c r="AF26" i="72"/>
  <c r="AD26" i="72"/>
  <c r="K26" i="72"/>
  <c r="I26" i="72"/>
  <c r="J26" i="72" s="1"/>
  <c r="Y26" i="72" s="1"/>
  <c r="AL25" i="72"/>
  <c r="AH25" i="72"/>
  <c r="AF25" i="72"/>
  <c r="AD25" i="72"/>
  <c r="K25" i="72"/>
  <c r="I25" i="72"/>
  <c r="J25" i="72" s="1"/>
  <c r="Y25" i="72" s="1"/>
  <c r="AL24" i="72"/>
  <c r="AH24" i="72"/>
  <c r="AF24" i="72"/>
  <c r="AD24" i="72"/>
  <c r="K24" i="72"/>
  <c r="I24" i="72"/>
  <c r="J24" i="72" s="1"/>
  <c r="Y24" i="72" s="1"/>
  <c r="AL23" i="72"/>
  <c r="AH23" i="72"/>
  <c r="AF23" i="72"/>
  <c r="AD23" i="72"/>
  <c r="K23" i="72"/>
  <c r="I23" i="72"/>
  <c r="J23" i="72" s="1"/>
  <c r="Y23" i="72" s="1"/>
  <c r="AL22" i="72"/>
  <c r="AH22" i="72"/>
  <c r="AF22" i="72"/>
  <c r="AD22" i="72"/>
  <c r="K22" i="72"/>
  <c r="I22" i="72"/>
  <c r="J22" i="72" s="1"/>
  <c r="Y22" i="72" s="1"/>
  <c r="AL21" i="72"/>
  <c r="AH21" i="72"/>
  <c r="AF21" i="72"/>
  <c r="AD21" i="72"/>
  <c r="K21" i="72"/>
  <c r="I21" i="72"/>
  <c r="J21" i="72" s="1"/>
  <c r="Y21" i="72" s="1"/>
  <c r="AL20" i="72"/>
  <c r="AH20" i="72"/>
  <c r="AF20" i="72"/>
  <c r="AD20" i="72"/>
  <c r="K20" i="72"/>
  <c r="I20" i="72"/>
  <c r="J20" i="72" s="1"/>
  <c r="Y20" i="72" s="1"/>
  <c r="AL19" i="72"/>
  <c r="AH19" i="72"/>
  <c r="AF19" i="72"/>
  <c r="AD19" i="72"/>
  <c r="K19" i="72"/>
  <c r="I19" i="72"/>
  <c r="J19" i="72" s="1"/>
  <c r="Y19" i="72" s="1"/>
  <c r="AL18" i="72"/>
  <c r="AH18" i="72"/>
  <c r="AF18" i="72"/>
  <c r="AD18" i="72"/>
  <c r="K18" i="72"/>
  <c r="I18" i="72"/>
  <c r="J18" i="72" s="1"/>
  <c r="Y18" i="72" s="1"/>
  <c r="AL17" i="72"/>
  <c r="AH17" i="72"/>
  <c r="AF17" i="72"/>
  <c r="AD17" i="72"/>
  <c r="K17" i="72"/>
  <c r="I17" i="72"/>
  <c r="J17" i="72" s="1"/>
  <c r="Y17" i="72" s="1"/>
  <c r="AL16" i="72"/>
  <c r="AH16" i="72"/>
  <c r="AF16" i="72"/>
  <c r="AD16" i="72"/>
  <c r="K16" i="72"/>
  <c r="I16" i="72"/>
  <c r="J16" i="72" s="1"/>
  <c r="Y16" i="72" s="1"/>
  <c r="AL15" i="72"/>
  <c r="AH15" i="72"/>
  <c r="AF15" i="72"/>
  <c r="AD15" i="72"/>
  <c r="K15" i="72"/>
  <c r="I15" i="72"/>
  <c r="J15" i="72" s="1"/>
  <c r="Y15" i="72" s="1"/>
  <c r="AL14" i="72"/>
  <c r="AH14" i="72"/>
  <c r="AF14" i="72"/>
  <c r="AD14" i="72"/>
  <c r="K14" i="72"/>
  <c r="I14" i="72"/>
  <c r="J14" i="72" s="1"/>
  <c r="Y14" i="72" s="1"/>
  <c r="AL13" i="72"/>
  <c r="AH13" i="72"/>
  <c r="AF13" i="72"/>
  <c r="AD13" i="72"/>
  <c r="K13" i="72"/>
  <c r="I13" i="72"/>
  <c r="J13" i="72" s="1"/>
  <c r="Y13" i="72" s="1"/>
  <c r="AL12" i="72"/>
  <c r="AH12" i="72"/>
  <c r="AF12" i="72"/>
  <c r="AD12" i="72"/>
  <c r="K12" i="72"/>
  <c r="I12" i="72"/>
  <c r="J12" i="72" s="1"/>
  <c r="Y12" i="72" s="1"/>
  <c r="AL11" i="72"/>
  <c r="AH11" i="72"/>
  <c r="AF11" i="72"/>
  <c r="AD11" i="72"/>
  <c r="K11" i="72"/>
  <c r="I11" i="72"/>
  <c r="J11" i="72" s="1"/>
  <c r="Y11" i="72" s="1"/>
  <c r="AL10" i="72"/>
  <c r="AH10" i="72"/>
  <c r="AF10" i="72"/>
  <c r="AD10" i="72"/>
  <c r="K10" i="72"/>
  <c r="I10" i="72"/>
  <c r="J10" i="72" s="1"/>
  <c r="Y10" i="72" s="1"/>
  <c r="AL9" i="72"/>
  <c r="AH9" i="72"/>
  <c r="AF9" i="72"/>
  <c r="AD9" i="72"/>
  <c r="K9" i="72"/>
  <c r="I9" i="72"/>
  <c r="J9" i="72" s="1"/>
  <c r="Y9" i="72" s="1"/>
  <c r="AL8" i="72"/>
  <c r="AH8" i="72"/>
  <c r="AF8" i="72"/>
  <c r="AD8" i="72"/>
  <c r="K8" i="72"/>
  <c r="I8" i="72"/>
  <c r="J8" i="72" s="1"/>
  <c r="Y8" i="72" s="1"/>
  <c r="AL25" i="71"/>
  <c r="AH25" i="71"/>
  <c r="AF25" i="71"/>
  <c r="AD25" i="71"/>
  <c r="K25" i="71"/>
  <c r="I25" i="71"/>
  <c r="J25" i="71" s="1"/>
  <c r="Y25" i="71" s="1"/>
  <c r="AL24" i="71"/>
  <c r="AH24" i="71"/>
  <c r="AF24" i="71"/>
  <c r="AD24" i="71"/>
  <c r="K24" i="71"/>
  <c r="I24" i="71"/>
  <c r="J24" i="71" s="1"/>
  <c r="Y24" i="71" s="1"/>
  <c r="AL23" i="71"/>
  <c r="AH23" i="71"/>
  <c r="AF23" i="71"/>
  <c r="AD23" i="71"/>
  <c r="K23" i="71"/>
  <c r="I23" i="71"/>
  <c r="J23" i="71" s="1"/>
  <c r="Y23" i="71" s="1"/>
  <c r="AL22" i="71"/>
  <c r="AH22" i="71"/>
  <c r="AF22" i="71"/>
  <c r="AD22" i="71"/>
  <c r="K22" i="71"/>
  <c r="I22" i="71"/>
  <c r="J22" i="71" s="1"/>
  <c r="Y22" i="71" s="1"/>
  <c r="AL21" i="71"/>
  <c r="AH21" i="71"/>
  <c r="AF21" i="71"/>
  <c r="AD21" i="71"/>
  <c r="K21" i="71"/>
  <c r="I21" i="71"/>
  <c r="J21" i="71" s="1"/>
  <c r="Y21" i="71" s="1"/>
  <c r="AL20" i="71"/>
  <c r="AH20" i="71"/>
  <c r="AF20" i="71"/>
  <c r="AD20" i="71"/>
  <c r="K20" i="71"/>
  <c r="I20" i="71"/>
  <c r="J20" i="71" s="1"/>
  <c r="Y20" i="71" s="1"/>
  <c r="AL19" i="71"/>
  <c r="AH19" i="71"/>
  <c r="AF19" i="71"/>
  <c r="AD19" i="71"/>
  <c r="K19" i="71"/>
  <c r="I19" i="71"/>
  <c r="J19" i="71" s="1"/>
  <c r="Y19" i="71" s="1"/>
  <c r="AL18" i="71"/>
  <c r="AH18" i="71"/>
  <c r="AF18" i="71"/>
  <c r="AD18" i="71"/>
  <c r="K18" i="71"/>
  <c r="I18" i="71"/>
  <c r="J18" i="71" s="1"/>
  <c r="Y18" i="71" s="1"/>
  <c r="AL17" i="71"/>
  <c r="AH17" i="71"/>
  <c r="AF17" i="71"/>
  <c r="AD17" i="71"/>
  <c r="K17" i="71"/>
  <c r="I17" i="71"/>
  <c r="J17" i="71" s="1"/>
  <c r="Y17" i="71" s="1"/>
  <c r="AL16" i="71"/>
  <c r="AH16" i="71"/>
  <c r="AF16" i="71"/>
  <c r="AD16" i="71"/>
  <c r="K16" i="71"/>
  <c r="I16" i="71"/>
  <c r="J16" i="71" s="1"/>
  <c r="Y16" i="71" s="1"/>
  <c r="AL15" i="71"/>
  <c r="AH15" i="71"/>
  <c r="AF15" i="71"/>
  <c r="AD15" i="71"/>
  <c r="K15" i="71"/>
  <c r="I15" i="71"/>
  <c r="J15" i="71" s="1"/>
  <c r="Y15" i="71" s="1"/>
  <c r="AL14" i="71"/>
  <c r="AH14" i="71"/>
  <c r="AF14" i="71"/>
  <c r="AD14" i="71"/>
  <c r="K14" i="71"/>
  <c r="I14" i="71"/>
  <c r="J14" i="71" s="1"/>
  <c r="Y14" i="71" s="1"/>
  <c r="AL13" i="71"/>
  <c r="AH13" i="71"/>
  <c r="AF13" i="71"/>
  <c r="AD13" i="71"/>
  <c r="K13" i="71"/>
  <c r="I13" i="71"/>
  <c r="J13" i="71" s="1"/>
  <c r="Y13" i="71" s="1"/>
  <c r="AL12" i="71"/>
  <c r="AH12" i="71"/>
  <c r="AF12" i="71"/>
  <c r="AD12" i="71"/>
  <c r="K12" i="71"/>
  <c r="I12" i="71"/>
  <c r="J12" i="71" s="1"/>
  <c r="Y12" i="71" s="1"/>
  <c r="AL11" i="71"/>
  <c r="AH11" i="71"/>
  <c r="AF11" i="71"/>
  <c r="AD11" i="71"/>
  <c r="K11" i="71"/>
  <c r="I11" i="71"/>
  <c r="J11" i="71" s="1"/>
  <c r="Y11" i="71" s="1"/>
  <c r="AL10" i="71"/>
  <c r="AH10" i="71"/>
  <c r="AF10" i="71"/>
  <c r="AD10" i="71"/>
  <c r="K10" i="71"/>
  <c r="I10" i="71"/>
  <c r="J10" i="71" s="1"/>
  <c r="Y10" i="71" s="1"/>
  <c r="R10" i="71" s="1"/>
  <c r="AL71" i="71"/>
  <c r="AH71" i="71"/>
  <c r="AF71" i="71"/>
  <c r="AD71" i="71"/>
  <c r="K71" i="71"/>
  <c r="I71" i="71"/>
  <c r="J71" i="71" s="1"/>
  <c r="Y71" i="71" s="1"/>
  <c r="AL70" i="71"/>
  <c r="AH70" i="71"/>
  <c r="AF70" i="71"/>
  <c r="AD70" i="71"/>
  <c r="K70" i="71"/>
  <c r="I70" i="71"/>
  <c r="J70" i="71" s="1"/>
  <c r="Y70" i="71" s="1"/>
  <c r="AL69" i="71"/>
  <c r="AH69" i="71"/>
  <c r="AF69" i="71"/>
  <c r="AD69" i="71"/>
  <c r="K69" i="71"/>
  <c r="I69" i="71"/>
  <c r="J69" i="71" s="1"/>
  <c r="Y69" i="71" s="1"/>
  <c r="AL68" i="71"/>
  <c r="AH68" i="71"/>
  <c r="AF68" i="71"/>
  <c r="AD68" i="71"/>
  <c r="K68" i="71"/>
  <c r="I68" i="71"/>
  <c r="J68" i="71" s="1"/>
  <c r="Y68" i="71" s="1"/>
  <c r="AL67" i="71"/>
  <c r="AH67" i="71"/>
  <c r="AF67" i="71"/>
  <c r="AD67" i="71"/>
  <c r="K67" i="71"/>
  <c r="I67" i="71"/>
  <c r="J67" i="71" s="1"/>
  <c r="Y67" i="71" s="1"/>
  <c r="AL66" i="71"/>
  <c r="AH66" i="71"/>
  <c r="AF66" i="71"/>
  <c r="AD66" i="71"/>
  <c r="K66" i="71"/>
  <c r="I66" i="71"/>
  <c r="J66" i="71" s="1"/>
  <c r="Y66" i="71" s="1"/>
  <c r="AL65" i="71"/>
  <c r="AH65" i="71"/>
  <c r="AF65" i="71"/>
  <c r="AD65" i="71"/>
  <c r="K65" i="71"/>
  <c r="I65" i="71"/>
  <c r="J65" i="71" s="1"/>
  <c r="Y65" i="71" s="1"/>
  <c r="AL64" i="71"/>
  <c r="AH64" i="71"/>
  <c r="AF64" i="71"/>
  <c r="AD64" i="71"/>
  <c r="K64" i="71"/>
  <c r="I64" i="71"/>
  <c r="J64" i="71" s="1"/>
  <c r="Y64" i="71" s="1"/>
  <c r="T64" i="71" s="1"/>
  <c r="AL63" i="71"/>
  <c r="AH63" i="71"/>
  <c r="AF63" i="71"/>
  <c r="AD63" i="71"/>
  <c r="K63" i="71"/>
  <c r="I63" i="71"/>
  <c r="J63" i="71" s="1"/>
  <c r="Y63" i="71" s="1"/>
  <c r="AL62" i="71"/>
  <c r="AH62" i="71"/>
  <c r="AF62" i="71"/>
  <c r="AD62" i="71"/>
  <c r="K62" i="71"/>
  <c r="I62" i="71"/>
  <c r="J62" i="71" s="1"/>
  <c r="Y62" i="71" s="1"/>
  <c r="AL61" i="71"/>
  <c r="AH61" i="71"/>
  <c r="AF61" i="71"/>
  <c r="AD61" i="71"/>
  <c r="K61" i="71"/>
  <c r="I61" i="71"/>
  <c r="J61" i="71" s="1"/>
  <c r="Y61" i="71" s="1"/>
  <c r="AL30" i="71"/>
  <c r="AH30" i="71"/>
  <c r="AF30" i="71"/>
  <c r="AD30" i="71"/>
  <c r="K30" i="71"/>
  <c r="I30" i="71"/>
  <c r="J30" i="71" s="1"/>
  <c r="Y30" i="71" s="1"/>
  <c r="T30" i="71" s="1"/>
  <c r="AL29" i="71"/>
  <c r="AH29" i="71"/>
  <c r="AF29" i="71"/>
  <c r="AD29" i="71"/>
  <c r="K29" i="71"/>
  <c r="I29" i="71"/>
  <c r="J29" i="71" s="1"/>
  <c r="Y29" i="71" s="1"/>
  <c r="AL28" i="71"/>
  <c r="AH28" i="71"/>
  <c r="AF28" i="71"/>
  <c r="AD28" i="71"/>
  <c r="K28" i="71"/>
  <c r="I28" i="71"/>
  <c r="J28" i="71" s="1"/>
  <c r="Y28" i="71" s="1"/>
  <c r="AL27" i="71"/>
  <c r="AH27" i="71"/>
  <c r="AF27" i="71"/>
  <c r="AD27" i="71"/>
  <c r="K27" i="71"/>
  <c r="I27" i="71"/>
  <c r="J27" i="71" s="1"/>
  <c r="Y27" i="71" s="1"/>
  <c r="AL26" i="71"/>
  <c r="AH26" i="71"/>
  <c r="AF26" i="71"/>
  <c r="AD26" i="71"/>
  <c r="K26" i="71"/>
  <c r="I26" i="71"/>
  <c r="J26" i="71" s="1"/>
  <c r="Y26" i="71" s="1"/>
  <c r="T26" i="71" s="1"/>
  <c r="AL92" i="71"/>
  <c r="AH92" i="71"/>
  <c r="AF92" i="71"/>
  <c r="AD92" i="71"/>
  <c r="K92" i="71"/>
  <c r="I92" i="71"/>
  <c r="J92" i="71" s="1"/>
  <c r="Y92" i="71" s="1"/>
  <c r="AL91" i="71"/>
  <c r="AH91" i="71"/>
  <c r="AF91" i="71"/>
  <c r="AD91" i="71"/>
  <c r="K91" i="71"/>
  <c r="I91" i="71"/>
  <c r="J91" i="71" s="1"/>
  <c r="Y91" i="71" s="1"/>
  <c r="AL90" i="71"/>
  <c r="AH90" i="71"/>
  <c r="AF90" i="71"/>
  <c r="AD90" i="71"/>
  <c r="K90" i="71"/>
  <c r="I90" i="71"/>
  <c r="J90" i="71" s="1"/>
  <c r="Y90" i="71" s="1"/>
  <c r="T90" i="71" s="1"/>
  <c r="AL89" i="71"/>
  <c r="AH89" i="71"/>
  <c r="AF89" i="71"/>
  <c r="AD89" i="71"/>
  <c r="K89" i="71"/>
  <c r="I89" i="71"/>
  <c r="J89" i="71" s="1"/>
  <c r="Y89" i="71" s="1"/>
  <c r="AL88" i="71"/>
  <c r="AH88" i="71"/>
  <c r="AF88" i="71"/>
  <c r="AD88" i="71"/>
  <c r="K88" i="71"/>
  <c r="I88" i="71"/>
  <c r="J88" i="71" s="1"/>
  <c r="Y88" i="71" s="1"/>
  <c r="AL87" i="71"/>
  <c r="AH87" i="71"/>
  <c r="AF87" i="71"/>
  <c r="AD87" i="71"/>
  <c r="K87" i="71"/>
  <c r="I87" i="71"/>
  <c r="J87" i="71" s="1"/>
  <c r="Y87" i="71" s="1"/>
  <c r="AL86" i="71"/>
  <c r="AH86" i="71"/>
  <c r="AF86" i="71"/>
  <c r="AD86" i="71"/>
  <c r="K86" i="71"/>
  <c r="I86" i="71"/>
  <c r="J86" i="71" s="1"/>
  <c r="Y86" i="71" s="1"/>
  <c r="T86" i="71" s="1"/>
  <c r="AL85" i="71"/>
  <c r="AH85" i="71"/>
  <c r="AF85" i="71"/>
  <c r="AD85" i="71"/>
  <c r="K85" i="71"/>
  <c r="I85" i="71"/>
  <c r="J85" i="71" s="1"/>
  <c r="Y85" i="71" s="1"/>
  <c r="AL84" i="71"/>
  <c r="AH84" i="71"/>
  <c r="AF84" i="71"/>
  <c r="AD84" i="71"/>
  <c r="K84" i="71"/>
  <c r="I84" i="71"/>
  <c r="J84" i="71" s="1"/>
  <c r="Y84" i="71" s="1"/>
  <c r="AL83" i="71"/>
  <c r="AH83" i="71"/>
  <c r="AF83" i="71"/>
  <c r="AD83" i="71"/>
  <c r="K83" i="71"/>
  <c r="I83" i="71"/>
  <c r="J83" i="71" s="1"/>
  <c r="Y83" i="71" s="1"/>
  <c r="AL82" i="71"/>
  <c r="AH82" i="71"/>
  <c r="AF82" i="71"/>
  <c r="AD82" i="71"/>
  <c r="K82" i="71"/>
  <c r="I82" i="71"/>
  <c r="J82" i="71" s="1"/>
  <c r="Y82" i="71" s="1"/>
  <c r="T82" i="71" s="1"/>
  <c r="AL81" i="71"/>
  <c r="AH81" i="71"/>
  <c r="AF81" i="71"/>
  <c r="AD81" i="71"/>
  <c r="K81" i="71"/>
  <c r="I81" i="71"/>
  <c r="J81" i="71" s="1"/>
  <c r="Y81" i="71" s="1"/>
  <c r="AL80" i="71"/>
  <c r="AH80" i="71"/>
  <c r="AF80" i="71"/>
  <c r="AD80" i="71"/>
  <c r="K80" i="71"/>
  <c r="I80" i="71"/>
  <c r="J80" i="71" s="1"/>
  <c r="Y80" i="71" s="1"/>
  <c r="AL79" i="71"/>
  <c r="AH79" i="71"/>
  <c r="AF79" i="71"/>
  <c r="AD79" i="71"/>
  <c r="K79" i="71"/>
  <c r="I79" i="71"/>
  <c r="J79" i="71" s="1"/>
  <c r="Y79" i="71" s="1"/>
  <c r="AL78" i="71"/>
  <c r="AH78" i="71"/>
  <c r="AF78" i="71"/>
  <c r="AD78" i="71"/>
  <c r="K78" i="71"/>
  <c r="I78" i="71"/>
  <c r="J78" i="71" s="1"/>
  <c r="Y78" i="71" s="1"/>
  <c r="T78" i="71" s="1"/>
  <c r="AL77" i="71"/>
  <c r="AH77" i="71"/>
  <c r="AF77" i="71"/>
  <c r="AD77" i="71"/>
  <c r="K77" i="71"/>
  <c r="I77" i="71"/>
  <c r="J77" i="71" s="1"/>
  <c r="Y77" i="71" s="1"/>
  <c r="AL76" i="71"/>
  <c r="AH76" i="71"/>
  <c r="AF76" i="71"/>
  <c r="AD76" i="71"/>
  <c r="K76" i="71"/>
  <c r="I76" i="71"/>
  <c r="J76" i="71" s="1"/>
  <c r="Y76" i="71" s="1"/>
  <c r="AL75" i="71"/>
  <c r="AH75" i="71"/>
  <c r="AF75" i="71"/>
  <c r="AD75" i="71"/>
  <c r="K75" i="71"/>
  <c r="I75" i="71"/>
  <c r="J75" i="71" s="1"/>
  <c r="Y75" i="71" s="1"/>
  <c r="AL74" i="71"/>
  <c r="AH74" i="71"/>
  <c r="AF74" i="71"/>
  <c r="AD74" i="71"/>
  <c r="K74" i="71"/>
  <c r="I74" i="71"/>
  <c r="J74" i="71" s="1"/>
  <c r="Y74" i="71" s="1"/>
  <c r="T74" i="71" s="1"/>
  <c r="AL73" i="71"/>
  <c r="AH73" i="71"/>
  <c r="AF73" i="71"/>
  <c r="AD73" i="71"/>
  <c r="K73" i="71"/>
  <c r="I73" i="71"/>
  <c r="J73" i="71" s="1"/>
  <c r="Y73" i="71" s="1"/>
  <c r="AL72" i="71"/>
  <c r="AH72" i="71"/>
  <c r="AF72" i="71"/>
  <c r="AD72" i="71"/>
  <c r="K72" i="71"/>
  <c r="I72" i="71"/>
  <c r="J72" i="71" s="1"/>
  <c r="Y72" i="71" s="1"/>
  <c r="AL9" i="71"/>
  <c r="AH9" i="71"/>
  <c r="AF9" i="71"/>
  <c r="AD9" i="71"/>
  <c r="K9" i="71"/>
  <c r="I9" i="71"/>
  <c r="J9" i="71" s="1"/>
  <c r="Y9" i="71" s="1"/>
  <c r="AL30" i="73"/>
  <c r="AH30" i="73"/>
  <c r="AF30" i="73"/>
  <c r="AD30" i="73"/>
  <c r="K30" i="73"/>
  <c r="I30" i="73"/>
  <c r="J30" i="73" s="1"/>
  <c r="Y30" i="73" s="1"/>
  <c r="AL29" i="73"/>
  <c r="AH29" i="73"/>
  <c r="AF29" i="73"/>
  <c r="K29" i="73"/>
  <c r="I29" i="73"/>
  <c r="J29" i="73" s="1"/>
  <c r="Y29" i="73" s="1"/>
  <c r="AL28" i="73"/>
  <c r="AH28" i="73"/>
  <c r="AF28" i="73"/>
  <c r="K28" i="73"/>
  <c r="I28" i="73"/>
  <c r="J28" i="73" s="1"/>
  <c r="Y28" i="73" s="1"/>
  <c r="AL27" i="73"/>
  <c r="AH27" i="73"/>
  <c r="AF27" i="73"/>
  <c r="AD27" i="73"/>
  <c r="K27" i="73"/>
  <c r="I27" i="73"/>
  <c r="J27" i="73" s="1"/>
  <c r="Y27" i="73" s="1"/>
  <c r="AL26" i="73"/>
  <c r="AH26" i="73"/>
  <c r="AF26" i="73"/>
  <c r="AD26" i="73"/>
  <c r="K26" i="73"/>
  <c r="I26" i="73"/>
  <c r="J26" i="73" s="1"/>
  <c r="Y26" i="73" s="1"/>
  <c r="AL25" i="73"/>
  <c r="AH25" i="73"/>
  <c r="AF25" i="73"/>
  <c r="AD25" i="73"/>
  <c r="K25" i="73"/>
  <c r="I25" i="73"/>
  <c r="J25" i="73" s="1"/>
  <c r="Y25" i="73" s="1"/>
  <c r="AL24" i="73"/>
  <c r="AH24" i="73"/>
  <c r="AF24" i="73"/>
  <c r="AD24" i="73"/>
  <c r="K24" i="73"/>
  <c r="I24" i="73"/>
  <c r="J24" i="73" s="1"/>
  <c r="Y24" i="73" s="1"/>
  <c r="AL23" i="73"/>
  <c r="AH23" i="73"/>
  <c r="AF23" i="73"/>
  <c r="AD23" i="73"/>
  <c r="K23" i="73"/>
  <c r="I23" i="73"/>
  <c r="J23" i="73" s="1"/>
  <c r="Y23" i="73" s="1"/>
  <c r="AL22" i="73"/>
  <c r="AH22" i="73"/>
  <c r="AF22" i="73"/>
  <c r="AD22" i="73"/>
  <c r="K22" i="73"/>
  <c r="I22" i="73"/>
  <c r="J22" i="73" s="1"/>
  <c r="Y22" i="73" s="1"/>
  <c r="AL21" i="73"/>
  <c r="AH21" i="73"/>
  <c r="AF21" i="73"/>
  <c r="AD21" i="73"/>
  <c r="K21" i="73"/>
  <c r="I21" i="73"/>
  <c r="J21" i="73" s="1"/>
  <c r="Y21" i="73" s="1"/>
  <c r="AL20" i="73"/>
  <c r="AH20" i="73"/>
  <c r="AF20" i="73"/>
  <c r="AD20" i="73"/>
  <c r="K20" i="73"/>
  <c r="I20" i="73"/>
  <c r="J20" i="73" s="1"/>
  <c r="Y20" i="73" s="1"/>
  <c r="AL19" i="73"/>
  <c r="AH19" i="73"/>
  <c r="AF19" i="73"/>
  <c r="AD19" i="73"/>
  <c r="K19" i="73"/>
  <c r="I19" i="73"/>
  <c r="J19" i="73" s="1"/>
  <c r="Y19" i="73" s="1"/>
  <c r="AL18" i="73"/>
  <c r="AH18" i="73"/>
  <c r="AF18" i="73"/>
  <c r="AD18" i="73"/>
  <c r="K18" i="73"/>
  <c r="I18" i="73"/>
  <c r="J18" i="73" s="1"/>
  <c r="Y18" i="73" s="1"/>
  <c r="AL17" i="73"/>
  <c r="AH17" i="73"/>
  <c r="AF17" i="73"/>
  <c r="AD17" i="73"/>
  <c r="K17" i="73"/>
  <c r="I17" i="73"/>
  <c r="J17" i="73" s="1"/>
  <c r="Y17" i="73" s="1"/>
  <c r="AL16" i="73"/>
  <c r="AH16" i="73"/>
  <c r="AF16" i="73"/>
  <c r="AD16" i="73"/>
  <c r="K16" i="73"/>
  <c r="I16" i="73"/>
  <c r="J16" i="73" s="1"/>
  <c r="Y16" i="73" s="1"/>
  <c r="AL15" i="73"/>
  <c r="AH15" i="73"/>
  <c r="AF15" i="73"/>
  <c r="AD15" i="73"/>
  <c r="K15" i="73"/>
  <c r="I15" i="73"/>
  <c r="J15" i="73" s="1"/>
  <c r="Y15" i="73" s="1"/>
  <c r="AL14" i="73"/>
  <c r="AH14" i="73"/>
  <c r="AF14" i="73"/>
  <c r="AD14" i="73"/>
  <c r="K14" i="73"/>
  <c r="I14" i="73"/>
  <c r="J14" i="73" s="1"/>
  <c r="Y14" i="73" s="1"/>
  <c r="AL13" i="73"/>
  <c r="AH13" i="73"/>
  <c r="AF13" i="73"/>
  <c r="AD13" i="73"/>
  <c r="K13" i="73"/>
  <c r="I13" i="73"/>
  <c r="J13" i="73" s="1"/>
  <c r="Y13" i="73" s="1"/>
  <c r="AL12" i="73"/>
  <c r="AH12" i="73"/>
  <c r="AF12" i="73"/>
  <c r="AD12" i="73"/>
  <c r="K12" i="73"/>
  <c r="I12" i="73"/>
  <c r="J12" i="73" s="1"/>
  <c r="Y12" i="73" s="1"/>
  <c r="AL11" i="73"/>
  <c r="AH11" i="73"/>
  <c r="AF11" i="73"/>
  <c r="AD11" i="73"/>
  <c r="K11" i="73"/>
  <c r="I11" i="73"/>
  <c r="J11" i="73" s="1"/>
  <c r="Y11" i="73" s="1"/>
  <c r="AL10" i="73"/>
  <c r="AH10" i="73"/>
  <c r="AF10" i="73"/>
  <c r="AD10" i="73"/>
  <c r="K10" i="73"/>
  <c r="I10" i="73"/>
  <c r="J10" i="73" s="1"/>
  <c r="Y10" i="73" s="1"/>
  <c r="AL9" i="73"/>
  <c r="AH9" i="73"/>
  <c r="AF9" i="73"/>
  <c r="AD9" i="73"/>
  <c r="K9" i="73"/>
  <c r="I9" i="73"/>
  <c r="J9" i="73" s="1"/>
  <c r="Y9" i="73" s="1"/>
  <c r="AL8" i="73"/>
  <c r="AH8" i="73"/>
  <c r="AF8" i="73"/>
  <c r="AD8" i="73"/>
  <c r="K8" i="73"/>
  <c r="I8" i="73"/>
  <c r="J8" i="73" s="1"/>
  <c r="Y8" i="73" s="1"/>
  <c r="AL15" i="74"/>
  <c r="AH15" i="74"/>
  <c r="AF15" i="74"/>
  <c r="AD15" i="74"/>
  <c r="K15" i="74"/>
  <c r="I15" i="74"/>
  <c r="J15" i="74" s="1"/>
  <c r="Y15" i="74" s="1"/>
  <c r="AL14" i="74"/>
  <c r="AH14" i="74"/>
  <c r="AF14" i="74"/>
  <c r="AD14" i="74"/>
  <c r="K14" i="74"/>
  <c r="I14" i="74"/>
  <c r="J14" i="74" s="1"/>
  <c r="Y14" i="74" s="1"/>
  <c r="AL13" i="74"/>
  <c r="AH13" i="74"/>
  <c r="AF13" i="74"/>
  <c r="AD13" i="74"/>
  <c r="K13" i="74"/>
  <c r="I13" i="74"/>
  <c r="J13" i="74" s="1"/>
  <c r="Y13" i="74" s="1"/>
  <c r="AL12" i="74"/>
  <c r="AH12" i="74"/>
  <c r="AF12" i="74"/>
  <c r="AD12" i="74"/>
  <c r="K12" i="74"/>
  <c r="I12" i="74"/>
  <c r="J12" i="74" s="1"/>
  <c r="Y12" i="74" s="1"/>
  <c r="AL11" i="74"/>
  <c r="AH11" i="74"/>
  <c r="AF11" i="74"/>
  <c r="AD11" i="74"/>
  <c r="K11" i="74"/>
  <c r="I11" i="74"/>
  <c r="J11" i="74" s="1"/>
  <c r="Y11" i="74" s="1"/>
  <c r="AL10" i="74"/>
  <c r="AH10" i="74"/>
  <c r="AF10" i="74"/>
  <c r="AD10" i="74"/>
  <c r="K10" i="74"/>
  <c r="I10" i="74"/>
  <c r="J10" i="74" s="1"/>
  <c r="Y10" i="74" s="1"/>
  <c r="AL9" i="74"/>
  <c r="AH9" i="74"/>
  <c r="AF9" i="74"/>
  <c r="AD9" i="74"/>
  <c r="K9" i="74"/>
  <c r="I9" i="74"/>
  <c r="J9" i="74" s="1"/>
  <c r="Y9" i="74" s="1"/>
  <c r="AL8" i="74"/>
  <c r="AH8" i="74"/>
  <c r="AF8" i="74"/>
  <c r="AD8" i="74"/>
  <c r="K8" i="74"/>
  <c r="I8" i="74"/>
  <c r="J8" i="74" s="1"/>
  <c r="Y8" i="74" s="1"/>
  <c r="AL9" i="75"/>
  <c r="AH9" i="75"/>
  <c r="AF9" i="75"/>
  <c r="AD9" i="75"/>
  <c r="I9" i="75"/>
  <c r="J9" i="75" s="1"/>
  <c r="Y9" i="75" s="1"/>
  <c r="AL8" i="75"/>
  <c r="AH8" i="75"/>
  <c r="AF8" i="75"/>
  <c r="AD8" i="75"/>
  <c r="K8" i="75"/>
  <c r="I8" i="75"/>
  <c r="J8" i="75" s="1"/>
  <c r="Y8" i="75" s="1"/>
  <c r="P9" i="87" l="1"/>
  <c r="N9" i="87"/>
  <c r="M9" i="87"/>
  <c r="O9" i="87"/>
  <c r="L9" i="87"/>
  <c r="P11" i="87"/>
  <c r="N11" i="87"/>
  <c r="O11" i="87"/>
  <c r="L11" i="87"/>
  <c r="M11" i="87"/>
  <c r="N15" i="87"/>
  <c r="M15" i="87"/>
  <c r="L15" i="87"/>
  <c r="O15" i="87"/>
  <c r="P15" i="87"/>
  <c r="L18" i="87"/>
  <c r="N18" i="87"/>
  <c r="M18" i="87"/>
  <c r="P18" i="87"/>
  <c r="O18" i="87"/>
  <c r="P20" i="87"/>
  <c r="L20" i="87"/>
  <c r="O20" i="87"/>
  <c r="M20" i="87"/>
  <c r="N20" i="87"/>
  <c r="P22" i="87"/>
  <c r="M22" i="87"/>
  <c r="O22" i="87"/>
  <c r="L22" i="87"/>
  <c r="N22" i="87"/>
  <c r="P24" i="87"/>
  <c r="L24" i="87"/>
  <c r="O24" i="87"/>
  <c r="M24" i="87"/>
  <c r="N24" i="87"/>
  <c r="L26" i="87"/>
  <c r="N26" i="87"/>
  <c r="O26" i="87"/>
  <c r="P26" i="87"/>
  <c r="M26" i="87"/>
  <c r="O28" i="87"/>
  <c r="L28" i="87"/>
  <c r="P28" i="87"/>
  <c r="N28" i="87"/>
  <c r="M28" i="87"/>
  <c r="L30" i="87"/>
  <c r="M30" i="87"/>
  <c r="N30" i="87"/>
  <c r="O30" i="87"/>
  <c r="P30" i="87"/>
  <c r="L32" i="87"/>
  <c r="O32" i="87"/>
  <c r="N32" i="87"/>
  <c r="M32" i="87"/>
  <c r="P32" i="87"/>
  <c r="M34" i="87"/>
  <c r="L34" i="87"/>
  <c r="P34" i="87"/>
  <c r="N34" i="87"/>
  <c r="O34" i="87"/>
  <c r="P36" i="87"/>
  <c r="O36" i="87"/>
  <c r="N36" i="87"/>
  <c r="L36" i="87"/>
  <c r="M36" i="87"/>
  <c r="N38" i="87"/>
  <c r="P38" i="87"/>
  <c r="L38" i="87"/>
  <c r="O38" i="87"/>
  <c r="M38" i="87"/>
  <c r="L40" i="87"/>
  <c r="P40" i="87"/>
  <c r="O40" i="87"/>
  <c r="M40" i="87"/>
  <c r="N40" i="87"/>
  <c r="P42" i="87"/>
  <c r="L42" i="87"/>
  <c r="N42" i="87"/>
  <c r="O42" i="87"/>
  <c r="M42" i="87"/>
  <c r="R44" i="87"/>
  <c r="L44" i="87"/>
  <c r="M44" i="87"/>
  <c r="N44" i="87"/>
  <c r="O44" i="87"/>
  <c r="P44" i="87"/>
  <c r="O46" i="87"/>
  <c r="M46" i="87"/>
  <c r="P46" i="87"/>
  <c r="L46" i="87"/>
  <c r="N46" i="87"/>
  <c r="L48" i="87"/>
  <c r="N48" i="87"/>
  <c r="P48" i="87"/>
  <c r="M48" i="87"/>
  <c r="O48" i="87"/>
  <c r="T50" i="87"/>
  <c r="L50" i="87"/>
  <c r="O50" i="87"/>
  <c r="N50" i="87"/>
  <c r="P50" i="87"/>
  <c r="M50" i="87"/>
  <c r="P52" i="87"/>
  <c r="M52" i="87"/>
  <c r="N52" i="87"/>
  <c r="O52" i="87"/>
  <c r="L52" i="87"/>
  <c r="R54" i="87"/>
  <c r="M54" i="87"/>
  <c r="L54" i="87"/>
  <c r="O54" i="87"/>
  <c r="N54" i="87"/>
  <c r="P54" i="87"/>
  <c r="L17" i="87"/>
  <c r="N17" i="87"/>
  <c r="M17" i="87"/>
  <c r="O17" i="87"/>
  <c r="P17" i="87"/>
  <c r="L13" i="87"/>
  <c r="N13" i="87"/>
  <c r="O13" i="87"/>
  <c r="P13" i="87"/>
  <c r="M13" i="87"/>
  <c r="O10" i="87"/>
  <c r="P10" i="87"/>
  <c r="L10" i="87"/>
  <c r="M10" i="87"/>
  <c r="N10" i="87"/>
  <c r="N12" i="87"/>
  <c r="L12" i="87"/>
  <c r="P12" i="87"/>
  <c r="O12" i="87"/>
  <c r="M12" i="87"/>
  <c r="L14" i="87"/>
  <c r="M14" i="87"/>
  <c r="O14" i="87"/>
  <c r="N14" i="87"/>
  <c r="P14" i="87"/>
  <c r="P16" i="87"/>
  <c r="L16" i="87"/>
  <c r="N16" i="87"/>
  <c r="M16" i="87"/>
  <c r="O16" i="87"/>
  <c r="O19" i="87"/>
  <c r="M19" i="87"/>
  <c r="P19" i="87"/>
  <c r="L19" i="87"/>
  <c r="N19" i="87"/>
  <c r="L21" i="87"/>
  <c r="O21" i="87"/>
  <c r="M21" i="87"/>
  <c r="P21" i="87"/>
  <c r="N21" i="87"/>
  <c r="L23" i="87"/>
  <c r="P23" i="87"/>
  <c r="O23" i="87"/>
  <c r="M23" i="87"/>
  <c r="N23" i="87"/>
  <c r="M25" i="87"/>
  <c r="O25" i="87"/>
  <c r="L25" i="87"/>
  <c r="P25" i="87"/>
  <c r="N25" i="87"/>
  <c r="N27" i="87"/>
  <c r="P27" i="87"/>
  <c r="M27" i="87"/>
  <c r="O27" i="87"/>
  <c r="L27" i="87"/>
  <c r="M29" i="87"/>
  <c r="P29" i="87"/>
  <c r="N29" i="87"/>
  <c r="L29" i="87"/>
  <c r="O29" i="87"/>
  <c r="O31" i="87"/>
  <c r="P31" i="87"/>
  <c r="L31" i="87"/>
  <c r="M31" i="87"/>
  <c r="N31" i="87"/>
  <c r="P33" i="87"/>
  <c r="L33" i="87"/>
  <c r="M33" i="87"/>
  <c r="O33" i="87"/>
  <c r="N33" i="87"/>
  <c r="R35" i="87"/>
  <c r="N35" i="87"/>
  <c r="L35" i="87"/>
  <c r="P35" i="87"/>
  <c r="O35" i="87"/>
  <c r="M35" i="87"/>
  <c r="M37" i="87"/>
  <c r="L37" i="87"/>
  <c r="N37" i="87"/>
  <c r="O37" i="87"/>
  <c r="P37" i="87"/>
  <c r="R39" i="87"/>
  <c r="N39" i="87"/>
  <c r="M39" i="87"/>
  <c r="O39" i="87"/>
  <c r="P39" i="87"/>
  <c r="L39" i="87"/>
  <c r="M41" i="87"/>
  <c r="N41" i="87"/>
  <c r="P41" i="87"/>
  <c r="O41" i="87"/>
  <c r="L41" i="87"/>
  <c r="L43" i="87"/>
  <c r="O43" i="87"/>
  <c r="M43" i="87"/>
  <c r="N43" i="87"/>
  <c r="P43" i="87"/>
  <c r="N45" i="87"/>
  <c r="O45" i="87"/>
  <c r="P45" i="87"/>
  <c r="M45" i="87"/>
  <c r="L45" i="87"/>
  <c r="R47" i="87"/>
  <c r="L47" i="87"/>
  <c r="P47" i="87"/>
  <c r="N47" i="87"/>
  <c r="O47" i="87"/>
  <c r="M47" i="87"/>
  <c r="N49" i="87"/>
  <c r="L49" i="87"/>
  <c r="M49" i="87"/>
  <c r="P49" i="87"/>
  <c r="O49" i="87"/>
  <c r="R51" i="87"/>
  <c r="N51" i="87"/>
  <c r="O51" i="87"/>
  <c r="P51" i="87"/>
  <c r="M51" i="87"/>
  <c r="L51" i="87"/>
  <c r="L53" i="87"/>
  <c r="N53" i="87"/>
  <c r="M53" i="87"/>
  <c r="P53" i="87"/>
  <c r="O53" i="87"/>
  <c r="L9" i="75"/>
  <c r="P9" i="75"/>
  <c r="M9" i="75"/>
  <c r="N9" i="75"/>
  <c r="O9" i="75"/>
  <c r="L14" i="89"/>
  <c r="M14" i="89"/>
  <c r="P14" i="89"/>
  <c r="N14" i="89"/>
  <c r="O14" i="89"/>
  <c r="L22" i="89"/>
  <c r="M22" i="89"/>
  <c r="N22" i="89"/>
  <c r="O22" i="89"/>
  <c r="P22" i="89"/>
  <c r="L19" i="89"/>
  <c r="N19" i="89"/>
  <c r="P19" i="89"/>
  <c r="O19" i="89"/>
  <c r="M19" i="89"/>
  <c r="L16" i="89"/>
  <c r="P16" i="89"/>
  <c r="O16" i="89"/>
  <c r="M16" i="89"/>
  <c r="N16" i="89"/>
  <c r="O13" i="89"/>
  <c r="P13" i="89"/>
  <c r="N13" i="89"/>
  <c r="L13" i="89"/>
  <c r="M13" i="89"/>
  <c r="L21" i="89"/>
  <c r="M21" i="89"/>
  <c r="N21" i="89"/>
  <c r="O21" i="89"/>
  <c r="P21" i="89"/>
  <c r="M17" i="89"/>
  <c r="N17" i="89"/>
  <c r="L17" i="89"/>
  <c r="O17" i="89"/>
  <c r="P17" i="89"/>
  <c r="P11" i="89"/>
  <c r="M11" i="89"/>
  <c r="L11" i="89"/>
  <c r="O11" i="89"/>
  <c r="N11" i="89"/>
  <c r="O18" i="89"/>
  <c r="P18" i="89"/>
  <c r="N18" i="89"/>
  <c r="L18" i="89"/>
  <c r="M18" i="89"/>
  <c r="O8" i="89"/>
  <c r="P8" i="89"/>
  <c r="N8" i="89"/>
  <c r="M8" i="89"/>
  <c r="L8" i="89"/>
  <c r="L10" i="89"/>
  <c r="M10" i="89"/>
  <c r="N10" i="89"/>
  <c r="O10" i="89"/>
  <c r="P10" i="89"/>
  <c r="N15" i="89"/>
  <c r="P15" i="89"/>
  <c r="O15" i="89"/>
  <c r="M15" i="89"/>
  <c r="L15" i="89"/>
  <c r="P23" i="89"/>
  <c r="N23" i="89"/>
  <c r="O23" i="89"/>
  <c r="M23" i="89"/>
  <c r="L23" i="89"/>
  <c r="P9" i="89"/>
  <c r="L9" i="89"/>
  <c r="M9" i="89"/>
  <c r="N9" i="89"/>
  <c r="O9" i="89"/>
  <c r="L12" i="89"/>
  <c r="P12" i="89"/>
  <c r="N12" i="89"/>
  <c r="M12" i="89"/>
  <c r="O12" i="89"/>
  <c r="P20" i="89"/>
  <c r="L20" i="89"/>
  <c r="O20" i="89"/>
  <c r="M20" i="89"/>
  <c r="N20" i="89"/>
  <c r="R23" i="87"/>
  <c r="L8" i="87"/>
  <c r="M8" i="87"/>
  <c r="N8" i="87"/>
  <c r="O8" i="87"/>
  <c r="R14" i="71"/>
  <c r="P43" i="91"/>
  <c r="L41" i="91"/>
  <c r="P55" i="91"/>
  <c r="L46" i="68"/>
  <c r="R21" i="86"/>
  <c r="N43" i="72"/>
  <c r="N55" i="72"/>
  <c r="N46" i="91"/>
  <c r="N54" i="91"/>
  <c r="L20" i="72"/>
  <c r="L33" i="91"/>
  <c r="N50" i="91"/>
  <c r="M33" i="91"/>
  <c r="L53" i="91"/>
  <c r="N86" i="85"/>
  <c r="O66" i="85"/>
  <c r="P29" i="71"/>
  <c r="O13" i="71"/>
  <c r="P35" i="91"/>
  <c r="L45" i="91"/>
  <c r="N42" i="91"/>
  <c r="P51" i="91"/>
  <c r="O15" i="88"/>
  <c r="L45" i="88"/>
  <c r="N32" i="88"/>
  <c r="N40" i="88"/>
  <c r="N8" i="88"/>
  <c r="P11" i="88"/>
  <c r="N25" i="68"/>
  <c r="L13" i="68"/>
  <c r="P38" i="68"/>
  <c r="M37" i="68"/>
  <c r="N22" i="68"/>
  <c r="M21" i="68"/>
  <c r="P42" i="72"/>
  <c r="P46" i="72"/>
  <c r="L27" i="71"/>
  <c r="M16" i="71"/>
  <c r="L61" i="71"/>
  <c r="N62" i="71"/>
  <c r="M12" i="71"/>
  <c r="N28" i="71"/>
  <c r="P63" i="71"/>
  <c r="L65" i="71"/>
  <c r="N66" i="71"/>
  <c r="P67" i="71"/>
  <c r="L69" i="71"/>
  <c r="O17" i="71"/>
  <c r="P33" i="91"/>
  <c r="P47" i="91"/>
  <c r="T30" i="88"/>
  <c r="O30" i="88"/>
  <c r="M13" i="88"/>
  <c r="O13" i="88"/>
  <c r="L33" i="88"/>
  <c r="L37" i="88"/>
  <c r="N36" i="88"/>
  <c r="O35" i="68"/>
  <c r="R35" i="68"/>
  <c r="P32" i="68"/>
  <c r="O48" i="68"/>
  <c r="O51" i="68"/>
  <c r="M40" i="68"/>
  <c r="R51" i="68"/>
  <c r="R45" i="68"/>
  <c r="P34" i="68"/>
  <c r="O44" i="68"/>
  <c r="O54" i="68"/>
  <c r="P25" i="68"/>
  <c r="N27" i="68"/>
  <c r="O26" i="68"/>
  <c r="T36" i="87"/>
  <c r="L29" i="88"/>
  <c r="M44" i="68"/>
  <c r="P15" i="88"/>
  <c r="P44" i="68"/>
  <c r="M50" i="68"/>
  <c r="L8" i="88"/>
  <c r="O19" i="88"/>
  <c r="L26" i="70"/>
  <c r="M23" i="68"/>
  <c r="L44" i="68"/>
  <c r="N11" i="86"/>
  <c r="L18" i="86"/>
  <c r="M37" i="86"/>
  <c r="M35" i="86"/>
  <c r="O29" i="66"/>
  <c r="O43" i="85"/>
  <c r="U29" i="72"/>
  <c r="V29" i="72" s="1"/>
  <c r="L56" i="72"/>
  <c r="T38" i="91"/>
  <c r="O38" i="91"/>
  <c r="N28" i="91"/>
  <c r="R9" i="88"/>
  <c r="T9" i="88"/>
  <c r="O9" i="88"/>
  <c r="M9" i="88"/>
  <c r="L9" i="88"/>
  <c r="M25" i="88"/>
  <c r="O25" i="88"/>
  <c r="L13" i="88"/>
  <c r="M17" i="88"/>
  <c r="M15" i="88"/>
  <c r="N31" i="68"/>
  <c r="P31" i="68"/>
  <c r="O31" i="68"/>
  <c r="M31" i="68"/>
  <c r="R41" i="68"/>
  <c r="M41" i="68"/>
  <c r="O41" i="68"/>
  <c r="O23" i="68"/>
  <c r="R25" i="68"/>
  <c r="L32" i="68"/>
  <c r="M34" i="68"/>
  <c r="T35" i="68"/>
  <c r="M38" i="68"/>
  <c r="R39" i="68"/>
  <c r="P23" i="68"/>
  <c r="O32" i="68"/>
  <c r="O34" i="68"/>
  <c r="O38" i="68"/>
  <c r="P50" i="68"/>
  <c r="N20" i="68"/>
  <c r="L40" i="68"/>
  <c r="L50" i="68"/>
  <c r="P48" i="68"/>
  <c r="O50" i="68"/>
  <c r="M53" i="68"/>
  <c r="L25" i="68"/>
  <c r="N35" i="68"/>
  <c r="O53" i="68"/>
  <c r="O25" i="68"/>
  <c r="R19" i="86"/>
  <c r="N16" i="86"/>
  <c r="M18" i="86"/>
  <c r="M21" i="86"/>
  <c r="O28" i="66"/>
  <c r="O27" i="66"/>
  <c r="M45" i="85"/>
  <c r="O35" i="85"/>
  <c r="P56" i="85"/>
  <c r="O36" i="85"/>
  <c r="P22" i="85"/>
  <c r="O22" i="85"/>
  <c r="N22" i="85"/>
  <c r="R22" i="85"/>
  <c r="M22" i="85"/>
  <c r="L22" i="85"/>
  <c r="T22" i="85"/>
  <c r="P28" i="85"/>
  <c r="O28" i="85"/>
  <c r="N28" i="85"/>
  <c r="R28" i="85"/>
  <c r="M28" i="85"/>
  <c r="L28" i="85"/>
  <c r="T28" i="85"/>
  <c r="P30" i="85"/>
  <c r="R30" i="85"/>
  <c r="O30" i="85"/>
  <c r="N30" i="85"/>
  <c r="M30" i="85"/>
  <c r="L30" i="85"/>
  <c r="T30" i="85"/>
  <c r="P32" i="85"/>
  <c r="O32" i="85"/>
  <c r="N32" i="85"/>
  <c r="M32" i="85"/>
  <c r="L32" i="85"/>
  <c r="T32" i="85"/>
  <c r="R32" i="85"/>
  <c r="P21" i="85"/>
  <c r="O21" i="85"/>
  <c r="R21" i="85"/>
  <c r="N21" i="85"/>
  <c r="M21" i="85"/>
  <c r="L21" i="85"/>
  <c r="T21" i="85"/>
  <c r="P27" i="85"/>
  <c r="O27" i="85"/>
  <c r="N27" i="85"/>
  <c r="M27" i="85"/>
  <c r="L27" i="85"/>
  <c r="R27" i="85"/>
  <c r="T27" i="85"/>
  <c r="P31" i="85"/>
  <c r="O31" i="85"/>
  <c r="R31" i="85"/>
  <c r="N31" i="85"/>
  <c r="M31" i="85"/>
  <c r="L31" i="85"/>
  <c r="T31" i="85"/>
  <c r="P23" i="85"/>
  <c r="O23" i="85"/>
  <c r="R23" i="85"/>
  <c r="N23" i="85"/>
  <c r="M23" i="85"/>
  <c r="L23" i="85"/>
  <c r="T23" i="85"/>
  <c r="P26" i="85"/>
  <c r="O26" i="85"/>
  <c r="N26" i="85"/>
  <c r="M26" i="85"/>
  <c r="L26" i="85"/>
  <c r="R26" i="85"/>
  <c r="T26" i="85"/>
  <c r="P34" i="85"/>
  <c r="O34" i="85"/>
  <c r="N34" i="85"/>
  <c r="M34" i="85"/>
  <c r="L34" i="85"/>
  <c r="R34" i="85"/>
  <c r="T34" i="85"/>
  <c r="P24" i="85"/>
  <c r="O24" i="85"/>
  <c r="R24" i="85"/>
  <c r="N24" i="85"/>
  <c r="M24" i="85"/>
  <c r="L24" i="85"/>
  <c r="T24" i="85"/>
  <c r="P29" i="85"/>
  <c r="O29" i="85"/>
  <c r="R29" i="85"/>
  <c r="N29" i="85"/>
  <c r="M29" i="85"/>
  <c r="L29" i="85"/>
  <c r="T29" i="85"/>
  <c r="P20" i="85"/>
  <c r="O20" i="85"/>
  <c r="N20" i="85"/>
  <c r="R20" i="85"/>
  <c r="M20" i="85"/>
  <c r="L20" i="85"/>
  <c r="T20" i="85"/>
  <c r="P25" i="85"/>
  <c r="R25" i="85"/>
  <c r="O25" i="85"/>
  <c r="N25" i="85"/>
  <c r="M25" i="85"/>
  <c r="L25" i="85"/>
  <c r="T25" i="85"/>
  <c r="P33" i="85"/>
  <c r="R33" i="85"/>
  <c r="O33" i="85"/>
  <c r="N33" i="85"/>
  <c r="M33" i="85"/>
  <c r="L33" i="85"/>
  <c r="T33" i="85"/>
  <c r="N20" i="66"/>
  <c r="M20" i="66"/>
  <c r="L20" i="66"/>
  <c r="T20" i="66"/>
  <c r="R20" i="66"/>
  <c r="P20" i="66"/>
  <c r="O20" i="66"/>
  <c r="P15" i="66"/>
  <c r="O15" i="66"/>
  <c r="N15" i="66"/>
  <c r="M15" i="66"/>
  <c r="L15" i="66"/>
  <c r="R15" i="66"/>
  <c r="T15" i="66"/>
  <c r="T10" i="66"/>
  <c r="R10" i="66"/>
  <c r="P10" i="66"/>
  <c r="O10" i="66"/>
  <c r="N10" i="66"/>
  <c r="M10" i="66"/>
  <c r="L10" i="66"/>
  <c r="T18" i="66"/>
  <c r="R18" i="66"/>
  <c r="P18" i="66"/>
  <c r="O18" i="66"/>
  <c r="N18" i="66"/>
  <c r="M18" i="66"/>
  <c r="L18" i="66"/>
  <c r="L13" i="66"/>
  <c r="T13" i="66"/>
  <c r="R13" i="66"/>
  <c r="P13" i="66"/>
  <c r="M13" i="66"/>
  <c r="O13" i="66"/>
  <c r="N13" i="66"/>
  <c r="L21" i="66"/>
  <c r="T21" i="66"/>
  <c r="R21" i="66"/>
  <c r="P21" i="66"/>
  <c r="M21" i="66"/>
  <c r="O21" i="66"/>
  <c r="N21" i="66"/>
  <c r="L9" i="66"/>
  <c r="M9" i="66"/>
  <c r="T9" i="66"/>
  <c r="R9" i="66"/>
  <c r="P9" i="66"/>
  <c r="O9" i="66"/>
  <c r="N9" i="66"/>
  <c r="N12" i="66"/>
  <c r="M12" i="66"/>
  <c r="L12" i="66"/>
  <c r="T12" i="66"/>
  <c r="R12" i="66"/>
  <c r="P12" i="66"/>
  <c r="O12" i="66"/>
  <c r="N8" i="66"/>
  <c r="M8" i="66"/>
  <c r="L8" i="66"/>
  <c r="T8" i="66"/>
  <c r="R8" i="66"/>
  <c r="O8" i="66"/>
  <c r="P8" i="66"/>
  <c r="N16" i="66"/>
  <c r="M16" i="66"/>
  <c r="L16" i="66"/>
  <c r="T16" i="66"/>
  <c r="R16" i="66"/>
  <c r="P16" i="66"/>
  <c r="O16" i="66"/>
  <c r="P11" i="66"/>
  <c r="O11" i="66"/>
  <c r="N11" i="66"/>
  <c r="M11" i="66"/>
  <c r="L11" i="66"/>
  <c r="R11" i="66"/>
  <c r="T11" i="66"/>
  <c r="P19" i="66"/>
  <c r="O19" i="66"/>
  <c r="N19" i="66"/>
  <c r="R19" i="66"/>
  <c r="M19" i="66"/>
  <c r="L19" i="66"/>
  <c r="T19" i="66"/>
  <c r="L17" i="66"/>
  <c r="T17" i="66"/>
  <c r="R17" i="66"/>
  <c r="P17" i="66"/>
  <c r="O17" i="66"/>
  <c r="N17" i="66"/>
  <c r="M17" i="66"/>
  <c r="T14" i="66"/>
  <c r="R14" i="66"/>
  <c r="P14" i="66"/>
  <c r="O14" i="66"/>
  <c r="N14" i="66"/>
  <c r="M14" i="66"/>
  <c r="L14" i="66"/>
  <c r="T22" i="66"/>
  <c r="R22" i="66"/>
  <c r="P22" i="66"/>
  <c r="O22" i="66"/>
  <c r="N22" i="66"/>
  <c r="M22" i="66"/>
  <c r="L22" i="66"/>
  <c r="N76" i="85"/>
  <c r="N72" i="85"/>
  <c r="O70" i="85"/>
  <c r="O51" i="85"/>
  <c r="O56" i="85"/>
  <c r="M54" i="85"/>
  <c r="M52" i="85"/>
  <c r="M48" i="85"/>
  <c r="M44" i="85"/>
  <c r="O46" i="85"/>
  <c r="P23" i="66"/>
  <c r="R28" i="66"/>
  <c r="P25" i="66"/>
  <c r="O26" i="66"/>
  <c r="O31" i="66"/>
  <c r="O25" i="66"/>
  <c r="P26" i="66"/>
  <c r="P24" i="66"/>
  <c r="P35" i="66"/>
  <c r="O35" i="66"/>
  <c r="N35" i="66"/>
  <c r="M35" i="66"/>
  <c r="L35" i="66"/>
  <c r="T35" i="66"/>
  <c r="N23" i="66"/>
  <c r="M23" i="66"/>
  <c r="L23" i="66"/>
  <c r="T23" i="66"/>
  <c r="O24" i="66"/>
  <c r="R35" i="66"/>
  <c r="P37" i="66"/>
  <c r="O37" i="66"/>
  <c r="N37" i="66"/>
  <c r="M37" i="66"/>
  <c r="L37" i="66"/>
  <c r="T37" i="66"/>
  <c r="O30" i="66"/>
  <c r="P31" i="66"/>
  <c r="N31" i="66"/>
  <c r="M31" i="66"/>
  <c r="L31" i="66"/>
  <c r="T31" i="66"/>
  <c r="N24" i="66"/>
  <c r="M24" i="66"/>
  <c r="L24" i="66"/>
  <c r="T24" i="66"/>
  <c r="N27" i="66"/>
  <c r="M27" i="66"/>
  <c r="L27" i="66"/>
  <c r="T27" i="66"/>
  <c r="O23" i="66"/>
  <c r="R24" i="66"/>
  <c r="N26" i="66"/>
  <c r="M26" i="66"/>
  <c r="L26" i="66"/>
  <c r="T26" i="66"/>
  <c r="P27" i="66"/>
  <c r="R37" i="66"/>
  <c r="P36" i="66"/>
  <c r="O36" i="66"/>
  <c r="N36" i="66"/>
  <c r="M36" i="66"/>
  <c r="L36" i="66"/>
  <c r="T36" i="66"/>
  <c r="R27" i="66"/>
  <c r="P28" i="66"/>
  <c r="N28" i="66"/>
  <c r="M28" i="66"/>
  <c r="L28" i="66"/>
  <c r="T28" i="66"/>
  <c r="P32" i="66"/>
  <c r="O32" i="66"/>
  <c r="N32" i="66"/>
  <c r="M32" i="66"/>
  <c r="L32" i="66"/>
  <c r="T32" i="66"/>
  <c r="P30" i="66"/>
  <c r="N30" i="66"/>
  <c r="M30" i="66"/>
  <c r="L30" i="66"/>
  <c r="T30" i="66"/>
  <c r="N25" i="66"/>
  <c r="M25" i="66"/>
  <c r="L25" i="66"/>
  <c r="T25" i="66"/>
  <c r="P33" i="66"/>
  <c r="O33" i="66"/>
  <c r="N33" i="66"/>
  <c r="M33" i="66"/>
  <c r="L33" i="66"/>
  <c r="T33" i="66"/>
  <c r="P29" i="66"/>
  <c r="N29" i="66"/>
  <c r="M29" i="66"/>
  <c r="L29" i="66"/>
  <c r="T29" i="66"/>
  <c r="P34" i="66"/>
  <c r="O34" i="66"/>
  <c r="N34" i="66"/>
  <c r="M34" i="66"/>
  <c r="L34" i="66"/>
  <c r="T34" i="66"/>
  <c r="T17" i="86"/>
  <c r="L17" i="86"/>
  <c r="M17" i="86"/>
  <c r="P17" i="86"/>
  <c r="O16" i="86"/>
  <c r="P19" i="86"/>
  <c r="R16" i="86"/>
  <c r="P18" i="86"/>
  <c r="L21" i="86"/>
  <c r="O18" i="86"/>
  <c r="M24" i="86"/>
  <c r="M29" i="86"/>
  <c r="M25" i="86"/>
  <c r="M27" i="86"/>
  <c r="M32" i="86"/>
  <c r="M16" i="86"/>
  <c r="R9" i="86"/>
  <c r="P9" i="86"/>
  <c r="O9" i="86"/>
  <c r="N9" i="86"/>
  <c r="M9" i="86"/>
  <c r="T9" i="86"/>
  <c r="L9" i="86"/>
  <c r="M10" i="86"/>
  <c r="L10" i="86"/>
  <c r="T10" i="86"/>
  <c r="R10" i="86"/>
  <c r="P10" i="86"/>
  <c r="O10" i="86"/>
  <c r="N10" i="86"/>
  <c r="N15" i="86"/>
  <c r="M15" i="86"/>
  <c r="L15" i="86"/>
  <c r="P15" i="86"/>
  <c r="O15" i="86"/>
  <c r="T15" i="86"/>
  <c r="R15" i="86"/>
  <c r="T12" i="86"/>
  <c r="R12" i="86"/>
  <c r="P12" i="86"/>
  <c r="O12" i="86"/>
  <c r="N12" i="86"/>
  <c r="M12" i="86"/>
  <c r="L12" i="86"/>
  <c r="O8" i="86"/>
  <c r="N8" i="86"/>
  <c r="R8" i="86"/>
  <c r="M8" i="86"/>
  <c r="L8" i="86"/>
  <c r="T8" i="86"/>
  <c r="P8" i="86"/>
  <c r="N13" i="86"/>
  <c r="P13" i="86"/>
  <c r="O13" i="86"/>
  <c r="T13" i="86"/>
  <c r="M13" i="86"/>
  <c r="L13" i="86"/>
  <c r="R13" i="86"/>
  <c r="T14" i="86"/>
  <c r="O14" i="86"/>
  <c r="N14" i="86"/>
  <c r="M14" i="86"/>
  <c r="R14" i="86"/>
  <c r="P14" i="86"/>
  <c r="L14" i="86"/>
  <c r="P36" i="86"/>
  <c r="O36" i="86"/>
  <c r="N36" i="86"/>
  <c r="M36" i="86"/>
  <c r="L36" i="86"/>
  <c r="T36" i="86"/>
  <c r="N20" i="86"/>
  <c r="T20" i="86"/>
  <c r="L11" i="86"/>
  <c r="P16" i="86"/>
  <c r="O17" i="86"/>
  <c r="P21" i="86"/>
  <c r="L23" i="86"/>
  <c r="T23" i="86"/>
  <c r="P23" i="86"/>
  <c r="O23" i="86"/>
  <c r="N23" i="86"/>
  <c r="O24" i="86"/>
  <c r="P28" i="86"/>
  <c r="O28" i="86"/>
  <c r="N28" i="86"/>
  <c r="L28" i="86"/>
  <c r="T28" i="86"/>
  <c r="M30" i="86"/>
  <c r="R36" i="86"/>
  <c r="P39" i="86"/>
  <c r="O39" i="86"/>
  <c r="N39" i="86"/>
  <c r="M39" i="86"/>
  <c r="L39" i="86"/>
  <c r="T39" i="86"/>
  <c r="N22" i="86"/>
  <c r="L22" i="86"/>
  <c r="T22" i="86"/>
  <c r="M11" i="86"/>
  <c r="T19" i="86"/>
  <c r="N19" i="86"/>
  <c r="L20" i="86"/>
  <c r="M22" i="86"/>
  <c r="P26" i="86"/>
  <c r="N26" i="86"/>
  <c r="L26" i="86"/>
  <c r="T26" i="86"/>
  <c r="L31" i="86"/>
  <c r="T31" i="86"/>
  <c r="P31" i="86"/>
  <c r="O31" i="86"/>
  <c r="N31" i="86"/>
  <c r="M33" i="86"/>
  <c r="O11" i="86"/>
  <c r="R17" i="86"/>
  <c r="M20" i="86"/>
  <c r="O22" i="86"/>
  <c r="M23" i="86"/>
  <c r="M28" i="86"/>
  <c r="P34" i="86"/>
  <c r="O34" i="86"/>
  <c r="N34" i="86"/>
  <c r="L34" i="86"/>
  <c r="T34" i="86"/>
  <c r="R39" i="86"/>
  <c r="L37" i="86"/>
  <c r="T37" i="86"/>
  <c r="R37" i="86"/>
  <c r="P37" i="86"/>
  <c r="O37" i="86"/>
  <c r="N37" i="86"/>
  <c r="P11" i="86"/>
  <c r="N18" i="86"/>
  <c r="T18" i="86"/>
  <c r="L19" i="86"/>
  <c r="O20" i="86"/>
  <c r="P22" i="86"/>
  <c r="R23" i="86"/>
  <c r="M26" i="86"/>
  <c r="R28" i="86"/>
  <c r="L29" i="86"/>
  <c r="T29" i="86"/>
  <c r="P29" i="86"/>
  <c r="O29" i="86"/>
  <c r="N29" i="86"/>
  <c r="M31" i="86"/>
  <c r="R11" i="86"/>
  <c r="L16" i="86"/>
  <c r="N17" i="86"/>
  <c r="M19" i="86"/>
  <c r="P20" i="86"/>
  <c r="T21" i="86"/>
  <c r="O21" i="86"/>
  <c r="N21" i="86"/>
  <c r="R22" i="86"/>
  <c r="O26" i="86"/>
  <c r="P32" i="86"/>
  <c r="O32" i="86"/>
  <c r="N32" i="86"/>
  <c r="L32" i="86"/>
  <c r="T32" i="86"/>
  <c r="M34" i="86"/>
  <c r="P30" i="86"/>
  <c r="O30" i="86"/>
  <c r="N30" i="86"/>
  <c r="L30" i="86"/>
  <c r="T30" i="86"/>
  <c r="L33" i="86"/>
  <c r="T33" i="86"/>
  <c r="P33" i="86"/>
  <c r="O33" i="86"/>
  <c r="N33" i="86"/>
  <c r="P38" i="86"/>
  <c r="O38" i="86"/>
  <c r="N38" i="86"/>
  <c r="M38" i="86"/>
  <c r="L38" i="86"/>
  <c r="T38" i="86"/>
  <c r="T11" i="86"/>
  <c r="O19" i="86"/>
  <c r="R20" i="86"/>
  <c r="P24" i="86"/>
  <c r="N24" i="86"/>
  <c r="L24" i="86"/>
  <c r="T24" i="86"/>
  <c r="L25" i="86"/>
  <c r="T25" i="86"/>
  <c r="P25" i="86"/>
  <c r="O25" i="86"/>
  <c r="N25" i="86"/>
  <c r="R26" i="86"/>
  <c r="L27" i="86"/>
  <c r="T27" i="86"/>
  <c r="P27" i="86"/>
  <c r="O27" i="86"/>
  <c r="N27" i="86"/>
  <c r="R34" i="86"/>
  <c r="L35" i="86"/>
  <c r="T35" i="86"/>
  <c r="R35" i="86"/>
  <c r="P35" i="86"/>
  <c r="O35" i="86"/>
  <c r="N35" i="86"/>
  <c r="P17" i="67"/>
  <c r="O17" i="67"/>
  <c r="N17" i="67"/>
  <c r="M17" i="67"/>
  <c r="L17" i="67"/>
  <c r="T17" i="67"/>
  <c r="R17" i="67"/>
  <c r="T12" i="67"/>
  <c r="R12" i="67"/>
  <c r="P12" i="67"/>
  <c r="O12" i="67"/>
  <c r="N12" i="67"/>
  <c r="M12" i="67"/>
  <c r="L12" i="67"/>
  <c r="L15" i="67"/>
  <c r="T15" i="67"/>
  <c r="R15" i="67"/>
  <c r="P15" i="67"/>
  <c r="M15" i="67"/>
  <c r="O15" i="67"/>
  <c r="N15" i="67"/>
  <c r="P9" i="67"/>
  <c r="O9" i="67"/>
  <c r="N9" i="67"/>
  <c r="M9" i="67"/>
  <c r="L9" i="67"/>
  <c r="T9" i="67"/>
  <c r="R9" i="67"/>
  <c r="N10" i="67"/>
  <c r="M10" i="67"/>
  <c r="L10" i="67"/>
  <c r="T10" i="67"/>
  <c r="R10" i="67"/>
  <c r="P10" i="67"/>
  <c r="O10" i="67"/>
  <c r="N18" i="67"/>
  <c r="M18" i="67"/>
  <c r="L18" i="67"/>
  <c r="T18" i="67"/>
  <c r="R18" i="67"/>
  <c r="P18" i="67"/>
  <c r="O18" i="67"/>
  <c r="P13" i="67"/>
  <c r="O13" i="67"/>
  <c r="N13" i="67"/>
  <c r="M13" i="67"/>
  <c r="L13" i="67"/>
  <c r="R13" i="67"/>
  <c r="T13" i="67"/>
  <c r="T8" i="67"/>
  <c r="R8" i="67"/>
  <c r="P8" i="67"/>
  <c r="O8" i="67"/>
  <c r="N8" i="67"/>
  <c r="M8" i="67"/>
  <c r="L8" i="67"/>
  <c r="T16" i="67"/>
  <c r="R16" i="67"/>
  <c r="P16" i="67"/>
  <c r="O16" i="67"/>
  <c r="N16" i="67"/>
  <c r="M16" i="67"/>
  <c r="L16" i="67"/>
  <c r="L11" i="67"/>
  <c r="T11" i="67"/>
  <c r="R11" i="67"/>
  <c r="P11" i="67"/>
  <c r="O11" i="67"/>
  <c r="M11" i="67"/>
  <c r="N11" i="67"/>
  <c r="L19" i="67"/>
  <c r="T19" i="67"/>
  <c r="R19" i="67"/>
  <c r="P19" i="67"/>
  <c r="M19" i="67"/>
  <c r="O19" i="67"/>
  <c r="N19" i="67"/>
  <c r="N14" i="67"/>
  <c r="M14" i="67"/>
  <c r="L14" i="67"/>
  <c r="O14" i="67"/>
  <c r="T14" i="67"/>
  <c r="R14" i="67"/>
  <c r="P14" i="67"/>
  <c r="T20" i="67"/>
  <c r="R20" i="67"/>
  <c r="P20" i="67"/>
  <c r="O20" i="67"/>
  <c r="N20" i="67"/>
  <c r="M20" i="67"/>
  <c r="L20" i="67"/>
  <c r="R21" i="87"/>
  <c r="T21" i="87"/>
  <c r="T41" i="87"/>
  <c r="R41" i="87"/>
  <c r="T29" i="87"/>
  <c r="R38" i="87"/>
  <c r="T48" i="87"/>
  <c r="R48" i="87"/>
  <c r="T43" i="87"/>
  <c r="R43" i="87"/>
  <c r="R36" i="87"/>
  <c r="R50" i="87"/>
  <c r="T12" i="87"/>
  <c r="R12" i="87"/>
  <c r="T15" i="87"/>
  <c r="R15" i="87"/>
  <c r="R10" i="87"/>
  <c r="T10" i="87"/>
  <c r="R14" i="87"/>
  <c r="T14" i="87"/>
  <c r="T13" i="87"/>
  <c r="R13" i="87"/>
  <c r="T9" i="87"/>
  <c r="R9" i="87"/>
  <c r="T8" i="87"/>
  <c r="R8" i="87"/>
  <c r="P8" i="87"/>
  <c r="T16" i="87"/>
  <c r="R16" i="87"/>
  <c r="T11" i="87"/>
  <c r="R11" i="87"/>
  <c r="T17" i="87"/>
  <c r="R17" i="87"/>
  <c r="T34" i="87"/>
  <c r="R34" i="87"/>
  <c r="T20" i="87"/>
  <c r="R27" i="87"/>
  <c r="T27" i="87"/>
  <c r="T28" i="87"/>
  <c r="R28" i="87"/>
  <c r="T30" i="87"/>
  <c r="R30" i="87"/>
  <c r="T18" i="87"/>
  <c r="R18" i="87"/>
  <c r="R20" i="87"/>
  <c r="T37" i="87"/>
  <c r="R37" i="87"/>
  <c r="T32" i="87"/>
  <c r="R32" i="87"/>
  <c r="T19" i="87"/>
  <c r="R19" i="87"/>
  <c r="T22" i="87"/>
  <c r="R22" i="87"/>
  <c r="T26" i="87"/>
  <c r="R26" i="87"/>
  <c r="T45" i="87"/>
  <c r="R45" i="87"/>
  <c r="R25" i="87"/>
  <c r="T25" i="87"/>
  <c r="T24" i="87"/>
  <c r="R24" i="87"/>
  <c r="T42" i="87"/>
  <c r="R42" i="87"/>
  <c r="L65" i="87"/>
  <c r="T65" i="87"/>
  <c r="R65" i="87"/>
  <c r="P65" i="87"/>
  <c r="O65" i="87"/>
  <c r="N65" i="87"/>
  <c r="M65" i="87"/>
  <c r="T40" i="87"/>
  <c r="T52" i="87"/>
  <c r="R52" i="87"/>
  <c r="L55" i="87"/>
  <c r="T55" i="87"/>
  <c r="R55" i="87"/>
  <c r="P55" i="87"/>
  <c r="O55" i="87"/>
  <c r="M55" i="87"/>
  <c r="L63" i="87"/>
  <c r="T63" i="87"/>
  <c r="R63" i="87"/>
  <c r="P63" i="87"/>
  <c r="O63" i="87"/>
  <c r="M63" i="87"/>
  <c r="T35" i="87"/>
  <c r="P56" i="87"/>
  <c r="N56" i="87"/>
  <c r="M56" i="87"/>
  <c r="L56" i="87"/>
  <c r="T56" i="87"/>
  <c r="R56" i="87"/>
  <c r="L59" i="87"/>
  <c r="T59" i="87"/>
  <c r="R59" i="87"/>
  <c r="P59" i="87"/>
  <c r="O59" i="87"/>
  <c r="M59" i="87"/>
  <c r="P64" i="87"/>
  <c r="N64" i="87"/>
  <c r="M64" i="87"/>
  <c r="L64" i="87"/>
  <c r="T64" i="87"/>
  <c r="R64" i="87"/>
  <c r="T49" i="87"/>
  <c r="N55" i="87"/>
  <c r="P60" i="87"/>
  <c r="N60" i="87"/>
  <c r="M60" i="87"/>
  <c r="L60" i="87"/>
  <c r="T60" i="87"/>
  <c r="R60" i="87"/>
  <c r="N63" i="87"/>
  <c r="R46" i="87"/>
  <c r="O56" i="87"/>
  <c r="N59" i="87"/>
  <c r="O64" i="87"/>
  <c r="R29" i="87"/>
  <c r="R40" i="87"/>
  <c r="T44" i="87"/>
  <c r="T46" i="87"/>
  <c r="O60" i="87"/>
  <c r="P66" i="87"/>
  <c r="O66" i="87"/>
  <c r="N66" i="87"/>
  <c r="M66" i="87"/>
  <c r="L66" i="87"/>
  <c r="R66" i="87"/>
  <c r="T23" i="87"/>
  <c r="T31" i="87"/>
  <c r="R31" i="87"/>
  <c r="T33" i="87"/>
  <c r="R33" i="87"/>
  <c r="T38" i="87"/>
  <c r="R49" i="87"/>
  <c r="T39" i="87"/>
  <c r="T47" i="87"/>
  <c r="T51" i="87"/>
  <c r="T66" i="87"/>
  <c r="L67" i="87"/>
  <c r="T67" i="87"/>
  <c r="R67" i="87"/>
  <c r="P67" i="87"/>
  <c r="O67" i="87"/>
  <c r="N67" i="87"/>
  <c r="M67" i="87"/>
  <c r="T53" i="87"/>
  <c r="R53" i="87"/>
  <c r="L57" i="87"/>
  <c r="T57" i="87"/>
  <c r="R57" i="87"/>
  <c r="P57" i="87"/>
  <c r="O57" i="87"/>
  <c r="P58" i="87"/>
  <c r="N58" i="87"/>
  <c r="M58" i="87"/>
  <c r="L58" i="87"/>
  <c r="L61" i="87"/>
  <c r="T61" i="87"/>
  <c r="R61" i="87"/>
  <c r="P61" i="87"/>
  <c r="O61" i="87"/>
  <c r="P62" i="87"/>
  <c r="N62" i="87"/>
  <c r="M62" i="87"/>
  <c r="L62" i="87"/>
  <c r="O58" i="87"/>
  <c r="O62" i="87"/>
  <c r="R62" i="87"/>
  <c r="T54" i="87"/>
  <c r="M57" i="87"/>
  <c r="T58" i="87"/>
  <c r="M61" i="87"/>
  <c r="T62" i="87"/>
  <c r="N57" i="87"/>
  <c r="N61" i="87"/>
  <c r="T10" i="68"/>
  <c r="P10" i="68"/>
  <c r="O12" i="68"/>
  <c r="L12" i="68"/>
  <c r="O8" i="68"/>
  <c r="N8" i="68"/>
  <c r="L8" i="68"/>
  <c r="P16" i="68"/>
  <c r="T16" i="68"/>
  <c r="R16" i="68"/>
  <c r="O16" i="68"/>
  <c r="N16" i="68"/>
  <c r="L16" i="68"/>
  <c r="M16" i="68"/>
  <c r="L18" i="68"/>
  <c r="T18" i="68"/>
  <c r="N18" i="68"/>
  <c r="R18" i="68"/>
  <c r="P18" i="68"/>
  <c r="O18" i="68"/>
  <c r="M18" i="68"/>
  <c r="M11" i="68"/>
  <c r="L11" i="68"/>
  <c r="T11" i="68"/>
  <c r="O11" i="68"/>
  <c r="R11" i="68"/>
  <c r="P11" i="68"/>
  <c r="N11" i="68"/>
  <c r="T15" i="68"/>
  <c r="R15" i="68"/>
  <c r="P15" i="68"/>
  <c r="O15" i="68"/>
  <c r="N15" i="68"/>
  <c r="P28" i="68"/>
  <c r="M28" i="68"/>
  <c r="L28" i="68"/>
  <c r="T28" i="68"/>
  <c r="O28" i="68"/>
  <c r="N28" i="68"/>
  <c r="L9" i="68"/>
  <c r="N17" i="68"/>
  <c r="T17" i="68"/>
  <c r="R17" i="68"/>
  <c r="P17" i="68"/>
  <c r="O17" i="68"/>
  <c r="R28" i="68"/>
  <c r="N29" i="68"/>
  <c r="M29" i="68"/>
  <c r="T29" i="68"/>
  <c r="L29" i="68"/>
  <c r="P29" i="68"/>
  <c r="O29" i="68"/>
  <c r="R13" i="68"/>
  <c r="P13" i="68"/>
  <c r="O13" i="68"/>
  <c r="N13" i="68"/>
  <c r="P47" i="68"/>
  <c r="L47" i="68"/>
  <c r="T47" i="68"/>
  <c r="R47" i="68"/>
  <c r="O47" i="68"/>
  <c r="N47" i="68"/>
  <c r="M47" i="68"/>
  <c r="L49" i="68"/>
  <c r="P49" i="68"/>
  <c r="T49" i="68"/>
  <c r="R49" i="68"/>
  <c r="O49" i="68"/>
  <c r="N49" i="68"/>
  <c r="M49" i="68"/>
  <c r="N12" i="68"/>
  <c r="T13" i="68"/>
  <c r="L15" i="68"/>
  <c r="L17" i="68"/>
  <c r="T19" i="68"/>
  <c r="O19" i="68"/>
  <c r="R19" i="68"/>
  <c r="P19" i="68"/>
  <c r="M19" i="68"/>
  <c r="L19" i="68"/>
  <c r="P24" i="68"/>
  <c r="L24" i="68"/>
  <c r="R24" i="68"/>
  <c r="T24" i="68"/>
  <c r="N24" i="68"/>
  <c r="M24" i="68"/>
  <c r="R29" i="68"/>
  <c r="R9" i="68"/>
  <c r="P9" i="68"/>
  <c r="N9" i="68"/>
  <c r="O9" i="68"/>
  <c r="L22" i="68"/>
  <c r="O22" i="68"/>
  <c r="T22" i="68"/>
  <c r="R22" i="68"/>
  <c r="P22" i="68"/>
  <c r="M22" i="68"/>
  <c r="M9" i="68"/>
  <c r="M15" i="68"/>
  <c r="M17" i="68"/>
  <c r="N21" i="68"/>
  <c r="T21" i="68"/>
  <c r="O21" i="68"/>
  <c r="R21" i="68"/>
  <c r="P21" i="68"/>
  <c r="L21" i="68"/>
  <c r="L26" i="68"/>
  <c r="R26" i="68"/>
  <c r="P26" i="68"/>
  <c r="T26" i="68"/>
  <c r="N26" i="68"/>
  <c r="M26" i="68"/>
  <c r="P43" i="68"/>
  <c r="L43" i="68"/>
  <c r="T43" i="68"/>
  <c r="R43" i="68"/>
  <c r="O43" i="68"/>
  <c r="N43" i="68"/>
  <c r="M43" i="68"/>
  <c r="M13" i="68"/>
  <c r="T8" i="68"/>
  <c r="R8" i="68"/>
  <c r="P8" i="68"/>
  <c r="M8" i="68"/>
  <c r="O10" i="68"/>
  <c r="N10" i="68"/>
  <c r="M10" i="68"/>
  <c r="L10" i="68"/>
  <c r="R10" i="68"/>
  <c r="L14" i="68"/>
  <c r="P14" i="68"/>
  <c r="O14" i="68"/>
  <c r="N14" i="68"/>
  <c r="M14" i="68"/>
  <c r="T14" i="68"/>
  <c r="N19" i="68"/>
  <c r="O24" i="68"/>
  <c r="L30" i="68"/>
  <c r="R30" i="68"/>
  <c r="P30" i="68"/>
  <c r="O30" i="68"/>
  <c r="N30" i="68"/>
  <c r="M30" i="68"/>
  <c r="T30" i="68"/>
  <c r="L37" i="68"/>
  <c r="P37" i="68"/>
  <c r="T37" i="68"/>
  <c r="R37" i="68"/>
  <c r="O37" i="68"/>
  <c r="N37" i="68"/>
  <c r="P20" i="68"/>
  <c r="O20" i="68"/>
  <c r="T20" i="68"/>
  <c r="R20" i="68"/>
  <c r="M20" i="68"/>
  <c r="L20" i="68"/>
  <c r="T12" i="68"/>
  <c r="R12" i="68"/>
  <c r="P12" i="68"/>
  <c r="M12" i="68"/>
  <c r="L33" i="68"/>
  <c r="P33" i="68"/>
  <c r="R33" i="68"/>
  <c r="O33" i="68"/>
  <c r="N33" i="68"/>
  <c r="M33" i="68"/>
  <c r="T33" i="68"/>
  <c r="P39" i="68"/>
  <c r="L39" i="68"/>
  <c r="O39" i="68"/>
  <c r="N39" i="68"/>
  <c r="M39" i="68"/>
  <c r="L45" i="68"/>
  <c r="P45" i="68"/>
  <c r="O45" i="68"/>
  <c r="N45" i="68"/>
  <c r="M45" i="68"/>
  <c r="N23" i="68"/>
  <c r="M25" i="68"/>
  <c r="L34" i="68"/>
  <c r="P35" i="68"/>
  <c r="L35" i="68"/>
  <c r="M35" i="68"/>
  <c r="M54" i="68"/>
  <c r="N61" i="68"/>
  <c r="L61" i="68"/>
  <c r="T61" i="68"/>
  <c r="P61" i="68"/>
  <c r="R61" i="68"/>
  <c r="O61" i="68"/>
  <c r="M61" i="68"/>
  <c r="R23" i="68"/>
  <c r="M27" i="68"/>
  <c r="L31" i="68"/>
  <c r="T31" i="68"/>
  <c r="R31" i="68"/>
  <c r="L41" i="68"/>
  <c r="P41" i="68"/>
  <c r="T41" i="68"/>
  <c r="T46" i="68"/>
  <c r="N46" i="68"/>
  <c r="R46" i="68"/>
  <c r="P46" i="68"/>
  <c r="O46" i="68"/>
  <c r="M46" i="68"/>
  <c r="N65" i="68"/>
  <c r="M65" i="68"/>
  <c r="L65" i="68"/>
  <c r="T65" i="68"/>
  <c r="R65" i="68"/>
  <c r="P65" i="68"/>
  <c r="O65" i="68"/>
  <c r="L27" i="68"/>
  <c r="T25" i="68"/>
  <c r="N40" i="68"/>
  <c r="T40" i="68"/>
  <c r="R40" i="68"/>
  <c r="P40" i="68"/>
  <c r="O40" i="68"/>
  <c r="P42" i="68"/>
  <c r="T27" i="68"/>
  <c r="O27" i="68"/>
  <c r="T55" i="68"/>
  <c r="P55" i="68"/>
  <c r="N55" i="68"/>
  <c r="L55" i="68"/>
  <c r="R55" i="68"/>
  <c r="O55" i="68"/>
  <c r="M55" i="68"/>
  <c r="P27" i="68"/>
  <c r="P56" i="68"/>
  <c r="N56" i="68"/>
  <c r="L56" i="68"/>
  <c r="T56" i="68"/>
  <c r="R56" i="68"/>
  <c r="O56" i="68"/>
  <c r="M56" i="68"/>
  <c r="L62" i="68"/>
  <c r="T62" i="68"/>
  <c r="R62" i="68"/>
  <c r="P62" i="68"/>
  <c r="N62" i="68"/>
  <c r="O62" i="68"/>
  <c r="M62" i="68"/>
  <c r="T42" i="68"/>
  <c r="N42" i="68"/>
  <c r="O42" i="68"/>
  <c r="M42" i="68"/>
  <c r="L42" i="68"/>
  <c r="N52" i="68"/>
  <c r="T52" i="68"/>
  <c r="R52" i="68"/>
  <c r="P52" i="68"/>
  <c r="O52" i="68"/>
  <c r="M52" i="68"/>
  <c r="L52" i="68"/>
  <c r="L23" i="68"/>
  <c r="R27" i="68"/>
  <c r="N36" i="68"/>
  <c r="T36" i="68"/>
  <c r="P36" i="68"/>
  <c r="O36" i="68"/>
  <c r="M36" i="68"/>
  <c r="L36" i="68"/>
  <c r="N41" i="68"/>
  <c r="P51" i="68"/>
  <c r="L51" i="68"/>
  <c r="N51" i="68"/>
  <c r="M51" i="68"/>
  <c r="T51" i="68"/>
  <c r="N57" i="68"/>
  <c r="L57" i="68"/>
  <c r="T57" i="68"/>
  <c r="P57" i="68"/>
  <c r="P60" i="68"/>
  <c r="N60" i="68"/>
  <c r="M60" i="68"/>
  <c r="L60" i="68"/>
  <c r="T60" i="68"/>
  <c r="P64" i="68"/>
  <c r="N64" i="68"/>
  <c r="M64" i="68"/>
  <c r="L64" i="68"/>
  <c r="T64" i="68"/>
  <c r="N32" i="68"/>
  <c r="T32" i="68"/>
  <c r="N48" i="68"/>
  <c r="T48" i="68"/>
  <c r="L58" i="68"/>
  <c r="T58" i="68"/>
  <c r="R58" i="68"/>
  <c r="P58" i="68"/>
  <c r="N58" i="68"/>
  <c r="T59" i="68"/>
  <c r="P59" i="68"/>
  <c r="O59" i="68"/>
  <c r="N59" i="68"/>
  <c r="L59" i="68"/>
  <c r="T38" i="68"/>
  <c r="N38" i="68"/>
  <c r="M57" i="68"/>
  <c r="O60" i="68"/>
  <c r="O64" i="68"/>
  <c r="L66" i="68"/>
  <c r="T66" i="68"/>
  <c r="R66" i="68"/>
  <c r="P66" i="68"/>
  <c r="O66" i="68"/>
  <c r="N66" i="68"/>
  <c r="N44" i="68"/>
  <c r="T44" i="68"/>
  <c r="L48" i="68"/>
  <c r="O57" i="68"/>
  <c r="M58" i="68"/>
  <c r="M59" i="68"/>
  <c r="R60" i="68"/>
  <c r="R64" i="68"/>
  <c r="M32" i="68"/>
  <c r="T34" i="68"/>
  <c r="N34" i="68"/>
  <c r="L38" i="68"/>
  <c r="M48" i="68"/>
  <c r="T50" i="68"/>
  <c r="N50" i="68"/>
  <c r="N53" i="68"/>
  <c r="L53" i="68"/>
  <c r="T53" i="68"/>
  <c r="P53" i="68"/>
  <c r="R57" i="68"/>
  <c r="O58" i="68"/>
  <c r="R59" i="68"/>
  <c r="M66" i="68"/>
  <c r="L54" i="68"/>
  <c r="T54" i="68"/>
  <c r="P54" i="68"/>
  <c r="N54" i="68"/>
  <c r="T63" i="68"/>
  <c r="P63" i="68"/>
  <c r="O63" i="68"/>
  <c r="N63" i="68"/>
  <c r="M63" i="68"/>
  <c r="L63" i="68"/>
  <c r="T67" i="68"/>
  <c r="R67" i="68"/>
  <c r="P67" i="68"/>
  <c r="O67" i="68"/>
  <c r="N67" i="68"/>
  <c r="M67" i="68"/>
  <c r="L67" i="68"/>
  <c r="P22" i="88"/>
  <c r="N22" i="88"/>
  <c r="L22" i="88"/>
  <c r="O22" i="88"/>
  <c r="M22" i="88"/>
  <c r="R22" i="88"/>
  <c r="T22" i="88"/>
  <c r="L28" i="88"/>
  <c r="T28" i="88"/>
  <c r="P28" i="88"/>
  <c r="O28" i="88"/>
  <c r="M28" i="88"/>
  <c r="R28" i="88"/>
  <c r="N28" i="88"/>
  <c r="N10" i="88"/>
  <c r="L10" i="88"/>
  <c r="M10" i="88"/>
  <c r="P10" i="88"/>
  <c r="O10" i="88"/>
  <c r="T10" i="88"/>
  <c r="R10" i="88"/>
  <c r="L20" i="88"/>
  <c r="T20" i="88"/>
  <c r="P20" i="88"/>
  <c r="M20" i="88"/>
  <c r="O20" i="88"/>
  <c r="N20" i="88"/>
  <c r="R20" i="88"/>
  <c r="L24" i="88"/>
  <c r="T24" i="88"/>
  <c r="P24" i="88"/>
  <c r="R24" i="88"/>
  <c r="O24" i="88"/>
  <c r="M24" i="88"/>
  <c r="N24" i="88"/>
  <c r="L16" i="88"/>
  <c r="T16" i="88"/>
  <c r="P16" i="88"/>
  <c r="O16" i="88"/>
  <c r="R16" i="88"/>
  <c r="N16" i="88"/>
  <c r="M16" i="88"/>
  <c r="L12" i="88"/>
  <c r="T12" i="88"/>
  <c r="P12" i="88"/>
  <c r="R12" i="88"/>
  <c r="O12" i="88"/>
  <c r="N12" i="88"/>
  <c r="M12" i="88"/>
  <c r="P14" i="88"/>
  <c r="N14" i="88"/>
  <c r="L14" i="88"/>
  <c r="R14" i="88"/>
  <c r="O14" i="88"/>
  <c r="M14" i="88"/>
  <c r="T14" i="88"/>
  <c r="L32" i="88"/>
  <c r="T32" i="88"/>
  <c r="R32" i="88"/>
  <c r="P32" i="88"/>
  <c r="O32" i="88"/>
  <c r="M32" i="88"/>
  <c r="L36" i="88"/>
  <c r="T36" i="88"/>
  <c r="R36" i="88"/>
  <c r="P36" i="88"/>
  <c r="O36" i="88"/>
  <c r="M36" i="88"/>
  <c r="L40" i="88"/>
  <c r="T40" i="88"/>
  <c r="R40" i="88"/>
  <c r="P40" i="88"/>
  <c r="O40" i="88"/>
  <c r="M40" i="88"/>
  <c r="T41" i="88"/>
  <c r="R41" i="88"/>
  <c r="P41" i="88"/>
  <c r="O41" i="88"/>
  <c r="N41" i="88"/>
  <c r="M41" i="88"/>
  <c r="M8" i="88"/>
  <c r="M18" i="88"/>
  <c r="L21" i="88"/>
  <c r="M23" i="88"/>
  <c r="P26" i="88"/>
  <c r="N26" i="88"/>
  <c r="L26" i="88"/>
  <c r="R26" i="88"/>
  <c r="M11" i="88"/>
  <c r="T17" i="88"/>
  <c r="P17" i="88"/>
  <c r="N17" i="88"/>
  <c r="O18" i="88"/>
  <c r="N19" i="88"/>
  <c r="L19" i="88"/>
  <c r="T19" i="88"/>
  <c r="M21" i="88"/>
  <c r="O23" i="88"/>
  <c r="L41" i="88"/>
  <c r="T8" i="88"/>
  <c r="P8" i="88"/>
  <c r="L44" i="88"/>
  <c r="T44" i="88"/>
  <c r="R44" i="88"/>
  <c r="P44" i="88"/>
  <c r="O44" i="88"/>
  <c r="M44" i="88"/>
  <c r="O8" i="88"/>
  <c r="O11" i="88"/>
  <c r="O21" i="88"/>
  <c r="P23" i="88"/>
  <c r="N27" i="88"/>
  <c r="L27" i="88"/>
  <c r="T27" i="88"/>
  <c r="R27" i="88"/>
  <c r="O27" i="88"/>
  <c r="N31" i="88"/>
  <c r="M31" i="88"/>
  <c r="L31" i="88"/>
  <c r="T31" i="88"/>
  <c r="R31" i="88"/>
  <c r="O31" i="88"/>
  <c r="R8" i="88"/>
  <c r="L17" i="88"/>
  <c r="M19" i="88"/>
  <c r="T25" i="88"/>
  <c r="P25" i="88"/>
  <c r="N25" i="88"/>
  <c r="O26" i="88"/>
  <c r="P18" i="88"/>
  <c r="N18" i="88"/>
  <c r="L18" i="88"/>
  <c r="N11" i="88"/>
  <c r="L11" i="88"/>
  <c r="T11" i="88"/>
  <c r="T33" i="88"/>
  <c r="R33" i="88"/>
  <c r="P33" i="88"/>
  <c r="O33" i="88"/>
  <c r="N33" i="88"/>
  <c r="M33" i="88"/>
  <c r="T37" i="88"/>
  <c r="R37" i="88"/>
  <c r="P37" i="88"/>
  <c r="O37" i="88"/>
  <c r="N37" i="88"/>
  <c r="M37" i="88"/>
  <c r="M26" i="88"/>
  <c r="N35" i="88"/>
  <c r="M35" i="88"/>
  <c r="L35" i="88"/>
  <c r="T35" i="88"/>
  <c r="R35" i="88"/>
  <c r="O35" i="88"/>
  <c r="N39" i="88"/>
  <c r="M39" i="88"/>
  <c r="L39" i="88"/>
  <c r="T39" i="88"/>
  <c r="R39" i="88"/>
  <c r="O39" i="88"/>
  <c r="N43" i="88"/>
  <c r="M43" i="88"/>
  <c r="L43" i="88"/>
  <c r="T43" i="88"/>
  <c r="R43" i="88"/>
  <c r="O43" i="88"/>
  <c r="P9" i="88"/>
  <c r="N9" i="88"/>
  <c r="R11" i="88"/>
  <c r="T13" i="88"/>
  <c r="P13" i="88"/>
  <c r="N13" i="88"/>
  <c r="N15" i="88"/>
  <c r="L15" i="88"/>
  <c r="T15" i="88"/>
  <c r="T26" i="88"/>
  <c r="M27" i="88"/>
  <c r="T29" i="88"/>
  <c r="P29" i="88"/>
  <c r="O29" i="88"/>
  <c r="N29" i="88"/>
  <c r="M29" i="88"/>
  <c r="P30" i="88"/>
  <c r="N30" i="88"/>
  <c r="M30" i="88"/>
  <c r="L30" i="88"/>
  <c r="R30" i="88"/>
  <c r="P31" i="88"/>
  <c r="P35" i="88"/>
  <c r="P39" i="88"/>
  <c r="P43" i="88"/>
  <c r="R18" i="88"/>
  <c r="O17" i="88"/>
  <c r="P19" i="88"/>
  <c r="L25" i="88"/>
  <c r="P27" i="88"/>
  <c r="T45" i="88"/>
  <c r="R45" i="88"/>
  <c r="P45" i="88"/>
  <c r="O45" i="88"/>
  <c r="N45" i="88"/>
  <c r="M45" i="88"/>
  <c r="T21" i="88"/>
  <c r="P21" i="88"/>
  <c r="N21" i="88"/>
  <c r="N23" i="88"/>
  <c r="L23" i="88"/>
  <c r="T23" i="88"/>
  <c r="P34" i="88"/>
  <c r="O34" i="88"/>
  <c r="N34" i="88"/>
  <c r="M34" i="88"/>
  <c r="L34" i="88"/>
  <c r="R34" i="88"/>
  <c r="P38" i="88"/>
  <c r="O38" i="88"/>
  <c r="N38" i="88"/>
  <c r="M38" i="88"/>
  <c r="L38" i="88"/>
  <c r="R38" i="88"/>
  <c r="P42" i="88"/>
  <c r="O42" i="88"/>
  <c r="N42" i="88"/>
  <c r="M42" i="88"/>
  <c r="L42" i="88"/>
  <c r="R42" i="88"/>
  <c r="N44" i="88"/>
  <c r="L19" i="69"/>
  <c r="T19" i="69"/>
  <c r="M19" i="69"/>
  <c r="R19" i="69"/>
  <c r="P19" i="69"/>
  <c r="O19" i="69"/>
  <c r="N19" i="69"/>
  <c r="L11" i="69"/>
  <c r="T11" i="69"/>
  <c r="R11" i="69"/>
  <c r="M11" i="69"/>
  <c r="P11" i="69"/>
  <c r="O11" i="69"/>
  <c r="N11" i="69"/>
  <c r="T16" i="69"/>
  <c r="R16" i="69"/>
  <c r="P16" i="69"/>
  <c r="O16" i="69"/>
  <c r="N16" i="69"/>
  <c r="M16" i="69"/>
  <c r="L16" i="69"/>
  <c r="T28" i="69"/>
  <c r="R28" i="69"/>
  <c r="P28" i="69"/>
  <c r="O28" i="69"/>
  <c r="N28" i="69"/>
  <c r="M28" i="69"/>
  <c r="L28" i="69"/>
  <c r="T12" i="69"/>
  <c r="R12" i="69"/>
  <c r="P12" i="69"/>
  <c r="O12" i="69"/>
  <c r="N12" i="69"/>
  <c r="M12" i="69"/>
  <c r="L12" i="69"/>
  <c r="P25" i="69"/>
  <c r="O25" i="69"/>
  <c r="N25" i="69"/>
  <c r="R25" i="69"/>
  <c r="M25" i="69"/>
  <c r="L25" i="69"/>
  <c r="T25" i="69"/>
  <c r="T8" i="69"/>
  <c r="R8" i="69"/>
  <c r="P8" i="69"/>
  <c r="O8" i="69"/>
  <c r="N8" i="69"/>
  <c r="M8" i="69"/>
  <c r="L8" i="69"/>
  <c r="P21" i="69"/>
  <c r="O21" i="69"/>
  <c r="N21" i="69"/>
  <c r="R21" i="69"/>
  <c r="M21" i="69"/>
  <c r="L21" i="69"/>
  <c r="T21" i="69"/>
  <c r="N14" i="69"/>
  <c r="M14" i="69"/>
  <c r="L14" i="69"/>
  <c r="O14" i="69"/>
  <c r="T14" i="69"/>
  <c r="R14" i="69"/>
  <c r="P14" i="69"/>
  <c r="T24" i="69"/>
  <c r="R24" i="69"/>
  <c r="P24" i="69"/>
  <c r="O24" i="69"/>
  <c r="N24" i="69"/>
  <c r="M24" i="69"/>
  <c r="L24" i="69"/>
  <c r="N10" i="69"/>
  <c r="M10" i="69"/>
  <c r="L10" i="69"/>
  <c r="O10" i="69"/>
  <c r="T10" i="69"/>
  <c r="R10" i="69"/>
  <c r="P10" i="69"/>
  <c r="P17" i="69"/>
  <c r="O17" i="69"/>
  <c r="N17" i="69"/>
  <c r="R17" i="69"/>
  <c r="M17" i="69"/>
  <c r="L17" i="69"/>
  <c r="T17" i="69"/>
  <c r="N26" i="69"/>
  <c r="M26" i="69"/>
  <c r="L26" i="69"/>
  <c r="T26" i="69"/>
  <c r="O26" i="69"/>
  <c r="R26" i="69"/>
  <c r="P26" i="69"/>
  <c r="T20" i="69"/>
  <c r="R20" i="69"/>
  <c r="P20" i="69"/>
  <c r="O20" i="69"/>
  <c r="N20" i="69"/>
  <c r="M20" i="69"/>
  <c r="L20" i="69"/>
  <c r="P13" i="69"/>
  <c r="R13" i="69"/>
  <c r="O13" i="69"/>
  <c r="N13" i="69"/>
  <c r="M13" i="69"/>
  <c r="L13" i="69"/>
  <c r="T13" i="69"/>
  <c r="N22" i="69"/>
  <c r="M22" i="69"/>
  <c r="L22" i="69"/>
  <c r="O22" i="69"/>
  <c r="T22" i="69"/>
  <c r="R22" i="69"/>
  <c r="P22" i="69"/>
  <c r="L27" i="69"/>
  <c r="T27" i="69"/>
  <c r="R27" i="69"/>
  <c r="P27" i="69"/>
  <c r="O27" i="69"/>
  <c r="M27" i="69"/>
  <c r="N27" i="69"/>
  <c r="L15" i="69"/>
  <c r="T15" i="69"/>
  <c r="R15" i="69"/>
  <c r="P15" i="69"/>
  <c r="O15" i="69"/>
  <c r="N15" i="69"/>
  <c r="M15" i="69"/>
  <c r="P9" i="69"/>
  <c r="R9" i="69"/>
  <c r="O9" i="69"/>
  <c r="N9" i="69"/>
  <c r="M9" i="69"/>
  <c r="L9" i="69"/>
  <c r="T9" i="69"/>
  <c r="N18" i="69"/>
  <c r="M18" i="69"/>
  <c r="L18" i="69"/>
  <c r="O18" i="69"/>
  <c r="T18" i="69"/>
  <c r="R18" i="69"/>
  <c r="P18" i="69"/>
  <c r="L23" i="69"/>
  <c r="T23" i="69"/>
  <c r="R23" i="69"/>
  <c r="M23" i="69"/>
  <c r="P23" i="69"/>
  <c r="O23" i="69"/>
  <c r="N23" i="69"/>
  <c r="T15" i="89"/>
  <c r="R15" i="89"/>
  <c r="T16" i="89"/>
  <c r="R16" i="89"/>
  <c r="R18" i="89"/>
  <c r="T18" i="89"/>
  <c r="T8" i="89"/>
  <c r="R8" i="89"/>
  <c r="T11" i="89"/>
  <c r="R11" i="89"/>
  <c r="T13" i="89"/>
  <c r="R13" i="89"/>
  <c r="T21" i="89"/>
  <c r="R21" i="89"/>
  <c r="T9" i="89"/>
  <c r="R9" i="89"/>
  <c r="T12" i="89"/>
  <c r="R12" i="89"/>
  <c r="T14" i="89"/>
  <c r="R14" i="89"/>
  <c r="T19" i="89"/>
  <c r="R19" i="89"/>
  <c r="T20" i="89"/>
  <c r="R20" i="89"/>
  <c r="T22" i="89"/>
  <c r="R22" i="89"/>
  <c r="T10" i="89"/>
  <c r="R10" i="89"/>
  <c r="T17" i="89"/>
  <c r="R17" i="89"/>
  <c r="T23" i="89"/>
  <c r="R23" i="89"/>
  <c r="N16" i="70"/>
  <c r="O16" i="70"/>
  <c r="M16" i="70"/>
  <c r="L16" i="70"/>
  <c r="T16" i="70"/>
  <c r="R16" i="70"/>
  <c r="P16" i="70"/>
  <c r="T10" i="70"/>
  <c r="R10" i="70"/>
  <c r="P10" i="70"/>
  <c r="O10" i="70"/>
  <c r="N10" i="70"/>
  <c r="M10" i="70"/>
  <c r="L10" i="70"/>
  <c r="L17" i="70"/>
  <c r="M17" i="70"/>
  <c r="T17" i="70"/>
  <c r="R17" i="70"/>
  <c r="P17" i="70"/>
  <c r="O17" i="70"/>
  <c r="N17" i="70"/>
  <c r="N22" i="70"/>
  <c r="M22" i="70"/>
  <c r="O22" i="70"/>
  <c r="L22" i="70"/>
  <c r="T22" i="70"/>
  <c r="R22" i="70"/>
  <c r="P22" i="70"/>
  <c r="L13" i="70"/>
  <c r="T13" i="70"/>
  <c r="R13" i="70"/>
  <c r="M13" i="70"/>
  <c r="P13" i="70"/>
  <c r="O13" i="70"/>
  <c r="N13" i="70"/>
  <c r="N8" i="70"/>
  <c r="M8" i="70"/>
  <c r="O8" i="70"/>
  <c r="L8" i="70"/>
  <c r="T8" i="70"/>
  <c r="R8" i="70"/>
  <c r="P8" i="70"/>
  <c r="T14" i="70"/>
  <c r="R14" i="70"/>
  <c r="P14" i="70"/>
  <c r="O14" i="70"/>
  <c r="N14" i="70"/>
  <c r="M14" i="70"/>
  <c r="L14" i="70"/>
  <c r="P19" i="70"/>
  <c r="O19" i="70"/>
  <c r="N19" i="70"/>
  <c r="M19" i="70"/>
  <c r="L19" i="70"/>
  <c r="T19" i="70"/>
  <c r="R19" i="70"/>
  <c r="N12" i="70"/>
  <c r="M12" i="70"/>
  <c r="L12" i="70"/>
  <c r="T12" i="70"/>
  <c r="R12" i="70"/>
  <c r="P12" i="70"/>
  <c r="O12" i="70"/>
  <c r="P11" i="70"/>
  <c r="O11" i="70"/>
  <c r="R11" i="70"/>
  <c r="N11" i="70"/>
  <c r="M11" i="70"/>
  <c r="L11" i="70"/>
  <c r="T11" i="70"/>
  <c r="P15" i="70"/>
  <c r="O15" i="70"/>
  <c r="N15" i="70"/>
  <c r="M15" i="70"/>
  <c r="R15" i="70"/>
  <c r="L15" i="70"/>
  <c r="T15" i="70"/>
  <c r="N18" i="70"/>
  <c r="O18" i="70"/>
  <c r="M18" i="70"/>
  <c r="L18" i="70"/>
  <c r="T18" i="70"/>
  <c r="R18" i="70"/>
  <c r="P18" i="70"/>
  <c r="T20" i="70"/>
  <c r="R20" i="70"/>
  <c r="P20" i="70"/>
  <c r="O20" i="70"/>
  <c r="N20" i="70"/>
  <c r="M20" i="70"/>
  <c r="L20" i="70"/>
  <c r="L21" i="70"/>
  <c r="T21" i="70"/>
  <c r="M21" i="70"/>
  <c r="R21" i="70"/>
  <c r="P21" i="70"/>
  <c r="O21" i="70"/>
  <c r="N21" i="70"/>
  <c r="L9" i="70"/>
  <c r="M9" i="70"/>
  <c r="T9" i="70"/>
  <c r="R9" i="70"/>
  <c r="P9" i="70"/>
  <c r="O9" i="70"/>
  <c r="N9" i="70"/>
  <c r="P25" i="70"/>
  <c r="O25" i="70"/>
  <c r="N25" i="70"/>
  <c r="R25" i="70"/>
  <c r="M25" i="70"/>
  <c r="L25" i="70"/>
  <c r="T25" i="70"/>
  <c r="L23" i="70"/>
  <c r="T23" i="70"/>
  <c r="N23" i="70"/>
  <c r="M23" i="70"/>
  <c r="R23" i="70"/>
  <c r="P23" i="70"/>
  <c r="O23" i="70"/>
  <c r="L27" i="70"/>
  <c r="N27" i="70"/>
  <c r="M27" i="70"/>
  <c r="T27" i="70"/>
  <c r="R27" i="70"/>
  <c r="P27" i="70"/>
  <c r="O27" i="70"/>
  <c r="N24" i="70"/>
  <c r="P24" i="70"/>
  <c r="M24" i="70"/>
  <c r="O24" i="70"/>
  <c r="L24" i="70"/>
  <c r="T24" i="70"/>
  <c r="R24" i="70"/>
  <c r="N28" i="70"/>
  <c r="P28" i="70"/>
  <c r="O28" i="70"/>
  <c r="M28" i="70"/>
  <c r="L28" i="70"/>
  <c r="T28" i="70"/>
  <c r="R28" i="70"/>
  <c r="M26" i="70"/>
  <c r="N26" i="70"/>
  <c r="O26" i="70"/>
  <c r="P26" i="70"/>
  <c r="R26" i="70"/>
  <c r="L22" i="91"/>
  <c r="M22" i="91"/>
  <c r="T22" i="91"/>
  <c r="R22" i="91"/>
  <c r="P22" i="91"/>
  <c r="O22" i="91"/>
  <c r="N22" i="91"/>
  <c r="N9" i="91"/>
  <c r="M9" i="91"/>
  <c r="L9" i="91"/>
  <c r="T9" i="91"/>
  <c r="R9" i="91"/>
  <c r="O9" i="91"/>
  <c r="P9" i="91"/>
  <c r="P12" i="91"/>
  <c r="O12" i="91"/>
  <c r="N12" i="91"/>
  <c r="M12" i="91"/>
  <c r="L12" i="91"/>
  <c r="R12" i="91"/>
  <c r="T12" i="91"/>
  <c r="P20" i="91"/>
  <c r="O20" i="91"/>
  <c r="N20" i="91"/>
  <c r="R20" i="91"/>
  <c r="M20" i="91"/>
  <c r="L20" i="91"/>
  <c r="T20" i="91"/>
  <c r="L26" i="91"/>
  <c r="M26" i="91"/>
  <c r="T26" i="91"/>
  <c r="R26" i="91"/>
  <c r="P26" i="91"/>
  <c r="O26" i="91"/>
  <c r="N26" i="91"/>
  <c r="T27" i="91"/>
  <c r="R27" i="91"/>
  <c r="P27" i="91"/>
  <c r="O27" i="91"/>
  <c r="N27" i="91"/>
  <c r="M27" i="91"/>
  <c r="L27" i="91"/>
  <c r="T15" i="91"/>
  <c r="R15" i="91"/>
  <c r="P15" i="91"/>
  <c r="O15" i="91"/>
  <c r="N15" i="91"/>
  <c r="M15" i="91"/>
  <c r="L15" i="91"/>
  <c r="T23" i="91"/>
  <c r="R23" i="91"/>
  <c r="P23" i="91"/>
  <c r="O23" i="91"/>
  <c r="N23" i="91"/>
  <c r="M23" i="91"/>
  <c r="L23" i="91"/>
  <c r="N25" i="91"/>
  <c r="M25" i="91"/>
  <c r="L25" i="91"/>
  <c r="T25" i="91"/>
  <c r="O25" i="91"/>
  <c r="R25" i="91"/>
  <c r="P25" i="91"/>
  <c r="L10" i="91"/>
  <c r="T10" i="91"/>
  <c r="M10" i="91"/>
  <c r="R10" i="91"/>
  <c r="P10" i="91"/>
  <c r="O10" i="91"/>
  <c r="N10" i="91"/>
  <c r="L18" i="91"/>
  <c r="T18" i="91"/>
  <c r="M18" i="91"/>
  <c r="R18" i="91"/>
  <c r="P18" i="91"/>
  <c r="O18" i="91"/>
  <c r="N18" i="91"/>
  <c r="N17" i="91"/>
  <c r="M17" i="91"/>
  <c r="L17" i="91"/>
  <c r="O17" i="91"/>
  <c r="T17" i="91"/>
  <c r="R17" i="91"/>
  <c r="P17" i="91"/>
  <c r="N13" i="91"/>
  <c r="O13" i="91"/>
  <c r="M13" i="91"/>
  <c r="L13" i="91"/>
  <c r="T13" i="91"/>
  <c r="R13" i="91"/>
  <c r="P13" i="91"/>
  <c r="N21" i="91"/>
  <c r="M21" i="91"/>
  <c r="L21" i="91"/>
  <c r="T21" i="91"/>
  <c r="R21" i="91"/>
  <c r="O21" i="91"/>
  <c r="P21" i="91"/>
  <c r="L14" i="91"/>
  <c r="M14" i="91"/>
  <c r="T14" i="91"/>
  <c r="R14" i="91"/>
  <c r="P14" i="91"/>
  <c r="O14" i="91"/>
  <c r="N14" i="91"/>
  <c r="P8" i="91"/>
  <c r="O8" i="91"/>
  <c r="N8" i="91"/>
  <c r="M8" i="91"/>
  <c r="R8" i="91"/>
  <c r="L8" i="91"/>
  <c r="T8" i="91"/>
  <c r="P16" i="91"/>
  <c r="O16" i="91"/>
  <c r="N16" i="91"/>
  <c r="M16" i="91"/>
  <c r="L16" i="91"/>
  <c r="R16" i="91"/>
  <c r="T16" i="91"/>
  <c r="P24" i="91"/>
  <c r="R24" i="91"/>
  <c r="O24" i="91"/>
  <c r="N24" i="91"/>
  <c r="M24" i="91"/>
  <c r="L24" i="91"/>
  <c r="T24" i="91"/>
  <c r="T11" i="91"/>
  <c r="R11" i="91"/>
  <c r="P11" i="91"/>
  <c r="O11" i="91"/>
  <c r="N11" i="91"/>
  <c r="M11" i="91"/>
  <c r="L11" i="91"/>
  <c r="T19" i="91"/>
  <c r="R19" i="91"/>
  <c r="P19" i="91"/>
  <c r="O19" i="91"/>
  <c r="N19" i="91"/>
  <c r="M19" i="91"/>
  <c r="L19" i="91"/>
  <c r="T8" i="71"/>
  <c r="N8" i="71"/>
  <c r="R8" i="71"/>
  <c r="P8" i="71"/>
  <c r="O8" i="71"/>
  <c r="M8" i="71"/>
  <c r="L8" i="71"/>
  <c r="R46" i="85"/>
  <c r="O54" i="85"/>
  <c r="M46" i="85"/>
  <c r="M43" i="85"/>
  <c r="O37" i="85"/>
  <c r="O68" i="85"/>
  <c r="P54" i="85"/>
  <c r="M42" i="85"/>
  <c r="O52" i="85"/>
  <c r="O42" i="85"/>
  <c r="P52" i="85"/>
  <c r="M47" i="85"/>
  <c r="O47" i="85"/>
  <c r="P47" i="85"/>
  <c r="R45" i="85"/>
  <c r="O45" i="85"/>
  <c r="P50" i="85"/>
  <c r="M50" i="85"/>
  <c r="O50" i="85"/>
  <c r="O38" i="85"/>
  <c r="R38" i="85"/>
  <c r="M37" i="85"/>
  <c r="M35" i="85"/>
  <c r="P46" i="85"/>
  <c r="O44" i="85"/>
  <c r="R36" i="85"/>
  <c r="M56" i="85"/>
  <c r="P53" i="85"/>
  <c r="R43" i="85"/>
  <c r="M36" i="85"/>
  <c r="O41" i="85"/>
  <c r="O85" i="85"/>
  <c r="P85" i="85"/>
  <c r="R85" i="85"/>
  <c r="T85" i="85"/>
  <c r="L85" i="85"/>
  <c r="M85" i="85"/>
  <c r="N85" i="85"/>
  <c r="O84" i="85"/>
  <c r="P84" i="85"/>
  <c r="R84" i="85"/>
  <c r="T84" i="85"/>
  <c r="L84" i="85"/>
  <c r="M84" i="85"/>
  <c r="N84" i="85"/>
  <c r="O82" i="85"/>
  <c r="P82" i="85"/>
  <c r="R82" i="85"/>
  <c r="T82" i="85"/>
  <c r="L82" i="85"/>
  <c r="M82" i="85"/>
  <c r="N82" i="85"/>
  <c r="O79" i="85"/>
  <c r="P79" i="85"/>
  <c r="R79" i="85"/>
  <c r="T79" i="85"/>
  <c r="L79" i="85"/>
  <c r="M79" i="85"/>
  <c r="N79" i="85"/>
  <c r="O78" i="85"/>
  <c r="P78" i="85"/>
  <c r="R78" i="85"/>
  <c r="T78" i="85"/>
  <c r="L78" i="85"/>
  <c r="M78" i="85"/>
  <c r="N78" i="85"/>
  <c r="O73" i="85"/>
  <c r="P73" i="85"/>
  <c r="R73" i="85"/>
  <c r="T73" i="85"/>
  <c r="L73" i="85"/>
  <c r="M73" i="85"/>
  <c r="N73" i="85"/>
  <c r="O74" i="85"/>
  <c r="P74" i="85"/>
  <c r="R74" i="85"/>
  <c r="T74" i="85"/>
  <c r="L74" i="85"/>
  <c r="M74" i="85"/>
  <c r="N74" i="85"/>
  <c r="O75" i="85"/>
  <c r="P75" i="85"/>
  <c r="R75" i="85"/>
  <c r="T75" i="85"/>
  <c r="L75" i="85"/>
  <c r="M75" i="85"/>
  <c r="N75" i="85"/>
  <c r="O87" i="85"/>
  <c r="P87" i="85"/>
  <c r="R87" i="85"/>
  <c r="T87" i="85"/>
  <c r="L87" i="85"/>
  <c r="M87" i="85"/>
  <c r="N87" i="85"/>
  <c r="O81" i="85"/>
  <c r="P81" i="85"/>
  <c r="R81" i="85"/>
  <c r="T81" i="85"/>
  <c r="L81" i="85"/>
  <c r="M81" i="85"/>
  <c r="M64" i="85"/>
  <c r="P64" i="85"/>
  <c r="R64" i="85"/>
  <c r="T64" i="85"/>
  <c r="L64" i="85"/>
  <c r="N64" i="85"/>
  <c r="O64" i="85"/>
  <c r="O86" i="85"/>
  <c r="P86" i="85"/>
  <c r="R86" i="85"/>
  <c r="T86" i="85"/>
  <c r="L86" i="85"/>
  <c r="M86" i="85"/>
  <c r="O77" i="85"/>
  <c r="P77" i="85"/>
  <c r="R77" i="85"/>
  <c r="T77" i="85"/>
  <c r="L77" i="85"/>
  <c r="M77" i="85"/>
  <c r="M65" i="85"/>
  <c r="L65" i="85"/>
  <c r="P65" i="85"/>
  <c r="N65" i="85"/>
  <c r="O65" i="85"/>
  <c r="R65" i="85"/>
  <c r="T65" i="85"/>
  <c r="O72" i="85"/>
  <c r="P72" i="85"/>
  <c r="R72" i="85"/>
  <c r="T72" i="85"/>
  <c r="L72" i="85"/>
  <c r="M72" i="85"/>
  <c r="O60" i="85"/>
  <c r="M60" i="85"/>
  <c r="L60" i="85"/>
  <c r="N60" i="85"/>
  <c r="P60" i="85"/>
  <c r="R60" i="85"/>
  <c r="T60" i="85"/>
  <c r="O83" i="85"/>
  <c r="P83" i="85"/>
  <c r="R83" i="85"/>
  <c r="T83" i="85"/>
  <c r="L83" i="85"/>
  <c r="M83" i="85"/>
  <c r="N81" i="85"/>
  <c r="N77" i="85"/>
  <c r="M71" i="85"/>
  <c r="L71" i="85"/>
  <c r="N71" i="85"/>
  <c r="P71" i="85"/>
  <c r="O71" i="85"/>
  <c r="R71" i="85"/>
  <c r="T71" i="85"/>
  <c r="M69" i="85"/>
  <c r="L69" i="85"/>
  <c r="N69" i="85"/>
  <c r="O69" i="85"/>
  <c r="P69" i="85"/>
  <c r="R69" i="85"/>
  <c r="T69" i="85"/>
  <c r="M67" i="85"/>
  <c r="L67" i="85"/>
  <c r="P67" i="85"/>
  <c r="N67" i="85"/>
  <c r="O67" i="85"/>
  <c r="R67" i="85"/>
  <c r="T67" i="85"/>
  <c r="O80" i="85"/>
  <c r="P80" i="85"/>
  <c r="R80" i="85"/>
  <c r="T80" i="85"/>
  <c r="L80" i="85"/>
  <c r="M80" i="85"/>
  <c r="M68" i="85"/>
  <c r="P68" i="85"/>
  <c r="R68" i="85"/>
  <c r="T68" i="85"/>
  <c r="L68" i="85"/>
  <c r="N68" i="85"/>
  <c r="O61" i="85"/>
  <c r="M61" i="85"/>
  <c r="L61" i="85"/>
  <c r="P61" i="85"/>
  <c r="N61" i="85"/>
  <c r="R61" i="85"/>
  <c r="T61" i="85"/>
  <c r="T57" i="85"/>
  <c r="L57" i="85"/>
  <c r="M57" i="85"/>
  <c r="P57" i="85"/>
  <c r="N57" i="85"/>
  <c r="O57" i="85"/>
  <c r="R57" i="85"/>
  <c r="N83" i="85"/>
  <c r="N80" i="85"/>
  <c r="T58" i="85"/>
  <c r="L58" i="85"/>
  <c r="N58" i="85"/>
  <c r="R58" i="85"/>
  <c r="M58" i="85"/>
  <c r="O58" i="85"/>
  <c r="P58" i="85"/>
  <c r="O88" i="85"/>
  <c r="P88" i="85"/>
  <c r="R88" i="85"/>
  <c r="T88" i="85"/>
  <c r="L88" i="85"/>
  <c r="M88" i="85"/>
  <c r="M66" i="85"/>
  <c r="P66" i="85"/>
  <c r="R66" i="85"/>
  <c r="T66" i="85"/>
  <c r="L66" i="85"/>
  <c r="N66" i="85"/>
  <c r="N88" i="85"/>
  <c r="M62" i="85"/>
  <c r="P62" i="85"/>
  <c r="R62" i="85"/>
  <c r="T62" i="85"/>
  <c r="L62" i="85"/>
  <c r="N62" i="85"/>
  <c r="O62" i="85"/>
  <c r="O76" i="85"/>
  <c r="P76" i="85"/>
  <c r="R76" i="85"/>
  <c r="T76" i="85"/>
  <c r="L76" i="85"/>
  <c r="M76" i="85"/>
  <c r="M70" i="85"/>
  <c r="P70" i="85"/>
  <c r="R70" i="85"/>
  <c r="T70" i="85"/>
  <c r="L70" i="85"/>
  <c r="N70" i="85"/>
  <c r="M63" i="85"/>
  <c r="L63" i="85"/>
  <c r="N63" i="85"/>
  <c r="O63" i="85"/>
  <c r="P63" i="85"/>
  <c r="R63" i="85"/>
  <c r="T63" i="85"/>
  <c r="O59" i="85"/>
  <c r="T59" i="85"/>
  <c r="M59" i="85"/>
  <c r="L59" i="85"/>
  <c r="N59" i="85"/>
  <c r="P59" i="85"/>
  <c r="R59" i="85"/>
  <c r="T55" i="85"/>
  <c r="L55" i="85"/>
  <c r="M55" i="85"/>
  <c r="P55" i="85"/>
  <c r="R55" i="85"/>
  <c r="O55" i="85"/>
  <c r="N55" i="85"/>
  <c r="T39" i="85"/>
  <c r="L39" i="85"/>
  <c r="N39" i="85"/>
  <c r="P39" i="85"/>
  <c r="M39" i="85"/>
  <c r="O39" i="85"/>
  <c r="R39" i="85"/>
  <c r="T51" i="85"/>
  <c r="L51" i="85"/>
  <c r="N51" i="85"/>
  <c r="M51" i="85"/>
  <c r="R51" i="85"/>
  <c r="P48" i="85"/>
  <c r="O48" i="85"/>
  <c r="M41" i="85"/>
  <c r="T56" i="85"/>
  <c r="L56" i="85"/>
  <c r="N56" i="85"/>
  <c r="R56" i="85"/>
  <c r="T49" i="85"/>
  <c r="L49" i="85"/>
  <c r="N49" i="85"/>
  <c r="M49" i="85"/>
  <c r="O49" i="85"/>
  <c r="P49" i="85"/>
  <c r="T53" i="85"/>
  <c r="L53" i="85"/>
  <c r="N53" i="85"/>
  <c r="M53" i="85"/>
  <c r="O53" i="85"/>
  <c r="T40" i="85"/>
  <c r="L40" i="85"/>
  <c r="N40" i="85"/>
  <c r="P40" i="85"/>
  <c r="O40" i="85"/>
  <c r="R40" i="85"/>
  <c r="M40" i="85"/>
  <c r="P51" i="85"/>
  <c r="R47" i="85"/>
  <c r="T38" i="85"/>
  <c r="L38" i="85"/>
  <c r="N38" i="85"/>
  <c r="P38" i="85"/>
  <c r="T52" i="85"/>
  <c r="L52" i="85"/>
  <c r="N52" i="85"/>
  <c r="T48" i="85"/>
  <c r="L48" i="85"/>
  <c r="N48" i="85"/>
  <c r="T41" i="85"/>
  <c r="L41" i="85"/>
  <c r="N41" i="85"/>
  <c r="P41" i="85"/>
  <c r="T42" i="85"/>
  <c r="L42" i="85"/>
  <c r="N42" i="85"/>
  <c r="P42" i="85"/>
  <c r="T47" i="85"/>
  <c r="L47" i="85"/>
  <c r="N47" i="85"/>
  <c r="T43" i="85"/>
  <c r="L43" i="85"/>
  <c r="N43" i="85"/>
  <c r="P43" i="85"/>
  <c r="T35" i="85"/>
  <c r="L35" i="85"/>
  <c r="N35" i="85"/>
  <c r="P35" i="85"/>
  <c r="R52" i="85"/>
  <c r="T44" i="85"/>
  <c r="L44" i="85"/>
  <c r="N44" i="85"/>
  <c r="P44" i="85"/>
  <c r="M38" i="85"/>
  <c r="T36" i="85"/>
  <c r="L36" i="85"/>
  <c r="N36" i="85"/>
  <c r="P36" i="85"/>
  <c r="T54" i="85"/>
  <c r="L54" i="85"/>
  <c r="N54" i="85"/>
  <c r="T50" i="85"/>
  <c r="L50" i="85"/>
  <c r="N50" i="85"/>
  <c r="T46" i="85"/>
  <c r="L46" i="85"/>
  <c r="N46" i="85"/>
  <c r="T45" i="85"/>
  <c r="L45" i="85"/>
  <c r="N45" i="85"/>
  <c r="P45" i="85"/>
  <c r="T37" i="85"/>
  <c r="L37" i="85"/>
  <c r="N37" i="85"/>
  <c r="P37" i="85"/>
  <c r="M30" i="72"/>
  <c r="P18" i="72"/>
  <c r="L44" i="72"/>
  <c r="N47" i="72"/>
  <c r="N51" i="72"/>
  <c r="O33" i="72"/>
  <c r="L32" i="72"/>
  <c r="O37" i="72"/>
  <c r="P50" i="72"/>
  <c r="N19" i="72"/>
  <c r="P19" i="72"/>
  <c r="L19" i="72"/>
  <c r="M34" i="72"/>
  <c r="O29" i="91"/>
  <c r="N29" i="91"/>
  <c r="M29" i="91"/>
  <c r="P29" i="91"/>
  <c r="R29" i="91"/>
  <c r="L29" i="91"/>
  <c r="T29" i="91"/>
  <c r="P30" i="91"/>
  <c r="T30" i="91"/>
  <c r="O30" i="91"/>
  <c r="L30" i="91"/>
  <c r="R30" i="91"/>
  <c r="M30" i="91"/>
  <c r="N30" i="91"/>
  <c r="L34" i="91"/>
  <c r="R34" i="91"/>
  <c r="P34" i="91"/>
  <c r="M34" i="91"/>
  <c r="T34" i="91"/>
  <c r="O34" i="91"/>
  <c r="N34" i="91"/>
  <c r="T31" i="91"/>
  <c r="P31" i="91"/>
  <c r="O31" i="91"/>
  <c r="N31" i="91"/>
  <c r="L31" i="91"/>
  <c r="R31" i="91"/>
  <c r="M31" i="91"/>
  <c r="L38" i="91"/>
  <c r="R38" i="91"/>
  <c r="P38" i="91"/>
  <c r="M38" i="91"/>
  <c r="N38" i="91"/>
  <c r="M32" i="91"/>
  <c r="L32" i="91"/>
  <c r="R32" i="91"/>
  <c r="O32" i="91"/>
  <c r="N32" i="91"/>
  <c r="P36" i="91"/>
  <c r="M36" i="91"/>
  <c r="L36" i="91"/>
  <c r="R36" i="91"/>
  <c r="T36" i="91"/>
  <c r="O36" i="91"/>
  <c r="M28" i="91"/>
  <c r="L28" i="91"/>
  <c r="R28" i="91"/>
  <c r="P48" i="91"/>
  <c r="O48" i="91"/>
  <c r="N48" i="91"/>
  <c r="M48" i="91"/>
  <c r="L48" i="91"/>
  <c r="R48" i="91"/>
  <c r="T48" i="91"/>
  <c r="O28" i="91"/>
  <c r="P32" i="91"/>
  <c r="T37" i="91"/>
  <c r="O37" i="91"/>
  <c r="N37" i="91"/>
  <c r="R37" i="91"/>
  <c r="P37" i="91"/>
  <c r="M37" i="91"/>
  <c r="L37" i="91"/>
  <c r="P28" i="91"/>
  <c r="T32" i="91"/>
  <c r="N36" i="91"/>
  <c r="P40" i="91"/>
  <c r="O40" i="91"/>
  <c r="M40" i="91"/>
  <c r="L40" i="91"/>
  <c r="R40" i="91"/>
  <c r="T40" i="91"/>
  <c r="N40" i="91"/>
  <c r="T28" i="91"/>
  <c r="P44" i="91"/>
  <c r="O44" i="91"/>
  <c r="N44" i="91"/>
  <c r="M44" i="91"/>
  <c r="L44" i="91"/>
  <c r="R44" i="91"/>
  <c r="N35" i="91"/>
  <c r="T35" i="91"/>
  <c r="O35" i="91"/>
  <c r="N39" i="91"/>
  <c r="M39" i="91"/>
  <c r="T39" i="91"/>
  <c r="R39" i="91"/>
  <c r="O39" i="91"/>
  <c r="T49" i="91"/>
  <c r="R49" i="91"/>
  <c r="P49" i="91"/>
  <c r="O49" i="91"/>
  <c r="N49" i="91"/>
  <c r="M49" i="91"/>
  <c r="L50" i="91"/>
  <c r="T50" i="91"/>
  <c r="R50" i="91"/>
  <c r="P50" i="91"/>
  <c r="O50" i="91"/>
  <c r="M50" i="91"/>
  <c r="T45" i="91"/>
  <c r="R45" i="91"/>
  <c r="P45" i="91"/>
  <c r="O45" i="91"/>
  <c r="N45" i="91"/>
  <c r="M45" i="91"/>
  <c r="L46" i="91"/>
  <c r="T46" i="91"/>
  <c r="R46" i="91"/>
  <c r="P46" i="91"/>
  <c r="O46" i="91"/>
  <c r="M46" i="91"/>
  <c r="P52" i="91"/>
  <c r="O52" i="91"/>
  <c r="N52" i="91"/>
  <c r="M52" i="91"/>
  <c r="L52" i="91"/>
  <c r="R52" i="91"/>
  <c r="L35" i="91"/>
  <c r="L39" i="91"/>
  <c r="T41" i="91"/>
  <c r="R41" i="91"/>
  <c r="P41" i="91"/>
  <c r="O41" i="91"/>
  <c r="N41" i="91"/>
  <c r="M41" i="91"/>
  <c r="L42" i="91"/>
  <c r="T42" i="91"/>
  <c r="R42" i="91"/>
  <c r="P42" i="91"/>
  <c r="O42" i="91"/>
  <c r="M42" i="91"/>
  <c r="N47" i="91"/>
  <c r="M47" i="91"/>
  <c r="L47" i="91"/>
  <c r="T47" i="91"/>
  <c r="R47" i="91"/>
  <c r="O47" i="91"/>
  <c r="L49" i="91"/>
  <c r="T33" i="91"/>
  <c r="O33" i="91"/>
  <c r="N33" i="91"/>
  <c r="M35" i="91"/>
  <c r="P39" i="91"/>
  <c r="N43" i="91"/>
  <c r="M43" i="91"/>
  <c r="L43" i="91"/>
  <c r="T43" i="91"/>
  <c r="R43" i="91"/>
  <c r="O43" i="91"/>
  <c r="N51" i="91"/>
  <c r="M51" i="91"/>
  <c r="L51" i="91"/>
  <c r="T51" i="91"/>
  <c r="R51" i="91"/>
  <c r="O51" i="91"/>
  <c r="T53" i="91"/>
  <c r="R53" i="91"/>
  <c r="P53" i="91"/>
  <c r="O53" i="91"/>
  <c r="N53" i="91"/>
  <c r="M53" i="91"/>
  <c r="L54" i="91"/>
  <c r="T54" i="91"/>
  <c r="R54" i="91"/>
  <c r="P54" i="91"/>
  <c r="O54" i="91"/>
  <c r="M54" i="91"/>
  <c r="N55" i="91"/>
  <c r="M55" i="91"/>
  <c r="L55" i="91"/>
  <c r="T55" i="91"/>
  <c r="R55" i="91"/>
  <c r="O55" i="91"/>
  <c r="R15" i="72"/>
  <c r="P15" i="72"/>
  <c r="O15" i="72"/>
  <c r="N15" i="72"/>
  <c r="M15" i="72"/>
  <c r="L15" i="72"/>
  <c r="T15" i="72"/>
  <c r="M17" i="72"/>
  <c r="L17" i="72"/>
  <c r="T17" i="72"/>
  <c r="R17" i="72"/>
  <c r="P17" i="72"/>
  <c r="N17" i="72"/>
  <c r="O17" i="72"/>
  <c r="T21" i="72"/>
  <c r="M21" i="72"/>
  <c r="N21" i="72"/>
  <c r="L21" i="72"/>
  <c r="R21" i="72"/>
  <c r="P21" i="72"/>
  <c r="O21" i="72"/>
  <c r="T25" i="72"/>
  <c r="N25" i="72"/>
  <c r="M25" i="72"/>
  <c r="L25" i="72"/>
  <c r="O25" i="72"/>
  <c r="R25" i="72"/>
  <c r="P25" i="72"/>
  <c r="P26" i="72"/>
  <c r="N26" i="72"/>
  <c r="O26" i="72"/>
  <c r="M26" i="72"/>
  <c r="L26" i="72"/>
  <c r="T26" i="72"/>
  <c r="R26" i="72"/>
  <c r="L35" i="72"/>
  <c r="T35" i="72"/>
  <c r="P35" i="72"/>
  <c r="R35" i="72"/>
  <c r="O35" i="72"/>
  <c r="N35" i="72"/>
  <c r="M35" i="72"/>
  <c r="N27" i="72"/>
  <c r="M27" i="72"/>
  <c r="L27" i="72"/>
  <c r="O27" i="72"/>
  <c r="T27" i="72"/>
  <c r="R27" i="72"/>
  <c r="P27" i="72"/>
  <c r="M13" i="72"/>
  <c r="L13" i="72"/>
  <c r="T13" i="72"/>
  <c r="R13" i="72"/>
  <c r="P13" i="72"/>
  <c r="O13" i="72"/>
  <c r="N13" i="72"/>
  <c r="L28" i="72"/>
  <c r="N28" i="72"/>
  <c r="M28" i="72"/>
  <c r="T28" i="72"/>
  <c r="R28" i="72"/>
  <c r="P28" i="72"/>
  <c r="O28" i="72"/>
  <c r="R11" i="72"/>
  <c r="P11" i="72"/>
  <c r="O11" i="72"/>
  <c r="N11" i="72"/>
  <c r="M11" i="72"/>
  <c r="L11" i="72"/>
  <c r="T11" i="72"/>
  <c r="O12" i="72"/>
  <c r="N12" i="72"/>
  <c r="M12" i="72"/>
  <c r="P12" i="72"/>
  <c r="L12" i="72"/>
  <c r="T12" i="72"/>
  <c r="R12" i="72"/>
  <c r="P22" i="72"/>
  <c r="M22" i="72"/>
  <c r="L22" i="72"/>
  <c r="N22" i="72"/>
  <c r="T22" i="72"/>
  <c r="R22" i="72"/>
  <c r="O22" i="72"/>
  <c r="L24" i="72"/>
  <c r="M24" i="72"/>
  <c r="N24" i="72"/>
  <c r="T24" i="72"/>
  <c r="R24" i="72"/>
  <c r="P24" i="72"/>
  <c r="O24" i="72"/>
  <c r="M9" i="72"/>
  <c r="L9" i="72"/>
  <c r="T9" i="72"/>
  <c r="R9" i="72"/>
  <c r="P9" i="72"/>
  <c r="N9" i="72"/>
  <c r="O9" i="72"/>
  <c r="O16" i="72"/>
  <c r="N16" i="72"/>
  <c r="M16" i="72"/>
  <c r="L16" i="72"/>
  <c r="T16" i="72"/>
  <c r="P16" i="72"/>
  <c r="R16" i="72"/>
  <c r="O8" i="72"/>
  <c r="N8" i="72"/>
  <c r="M8" i="72"/>
  <c r="L8" i="72"/>
  <c r="P8" i="72"/>
  <c r="T8" i="72"/>
  <c r="R8" i="72"/>
  <c r="L14" i="72"/>
  <c r="T14" i="72"/>
  <c r="O14" i="72"/>
  <c r="R14" i="72"/>
  <c r="P14" i="72"/>
  <c r="N14" i="72"/>
  <c r="M14" i="72"/>
  <c r="N23" i="72"/>
  <c r="L23" i="72"/>
  <c r="M23" i="72"/>
  <c r="T23" i="72"/>
  <c r="R23" i="72"/>
  <c r="P23" i="72"/>
  <c r="O23" i="72"/>
  <c r="M39" i="72"/>
  <c r="L39" i="72"/>
  <c r="T39" i="72"/>
  <c r="P39" i="72"/>
  <c r="O39" i="72"/>
  <c r="N39" i="72"/>
  <c r="R39" i="72"/>
  <c r="L31" i="72"/>
  <c r="T31" i="72"/>
  <c r="P31" i="72"/>
  <c r="O31" i="72"/>
  <c r="N31" i="72"/>
  <c r="M31" i="72"/>
  <c r="R31" i="72"/>
  <c r="T10" i="72"/>
  <c r="R10" i="72"/>
  <c r="P10" i="72"/>
  <c r="O10" i="72"/>
  <c r="N10" i="72"/>
  <c r="L10" i="72"/>
  <c r="M10" i="72"/>
  <c r="N18" i="72"/>
  <c r="M19" i="72"/>
  <c r="N20" i="72"/>
  <c r="N30" i="72"/>
  <c r="L30" i="72"/>
  <c r="T30" i="72"/>
  <c r="M32" i="72"/>
  <c r="O34" i="72"/>
  <c r="M37" i="72"/>
  <c r="O38" i="72"/>
  <c r="N38" i="72"/>
  <c r="L38" i="72"/>
  <c r="T38" i="72"/>
  <c r="R38" i="72"/>
  <c r="O54" i="72"/>
  <c r="N54" i="72"/>
  <c r="M54" i="72"/>
  <c r="L54" i="72"/>
  <c r="T54" i="72"/>
  <c r="R54" i="72"/>
  <c r="O18" i="72"/>
  <c r="O19" i="72"/>
  <c r="O20" i="72"/>
  <c r="O32" i="72"/>
  <c r="P34" i="72"/>
  <c r="R41" i="72"/>
  <c r="P41" i="72"/>
  <c r="O41" i="72"/>
  <c r="N41" i="72"/>
  <c r="M41" i="72"/>
  <c r="L41" i="72"/>
  <c r="M47" i="72"/>
  <c r="L47" i="72"/>
  <c r="T47" i="72"/>
  <c r="R47" i="72"/>
  <c r="P47" i="72"/>
  <c r="O47" i="72"/>
  <c r="T48" i="72"/>
  <c r="R48" i="72"/>
  <c r="P48" i="72"/>
  <c r="O48" i="72"/>
  <c r="N48" i="72"/>
  <c r="M48" i="72"/>
  <c r="P54" i="72"/>
  <c r="P20" i="72"/>
  <c r="P33" i="72"/>
  <c r="N33" i="72"/>
  <c r="L33" i="72"/>
  <c r="T36" i="72"/>
  <c r="P36" i="72"/>
  <c r="N36" i="72"/>
  <c r="M38" i="72"/>
  <c r="T40" i="72"/>
  <c r="R40" i="72"/>
  <c r="P40" i="72"/>
  <c r="O40" i="72"/>
  <c r="N40" i="72"/>
  <c r="M40" i="72"/>
  <c r="M51" i="72"/>
  <c r="L51" i="72"/>
  <c r="T51" i="72"/>
  <c r="R51" i="72"/>
  <c r="P51" i="72"/>
  <c r="O51" i="72"/>
  <c r="R53" i="72"/>
  <c r="P53" i="72"/>
  <c r="O53" i="72"/>
  <c r="N53" i="72"/>
  <c r="M53" i="72"/>
  <c r="L53" i="72"/>
  <c r="T18" i="72"/>
  <c r="R19" i="72"/>
  <c r="R20" i="72"/>
  <c r="O30" i="72"/>
  <c r="P38" i="72"/>
  <c r="T41" i="72"/>
  <c r="O42" i="72"/>
  <c r="N42" i="72"/>
  <c r="M42" i="72"/>
  <c r="L42" i="72"/>
  <c r="T42" i="72"/>
  <c r="R42" i="72"/>
  <c r="L48" i="72"/>
  <c r="T52" i="72"/>
  <c r="R52" i="72"/>
  <c r="P52" i="72"/>
  <c r="O52" i="72"/>
  <c r="N52" i="72"/>
  <c r="M52" i="72"/>
  <c r="M18" i="72"/>
  <c r="T19" i="72"/>
  <c r="T20" i="72"/>
  <c r="P30" i="72"/>
  <c r="M33" i="72"/>
  <c r="L36" i="72"/>
  <c r="L40" i="72"/>
  <c r="R45" i="72"/>
  <c r="P45" i="72"/>
  <c r="O45" i="72"/>
  <c r="N45" i="72"/>
  <c r="M45" i="72"/>
  <c r="L45" i="72"/>
  <c r="M55" i="72"/>
  <c r="L55" i="72"/>
  <c r="T55" i="72"/>
  <c r="R55" i="72"/>
  <c r="P55" i="72"/>
  <c r="O55" i="72"/>
  <c r="T32" i="72"/>
  <c r="P32" i="72"/>
  <c r="N32" i="72"/>
  <c r="N34" i="72"/>
  <c r="L34" i="72"/>
  <c r="T34" i="72"/>
  <c r="M36" i="72"/>
  <c r="R49" i="72"/>
  <c r="P49" i="72"/>
  <c r="O49" i="72"/>
  <c r="N49" i="72"/>
  <c r="M49" i="72"/>
  <c r="L49" i="72"/>
  <c r="O50" i="72"/>
  <c r="N50" i="72"/>
  <c r="M50" i="72"/>
  <c r="L50" i="72"/>
  <c r="T50" i="72"/>
  <c r="R50" i="72"/>
  <c r="L52" i="72"/>
  <c r="T56" i="72"/>
  <c r="R56" i="72"/>
  <c r="P56" i="72"/>
  <c r="O56" i="72"/>
  <c r="N56" i="72"/>
  <c r="M56" i="72"/>
  <c r="M20" i="72"/>
  <c r="R18" i="72"/>
  <c r="L18" i="72"/>
  <c r="R33" i="72"/>
  <c r="O36" i="72"/>
  <c r="R37" i="72"/>
  <c r="P37" i="72"/>
  <c r="N37" i="72"/>
  <c r="L37" i="72"/>
  <c r="M43" i="72"/>
  <c r="L43" i="72"/>
  <c r="T43" i="72"/>
  <c r="R43" i="72"/>
  <c r="P43" i="72"/>
  <c r="O43" i="72"/>
  <c r="T44" i="72"/>
  <c r="R44" i="72"/>
  <c r="P44" i="72"/>
  <c r="O44" i="72"/>
  <c r="N44" i="72"/>
  <c r="M44" i="72"/>
  <c r="T45" i="72"/>
  <c r="O46" i="72"/>
  <c r="N46" i="72"/>
  <c r="M46" i="72"/>
  <c r="L46" i="72"/>
  <c r="T46" i="72"/>
  <c r="R46" i="72"/>
  <c r="P22" i="71"/>
  <c r="O22" i="71"/>
  <c r="N22" i="71"/>
  <c r="M22" i="71"/>
  <c r="L22" i="71"/>
  <c r="T22" i="71"/>
  <c r="R22" i="71"/>
  <c r="P10" i="71"/>
  <c r="O10" i="71"/>
  <c r="N10" i="71"/>
  <c r="M10" i="71"/>
  <c r="L10" i="71"/>
  <c r="T10" i="71"/>
  <c r="N13" i="71"/>
  <c r="M13" i="71"/>
  <c r="L13" i="71"/>
  <c r="T13" i="71"/>
  <c r="R13" i="71"/>
  <c r="P13" i="71"/>
  <c r="L12" i="71"/>
  <c r="T12" i="71"/>
  <c r="R12" i="71"/>
  <c r="P12" i="71"/>
  <c r="O12" i="71"/>
  <c r="N12" i="71"/>
  <c r="T15" i="71"/>
  <c r="R15" i="71"/>
  <c r="P15" i="71"/>
  <c r="O15" i="71"/>
  <c r="N15" i="71"/>
  <c r="M15" i="71"/>
  <c r="L15" i="71"/>
  <c r="T23" i="71"/>
  <c r="R23" i="71"/>
  <c r="P23" i="71"/>
  <c r="O23" i="71"/>
  <c r="N23" i="71"/>
  <c r="M23" i="71"/>
  <c r="L23" i="71"/>
  <c r="P18" i="71"/>
  <c r="O18" i="71"/>
  <c r="N18" i="71"/>
  <c r="M18" i="71"/>
  <c r="L18" i="71"/>
  <c r="T18" i="71"/>
  <c r="L20" i="71"/>
  <c r="T20" i="71"/>
  <c r="R20" i="71"/>
  <c r="P20" i="71"/>
  <c r="O20" i="71"/>
  <c r="N20" i="71"/>
  <c r="M20" i="71"/>
  <c r="L24" i="71"/>
  <c r="T24" i="71"/>
  <c r="R24" i="71"/>
  <c r="P24" i="71"/>
  <c r="O24" i="71"/>
  <c r="N24" i="71"/>
  <c r="M24" i="71"/>
  <c r="T11" i="71"/>
  <c r="R11" i="71"/>
  <c r="P11" i="71"/>
  <c r="O11" i="71"/>
  <c r="N11" i="71"/>
  <c r="M11" i="71"/>
  <c r="L11" i="71"/>
  <c r="R18" i="71"/>
  <c r="P14" i="71"/>
  <c r="O14" i="71"/>
  <c r="N14" i="71"/>
  <c r="M14" i="71"/>
  <c r="L14" i="71"/>
  <c r="T14" i="71"/>
  <c r="N17" i="71"/>
  <c r="M17" i="71"/>
  <c r="L17" i="71"/>
  <c r="T17" i="71"/>
  <c r="R17" i="71"/>
  <c r="P17" i="71"/>
  <c r="N21" i="71"/>
  <c r="M21" i="71"/>
  <c r="L21" i="71"/>
  <c r="T21" i="71"/>
  <c r="R21" i="71"/>
  <c r="P21" i="71"/>
  <c r="O21" i="71"/>
  <c r="N25" i="71"/>
  <c r="M25" i="71"/>
  <c r="L25" i="71"/>
  <c r="T25" i="71"/>
  <c r="R25" i="71"/>
  <c r="P25" i="71"/>
  <c r="O25" i="71"/>
  <c r="L16" i="71"/>
  <c r="T16" i="71"/>
  <c r="R16" i="71"/>
  <c r="P16" i="71"/>
  <c r="O16" i="71"/>
  <c r="N16" i="71"/>
  <c r="T19" i="71"/>
  <c r="R19" i="71"/>
  <c r="P19" i="71"/>
  <c r="O19" i="71"/>
  <c r="N19" i="71"/>
  <c r="M19" i="71"/>
  <c r="L19" i="71"/>
  <c r="L70" i="71"/>
  <c r="T70" i="71"/>
  <c r="R70" i="71"/>
  <c r="P70" i="71"/>
  <c r="O70" i="71"/>
  <c r="M70" i="71"/>
  <c r="L28" i="71"/>
  <c r="T28" i="71"/>
  <c r="R28" i="71"/>
  <c r="P28" i="71"/>
  <c r="O28" i="71"/>
  <c r="M28" i="71"/>
  <c r="L62" i="71"/>
  <c r="T62" i="71"/>
  <c r="R62" i="71"/>
  <c r="P62" i="71"/>
  <c r="O62" i="71"/>
  <c r="M62" i="71"/>
  <c r="L66" i="71"/>
  <c r="T66" i="71"/>
  <c r="R66" i="71"/>
  <c r="P66" i="71"/>
  <c r="O66" i="71"/>
  <c r="M66" i="71"/>
  <c r="P26" i="71"/>
  <c r="O26" i="71"/>
  <c r="N26" i="71"/>
  <c r="M26" i="71"/>
  <c r="L26" i="71"/>
  <c r="R26" i="71"/>
  <c r="P30" i="71"/>
  <c r="O30" i="71"/>
  <c r="N30" i="71"/>
  <c r="M30" i="71"/>
  <c r="L30" i="71"/>
  <c r="R30" i="71"/>
  <c r="P64" i="71"/>
  <c r="O64" i="71"/>
  <c r="N64" i="71"/>
  <c r="M64" i="71"/>
  <c r="L64" i="71"/>
  <c r="R64" i="71"/>
  <c r="P68" i="71"/>
  <c r="O68" i="71"/>
  <c r="N68" i="71"/>
  <c r="M68" i="71"/>
  <c r="L68" i="71"/>
  <c r="R68" i="71"/>
  <c r="N71" i="71"/>
  <c r="M71" i="71"/>
  <c r="L71" i="71"/>
  <c r="T71" i="71"/>
  <c r="R71" i="71"/>
  <c r="O71" i="71"/>
  <c r="N29" i="71"/>
  <c r="M29" i="71"/>
  <c r="L29" i="71"/>
  <c r="T29" i="71"/>
  <c r="R29" i="71"/>
  <c r="O29" i="71"/>
  <c r="N63" i="71"/>
  <c r="M63" i="71"/>
  <c r="L63" i="71"/>
  <c r="T63" i="71"/>
  <c r="R63" i="71"/>
  <c r="O63" i="71"/>
  <c r="N67" i="71"/>
  <c r="M67" i="71"/>
  <c r="L67" i="71"/>
  <c r="T67" i="71"/>
  <c r="R67" i="71"/>
  <c r="O67" i="71"/>
  <c r="T68" i="71"/>
  <c r="P71" i="71"/>
  <c r="T27" i="71"/>
  <c r="R27" i="71"/>
  <c r="P27" i="71"/>
  <c r="O27" i="71"/>
  <c r="N27" i="71"/>
  <c r="M27" i="71"/>
  <c r="T61" i="71"/>
  <c r="R61" i="71"/>
  <c r="P61" i="71"/>
  <c r="O61" i="71"/>
  <c r="N61" i="71"/>
  <c r="M61" i="71"/>
  <c r="T65" i="71"/>
  <c r="R65" i="71"/>
  <c r="P65" i="71"/>
  <c r="O65" i="71"/>
  <c r="N65" i="71"/>
  <c r="M65" i="71"/>
  <c r="T69" i="71"/>
  <c r="R69" i="71"/>
  <c r="P69" i="71"/>
  <c r="O69" i="71"/>
  <c r="N69" i="71"/>
  <c r="M69" i="71"/>
  <c r="N70" i="71"/>
  <c r="N74" i="71"/>
  <c r="N90" i="71"/>
  <c r="N86" i="71"/>
  <c r="N82" i="71"/>
  <c r="N78" i="71"/>
  <c r="P77" i="71"/>
  <c r="O77" i="71"/>
  <c r="N77" i="71"/>
  <c r="M77" i="71"/>
  <c r="L77" i="71"/>
  <c r="R77" i="71"/>
  <c r="T77" i="71"/>
  <c r="N88" i="71"/>
  <c r="M88" i="71"/>
  <c r="L88" i="71"/>
  <c r="T88" i="71"/>
  <c r="O88" i="71"/>
  <c r="R88" i="71"/>
  <c r="P88" i="71"/>
  <c r="P73" i="71"/>
  <c r="O73" i="71"/>
  <c r="N73" i="71"/>
  <c r="M73" i="71"/>
  <c r="L73" i="71"/>
  <c r="R73" i="71"/>
  <c r="T73" i="71"/>
  <c r="L75" i="71"/>
  <c r="M75" i="71"/>
  <c r="T75" i="71"/>
  <c r="R75" i="71"/>
  <c r="P75" i="71"/>
  <c r="O75" i="71"/>
  <c r="N75" i="71"/>
  <c r="P89" i="71"/>
  <c r="O89" i="71"/>
  <c r="N89" i="71"/>
  <c r="M89" i="71"/>
  <c r="L89" i="71"/>
  <c r="T89" i="71"/>
  <c r="R89" i="71"/>
  <c r="L91" i="71"/>
  <c r="T91" i="71"/>
  <c r="R91" i="71"/>
  <c r="P91" i="71"/>
  <c r="O91" i="71"/>
  <c r="N91" i="71"/>
  <c r="M91" i="71"/>
  <c r="N72" i="71"/>
  <c r="M72" i="71"/>
  <c r="L72" i="71"/>
  <c r="T72" i="71"/>
  <c r="R72" i="71"/>
  <c r="O72" i="71"/>
  <c r="P72" i="71"/>
  <c r="L9" i="71"/>
  <c r="P9" i="71"/>
  <c r="T9" i="71"/>
  <c r="R9" i="71"/>
  <c r="O9" i="71"/>
  <c r="M9" i="71"/>
  <c r="N9" i="71"/>
  <c r="N84" i="71"/>
  <c r="M84" i="71"/>
  <c r="L84" i="71"/>
  <c r="T84" i="71"/>
  <c r="R84" i="71"/>
  <c r="P84" i="71"/>
  <c r="O84" i="71"/>
  <c r="L79" i="71"/>
  <c r="T79" i="71"/>
  <c r="M79" i="71"/>
  <c r="R79" i="71"/>
  <c r="P79" i="71"/>
  <c r="O79" i="71"/>
  <c r="N79" i="71"/>
  <c r="P85" i="71"/>
  <c r="O85" i="71"/>
  <c r="N85" i="71"/>
  <c r="M85" i="71"/>
  <c r="L85" i="71"/>
  <c r="T85" i="71"/>
  <c r="R85" i="71"/>
  <c r="L87" i="71"/>
  <c r="T87" i="71"/>
  <c r="R87" i="71"/>
  <c r="P87" i="71"/>
  <c r="O87" i="71"/>
  <c r="M87" i="71"/>
  <c r="N87" i="71"/>
  <c r="N80" i="71"/>
  <c r="M80" i="71"/>
  <c r="L80" i="71"/>
  <c r="O80" i="71"/>
  <c r="T80" i="71"/>
  <c r="R80" i="71"/>
  <c r="P80" i="71"/>
  <c r="N76" i="71"/>
  <c r="O76" i="71"/>
  <c r="M76" i="71"/>
  <c r="L76" i="71"/>
  <c r="T76" i="71"/>
  <c r="R76" i="71"/>
  <c r="P76" i="71"/>
  <c r="N92" i="71"/>
  <c r="M92" i="71"/>
  <c r="L92" i="71"/>
  <c r="T92" i="71"/>
  <c r="R92" i="71"/>
  <c r="P92" i="71"/>
  <c r="O92" i="71"/>
  <c r="P81" i="71"/>
  <c r="O81" i="71"/>
  <c r="N81" i="71"/>
  <c r="M81" i="71"/>
  <c r="L81" i="71"/>
  <c r="R81" i="71"/>
  <c r="T81" i="71"/>
  <c r="L83" i="71"/>
  <c r="T83" i="71"/>
  <c r="R83" i="71"/>
  <c r="P83" i="71"/>
  <c r="O83" i="71"/>
  <c r="N83" i="71"/>
  <c r="M83" i="71"/>
  <c r="L74" i="71"/>
  <c r="L78" i="71"/>
  <c r="L82" i="71"/>
  <c r="L86" i="71"/>
  <c r="L90" i="71"/>
  <c r="M74" i="71"/>
  <c r="M78" i="71"/>
  <c r="M82" i="71"/>
  <c r="M86" i="71"/>
  <c r="M90" i="71"/>
  <c r="O74" i="71"/>
  <c r="O78" i="71"/>
  <c r="O82" i="71"/>
  <c r="O86" i="71"/>
  <c r="O90" i="71"/>
  <c r="P74" i="71"/>
  <c r="P78" i="71"/>
  <c r="P82" i="71"/>
  <c r="P86" i="71"/>
  <c r="P90" i="71"/>
  <c r="R74" i="71"/>
  <c r="R78" i="71"/>
  <c r="R82" i="71"/>
  <c r="R86" i="71"/>
  <c r="R90" i="71"/>
  <c r="N18" i="73"/>
  <c r="M18" i="73"/>
  <c r="L18" i="73"/>
  <c r="T18" i="73"/>
  <c r="O18" i="73"/>
  <c r="R18" i="73"/>
  <c r="P18" i="73"/>
  <c r="N26" i="73"/>
  <c r="M26" i="73"/>
  <c r="L26" i="73"/>
  <c r="T26" i="73"/>
  <c r="R26" i="73"/>
  <c r="P26" i="73"/>
  <c r="O26" i="73"/>
  <c r="N30" i="73"/>
  <c r="M30" i="73"/>
  <c r="L30" i="73"/>
  <c r="T30" i="73"/>
  <c r="R30" i="73"/>
  <c r="P30" i="73"/>
  <c r="O30" i="73"/>
  <c r="P13" i="73"/>
  <c r="O13" i="73"/>
  <c r="N13" i="73"/>
  <c r="M13" i="73"/>
  <c r="R13" i="73"/>
  <c r="L13" i="73"/>
  <c r="T13" i="73"/>
  <c r="P21" i="73"/>
  <c r="O21" i="73"/>
  <c r="N21" i="73"/>
  <c r="M21" i="73"/>
  <c r="L21" i="73"/>
  <c r="R21" i="73"/>
  <c r="T21" i="73"/>
  <c r="L15" i="73"/>
  <c r="T15" i="73"/>
  <c r="R15" i="73"/>
  <c r="M15" i="73"/>
  <c r="P15" i="73"/>
  <c r="O15" i="73"/>
  <c r="N15" i="73"/>
  <c r="T24" i="73"/>
  <c r="R24" i="73"/>
  <c r="P24" i="73"/>
  <c r="O24" i="73"/>
  <c r="N24" i="73"/>
  <c r="M24" i="73"/>
  <c r="L24" i="73"/>
  <c r="T8" i="73"/>
  <c r="P8" i="73"/>
  <c r="O8" i="73"/>
  <c r="N8" i="73"/>
  <c r="M8" i="73"/>
  <c r="L8" i="73"/>
  <c r="R8" i="73"/>
  <c r="L11" i="73"/>
  <c r="T11" i="73"/>
  <c r="R11" i="73"/>
  <c r="O11" i="73"/>
  <c r="P11" i="73"/>
  <c r="M11" i="73"/>
  <c r="N11" i="73"/>
  <c r="L19" i="73"/>
  <c r="T19" i="73"/>
  <c r="R19" i="73"/>
  <c r="P19" i="73"/>
  <c r="O19" i="73"/>
  <c r="M19" i="73"/>
  <c r="N19" i="73"/>
  <c r="L27" i="73"/>
  <c r="T27" i="73"/>
  <c r="R27" i="73"/>
  <c r="P27" i="73"/>
  <c r="O27" i="73"/>
  <c r="N27" i="73"/>
  <c r="M27" i="73"/>
  <c r="T16" i="73"/>
  <c r="R16" i="73"/>
  <c r="P16" i="73"/>
  <c r="O16" i="73"/>
  <c r="N16" i="73"/>
  <c r="M16" i="73"/>
  <c r="L16" i="73"/>
  <c r="N14" i="73"/>
  <c r="L14" i="73"/>
  <c r="R14" i="73"/>
  <c r="O14" i="73"/>
  <c r="T14" i="73"/>
  <c r="M14" i="73"/>
  <c r="P14" i="73"/>
  <c r="N22" i="73"/>
  <c r="M22" i="73"/>
  <c r="L22" i="73"/>
  <c r="T22" i="73"/>
  <c r="R22" i="73"/>
  <c r="P22" i="73"/>
  <c r="O22" i="73"/>
  <c r="T28" i="73"/>
  <c r="R28" i="73"/>
  <c r="P28" i="73"/>
  <c r="O28" i="73"/>
  <c r="N28" i="73"/>
  <c r="M28" i="73"/>
  <c r="L28" i="73"/>
  <c r="L23" i="73"/>
  <c r="T23" i="73"/>
  <c r="R23" i="73"/>
  <c r="P23" i="73"/>
  <c r="O23" i="73"/>
  <c r="N23" i="73"/>
  <c r="M23" i="73"/>
  <c r="N10" i="73"/>
  <c r="L10" i="73"/>
  <c r="O10" i="73"/>
  <c r="M10" i="73"/>
  <c r="T10" i="73"/>
  <c r="R10" i="73"/>
  <c r="P10" i="73"/>
  <c r="P9" i="73"/>
  <c r="N9" i="73"/>
  <c r="M9" i="73"/>
  <c r="L9" i="73"/>
  <c r="R9" i="73"/>
  <c r="T9" i="73"/>
  <c r="O9" i="73"/>
  <c r="P17" i="73"/>
  <c r="O17" i="73"/>
  <c r="N17" i="73"/>
  <c r="R17" i="73"/>
  <c r="M17" i="73"/>
  <c r="L17" i="73"/>
  <c r="T17" i="73"/>
  <c r="P25" i="73"/>
  <c r="O25" i="73"/>
  <c r="N25" i="73"/>
  <c r="M25" i="73"/>
  <c r="L25" i="73"/>
  <c r="T25" i="73"/>
  <c r="R25" i="73"/>
  <c r="P29" i="73"/>
  <c r="O29" i="73"/>
  <c r="N29" i="73"/>
  <c r="M29" i="73"/>
  <c r="L29" i="73"/>
  <c r="T29" i="73"/>
  <c r="R29" i="73"/>
  <c r="T12" i="73"/>
  <c r="P12" i="73"/>
  <c r="O12" i="73"/>
  <c r="N12" i="73"/>
  <c r="R12" i="73"/>
  <c r="M12" i="73"/>
  <c r="L12" i="73"/>
  <c r="T20" i="73"/>
  <c r="R20" i="73"/>
  <c r="P20" i="73"/>
  <c r="O20" i="73"/>
  <c r="N20" i="73"/>
  <c r="M20" i="73"/>
  <c r="L20" i="73"/>
  <c r="N15" i="74"/>
  <c r="M15" i="74"/>
  <c r="L15" i="74"/>
  <c r="T15" i="74"/>
  <c r="R15" i="74"/>
  <c r="P15" i="74"/>
  <c r="O15" i="74"/>
  <c r="P10" i="74"/>
  <c r="O10" i="74"/>
  <c r="N10" i="74"/>
  <c r="M10" i="74"/>
  <c r="L10" i="74"/>
  <c r="R10" i="74"/>
  <c r="T10" i="74"/>
  <c r="L8" i="74"/>
  <c r="R8" i="74"/>
  <c r="T8" i="74"/>
  <c r="N8" i="74"/>
  <c r="P8" i="74"/>
  <c r="O8" i="74"/>
  <c r="M8" i="74"/>
  <c r="N11" i="74"/>
  <c r="M11" i="74"/>
  <c r="L11" i="74"/>
  <c r="T11" i="74"/>
  <c r="R11" i="74"/>
  <c r="P11" i="74"/>
  <c r="O11" i="74"/>
  <c r="T9" i="74"/>
  <c r="R9" i="74"/>
  <c r="L9" i="74"/>
  <c r="P9" i="74"/>
  <c r="N9" i="74"/>
  <c r="M9" i="74"/>
  <c r="O9" i="74"/>
  <c r="L12" i="74"/>
  <c r="T12" i="74"/>
  <c r="R12" i="74"/>
  <c r="P12" i="74"/>
  <c r="O12" i="74"/>
  <c r="N12" i="74"/>
  <c r="M12" i="74"/>
  <c r="T13" i="74"/>
  <c r="R13" i="74"/>
  <c r="P13" i="74"/>
  <c r="O13" i="74"/>
  <c r="N13" i="74"/>
  <c r="M13" i="74"/>
  <c r="L13" i="74"/>
  <c r="L14" i="74"/>
  <c r="T14" i="74"/>
  <c r="R14" i="74"/>
  <c r="N14" i="74"/>
  <c r="P14" i="74"/>
  <c r="O14" i="74"/>
  <c r="M14" i="74"/>
  <c r="N8" i="75"/>
  <c r="R8" i="75"/>
  <c r="O8" i="75"/>
  <c r="M8" i="75"/>
  <c r="L8" i="75"/>
  <c r="T8" i="75"/>
  <c r="P8" i="75"/>
  <c r="T9" i="75"/>
  <c r="R9" i="75"/>
  <c r="I19" i="208"/>
  <c r="U33" i="91" l="1"/>
  <c r="AB33" i="91" s="1"/>
  <c r="U45" i="91"/>
  <c r="AB45" i="91" s="1"/>
  <c r="U8" i="88"/>
  <c r="U38" i="68"/>
  <c r="V38" i="68" s="1"/>
  <c r="U44" i="68"/>
  <c r="AB44" i="68" s="1"/>
  <c r="U13" i="68"/>
  <c r="AB13" i="68" s="1"/>
  <c r="U39" i="87"/>
  <c r="U53" i="91"/>
  <c r="AB53" i="91" s="1"/>
  <c r="U46" i="91"/>
  <c r="V46" i="91" s="1"/>
  <c r="U32" i="91"/>
  <c r="AB32" i="91" s="1"/>
  <c r="U20" i="70"/>
  <c r="AB20" i="70" s="1"/>
  <c r="U32" i="68"/>
  <c r="AB32" i="68" s="1"/>
  <c r="U41" i="87"/>
  <c r="U21" i="87"/>
  <c r="U13" i="74"/>
  <c r="AB13" i="74" s="1"/>
  <c r="U17" i="71"/>
  <c r="V17" i="71" s="1"/>
  <c r="U25" i="68"/>
  <c r="V25" i="68" s="1"/>
  <c r="U18" i="87"/>
  <c r="U44" i="91"/>
  <c r="AB44" i="91" s="1"/>
  <c r="U19" i="70"/>
  <c r="AB19" i="70" s="1"/>
  <c r="U25" i="71"/>
  <c r="AB25" i="71" s="1"/>
  <c r="U26" i="70"/>
  <c r="AB26" i="70" s="1"/>
  <c r="U12" i="88"/>
  <c r="U13" i="88"/>
  <c r="U61" i="71"/>
  <c r="AB61" i="71" s="1"/>
  <c r="U15" i="71"/>
  <c r="V15" i="71" s="1"/>
  <c r="U54" i="91"/>
  <c r="V54" i="91" s="1"/>
  <c r="U48" i="91"/>
  <c r="AB48" i="91" s="1"/>
  <c r="U8" i="71"/>
  <c r="AB8" i="71" s="1"/>
  <c r="U21" i="70"/>
  <c r="AB21" i="70" s="1"/>
  <c r="U45" i="88"/>
  <c r="U17" i="86"/>
  <c r="U35" i="91"/>
  <c r="AB35" i="91" s="1"/>
  <c r="U41" i="91"/>
  <c r="V41" i="91" s="1"/>
  <c r="U13" i="91"/>
  <c r="V13" i="91" s="1"/>
  <c r="U17" i="91"/>
  <c r="V17" i="91" s="1"/>
  <c r="U10" i="91"/>
  <c r="V10" i="91" s="1"/>
  <c r="U23" i="91"/>
  <c r="V23" i="91" s="1"/>
  <c r="U11" i="91"/>
  <c r="AB11" i="91" s="1"/>
  <c r="U12" i="89"/>
  <c r="V12" i="89" s="1"/>
  <c r="U15" i="89"/>
  <c r="V15" i="89" s="1"/>
  <c r="U22" i="69"/>
  <c r="V22" i="69" s="1"/>
  <c r="U11" i="69"/>
  <c r="V11" i="69" s="1"/>
  <c r="U39" i="88"/>
  <c r="U11" i="88"/>
  <c r="U44" i="88"/>
  <c r="U19" i="88"/>
  <c r="U33" i="88"/>
  <c r="U37" i="88"/>
  <c r="U28" i="88"/>
  <c r="U9" i="88"/>
  <c r="U20" i="88"/>
  <c r="U29" i="88"/>
  <c r="U16" i="88"/>
  <c r="U40" i="68"/>
  <c r="V40" i="68" s="1"/>
  <c r="U46" i="68"/>
  <c r="AB46" i="68" s="1"/>
  <c r="U41" i="68"/>
  <c r="V41" i="68" s="1"/>
  <c r="U47" i="68"/>
  <c r="V47" i="68" s="1"/>
  <c r="U50" i="68"/>
  <c r="V50" i="68" s="1"/>
  <c r="U23" i="68"/>
  <c r="U55" i="68"/>
  <c r="V55" i="68" s="1"/>
  <c r="U31" i="85"/>
  <c r="V31" i="85" s="1"/>
  <c r="U27" i="85"/>
  <c r="U22" i="85"/>
  <c r="AB22" i="85" s="1"/>
  <c r="U26" i="85"/>
  <c r="AB26" i="85" s="1"/>
  <c r="U28" i="85"/>
  <c r="AB28" i="85" s="1"/>
  <c r="U24" i="85"/>
  <c r="AB24" i="85" s="1"/>
  <c r="U34" i="85"/>
  <c r="U30" i="85"/>
  <c r="U20" i="85"/>
  <c r="AB20" i="85" s="1"/>
  <c r="U29" i="85"/>
  <c r="AB29" i="85" s="1"/>
  <c r="U23" i="85"/>
  <c r="AB23" i="85" s="1"/>
  <c r="U25" i="85"/>
  <c r="AB25" i="85" s="1"/>
  <c r="U21" i="85"/>
  <c r="AB21" i="85" s="1"/>
  <c r="U32" i="85"/>
  <c r="U33" i="85"/>
  <c r="U12" i="66"/>
  <c r="AD12" i="66" s="1"/>
  <c r="U13" i="66"/>
  <c r="AD13" i="66" s="1"/>
  <c r="U10" i="66"/>
  <c r="AD10" i="66" s="1"/>
  <c r="U17" i="66"/>
  <c r="AD17" i="66" s="1"/>
  <c r="U19" i="66"/>
  <c r="AB19" i="66" s="1"/>
  <c r="U11" i="66"/>
  <c r="AD11" i="66" s="1"/>
  <c r="U8" i="66"/>
  <c r="AD8" i="66" s="1"/>
  <c r="U9" i="66"/>
  <c r="AD9" i="66" s="1"/>
  <c r="U21" i="66"/>
  <c r="AB21" i="66" s="1"/>
  <c r="U18" i="66"/>
  <c r="AD18" i="66" s="1"/>
  <c r="U15" i="66"/>
  <c r="AD15" i="66" s="1"/>
  <c r="U14" i="66"/>
  <c r="AD14" i="66" s="1"/>
  <c r="U16" i="66"/>
  <c r="AD16" i="66" s="1"/>
  <c r="U20" i="66"/>
  <c r="AB20" i="66" s="1"/>
  <c r="U22" i="66"/>
  <c r="AB22" i="66" s="1"/>
  <c r="U44" i="85"/>
  <c r="AD44" i="85" s="1"/>
  <c r="U25" i="66"/>
  <c r="U26" i="66"/>
  <c r="U35" i="66"/>
  <c r="U34" i="66"/>
  <c r="U24" i="66"/>
  <c r="AB24" i="66" s="1"/>
  <c r="U36" i="66"/>
  <c r="AB36" i="66" s="1"/>
  <c r="U28" i="66"/>
  <c r="AB28" i="66" s="1"/>
  <c r="U33" i="66"/>
  <c r="AB33" i="66" s="1"/>
  <c r="U32" i="66"/>
  <c r="AB32" i="66" s="1"/>
  <c r="U27" i="66"/>
  <c r="AB27" i="66" s="1"/>
  <c r="U31" i="66"/>
  <c r="AB31" i="66" s="1"/>
  <c r="U29" i="66"/>
  <c r="AB29" i="66" s="1"/>
  <c r="U30" i="66"/>
  <c r="AB30" i="66" s="1"/>
  <c r="U37" i="66"/>
  <c r="AB37" i="66" s="1"/>
  <c r="U23" i="66"/>
  <c r="AB23" i="66" s="1"/>
  <c r="U16" i="86"/>
  <c r="U10" i="86"/>
  <c r="U24" i="86"/>
  <c r="U21" i="86"/>
  <c r="U18" i="86"/>
  <c r="U9" i="86"/>
  <c r="U34" i="86"/>
  <c r="U39" i="86"/>
  <c r="AD39" i="86" s="1"/>
  <c r="U32" i="86"/>
  <c r="AB32" i="86" s="1"/>
  <c r="U11" i="86"/>
  <c r="AD11" i="86" s="1"/>
  <c r="U31" i="86"/>
  <c r="AB31" i="86" s="1"/>
  <c r="U28" i="86"/>
  <c r="AD28" i="86" s="1"/>
  <c r="U15" i="86"/>
  <c r="AD15" i="86" s="1"/>
  <c r="U25" i="86"/>
  <c r="AD25" i="86" s="1"/>
  <c r="U14" i="86"/>
  <c r="AD14" i="86" s="1"/>
  <c r="U38" i="86"/>
  <c r="U19" i="86"/>
  <c r="AD19" i="86" s="1"/>
  <c r="U26" i="86"/>
  <c r="AD26" i="86" s="1"/>
  <c r="U23" i="86"/>
  <c r="AD23" i="86" s="1"/>
  <c r="U36" i="86"/>
  <c r="AB36" i="86" s="1"/>
  <c r="U12" i="86"/>
  <c r="AD12" i="86" s="1"/>
  <c r="U27" i="86"/>
  <c r="AD27" i="86" s="1"/>
  <c r="U33" i="86"/>
  <c r="AB33" i="86" s="1"/>
  <c r="U29" i="86"/>
  <c r="AD29" i="86" s="1"/>
  <c r="U37" i="86"/>
  <c r="AB37" i="86" s="1"/>
  <c r="U35" i="86"/>
  <c r="AB35" i="86" s="1"/>
  <c r="U22" i="86"/>
  <c r="AD22" i="86" s="1"/>
  <c r="U13" i="86"/>
  <c r="AD13" i="86" s="1"/>
  <c r="U8" i="86"/>
  <c r="AD8" i="86" s="1"/>
  <c r="U20" i="86"/>
  <c r="AD20" i="86" s="1"/>
  <c r="U30" i="86"/>
  <c r="AB30" i="86" s="1"/>
  <c r="U19" i="67"/>
  <c r="U16" i="67"/>
  <c r="AB16" i="67" s="1"/>
  <c r="U13" i="67"/>
  <c r="AB13" i="67" s="1"/>
  <c r="U10" i="67"/>
  <c r="AB10" i="67" s="1"/>
  <c r="U15" i="67"/>
  <c r="AB15" i="67" s="1"/>
  <c r="U18" i="67"/>
  <c r="AB18" i="67" s="1"/>
  <c r="U12" i="67"/>
  <c r="AB12" i="67" s="1"/>
  <c r="U17" i="67"/>
  <c r="AB17" i="67" s="1"/>
  <c r="U20" i="67"/>
  <c r="AB20" i="67" s="1"/>
  <c r="U9" i="67"/>
  <c r="AB9" i="67" s="1"/>
  <c r="U14" i="67"/>
  <c r="AB14" i="67" s="1"/>
  <c r="U11" i="67"/>
  <c r="AB11" i="67" s="1"/>
  <c r="U8" i="67"/>
  <c r="AB8" i="67" s="1"/>
  <c r="U43" i="87"/>
  <c r="U50" i="87"/>
  <c r="U38" i="87"/>
  <c r="U31" i="87"/>
  <c r="U66" i="87"/>
  <c r="V66" i="87" s="1"/>
  <c r="U20" i="87"/>
  <c r="U58" i="87"/>
  <c r="V58" i="87" s="1"/>
  <c r="U42" i="87"/>
  <c r="U48" i="87"/>
  <c r="U17" i="87"/>
  <c r="AD17" i="87" s="1"/>
  <c r="U11" i="87"/>
  <c r="AD11" i="87" s="1"/>
  <c r="U8" i="87"/>
  <c r="AD8" i="87" s="1"/>
  <c r="U13" i="87"/>
  <c r="AD13" i="87" s="1"/>
  <c r="U14" i="87"/>
  <c r="AD14" i="87" s="1"/>
  <c r="U9" i="87"/>
  <c r="AD9" i="87" s="1"/>
  <c r="U10" i="87"/>
  <c r="AD10" i="87" s="1"/>
  <c r="U15" i="87"/>
  <c r="AD15" i="87" s="1"/>
  <c r="U16" i="87"/>
  <c r="AD16" i="87" s="1"/>
  <c r="U12" i="87"/>
  <c r="AD12" i="87" s="1"/>
  <c r="U57" i="87"/>
  <c r="U47" i="87"/>
  <c r="AD47" i="87" s="1"/>
  <c r="U59" i="87"/>
  <c r="U28" i="87"/>
  <c r="AD28" i="87" s="1"/>
  <c r="U40" i="87"/>
  <c r="AD40" i="87" s="1"/>
  <c r="U54" i="87"/>
  <c r="AD54" i="87" s="1"/>
  <c r="U53" i="87"/>
  <c r="AD53" i="87" s="1"/>
  <c r="U44" i="87"/>
  <c r="AD44" i="87" s="1"/>
  <c r="U55" i="87"/>
  <c r="U46" i="87"/>
  <c r="AD46" i="87" s="1"/>
  <c r="U27" i="87"/>
  <c r="AD27" i="87" s="1"/>
  <c r="U67" i="87"/>
  <c r="U51" i="87"/>
  <c r="AD51" i="87" s="1"/>
  <c r="U35" i="87"/>
  <c r="AD35" i="87" s="1"/>
  <c r="U25" i="87"/>
  <c r="AD25" i="87" s="1"/>
  <c r="U34" i="87"/>
  <c r="AD34" i="87" s="1"/>
  <c r="U36" i="87"/>
  <c r="AD36" i="87" s="1"/>
  <c r="U33" i="87"/>
  <c r="AD33" i="87" s="1"/>
  <c r="U56" i="87"/>
  <c r="U63" i="87"/>
  <c r="U22" i="87"/>
  <c r="AD22" i="87" s="1"/>
  <c r="U32" i="87"/>
  <c r="AD32" i="87" s="1"/>
  <c r="U23" i="87"/>
  <c r="AD23" i="87" s="1"/>
  <c r="U60" i="87"/>
  <c r="U52" i="87"/>
  <c r="AD52" i="87" s="1"/>
  <c r="U65" i="87"/>
  <c r="U37" i="87"/>
  <c r="AD37" i="87" s="1"/>
  <c r="U24" i="87"/>
  <c r="AD24" i="87" s="1"/>
  <c r="U45" i="87"/>
  <c r="AD45" i="87" s="1"/>
  <c r="U62" i="87"/>
  <c r="U61" i="87"/>
  <c r="U29" i="87"/>
  <c r="AD29" i="87" s="1"/>
  <c r="U49" i="87"/>
  <c r="AD49" i="87" s="1"/>
  <c r="U64" i="87"/>
  <c r="U19" i="87"/>
  <c r="AD19" i="87" s="1"/>
  <c r="U26" i="87"/>
  <c r="AD26" i="87" s="1"/>
  <c r="U30" i="87"/>
  <c r="AD30" i="87" s="1"/>
  <c r="U12" i="68"/>
  <c r="U8" i="68"/>
  <c r="U15" i="68"/>
  <c r="AB15" i="68" s="1"/>
  <c r="U59" i="68"/>
  <c r="U62" i="68"/>
  <c r="U35" i="68"/>
  <c r="U29" i="68"/>
  <c r="U28" i="68"/>
  <c r="U67" i="68"/>
  <c r="U63" i="68"/>
  <c r="U58" i="68"/>
  <c r="U64" i="68"/>
  <c r="U31" i="68"/>
  <c r="U61" i="68"/>
  <c r="U20" i="68"/>
  <c r="AD20" i="68" s="1"/>
  <c r="U49" i="68"/>
  <c r="U16" i="68"/>
  <c r="AB16" i="68" s="1"/>
  <c r="U54" i="68"/>
  <c r="U51" i="68"/>
  <c r="U65" i="68"/>
  <c r="U34" i="68"/>
  <c r="U45" i="68"/>
  <c r="U33" i="68"/>
  <c r="U24" i="68"/>
  <c r="AD24" i="68" s="1"/>
  <c r="U9" i="68"/>
  <c r="AB9" i="68" s="1"/>
  <c r="U53" i="68"/>
  <c r="U30" i="68"/>
  <c r="U14" i="68"/>
  <c r="AB14" i="68" s="1"/>
  <c r="U43" i="68"/>
  <c r="U26" i="68"/>
  <c r="AD13" i="68"/>
  <c r="U48" i="68"/>
  <c r="U66" i="68"/>
  <c r="U57" i="68"/>
  <c r="U37" i="68"/>
  <c r="U17" i="68"/>
  <c r="AB17" i="68" s="1"/>
  <c r="U42" i="68"/>
  <c r="U56" i="68"/>
  <c r="U27" i="68"/>
  <c r="U10" i="68"/>
  <c r="AB10" i="68" s="1"/>
  <c r="U22" i="68"/>
  <c r="AD22" i="68" s="1"/>
  <c r="U19" i="68"/>
  <c r="AD19" i="68" s="1"/>
  <c r="U60" i="68"/>
  <c r="U36" i="68"/>
  <c r="U52" i="68"/>
  <c r="U39" i="68"/>
  <c r="U21" i="68"/>
  <c r="AD21" i="68" s="1"/>
  <c r="U11" i="68"/>
  <c r="AB11" i="68" s="1"/>
  <c r="U18" i="68"/>
  <c r="AD18" i="68" s="1"/>
  <c r="U23" i="88"/>
  <c r="AD23" i="88" s="1"/>
  <c r="U26" i="88"/>
  <c r="AD26" i="88" s="1"/>
  <c r="U34" i="88"/>
  <c r="AD34" i="88" s="1"/>
  <c r="U30" i="88"/>
  <c r="AD30" i="88" s="1"/>
  <c r="U43" i="88"/>
  <c r="AD43" i="88" s="1"/>
  <c r="U18" i="88"/>
  <c r="AD18" i="88" s="1"/>
  <c r="U32" i="88"/>
  <c r="AD32" i="88" s="1"/>
  <c r="U38" i="88"/>
  <c r="AD38" i="88" s="1"/>
  <c r="U27" i="88"/>
  <c r="AD27" i="88" s="1"/>
  <c r="U41" i="88"/>
  <c r="AD41" i="88" s="1"/>
  <c r="U36" i="88"/>
  <c r="AD36" i="88" s="1"/>
  <c r="U21" i="88"/>
  <c r="AD21" i="88" s="1"/>
  <c r="U22" i="88"/>
  <c r="AD22" i="88" s="1"/>
  <c r="U42" i="88"/>
  <c r="AD42" i="88" s="1"/>
  <c r="U35" i="88"/>
  <c r="AD35" i="88" s="1"/>
  <c r="U31" i="88"/>
  <c r="AD31" i="88" s="1"/>
  <c r="U40" i="88"/>
  <c r="AD40" i="88" s="1"/>
  <c r="U10" i="88"/>
  <c r="AD10" i="88" s="1"/>
  <c r="U25" i="88"/>
  <c r="AD25" i="88" s="1"/>
  <c r="U15" i="88"/>
  <c r="AD15" i="88" s="1"/>
  <c r="U17" i="88"/>
  <c r="AD17" i="88" s="1"/>
  <c r="U14" i="88"/>
  <c r="AD14" i="88" s="1"/>
  <c r="U24" i="88"/>
  <c r="AD24" i="88" s="1"/>
  <c r="U18" i="69"/>
  <c r="U24" i="69"/>
  <c r="U28" i="69"/>
  <c r="U20" i="69"/>
  <c r="U17" i="69"/>
  <c r="U15" i="69"/>
  <c r="U8" i="69"/>
  <c r="U16" i="69"/>
  <c r="U23" i="69"/>
  <c r="U13" i="69"/>
  <c r="U14" i="69"/>
  <c r="U21" i="69"/>
  <c r="U12" i="69"/>
  <c r="U27" i="69"/>
  <c r="U25" i="69"/>
  <c r="U9" i="69"/>
  <c r="U26" i="69"/>
  <c r="U10" i="69"/>
  <c r="U19" i="69"/>
  <c r="U19" i="89"/>
  <c r="U18" i="89"/>
  <c r="U23" i="89"/>
  <c r="U13" i="89"/>
  <c r="U20" i="89"/>
  <c r="U22" i="89"/>
  <c r="U16" i="89"/>
  <c r="U10" i="89"/>
  <c r="U14" i="89"/>
  <c r="U9" i="89"/>
  <c r="U11" i="89"/>
  <c r="U17" i="89"/>
  <c r="U21" i="89"/>
  <c r="U8" i="89"/>
  <c r="U9" i="70"/>
  <c r="U17" i="70"/>
  <c r="U15" i="70"/>
  <c r="U10" i="70"/>
  <c r="U11" i="70"/>
  <c r="U12" i="70"/>
  <c r="U13" i="70"/>
  <c r="U16" i="70"/>
  <c r="U14" i="70"/>
  <c r="U22" i="70"/>
  <c r="U18" i="70"/>
  <c r="U8" i="70"/>
  <c r="U27" i="70"/>
  <c r="U25" i="70"/>
  <c r="U28" i="70"/>
  <c r="U24" i="70"/>
  <c r="U23" i="70"/>
  <c r="U8" i="91"/>
  <c r="U18" i="91"/>
  <c r="U24" i="91"/>
  <c r="U16" i="91"/>
  <c r="U26" i="91"/>
  <c r="U21" i="91"/>
  <c r="U19" i="91"/>
  <c r="U14" i="91"/>
  <c r="U25" i="91"/>
  <c r="U20" i="91"/>
  <c r="U12" i="91"/>
  <c r="U27" i="91"/>
  <c r="U9" i="91"/>
  <c r="U15" i="91"/>
  <c r="U22" i="91"/>
  <c r="U42" i="85"/>
  <c r="AD42" i="85" s="1"/>
  <c r="U66" i="85"/>
  <c r="V66" i="85" s="1"/>
  <c r="U88" i="85"/>
  <c r="AD88" i="85" s="1"/>
  <c r="U81" i="85"/>
  <c r="V81" i="85" s="1"/>
  <c r="U45" i="85"/>
  <c r="V45" i="85" s="1"/>
  <c r="U67" i="85"/>
  <c r="V67" i="85" s="1"/>
  <c r="U77" i="85"/>
  <c r="AD77" i="85" s="1"/>
  <c r="U74" i="85"/>
  <c r="AD74" i="85" s="1"/>
  <c r="U76" i="85"/>
  <c r="U62" i="85"/>
  <c r="U68" i="85"/>
  <c r="U69" i="85"/>
  <c r="U73" i="85"/>
  <c r="U50" i="85"/>
  <c r="U43" i="85"/>
  <c r="U52" i="85"/>
  <c r="U56" i="85"/>
  <c r="U70" i="85"/>
  <c r="U75" i="85"/>
  <c r="U36" i="85"/>
  <c r="U41" i="85"/>
  <c r="U72" i="85"/>
  <c r="U87" i="85"/>
  <c r="U85" i="85"/>
  <c r="U51" i="85"/>
  <c r="U55" i="85"/>
  <c r="U61" i="85"/>
  <c r="U84" i="85"/>
  <c r="U54" i="85"/>
  <c r="U35" i="85"/>
  <c r="U47" i="85"/>
  <c r="U38" i="85"/>
  <c r="U39" i="85"/>
  <c r="U59" i="85"/>
  <c r="U83" i="85"/>
  <c r="U82" i="85"/>
  <c r="U49" i="85"/>
  <c r="U63" i="85"/>
  <c r="U58" i="85"/>
  <c r="U57" i="85"/>
  <c r="U65" i="85"/>
  <c r="U64" i="85"/>
  <c r="U79" i="85"/>
  <c r="U53" i="85"/>
  <c r="U37" i="85"/>
  <c r="U46" i="85"/>
  <c r="U48" i="85"/>
  <c r="U40" i="85"/>
  <c r="U80" i="85"/>
  <c r="U71" i="85"/>
  <c r="U60" i="85"/>
  <c r="U86" i="85"/>
  <c r="U78" i="85"/>
  <c r="U20" i="72"/>
  <c r="AB20" i="72" s="1"/>
  <c r="U56" i="72"/>
  <c r="V56" i="72" s="1"/>
  <c r="U19" i="72"/>
  <c r="AB19" i="72" s="1"/>
  <c r="U27" i="72"/>
  <c r="AB27" i="72" s="1"/>
  <c r="U44" i="72"/>
  <c r="AB44" i="72" s="1"/>
  <c r="U32" i="72"/>
  <c r="AB32" i="72" s="1"/>
  <c r="U49" i="72"/>
  <c r="AB49" i="72" s="1"/>
  <c r="U42" i="72"/>
  <c r="AB42" i="72" s="1"/>
  <c r="U47" i="91"/>
  <c r="U28" i="91"/>
  <c r="U42" i="91"/>
  <c r="U39" i="91"/>
  <c r="U30" i="91"/>
  <c r="U29" i="91"/>
  <c r="U43" i="91"/>
  <c r="U51" i="91"/>
  <c r="U37" i="91"/>
  <c r="U34" i="91"/>
  <c r="U40" i="91"/>
  <c r="U52" i="91"/>
  <c r="U50" i="91"/>
  <c r="U36" i="91"/>
  <c r="U38" i="91"/>
  <c r="U31" i="91"/>
  <c r="U55" i="91"/>
  <c r="U49" i="91"/>
  <c r="U37" i="72"/>
  <c r="U52" i="72"/>
  <c r="U34" i="72"/>
  <c r="U33" i="72"/>
  <c r="U47" i="72"/>
  <c r="U30" i="72"/>
  <c r="U23" i="72"/>
  <c r="U14" i="72"/>
  <c r="U12" i="72"/>
  <c r="U13" i="72"/>
  <c r="U35" i="72"/>
  <c r="U53" i="72"/>
  <c r="U54" i="72"/>
  <c r="U38" i="72"/>
  <c r="U10" i="72"/>
  <c r="U39" i="72"/>
  <c r="U15" i="72"/>
  <c r="U55" i="72"/>
  <c r="U41" i="72"/>
  <c r="U22" i="72"/>
  <c r="U28" i="72"/>
  <c r="U50" i="72"/>
  <c r="U51" i="72"/>
  <c r="U16" i="72"/>
  <c r="U26" i="72"/>
  <c r="U25" i="72"/>
  <c r="U21" i="72"/>
  <c r="U40" i="72"/>
  <c r="U48" i="72"/>
  <c r="U8" i="72"/>
  <c r="U9" i="72"/>
  <c r="U24" i="72"/>
  <c r="U17" i="72"/>
  <c r="U46" i="72"/>
  <c r="U43" i="72"/>
  <c r="U36" i="72"/>
  <c r="U31" i="72"/>
  <c r="U18" i="72"/>
  <c r="U45" i="72"/>
  <c r="U11" i="72"/>
  <c r="U14" i="71"/>
  <c r="U13" i="71"/>
  <c r="U65" i="71"/>
  <c r="AB65" i="71" s="1"/>
  <c r="U26" i="71"/>
  <c r="AB26" i="71" s="1"/>
  <c r="U23" i="71"/>
  <c r="U71" i="71"/>
  <c r="V71" i="71" s="1"/>
  <c r="U16" i="71"/>
  <c r="U20" i="71"/>
  <c r="U69" i="71"/>
  <c r="V69" i="71" s="1"/>
  <c r="U24" i="71"/>
  <c r="U22" i="71"/>
  <c r="U18" i="71"/>
  <c r="U12" i="71"/>
  <c r="U10" i="71"/>
  <c r="U27" i="71"/>
  <c r="V27" i="71" s="1"/>
  <c r="U63" i="71"/>
  <c r="V63" i="71" s="1"/>
  <c r="U19" i="71"/>
  <c r="U21" i="71"/>
  <c r="U11" i="71"/>
  <c r="U64" i="71"/>
  <c r="U66" i="71"/>
  <c r="U75" i="71"/>
  <c r="V75" i="71" s="1"/>
  <c r="U67" i="71"/>
  <c r="U68" i="71"/>
  <c r="U70" i="71"/>
  <c r="U28" i="71"/>
  <c r="U29" i="71"/>
  <c r="U30" i="71"/>
  <c r="U62" i="71"/>
  <c r="U87" i="71"/>
  <c r="U79" i="71"/>
  <c r="U72" i="71"/>
  <c r="U91" i="71"/>
  <c r="U83" i="71"/>
  <c r="U73" i="71"/>
  <c r="U77" i="71"/>
  <c r="U74" i="71"/>
  <c r="U81" i="71"/>
  <c r="U76" i="71"/>
  <c r="U85" i="71"/>
  <c r="U9" i="71"/>
  <c r="U78" i="71"/>
  <c r="U84" i="71"/>
  <c r="U90" i="71"/>
  <c r="U89" i="71"/>
  <c r="U88" i="71"/>
  <c r="U86" i="71"/>
  <c r="U92" i="71"/>
  <c r="U82" i="71"/>
  <c r="U80" i="71"/>
  <c r="U27" i="73"/>
  <c r="V27" i="73" s="1"/>
  <c r="U8" i="73"/>
  <c r="V8" i="73" s="1"/>
  <c r="X8" i="73" s="1"/>
  <c r="U17" i="73"/>
  <c r="U14" i="73"/>
  <c r="U9" i="73"/>
  <c r="U16" i="73"/>
  <c r="U15" i="73"/>
  <c r="U22" i="73"/>
  <c r="U12" i="73"/>
  <c r="U25" i="73"/>
  <c r="U10" i="73"/>
  <c r="U23" i="73"/>
  <c r="U20" i="73"/>
  <c r="U29" i="73"/>
  <c r="AB29" i="73" s="1"/>
  <c r="U13" i="73"/>
  <c r="U18" i="73"/>
  <c r="U28" i="73"/>
  <c r="AB28" i="73" s="1"/>
  <c r="U11" i="73"/>
  <c r="U24" i="73"/>
  <c r="U26" i="73"/>
  <c r="U19" i="73"/>
  <c r="U21" i="73"/>
  <c r="U30" i="73"/>
  <c r="U11" i="74"/>
  <c r="V11" i="74" s="1"/>
  <c r="U12" i="74"/>
  <c r="U14" i="74"/>
  <c r="U10" i="74"/>
  <c r="U9" i="74"/>
  <c r="U8" i="74"/>
  <c r="U15" i="74"/>
  <c r="U8" i="75"/>
  <c r="U9" i="75"/>
  <c r="J19" i="208"/>
  <c r="AR102" i="86"/>
  <c r="Y19" i="208"/>
  <c r="X19" i="208"/>
  <c r="V19" i="88" l="1"/>
  <c r="AD19" i="88"/>
  <c r="AB45" i="88"/>
  <c r="AD45" i="88"/>
  <c r="V12" i="88"/>
  <c r="AD12" i="88"/>
  <c r="V16" i="88"/>
  <c r="AD16" i="88"/>
  <c r="V44" i="88"/>
  <c r="AD44" i="88"/>
  <c r="AB29" i="88"/>
  <c r="AD29" i="88"/>
  <c r="V11" i="88"/>
  <c r="AD11" i="88"/>
  <c r="AB20" i="88"/>
  <c r="AD20" i="88"/>
  <c r="V39" i="88"/>
  <c r="AD39" i="88"/>
  <c r="AB13" i="88"/>
  <c r="AD13" i="88"/>
  <c r="V9" i="88"/>
  <c r="AD9" i="88"/>
  <c r="V8" i="88"/>
  <c r="AD8" i="88"/>
  <c r="V28" i="88"/>
  <c r="AD28" i="88"/>
  <c r="AB33" i="88"/>
  <c r="AD33" i="88"/>
  <c r="AB37" i="88"/>
  <c r="AD37" i="88"/>
  <c r="V23" i="68"/>
  <c r="AD23" i="68"/>
  <c r="AB42" i="87"/>
  <c r="AD42" i="87"/>
  <c r="V39" i="87"/>
  <c r="AD39" i="87"/>
  <c r="V21" i="87"/>
  <c r="AD21" i="87"/>
  <c r="V20" i="87"/>
  <c r="AD20" i="87"/>
  <c r="V41" i="87"/>
  <c r="AD41" i="87"/>
  <c r="AB43" i="87"/>
  <c r="AD43" i="87"/>
  <c r="AB31" i="87"/>
  <c r="AD31" i="87"/>
  <c r="V48" i="87"/>
  <c r="AD48" i="87"/>
  <c r="AB38" i="87"/>
  <c r="AD38" i="87"/>
  <c r="V18" i="87"/>
  <c r="AD18" i="87"/>
  <c r="V50" i="87"/>
  <c r="AD50" i="87"/>
  <c r="V44" i="91"/>
  <c r="AD13" i="67"/>
  <c r="AD16" i="67"/>
  <c r="AB18" i="86"/>
  <c r="AD18" i="86"/>
  <c r="V17" i="86"/>
  <c r="X17" i="86" s="1"/>
  <c r="AD17" i="86"/>
  <c r="V24" i="86"/>
  <c r="AD24" i="86"/>
  <c r="AB21" i="86"/>
  <c r="AD21" i="86"/>
  <c r="V10" i="86"/>
  <c r="AD10" i="86"/>
  <c r="V16" i="86"/>
  <c r="AD16" i="86"/>
  <c r="AB9" i="86"/>
  <c r="AD9" i="86"/>
  <c r="AB54" i="91"/>
  <c r="V32" i="91"/>
  <c r="AB41" i="91"/>
  <c r="V45" i="91"/>
  <c r="AB46" i="91"/>
  <c r="AB18" i="87"/>
  <c r="AB28" i="88"/>
  <c r="V33" i="91"/>
  <c r="AB41" i="68"/>
  <c r="AB38" i="68"/>
  <c r="V35" i="91"/>
  <c r="V48" i="91"/>
  <c r="V19" i="70"/>
  <c r="V32" i="68"/>
  <c r="V21" i="70"/>
  <c r="V20" i="70"/>
  <c r="V61" i="71"/>
  <c r="AB15" i="71"/>
  <c r="V65" i="71"/>
  <c r="V25" i="71"/>
  <c r="AB17" i="91"/>
  <c r="V26" i="70"/>
  <c r="AB11" i="69"/>
  <c r="AB8" i="88"/>
  <c r="AD34" i="66"/>
  <c r="AB34" i="66"/>
  <c r="V35" i="66"/>
  <c r="AB35" i="66"/>
  <c r="AB25" i="68"/>
  <c r="AB11" i="74"/>
  <c r="AB16" i="86"/>
  <c r="AD26" i="66"/>
  <c r="AB26" i="66"/>
  <c r="V25" i="66"/>
  <c r="AB25" i="66"/>
  <c r="V44" i="68"/>
  <c r="V13" i="74"/>
  <c r="AB13" i="91"/>
  <c r="AB10" i="91"/>
  <c r="AB24" i="86"/>
  <c r="AB39" i="88"/>
  <c r="V20" i="88"/>
  <c r="AB16" i="88"/>
  <c r="V29" i="88"/>
  <c r="AB47" i="68"/>
  <c r="AB39" i="87"/>
  <c r="V38" i="87"/>
  <c r="AB50" i="87"/>
  <c r="AB48" i="87"/>
  <c r="V43" i="87"/>
  <c r="V46" i="68"/>
  <c r="V13" i="68"/>
  <c r="V16" i="67"/>
  <c r="AB17" i="86"/>
  <c r="V26" i="71"/>
  <c r="AB27" i="71"/>
  <c r="AB69" i="71"/>
  <c r="V8" i="71"/>
  <c r="AB17" i="71"/>
  <c r="AB23" i="91"/>
  <c r="V53" i="91"/>
  <c r="AB15" i="89"/>
  <c r="AB12" i="89"/>
  <c r="AB22" i="69"/>
  <c r="AB44" i="88"/>
  <c r="AB19" i="88"/>
  <c r="AB12" i="88"/>
  <c r="V13" i="88"/>
  <c r="AB50" i="68"/>
  <c r="AB23" i="68"/>
  <c r="AB66" i="87"/>
  <c r="AB21" i="87"/>
  <c r="V13" i="67"/>
  <c r="AD8" i="68"/>
  <c r="AB8" i="68"/>
  <c r="V31" i="87"/>
  <c r="AD27" i="85"/>
  <c r="AB27" i="85"/>
  <c r="AD12" i="68"/>
  <c r="AB12" i="68"/>
  <c r="AB8" i="73"/>
  <c r="AD81" i="85"/>
  <c r="AB20" i="87"/>
  <c r="AB11" i="88"/>
  <c r="AB41" i="87"/>
  <c r="V11" i="91"/>
  <c r="V45" i="88"/>
  <c r="AB55" i="68"/>
  <c r="V8" i="68"/>
  <c r="V19" i="67"/>
  <c r="AB19" i="67"/>
  <c r="AD67" i="85"/>
  <c r="AB40" i="68"/>
  <c r="V77" i="85"/>
  <c r="AB10" i="86"/>
  <c r="V42" i="85"/>
  <c r="V34" i="86"/>
  <c r="AB34" i="86"/>
  <c r="V44" i="85"/>
  <c r="AD31" i="85"/>
  <c r="AD25" i="66"/>
  <c r="AD35" i="66"/>
  <c r="V27" i="85"/>
  <c r="AB27" i="73"/>
  <c r="V37" i="88"/>
  <c r="AB9" i="88"/>
  <c r="V33" i="88"/>
  <c r="V12" i="68"/>
  <c r="V21" i="86"/>
  <c r="X21" i="86" s="1"/>
  <c r="V26" i="66"/>
  <c r="V88" i="85"/>
  <c r="AD32" i="85"/>
  <c r="V32" i="85"/>
  <c r="AD24" i="85"/>
  <c r="V24" i="85"/>
  <c r="AD30" i="85"/>
  <c r="V30" i="85"/>
  <c r="AD34" i="85"/>
  <c r="V34" i="85"/>
  <c r="AD21" i="85"/>
  <c r="V21" i="85"/>
  <c r="AD23" i="85"/>
  <c r="V23" i="85"/>
  <c r="AD28" i="85"/>
  <c r="V28" i="85"/>
  <c r="AD29" i="85"/>
  <c r="V29" i="85"/>
  <c r="AD26" i="85"/>
  <c r="V26" i="85"/>
  <c r="AD25" i="85"/>
  <c r="V25" i="85"/>
  <c r="AD33" i="85"/>
  <c r="V33" i="85"/>
  <c r="AD20" i="85"/>
  <c r="V20" i="85"/>
  <c r="AD22" i="85"/>
  <c r="V22" i="85"/>
  <c r="AD22" i="66"/>
  <c r="V22" i="66"/>
  <c r="AB8" i="66"/>
  <c r="V8" i="66"/>
  <c r="V20" i="66"/>
  <c r="AD20" i="66"/>
  <c r="AB11" i="66"/>
  <c r="V11" i="66"/>
  <c r="AD19" i="66"/>
  <c r="V19" i="66"/>
  <c r="AB14" i="66"/>
  <c r="V14" i="66"/>
  <c r="V17" i="66"/>
  <c r="AB17" i="66"/>
  <c r="V16" i="66"/>
  <c r="AB16" i="66"/>
  <c r="AB15" i="66"/>
  <c r="V15" i="66"/>
  <c r="AB10" i="66"/>
  <c r="V10" i="66"/>
  <c r="V9" i="66"/>
  <c r="AB9" i="66"/>
  <c r="AB18" i="66"/>
  <c r="V18" i="66"/>
  <c r="V13" i="66"/>
  <c r="AB13" i="66"/>
  <c r="V21" i="66"/>
  <c r="AD21" i="66"/>
  <c r="V12" i="66"/>
  <c r="AB12" i="66"/>
  <c r="V74" i="85"/>
  <c r="V34" i="66"/>
  <c r="AD32" i="66"/>
  <c r="V32" i="66"/>
  <c r="V24" i="66"/>
  <c r="AD24" i="66"/>
  <c r="AD33" i="66"/>
  <c r="V33" i="66"/>
  <c r="V23" i="66"/>
  <c r="AD23" i="66"/>
  <c r="AD31" i="66"/>
  <c r="V31" i="66"/>
  <c r="AD28" i="66"/>
  <c r="V28" i="66"/>
  <c r="AD37" i="66"/>
  <c r="V37" i="66"/>
  <c r="AD36" i="66"/>
  <c r="V36" i="66"/>
  <c r="AD30" i="66"/>
  <c r="V30" i="66"/>
  <c r="AD29" i="66"/>
  <c r="V29" i="66"/>
  <c r="V27" i="66"/>
  <c r="AD27" i="66"/>
  <c r="AD34" i="86"/>
  <c r="V9" i="86"/>
  <c r="V39" i="86"/>
  <c r="X39" i="86" s="1"/>
  <c r="V18" i="86"/>
  <c r="X18" i="86" s="1"/>
  <c r="V20" i="86"/>
  <c r="X20" i="86" s="1"/>
  <c r="AB20" i="86"/>
  <c r="V29" i="86"/>
  <c r="AB29" i="86"/>
  <c r="AB26" i="86"/>
  <c r="V26" i="86"/>
  <c r="AB28" i="86"/>
  <c r="V28" i="86"/>
  <c r="V25" i="86"/>
  <c r="AB25" i="86"/>
  <c r="V37" i="86"/>
  <c r="AD37" i="86"/>
  <c r="AB8" i="86"/>
  <c r="V8" i="86"/>
  <c r="V33" i="86"/>
  <c r="AD33" i="86"/>
  <c r="AB19" i="86"/>
  <c r="V19" i="86"/>
  <c r="X19" i="86" s="1"/>
  <c r="V31" i="86"/>
  <c r="AD31" i="86"/>
  <c r="V23" i="86"/>
  <c r="AB23" i="86"/>
  <c r="AB13" i="86"/>
  <c r="V13" i="86"/>
  <c r="V11" i="86"/>
  <c r="AB11" i="86"/>
  <c r="AD30" i="86"/>
  <c r="V30" i="86"/>
  <c r="V22" i="86"/>
  <c r="X22" i="86" s="1"/>
  <c r="AB22" i="86"/>
  <c r="AD32" i="86"/>
  <c r="V32" i="86"/>
  <c r="V35" i="86"/>
  <c r="AD35" i="86"/>
  <c r="V27" i="86"/>
  <c r="AB27" i="86"/>
  <c r="AD38" i="86"/>
  <c r="V38" i="86"/>
  <c r="AD36" i="86"/>
  <c r="V36" i="86"/>
  <c r="AB15" i="86"/>
  <c r="V15" i="86"/>
  <c r="V12" i="86"/>
  <c r="AB12" i="86"/>
  <c r="AB14" i="86"/>
  <c r="V14" i="86"/>
  <c r="AD19" i="67"/>
  <c r="V11" i="67"/>
  <c r="AD11" i="67"/>
  <c r="V14" i="67"/>
  <c r="AD14" i="67"/>
  <c r="AD12" i="67"/>
  <c r="V12" i="67"/>
  <c r="AD8" i="67"/>
  <c r="V8" i="67"/>
  <c r="AD9" i="67"/>
  <c r="V9" i="67"/>
  <c r="V18" i="67"/>
  <c r="AD18" i="67"/>
  <c r="V15" i="67"/>
  <c r="AD15" i="67"/>
  <c r="V10" i="67"/>
  <c r="AD10" i="67"/>
  <c r="AD20" i="67"/>
  <c r="V20" i="67"/>
  <c r="AD17" i="67"/>
  <c r="V17" i="67"/>
  <c r="V42" i="87"/>
  <c r="AB58" i="87"/>
  <c r="AB10" i="87"/>
  <c r="V10" i="87"/>
  <c r="V15" i="87"/>
  <c r="AB15" i="87"/>
  <c r="AB9" i="87"/>
  <c r="V9" i="87"/>
  <c r="AB13" i="87"/>
  <c r="V13" i="87"/>
  <c r="AB14" i="87"/>
  <c r="V14" i="87"/>
  <c r="V8" i="87"/>
  <c r="AB8" i="87"/>
  <c r="V12" i="87"/>
  <c r="AB12" i="87"/>
  <c r="AB11" i="87"/>
  <c r="V11" i="87"/>
  <c r="V16" i="87"/>
  <c r="AB16" i="87"/>
  <c r="AB17" i="87"/>
  <c r="V17" i="87"/>
  <c r="V49" i="87"/>
  <c r="AB49" i="87"/>
  <c r="V45" i="87"/>
  <c r="AB45" i="87"/>
  <c r="V65" i="87"/>
  <c r="AB65" i="87"/>
  <c r="V22" i="87"/>
  <c r="AB22" i="87"/>
  <c r="V53" i="87"/>
  <c r="AB53" i="87"/>
  <c r="V63" i="87"/>
  <c r="AB63" i="87"/>
  <c r="V59" i="87"/>
  <c r="AB59" i="87"/>
  <c r="V61" i="87"/>
  <c r="AB61" i="87"/>
  <c r="AB24" i="87"/>
  <c r="V24" i="87"/>
  <c r="V52" i="87"/>
  <c r="AB52" i="87"/>
  <c r="V56" i="87"/>
  <c r="AB56" i="87"/>
  <c r="AB25" i="87"/>
  <c r="V25" i="87"/>
  <c r="V47" i="87"/>
  <c r="AB47" i="87"/>
  <c r="V29" i="87"/>
  <c r="AB29" i="87"/>
  <c r="V62" i="87"/>
  <c r="AB62" i="87"/>
  <c r="V60" i="87"/>
  <c r="AB60" i="87"/>
  <c r="V33" i="87"/>
  <c r="AB33" i="87"/>
  <c r="V35" i="87"/>
  <c r="AB35" i="87"/>
  <c r="V57" i="87"/>
  <c r="AB57" i="87"/>
  <c r="V30" i="87"/>
  <c r="AB30" i="87"/>
  <c r="AB36" i="87"/>
  <c r="V36" i="87"/>
  <c r="V51" i="87"/>
  <c r="AB51" i="87"/>
  <c r="V27" i="87"/>
  <c r="AB27" i="87"/>
  <c r="V40" i="87"/>
  <c r="AB40" i="87"/>
  <c r="AB26" i="87"/>
  <c r="V26" i="87"/>
  <c r="V67" i="87"/>
  <c r="AB67" i="87"/>
  <c r="V46" i="87"/>
  <c r="AB46" i="87"/>
  <c r="AB34" i="87"/>
  <c r="V34" i="87"/>
  <c r="AB19" i="87"/>
  <c r="V19" i="87"/>
  <c r="AB23" i="87"/>
  <c r="V23" i="87"/>
  <c r="V55" i="87"/>
  <c r="AB55" i="87"/>
  <c r="V54" i="87"/>
  <c r="AB54" i="87"/>
  <c r="AB64" i="87"/>
  <c r="V64" i="87"/>
  <c r="AB37" i="87"/>
  <c r="V37" i="87"/>
  <c r="V32" i="87"/>
  <c r="AB32" i="87"/>
  <c r="V44" i="87"/>
  <c r="AB44" i="87"/>
  <c r="AB28" i="87"/>
  <c r="V28" i="87"/>
  <c r="AB48" i="68"/>
  <c r="V48" i="68"/>
  <c r="AB67" i="68"/>
  <c r="V67" i="68"/>
  <c r="V21" i="68"/>
  <c r="AB21" i="68"/>
  <c r="V37" i="68"/>
  <c r="AB37" i="68"/>
  <c r="V65" i="68"/>
  <c r="AB65" i="68"/>
  <c r="V64" i="68"/>
  <c r="AB64" i="68"/>
  <c r="V39" i="68"/>
  <c r="AB39" i="68"/>
  <c r="V10" i="68"/>
  <c r="AD10" i="68"/>
  <c r="V57" i="68"/>
  <c r="AB57" i="68"/>
  <c r="V51" i="68"/>
  <c r="AB51" i="68"/>
  <c r="V58" i="68"/>
  <c r="AB58" i="68"/>
  <c r="AD15" i="68"/>
  <c r="V15" i="68"/>
  <c r="V56" i="68"/>
  <c r="AB56" i="68"/>
  <c r="AD9" i="68"/>
  <c r="V9" i="68"/>
  <c r="V22" i="68"/>
  <c r="AB22" i="68"/>
  <c r="AB59" i="68"/>
  <c r="V59" i="68"/>
  <c r="AB27" i="68"/>
  <c r="V27" i="68"/>
  <c r="V66" i="68"/>
  <c r="AB66" i="68"/>
  <c r="V53" i="68"/>
  <c r="AB53" i="68"/>
  <c r="V54" i="68"/>
  <c r="AB54" i="68"/>
  <c r="AB63" i="68"/>
  <c r="V63" i="68"/>
  <c r="AB42" i="68"/>
  <c r="V42" i="68"/>
  <c r="V24" i="68"/>
  <c r="AB24" i="68"/>
  <c r="V49" i="68"/>
  <c r="AB49" i="68"/>
  <c r="AB36" i="68"/>
  <c r="V36" i="68"/>
  <c r="V43" i="68"/>
  <c r="AB43" i="68"/>
  <c r="V33" i="68"/>
  <c r="AB33" i="68"/>
  <c r="V20" i="68"/>
  <c r="AB20" i="68"/>
  <c r="AB29" i="68"/>
  <c r="V29" i="68"/>
  <c r="AB28" i="68"/>
  <c r="V28" i="68"/>
  <c r="V18" i="68"/>
  <c r="AB18" i="68"/>
  <c r="V60" i="68"/>
  <c r="AB60" i="68"/>
  <c r="V14" i="68"/>
  <c r="AD14" i="68"/>
  <c r="V45" i="68"/>
  <c r="AB45" i="68"/>
  <c r="V61" i="68"/>
  <c r="AB61" i="68"/>
  <c r="V35" i="68"/>
  <c r="AB35" i="68"/>
  <c r="AD16" i="68"/>
  <c r="V16" i="68"/>
  <c r="AB52" i="68"/>
  <c r="V52" i="68"/>
  <c r="V26" i="68"/>
  <c r="AB26" i="68"/>
  <c r="V11" i="68"/>
  <c r="AD11" i="68"/>
  <c r="V19" i="68"/>
  <c r="AB19" i="68"/>
  <c r="AD17" i="68"/>
  <c r="V17" i="68"/>
  <c r="V30" i="68"/>
  <c r="AB30" i="68"/>
  <c r="V34" i="68"/>
  <c r="AB34" i="68"/>
  <c r="V31" i="68"/>
  <c r="AB31" i="68"/>
  <c r="V62" i="68"/>
  <c r="AB62" i="68"/>
  <c r="V10" i="88"/>
  <c r="AB10" i="88"/>
  <c r="V21" i="88"/>
  <c r="AB21" i="88"/>
  <c r="V18" i="88"/>
  <c r="AB18" i="88"/>
  <c r="V24" i="88"/>
  <c r="AB24" i="88"/>
  <c r="V40" i="88"/>
  <c r="AB40" i="88"/>
  <c r="V36" i="88"/>
  <c r="AB36" i="88"/>
  <c r="V43" i="88"/>
  <c r="AB43" i="88"/>
  <c r="V14" i="88"/>
  <c r="AB14" i="88"/>
  <c r="V31" i="88"/>
  <c r="AB31" i="88"/>
  <c r="AB41" i="88"/>
  <c r="V41" i="88"/>
  <c r="V30" i="88"/>
  <c r="AB30" i="88"/>
  <c r="V22" i="88"/>
  <c r="AB22" i="88"/>
  <c r="V32" i="88"/>
  <c r="AB32" i="88"/>
  <c r="AB17" i="88"/>
  <c r="V17" i="88"/>
  <c r="V35" i="88"/>
  <c r="AB35" i="88"/>
  <c r="V27" i="88"/>
  <c r="AB27" i="88"/>
  <c r="AB34" i="88"/>
  <c r="V34" i="88"/>
  <c r="V15" i="88"/>
  <c r="AB15" i="88"/>
  <c r="AB42" i="88"/>
  <c r="V42" i="88"/>
  <c r="AB38" i="88"/>
  <c r="V38" i="88"/>
  <c r="V26" i="88"/>
  <c r="AB26" i="88"/>
  <c r="AB25" i="88"/>
  <c r="V25" i="88"/>
  <c r="V23" i="88"/>
  <c r="AB23" i="88"/>
  <c r="AB20" i="69"/>
  <c r="V20" i="69"/>
  <c r="V19" i="69"/>
  <c r="AB19" i="69"/>
  <c r="V14" i="69"/>
  <c r="AB14" i="69"/>
  <c r="AB28" i="69"/>
  <c r="V28" i="69"/>
  <c r="V10" i="69"/>
  <c r="AB10" i="69"/>
  <c r="AB13" i="69"/>
  <c r="V13" i="69"/>
  <c r="AB24" i="69"/>
  <c r="V24" i="69"/>
  <c r="V18" i="69"/>
  <c r="AB18" i="69"/>
  <c r="AB16" i="69"/>
  <c r="V16" i="69"/>
  <c r="AB25" i="69"/>
  <c r="V25" i="69"/>
  <c r="AB8" i="69"/>
  <c r="V8" i="69"/>
  <c r="V26" i="69"/>
  <c r="AB26" i="69"/>
  <c r="AB9" i="69"/>
  <c r="V9" i="69"/>
  <c r="V27" i="69"/>
  <c r="AB27" i="69"/>
  <c r="V15" i="69"/>
  <c r="AB15" i="69"/>
  <c r="AB21" i="69"/>
  <c r="V21" i="69"/>
  <c r="V23" i="69"/>
  <c r="AB23" i="69"/>
  <c r="AB12" i="69"/>
  <c r="V12" i="69"/>
  <c r="AB17" i="69"/>
  <c r="V17" i="69"/>
  <c r="AB21" i="89"/>
  <c r="V21" i="89"/>
  <c r="V13" i="89"/>
  <c r="AB13" i="89"/>
  <c r="V11" i="89"/>
  <c r="AB11" i="89"/>
  <c r="V23" i="89"/>
  <c r="AB23" i="89"/>
  <c r="AB9" i="89"/>
  <c r="V9" i="89"/>
  <c r="V20" i="89"/>
  <c r="AB20" i="89"/>
  <c r="AB14" i="89"/>
  <c r="V14" i="89"/>
  <c r="V19" i="89"/>
  <c r="AB19" i="89"/>
  <c r="AB10" i="89"/>
  <c r="V10" i="89"/>
  <c r="V16" i="89"/>
  <c r="AB16" i="89"/>
  <c r="AB17" i="89"/>
  <c r="V17" i="89"/>
  <c r="V8" i="89"/>
  <c r="AB8" i="89"/>
  <c r="V22" i="89"/>
  <c r="AB22" i="89"/>
  <c r="AB18" i="89"/>
  <c r="V18" i="89"/>
  <c r="V16" i="70"/>
  <c r="AB16" i="70"/>
  <c r="AB11" i="70"/>
  <c r="V11" i="70"/>
  <c r="V22" i="70"/>
  <c r="AB22" i="70"/>
  <c r="AB10" i="70"/>
  <c r="V10" i="70"/>
  <c r="V13" i="70"/>
  <c r="AB13" i="70"/>
  <c r="AB14" i="70"/>
  <c r="V14" i="70"/>
  <c r="AB15" i="70"/>
  <c r="V15" i="70"/>
  <c r="V8" i="70"/>
  <c r="AB8" i="70"/>
  <c r="V17" i="70"/>
  <c r="AB17" i="70"/>
  <c r="AB12" i="70"/>
  <c r="V12" i="70"/>
  <c r="V18" i="70"/>
  <c r="AB18" i="70"/>
  <c r="V9" i="70"/>
  <c r="AB9" i="70"/>
  <c r="AB25" i="70"/>
  <c r="V25" i="70"/>
  <c r="V23" i="70"/>
  <c r="AB23" i="70"/>
  <c r="V27" i="70"/>
  <c r="AB27" i="70"/>
  <c r="V24" i="70"/>
  <c r="AB24" i="70"/>
  <c r="V28" i="70"/>
  <c r="AB28" i="70"/>
  <c r="V14" i="91"/>
  <c r="AB14" i="91"/>
  <c r="AB16" i="91"/>
  <c r="V16" i="91"/>
  <c r="V18" i="91"/>
  <c r="AB18" i="91"/>
  <c r="AB15" i="91"/>
  <c r="V15" i="91"/>
  <c r="AB19" i="91"/>
  <c r="V19" i="91"/>
  <c r="AB24" i="91"/>
  <c r="V24" i="91"/>
  <c r="V9" i="91"/>
  <c r="AB9" i="91"/>
  <c r="AB8" i="91"/>
  <c r="V8" i="91"/>
  <c r="X8" i="91" s="1"/>
  <c r="AB27" i="91"/>
  <c r="V27" i="91"/>
  <c r="AB21" i="91"/>
  <c r="V21" i="91"/>
  <c r="AB12" i="91"/>
  <c r="V12" i="91"/>
  <c r="AB20" i="91"/>
  <c r="V20" i="91"/>
  <c r="V22" i="91"/>
  <c r="AB22" i="91"/>
  <c r="V25" i="91"/>
  <c r="AB25" i="91"/>
  <c r="V26" i="91"/>
  <c r="AB26" i="91"/>
  <c r="AD45" i="85"/>
  <c r="AD66" i="85"/>
  <c r="V37" i="85"/>
  <c r="AD37" i="85"/>
  <c r="AD73" i="85"/>
  <c r="V73" i="85"/>
  <c r="AD60" i="85"/>
  <c r="V60" i="85"/>
  <c r="V53" i="85"/>
  <c r="AD53" i="85"/>
  <c r="V63" i="85"/>
  <c r="AD63" i="85"/>
  <c r="V39" i="85"/>
  <c r="AD39" i="85"/>
  <c r="AD72" i="85"/>
  <c r="V72" i="85"/>
  <c r="AD75" i="85"/>
  <c r="V75" i="85"/>
  <c r="V69" i="85"/>
  <c r="AD69" i="85"/>
  <c r="V38" i="85"/>
  <c r="AD38" i="85"/>
  <c r="V70" i="85"/>
  <c r="AD70" i="85"/>
  <c r="V68" i="85"/>
  <c r="AD68" i="85"/>
  <c r="AD58" i="85"/>
  <c r="V58" i="85"/>
  <c r="V61" i="85"/>
  <c r="AD61" i="85"/>
  <c r="V49" i="85"/>
  <c r="AD49" i="85"/>
  <c r="AD80" i="85"/>
  <c r="V80" i="85"/>
  <c r="V41" i="85"/>
  <c r="AD41" i="85"/>
  <c r="V56" i="85"/>
  <c r="AD56" i="85"/>
  <c r="V62" i="85"/>
  <c r="AD62" i="85"/>
  <c r="AD59" i="85"/>
  <c r="V59" i="85"/>
  <c r="AD87" i="85"/>
  <c r="V87" i="85"/>
  <c r="V40" i="85"/>
  <c r="AD40" i="85"/>
  <c r="AD79" i="85"/>
  <c r="V79" i="85"/>
  <c r="V52" i="85"/>
  <c r="AD52" i="85"/>
  <c r="AD76" i="85"/>
  <c r="V76" i="85"/>
  <c r="V48" i="85"/>
  <c r="AD48" i="85"/>
  <c r="V64" i="85"/>
  <c r="AD64" i="85"/>
  <c r="AD84" i="85"/>
  <c r="V84" i="85"/>
  <c r="V55" i="85"/>
  <c r="AD55" i="85"/>
  <c r="V43" i="85"/>
  <c r="AD43" i="85"/>
  <c r="V65" i="85"/>
  <c r="AD65" i="85"/>
  <c r="AD82" i="85"/>
  <c r="V82" i="85"/>
  <c r="V47" i="85"/>
  <c r="AD47" i="85"/>
  <c r="V51" i="85"/>
  <c r="AD51" i="85"/>
  <c r="V36" i="85"/>
  <c r="AD36" i="85"/>
  <c r="AD86" i="85"/>
  <c r="V86" i="85"/>
  <c r="V54" i="85"/>
  <c r="AD54" i="85"/>
  <c r="V71" i="85"/>
  <c r="AD71" i="85"/>
  <c r="AD78" i="85"/>
  <c r="V78" i="85"/>
  <c r="V46" i="85"/>
  <c r="AD46" i="85"/>
  <c r="V57" i="85"/>
  <c r="AD57" i="85"/>
  <c r="AD83" i="85"/>
  <c r="V83" i="85"/>
  <c r="V35" i="85"/>
  <c r="AD35" i="85"/>
  <c r="AD85" i="85"/>
  <c r="V85" i="85"/>
  <c r="V50" i="85"/>
  <c r="AD50" i="85"/>
  <c r="V49" i="72"/>
  <c r="V20" i="72"/>
  <c r="V32" i="72"/>
  <c r="V42" i="72"/>
  <c r="V19" i="72"/>
  <c r="AB56" i="72"/>
  <c r="V44" i="72"/>
  <c r="V27" i="72"/>
  <c r="AB49" i="91"/>
  <c r="V49" i="91"/>
  <c r="AB37" i="91"/>
  <c r="V37" i="91"/>
  <c r="V43" i="91"/>
  <c r="AB43" i="91"/>
  <c r="V30" i="91"/>
  <c r="AB30" i="91"/>
  <c r="V47" i="91"/>
  <c r="AB47" i="91"/>
  <c r="V36" i="91"/>
  <c r="AB36" i="91"/>
  <c r="AB29" i="91"/>
  <c r="V29" i="91"/>
  <c r="V28" i="91"/>
  <c r="AB28" i="91"/>
  <c r="V55" i="91"/>
  <c r="AB55" i="91"/>
  <c r="AB31" i="91"/>
  <c r="V31" i="91"/>
  <c r="V50" i="91"/>
  <c r="AB50" i="91"/>
  <c r="V51" i="91"/>
  <c r="AB51" i="91"/>
  <c r="AB39" i="91"/>
  <c r="V39" i="91"/>
  <c r="V42" i="91"/>
  <c r="AB42" i="91"/>
  <c r="V34" i="91"/>
  <c r="AB34" i="91"/>
  <c r="V38" i="91"/>
  <c r="AB38" i="91"/>
  <c r="AB52" i="91"/>
  <c r="V52" i="91"/>
  <c r="AB40" i="91"/>
  <c r="V40" i="91"/>
  <c r="V55" i="72"/>
  <c r="AB55" i="72"/>
  <c r="AB15" i="72"/>
  <c r="V15" i="72"/>
  <c r="V35" i="72"/>
  <c r="AB35" i="72"/>
  <c r="V34" i="72"/>
  <c r="AB34" i="72"/>
  <c r="V33" i="72"/>
  <c r="AB33" i="72"/>
  <c r="AB16" i="72"/>
  <c r="V16" i="72"/>
  <c r="V39" i="72"/>
  <c r="AB39" i="72"/>
  <c r="V13" i="72"/>
  <c r="AB13" i="72"/>
  <c r="AB52" i="72"/>
  <c r="V52" i="72"/>
  <c r="AB48" i="72"/>
  <c r="V48" i="72"/>
  <c r="AB10" i="72"/>
  <c r="V10" i="72"/>
  <c r="AB12" i="72"/>
  <c r="V12" i="72"/>
  <c r="V37" i="72"/>
  <c r="AB37" i="72"/>
  <c r="V24" i="72"/>
  <c r="AB24" i="72"/>
  <c r="AB45" i="72"/>
  <c r="V45" i="72"/>
  <c r="V18" i="72"/>
  <c r="AB18" i="72"/>
  <c r="V51" i="72"/>
  <c r="AB51" i="72"/>
  <c r="AB36" i="72"/>
  <c r="V36" i="72"/>
  <c r="AB40" i="72"/>
  <c r="V40" i="72"/>
  <c r="AB50" i="72"/>
  <c r="V50" i="72"/>
  <c r="AB38" i="72"/>
  <c r="V38" i="72"/>
  <c r="AB14" i="72"/>
  <c r="V14" i="72"/>
  <c r="AB25" i="72"/>
  <c r="V25" i="72"/>
  <c r="V9" i="72"/>
  <c r="AB9" i="72"/>
  <c r="V43" i="72"/>
  <c r="AB43" i="72"/>
  <c r="V28" i="72"/>
  <c r="AB28" i="72"/>
  <c r="AB54" i="72"/>
  <c r="V54" i="72"/>
  <c r="AB23" i="72"/>
  <c r="V23" i="72"/>
  <c r="AB11" i="72"/>
  <c r="V11" i="72"/>
  <c r="AB26" i="72"/>
  <c r="V26" i="72"/>
  <c r="V31" i="72"/>
  <c r="AB31" i="72"/>
  <c r="V22" i="72"/>
  <c r="AB22" i="72"/>
  <c r="AB53" i="72"/>
  <c r="V53" i="72"/>
  <c r="V30" i="72"/>
  <c r="AB30" i="72"/>
  <c r="AB8" i="72"/>
  <c r="V8" i="72"/>
  <c r="AB46" i="72"/>
  <c r="V46" i="72"/>
  <c r="V17" i="72"/>
  <c r="AB17" i="72"/>
  <c r="V21" i="72"/>
  <c r="AB21" i="72"/>
  <c r="AB41" i="72"/>
  <c r="V41" i="72"/>
  <c r="V47" i="72"/>
  <c r="AB47" i="72"/>
  <c r="AB11" i="71"/>
  <c r="V11" i="71"/>
  <c r="V16" i="71"/>
  <c r="AB16" i="71"/>
  <c r="AB14" i="71"/>
  <c r="V14" i="71"/>
  <c r="V21" i="71"/>
  <c r="AB21" i="71"/>
  <c r="AB19" i="71"/>
  <c r="V19" i="71"/>
  <c r="AB22" i="71"/>
  <c r="V22" i="71"/>
  <c r="AB23" i="71"/>
  <c r="V23" i="71"/>
  <c r="AB10" i="71"/>
  <c r="V10" i="71"/>
  <c r="V13" i="71"/>
  <c r="AB13" i="71"/>
  <c r="V24" i="71"/>
  <c r="AB24" i="71"/>
  <c r="AB71" i="71"/>
  <c r="AB63" i="71"/>
  <c r="V12" i="71"/>
  <c r="AB12" i="71"/>
  <c r="AB18" i="71"/>
  <c r="V18" i="71"/>
  <c r="V20" i="71"/>
  <c r="AB20" i="71"/>
  <c r="V70" i="71"/>
  <c r="AB70" i="71"/>
  <c r="V62" i="71"/>
  <c r="AB62" i="71"/>
  <c r="V67" i="71"/>
  <c r="AB67" i="71"/>
  <c r="V28" i="71"/>
  <c r="AB28" i="71"/>
  <c r="V66" i="71"/>
  <c r="AB66" i="71"/>
  <c r="AB68" i="71"/>
  <c r="V68" i="71"/>
  <c r="AB64" i="71"/>
  <c r="V64" i="71"/>
  <c r="AB75" i="71"/>
  <c r="AB30" i="71"/>
  <c r="V30" i="71"/>
  <c r="V29" i="71"/>
  <c r="AB29" i="71"/>
  <c r="V80" i="71"/>
  <c r="AB80" i="71"/>
  <c r="AB82" i="71"/>
  <c r="V82" i="71"/>
  <c r="AB85" i="71"/>
  <c r="V85" i="71"/>
  <c r="V83" i="71"/>
  <c r="AB83" i="71"/>
  <c r="AB77" i="71"/>
  <c r="V77" i="71"/>
  <c r="AB86" i="71"/>
  <c r="V86" i="71"/>
  <c r="V91" i="71"/>
  <c r="AB91" i="71"/>
  <c r="V87" i="71"/>
  <c r="AB87" i="71"/>
  <c r="V9" i="71"/>
  <c r="AB9" i="71"/>
  <c r="V92" i="71"/>
  <c r="AB92" i="71"/>
  <c r="V76" i="71"/>
  <c r="AB76" i="71"/>
  <c r="AB88" i="71"/>
  <c r="V88" i="71"/>
  <c r="AB81" i="71"/>
  <c r="V81" i="71"/>
  <c r="V84" i="71"/>
  <c r="AB84" i="71"/>
  <c r="AB78" i="71"/>
  <c r="V78" i="71"/>
  <c r="AB73" i="71"/>
  <c r="V73" i="71"/>
  <c r="AB89" i="71"/>
  <c r="V89" i="71"/>
  <c r="AB74" i="71"/>
  <c r="V74" i="71"/>
  <c r="V72" i="71"/>
  <c r="AB72" i="71"/>
  <c r="AB90" i="71"/>
  <c r="V90" i="71"/>
  <c r="V79" i="71"/>
  <c r="AB79" i="71"/>
  <c r="AB25" i="73"/>
  <c r="V25" i="73"/>
  <c r="V26" i="73"/>
  <c r="AB26" i="73"/>
  <c r="V19" i="73"/>
  <c r="AB19" i="73"/>
  <c r="V11" i="73"/>
  <c r="AB11" i="73"/>
  <c r="AB16" i="73"/>
  <c r="V16" i="73"/>
  <c r="AB13" i="73"/>
  <c r="V13" i="73"/>
  <c r="V22" i="73"/>
  <c r="AB22" i="73"/>
  <c r="AB20" i="73"/>
  <c r="V20" i="73"/>
  <c r="AD28" i="73"/>
  <c r="V28" i="73"/>
  <c r="AB9" i="73"/>
  <c r="V9" i="73"/>
  <c r="AB21" i="73"/>
  <c r="V21" i="73"/>
  <c r="AB12" i="73"/>
  <c r="V12" i="73"/>
  <c r="V15" i="73"/>
  <c r="AB15" i="73"/>
  <c r="V23" i="73"/>
  <c r="AB23" i="73"/>
  <c r="V14" i="73"/>
  <c r="AB14" i="73"/>
  <c r="V18" i="73"/>
  <c r="AB18" i="73"/>
  <c r="AD29" i="73"/>
  <c r="V29" i="73"/>
  <c r="AB24" i="73"/>
  <c r="V24" i="73"/>
  <c r="V30" i="73"/>
  <c r="AB30" i="73"/>
  <c r="V10" i="73"/>
  <c r="AB10" i="73"/>
  <c r="AB17" i="73"/>
  <c r="V17" i="73"/>
  <c r="AB9" i="74"/>
  <c r="V9" i="74"/>
  <c r="V8" i="74"/>
  <c r="AB8" i="74"/>
  <c r="V14" i="74"/>
  <c r="AB14" i="74"/>
  <c r="V15" i="74"/>
  <c r="AB15" i="74"/>
  <c r="AB10" i="74"/>
  <c r="V10" i="74"/>
  <c r="V12" i="74"/>
  <c r="AB12" i="74"/>
  <c r="V9" i="75"/>
  <c r="AB9" i="75"/>
  <c r="V8" i="75"/>
  <c r="AB8" i="75"/>
  <c r="AB19" i="208"/>
  <c r="AA19" i="208"/>
  <c r="S19" i="208"/>
  <c r="R19" i="208"/>
  <c r="U19" i="208" l="1"/>
  <c r="AD19" i="208"/>
  <c r="L19" i="208"/>
  <c r="V19" i="208"/>
  <c r="M19" i="208"/>
  <c r="O19" i="208"/>
  <c r="P19" i="208"/>
  <c r="AC19" i="208" l="1"/>
  <c r="AE19" i="208" s="1"/>
  <c r="F101" i="87" l="1"/>
  <c r="AL21" i="67"/>
  <c r="AL22" i="67"/>
  <c r="AL23" i="67"/>
  <c r="AL24" i="67"/>
  <c r="AL25" i="67"/>
  <c r="AL26" i="67"/>
  <c r="AL27" i="67"/>
  <c r="AL28" i="67"/>
  <c r="AL29" i="67"/>
  <c r="AL30" i="67"/>
  <c r="AL31" i="67"/>
  <c r="AL32" i="67"/>
  <c r="AL33" i="67"/>
  <c r="AL34" i="67"/>
  <c r="AL35" i="67"/>
  <c r="AL36" i="67"/>
  <c r="AL37" i="67"/>
  <c r="AL38" i="67"/>
  <c r="AL39" i="67"/>
  <c r="AL40" i="67"/>
  <c r="AL41" i="67"/>
  <c r="AL42" i="67"/>
  <c r="AL43" i="67"/>
  <c r="AL44" i="67"/>
  <c r="AL45" i="67"/>
  <c r="AL46" i="67"/>
  <c r="AL47" i="67"/>
  <c r="AL48" i="67"/>
  <c r="AL49" i="67"/>
  <c r="AL50" i="67"/>
  <c r="AL51" i="67"/>
  <c r="AL52" i="67"/>
  <c r="AL53" i="67"/>
  <c r="AL54" i="67"/>
  <c r="AL55" i="67"/>
  <c r="AL56" i="67"/>
  <c r="AL57" i="67"/>
  <c r="AL58" i="67"/>
  <c r="AL59" i="67"/>
  <c r="AL60" i="67"/>
  <c r="AL61" i="67"/>
  <c r="AL62" i="67"/>
  <c r="AL63" i="67"/>
  <c r="AL64" i="67"/>
  <c r="AL65" i="67"/>
  <c r="AL66" i="67"/>
  <c r="AL67" i="67"/>
  <c r="AL68" i="67"/>
  <c r="AL69" i="67"/>
  <c r="AL70" i="67"/>
  <c r="AL71" i="67"/>
  <c r="AL72" i="67"/>
  <c r="AL73" i="67"/>
  <c r="AL74" i="67"/>
  <c r="AL75" i="67"/>
  <c r="AL76" i="67"/>
  <c r="AL77" i="67"/>
  <c r="AL78" i="67"/>
  <c r="AL79" i="67"/>
  <c r="AL80" i="67"/>
  <c r="AL81" i="67"/>
  <c r="AL82" i="67"/>
  <c r="AL83" i="67"/>
  <c r="AL84" i="67"/>
  <c r="AL85" i="67"/>
  <c r="AL86" i="67"/>
  <c r="AL87" i="67"/>
  <c r="AL88" i="67"/>
  <c r="AL89" i="67"/>
  <c r="AL90" i="67"/>
  <c r="AL91" i="67"/>
  <c r="AL92" i="67"/>
  <c r="AL93" i="67"/>
  <c r="AL94" i="67"/>
  <c r="AL95" i="67"/>
  <c r="AL96" i="67"/>
  <c r="AL97" i="67"/>
  <c r="AL98" i="67"/>
  <c r="AL99" i="67"/>
  <c r="AL100" i="67"/>
  <c r="AL101" i="67"/>
  <c r="AL102" i="67"/>
  <c r="AL103" i="67"/>
  <c r="AH21" i="67"/>
  <c r="AH22" i="67"/>
  <c r="AH23" i="67"/>
  <c r="AH24" i="67"/>
  <c r="AH25" i="67"/>
  <c r="AH26" i="67"/>
  <c r="AH27" i="67"/>
  <c r="AH28" i="67"/>
  <c r="AH29" i="67"/>
  <c r="AH30" i="67"/>
  <c r="AH31" i="67"/>
  <c r="AH32" i="67"/>
  <c r="AH33" i="67"/>
  <c r="AH34" i="67"/>
  <c r="AH35" i="67"/>
  <c r="AH36" i="67"/>
  <c r="AH37" i="67"/>
  <c r="AH38" i="67"/>
  <c r="AH39" i="67"/>
  <c r="AH40" i="67"/>
  <c r="AH41" i="67"/>
  <c r="AH42" i="67"/>
  <c r="AH43" i="67"/>
  <c r="AH44" i="67"/>
  <c r="AH45" i="67"/>
  <c r="AH46" i="67"/>
  <c r="AH47" i="67"/>
  <c r="AH48" i="67"/>
  <c r="AH49" i="67"/>
  <c r="AH50" i="67"/>
  <c r="AH51" i="67"/>
  <c r="AH52" i="67"/>
  <c r="AH53" i="67"/>
  <c r="AH54" i="67"/>
  <c r="AH55" i="67"/>
  <c r="AH56" i="67"/>
  <c r="AH57" i="67"/>
  <c r="AH58" i="67"/>
  <c r="AH59" i="67"/>
  <c r="AH60" i="67"/>
  <c r="AH61" i="67"/>
  <c r="AH62" i="67"/>
  <c r="AH63" i="67"/>
  <c r="AH64" i="67"/>
  <c r="AH65" i="67"/>
  <c r="AH66" i="67"/>
  <c r="AH67" i="67"/>
  <c r="AH68" i="67"/>
  <c r="AH69" i="67"/>
  <c r="AH70" i="67"/>
  <c r="AH71" i="67"/>
  <c r="AH72" i="67"/>
  <c r="AH73" i="67"/>
  <c r="AH74" i="67"/>
  <c r="AH75" i="67"/>
  <c r="AH76" i="67"/>
  <c r="AH77" i="67"/>
  <c r="AH78" i="67"/>
  <c r="AH79" i="67"/>
  <c r="AH80" i="67"/>
  <c r="AH81" i="67"/>
  <c r="AH82" i="67"/>
  <c r="AH83" i="67"/>
  <c r="AH84" i="67"/>
  <c r="AH85" i="67"/>
  <c r="AH86" i="67"/>
  <c r="AH87" i="67"/>
  <c r="AH88" i="67"/>
  <c r="AH89" i="67"/>
  <c r="AH90" i="67"/>
  <c r="AH91" i="67"/>
  <c r="AH92" i="67"/>
  <c r="AH93" i="67"/>
  <c r="AH94" i="67"/>
  <c r="AH95" i="67"/>
  <c r="AH96" i="67"/>
  <c r="AH97" i="67"/>
  <c r="AH98" i="67"/>
  <c r="AH99" i="67"/>
  <c r="AH100" i="67"/>
  <c r="AH101" i="67"/>
  <c r="AH102" i="67"/>
  <c r="AH103" i="67"/>
  <c r="AL68" i="87"/>
  <c r="AL69" i="87"/>
  <c r="AL70" i="87"/>
  <c r="AL71" i="87"/>
  <c r="AL72" i="87"/>
  <c r="AL73" i="87"/>
  <c r="AL74" i="87"/>
  <c r="AL75" i="87"/>
  <c r="AL76" i="87"/>
  <c r="AL77" i="87"/>
  <c r="AL78" i="87"/>
  <c r="AL79" i="87"/>
  <c r="AL80" i="87"/>
  <c r="AL81" i="87"/>
  <c r="AL82" i="87"/>
  <c r="AL83" i="87"/>
  <c r="AL84" i="87"/>
  <c r="AL85" i="87"/>
  <c r="AL86" i="87"/>
  <c r="AL87" i="87"/>
  <c r="AL88" i="87"/>
  <c r="AL89" i="87"/>
  <c r="AL90" i="87"/>
  <c r="AL91" i="87"/>
  <c r="AL92" i="87"/>
  <c r="AL93" i="87"/>
  <c r="AL94" i="87"/>
  <c r="AL95" i="87"/>
  <c r="AL96" i="87"/>
  <c r="AL97" i="87"/>
  <c r="AL98" i="87"/>
  <c r="AL99" i="87"/>
  <c r="AL100" i="87"/>
  <c r="AH68" i="87"/>
  <c r="AH69" i="87"/>
  <c r="AH70" i="87"/>
  <c r="AH71" i="87"/>
  <c r="AH72" i="87"/>
  <c r="AH73" i="87"/>
  <c r="AH74" i="87"/>
  <c r="AH75" i="87"/>
  <c r="AH76" i="87"/>
  <c r="AH77" i="87"/>
  <c r="AH78" i="87"/>
  <c r="AH79" i="87"/>
  <c r="AH80" i="87"/>
  <c r="AH81" i="87"/>
  <c r="AH82" i="87"/>
  <c r="AH83" i="87"/>
  <c r="AH84" i="87"/>
  <c r="AH85" i="87"/>
  <c r="AH86" i="87"/>
  <c r="AH87" i="87"/>
  <c r="AH88" i="87"/>
  <c r="AH89" i="87"/>
  <c r="AH90" i="87"/>
  <c r="AH91" i="87"/>
  <c r="AH92" i="87"/>
  <c r="AH93" i="87"/>
  <c r="AH94" i="87"/>
  <c r="AH95" i="87"/>
  <c r="AH96" i="87"/>
  <c r="AH97" i="87"/>
  <c r="AH98" i="87"/>
  <c r="AH99" i="87"/>
  <c r="AH100" i="87"/>
  <c r="AL68" i="68"/>
  <c r="AL69" i="68"/>
  <c r="AL70" i="68"/>
  <c r="AL71" i="68"/>
  <c r="AL72" i="68"/>
  <c r="AL73" i="68"/>
  <c r="AL74" i="68"/>
  <c r="AL75" i="68"/>
  <c r="AL76" i="68"/>
  <c r="AL77" i="68"/>
  <c r="AL78" i="68"/>
  <c r="AL79" i="68"/>
  <c r="AL80" i="68"/>
  <c r="AL81" i="68"/>
  <c r="AL82" i="68"/>
  <c r="AL83" i="68"/>
  <c r="AL84" i="68"/>
  <c r="AL85" i="68"/>
  <c r="AL86" i="68"/>
  <c r="AL87" i="68"/>
  <c r="AL88" i="68"/>
  <c r="AL89" i="68"/>
  <c r="AL90" i="68"/>
  <c r="AL91" i="68"/>
  <c r="AL92" i="68"/>
  <c r="AL93" i="68"/>
  <c r="AL94" i="68"/>
  <c r="AL95" i="68"/>
  <c r="AL96" i="68"/>
  <c r="AL97" i="68"/>
  <c r="AL98" i="68"/>
  <c r="AL99" i="68"/>
  <c r="AL100" i="68"/>
  <c r="AH68" i="68"/>
  <c r="AH69" i="68"/>
  <c r="AH70" i="68"/>
  <c r="AH71" i="68"/>
  <c r="AH72" i="68"/>
  <c r="AH73" i="68"/>
  <c r="AH74" i="68"/>
  <c r="AH75" i="68"/>
  <c r="AH76" i="68"/>
  <c r="AH77" i="68"/>
  <c r="AH78" i="68"/>
  <c r="AH79" i="68"/>
  <c r="AH80" i="68"/>
  <c r="AH81" i="68"/>
  <c r="AH82" i="68"/>
  <c r="AH83" i="68"/>
  <c r="AH84" i="68"/>
  <c r="AH85" i="68"/>
  <c r="AH86" i="68"/>
  <c r="AH87" i="68"/>
  <c r="AH88" i="68"/>
  <c r="AH89" i="68"/>
  <c r="AH90" i="68"/>
  <c r="AH91" i="68"/>
  <c r="AH92" i="68"/>
  <c r="AH93" i="68"/>
  <c r="AH94" i="68"/>
  <c r="AH95" i="68"/>
  <c r="AH96" i="68"/>
  <c r="AH97" i="68"/>
  <c r="AH98" i="68"/>
  <c r="AH99" i="68"/>
  <c r="AH100" i="68"/>
  <c r="AL46" i="88"/>
  <c r="AL47" i="88"/>
  <c r="AL48" i="88"/>
  <c r="AL49" i="88"/>
  <c r="AL50" i="88"/>
  <c r="AL51" i="88"/>
  <c r="AL52" i="88"/>
  <c r="AL53" i="88"/>
  <c r="AL54" i="88"/>
  <c r="AL55" i="88"/>
  <c r="AL56" i="88"/>
  <c r="AL57" i="88"/>
  <c r="AL58" i="88"/>
  <c r="AL59" i="88"/>
  <c r="AL60" i="88"/>
  <c r="AL61" i="88"/>
  <c r="AL62" i="88"/>
  <c r="AL63" i="88"/>
  <c r="AL64" i="88"/>
  <c r="AL65" i="88"/>
  <c r="AL66" i="88"/>
  <c r="AL71" i="88"/>
  <c r="AL72" i="88"/>
  <c r="AL73" i="88"/>
  <c r="AL74" i="88"/>
  <c r="AL75" i="88"/>
  <c r="AL76" i="88"/>
  <c r="AH46" i="88"/>
  <c r="AH47" i="88"/>
  <c r="AH48" i="88"/>
  <c r="AH49" i="88"/>
  <c r="AH50" i="88"/>
  <c r="AH51" i="88"/>
  <c r="AH52" i="88"/>
  <c r="AH53" i="88"/>
  <c r="AH54" i="88"/>
  <c r="AH55" i="88"/>
  <c r="AH56" i="88"/>
  <c r="AH57" i="88"/>
  <c r="AH58" i="88"/>
  <c r="AH59" i="88"/>
  <c r="AH60" i="88"/>
  <c r="AH61" i="88"/>
  <c r="AH62" i="88"/>
  <c r="AH63" i="88"/>
  <c r="AH64" i="88"/>
  <c r="AH65" i="88"/>
  <c r="AH66" i="88"/>
  <c r="AH71" i="88"/>
  <c r="AH72" i="88"/>
  <c r="AH73" i="88"/>
  <c r="AH74" i="88"/>
  <c r="AH75" i="88"/>
  <c r="AH76" i="88"/>
  <c r="AL29" i="69"/>
  <c r="AL30" i="69"/>
  <c r="AL31" i="69"/>
  <c r="AL32" i="69"/>
  <c r="AL33" i="69"/>
  <c r="AL34" i="69"/>
  <c r="AL35" i="69"/>
  <c r="AL36" i="69"/>
  <c r="AL37" i="69"/>
  <c r="AL38" i="69"/>
  <c r="AL39" i="69"/>
  <c r="AL40" i="69"/>
  <c r="AL41" i="69"/>
  <c r="AL42" i="69"/>
  <c r="AL43" i="69"/>
  <c r="AL44" i="69"/>
  <c r="AL45" i="69"/>
  <c r="AL46" i="69"/>
  <c r="AL47" i="69"/>
  <c r="AL48" i="69"/>
  <c r="AL49" i="69"/>
  <c r="AL50" i="69"/>
  <c r="AL51" i="69"/>
  <c r="AL52" i="69"/>
  <c r="AL53" i="69"/>
  <c r="AL54" i="69"/>
  <c r="AL55" i="69"/>
  <c r="AL56" i="69"/>
  <c r="AL57" i="69"/>
  <c r="AL58" i="69"/>
  <c r="AL59" i="69"/>
  <c r="AL60" i="69"/>
  <c r="AL61" i="69"/>
  <c r="AL62" i="69"/>
  <c r="AL63" i="69"/>
  <c r="AL64" i="69"/>
  <c r="AL65" i="69"/>
  <c r="AL66" i="69"/>
  <c r="AL67" i="69"/>
  <c r="AL68" i="69"/>
  <c r="AL69" i="69"/>
  <c r="AL70" i="69"/>
  <c r="AL71" i="69"/>
  <c r="AL72" i="69"/>
  <c r="AL73" i="69"/>
  <c r="AL74" i="69"/>
  <c r="AL75" i="69"/>
  <c r="AL76" i="69"/>
  <c r="AL77" i="69"/>
  <c r="AL78" i="69"/>
  <c r="AL79" i="69"/>
  <c r="AL80" i="69"/>
  <c r="AL81" i="69"/>
  <c r="AL82" i="69"/>
  <c r="AL83" i="69"/>
  <c r="AL84" i="69"/>
  <c r="AL85" i="69"/>
  <c r="AL86" i="69"/>
  <c r="AL87" i="69"/>
  <c r="AL88" i="69"/>
  <c r="AL89" i="69"/>
  <c r="AL90" i="69"/>
  <c r="AL91" i="69"/>
  <c r="AL92" i="69"/>
  <c r="AL93" i="69"/>
  <c r="AL94" i="69"/>
  <c r="AL95" i="69"/>
  <c r="AL96" i="69"/>
  <c r="AL97" i="69"/>
  <c r="AL98" i="69"/>
  <c r="AL99" i="69"/>
  <c r="AL100" i="69"/>
  <c r="AL101" i="69"/>
  <c r="AL102" i="69"/>
  <c r="AL103" i="69"/>
  <c r="AL104" i="69"/>
  <c r="AL105" i="69"/>
  <c r="AL106" i="69"/>
  <c r="AL107" i="69"/>
  <c r="AL108" i="69"/>
  <c r="AL109" i="69"/>
  <c r="AL110" i="69"/>
  <c r="AL111" i="69"/>
  <c r="AH29" i="69"/>
  <c r="AH30" i="69"/>
  <c r="AH31" i="69"/>
  <c r="AH32" i="69"/>
  <c r="AH33" i="69"/>
  <c r="AH34" i="69"/>
  <c r="AH35" i="69"/>
  <c r="AH36" i="69"/>
  <c r="AH37" i="69"/>
  <c r="AH38" i="69"/>
  <c r="AH39" i="69"/>
  <c r="AH40" i="69"/>
  <c r="AH41" i="69"/>
  <c r="AH42" i="69"/>
  <c r="AH43" i="69"/>
  <c r="AH44" i="69"/>
  <c r="AH45" i="69"/>
  <c r="AH46" i="69"/>
  <c r="AH47" i="69"/>
  <c r="AH48" i="69"/>
  <c r="AH49" i="69"/>
  <c r="AH50" i="69"/>
  <c r="AH51" i="69"/>
  <c r="AH52" i="69"/>
  <c r="AH53" i="69"/>
  <c r="AH54" i="69"/>
  <c r="AH55" i="69"/>
  <c r="AH56" i="69"/>
  <c r="AH57" i="69"/>
  <c r="AH58" i="69"/>
  <c r="AH59" i="69"/>
  <c r="AH60" i="69"/>
  <c r="AH61" i="69"/>
  <c r="AH62" i="69"/>
  <c r="AH63" i="69"/>
  <c r="AH64" i="69"/>
  <c r="AH65" i="69"/>
  <c r="AH66" i="69"/>
  <c r="AH67" i="69"/>
  <c r="AH68" i="69"/>
  <c r="AH69" i="69"/>
  <c r="AH70" i="69"/>
  <c r="AH71" i="69"/>
  <c r="AH72" i="69"/>
  <c r="AH73" i="69"/>
  <c r="AH74" i="69"/>
  <c r="AH75" i="69"/>
  <c r="AH76" i="69"/>
  <c r="AH77" i="69"/>
  <c r="AH78" i="69"/>
  <c r="AH79" i="69"/>
  <c r="AH80" i="69"/>
  <c r="AH81" i="69"/>
  <c r="AH82" i="69"/>
  <c r="AH83" i="69"/>
  <c r="AH84" i="69"/>
  <c r="AH85" i="69"/>
  <c r="AH86" i="69"/>
  <c r="AH87" i="69"/>
  <c r="AH88" i="69"/>
  <c r="AH89" i="69"/>
  <c r="AH90" i="69"/>
  <c r="AH91" i="69"/>
  <c r="AH92" i="69"/>
  <c r="AH93" i="69"/>
  <c r="AH94" i="69"/>
  <c r="AH95" i="69"/>
  <c r="AH96" i="69"/>
  <c r="AH97" i="69"/>
  <c r="AH98" i="69"/>
  <c r="AH99" i="69"/>
  <c r="AH100" i="69"/>
  <c r="AH101" i="69"/>
  <c r="AH102" i="69"/>
  <c r="AH103" i="69"/>
  <c r="AH104" i="69"/>
  <c r="AH105" i="69"/>
  <c r="AH106" i="69"/>
  <c r="AH107" i="69"/>
  <c r="AH108" i="69"/>
  <c r="AH109" i="69"/>
  <c r="AH110" i="69"/>
  <c r="AH111" i="69"/>
  <c r="AL24" i="89"/>
  <c r="AL25" i="89"/>
  <c r="AL26" i="89"/>
  <c r="AL27" i="89"/>
  <c r="AL28" i="89"/>
  <c r="AL29" i="89"/>
  <c r="AL30" i="89"/>
  <c r="AL31" i="89"/>
  <c r="AL32" i="89"/>
  <c r="AL33" i="89"/>
  <c r="AL34" i="89"/>
  <c r="AL35" i="89"/>
  <c r="AL36" i="89"/>
  <c r="AL37" i="89"/>
  <c r="AL38" i="89"/>
  <c r="AL39" i="89"/>
  <c r="AL40" i="89"/>
  <c r="AL41" i="89"/>
  <c r="AL42" i="89"/>
  <c r="AL43" i="89"/>
  <c r="AL44" i="89"/>
  <c r="AL45" i="89"/>
  <c r="AL46" i="89"/>
  <c r="AL47" i="89"/>
  <c r="AL48" i="89"/>
  <c r="AL49" i="89"/>
  <c r="AL50" i="89"/>
  <c r="AL51" i="89"/>
  <c r="AL52" i="89"/>
  <c r="AL53" i="89"/>
  <c r="AL54" i="89"/>
  <c r="AL55" i="89"/>
  <c r="AL56" i="89"/>
  <c r="AH24" i="89"/>
  <c r="AH25" i="89"/>
  <c r="AH26" i="89"/>
  <c r="AH27" i="89"/>
  <c r="AH28" i="89"/>
  <c r="AH29" i="89"/>
  <c r="AH30" i="89"/>
  <c r="AH31" i="89"/>
  <c r="AH32" i="89"/>
  <c r="AH33" i="89"/>
  <c r="AH34" i="89"/>
  <c r="AH35" i="89"/>
  <c r="AH36" i="89"/>
  <c r="AH37" i="89"/>
  <c r="AH38" i="89"/>
  <c r="AH39" i="89"/>
  <c r="AH40" i="89"/>
  <c r="AH41" i="89"/>
  <c r="AH42" i="89"/>
  <c r="AH43" i="89"/>
  <c r="AH44" i="89"/>
  <c r="AH45" i="89"/>
  <c r="AH46" i="89"/>
  <c r="AH47" i="89"/>
  <c r="AH48" i="89"/>
  <c r="AH49" i="89"/>
  <c r="AH50" i="89"/>
  <c r="AH51" i="89"/>
  <c r="AH52" i="89"/>
  <c r="AH53" i="89"/>
  <c r="AH54" i="89"/>
  <c r="AH55" i="89"/>
  <c r="AH56" i="89"/>
  <c r="AL29" i="70"/>
  <c r="AL30" i="70"/>
  <c r="AL31" i="70"/>
  <c r="AL32" i="70"/>
  <c r="AL33" i="70"/>
  <c r="AL34" i="70"/>
  <c r="AL35" i="70"/>
  <c r="AL36" i="70"/>
  <c r="AL37" i="70"/>
  <c r="AL38" i="70"/>
  <c r="AL39" i="70"/>
  <c r="AL40" i="70"/>
  <c r="AL41" i="70"/>
  <c r="AL42" i="70"/>
  <c r="AL43" i="70"/>
  <c r="AL44" i="70"/>
  <c r="AL45" i="70"/>
  <c r="AL46" i="70"/>
  <c r="AL47" i="70"/>
  <c r="AL48" i="70"/>
  <c r="AL49" i="70"/>
  <c r="AL50" i="70"/>
  <c r="AL51" i="70"/>
  <c r="AL52" i="70"/>
  <c r="AL53" i="70"/>
  <c r="AL54" i="70"/>
  <c r="AL55" i="70"/>
  <c r="AL56" i="70"/>
  <c r="AL57" i="70"/>
  <c r="AL58" i="70"/>
  <c r="AL59" i="70"/>
  <c r="AL60" i="70"/>
  <c r="AL61" i="70"/>
  <c r="AL62" i="70"/>
  <c r="AL63" i="70"/>
  <c r="AL64" i="70"/>
  <c r="AL65" i="70"/>
  <c r="AL66" i="70"/>
  <c r="AL67" i="70"/>
  <c r="AL68" i="70"/>
  <c r="AL69" i="70"/>
  <c r="AL70" i="70"/>
  <c r="AL71" i="70"/>
  <c r="AL72" i="70"/>
  <c r="AL73" i="70"/>
  <c r="AL74" i="70"/>
  <c r="AL75" i="70"/>
  <c r="AL76" i="70"/>
  <c r="AL77" i="70"/>
  <c r="AL78" i="70"/>
  <c r="AL79" i="70"/>
  <c r="AL80" i="70"/>
  <c r="AL81" i="70"/>
  <c r="AL82" i="70"/>
  <c r="AL83" i="70"/>
  <c r="AL84" i="70"/>
  <c r="AL85" i="70"/>
  <c r="AL86" i="70"/>
  <c r="AL87" i="70"/>
  <c r="AL88" i="70"/>
  <c r="AL89" i="70"/>
  <c r="AL90" i="70"/>
  <c r="AL91" i="70"/>
  <c r="AL92" i="70"/>
  <c r="AL93" i="70"/>
  <c r="AH29" i="70"/>
  <c r="AH30" i="70"/>
  <c r="AH31" i="70"/>
  <c r="AH32" i="70"/>
  <c r="AH33" i="70"/>
  <c r="AH34" i="70"/>
  <c r="AH35" i="70"/>
  <c r="AH36" i="70"/>
  <c r="AH37" i="70"/>
  <c r="AH38" i="70"/>
  <c r="AH39" i="70"/>
  <c r="AH40" i="70"/>
  <c r="AH41" i="70"/>
  <c r="AH42" i="70"/>
  <c r="AH43" i="70"/>
  <c r="AH44" i="70"/>
  <c r="AH45" i="70"/>
  <c r="AH46" i="70"/>
  <c r="AH47" i="70"/>
  <c r="AH48" i="70"/>
  <c r="AH49" i="70"/>
  <c r="AH50" i="70"/>
  <c r="AH51" i="70"/>
  <c r="AH52" i="70"/>
  <c r="AH53" i="70"/>
  <c r="AH54" i="70"/>
  <c r="AH55" i="70"/>
  <c r="AH56" i="70"/>
  <c r="AH57" i="70"/>
  <c r="AH58" i="70"/>
  <c r="AH59" i="70"/>
  <c r="AH60" i="70"/>
  <c r="AH61" i="70"/>
  <c r="AH62" i="70"/>
  <c r="AH63" i="70"/>
  <c r="AH64" i="70"/>
  <c r="AH65" i="70"/>
  <c r="AH66" i="70"/>
  <c r="AH67" i="70"/>
  <c r="AH68" i="70"/>
  <c r="AH69" i="70"/>
  <c r="AH70" i="70"/>
  <c r="AH71" i="70"/>
  <c r="AH72" i="70"/>
  <c r="AH73" i="70"/>
  <c r="AH74" i="70"/>
  <c r="AH75" i="70"/>
  <c r="AH76" i="70"/>
  <c r="AH77" i="70"/>
  <c r="AH78" i="70"/>
  <c r="AH79" i="70"/>
  <c r="AH80" i="70"/>
  <c r="AH81" i="70"/>
  <c r="AH82" i="70"/>
  <c r="AH83" i="70"/>
  <c r="AH84" i="70"/>
  <c r="AH85" i="70"/>
  <c r="AH86" i="70"/>
  <c r="AH87" i="70"/>
  <c r="AH88" i="70"/>
  <c r="AH89" i="70"/>
  <c r="AH90" i="70"/>
  <c r="AH91" i="70"/>
  <c r="AH92" i="70"/>
  <c r="AH93" i="70"/>
  <c r="AL56" i="91"/>
  <c r="AL57" i="91"/>
  <c r="AL58" i="91"/>
  <c r="AL59" i="91"/>
  <c r="AL60" i="91"/>
  <c r="AL61" i="91"/>
  <c r="AL62" i="91"/>
  <c r="AH56" i="91"/>
  <c r="AH57" i="91"/>
  <c r="AH58" i="91"/>
  <c r="AH59" i="91"/>
  <c r="AH60" i="91"/>
  <c r="AH61" i="91"/>
  <c r="AH62" i="91"/>
  <c r="AL93" i="71"/>
  <c r="AL94" i="71"/>
  <c r="AH93" i="71"/>
  <c r="AH94" i="71"/>
  <c r="AH57" i="72"/>
  <c r="AH58" i="72"/>
  <c r="AH59" i="72"/>
  <c r="AH60" i="72"/>
  <c r="AH61" i="72"/>
  <c r="AH62" i="72"/>
  <c r="AH63" i="72"/>
  <c r="AH64" i="72"/>
  <c r="AH65" i="72"/>
  <c r="AH66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101" i="72"/>
  <c r="AH102" i="72"/>
  <c r="AL57" i="72"/>
  <c r="AL58" i="72"/>
  <c r="AL59" i="72"/>
  <c r="AL60" i="72"/>
  <c r="AL61" i="72"/>
  <c r="AL62" i="72"/>
  <c r="AL63" i="72"/>
  <c r="AL64" i="72"/>
  <c r="AL65" i="72"/>
  <c r="AL66" i="72"/>
  <c r="AL67" i="72"/>
  <c r="AL68" i="72"/>
  <c r="AL69" i="72"/>
  <c r="AL70" i="72"/>
  <c r="AL71" i="72"/>
  <c r="AL72" i="72"/>
  <c r="AL73" i="72"/>
  <c r="AL74" i="72"/>
  <c r="AL75" i="72"/>
  <c r="AL76" i="72"/>
  <c r="AL77" i="72"/>
  <c r="AL78" i="72"/>
  <c r="AL79" i="72"/>
  <c r="AL80" i="72"/>
  <c r="AL81" i="72"/>
  <c r="AL82" i="72"/>
  <c r="AL83" i="72"/>
  <c r="AL84" i="72"/>
  <c r="AL85" i="72"/>
  <c r="AL86" i="72"/>
  <c r="AL87" i="72"/>
  <c r="AL88" i="72"/>
  <c r="AL89" i="72"/>
  <c r="AL90" i="72"/>
  <c r="AL91" i="72"/>
  <c r="AL92" i="72"/>
  <c r="AL93" i="72"/>
  <c r="AL94" i="72"/>
  <c r="AL95" i="72"/>
  <c r="AL96" i="72"/>
  <c r="AL97" i="72"/>
  <c r="AL98" i="72"/>
  <c r="AL99" i="72"/>
  <c r="AL100" i="72"/>
  <c r="AL101" i="72"/>
  <c r="AL102" i="72"/>
  <c r="AL31" i="73"/>
  <c r="AL32" i="73"/>
  <c r="AL33" i="73"/>
  <c r="AL34" i="73"/>
  <c r="AL35" i="73"/>
  <c r="AL36" i="73"/>
  <c r="AL37" i="73"/>
  <c r="AL38" i="73"/>
  <c r="AL39" i="73"/>
  <c r="AL40" i="73"/>
  <c r="AL41" i="73"/>
  <c r="AL42" i="73"/>
  <c r="AL43" i="73"/>
  <c r="AL44" i="73"/>
  <c r="AL45" i="73"/>
  <c r="AL46" i="73"/>
  <c r="AL47" i="73"/>
  <c r="AL48" i="73"/>
  <c r="AL49" i="73"/>
  <c r="AL50" i="73"/>
  <c r="AL51" i="73"/>
  <c r="AL52" i="73"/>
  <c r="AL53" i="73"/>
  <c r="AL54" i="73"/>
  <c r="AL55" i="73"/>
  <c r="AL56" i="73"/>
  <c r="AL57" i="73"/>
  <c r="AL58" i="73"/>
  <c r="AL59" i="73"/>
  <c r="AL60" i="73"/>
  <c r="AL61" i="73"/>
  <c r="AL62" i="73"/>
  <c r="AL63" i="73"/>
  <c r="AL64" i="73"/>
  <c r="AL65" i="73"/>
  <c r="AL66" i="73"/>
  <c r="AL67" i="73"/>
  <c r="AL68" i="73"/>
  <c r="AL69" i="73"/>
  <c r="AL70" i="73"/>
  <c r="AL71" i="73"/>
  <c r="AL72" i="73"/>
  <c r="AL73" i="73"/>
  <c r="AL74" i="73"/>
  <c r="AL75" i="73"/>
  <c r="AL76" i="73"/>
  <c r="AL77" i="73"/>
  <c r="AL78" i="73"/>
  <c r="AL79" i="73"/>
  <c r="AL80" i="73"/>
  <c r="AL81" i="73"/>
  <c r="AL82" i="73"/>
  <c r="AL83" i="73"/>
  <c r="AL84" i="73"/>
  <c r="AL85" i="73"/>
  <c r="AL86" i="73"/>
  <c r="AL87" i="73"/>
  <c r="AL88" i="73"/>
  <c r="AL89" i="73"/>
  <c r="AL90" i="73"/>
  <c r="AL91" i="73"/>
  <c r="AL92" i="73"/>
  <c r="AL93" i="73"/>
  <c r="AL94" i="73"/>
  <c r="AL95" i="73"/>
  <c r="AL96" i="73"/>
  <c r="AL97" i="73"/>
  <c r="AL98" i="73"/>
  <c r="AL99" i="73"/>
  <c r="AL100" i="73"/>
  <c r="AL101" i="73"/>
  <c r="AL102" i="73"/>
  <c r="AL103" i="73"/>
  <c r="AL104" i="73"/>
  <c r="AL105" i="73"/>
  <c r="AL106" i="73"/>
  <c r="AL107" i="73"/>
  <c r="AL108" i="73"/>
  <c r="AL109" i="73"/>
  <c r="AL110" i="73"/>
  <c r="AH31" i="73"/>
  <c r="AH32" i="73"/>
  <c r="AH33" i="73"/>
  <c r="AH34" i="73"/>
  <c r="AH35" i="73"/>
  <c r="AH36" i="73"/>
  <c r="AH37" i="73"/>
  <c r="AH38" i="73"/>
  <c r="AH39" i="73"/>
  <c r="AH40" i="73"/>
  <c r="AH41" i="73"/>
  <c r="AH42" i="73"/>
  <c r="AH43" i="73"/>
  <c r="AH44" i="73"/>
  <c r="AH45" i="73"/>
  <c r="AH46" i="73"/>
  <c r="AH47" i="73"/>
  <c r="AH48" i="73"/>
  <c r="AH49" i="73"/>
  <c r="AH50" i="73"/>
  <c r="AH51" i="73"/>
  <c r="AH52" i="73"/>
  <c r="AH53" i="73"/>
  <c r="AH54" i="73"/>
  <c r="AH55" i="73"/>
  <c r="AH56" i="73"/>
  <c r="AH57" i="73"/>
  <c r="AH58" i="73"/>
  <c r="AH59" i="73"/>
  <c r="AH60" i="73"/>
  <c r="AH61" i="73"/>
  <c r="AH62" i="73"/>
  <c r="AH63" i="73"/>
  <c r="AH64" i="73"/>
  <c r="AH65" i="73"/>
  <c r="AH66" i="73"/>
  <c r="AH67" i="73"/>
  <c r="AH68" i="73"/>
  <c r="AH69" i="73"/>
  <c r="AH70" i="73"/>
  <c r="AH71" i="73"/>
  <c r="AH72" i="73"/>
  <c r="AH73" i="73"/>
  <c r="AH74" i="73"/>
  <c r="AH75" i="73"/>
  <c r="AH76" i="73"/>
  <c r="AH77" i="73"/>
  <c r="AH78" i="73"/>
  <c r="AH79" i="73"/>
  <c r="AH80" i="73"/>
  <c r="AH81" i="73"/>
  <c r="AH82" i="73"/>
  <c r="AH83" i="73"/>
  <c r="AH84" i="73"/>
  <c r="AH85" i="73"/>
  <c r="AH86" i="73"/>
  <c r="AH87" i="73"/>
  <c r="AH88" i="73"/>
  <c r="AH89" i="73"/>
  <c r="AH90" i="73"/>
  <c r="AH91" i="73"/>
  <c r="AH92" i="73"/>
  <c r="AH93" i="73"/>
  <c r="AH94" i="73"/>
  <c r="AH95" i="73"/>
  <c r="AH96" i="73"/>
  <c r="AH97" i="73"/>
  <c r="AH98" i="73"/>
  <c r="AH99" i="73"/>
  <c r="AH100" i="73"/>
  <c r="AH101" i="73"/>
  <c r="AH102" i="73"/>
  <c r="AH103" i="73"/>
  <c r="AH104" i="73"/>
  <c r="AH105" i="73"/>
  <c r="AH106" i="73"/>
  <c r="AH107" i="73"/>
  <c r="AH108" i="73"/>
  <c r="AH109" i="73"/>
  <c r="AH110" i="73"/>
  <c r="AL16" i="74"/>
  <c r="AL17" i="74"/>
  <c r="AL18" i="74"/>
  <c r="AL19" i="74"/>
  <c r="AL20" i="74"/>
  <c r="AL21" i="74"/>
  <c r="AL22" i="74"/>
  <c r="AL23" i="74"/>
  <c r="AL24" i="74"/>
  <c r="AL25" i="74"/>
  <c r="AL26" i="74"/>
  <c r="AL27" i="74"/>
  <c r="AL28" i="74"/>
  <c r="AL29" i="74"/>
  <c r="AL30" i="74"/>
  <c r="AL31" i="74"/>
  <c r="AL32" i="74"/>
  <c r="AL33" i="74"/>
  <c r="AL34" i="74"/>
  <c r="AL35" i="74"/>
  <c r="AL36" i="74"/>
  <c r="AL37" i="74"/>
  <c r="AL38" i="74"/>
  <c r="AL39" i="74"/>
  <c r="AL40" i="74"/>
  <c r="AL41" i="74"/>
  <c r="AL42" i="74"/>
  <c r="AL43" i="74"/>
  <c r="AL44" i="74"/>
  <c r="AL45" i="74"/>
  <c r="AL46" i="74"/>
  <c r="AL47" i="74"/>
  <c r="AL48" i="74"/>
  <c r="AL49" i="74"/>
  <c r="AL50" i="74"/>
  <c r="AL51" i="74"/>
  <c r="AL52" i="74"/>
  <c r="AH16" i="74"/>
  <c r="AH17" i="74"/>
  <c r="AH18" i="74"/>
  <c r="AH19" i="74"/>
  <c r="AH20" i="74"/>
  <c r="AH21" i="74"/>
  <c r="AH22" i="74"/>
  <c r="AH23" i="74"/>
  <c r="AH24" i="74"/>
  <c r="AH25" i="74"/>
  <c r="AH26" i="74"/>
  <c r="AH27" i="74"/>
  <c r="AH28" i="74"/>
  <c r="AH29" i="74"/>
  <c r="AH30" i="74"/>
  <c r="AH31" i="74"/>
  <c r="AH32" i="74"/>
  <c r="AH33" i="74"/>
  <c r="AH34" i="74"/>
  <c r="AH35" i="74"/>
  <c r="AH36" i="74"/>
  <c r="AH37" i="74"/>
  <c r="AH38" i="74"/>
  <c r="AH39" i="74"/>
  <c r="AH40" i="74"/>
  <c r="AH41" i="74"/>
  <c r="AH42" i="74"/>
  <c r="AH43" i="74"/>
  <c r="AH44" i="74"/>
  <c r="AH45" i="74"/>
  <c r="AH46" i="74"/>
  <c r="AH47" i="74"/>
  <c r="AH48" i="74"/>
  <c r="AH49" i="74"/>
  <c r="AH50" i="74"/>
  <c r="AH51" i="74"/>
  <c r="AH52" i="74"/>
  <c r="AL10" i="75"/>
  <c r="AL11" i="75"/>
  <c r="AL12" i="75"/>
  <c r="AL13" i="75"/>
  <c r="AL14" i="75"/>
  <c r="AL15" i="75"/>
  <c r="AL16" i="75"/>
  <c r="AL17" i="75"/>
  <c r="AL18" i="75"/>
  <c r="AL19" i="75"/>
  <c r="AL20" i="75"/>
  <c r="AL21" i="75"/>
  <c r="AL22" i="75"/>
  <c r="AL23" i="75"/>
  <c r="AL24" i="75"/>
  <c r="AL25" i="75"/>
  <c r="AL26" i="75"/>
  <c r="AL27" i="75"/>
  <c r="AL28" i="75"/>
  <c r="AL29" i="75"/>
  <c r="AL30" i="75"/>
  <c r="AL31" i="75"/>
  <c r="AL32" i="75"/>
  <c r="AL33" i="75"/>
  <c r="AL34" i="75"/>
  <c r="AL35" i="75"/>
  <c r="AL36" i="75"/>
  <c r="AL37" i="75"/>
  <c r="AL38" i="75"/>
  <c r="AL39" i="75"/>
  <c r="AL40" i="75"/>
  <c r="AL41" i="75"/>
  <c r="AL42" i="75"/>
  <c r="AL43" i="75"/>
  <c r="AL44" i="75"/>
  <c r="AL45" i="75"/>
  <c r="AL46" i="75"/>
  <c r="AL47" i="75"/>
  <c r="AL48" i="75"/>
  <c r="AL49" i="75"/>
  <c r="AL50" i="75"/>
  <c r="AL51" i="75"/>
  <c r="AL52" i="75"/>
  <c r="AL53" i="75"/>
  <c r="AH10" i="75"/>
  <c r="AH11" i="75"/>
  <c r="AH12" i="75"/>
  <c r="AH13" i="75"/>
  <c r="AH14" i="75"/>
  <c r="AH15" i="75"/>
  <c r="AH16" i="75"/>
  <c r="AH17" i="75"/>
  <c r="AH18" i="75"/>
  <c r="AH19" i="75"/>
  <c r="AH20" i="75"/>
  <c r="AH21" i="75"/>
  <c r="AH22" i="75"/>
  <c r="AH23" i="75"/>
  <c r="AH24" i="75"/>
  <c r="AH25" i="75"/>
  <c r="AH26" i="75"/>
  <c r="AH27" i="75"/>
  <c r="AH28" i="75"/>
  <c r="AH29" i="75"/>
  <c r="AH30" i="75"/>
  <c r="AH31" i="75"/>
  <c r="AH32" i="75"/>
  <c r="AH33" i="75"/>
  <c r="AH34" i="75"/>
  <c r="AH35" i="75"/>
  <c r="AH36" i="75"/>
  <c r="AH37" i="75"/>
  <c r="AH38" i="75"/>
  <c r="AH39" i="75"/>
  <c r="AH40" i="75"/>
  <c r="AH41" i="75"/>
  <c r="AH42" i="75"/>
  <c r="AH43" i="75"/>
  <c r="AH44" i="75"/>
  <c r="AH45" i="75"/>
  <c r="AH46" i="75"/>
  <c r="AH47" i="75"/>
  <c r="AH48" i="75"/>
  <c r="AH49" i="75"/>
  <c r="AH50" i="75"/>
  <c r="AH51" i="75"/>
  <c r="AH52" i="75"/>
  <c r="AH53" i="75"/>
  <c r="BC6" i="75"/>
  <c r="BB6" i="75"/>
  <c r="AZ6" i="75"/>
  <c r="AY6" i="75"/>
  <c r="AW6" i="75"/>
  <c r="AV6" i="75"/>
  <c r="AT6" i="75"/>
  <c r="AS6" i="75"/>
  <c r="AQ6" i="75"/>
  <c r="AP6" i="75"/>
  <c r="BC4" i="75"/>
  <c r="BB4" i="75"/>
  <c r="AZ4" i="75"/>
  <c r="AY4" i="75"/>
  <c r="AW4" i="75"/>
  <c r="AV4" i="75"/>
  <c r="AT4" i="75"/>
  <c r="AS4" i="75"/>
  <c r="AQ4" i="75"/>
  <c r="AP4" i="75"/>
  <c r="AN4" i="75"/>
  <c r="AJ4" i="75"/>
  <c r="BA3" i="75"/>
  <c r="AX3" i="75"/>
  <c r="AU3" i="75"/>
  <c r="AR3" i="75"/>
  <c r="AO3" i="75"/>
  <c r="AK3" i="75"/>
  <c r="AG3" i="75"/>
  <c r="BC6" i="74"/>
  <c r="BB6" i="74"/>
  <c r="AZ6" i="74"/>
  <c r="AY6" i="74"/>
  <c r="AW6" i="74"/>
  <c r="AV6" i="74"/>
  <c r="AT6" i="74"/>
  <c r="AS6" i="74"/>
  <c r="AQ6" i="74"/>
  <c r="AP6" i="74"/>
  <c r="BC6" i="73"/>
  <c r="BB6" i="73"/>
  <c r="AZ6" i="73"/>
  <c r="AY6" i="73"/>
  <c r="AW6" i="73"/>
  <c r="AV6" i="73"/>
  <c r="AT6" i="73"/>
  <c r="AS6" i="73"/>
  <c r="AQ6" i="73"/>
  <c r="AP6" i="73"/>
  <c r="BC6" i="72"/>
  <c r="BB6" i="72"/>
  <c r="AZ6" i="72"/>
  <c r="AY6" i="72"/>
  <c r="AW6" i="72"/>
  <c r="AV6" i="72"/>
  <c r="AT6" i="72"/>
  <c r="AS6" i="72"/>
  <c r="AQ6" i="72"/>
  <c r="AP6" i="72"/>
  <c r="AY29" i="72"/>
  <c r="AZ29" i="72" s="1"/>
  <c r="AS29" i="72"/>
  <c r="AT29" i="72" s="1"/>
  <c r="AP29" i="72"/>
  <c r="AQ29" i="72" s="1"/>
  <c r="AM29" i="72"/>
  <c r="AN29" i="72" s="1"/>
  <c r="AI29" i="72"/>
  <c r="AJ29" i="72" s="1"/>
  <c r="BC6" i="71"/>
  <c r="BB6" i="71"/>
  <c r="AZ6" i="71"/>
  <c r="AY6" i="71"/>
  <c r="AW6" i="71"/>
  <c r="AV6" i="71"/>
  <c r="AT6" i="71"/>
  <c r="AS6" i="71"/>
  <c r="AQ6" i="71"/>
  <c r="AP6" i="71"/>
  <c r="BB8" i="71"/>
  <c r="AY8" i="71"/>
  <c r="AP8" i="71"/>
  <c r="AM8" i="71"/>
  <c r="AN8" i="71" s="1"/>
  <c r="AI8" i="71"/>
  <c r="AJ8" i="71" s="1"/>
  <c r="BC6" i="91"/>
  <c r="BB6" i="91"/>
  <c r="AZ6" i="91"/>
  <c r="AY6" i="91"/>
  <c r="AW6" i="91"/>
  <c r="AV6" i="91"/>
  <c r="AT6" i="91"/>
  <c r="AS6" i="91"/>
  <c r="AQ6" i="91"/>
  <c r="AP6" i="91"/>
  <c r="BC6" i="70"/>
  <c r="BB6" i="70"/>
  <c r="AZ6" i="70"/>
  <c r="AY6" i="70"/>
  <c r="AW6" i="70"/>
  <c r="AV6" i="70"/>
  <c r="AT6" i="70"/>
  <c r="AS6" i="70"/>
  <c r="AQ6" i="70"/>
  <c r="AP6" i="70"/>
  <c r="BC6" i="89"/>
  <c r="BB6" i="89"/>
  <c r="AZ6" i="89"/>
  <c r="AY6" i="89"/>
  <c r="AW6" i="89"/>
  <c r="AV6" i="89"/>
  <c r="AT6" i="89"/>
  <c r="AS6" i="89"/>
  <c r="AQ6" i="89"/>
  <c r="AP6" i="89"/>
  <c r="BC6" i="69"/>
  <c r="BB6" i="69"/>
  <c r="AZ6" i="69"/>
  <c r="AY6" i="69"/>
  <c r="AW6" i="69"/>
  <c r="AV6" i="69"/>
  <c r="AT6" i="69"/>
  <c r="AS6" i="69"/>
  <c r="AQ6" i="69"/>
  <c r="AP6" i="69"/>
  <c r="BC6" i="88"/>
  <c r="BB6" i="88"/>
  <c r="AZ6" i="88"/>
  <c r="AY6" i="88"/>
  <c r="AW6" i="88"/>
  <c r="AV6" i="88"/>
  <c r="AT6" i="88"/>
  <c r="AS6" i="88"/>
  <c r="AQ6" i="88"/>
  <c r="AP6" i="88"/>
  <c r="BC6" i="68"/>
  <c r="BB6" i="68"/>
  <c r="AZ6" i="68"/>
  <c r="AY6" i="68"/>
  <c r="AW6" i="68"/>
  <c r="AV6" i="68"/>
  <c r="AT6" i="68"/>
  <c r="AS6" i="68"/>
  <c r="AQ6" i="68"/>
  <c r="AP6" i="68"/>
  <c r="BC6" i="87"/>
  <c r="BB6" i="87"/>
  <c r="AZ6" i="87"/>
  <c r="AY6" i="87"/>
  <c r="AW6" i="87"/>
  <c r="AV6" i="87"/>
  <c r="AT6" i="87"/>
  <c r="AS6" i="87"/>
  <c r="AQ6" i="87"/>
  <c r="AP6" i="87"/>
  <c r="BC6" i="67"/>
  <c r="BB6" i="67"/>
  <c r="AZ6" i="67"/>
  <c r="AY6" i="67"/>
  <c r="AW6" i="67"/>
  <c r="AV6" i="67"/>
  <c r="AT6" i="67"/>
  <c r="AS6" i="67"/>
  <c r="AQ6" i="67"/>
  <c r="AP6" i="67"/>
  <c r="BC6" i="86"/>
  <c r="BB6" i="86"/>
  <c r="AZ6" i="86"/>
  <c r="AY6" i="86"/>
  <c r="AV6" i="86"/>
  <c r="AT6" i="86"/>
  <c r="AS6" i="86"/>
  <c r="AQ6" i="86"/>
  <c r="AP6" i="86"/>
  <c r="BC6" i="66"/>
  <c r="BB6" i="66"/>
  <c r="AZ6" i="66"/>
  <c r="AY6" i="66"/>
  <c r="AW6" i="66"/>
  <c r="AV6" i="66"/>
  <c r="AT6" i="66"/>
  <c r="AS6" i="66"/>
  <c r="AQ6" i="66"/>
  <c r="AP6" i="66"/>
  <c r="BC6" i="85"/>
  <c r="BB6" i="85"/>
  <c r="AZ6" i="85"/>
  <c r="AY6" i="85"/>
  <c r="AW6" i="85"/>
  <c r="AV6" i="85"/>
  <c r="AT6" i="85"/>
  <c r="AS6" i="85"/>
  <c r="AQ6" i="85"/>
  <c r="AP6" i="85"/>
  <c r="AM19" i="85"/>
  <c r="AN19" i="85" s="1"/>
  <c r="AI12" i="85"/>
  <c r="AJ12" i="85" s="1"/>
  <c r="AI19" i="85"/>
  <c r="AJ19" i="85" s="1"/>
  <c r="AI17" i="85"/>
  <c r="AJ17" i="85" s="1"/>
  <c r="AI16" i="85"/>
  <c r="AJ16" i="85" s="1"/>
  <c r="AI11" i="85"/>
  <c r="AJ11" i="85" s="1"/>
  <c r="AI10" i="85"/>
  <c r="AJ10" i="85" s="1"/>
  <c r="AI9" i="85"/>
  <c r="AJ9" i="85" s="1"/>
  <c r="AI8" i="85"/>
  <c r="AJ8" i="85" s="1"/>
  <c r="AL9" i="85"/>
  <c r="AL10" i="85"/>
  <c r="AL11" i="85"/>
  <c r="AL12" i="85"/>
  <c r="AL13" i="85"/>
  <c r="AL14" i="85"/>
  <c r="AL15" i="85"/>
  <c r="AL16" i="85"/>
  <c r="AL17" i="85"/>
  <c r="AL18" i="85"/>
  <c r="AL19" i="85"/>
  <c r="AL8" i="85"/>
  <c r="AH8" i="85"/>
  <c r="AS6" i="65"/>
  <c r="AT6" i="65"/>
  <c r="AV6" i="65"/>
  <c r="AW6" i="65"/>
  <c r="AY6" i="65"/>
  <c r="AZ6" i="65"/>
  <c r="BB6" i="65"/>
  <c r="BC6" i="65"/>
  <c r="AL9" i="65"/>
  <c r="AL10" i="65"/>
  <c r="AL11" i="65"/>
  <c r="AL12" i="65"/>
  <c r="AL13" i="65"/>
  <c r="AL14" i="65"/>
  <c r="AL15" i="65"/>
  <c r="AL16" i="65"/>
  <c r="AL17" i="65"/>
  <c r="AL18" i="65"/>
  <c r="AL19" i="65"/>
  <c r="AL20" i="65"/>
  <c r="AL21" i="65"/>
  <c r="AL22" i="65"/>
  <c r="AL23" i="65"/>
  <c r="AL24" i="65"/>
  <c r="AL25" i="65"/>
  <c r="AL26" i="65"/>
  <c r="AL27" i="65"/>
  <c r="AL28" i="65"/>
  <c r="AL29" i="65"/>
  <c r="AL30" i="65"/>
  <c r="AL31" i="65"/>
  <c r="AL32" i="65"/>
  <c r="AL33" i="65"/>
  <c r="AL34" i="65"/>
  <c r="AL35" i="65"/>
  <c r="AL36" i="65"/>
  <c r="AL37" i="65"/>
  <c r="AL38" i="65"/>
  <c r="AL39" i="65"/>
  <c r="AL40" i="65"/>
  <c r="AL41" i="65"/>
  <c r="AL42" i="65"/>
  <c r="AL43" i="65"/>
  <c r="AL44" i="65"/>
  <c r="AL45" i="65"/>
  <c r="AL46" i="65"/>
  <c r="AL47" i="65"/>
  <c r="AL48" i="65"/>
  <c r="AL49" i="65"/>
  <c r="AL50" i="65"/>
  <c r="AL51" i="65"/>
  <c r="AL52" i="65"/>
  <c r="AL53" i="65"/>
  <c r="AL54" i="65"/>
  <c r="AL55" i="65"/>
  <c r="AL56" i="65"/>
  <c r="AL8" i="65"/>
  <c r="AH8" i="65"/>
  <c r="AH9" i="65"/>
  <c r="AH10" i="65"/>
  <c r="AH11" i="65"/>
  <c r="AH12" i="65"/>
  <c r="AH13" i="65"/>
  <c r="AH14" i="65"/>
  <c r="AH15" i="65"/>
  <c r="AH16" i="65"/>
  <c r="AH17" i="65"/>
  <c r="AH18" i="65"/>
  <c r="AH19" i="65"/>
  <c r="AH20" i="65"/>
  <c r="AH22" i="65"/>
  <c r="AH23" i="65"/>
  <c r="AH24" i="65"/>
  <c r="AH25" i="65"/>
  <c r="AH26" i="65"/>
  <c r="AH27" i="65"/>
  <c r="AH28" i="65"/>
  <c r="AH29" i="65"/>
  <c r="AH30" i="65"/>
  <c r="AH31" i="65"/>
  <c r="AH32" i="65"/>
  <c r="AH33" i="65"/>
  <c r="AH34" i="65"/>
  <c r="AH35" i="65"/>
  <c r="AH36" i="65"/>
  <c r="AH37" i="65"/>
  <c r="AH38" i="65"/>
  <c r="AH39" i="65"/>
  <c r="AH40" i="65"/>
  <c r="AH41" i="65"/>
  <c r="AH42" i="65"/>
  <c r="AH43" i="65"/>
  <c r="AH44" i="65"/>
  <c r="AH45" i="65"/>
  <c r="AH46" i="65"/>
  <c r="AH47" i="65"/>
  <c r="AH48" i="65"/>
  <c r="AH49" i="65"/>
  <c r="AH50" i="65"/>
  <c r="AH51" i="65"/>
  <c r="AH52" i="65"/>
  <c r="AH53" i="65"/>
  <c r="AH54" i="65"/>
  <c r="AH55" i="65"/>
  <c r="AH56" i="65"/>
  <c r="AH21" i="65"/>
  <c r="W46" i="65"/>
  <c r="W47" i="65"/>
  <c r="W48" i="65"/>
  <c r="W49" i="65"/>
  <c r="W50" i="65"/>
  <c r="W51" i="65"/>
  <c r="W52" i="65"/>
  <c r="W53" i="65"/>
  <c r="W54" i="65"/>
  <c r="W55" i="65"/>
  <c r="W56" i="65"/>
  <c r="AM8" i="85" l="1"/>
  <c r="AN8" i="85" s="1"/>
  <c r="AI15" i="85"/>
  <c r="AJ15" i="85" s="1"/>
  <c r="AM11" i="85"/>
  <c r="AN11" i="85" s="1"/>
  <c r="AM15" i="85"/>
  <c r="AN15" i="85" s="1"/>
  <c r="AM16" i="85"/>
  <c r="AN16" i="85" s="1"/>
  <c r="AI18" i="85"/>
  <c r="AJ18" i="85" s="1"/>
  <c r="AQ8" i="71"/>
  <c r="AZ8" i="71"/>
  <c r="BC8" i="71"/>
  <c r="AV45" i="88"/>
  <c r="AW45" i="88" s="1"/>
  <c r="AV44" i="88"/>
  <c r="AW44" i="88" s="1"/>
  <c r="AV43" i="88"/>
  <c r="AW43" i="88" s="1"/>
  <c r="AV42" i="88"/>
  <c r="AW42" i="88" s="1"/>
  <c r="AV41" i="88"/>
  <c r="AW41" i="88" s="1"/>
  <c r="AV40" i="88"/>
  <c r="AW40" i="88" s="1"/>
  <c r="AV29" i="88"/>
  <c r="AW29" i="88" s="1"/>
  <c r="AV28" i="88"/>
  <c r="AW28" i="88" s="1"/>
  <c r="AV27" i="88"/>
  <c r="AW27" i="88" s="1"/>
  <c r="AV26" i="88"/>
  <c r="AW26" i="88" s="1"/>
  <c r="AV25" i="88"/>
  <c r="AW25" i="88" s="1"/>
  <c r="AV24" i="88"/>
  <c r="AW24" i="88" s="1"/>
  <c r="AV39" i="88"/>
  <c r="AW39" i="88" s="1"/>
  <c r="AV38" i="88"/>
  <c r="AW38" i="88" s="1"/>
  <c r="AV37" i="88"/>
  <c r="AW37" i="88" s="1"/>
  <c r="AV36" i="88"/>
  <c r="AW36" i="88" s="1"/>
  <c r="AV35" i="88"/>
  <c r="AW35" i="88" s="1"/>
  <c r="AV34" i="88"/>
  <c r="AW34" i="88" s="1"/>
  <c r="AV33" i="88"/>
  <c r="AW33" i="88" s="1"/>
  <c r="AV32" i="88"/>
  <c r="AW32" i="88" s="1"/>
  <c r="AV31" i="88"/>
  <c r="AW31" i="88" s="1"/>
  <c r="AV30" i="88"/>
  <c r="AW30" i="88" s="1"/>
  <c r="AV23" i="88"/>
  <c r="AW23" i="88" s="1"/>
  <c r="AV22" i="88"/>
  <c r="AW22" i="88" s="1"/>
  <c r="AV21" i="88"/>
  <c r="AW21" i="88" s="1"/>
  <c r="AV20" i="88"/>
  <c r="AW20" i="88" s="1"/>
  <c r="AV19" i="88"/>
  <c r="AW19" i="88" s="1"/>
  <c r="AV18" i="88"/>
  <c r="AW18" i="88" s="1"/>
  <c r="AV17" i="88"/>
  <c r="AW17" i="88" s="1"/>
  <c r="AV16" i="88"/>
  <c r="AW16" i="88" s="1"/>
  <c r="AV15" i="88"/>
  <c r="AW15" i="88" s="1"/>
  <c r="AV14" i="88"/>
  <c r="AW14" i="88" s="1"/>
  <c r="AV13" i="88"/>
  <c r="AW13" i="88" s="1"/>
  <c r="AV12" i="88"/>
  <c r="AW12" i="88" s="1"/>
  <c r="AV11" i="88"/>
  <c r="AW11" i="88" s="1"/>
  <c r="AV10" i="88"/>
  <c r="AW10" i="88" s="1"/>
  <c r="AV9" i="88"/>
  <c r="AW9" i="88" s="1"/>
  <c r="AV8" i="88"/>
  <c r="AW8" i="88" s="1"/>
  <c r="AV15" i="74"/>
  <c r="AW15" i="74" s="1"/>
  <c r="AV13" i="74"/>
  <c r="AW13" i="74" s="1"/>
  <c r="AV12" i="74"/>
  <c r="AW12" i="74" s="1"/>
  <c r="AV11" i="74"/>
  <c r="AW11" i="74" s="1"/>
  <c r="AV10" i="74"/>
  <c r="AW10" i="74" s="1"/>
  <c r="AV9" i="74"/>
  <c r="AW9" i="74" s="1"/>
  <c r="AV8" i="74"/>
  <c r="AW8" i="74" s="1"/>
  <c r="AV14" i="74"/>
  <c r="AW14" i="74" s="1"/>
  <c r="AV20" i="67"/>
  <c r="AW20" i="67" s="1"/>
  <c r="AV19" i="67"/>
  <c r="AW19" i="67" s="1"/>
  <c r="AV18" i="67"/>
  <c r="AW18" i="67" s="1"/>
  <c r="AV17" i="67"/>
  <c r="AW17" i="67" s="1"/>
  <c r="AV16" i="67"/>
  <c r="AW16" i="67" s="1"/>
  <c r="AV15" i="67"/>
  <c r="AW15" i="67" s="1"/>
  <c r="AV14" i="67"/>
  <c r="AW14" i="67" s="1"/>
  <c r="AV13" i="67"/>
  <c r="AW13" i="67" s="1"/>
  <c r="AV12" i="67"/>
  <c r="AW12" i="67" s="1"/>
  <c r="AV11" i="67"/>
  <c r="AW11" i="67" s="1"/>
  <c r="AV10" i="67"/>
  <c r="AW10" i="67" s="1"/>
  <c r="AV9" i="67"/>
  <c r="AW9" i="67" s="1"/>
  <c r="AV8" i="67"/>
  <c r="AW8" i="67" s="1"/>
  <c r="AV8" i="71"/>
  <c r="AW8" i="71" s="1"/>
  <c r="AV20" i="89"/>
  <c r="AW20" i="89" s="1"/>
  <c r="AV19" i="89"/>
  <c r="AW19" i="89" s="1"/>
  <c r="AV23" i="89"/>
  <c r="AW23" i="89" s="1"/>
  <c r="AV18" i="89"/>
  <c r="AW18" i="89" s="1"/>
  <c r="AV17" i="89"/>
  <c r="AW17" i="89" s="1"/>
  <c r="AV16" i="89"/>
  <c r="AW16" i="89" s="1"/>
  <c r="AV15" i="89"/>
  <c r="AW15" i="89" s="1"/>
  <c r="AV14" i="89"/>
  <c r="AW14" i="89" s="1"/>
  <c r="AV13" i="89"/>
  <c r="AW13" i="89" s="1"/>
  <c r="AV12" i="89"/>
  <c r="AW12" i="89" s="1"/>
  <c r="AV11" i="89"/>
  <c r="AW11" i="89" s="1"/>
  <c r="AW10" i="89"/>
  <c r="AW9" i="89"/>
  <c r="AW8" i="89"/>
  <c r="AV22" i="89"/>
  <c r="AW22" i="89" s="1"/>
  <c r="AV21" i="89"/>
  <c r="AW21" i="89" s="1"/>
  <c r="AV67" i="68"/>
  <c r="AW67" i="68" s="1"/>
  <c r="AV66" i="68"/>
  <c r="AW66" i="68" s="1"/>
  <c r="AV65" i="68"/>
  <c r="AW65" i="68" s="1"/>
  <c r="AV64" i="68"/>
  <c r="AW64" i="68" s="1"/>
  <c r="AV63" i="68"/>
  <c r="AW63" i="68" s="1"/>
  <c r="AV31" i="68"/>
  <c r="AW31" i="68" s="1"/>
  <c r="AV30" i="68"/>
  <c r="AW30" i="68" s="1"/>
  <c r="AV17" i="68"/>
  <c r="AW17" i="68" s="1"/>
  <c r="AV16" i="68"/>
  <c r="AW16" i="68" s="1"/>
  <c r="AV15" i="68"/>
  <c r="AW15" i="68" s="1"/>
  <c r="AV62" i="68"/>
  <c r="AW62" i="68" s="1"/>
  <c r="AV61" i="68"/>
  <c r="AW61" i="68" s="1"/>
  <c r="AV60" i="68"/>
  <c r="AW60" i="68" s="1"/>
  <c r="AV59" i="68"/>
  <c r="AW59" i="68" s="1"/>
  <c r="AV58" i="68"/>
  <c r="AW58" i="68" s="1"/>
  <c r="AV57" i="68"/>
  <c r="AW57" i="68" s="1"/>
  <c r="AV56" i="68"/>
  <c r="AW56" i="68" s="1"/>
  <c r="AV55" i="68"/>
  <c r="AW55" i="68" s="1"/>
  <c r="AV54" i="68"/>
  <c r="AW54" i="68" s="1"/>
  <c r="AV53" i="68"/>
  <c r="AW53" i="68" s="1"/>
  <c r="AV52" i="68"/>
  <c r="AW52" i="68" s="1"/>
  <c r="AV51" i="68"/>
  <c r="AW51" i="68" s="1"/>
  <c r="AV29" i="68"/>
  <c r="AW29" i="68" s="1"/>
  <c r="AV28" i="68"/>
  <c r="AW28" i="68" s="1"/>
  <c r="AV27" i="68"/>
  <c r="AW27" i="68" s="1"/>
  <c r="AV26" i="68"/>
  <c r="AW26" i="68" s="1"/>
  <c r="AV25" i="68"/>
  <c r="AW25" i="68" s="1"/>
  <c r="AV14" i="68"/>
  <c r="AW14" i="68" s="1"/>
  <c r="AV13" i="68"/>
  <c r="AW13" i="68" s="1"/>
  <c r="AV12" i="68"/>
  <c r="AW12" i="68" s="1"/>
  <c r="AV11" i="68"/>
  <c r="AW11" i="68" s="1"/>
  <c r="AV10" i="68"/>
  <c r="AW10" i="68" s="1"/>
  <c r="AV9" i="68"/>
  <c r="AW9" i="68" s="1"/>
  <c r="AV8" i="68"/>
  <c r="AW8" i="68" s="1"/>
  <c r="AV50" i="68"/>
  <c r="AW50" i="68" s="1"/>
  <c r="AV43" i="68"/>
  <c r="AW43" i="68" s="1"/>
  <c r="AV42" i="68"/>
  <c r="AW42" i="68" s="1"/>
  <c r="AV41" i="68"/>
  <c r="AW41" i="68" s="1"/>
  <c r="AV40" i="68"/>
  <c r="AW40" i="68" s="1"/>
  <c r="AV49" i="68"/>
  <c r="AW49" i="68" s="1"/>
  <c r="AV48" i="68"/>
  <c r="AW48" i="68" s="1"/>
  <c r="AV39" i="68"/>
  <c r="AW39" i="68" s="1"/>
  <c r="AV24" i="68"/>
  <c r="AW24" i="68" s="1"/>
  <c r="AV23" i="68"/>
  <c r="AW23" i="68" s="1"/>
  <c r="AV47" i="68"/>
  <c r="AW47" i="68" s="1"/>
  <c r="AV46" i="68"/>
  <c r="AW46" i="68" s="1"/>
  <c r="AV38" i="68"/>
  <c r="AW38" i="68" s="1"/>
  <c r="AV45" i="68"/>
  <c r="AW45" i="68" s="1"/>
  <c r="AV37" i="68"/>
  <c r="AW37" i="68" s="1"/>
  <c r="AV36" i="68"/>
  <c r="AW36" i="68" s="1"/>
  <c r="AV35" i="68"/>
  <c r="AW35" i="68" s="1"/>
  <c r="AV22" i="68"/>
  <c r="AW22" i="68" s="1"/>
  <c r="AV21" i="68"/>
  <c r="AW21" i="68" s="1"/>
  <c r="AV44" i="68"/>
  <c r="AW44" i="68" s="1"/>
  <c r="AV20" i="68"/>
  <c r="AW20" i="68" s="1"/>
  <c r="AV34" i="68"/>
  <c r="AW34" i="68" s="1"/>
  <c r="AV33" i="68"/>
  <c r="AW33" i="68" s="1"/>
  <c r="AV32" i="68"/>
  <c r="AW32" i="68" s="1"/>
  <c r="AV19" i="68"/>
  <c r="AW19" i="68" s="1"/>
  <c r="AV18" i="68"/>
  <c r="AW18" i="68" s="1"/>
  <c r="AV29" i="73"/>
  <c r="AW29" i="73" s="1"/>
  <c r="AV28" i="73"/>
  <c r="AW28" i="73" s="1"/>
  <c r="AV27" i="73"/>
  <c r="AW27" i="73" s="1"/>
  <c r="AV26" i="73"/>
  <c r="AW26" i="73" s="1"/>
  <c r="AV25" i="73"/>
  <c r="AW25" i="73" s="1"/>
  <c r="AV24" i="73"/>
  <c r="AW24" i="73" s="1"/>
  <c r="AV23" i="73"/>
  <c r="AW23" i="73" s="1"/>
  <c r="AV22" i="73"/>
  <c r="AW22" i="73" s="1"/>
  <c r="AV21" i="73"/>
  <c r="AW21" i="73" s="1"/>
  <c r="AV20" i="73"/>
  <c r="AW20" i="73" s="1"/>
  <c r="AV19" i="73"/>
  <c r="AW19" i="73" s="1"/>
  <c r="AV18" i="73"/>
  <c r="AW18" i="73" s="1"/>
  <c r="AV17" i="73"/>
  <c r="AW17" i="73" s="1"/>
  <c r="AV16" i="73"/>
  <c r="AW16" i="73" s="1"/>
  <c r="AV15" i="73"/>
  <c r="AW15" i="73" s="1"/>
  <c r="AV14" i="73"/>
  <c r="AW14" i="73" s="1"/>
  <c r="AV13" i="73"/>
  <c r="AW13" i="73" s="1"/>
  <c r="AV12" i="73"/>
  <c r="AW12" i="73" s="1"/>
  <c r="AV11" i="73"/>
  <c r="AW11" i="73" s="1"/>
  <c r="AV10" i="73"/>
  <c r="AW10" i="73" s="1"/>
  <c r="AV9" i="73"/>
  <c r="AW9" i="73" s="1"/>
  <c r="AV8" i="73"/>
  <c r="AW8" i="73" s="1"/>
  <c r="AV30" i="73"/>
  <c r="AW30" i="73" s="1"/>
  <c r="AV39" i="86"/>
  <c r="AW39" i="86" s="1"/>
  <c r="AV33" i="86"/>
  <c r="AW33" i="86" s="1"/>
  <c r="AV27" i="86"/>
  <c r="AW27" i="86" s="1"/>
  <c r="AV23" i="86"/>
  <c r="AW23" i="86" s="1"/>
  <c r="AV19" i="86"/>
  <c r="AW19" i="86" s="1"/>
  <c r="AV15" i="86"/>
  <c r="AW15" i="86" s="1"/>
  <c r="AV11" i="86"/>
  <c r="AW11" i="86" s="1"/>
  <c r="AV36" i="86"/>
  <c r="AW36" i="86" s="1"/>
  <c r="AV31" i="86"/>
  <c r="AW31" i="86" s="1"/>
  <c r="AV28" i="86"/>
  <c r="AW28" i="86" s="1"/>
  <c r="AV24" i="86"/>
  <c r="AW24" i="86" s="1"/>
  <c r="AV20" i="86"/>
  <c r="AW20" i="86" s="1"/>
  <c r="AV16" i="86"/>
  <c r="AW16" i="86" s="1"/>
  <c r="AV12" i="86"/>
  <c r="AW12" i="86" s="1"/>
  <c r="AV8" i="86"/>
  <c r="AW8" i="86" s="1"/>
  <c r="AV34" i="86"/>
  <c r="AW34" i="86" s="1"/>
  <c r="AV37" i="86"/>
  <c r="AW37" i="86" s="1"/>
  <c r="AV29" i="86"/>
  <c r="AW29" i="86" s="1"/>
  <c r="AV25" i="86"/>
  <c r="AW25" i="86" s="1"/>
  <c r="AV21" i="86"/>
  <c r="AW21" i="86" s="1"/>
  <c r="AV17" i="86"/>
  <c r="AW17" i="86" s="1"/>
  <c r="AV13" i="86"/>
  <c r="AW13" i="86" s="1"/>
  <c r="AV9" i="86"/>
  <c r="AW9" i="86" s="1"/>
  <c r="AV32" i="86"/>
  <c r="AW32" i="86" s="1"/>
  <c r="AV38" i="86"/>
  <c r="AW38" i="86" s="1"/>
  <c r="AV35" i="86"/>
  <c r="AW35" i="86" s="1"/>
  <c r="AV26" i="86"/>
  <c r="AW26" i="86" s="1"/>
  <c r="AV22" i="86"/>
  <c r="AW22" i="86" s="1"/>
  <c r="AV18" i="86"/>
  <c r="AW18" i="86" s="1"/>
  <c r="AV14" i="86"/>
  <c r="AW14" i="86" s="1"/>
  <c r="AV10" i="86"/>
  <c r="AW10" i="86" s="1"/>
  <c r="AV30" i="86"/>
  <c r="AW30" i="86" s="1"/>
  <c r="AV54" i="91"/>
  <c r="AW54" i="91" s="1"/>
  <c r="AV43" i="91"/>
  <c r="AW43" i="91" s="1"/>
  <c r="AV32" i="91"/>
  <c r="AW32" i="91" s="1"/>
  <c r="AV50" i="91"/>
  <c r="AW50" i="91" s="1"/>
  <c r="AV46" i="91"/>
  <c r="AW46" i="91" s="1"/>
  <c r="AV42" i="91"/>
  <c r="AW42" i="91" s="1"/>
  <c r="AV35" i="91"/>
  <c r="AW35" i="91" s="1"/>
  <c r="AV31" i="91"/>
  <c r="AW31" i="91" s="1"/>
  <c r="AV53" i="91"/>
  <c r="AW53" i="91" s="1"/>
  <c r="AV41" i="91"/>
  <c r="AW41" i="91" s="1"/>
  <c r="AV30" i="91"/>
  <c r="AW30" i="91" s="1"/>
  <c r="AV40" i="91"/>
  <c r="AW40" i="91" s="1"/>
  <c r="AV34" i="91"/>
  <c r="AW34" i="91" s="1"/>
  <c r="AV29" i="91"/>
  <c r="AW29" i="91" s="1"/>
  <c r="AV52" i="91"/>
  <c r="AW52" i="91" s="1"/>
  <c r="AV49" i="91"/>
  <c r="AW49" i="91" s="1"/>
  <c r="AV39" i="91"/>
  <c r="AW39" i="91" s="1"/>
  <c r="AV33" i="91"/>
  <c r="AW33" i="91" s="1"/>
  <c r="AV28" i="91"/>
  <c r="AW28" i="91" s="1"/>
  <c r="AV48" i="91"/>
  <c r="AW48" i="91" s="1"/>
  <c r="AV45" i="91"/>
  <c r="AW45" i="91" s="1"/>
  <c r="AV38" i="91"/>
  <c r="AW38" i="91" s="1"/>
  <c r="AV27" i="91"/>
  <c r="AW27" i="91" s="1"/>
  <c r="AV26" i="91"/>
  <c r="AW26" i="91" s="1"/>
  <c r="AV25" i="91"/>
  <c r="AW25" i="91" s="1"/>
  <c r="AV24" i="91"/>
  <c r="AW24" i="91" s="1"/>
  <c r="AV23" i="91"/>
  <c r="AW23" i="91" s="1"/>
  <c r="AV22" i="91"/>
  <c r="AW22" i="91" s="1"/>
  <c r="AV21" i="91"/>
  <c r="AW21" i="91" s="1"/>
  <c r="AV20" i="91"/>
  <c r="AW20" i="91" s="1"/>
  <c r="AV19" i="91"/>
  <c r="AW19" i="91" s="1"/>
  <c r="AV18" i="91"/>
  <c r="AW18" i="91" s="1"/>
  <c r="AV17" i="91"/>
  <c r="AW17" i="91" s="1"/>
  <c r="AV16" i="91"/>
  <c r="AW16" i="91" s="1"/>
  <c r="AV15" i="91"/>
  <c r="AW15" i="91" s="1"/>
  <c r="AV14" i="91"/>
  <c r="AW14" i="91" s="1"/>
  <c r="AV13" i="91"/>
  <c r="AW13" i="91" s="1"/>
  <c r="AV12" i="91"/>
  <c r="AW12" i="91" s="1"/>
  <c r="AV11" i="91"/>
  <c r="AW11" i="91" s="1"/>
  <c r="AV10" i="91"/>
  <c r="AW10" i="91" s="1"/>
  <c r="AV9" i="91"/>
  <c r="AW9" i="91" s="1"/>
  <c r="AV8" i="91"/>
  <c r="AW8" i="91" s="1"/>
  <c r="AV55" i="91"/>
  <c r="AW55" i="91" s="1"/>
  <c r="AV37" i="91"/>
  <c r="AW37" i="91" s="1"/>
  <c r="AV51" i="91"/>
  <c r="AW51" i="91" s="1"/>
  <c r="AV47" i="91"/>
  <c r="AW47" i="91" s="1"/>
  <c r="AV44" i="91"/>
  <c r="AW44" i="91" s="1"/>
  <c r="AV36" i="91"/>
  <c r="AW36" i="91" s="1"/>
  <c r="AV28" i="69"/>
  <c r="AW28" i="69" s="1"/>
  <c r="AV27" i="69"/>
  <c r="AW27" i="69" s="1"/>
  <c r="AV26" i="69"/>
  <c r="AW26" i="69" s="1"/>
  <c r="AV25" i="69"/>
  <c r="AW25" i="69" s="1"/>
  <c r="AV24" i="69"/>
  <c r="AW24" i="69" s="1"/>
  <c r="AV23" i="69"/>
  <c r="AW23" i="69" s="1"/>
  <c r="AV22" i="69"/>
  <c r="AW22" i="69" s="1"/>
  <c r="AV21" i="69"/>
  <c r="AW21" i="69" s="1"/>
  <c r="AV20" i="69"/>
  <c r="AW20" i="69" s="1"/>
  <c r="AV19" i="69"/>
  <c r="AW19" i="69" s="1"/>
  <c r="AV18" i="69"/>
  <c r="AW18" i="69" s="1"/>
  <c r="AV17" i="69"/>
  <c r="AW17" i="69" s="1"/>
  <c r="AV16" i="69"/>
  <c r="AW16" i="69" s="1"/>
  <c r="AV15" i="69"/>
  <c r="AW15" i="69" s="1"/>
  <c r="AV14" i="69"/>
  <c r="AW14" i="69" s="1"/>
  <c r="AV13" i="69"/>
  <c r="AW13" i="69" s="1"/>
  <c r="AV12" i="69"/>
  <c r="AW12" i="69" s="1"/>
  <c r="AV11" i="69"/>
  <c r="AW11" i="69" s="1"/>
  <c r="AV10" i="69"/>
  <c r="AW10" i="69" s="1"/>
  <c r="AV9" i="69"/>
  <c r="AW9" i="69" s="1"/>
  <c r="AV8" i="69"/>
  <c r="AW8" i="69" s="1"/>
  <c r="AV9" i="75"/>
  <c r="AW9" i="75" s="1"/>
  <c r="AV8" i="75"/>
  <c r="AW8" i="75" s="1"/>
  <c r="AV61" i="87"/>
  <c r="AW61" i="87" s="1"/>
  <c r="AV45" i="87"/>
  <c r="AW45" i="87" s="1"/>
  <c r="AV42" i="87"/>
  <c r="AW42" i="87" s="1"/>
  <c r="AV33" i="87"/>
  <c r="AV28" i="87"/>
  <c r="AW28" i="87" s="1"/>
  <c r="AV21" i="87"/>
  <c r="AW21" i="87" s="1"/>
  <c r="AV64" i="87"/>
  <c r="AW64" i="87" s="1"/>
  <c r="AV54" i="87"/>
  <c r="AW54" i="87" s="1"/>
  <c r="AV51" i="87"/>
  <c r="AW51" i="87" s="1"/>
  <c r="AV48" i="87"/>
  <c r="AW48" i="87" s="1"/>
  <c r="AV24" i="87"/>
  <c r="AW24" i="87" s="1"/>
  <c r="AV17" i="87"/>
  <c r="AW17" i="87" s="1"/>
  <c r="AV16" i="87"/>
  <c r="AW16" i="87" s="1"/>
  <c r="AV15" i="87"/>
  <c r="AW15" i="87" s="1"/>
  <c r="AV14" i="87"/>
  <c r="AW14" i="87" s="1"/>
  <c r="AV13" i="87"/>
  <c r="AW13" i="87" s="1"/>
  <c r="AV12" i="87"/>
  <c r="AW12" i="87" s="1"/>
  <c r="AV11" i="87"/>
  <c r="AW11" i="87" s="1"/>
  <c r="AV10" i="87"/>
  <c r="AW10" i="87" s="1"/>
  <c r="AV9" i="87"/>
  <c r="AW9" i="87" s="1"/>
  <c r="AV8" i="87"/>
  <c r="AW8" i="87" s="1"/>
  <c r="AV57" i="87"/>
  <c r="AW57" i="87" s="1"/>
  <c r="AV41" i="87"/>
  <c r="AW41" i="87" s="1"/>
  <c r="AV38" i="87"/>
  <c r="AW38" i="87" s="1"/>
  <c r="AV35" i="87"/>
  <c r="AW35" i="87" s="1"/>
  <c r="AV27" i="87"/>
  <c r="AW27" i="87" s="1"/>
  <c r="AV67" i="87"/>
  <c r="AW67" i="87" s="1"/>
  <c r="AV63" i="87"/>
  <c r="AW63" i="87" s="1"/>
  <c r="AV60" i="87"/>
  <c r="AW60" i="87" s="1"/>
  <c r="AV47" i="87"/>
  <c r="AW47" i="87" s="1"/>
  <c r="AV44" i="87"/>
  <c r="AW44" i="87" s="1"/>
  <c r="AV32" i="87"/>
  <c r="AW32" i="87" s="1"/>
  <c r="AV30" i="87"/>
  <c r="AW30" i="87" s="1"/>
  <c r="AV23" i="87"/>
  <c r="AW23" i="87" s="1"/>
  <c r="AV20" i="87"/>
  <c r="AW20" i="87" s="1"/>
  <c r="AV53" i="87"/>
  <c r="AW53" i="87" s="1"/>
  <c r="AV50" i="87"/>
  <c r="AW50" i="87" s="1"/>
  <c r="AV40" i="87"/>
  <c r="AW40" i="87" s="1"/>
  <c r="AV37" i="87"/>
  <c r="AW37" i="87" s="1"/>
  <c r="AV26" i="87"/>
  <c r="AW26" i="87" s="1"/>
  <c r="AV66" i="87"/>
  <c r="AW66" i="87" s="1"/>
  <c r="AV62" i="87"/>
  <c r="AW62" i="87" s="1"/>
  <c r="AV59" i="87"/>
  <c r="AW59" i="87" s="1"/>
  <c r="AV56" i="87"/>
  <c r="AW56" i="87" s="1"/>
  <c r="AV22" i="87"/>
  <c r="AW22" i="87" s="1"/>
  <c r="AV19" i="87"/>
  <c r="AW19" i="87" s="1"/>
  <c r="AV46" i="87"/>
  <c r="AW46" i="87" s="1"/>
  <c r="AV43" i="87"/>
  <c r="AW43" i="87" s="1"/>
  <c r="AV36" i="87"/>
  <c r="AW36" i="87" s="1"/>
  <c r="AV34" i="87"/>
  <c r="AW34" i="87" s="1"/>
  <c r="AV31" i="87"/>
  <c r="AW31" i="87" s="1"/>
  <c r="AV29" i="87"/>
  <c r="AW29" i="87" s="1"/>
  <c r="AV25" i="87"/>
  <c r="AW25" i="87" s="1"/>
  <c r="AV65" i="87"/>
  <c r="AW65" i="87" s="1"/>
  <c r="AV58" i="87"/>
  <c r="AW58" i="87" s="1"/>
  <c r="AV55" i="87"/>
  <c r="AW55" i="87" s="1"/>
  <c r="AV52" i="87"/>
  <c r="AW52" i="87" s="1"/>
  <c r="AV49" i="87"/>
  <c r="AW49" i="87" s="1"/>
  <c r="AV39" i="87"/>
  <c r="AW39" i="87" s="1"/>
  <c r="AW33" i="87"/>
  <c r="AV18" i="87"/>
  <c r="AW18" i="87" s="1"/>
  <c r="AV29" i="72"/>
  <c r="AW29" i="72" s="1"/>
  <c r="AV20" i="66"/>
  <c r="AW20" i="66" s="1"/>
  <c r="AV34" i="66"/>
  <c r="AW34" i="66" s="1"/>
  <c r="AV30" i="66"/>
  <c r="AW30" i="66" s="1"/>
  <c r="AV26" i="66"/>
  <c r="AW26" i="66" s="1"/>
  <c r="AV21" i="66"/>
  <c r="AW21" i="66" s="1"/>
  <c r="AV35" i="66"/>
  <c r="AW35" i="66" s="1"/>
  <c r="AV31" i="66"/>
  <c r="AW31" i="66" s="1"/>
  <c r="AV27" i="66"/>
  <c r="AW27" i="66" s="1"/>
  <c r="AV23" i="66"/>
  <c r="AW23" i="66" s="1"/>
  <c r="AV36" i="66"/>
  <c r="AW36" i="66" s="1"/>
  <c r="AV32" i="66"/>
  <c r="AW32" i="66" s="1"/>
  <c r="AV28" i="66"/>
  <c r="AW28" i="66" s="1"/>
  <c r="AV24" i="66"/>
  <c r="AW24" i="66" s="1"/>
  <c r="AV22" i="66"/>
  <c r="AW22" i="66" s="1"/>
  <c r="AV18" i="66"/>
  <c r="AW18" i="66" s="1"/>
  <c r="AV17" i="66"/>
  <c r="AW17" i="66" s="1"/>
  <c r="AV16" i="66"/>
  <c r="AW16" i="66" s="1"/>
  <c r="AV15" i="66"/>
  <c r="AW15" i="66" s="1"/>
  <c r="AV14" i="66"/>
  <c r="AW14" i="66" s="1"/>
  <c r="AV13" i="66"/>
  <c r="AW13" i="66" s="1"/>
  <c r="AV12" i="66"/>
  <c r="AW12" i="66" s="1"/>
  <c r="AV11" i="66"/>
  <c r="AW11" i="66" s="1"/>
  <c r="AV10" i="66"/>
  <c r="AW10" i="66" s="1"/>
  <c r="AV9" i="66"/>
  <c r="AW9" i="66" s="1"/>
  <c r="AV8" i="66"/>
  <c r="AW8" i="66" s="1"/>
  <c r="AV37" i="66"/>
  <c r="AW37" i="66" s="1"/>
  <c r="AV33" i="66"/>
  <c r="AW33" i="66" s="1"/>
  <c r="AV29" i="66"/>
  <c r="AW29" i="66" s="1"/>
  <c r="AV25" i="66"/>
  <c r="AW25" i="66" s="1"/>
  <c r="AV19" i="66"/>
  <c r="AW19" i="66" s="1"/>
  <c r="AV22" i="70"/>
  <c r="AW22" i="70" s="1"/>
  <c r="AV21" i="70"/>
  <c r="AW21" i="70" s="1"/>
  <c r="AV20" i="70"/>
  <c r="AW20" i="70" s="1"/>
  <c r="AV19" i="70"/>
  <c r="AW19" i="70" s="1"/>
  <c r="AV18" i="70"/>
  <c r="AW18" i="70" s="1"/>
  <c r="AV17" i="70"/>
  <c r="AW17" i="70" s="1"/>
  <c r="AV16" i="70"/>
  <c r="AW16" i="70" s="1"/>
  <c r="AV15" i="70"/>
  <c r="AW15" i="70" s="1"/>
  <c r="AV14" i="70"/>
  <c r="AW14" i="70" s="1"/>
  <c r="AV13" i="70"/>
  <c r="AW13" i="70" s="1"/>
  <c r="AV12" i="70"/>
  <c r="AW12" i="70" s="1"/>
  <c r="AV11" i="70"/>
  <c r="AW11" i="70" s="1"/>
  <c r="AV10" i="70"/>
  <c r="AW10" i="70" s="1"/>
  <c r="AV9" i="70"/>
  <c r="AW9" i="70" s="1"/>
  <c r="AV8" i="70"/>
  <c r="AW8" i="70" s="1"/>
  <c r="AV28" i="70"/>
  <c r="AW28" i="70" s="1"/>
  <c r="AV27" i="70"/>
  <c r="AW27" i="70" s="1"/>
  <c r="AV26" i="70"/>
  <c r="AW26" i="70" s="1"/>
  <c r="AV25" i="70"/>
  <c r="AW25" i="70" s="1"/>
  <c r="AV24" i="70"/>
  <c r="AW24" i="70" s="1"/>
  <c r="AV23" i="70"/>
  <c r="AW23" i="70" s="1"/>
  <c r="BB18" i="67"/>
  <c r="BC18" i="67" s="1"/>
  <c r="BB11" i="67"/>
  <c r="BC11" i="67" s="1"/>
  <c r="BB15" i="67"/>
  <c r="BC15" i="67" s="1"/>
  <c r="BB9" i="67"/>
  <c r="BC9" i="67" s="1"/>
  <c r="BB17" i="67"/>
  <c r="BC17" i="67" s="1"/>
  <c r="BB16" i="67"/>
  <c r="BC16" i="67" s="1"/>
  <c r="BB10" i="67"/>
  <c r="BC10" i="67" s="1"/>
  <c r="BB14" i="67"/>
  <c r="BC14" i="67" s="1"/>
  <c r="BB8" i="67"/>
  <c r="BC8" i="67" s="1"/>
  <c r="BB13" i="67"/>
  <c r="BC13" i="67" s="1"/>
  <c r="BB20" i="67"/>
  <c r="BC20" i="67" s="1"/>
  <c r="BB19" i="67"/>
  <c r="BC19" i="67" s="1"/>
  <c r="BB12" i="67"/>
  <c r="BC12" i="67" s="1"/>
  <c r="BB30" i="86"/>
  <c r="BC30" i="86" s="1"/>
  <c r="BB21" i="86"/>
  <c r="BC21" i="86" s="1"/>
  <c r="BB12" i="86"/>
  <c r="BC12" i="86" s="1"/>
  <c r="BB33" i="86"/>
  <c r="BC33" i="86" s="1"/>
  <c r="BB36" i="86"/>
  <c r="BC36" i="86" s="1"/>
  <c r="BB31" i="86"/>
  <c r="BC31" i="86" s="1"/>
  <c r="BB22" i="86"/>
  <c r="BC22" i="86" s="1"/>
  <c r="BB13" i="86"/>
  <c r="BC13" i="86" s="1"/>
  <c r="BB32" i="86"/>
  <c r="BC32" i="86" s="1"/>
  <c r="BB23" i="86"/>
  <c r="BC23" i="86" s="1"/>
  <c r="BB14" i="86"/>
  <c r="BC14" i="86" s="1"/>
  <c r="BB37" i="86"/>
  <c r="BC37" i="86" s="1"/>
  <c r="BB24" i="86"/>
  <c r="BC24" i="86" s="1"/>
  <c r="BB15" i="86"/>
  <c r="BC15" i="86" s="1"/>
  <c r="BB17" i="86"/>
  <c r="BC17" i="86" s="1"/>
  <c r="BB38" i="86"/>
  <c r="BC38" i="86" s="1"/>
  <c r="BB8" i="86"/>
  <c r="BC8" i="86" s="1"/>
  <c r="BB39" i="86"/>
  <c r="BC39" i="86" s="1"/>
  <c r="BB9" i="86"/>
  <c r="BC9" i="86" s="1"/>
  <c r="BB27" i="86"/>
  <c r="BC27" i="86" s="1"/>
  <c r="BB10" i="86"/>
  <c r="BC10" i="86" s="1"/>
  <c r="BB18" i="86"/>
  <c r="BC18" i="86" s="1"/>
  <c r="BB25" i="86"/>
  <c r="BC25" i="86" s="1"/>
  <c r="BB35" i="86"/>
  <c r="BC35" i="86" s="1"/>
  <c r="BB26" i="86"/>
  <c r="BC26" i="86" s="1"/>
  <c r="BB28" i="86"/>
  <c r="BC28" i="86" s="1"/>
  <c r="BB34" i="86"/>
  <c r="BC34" i="86" s="1"/>
  <c r="BB20" i="86"/>
  <c r="BC20" i="86" s="1"/>
  <c r="BB19" i="86"/>
  <c r="BC19" i="86" s="1"/>
  <c r="BB16" i="86"/>
  <c r="BC16" i="86" s="1"/>
  <c r="BB29" i="86"/>
  <c r="BC29" i="86" s="1"/>
  <c r="BB11" i="86"/>
  <c r="BC11" i="86" s="1"/>
  <c r="BB33" i="91"/>
  <c r="BC33" i="91" s="1"/>
  <c r="BB27" i="91"/>
  <c r="BC27" i="91" s="1"/>
  <c r="BB22" i="91"/>
  <c r="BC22" i="91" s="1"/>
  <c r="BB18" i="91"/>
  <c r="BC18" i="91" s="1"/>
  <c r="BB14" i="91"/>
  <c r="BC14" i="91" s="1"/>
  <c r="BB10" i="91"/>
  <c r="BC10" i="91" s="1"/>
  <c r="BB46" i="91"/>
  <c r="BC46" i="91" s="1"/>
  <c r="BB41" i="91"/>
  <c r="BC41" i="91" s="1"/>
  <c r="BB38" i="91"/>
  <c r="BC38" i="91" s="1"/>
  <c r="BB35" i="91"/>
  <c r="BC35" i="91" s="1"/>
  <c r="BB31" i="91"/>
  <c r="BC31" i="91" s="1"/>
  <c r="BB26" i="91"/>
  <c r="BC26" i="91" s="1"/>
  <c r="BB52" i="91"/>
  <c r="BC52" i="91" s="1"/>
  <c r="BB48" i="91"/>
  <c r="BC48" i="91" s="1"/>
  <c r="BB44" i="91"/>
  <c r="BC44" i="91" s="1"/>
  <c r="BB28" i="91"/>
  <c r="BC28" i="91" s="1"/>
  <c r="BB15" i="91"/>
  <c r="BC15" i="91" s="1"/>
  <c r="BB8" i="91"/>
  <c r="BC8" i="91" s="1"/>
  <c r="BB53" i="91"/>
  <c r="BC53" i="91" s="1"/>
  <c r="BB42" i="91"/>
  <c r="BC42" i="91" s="1"/>
  <c r="BB55" i="91"/>
  <c r="BC55" i="91" s="1"/>
  <c r="BB47" i="91"/>
  <c r="BC47" i="91" s="1"/>
  <c r="BB32" i="91"/>
  <c r="BC32" i="91" s="1"/>
  <c r="BB12" i="91"/>
  <c r="BC12" i="91" s="1"/>
  <c r="BB36" i="91"/>
  <c r="BC36" i="91" s="1"/>
  <c r="BB20" i="91"/>
  <c r="BC20" i="91" s="1"/>
  <c r="BB13" i="91"/>
  <c r="BC13" i="91" s="1"/>
  <c r="BB45" i="91"/>
  <c r="BC45" i="91" s="1"/>
  <c r="BB37" i="91"/>
  <c r="BC37" i="91" s="1"/>
  <c r="BB29" i="91"/>
  <c r="BC29" i="91" s="1"/>
  <c r="BB50" i="91"/>
  <c r="BC50" i="91" s="1"/>
  <c r="BB34" i="91"/>
  <c r="BC34" i="91" s="1"/>
  <c r="BB19" i="91"/>
  <c r="BC19" i="91" s="1"/>
  <c r="BB24" i="91"/>
  <c r="BC24" i="91" s="1"/>
  <c r="BB17" i="91"/>
  <c r="BC17" i="91" s="1"/>
  <c r="BB40" i="91"/>
  <c r="BC40" i="91" s="1"/>
  <c r="BB25" i="91"/>
  <c r="BC25" i="91" s="1"/>
  <c r="BB16" i="91"/>
  <c r="BC16" i="91" s="1"/>
  <c r="BB51" i="91"/>
  <c r="BC51" i="91" s="1"/>
  <c r="BB54" i="91"/>
  <c r="BC54" i="91" s="1"/>
  <c r="BB39" i="91"/>
  <c r="BC39" i="91" s="1"/>
  <c r="BB30" i="91"/>
  <c r="BC30" i="91" s="1"/>
  <c r="BB9" i="91"/>
  <c r="BC9" i="91" s="1"/>
  <c r="BB43" i="91"/>
  <c r="BC43" i="91" s="1"/>
  <c r="BB23" i="91"/>
  <c r="BC23" i="91" s="1"/>
  <c r="BB21" i="91"/>
  <c r="BC21" i="91" s="1"/>
  <c r="BB49" i="91"/>
  <c r="BC49" i="91" s="1"/>
  <c r="BB11" i="91"/>
  <c r="BC11" i="91" s="1"/>
  <c r="BB20" i="69"/>
  <c r="BC20" i="69" s="1"/>
  <c r="BB11" i="69"/>
  <c r="BC11" i="69" s="1"/>
  <c r="BB24" i="69"/>
  <c r="BC24" i="69" s="1"/>
  <c r="BB15" i="69"/>
  <c r="BC15" i="69" s="1"/>
  <c r="BB10" i="69"/>
  <c r="BC10" i="69" s="1"/>
  <c r="BB28" i="69"/>
  <c r="BC28" i="69" s="1"/>
  <c r="BB19" i="69"/>
  <c r="BC19" i="69" s="1"/>
  <c r="BB14" i="69"/>
  <c r="BC14" i="69" s="1"/>
  <c r="BB22" i="69"/>
  <c r="BC22" i="69" s="1"/>
  <c r="BB16" i="69"/>
  <c r="BC16" i="69" s="1"/>
  <c r="BB8" i="69"/>
  <c r="BC8" i="69" s="1"/>
  <c r="BB25" i="69"/>
  <c r="BC25" i="69" s="1"/>
  <c r="BB17" i="69"/>
  <c r="BC17" i="69" s="1"/>
  <c r="BB9" i="69"/>
  <c r="BC9" i="69" s="1"/>
  <c r="BB23" i="69"/>
  <c r="BC23" i="69" s="1"/>
  <c r="BB26" i="69"/>
  <c r="BC26" i="69" s="1"/>
  <c r="BB18" i="69"/>
  <c r="BC18" i="69" s="1"/>
  <c r="BB13" i="69"/>
  <c r="BC13" i="69" s="1"/>
  <c r="BB21" i="69"/>
  <c r="BC21" i="69" s="1"/>
  <c r="BB12" i="69"/>
  <c r="BC12" i="69" s="1"/>
  <c r="BB27" i="69"/>
  <c r="BC27" i="69" s="1"/>
  <c r="BB8" i="75"/>
  <c r="BC8" i="75" s="1"/>
  <c r="BB9" i="75"/>
  <c r="BC9" i="75" s="1"/>
  <c r="BB15" i="87"/>
  <c r="BC15" i="87" s="1"/>
  <c r="BB53" i="87"/>
  <c r="BC53" i="87" s="1"/>
  <c r="BB51" i="87"/>
  <c r="BC51" i="87" s="1"/>
  <c r="BB47" i="87"/>
  <c r="BC47" i="87" s="1"/>
  <c r="BB45" i="87"/>
  <c r="BC45" i="87" s="1"/>
  <c r="BB28" i="87"/>
  <c r="BC28" i="87" s="1"/>
  <c r="BB8" i="87"/>
  <c r="BC8" i="87" s="1"/>
  <c r="BB33" i="87"/>
  <c r="BC33" i="87" s="1"/>
  <c r="BB27" i="87"/>
  <c r="BC27" i="87" s="1"/>
  <c r="BB14" i="87"/>
  <c r="BC14" i="87" s="1"/>
  <c r="BB9" i="87"/>
  <c r="BC9" i="87" s="1"/>
  <c r="BB61" i="87"/>
  <c r="BC61" i="87" s="1"/>
  <c r="BB59" i="87"/>
  <c r="BC59" i="87" s="1"/>
  <c r="BB57" i="87"/>
  <c r="BC57" i="87" s="1"/>
  <c r="BB55" i="87"/>
  <c r="BC55" i="87" s="1"/>
  <c r="BB49" i="87"/>
  <c r="BC49" i="87" s="1"/>
  <c r="BB43" i="87"/>
  <c r="BC43" i="87" s="1"/>
  <c r="BB41" i="87"/>
  <c r="BC41" i="87" s="1"/>
  <c r="BB39" i="87"/>
  <c r="BC39" i="87" s="1"/>
  <c r="BB37" i="87"/>
  <c r="BC37" i="87" s="1"/>
  <c r="BB30" i="87"/>
  <c r="BC30" i="87" s="1"/>
  <c r="BB19" i="87"/>
  <c r="BC19" i="87" s="1"/>
  <c r="BB63" i="87"/>
  <c r="BC63" i="87" s="1"/>
  <c r="BB35" i="87"/>
  <c r="BC35" i="87" s="1"/>
  <c r="BB25" i="87"/>
  <c r="BC25" i="87" s="1"/>
  <c r="BB21" i="87"/>
  <c r="BC21" i="87" s="1"/>
  <c r="BB13" i="87"/>
  <c r="BC13" i="87" s="1"/>
  <c r="BB65" i="87"/>
  <c r="BC65" i="87" s="1"/>
  <c r="BB31" i="87"/>
  <c r="BC31" i="87" s="1"/>
  <c r="BB23" i="87"/>
  <c r="BC23" i="87" s="1"/>
  <c r="BB11" i="87"/>
  <c r="BC11" i="87" s="1"/>
  <c r="BB62" i="87"/>
  <c r="BC62" i="87" s="1"/>
  <c r="BB54" i="87"/>
  <c r="BC54" i="87" s="1"/>
  <c r="BB64" i="87"/>
  <c r="BC64" i="87" s="1"/>
  <c r="BB56" i="87"/>
  <c r="BC56" i="87" s="1"/>
  <c r="BB44" i="87"/>
  <c r="BC44" i="87" s="1"/>
  <c r="BB36" i="87"/>
  <c r="BC36" i="87" s="1"/>
  <c r="BB58" i="87"/>
  <c r="BC58" i="87" s="1"/>
  <c r="BB17" i="87"/>
  <c r="BC17" i="87" s="1"/>
  <c r="BB24" i="87"/>
  <c r="BC24" i="87" s="1"/>
  <c r="BB20" i="87"/>
  <c r="BC20" i="87" s="1"/>
  <c r="BB67" i="87"/>
  <c r="BC67" i="87" s="1"/>
  <c r="BB46" i="87"/>
  <c r="BC46" i="87" s="1"/>
  <c r="BB48" i="87"/>
  <c r="BC48" i="87" s="1"/>
  <c r="BB34" i="87"/>
  <c r="BC34" i="87" s="1"/>
  <c r="BB10" i="87"/>
  <c r="BC10" i="87" s="1"/>
  <c r="BB42" i="87"/>
  <c r="BC42" i="87" s="1"/>
  <c r="BB32" i="87"/>
  <c r="BC32" i="87" s="1"/>
  <c r="BB22" i="87"/>
  <c r="BC22" i="87" s="1"/>
  <c r="BB66" i="87"/>
  <c r="BC66" i="87" s="1"/>
  <c r="BB26" i="87"/>
  <c r="BC26" i="87" s="1"/>
  <c r="BB52" i="87"/>
  <c r="BC52" i="87" s="1"/>
  <c r="BB38" i="87"/>
  <c r="BC38" i="87" s="1"/>
  <c r="BB18" i="87"/>
  <c r="BC18" i="87" s="1"/>
  <c r="BB29" i="87"/>
  <c r="BC29" i="87" s="1"/>
  <c r="BB16" i="87"/>
  <c r="BC16" i="87" s="1"/>
  <c r="BB12" i="87"/>
  <c r="BC12" i="87" s="1"/>
  <c r="BB40" i="87"/>
  <c r="BC40" i="87" s="1"/>
  <c r="BB60" i="87"/>
  <c r="BC60" i="87" s="1"/>
  <c r="BB50" i="87"/>
  <c r="BC50" i="87" s="1"/>
  <c r="BB29" i="72"/>
  <c r="BC29" i="72" s="1"/>
  <c r="BB11" i="66"/>
  <c r="BC11" i="66" s="1"/>
  <c r="BB33" i="66"/>
  <c r="BC33" i="66" s="1"/>
  <c r="BB25" i="66"/>
  <c r="BC25" i="66" s="1"/>
  <c r="BB16" i="66"/>
  <c r="BC16" i="66" s="1"/>
  <c r="BB8" i="66"/>
  <c r="BC8" i="66" s="1"/>
  <c r="BB20" i="66"/>
  <c r="BC20" i="66" s="1"/>
  <c r="BB19" i="66"/>
  <c r="BC19" i="66" s="1"/>
  <c r="BB18" i="66"/>
  <c r="BC18" i="66" s="1"/>
  <c r="BB10" i="66"/>
  <c r="BC10" i="66" s="1"/>
  <c r="BB34" i="66"/>
  <c r="BC34" i="66" s="1"/>
  <c r="BB26" i="66"/>
  <c r="BC26" i="66" s="1"/>
  <c r="BB21" i="66"/>
  <c r="BC21" i="66" s="1"/>
  <c r="BB17" i="66"/>
  <c r="BC17" i="66" s="1"/>
  <c r="BB9" i="66"/>
  <c r="BC9" i="66" s="1"/>
  <c r="BB35" i="66"/>
  <c r="BC35" i="66" s="1"/>
  <c r="BB27" i="66"/>
  <c r="BC27" i="66" s="1"/>
  <c r="BB36" i="66"/>
  <c r="BC36" i="66" s="1"/>
  <c r="BB28" i="66"/>
  <c r="BC28" i="66" s="1"/>
  <c r="BB14" i="66"/>
  <c r="BC14" i="66" s="1"/>
  <c r="BB30" i="66"/>
  <c r="BC30" i="66" s="1"/>
  <c r="BB22" i="66"/>
  <c r="BC22" i="66" s="1"/>
  <c r="BB13" i="66"/>
  <c r="BC13" i="66" s="1"/>
  <c r="BB31" i="66"/>
  <c r="BC31" i="66" s="1"/>
  <c r="BB37" i="66"/>
  <c r="BC37" i="66" s="1"/>
  <c r="BB23" i="66"/>
  <c r="BC23" i="66" s="1"/>
  <c r="BB12" i="66"/>
  <c r="BC12" i="66" s="1"/>
  <c r="BB32" i="66"/>
  <c r="BC32" i="66" s="1"/>
  <c r="BB29" i="66"/>
  <c r="BC29" i="66" s="1"/>
  <c r="BB15" i="66"/>
  <c r="BC15" i="66" s="1"/>
  <c r="BB24" i="66"/>
  <c r="BC24" i="66" s="1"/>
  <c r="BB18" i="70"/>
  <c r="BC18" i="70" s="1"/>
  <c r="BB14" i="70"/>
  <c r="BC14" i="70" s="1"/>
  <c r="BB26" i="70"/>
  <c r="BC26" i="70" s="1"/>
  <c r="BB23" i="70"/>
  <c r="BC23" i="70" s="1"/>
  <c r="BB22" i="70"/>
  <c r="BC22" i="70" s="1"/>
  <c r="BB13" i="70"/>
  <c r="BC13" i="70" s="1"/>
  <c r="BB9" i="70"/>
  <c r="BC9" i="70" s="1"/>
  <c r="BB17" i="70"/>
  <c r="BC17" i="70" s="1"/>
  <c r="BB11" i="70"/>
  <c r="BC11" i="70" s="1"/>
  <c r="BB20" i="70"/>
  <c r="BC20" i="70" s="1"/>
  <c r="BB12" i="70"/>
  <c r="BC12" i="70" s="1"/>
  <c r="BB19" i="70"/>
  <c r="BC19" i="70" s="1"/>
  <c r="BB27" i="70"/>
  <c r="BC27" i="70" s="1"/>
  <c r="BB25" i="70"/>
  <c r="BC25" i="70" s="1"/>
  <c r="BB15" i="70"/>
  <c r="BC15" i="70" s="1"/>
  <c r="BB8" i="70"/>
  <c r="BC8" i="70" s="1"/>
  <c r="BB28" i="70"/>
  <c r="BC28" i="70" s="1"/>
  <c r="BB21" i="70"/>
  <c r="BC21" i="70" s="1"/>
  <c r="BB16" i="70"/>
  <c r="BC16" i="70" s="1"/>
  <c r="BB10" i="70"/>
  <c r="BC10" i="70" s="1"/>
  <c r="BB24" i="70"/>
  <c r="BC24" i="70" s="1"/>
  <c r="BB45" i="88"/>
  <c r="BC45" i="88" s="1"/>
  <c r="BB40" i="88"/>
  <c r="BC40" i="88" s="1"/>
  <c r="BB22" i="88"/>
  <c r="BC22" i="88" s="1"/>
  <c r="BB18" i="88"/>
  <c r="BC18" i="88" s="1"/>
  <c r="BB12" i="88"/>
  <c r="BC12" i="88" s="1"/>
  <c r="BB32" i="88"/>
  <c r="BC32" i="88" s="1"/>
  <c r="BB44" i="88"/>
  <c r="BC44" i="88" s="1"/>
  <c r="BB36" i="88"/>
  <c r="BC36" i="88" s="1"/>
  <c r="BB33" i="88"/>
  <c r="BC33" i="88" s="1"/>
  <c r="BB26" i="88"/>
  <c r="BC26" i="88" s="1"/>
  <c r="BB11" i="88"/>
  <c r="BC11" i="88" s="1"/>
  <c r="BB43" i="88"/>
  <c r="BC43" i="88" s="1"/>
  <c r="BB21" i="88"/>
  <c r="BC21" i="88" s="1"/>
  <c r="BB14" i="88"/>
  <c r="BC14" i="88" s="1"/>
  <c r="BB39" i="88"/>
  <c r="BC39" i="88" s="1"/>
  <c r="BB29" i="88"/>
  <c r="BC29" i="88" s="1"/>
  <c r="BB41" i="88"/>
  <c r="BC41" i="88" s="1"/>
  <c r="BB30" i="88"/>
  <c r="BC30" i="88" s="1"/>
  <c r="BB25" i="88"/>
  <c r="BC25" i="88" s="1"/>
  <c r="BB19" i="88"/>
  <c r="BC19" i="88" s="1"/>
  <c r="BB9" i="88"/>
  <c r="BC9" i="88" s="1"/>
  <c r="BB34" i="88"/>
  <c r="BC34" i="88" s="1"/>
  <c r="BB23" i="88"/>
  <c r="BC23" i="88" s="1"/>
  <c r="BB17" i="88"/>
  <c r="BC17" i="88" s="1"/>
  <c r="BB35" i="88"/>
  <c r="BC35" i="88" s="1"/>
  <c r="BB24" i="88"/>
  <c r="BC24" i="88" s="1"/>
  <c r="BB13" i="88"/>
  <c r="BC13" i="88" s="1"/>
  <c r="BB8" i="88"/>
  <c r="BC8" i="88" s="1"/>
  <c r="BB28" i="88"/>
  <c r="BC28" i="88" s="1"/>
  <c r="BB37" i="88"/>
  <c r="BC37" i="88" s="1"/>
  <c r="BB42" i="88"/>
  <c r="BC42" i="88" s="1"/>
  <c r="BB16" i="88"/>
  <c r="BC16" i="88" s="1"/>
  <c r="BB31" i="88"/>
  <c r="BC31" i="88" s="1"/>
  <c r="BB27" i="88"/>
  <c r="BC27" i="88" s="1"/>
  <c r="BB15" i="88"/>
  <c r="BC15" i="88" s="1"/>
  <c r="BB38" i="88"/>
  <c r="BC38" i="88" s="1"/>
  <c r="BB20" i="88"/>
  <c r="BC20" i="88" s="1"/>
  <c r="BB10" i="88"/>
  <c r="BC10" i="88" s="1"/>
  <c r="BB15" i="74"/>
  <c r="BC15" i="74" s="1"/>
  <c r="BB12" i="74"/>
  <c r="BC12" i="74" s="1"/>
  <c r="BB11" i="74"/>
  <c r="BC11" i="74" s="1"/>
  <c r="BB14" i="74"/>
  <c r="BC14" i="74" s="1"/>
  <c r="BB13" i="74"/>
  <c r="BC13" i="74" s="1"/>
  <c r="BB10" i="74"/>
  <c r="BC10" i="74" s="1"/>
  <c r="BB9" i="74"/>
  <c r="BC9" i="74" s="1"/>
  <c r="BB8" i="74"/>
  <c r="BC8" i="74" s="1"/>
  <c r="BB28" i="85"/>
  <c r="BC28" i="85" s="1"/>
  <c r="BB21" i="85"/>
  <c r="BC21" i="85" s="1"/>
  <c r="BB31" i="85"/>
  <c r="BC31" i="85" s="1"/>
  <c r="BB29" i="85"/>
  <c r="BC29" i="85" s="1"/>
  <c r="BB30" i="85"/>
  <c r="BC30" i="85" s="1"/>
  <c r="BB22" i="85"/>
  <c r="BC22" i="85" s="1"/>
  <c r="BB23" i="85"/>
  <c r="BC23" i="85" s="1"/>
  <c r="BB24" i="85"/>
  <c r="BC24" i="85" s="1"/>
  <c r="BB27" i="85"/>
  <c r="BC27" i="85" s="1"/>
  <c r="BB33" i="85"/>
  <c r="BC33" i="85" s="1"/>
  <c r="BB25" i="85"/>
  <c r="BC25" i="85" s="1"/>
  <c r="BB32" i="85"/>
  <c r="BC32" i="85" s="1"/>
  <c r="BB26" i="85"/>
  <c r="BC26" i="85" s="1"/>
  <c r="BB20" i="85"/>
  <c r="BC20" i="85" s="1"/>
  <c r="BB34" i="85"/>
  <c r="BC34" i="85" s="1"/>
  <c r="BB17" i="89"/>
  <c r="BC17" i="89" s="1"/>
  <c r="BB12" i="89"/>
  <c r="BC12" i="89" s="1"/>
  <c r="BB16" i="89"/>
  <c r="BC16" i="89" s="1"/>
  <c r="BB11" i="89"/>
  <c r="BC11" i="89" s="1"/>
  <c r="BB20" i="89"/>
  <c r="BC20" i="89" s="1"/>
  <c r="BB15" i="89"/>
  <c r="BC15" i="89" s="1"/>
  <c r="BB19" i="89"/>
  <c r="BC19" i="89" s="1"/>
  <c r="BB13" i="89"/>
  <c r="BC13" i="89" s="1"/>
  <c r="BB18" i="89"/>
  <c r="BC18" i="89" s="1"/>
  <c r="BB9" i="89"/>
  <c r="BC9" i="89" s="1"/>
  <c r="BB22" i="89"/>
  <c r="BC22" i="89" s="1"/>
  <c r="BB10" i="89"/>
  <c r="BC10" i="89" s="1"/>
  <c r="BB14" i="89"/>
  <c r="BC14" i="89" s="1"/>
  <c r="BB21" i="89"/>
  <c r="BC21" i="89" s="1"/>
  <c r="BB8" i="89"/>
  <c r="BC8" i="89" s="1"/>
  <c r="BB23" i="89"/>
  <c r="BC23" i="89" s="1"/>
  <c r="BB67" i="68"/>
  <c r="BC67" i="68" s="1"/>
  <c r="BB41" i="68"/>
  <c r="BC41" i="68" s="1"/>
  <c r="BB31" i="68"/>
  <c r="BC31" i="68" s="1"/>
  <c r="BB25" i="68"/>
  <c r="BC25" i="68" s="1"/>
  <c r="BB22" i="68"/>
  <c r="BC22" i="68" s="1"/>
  <c r="BB14" i="68"/>
  <c r="BC14" i="68" s="1"/>
  <c r="BB61" i="68"/>
  <c r="BC61" i="68" s="1"/>
  <c r="BB57" i="68"/>
  <c r="BC57" i="68" s="1"/>
  <c r="BB53" i="68"/>
  <c r="BC53" i="68" s="1"/>
  <c r="BB66" i="68"/>
  <c r="BC66" i="68" s="1"/>
  <c r="BB62" i="68"/>
  <c r="BC62" i="68" s="1"/>
  <c r="BB58" i="68"/>
  <c r="BC58" i="68" s="1"/>
  <c r="BB54" i="68"/>
  <c r="BC54" i="68" s="1"/>
  <c r="BB50" i="68"/>
  <c r="BC50" i="68" s="1"/>
  <c r="BB47" i="68"/>
  <c r="BC47" i="68" s="1"/>
  <c r="BB40" i="68"/>
  <c r="BC40" i="68" s="1"/>
  <c r="BB34" i="68"/>
  <c r="BC34" i="68" s="1"/>
  <c r="BB30" i="68"/>
  <c r="BC30" i="68" s="1"/>
  <c r="BB21" i="68"/>
  <c r="BC21" i="68" s="1"/>
  <c r="BB17" i="68"/>
  <c r="BC17" i="68" s="1"/>
  <c r="BB13" i="68"/>
  <c r="BC13" i="68" s="1"/>
  <c r="BB46" i="68"/>
  <c r="BC46" i="68" s="1"/>
  <c r="BB37" i="68"/>
  <c r="BC37" i="68" s="1"/>
  <c r="BB12" i="68"/>
  <c r="BC12" i="68" s="1"/>
  <c r="BB65" i="68"/>
  <c r="BC65" i="68" s="1"/>
  <c r="BB33" i="68"/>
  <c r="BC33" i="68" s="1"/>
  <c r="BB29" i="68"/>
  <c r="BC29" i="68" s="1"/>
  <c r="BB16" i="68"/>
  <c r="BC16" i="68" s="1"/>
  <c r="BB60" i="68"/>
  <c r="BC60" i="68" s="1"/>
  <c r="BB52" i="68"/>
  <c r="BC52" i="68" s="1"/>
  <c r="BB27" i="68"/>
  <c r="BC27" i="68" s="1"/>
  <c r="BB43" i="68"/>
  <c r="BC43" i="68" s="1"/>
  <c r="BB10" i="68"/>
  <c r="BC10" i="68" s="1"/>
  <c r="BB42" i="68"/>
  <c r="BC42" i="68" s="1"/>
  <c r="BB18" i="68"/>
  <c r="BC18" i="68" s="1"/>
  <c r="BB9" i="68"/>
  <c r="BC9" i="68" s="1"/>
  <c r="BB26" i="68"/>
  <c r="BC26" i="68" s="1"/>
  <c r="BB20" i="68"/>
  <c r="BC20" i="68" s="1"/>
  <c r="BB64" i="68"/>
  <c r="BC64" i="68" s="1"/>
  <c r="BB45" i="68"/>
  <c r="BC45" i="68" s="1"/>
  <c r="BB19" i="68"/>
  <c r="BC19" i="68" s="1"/>
  <c r="BB56" i="68"/>
  <c r="BC56" i="68" s="1"/>
  <c r="BB36" i="68"/>
  <c r="BC36" i="68" s="1"/>
  <c r="BB24" i="68"/>
  <c r="BC24" i="68" s="1"/>
  <c r="BB59" i="68"/>
  <c r="BC59" i="68" s="1"/>
  <c r="BB51" i="68"/>
  <c r="BC51" i="68" s="1"/>
  <c r="BB38" i="68"/>
  <c r="BC38" i="68" s="1"/>
  <c r="BB32" i="68"/>
  <c r="BC32" i="68" s="1"/>
  <c r="BB11" i="68"/>
  <c r="BC11" i="68" s="1"/>
  <c r="BB35" i="68"/>
  <c r="BC35" i="68" s="1"/>
  <c r="BB15" i="68"/>
  <c r="BC15" i="68" s="1"/>
  <c r="BB48" i="68"/>
  <c r="BC48" i="68" s="1"/>
  <c r="BB23" i="68"/>
  <c r="BC23" i="68" s="1"/>
  <c r="BB55" i="68"/>
  <c r="BC55" i="68" s="1"/>
  <c r="BB39" i="68"/>
  <c r="BC39" i="68" s="1"/>
  <c r="BB44" i="68"/>
  <c r="BC44" i="68" s="1"/>
  <c r="BB28" i="68"/>
  <c r="BC28" i="68" s="1"/>
  <c r="BB63" i="68"/>
  <c r="BC63" i="68" s="1"/>
  <c r="BB49" i="68"/>
  <c r="BC49" i="68" s="1"/>
  <c r="BB8" i="68"/>
  <c r="BC8" i="68" s="1"/>
  <c r="BB24" i="73"/>
  <c r="BC24" i="73" s="1"/>
  <c r="BB18" i="73"/>
  <c r="BC18" i="73" s="1"/>
  <c r="BB29" i="73"/>
  <c r="BC29" i="73" s="1"/>
  <c r="BB23" i="73"/>
  <c r="BC23" i="73" s="1"/>
  <c r="BB17" i="73"/>
  <c r="BC17" i="73" s="1"/>
  <c r="BB12" i="73"/>
  <c r="BC12" i="73" s="1"/>
  <c r="BB22" i="73"/>
  <c r="BC22" i="73" s="1"/>
  <c r="BB11" i="73"/>
  <c r="BC11" i="73" s="1"/>
  <c r="BB27" i="73"/>
  <c r="BC27" i="73" s="1"/>
  <c r="BB9" i="73"/>
  <c r="BC9" i="73" s="1"/>
  <c r="BB26" i="73"/>
  <c r="BC26" i="73" s="1"/>
  <c r="BB16" i="73"/>
  <c r="BC16" i="73" s="1"/>
  <c r="BB8" i="73"/>
  <c r="BC8" i="73" s="1"/>
  <c r="BB28" i="73"/>
  <c r="BC28" i="73" s="1"/>
  <c r="BB20" i="73"/>
  <c r="BC20" i="73" s="1"/>
  <c r="BB10" i="73"/>
  <c r="BC10" i="73" s="1"/>
  <c r="BB19" i="73"/>
  <c r="BC19" i="73" s="1"/>
  <c r="BB25" i="73"/>
  <c r="BC25" i="73" s="1"/>
  <c r="BB15" i="73"/>
  <c r="BC15" i="73" s="1"/>
  <c r="BB21" i="73"/>
  <c r="BC21" i="73" s="1"/>
  <c r="BB14" i="73"/>
  <c r="BC14" i="73" s="1"/>
  <c r="BB30" i="73"/>
  <c r="BC30" i="73" s="1"/>
  <c r="BB13" i="73"/>
  <c r="BC13" i="73" s="1"/>
  <c r="AS21" i="85"/>
  <c r="AT21" i="85" s="1"/>
  <c r="AS34" i="85"/>
  <c r="AT34" i="85" s="1"/>
  <c r="AS33" i="85"/>
  <c r="AT33" i="85" s="1"/>
  <c r="AS32" i="85"/>
  <c r="AT32" i="85" s="1"/>
  <c r="AS31" i="85"/>
  <c r="AT31" i="85" s="1"/>
  <c r="AS30" i="85"/>
  <c r="AT30" i="85" s="1"/>
  <c r="AS29" i="85"/>
  <c r="AT29" i="85" s="1"/>
  <c r="AS28" i="85"/>
  <c r="AT28" i="85" s="1"/>
  <c r="AS27" i="85"/>
  <c r="AT27" i="85" s="1"/>
  <c r="AS26" i="85"/>
  <c r="AT26" i="85" s="1"/>
  <c r="AS25" i="85"/>
  <c r="AT25" i="85" s="1"/>
  <c r="AS24" i="85"/>
  <c r="AT24" i="85" s="1"/>
  <c r="AS23" i="85"/>
  <c r="AT23" i="85" s="1"/>
  <c r="AS22" i="85"/>
  <c r="AT22" i="85" s="1"/>
  <c r="AS20" i="85"/>
  <c r="AT20" i="85" s="1"/>
  <c r="AS21" i="89"/>
  <c r="AT21" i="89" s="1"/>
  <c r="AS14" i="89"/>
  <c r="AT14" i="89" s="1"/>
  <c r="AT9" i="89"/>
  <c r="AS16" i="89"/>
  <c r="AT16" i="89" s="1"/>
  <c r="AS11" i="89"/>
  <c r="AT11" i="89" s="1"/>
  <c r="AS18" i="89"/>
  <c r="AT18" i="89" s="1"/>
  <c r="AS22" i="89"/>
  <c r="AT22" i="89" s="1"/>
  <c r="AS12" i="89"/>
  <c r="AT12" i="89" s="1"/>
  <c r="AS23" i="89"/>
  <c r="AT23" i="89" s="1"/>
  <c r="AT8" i="89"/>
  <c r="AS19" i="89"/>
  <c r="AT19" i="89" s="1"/>
  <c r="AS17" i="89"/>
  <c r="AT17" i="89" s="1"/>
  <c r="AS15" i="89"/>
  <c r="AT15" i="89" s="1"/>
  <c r="AS20" i="89"/>
  <c r="AT20" i="89" s="1"/>
  <c r="AT10" i="89"/>
  <c r="AS13" i="89"/>
  <c r="AT13" i="89" s="1"/>
  <c r="AS65" i="68"/>
  <c r="AT65" i="68" s="1"/>
  <c r="AS55" i="68"/>
  <c r="AT55" i="68" s="1"/>
  <c r="AS40" i="68"/>
  <c r="AT40" i="68" s="1"/>
  <c r="AS32" i="68"/>
  <c r="AT32" i="68" s="1"/>
  <c r="AS24" i="68"/>
  <c r="AT24" i="68" s="1"/>
  <c r="AS21" i="68"/>
  <c r="AT21" i="68" s="1"/>
  <c r="AS19" i="68"/>
  <c r="AT19" i="68" s="1"/>
  <c r="AS16" i="68"/>
  <c r="AT16" i="68" s="1"/>
  <c r="AS14" i="68"/>
  <c r="AT14" i="68" s="1"/>
  <c r="AS60" i="68"/>
  <c r="AT60" i="68" s="1"/>
  <c r="AS46" i="68"/>
  <c r="AT46" i="68" s="1"/>
  <c r="AS44" i="68"/>
  <c r="AT44" i="68" s="1"/>
  <c r="AS43" i="68"/>
  <c r="AT43" i="68" s="1"/>
  <c r="AS34" i="68"/>
  <c r="AT34" i="68" s="1"/>
  <c r="AS29" i="68"/>
  <c r="AT29" i="68" s="1"/>
  <c r="AS26" i="68"/>
  <c r="AT26" i="68" s="1"/>
  <c r="AS10" i="68"/>
  <c r="AT10" i="68" s="1"/>
  <c r="AS62" i="68"/>
  <c r="AT62" i="68" s="1"/>
  <c r="AS57" i="68"/>
  <c r="AT57" i="68" s="1"/>
  <c r="AS50" i="68"/>
  <c r="AT50" i="68" s="1"/>
  <c r="AS38" i="68"/>
  <c r="AT38" i="68" s="1"/>
  <c r="AS36" i="68"/>
  <c r="AT36" i="68" s="1"/>
  <c r="AS23" i="68"/>
  <c r="AT23" i="68" s="1"/>
  <c r="AS18" i="68"/>
  <c r="AT18" i="68" s="1"/>
  <c r="AS13" i="68"/>
  <c r="AT13" i="68" s="1"/>
  <c r="AS67" i="68"/>
  <c r="AT67" i="68" s="1"/>
  <c r="AS52" i="68"/>
  <c r="AT52" i="68" s="1"/>
  <c r="AS25" i="68"/>
  <c r="AT25" i="68" s="1"/>
  <c r="AS54" i="68"/>
  <c r="AT54" i="68" s="1"/>
  <c r="AS47" i="68"/>
  <c r="AT47" i="68" s="1"/>
  <c r="AS42" i="68"/>
  <c r="AT42" i="68" s="1"/>
  <c r="AS22" i="68"/>
  <c r="AT22" i="68" s="1"/>
  <c r="AS12" i="68"/>
  <c r="AT12" i="68" s="1"/>
  <c r="AS51" i="68"/>
  <c r="AT51" i="68" s="1"/>
  <c r="AS28" i="68"/>
  <c r="AT28" i="68" s="1"/>
  <c r="AS15" i="68"/>
  <c r="AT15" i="68" s="1"/>
  <c r="AS59" i="68"/>
  <c r="AT59" i="68" s="1"/>
  <c r="AS56" i="68"/>
  <c r="AT56" i="68" s="1"/>
  <c r="AS41" i="68"/>
  <c r="AT41" i="68" s="1"/>
  <c r="AS31" i="68"/>
  <c r="AT31" i="68" s="1"/>
  <c r="AS11" i="68"/>
  <c r="AT11" i="68" s="1"/>
  <c r="AS48" i="68"/>
  <c r="AT48" i="68" s="1"/>
  <c r="AS30" i="68"/>
  <c r="AT30" i="68" s="1"/>
  <c r="AS64" i="68"/>
  <c r="AT64" i="68" s="1"/>
  <c r="AS45" i="68"/>
  <c r="AT45" i="68" s="1"/>
  <c r="AS35" i="68"/>
  <c r="AT35" i="68" s="1"/>
  <c r="AS9" i="68"/>
  <c r="AT9" i="68" s="1"/>
  <c r="AS66" i="68"/>
  <c r="AT66" i="68" s="1"/>
  <c r="AS63" i="68"/>
  <c r="AT63" i="68" s="1"/>
  <c r="AS49" i="68"/>
  <c r="AT49" i="68" s="1"/>
  <c r="AS39" i="68"/>
  <c r="AT39" i="68" s="1"/>
  <c r="AS37" i="68"/>
  <c r="AT37" i="68" s="1"/>
  <c r="AS8" i="68"/>
  <c r="AT8" i="68" s="1"/>
  <c r="AS53" i="68"/>
  <c r="AT53" i="68" s="1"/>
  <c r="AS33" i="68"/>
  <c r="AT33" i="68" s="1"/>
  <c r="AS27" i="68"/>
  <c r="AT27" i="68" s="1"/>
  <c r="AS17" i="68"/>
  <c r="AT17" i="68" s="1"/>
  <c r="AS61" i="68"/>
  <c r="AT61" i="68" s="1"/>
  <c r="AS58" i="68"/>
  <c r="AT58" i="68" s="1"/>
  <c r="AS20" i="68"/>
  <c r="AT20" i="68" s="1"/>
  <c r="AS23" i="73"/>
  <c r="AT23" i="73" s="1"/>
  <c r="AS20" i="73"/>
  <c r="AT20" i="73" s="1"/>
  <c r="AS29" i="73"/>
  <c r="AT29" i="73" s="1"/>
  <c r="AS26" i="73"/>
  <c r="AT26" i="73" s="1"/>
  <c r="AS16" i="73"/>
  <c r="AT16" i="73" s="1"/>
  <c r="AS13" i="73"/>
  <c r="AT13" i="73" s="1"/>
  <c r="AS10" i="73"/>
  <c r="AT10" i="73" s="1"/>
  <c r="AS22" i="73"/>
  <c r="AT22" i="73" s="1"/>
  <c r="AS19" i="73"/>
  <c r="AT19" i="73" s="1"/>
  <c r="AS30" i="73"/>
  <c r="AT30" i="73" s="1"/>
  <c r="AS27" i="73"/>
  <c r="AT27" i="73" s="1"/>
  <c r="AS18" i="73"/>
  <c r="AT18" i="73" s="1"/>
  <c r="AS14" i="73"/>
  <c r="AT14" i="73" s="1"/>
  <c r="AS11" i="73"/>
  <c r="AT11" i="73" s="1"/>
  <c r="AS17" i="73"/>
  <c r="AT17" i="73" s="1"/>
  <c r="AS25" i="73"/>
  <c r="AT25" i="73" s="1"/>
  <c r="AS21" i="73"/>
  <c r="AT21" i="73" s="1"/>
  <c r="AS24" i="73"/>
  <c r="AT24" i="73" s="1"/>
  <c r="AS15" i="73"/>
  <c r="AT15" i="73" s="1"/>
  <c r="AS8" i="73"/>
  <c r="AT8" i="73" s="1"/>
  <c r="AS9" i="73"/>
  <c r="AT9" i="73" s="1"/>
  <c r="AS12" i="73"/>
  <c r="AT12" i="73" s="1"/>
  <c r="AS28" i="73"/>
  <c r="AT28" i="73" s="1"/>
  <c r="AS33" i="86"/>
  <c r="AT33" i="86" s="1"/>
  <c r="AS32" i="86"/>
  <c r="AT32" i="86" s="1"/>
  <c r="AS31" i="86"/>
  <c r="AT31" i="86" s="1"/>
  <c r="AS30" i="86"/>
  <c r="AT30" i="86" s="1"/>
  <c r="AS29" i="86"/>
  <c r="AT29" i="86" s="1"/>
  <c r="AS28" i="86"/>
  <c r="AT28" i="86" s="1"/>
  <c r="AS35" i="86"/>
  <c r="AT35" i="86" s="1"/>
  <c r="AS34" i="86"/>
  <c r="AT34" i="86" s="1"/>
  <c r="AS27" i="86"/>
  <c r="AT27" i="86" s="1"/>
  <c r="AS26" i="86"/>
  <c r="AT26" i="86" s="1"/>
  <c r="AS25" i="86"/>
  <c r="AT25" i="86" s="1"/>
  <c r="AS24" i="86"/>
  <c r="AT24" i="86" s="1"/>
  <c r="AS23" i="86"/>
  <c r="AT23" i="86" s="1"/>
  <c r="AS22" i="86"/>
  <c r="AT22" i="86" s="1"/>
  <c r="AS21" i="86"/>
  <c r="AT21" i="86" s="1"/>
  <c r="AS20" i="86"/>
  <c r="AT20" i="86" s="1"/>
  <c r="AS36" i="86"/>
  <c r="AT36" i="86" s="1"/>
  <c r="AS12" i="86"/>
  <c r="AT12" i="86" s="1"/>
  <c r="AS11" i="86"/>
  <c r="AT11" i="86" s="1"/>
  <c r="AS10" i="86"/>
  <c r="AT10" i="86" s="1"/>
  <c r="AS9" i="86"/>
  <c r="AT9" i="86" s="1"/>
  <c r="AS8" i="86"/>
  <c r="AT8" i="86" s="1"/>
  <c r="AS39" i="86"/>
  <c r="AT39" i="86" s="1"/>
  <c r="AS38" i="86"/>
  <c r="AT38" i="86" s="1"/>
  <c r="AS37" i="86"/>
  <c r="AT37" i="86" s="1"/>
  <c r="AS19" i="86"/>
  <c r="AT19" i="86" s="1"/>
  <c r="AS17" i="86"/>
  <c r="AT17" i="86" s="1"/>
  <c r="AS15" i="86"/>
  <c r="AT15" i="86" s="1"/>
  <c r="AS13" i="86"/>
  <c r="AT13" i="86" s="1"/>
  <c r="AS18" i="86"/>
  <c r="AT18" i="86" s="1"/>
  <c r="AS16" i="86"/>
  <c r="AT16" i="86" s="1"/>
  <c r="AS14" i="86"/>
  <c r="AT14" i="86" s="1"/>
  <c r="AS12" i="91"/>
  <c r="AT12" i="91" s="1"/>
  <c r="AS48" i="91"/>
  <c r="AT48" i="91" s="1"/>
  <c r="AS45" i="91"/>
  <c r="AT45" i="91" s="1"/>
  <c r="AS43" i="91"/>
  <c r="AT43" i="91" s="1"/>
  <c r="AS28" i="91"/>
  <c r="AT28" i="91" s="1"/>
  <c r="AS22" i="91"/>
  <c r="AT22" i="91" s="1"/>
  <c r="AS17" i="91"/>
  <c r="AT17" i="91" s="1"/>
  <c r="AS51" i="91"/>
  <c r="AT51" i="91" s="1"/>
  <c r="AS27" i="91"/>
  <c r="AT27" i="91" s="1"/>
  <c r="AS24" i="91"/>
  <c r="AT24" i="91" s="1"/>
  <c r="AS19" i="91"/>
  <c r="AT19" i="91" s="1"/>
  <c r="AS14" i="91"/>
  <c r="AT14" i="91" s="1"/>
  <c r="AS54" i="91"/>
  <c r="AT54" i="91" s="1"/>
  <c r="AS46" i="91"/>
  <c r="AT46" i="91" s="1"/>
  <c r="AS36" i="91"/>
  <c r="AT36" i="91" s="1"/>
  <c r="AS25" i="91"/>
  <c r="AT25" i="91" s="1"/>
  <c r="AS16" i="91"/>
  <c r="AT16" i="91" s="1"/>
  <c r="AS13" i="91"/>
  <c r="AT13" i="91" s="1"/>
  <c r="AS8" i="91"/>
  <c r="AT8" i="91" s="1"/>
  <c r="AS52" i="91"/>
  <c r="AT52" i="91" s="1"/>
  <c r="AS49" i="91"/>
  <c r="AT49" i="91" s="1"/>
  <c r="AS31" i="91"/>
  <c r="AT31" i="91" s="1"/>
  <c r="AS29" i="91"/>
  <c r="AT29" i="91" s="1"/>
  <c r="AS10" i="91"/>
  <c r="AT10" i="91" s="1"/>
  <c r="AS34" i="91"/>
  <c r="AT34" i="91" s="1"/>
  <c r="AS18" i="91"/>
  <c r="AT18" i="91" s="1"/>
  <c r="AS15" i="91"/>
  <c r="AT15" i="91" s="1"/>
  <c r="AS55" i="91"/>
  <c r="AT55" i="91" s="1"/>
  <c r="AS53" i="91"/>
  <c r="AT53" i="91" s="1"/>
  <c r="AS50" i="91"/>
  <c r="AT50" i="91" s="1"/>
  <c r="AS42" i="91"/>
  <c r="AT42" i="91" s="1"/>
  <c r="AS40" i="91"/>
  <c r="AT40" i="91" s="1"/>
  <c r="AS9" i="91"/>
  <c r="AT9" i="91" s="1"/>
  <c r="AS35" i="91"/>
  <c r="AT35" i="91" s="1"/>
  <c r="AS32" i="91"/>
  <c r="AT32" i="91" s="1"/>
  <c r="AS30" i="91"/>
  <c r="AT30" i="91" s="1"/>
  <c r="AS23" i="91"/>
  <c r="AT23" i="91" s="1"/>
  <c r="AS44" i="91"/>
  <c r="AT44" i="91" s="1"/>
  <c r="AS33" i="91"/>
  <c r="AT33" i="91" s="1"/>
  <c r="AS26" i="91"/>
  <c r="AT26" i="91" s="1"/>
  <c r="AS41" i="91"/>
  <c r="AT41" i="91" s="1"/>
  <c r="AS47" i="91"/>
  <c r="AT47" i="91" s="1"/>
  <c r="AS21" i="91"/>
  <c r="AT21" i="91" s="1"/>
  <c r="AS38" i="91"/>
  <c r="AT38" i="91" s="1"/>
  <c r="AS20" i="91"/>
  <c r="AT20" i="91" s="1"/>
  <c r="AS11" i="91"/>
  <c r="AT11" i="91" s="1"/>
  <c r="AS37" i="91"/>
  <c r="AT37" i="91" s="1"/>
  <c r="AS39" i="91"/>
  <c r="AT39" i="91" s="1"/>
  <c r="AS28" i="69"/>
  <c r="AT28" i="69" s="1"/>
  <c r="AS16" i="69"/>
  <c r="AT16" i="69" s="1"/>
  <c r="AS25" i="69"/>
  <c r="AT25" i="69" s="1"/>
  <c r="AS23" i="69"/>
  <c r="AT23" i="69" s="1"/>
  <c r="AS18" i="69"/>
  <c r="AT18" i="69" s="1"/>
  <c r="AS11" i="69"/>
  <c r="AT11" i="69" s="1"/>
  <c r="AS13" i="69"/>
  <c r="AT13" i="69" s="1"/>
  <c r="AS8" i="69"/>
  <c r="AT8" i="69" s="1"/>
  <c r="AS20" i="69"/>
  <c r="AT20" i="69" s="1"/>
  <c r="AS14" i="69"/>
  <c r="AT14" i="69" s="1"/>
  <c r="AS19" i="69"/>
  <c r="AT19" i="69" s="1"/>
  <c r="AS10" i="69"/>
  <c r="AT10" i="69" s="1"/>
  <c r="AS27" i="69"/>
  <c r="AT27" i="69" s="1"/>
  <c r="AS21" i="69"/>
  <c r="AT21" i="69" s="1"/>
  <c r="AS15" i="69"/>
  <c r="AT15" i="69" s="1"/>
  <c r="AS17" i="69"/>
  <c r="AT17" i="69" s="1"/>
  <c r="AS22" i="69"/>
  <c r="AT22" i="69" s="1"/>
  <c r="AS24" i="69"/>
  <c r="AT24" i="69" s="1"/>
  <c r="AS9" i="69"/>
  <c r="AT9" i="69" s="1"/>
  <c r="AS26" i="69"/>
  <c r="AT26" i="69" s="1"/>
  <c r="AS12" i="69"/>
  <c r="AT12" i="69" s="1"/>
  <c r="AS9" i="75"/>
  <c r="AT9" i="75" s="1"/>
  <c r="AS8" i="75"/>
  <c r="AT8" i="75" s="1"/>
  <c r="AS61" i="87"/>
  <c r="AT61" i="87" s="1"/>
  <c r="AS48" i="87"/>
  <c r="AT48" i="87" s="1"/>
  <c r="AS40" i="87"/>
  <c r="AT40" i="87" s="1"/>
  <c r="AS16" i="87"/>
  <c r="AT16" i="87" s="1"/>
  <c r="AS13" i="87"/>
  <c r="AT13" i="87" s="1"/>
  <c r="AS66" i="87"/>
  <c r="AT66" i="87" s="1"/>
  <c r="AS56" i="87"/>
  <c r="AT56" i="87" s="1"/>
  <c r="AS51" i="87"/>
  <c r="AT51" i="87" s="1"/>
  <c r="AS33" i="87"/>
  <c r="AT33" i="87" s="1"/>
  <c r="AS29" i="87"/>
  <c r="AT29" i="87" s="1"/>
  <c r="AS27" i="87"/>
  <c r="AT27" i="87" s="1"/>
  <c r="AS24" i="87"/>
  <c r="AT24" i="87" s="1"/>
  <c r="AS21" i="87"/>
  <c r="AT21" i="87" s="1"/>
  <c r="AS8" i="87"/>
  <c r="AT8" i="87" s="1"/>
  <c r="AS64" i="87"/>
  <c r="AT64" i="87" s="1"/>
  <c r="AS59" i="87"/>
  <c r="AT59" i="87" s="1"/>
  <c r="AS54" i="87"/>
  <c r="AT54" i="87" s="1"/>
  <c r="AS46" i="87"/>
  <c r="AT46" i="87" s="1"/>
  <c r="AS43" i="87"/>
  <c r="AT43" i="87" s="1"/>
  <c r="AS37" i="87"/>
  <c r="AT37" i="87" s="1"/>
  <c r="AS15" i="87"/>
  <c r="AT15" i="87" s="1"/>
  <c r="AS9" i="87"/>
  <c r="AT9" i="87" s="1"/>
  <c r="AS57" i="87"/>
  <c r="AT57" i="87" s="1"/>
  <c r="AS19" i="87"/>
  <c r="AT19" i="87" s="1"/>
  <c r="AS22" i="87"/>
  <c r="AT22" i="87" s="1"/>
  <c r="AS62" i="87"/>
  <c r="AT62" i="87" s="1"/>
  <c r="AS55" i="87"/>
  <c r="AT55" i="87" s="1"/>
  <c r="AS53" i="87"/>
  <c r="AT53" i="87" s="1"/>
  <c r="AS38" i="87"/>
  <c r="AT38" i="87" s="1"/>
  <c r="AS35" i="87"/>
  <c r="AT35" i="87" s="1"/>
  <c r="AS32" i="87"/>
  <c r="AT32" i="87" s="1"/>
  <c r="AS25" i="87"/>
  <c r="AT25" i="87" s="1"/>
  <c r="AS17" i="87"/>
  <c r="AT17" i="87" s="1"/>
  <c r="AS44" i="87"/>
  <c r="AT44" i="87" s="1"/>
  <c r="AS39" i="87"/>
  <c r="AT39" i="87" s="1"/>
  <c r="AS20" i="87"/>
  <c r="AT20" i="87" s="1"/>
  <c r="AS18" i="87"/>
  <c r="AT18" i="87" s="1"/>
  <c r="AS10" i="87"/>
  <c r="AT10" i="87" s="1"/>
  <c r="AS63" i="87"/>
  <c r="AT63" i="87" s="1"/>
  <c r="AS47" i="87"/>
  <c r="AT47" i="87" s="1"/>
  <c r="AS42" i="87"/>
  <c r="AT42" i="87" s="1"/>
  <c r="AS52" i="87"/>
  <c r="AT52" i="87" s="1"/>
  <c r="AS31" i="87"/>
  <c r="AT31" i="87" s="1"/>
  <c r="AS28" i="87"/>
  <c r="AT28" i="87" s="1"/>
  <c r="AS12" i="87"/>
  <c r="AT12" i="87" s="1"/>
  <c r="AS50" i="87"/>
  <c r="AT50" i="87" s="1"/>
  <c r="AS34" i="87"/>
  <c r="AT34" i="87" s="1"/>
  <c r="AS14" i="87"/>
  <c r="AT14" i="87" s="1"/>
  <c r="AS11" i="87"/>
  <c r="AT11" i="87" s="1"/>
  <c r="AS60" i="87"/>
  <c r="AT60" i="87" s="1"/>
  <c r="AS58" i="87"/>
  <c r="AT58" i="87" s="1"/>
  <c r="AS41" i="87"/>
  <c r="AT41" i="87" s="1"/>
  <c r="AS36" i="87"/>
  <c r="AT36" i="87" s="1"/>
  <c r="AS67" i="87"/>
  <c r="AT67" i="87" s="1"/>
  <c r="AS65" i="87"/>
  <c r="AT65" i="87" s="1"/>
  <c r="AS49" i="87"/>
  <c r="AT49" i="87" s="1"/>
  <c r="AS45" i="87"/>
  <c r="AT45" i="87" s="1"/>
  <c r="AS30" i="87"/>
  <c r="AT30" i="87" s="1"/>
  <c r="AS23" i="87"/>
  <c r="AT23" i="87" s="1"/>
  <c r="AS26" i="87"/>
  <c r="AT26" i="87" s="1"/>
  <c r="AS17" i="66"/>
  <c r="AT17" i="66" s="1"/>
  <c r="AS13" i="66"/>
  <c r="AT13" i="66" s="1"/>
  <c r="AS9" i="66"/>
  <c r="AT9" i="66" s="1"/>
  <c r="AS16" i="66"/>
  <c r="AT16" i="66" s="1"/>
  <c r="AS12" i="66"/>
  <c r="AT12" i="66" s="1"/>
  <c r="AS8" i="66"/>
  <c r="AT8" i="66" s="1"/>
  <c r="AS22" i="66"/>
  <c r="AT22" i="66" s="1"/>
  <c r="AS19" i="66"/>
  <c r="AT19" i="66" s="1"/>
  <c r="AS11" i="66"/>
  <c r="AT11" i="66" s="1"/>
  <c r="AS18" i="66"/>
  <c r="AT18" i="66" s="1"/>
  <c r="AS37" i="66"/>
  <c r="AT37" i="66" s="1"/>
  <c r="AS36" i="66"/>
  <c r="AT36" i="66" s="1"/>
  <c r="AS35" i="66"/>
  <c r="AT35" i="66" s="1"/>
  <c r="AS34" i="66"/>
  <c r="AT34" i="66" s="1"/>
  <c r="AS33" i="66"/>
  <c r="AT33" i="66" s="1"/>
  <c r="AS32" i="66"/>
  <c r="AT32" i="66" s="1"/>
  <c r="AS31" i="66"/>
  <c r="AT31" i="66" s="1"/>
  <c r="AS30" i="66"/>
  <c r="AT30" i="66" s="1"/>
  <c r="AS29" i="66"/>
  <c r="AT29" i="66" s="1"/>
  <c r="AS28" i="66"/>
  <c r="AT28" i="66" s="1"/>
  <c r="AS27" i="66"/>
  <c r="AT27" i="66" s="1"/>
  <c r="AS26" i="66"/>
  <c r="AT26" i="66" s="1"/>
  <c r="AS25" i="66"/>
  <c r="AT25" i="66" s="1"/>
  <c r="AS24" i="66"/>
  <c r="AT24" i="66" s="1"/>
  <c r="AS23" i="66"/>
  <c r="AT23" i="66" s="1"/>
  <c r="AS15" i="66"/>
  <c r="AT15" i="66" s="1"/>
  <c r="AS20" i="66"/>
  <c r="AT20" i="66" s="1"/>
  <c r="AS10" i="66"/>
  <c r="AT10" i="66" s="1"/>
  <c r="AS21" i="66"/>
  <c r="AT21" i="66" s="1"/>
  <c r="AS14" i="66"/>
  <c r="AT14" i="66" s="1"/>
  <c r="AS22" i="70"/>
  <c r="AT22" i="70" s="1"/>
  <c r="AS19" i="70"/>
  <c r="AT19" i="70" s="1"/>
  <c r="AS23" i="70"/>
  <c r="AT23" i="70" s="1"/>
  <c r="AS16" i="70"/>
  <c r="AT16" i="70" s="1"/>
  <c r="AS11" i="70"/>
  <c r="AT11" i="70" s="1"/>
  <c r="AS9" i="70"/>
  <c r="AT9" i="70" s="1"/>
  <c r="AS25" i="70"/>
  <c r="AT25" i="70" s="1"/>
  <c r="AS13" i="70"/>
  <c r="AT13" i="70" s="1"/>
  <c r="AS27" i="70"/>
  <c r="AT27" i="70" s="1"/>
  <c r="AS21" i="70"/>
  <c r="AT21" i="70" s="1"/>
  <c r="AS24" i="70"/>
  <c r="AT24" i="70" s="1"/>
  <c r="AS20" i="70"/>
  <c r="AT20" i="70" s="1"/>
  <c r="AS28" i="70"/>
  <c r="AT28" i="70" s="1"/>
  <c r="AS10" i="70"/>
  <c r="AT10" i="70" s="1"/>
  <c r="AS15" i="70"/>
  <c r="AT15" i="70" s="1"/>
  <c r="AS12" i="70"/>
  <c r="AT12" i="70" s="1"/>
  <c r="AS17" i="70"/>
  <c r="AT17" i="70" s="1"/>
  <c r="AS14" i="70"/>
  <c r="AT14" i="70" s="1"/>
  <c r="AS8" i="70"/>
  <c r="AT8" i="70" s="1"/>
  <c r="AS26" i="70"/>
  <c r="AT26" i="70" s="1"/>
  <c r="AS18" i="70"/>
  <c r="AT18" i="70" s="1"/>
  <c r="AS40" i="88"/>
  <c r="AT40" i="88" s="1"/>
  <c r="AS38" i="88"/>
  <c r="AT38" i="88" s="1"/>
  <c r="AS25" i="88"/>
  <c r="AT25" i="88" s="1"/>
  <c r="AS20" i="88"/>
  <c r="AT20" i="88" s="1"/>
  <c r="AS45" i="88"/>
  <c r="AT45" i="88" s="1"/>
  <c r="AS31" i="88"/>
  <c r="AT31" i="88" s="1"/>
  <c r="AS27" i="88"/>
  <c r="AT27" i="88" s="1"/>
  <c r="AS9" i="88"/>
  <c r="AT9" i="88" s="1"/>
  <c r="AS42" i="88"/>
  <c r="AT42" i="88" s="1"/>
  <c r="AS22" i="88"/>
  <c r="AT22" i="88" s="1"/>
  <c r="AS15" i="88"/>
  <c r="AT15" i="88" s="1"/>
  <c r="AS13" i="88"/>
  <c r="AT13" i="88" s="1"/>
  <c r="AS11" i="88"/>
  <c r="AT11" i="88" s="1"/>
  <c r="AS29" i="88"/>
  <c r="AT29" i="88" s="1"/>
  <c r="AS26" i="88"/>
  <c r="AT26" i="88" s="1"/>
  <c r="AS18" i="88"/>
  <c r="AT18" i="88" s="1"/>
  <c r="AS16" i="88"/>
  <c r="AT16" i="88" s="1"/>
  <c r="AS43" i="88"/>
  <c r="AT43" i="88" s="1"/>
  <c r="AS10" i="88"/>
  <c r="AT10" i="88" s="1"/>
  <c r="AS37" i="88"/>
  <c r="AT37" i="88" s="1"/>
  <c r="AS35" i="88"/>
  <c r="AT35" i="88" s="1"/>
  <c r="AS33" i="88"/>
  <c r="AT33" i="88" s="1"/>
  <c r="AS28" i="88"/>
  <c r="AT28" i="88" s="1"/>
  <c r="AS17" i="88"/>
  <c r="AT17" i="88" s="1"/>
  <c r="AS39" i="88"/>
  <c r="AT39" i="88" s="1"/>
  <c r="AS19" i="88"/>
  <c r="AT19" i="88" s="1"/>
  <c r="AS44" i="88"/>
  <c r="AT44" i="88" s="1"/>
  <c r="AS34" i="88"/>
  <c r="AT34" i="88" s="1"/>
  <c r="AS32" i="88"/>
  <c r="AT32" i="88" s="1"/>
  <c r="AS14" i="88"/>
  <c r="AT14" i="88" s="1"/>
  <c r="AS8" i="88"/>
  <c r="AT8" i="88" s="1"/>
  <c r="AS21" i="88"/>
  <c r="AT21" i="88" s="1"/>
  <c r="AS30" i="88"/>
  <c r="AT30" i="88" s="1"/>
  <c r="AS23" i="88"/>
  <c r="AT23" i="88" s="1"/>
  <c r="AS12" i="88"/>
  <c r="AT12" i="88" s="1"/>
  <c r="AS41" i="88"/>
  <c r="AT41" i="88" s="1"/>
  <c r="AS36" i="88"/>
  <c r="AT36" i="88" s="1"/>
  <c r="AS24" i="88"/>
  <c r="AT24" i="88" s="1"/>
  <c r="AS14" i="74"/>
  <c r="AT14" i="74" s="1"/>
  <c r="AS15" i="74"/>
  <c r="AT15" i="74" s="1"/>
  <c r="AS10" i="74"/>
  <c r="AT10" i="74" s="1"/>
  <c r="AS9" i="74"/>
  <c r="AT9" i="74" s="1"/>
  <c r="AS12" i="74"/>
  <c r="AT12" i="74" s="1"/>
  <c r="AS8" i="74"/>
  <c r="AT8" i="74" s="1"/>
  <c r="AS11" i="74"/>
  <c r="AT11" i="74" s="1"/>
  <c r="AS13" i="74"/>
  <c r="AT13" i="74" s="1"/>
  <c r="AS16" i="67"/>
  <c r="AT16" i="67" s="1"/>
  <c r="AS9" i="67"/>
  <c r="AT9" i="67" s="1"/>
  <c r="AS19" i="67"/>
  <c r="AT19" i="67" s="1"/>
  <c r="AS12" i="67"/>
  <c r="AT12" i="67" s="1"/>
  <c r="AS15" i="67"/>
  <c r="AT15" i="67" s="1"/>
  <c r="AS17" i="67"/>
  <c r="AT17" i="67" s="1"/>
  <c r="AS8" i="67"/>
  <c r="AT8" i="67" s="1"/>
  <c r="AS10" i="67"/>
  <c r="AT10" i="67" s="1"/>
  <c r="AS20" i="67"/>
  <c r="AT20" i="67" s="1"/>
  <c r="AS11" i="67"/>
  <c r="AT11" i="67" s="1"/>
  <c r="AS14" i="67"/>
  <c r="AT14" i="67" s="1"/>
  <c r="AS18" i="67"/>
  <c r="AT18" i="67" s="1"/>
  <c r="AS13" i="67"/>
  <c r="AT13" i="67" s="1"/>
  <c r="AS8" i="71"/>
  <c r="AT8" i="71" s="1"/>
  <c r="AM18" i="70"/>
  <c r="AN18" i="70" s="1"/>
  <c r="AM16" i="70"/>
  <c r="AN16" i="70" s="1"/>
  <c r="AM19" i="70"/>
  <c r="AN19" i="70" s="1"/>
  <c r="AM27" i="70"/>
  <c r="AN27" i="70" s="1"/>
  <c r="AM22" i="70"/>
  <c r="AN22" i="70" s="1"/>
  <c r="AM20" i="70"/>
  <c r="AN20" i="70" s="1"/>
  <c r="AM14" i="70"/>
  <c r="AN14" i="70" s="1"/>
  <c r="AM11" i="70"/>
  <c r="AN11" i="70" s="1"/>
  <c r="AM8" i="70"/>
  <c r="AN8" i="70" s="1"/>
  <c r="AM17" i="70"/>
  <c r="AN17" i="70" s="1"/>
  <c r="AM25" i="70"/>
  <c r="AN25" i="70" s="1"/>
  <c r="AM21" i="70"/>
  <c r="AN21" i="70" s="1"/>
  <c r="AM9" i="70"/>
  <c r="AN9" i="70" s="1"/>
  <c r="AM15" i="70"/>
  <c r="AN15" i="70" s="1"/>
  <c r="AM12" i="70"/>
  <c r="AN12" i="70" s="1"/>
  <c r="AM10" i="70"/>
  <c r="AN10" i="70" s="1"/>
  <c r="AM13" i="70"/>
  <c r="AN13" i="70" s="1"/>
  <c r="AM23" i="70"/>
  <c r="AN23" i="70" s="1"/>
  <c r="AM28" i="70"/>
  <c r="AN28" i="70" s="1"/>
  <c r="AM24" i="70"/>
  <c r="AN24" i="70" s="1"/>
  <c r="AM26" i="70"/>
  <c r="AN26" i="70" s="1"/>
  <c r="AM36" i="88"/>
  <c r="AN36" i="88" s="1"/>
  <c r="AM27" i="88"/>
  <c r="AN27" i="88" s="1"/>
  <c r="AM22" i="88"/>
  <c r="AN22" i="88" s="1"/>
  <c r="AM14" i="88"/>
  <c r="AN14" i="88" s="1"/>
  <c r="AM40" i="88"/>
  <c r="AN40" i="88" s="1"/>
  <c r="AM34" i="88"/>
  <c r="AN34" i="88" s="1"/>
  <c r="AM44" i="88"/>
  <c r="AN44" i="88" s="1"/>
  <c r="AM39" i="88"/>
  <c r="AN39" i="88" s="1"/>
  <c r="AM33" i="88"/>
  <c r="AN33" i="88" s="1"/>
  <c r="AM31" i="88"/>
  <c r="AN31" i="88" s="1"/>
  <c r="AM20" i="88"/>
  <c r="AN20" i="88" s="1"/>
  <c r="AM15" i="88"/>
  <c r="AN15" i="88" s="1"/>
  <c r="AM9" i="88"/>
  <c r="AN9" i="88" s="1"/>
  <c r="AM25" i="88"/>
  <c r="AN25" i="88" s="1"/>
  <c r="AM18" i="88"/>
  <c r="AN18" i="88" s="1"/>
  <c r="AM12" i="88"/>
  <c r="AN12" i="88" s="1"/>
  <c r="AM42" i="88"/>
  <c r="AN42" i="88" s="1"/>
  <c r="AM10" i="88"/>
  <c r="AN10" i="88" s="1"/>
  <c r="AM16" i="88"/>
  <c r="AN16" i="88" s="1"/>
  <c r="AM37" i="88"/>
  <c r="AN37" i="88" s="1"/>
  <c r="AM13" i="88"/>
  <c r="AN13" i="88" s="1"/>
  <c r="AM30" i="88"/>
  <c r="AN30" i="88" s="1"/>
  <c r="AM8" i="88"/>
  <c r="AN8" i="88" s="1"/>
  <c r="AM41" i="88"/>
  <c r="AN41" i="88" s="1"/>
  <c r="AM32" i="88"/>
  <c r="AN32" i="88" s="1"/>
  <c r="AM29" i="88"/>
  <c r="AN29" i="88" s="1"/>
  <c r="AM45" i="88"/>
  <c r="AN45" i="88" s="1"/>
  <c r="AM43" i="88"/>
  <c r="AN43" i="88" s="1"/>
  <c r="AM23" i="88"/>
  <c r="AN23" i="88" s="1"/>
  <c r="AM21" i="88"/>
  <c r="AN21" i="88" s="1"/>
  <c r="AM19" i="88"/>
  <c r="AN19" i="88" s="1"/>
  <c r="AM17" i="88"/>
  <c r="AN17" i="88" s="1"/>
  <c r="AM26" i="88"/>
  <c r="AN26" i="88" s="1"/>
  <c r="AM11" i="88"/>
  <c r="AN11" i="88" s="1"/>
  <c r="AM28" i="88"/>
  <c r="AN28" i="88" s="1"/>
  <c r="AM35" i="88"/>
  <c r="AN35" i="88" s="1"/>
  <c r="AM38" i="88"/>
  <c r="AN38" i="88" s="1"/>
  <c r="AM24" i="88"/>
  <c r="AN24" i="88" s="1"/>
  <c r="AM19" i="67"/>
  <c r="AN19" i="67" s="1"/>
  <c r="AM16" i="67"/>
  <c r="AN16" i="67" s="1"/>
  <c r="AM10" i="67"/>
  <c r="AN10" i="67" s="1"/>
  <c r="AM8" i="67"/>
  <c r="AN8" i="67" s="1"/>
  <c r="AM12" i="67"/>
  <c r="AN12" i="67" s="1"/>
  <c r="AM14" i="67"/>
  <c r="AN14" i="67" s="1"/>
  <c r="AM18" i="67"/>
  <c r="AN18" i="67" s="1"/>
  <c r="AM15" i="67"/>
  <c r="AN15" i="67" s="1"/>
  <c r="AM9" i="67"/>
  <c r="AN9" i="67" s="1"/>
  <c r="AM20" i="67"/>
  <c r="AN20" i="67" s="1"/>
  <c r="AM17" i="67"/>
  <c r="AN17" i="67" s="1"/>
  <c r="AM11" i="67"/>
  <c r="AN11" i="67" s="1"/>
  <c r="AM13" i="67"/>
  <c r="AN13" i="67" s="1"/>
  <c r="AM28" i="85"/>
  <c r="AN28" i="85" s="1"/>
  <c r="AM27" i="85"/>
  <c r="AN27" i="85" s="1"/>
  <c r="AM33" i="85"/>
  <c r="AN33" i="85" s="1"/>
  <c r="AM34" i="85"/>
  <c r="AN34" i="85" s="1"/>
  <c r="AM26" i="85"/>
  <c r="AN26" i="85" s="1"/>
  <c r="AM25" i="85"/>
  <c r="AN25" i="85" s="1"/>
  <c r="AM22" i="85"/>
  <c r="AN22" i="85" s="1"/>
  <c r="AM21" i="85"/>
  <c r="AN21" i="85" s="1"/>
  <c r="AM20" i="85"/>
  <c r="AN20" i="85" s="1"/>
  <c r="AM30" i="85"/>
  <c r="AN30" i="85" s="1"/>
  <c r="AM32" i="85"/>
  <c r="AN32" i="85" s="1"/>
  <c r="AM31" i="85"/>
  <c r="AN31" i="85" s="1"/>
  <c r="AM29" i="85"/>
  <c r="AN29" i="85" s="1"/>
  <c r="AM24" i="85"/>
  <c r="AN24" i="85" s="1"/>
  <c r="AM23" i="85"/>
  <c r="AN23" i="85" s="1"/>
  <c r="AM63" i="68"/>
  <c r="AN63" i="68" s="1"/>
  <c r="AM57" i="68"/>
  <c r="AN57" i="68" s="1"/>
  <c r="AM43" i="68"/>
  <c r="AN43" i="68" s="1"/>
  <c r="AM41" i="68"/>
  <c r="AN41" i="68" s="1"/>
  <c r="AM35" i="68"/>
  <c r="AN35" i="68" s="1"/>
  <c r="AM32" i="68"/>
  <c r="AN32" i="68" s="1"/>
  <c r="AM21" i="68"/>
  <c r="AN21" i="68" s="1"/>
  <c r="AM18" i="68"/>
  <c r="AN18" i="68" s="1"/>
  <c r="AM61" i="68"/>
  <c r="AN61" i="68" s="1"/>
  <c r="AM52" i="68"/>
  <c r="AN52" i="68" s="1"/>
  <c r="AM46" i="68"/>
  <c r="AN46" i="68" s="1"/>
  <c r="AM28" i="68"/>
  <c r="AN28" i="68" s="1"/>
  <c r="AM12" i="68"/>
  <c r="AN12" i="68" s="1"/>
  <c r="AM60" i="68"/>
  <c r="AN60" i="68" s="1"/>
  <c r="AM48" i="68"/>
  <c r="AN48" i="68" s="1"/>
  <c r="AM45" i="68"/>
  <c r="AN45" i="68" s="1"/>
  <c r="AM38" i="68"/>
  <c r="AN38" i="68" s="1"/>
  <c r="AM8" i="68"/>
  <c r="AN8" i="68" s="1"/>
  <c r="AM66" i="68"/>
  <c r="AN66" i="68" s="1"/>
  <c r="AM55" i="68"/>
  <c r="AN55" i="68" s="1"/>
  <c r="AM39" i="68"/>
  <c r="AN39" i="68" s="1"/>
  <c r="AM33" i="68"/>
  <c r="AN33" i="68" s="1"/>
  <c r="AM30" i="68"/>
  <c r="AN30" i="68" s="1"/>
  <c r="AM26" i="68"/>
  <c r="AN26" i="68" s="1"/>
  <c r="AM16" i="68"/>
  <c r="AN16" i="68" s="1"/>
  <c r="AM10" i="68"/>
  <c r="AN10" i="68" s="1"/>
  <c r="AM58" i="68"/>
  <c r="AN58" i="68" s="1"/>
  <c r="AM49" i="68"/>
  <c r="AN49" i="68" s="1"/>
  <c r="AM65" i="68"/>
  <c r="AN65" i="68" s="1"/>
  <c r="AM47" i="68"/>
  <c r="AN47" i="68" s="1"/>
  <c r="AM42" i="68"/>
  <c r="AN42" i="68" s="1"/>
  <c r="AM29" i="68"/>
  <c r="AN29" i="68" s="1"/>
  <c r="AM64" i="68"/>
  <c r="AN64" i="68" s="1"/>
  <c r="AM9" i="68"/>
  <c r="AN9" i="68" s="1"/>
  <c r="AM56" i="68"/>
  <c r="AN56" i="68" s="1"/>
  <c r="AM25" i="68"/>
  <c r="AN25" i="68" s="1"/>
  <c r="AM20" i="68"/>
  <c r="AN20" i="68" s="1"/>
  <c r="AM67" i="68"/>
  <c r="AN67" i="68" s="1"/>
  <c r="AM59" i="68"/>
  <c r="AN59" i="68" s="1"/>
  <c r="AM50" i="68"/>
  <c r="AN50" i="68" s="1"/>
  <c r="AM31" i="68"/>
  <c r="AN31" i="68" s="1"/>
  <c r="AM19" i="68"/>
  <c r="AN19" i="68" s="1"/>
  <c r="AM17" i="68"/>
  <c r="AN17" i="68" s="1"/>
  <c r="AM15" i="68"/>
  <c r="AN15" i="68" s="1"/>
  <c r="AM13" i="68"/>
  <c r="AN13" i="68" s="1"/>
  <c r="AM36" i="68"/>
  <c r="AN36" i="68" s="1"/>
  <c r="AM53" i="68"/>
  <c r="AN53" i="68" s="1"/>
  <c r="AM51" i="68"/>
  <c r="AN51" i="68" s="1"/>
  <c r="AM34" i="68"/>
  <c r="AN34" i="68" s="1"/>
  <c r="AM24" i="68"/>
  <c r="AN24" i="68" s="1"/>
  <c r="AM22" i="68"/>
  <c r="AN22" i="68" s="1"/>
  <c r="AM44" i="68"/>
  <c r="AN44" i="68" s="1"/>
  <c r="AM62" i="68"/>
  <c r="AN62" i="68" s="1"/>
  <c r="AM54" i="68"/>
  <c r="AN54" i="68" s="1"/>
  <c r="AM40" i="68"/>
  <c r="AN40" i="68" s="1"/>
  <c r="AM37" i="68"/>
  <c r="AN37" i="68" s="1"/>
  <c r="AM14" i="68"/>
  <c r="AN14" i="68" s="1"/>
  <c r="AM27" i="68"/>
  <c r="AN27" i="68" s="1"/>
  <c r="AM23" i="68"/>
  <c r="AN23" i="68" s="1"/>
  <c r="AM11" i="68"/>
  <c r="AN11" i="68" s="1"/>
  <c r="AM29" i="73"/>
  <c r="AN29" i="73" s="1"/>
  <c r="AM27" i="73"/>
  <c r="AN27" i="73" s="1"/>
  <c r="AM25" i="73"/>
  <c r="AN25" i="73" s="1"/>
  <c r="AM11" i="73"/>
  <c r="AN11" i="73" s="1"/>
  <c r="AM9" i="73"/>
  <c r="AN9" i="73" s="1"/>
  <c r="AM14" i="73"/>
  <c r="AN14" i="73" s="1"/>
  <c r="AM18" i="73"/>
  <c r="AN18" i="73" s="1"/>
  <c r="AM16" i="73"/>
  <c r="AN16" i="73" s="1"/>
  <c r="AM13" i="73"/>
  <c r="AN13" i="73" s="1"/>
  <c r="AM24" i="73"/>
  <c r="AN24" i="73" s="1"/>
  <c r="AM15" i="73"/>
  <c r="AN15" i="73" s="1"/>
  <c r="AM22" i="73"/>
  <c r="AN22" i="73" s="1"/>
  <c r="AM20" i="73"/>
  <c r="AN20" i="73" s="1"/>
  <c r="AM17" i="73"/>
  <c r="AN17" i="73" s="1"/>
  <c r="AM19" i="73"/>
  <c r="AN19" i="73" s="1"/>
  <c r="AM8" i="73"/>
  <c r="AN8" i="73" s="1"/>
  <c r="AM21" i="73"/>
  <c r="AN21" i="73" s="1"/>
  <c r="AM10" i="73"/>
  <c r="AN10" i="73" s="1"/>
  <c r="AM12" i="73"/>
  <c r="AN12" i="73" s="1"/>
  <c r="AM26" i="73"/>
  <c r="AN26" i="73" s="1"/>
  <c r="AM23" i="73"/>
  <c r="AN23" i="73" s="1"/>
  <c r="AM28" i="73"/>
  <c r="AN28" i="73" s="1"/>
  <c r="AM30" i="73"/>
  <c r="AN30" i="73" s="1"/>
  <c r="AM54" i="87"/>
  <c r="AN54" i="87" s="1"/>
  <c r="AM43" i="87"/>
  <c r="AN43" i="87" s="1"/>
  <c r="AM36" i="87"/>
  <c r="AN36" i="87" s="1"/>
  <c r="AM35" i="87"/>
  <c r="AN35" i="87" s="1"/>
  <c r="AM34" i="87"/>
  <c r="AN34" i="87" s="1"/>
  <c r="AM22" i="87"/>
  <c r="AN22" i="87" s="1"/>
  <c r="AM10" i="87"/>
  <c r="AN10" i="87" s="1"/>
  <c r="AM60" i="87"/>
  <c r="AN60" i="87" s="1"/>
  <c r="AM51" i="87"/>
  <c r="AN51" i="87" s="1"/>
  <c r="AM40" i="87"/>
  <c r="AN40" i="87" s="1"/>
  <c r="AM14" i="87"/>
  <c r="AN14" i="87" s="1"/>
  <c r="AM12" i="87"/>
  <c r="AN12" i="87" s="1"/>
  <c r="AM63" i="87"/>
  <c r="AN63" i="87" s="1"/>
  <c r="AM59" i="87"/>
  <c r="AN59" i="87" s="1"/>
  <c r="AM49" i="87"/>
  <c r="AN49" i="87" s="1"/>
  <c r="AM45" i="87"/>
  <c r="AN45" i="87" s="1"/>
  <c r="AM44" i="87"/>
  <c r="AN44" i="87" s="1"/>
  <c r="AM28" i="87"/>
  <c r="AN28" i="87" s="1"/>
  <c r="AM23" i="87"/>
  <c r="AN23" i="87" s="1"/>
  <c r="AM16" i="87"/>
  <c r="AN16" i="87" s="1"/>
  <c r="AM67" i="87"/>
  <c r="AN67" i="87" s="1"/>
  <c r="AM55" i="87"/>
  <c r="AN55" i="87" s="1"/>
  <c r="AM50" i="87"/>
  <c r="AN50" i="87" s="1"/>
  <c r="AM37" i="87"/>
  <c r="AN37" i="87" s="1"/>
  <c r="AM24" i="87"/>
  <c r="AN24" i="87" s="1"/>
  <c r="AM18" i="87"/>
  <c r="AN18" i="87" s="1"/>
  <c r="AM64" i="87"/>
  <c r="AN64" i="87" s="1"/>
  <c r="AM46" i="87"/>
  <c r="AN46" i="87" s="1"/>
  <c r="AM38" i="87"/>
  <c r="AN38" i="87" s="1"/>
  <c r="AM25" i="87"/>
  <c r="AN25" i="87" s="1"/>
  <c r="AM27" i="87"/>
  <c r="AN27" i="87" s="1"/>
  <c r="AM66" i="87"/>
  <c r="AN66" i="87" s="1"/>
  <c r="AM21" i="87"/>
  <c r="AN21" i="87" s="1"/>
  <c r="AM13" i="87"/>
  <c r="AN13" i="87" s="1"/>
  <c r="AM9" i="87"/>
  <c r="AN9" i="87" s="1"/>
  <c r="AM47" i="87"/>
  <c r="AN47" i="87" s="1"/>
  <c r="AM17" i="87"/>
  <c r="AN17" i="87" s="1"/>
  <c r="AM62" i="87"/>
  <c r="AN62" i="87" s="1"/>
  <c r="AM41" i="87"/>
  <c r="AN41" i="87" s="1"/>
  <c r="AM33" i="87"/>
  <c r="AN33" i="87" s="1"/>
  <c r="AM32" i="87"/>
  <c r="AN32" i="87" s="1"/>
  <c r="AM30" i="87"/>
  <c r="AN30" i="87" s="1"/>
  <c r="AM19" i="87"/>
  <c r="AN19" i="87" s="1"/>
  <c r="AM65" i="87"/>
  <c r="AN65" i="87" s="1"/>
  <c r="AM52" i="87"/>
  <c r="AN52" i="87" s="1"/>
  <c r="AM42" i="87"/>
  <c r="AN42" i="87" s="1"/>
  <c r="AM8" i="87"/>
  <c r="AN8" i="87" s="1"/>
  <c r="AM56" i="87"/>
  <c r="AN56" i="87" s="1"/>
  <c r="AM53" i="87"/>
  <c r="AN53" i="87" s="1"/>
  <c r="AM20" i="87"/>
  <c r="AN20" i="87" s="1"/>
  <c r="AM11" i="87"/>
  <c r="AN11" i="87" s="1"/>
  <c r="AM57" i="87"/>
  <c r="AN57" i="87" s="1"/>
  <c r="AM39" i="87"/>
  <c r="AN39" i="87" s="1"/>
  <c r="AM58" i="87"/>
  <c r="AN58" i="87" s="1"/>
  <c r="AM31" i="87"/>
  <c r="AN31" i="87" s="1"/>
  <c r="AM15" i="87"/>
  <c r="AN15" i="87" s="1"/>
  <c r="AM48" i="87"/>
  <c r="AN48" i="87" s="1"/>
  <c r="AM26" i="87"/>
  <c r="AN26" i="87" s="1"/>
  <c r="AM29" i="87"/>
  <c r="AN29" i="87" s="1"/>
  <c r="AM61" i="87"/>
  <c r="AN61" i="87" s="1"/>
  <c r="AM11" i="66"/>
  <c r="AN11" i="66" s="1"/>
  <c r="AM33" i="66"/>
  <c r="AN33" i="66" s="1"/>
  <c r="AM25" i="66"/>
  <c r="AN25" i="66" s="1"/>
  <c r="AM18" i="66"/>
  <c r="AN18" i="66" s="1"/>
  <c r="AM30" i="66"/>
  <c r="AN30" i="66" s="1"/>
  <c r="AM19" i="66"/>
  <c r="AN19" i="66" s="1"/>
  <c r="AM16" i="66"/>
  <c r="AN16" i="66" s="1"/>
  <c r="AM8" i="66"/>
  <c r="AN8" i="66" s="1"/>
  <c r="AM32" i="66"/>
  <c r="AN32" i="66" s="1"/>
  <c r="AM24" i="66"/>
  <c r="AN24" i="66" s="1"/>
  <c r="AM13" i="66"/>
  <c r="AN13" i="66" s="1"/>
  <c r="AM31" i="66"/>
  <c r="AN31" i="66" s="1"/>
  <c r="AM23" i="66"/>
  <c r="AN23" i="66" s="1"/>
  <c r="AM10" i="66"/>
  <c r="AN10" i="66" s="1"/>
  <c r="AM22" i="66"/>
  <c r="AN22" i="66" s="1"/>
  <c r="AM21" i="66"/>
  <c r="AN21" i="66" s="1"/>
  <c r="AM36" i="66"/>
  <c r="AN36" i="66" s="1"/>
  <c r="AM17" i="66"/>
  <c r="AN17" i="66" s="1"/>
  <c r="AM26" i="66"/>
  <c r="AN26" i="66" s="1"/>
  <c r="AM20" i="66"/>
  <c r="AN20" i="66" s="1"/>
  <c r="AM35" i="66"/>
  <c r="AN35" i="66" s="1"/>
  <c r="AM9" i="66"/>
  <c r="AN9" i="66" s="1"/>
  <c r="AM34" i="66"/>
  <c r="AN34" i="66" s="1"/>
  <c r="AM15" i="66"/>
  <c r="AN15" i="66" s="1"/>
  <c r="AM12" i="66"/>
  <c r="AN12" i="66" s="1"/>
  <c r="AM29" i="66"/>
  <c r="AN29" i="66" s="1"/>
  <c r="AM28" i="66"/>
  <c r="AN28" i="66" s="1"/>
  <c r="AM27" i="66"/>
  <c r="AN27" i="66" s="1"/>
  <c r="AM14" i="66"/>
  <c r="AN14" i="66" s="1"/>
  <c r="AM37" i="66"/>
  <c r="AN37" i="66" s="1"/>
  <c r="AM8" i="74"/>
  <c r="AN8" i="74" s="1"/>
  <c r="AM11" i="74"/>
  <c r="AN11" i="74" s="1"/>
  <c r="AM10" i="74"/>
  <c r="AN10" i="74" s="1"/>
  <c r="AM12" i="74"/>
  <c r="AN12" i="74" s="1"/>
  <c r="AM9" i="74"/>
  <c r="AN9" i="74" s="1"/>
  <c r="AM13" i="74"/>
  <c r="AN13" i="74" s="1"/>
  <c r="AM15" i="74"/>
  <c r="AN15" i="74" s="1"/>
  <c r="AM14" i="74"/>
  <c r="AN14" i="74" s="1"/>
  <c r="AM23" i="89"/>
  <c r="AN23" i="89" s="1"/>
  <c r="AM17" i="89"/>
  <c r="AN17" i="89" s="1"/>
  <c r="AM15" i="89"/>
  <c r="AN15" i="89" s="1"/>
  <c r="AM18" i="89"/>
  <c r="AN18" i="89" s="1"/>
  <c r="AM20" i="89"/>
  <c r="AN20" i="89" s="1"/>
  <c r="AM10" i="89"/>
  <c r="AN10" i="89" s="1"/>
  <c r="AM13" i="89"/>
  <c r="AN13" i="89" s="1"/>
  <c r="AM8" i="89"/>
  <c r="AN8" i="89" s="1"/>
  <c r="AM19" i="89"/>
  <c r="AN19" i="89" s="1"/>
  <c r="AM11" i="89"/>
  <c r="AN11" i="89" s="1"/>
  <c r="AM9" i="89"/>
  <c r="AN9" i="89" s="1"/>
  <c r="AM16" i="89"/>
  <c r="AN16" i="89" s="1"/>
  <c r="AM14" i="89"/>
  <c r="AN14" i="89" s="1"/>
  <c r="AM12" i="89"/>
  <c r="AN12" i="89" s="1"/>
  <c r="AM21" i="89"/>
  <c r="AN21" i="89" s="1"/>
  <c r="AM22" i="89"/>
  <c r="AN22" i="89" s="1"/>
  <c r="AM30" i="86"/>
  <c r="AN30" i="86" s="1"/>
  <c r="AM23" i="86"/>
  <c r="AN23" i="86" s="1"/>
  <c r="AM17" i="86"/>
  <c r="AN17" i="86" s="1"/>
  <c r="AM10" i="86"/>
  <c r="AN10" i="86" s="1"/>
  <c r="AM14" i="86"/>
  <c r="AN14" i="86" s="1"/>
  <c r="AM29" i="86"/>
  <c r="AN29" i="86" s="1"/>
  <c r="AM22" i="86"/>
  <c r="AN22" i="86" s="1"/>
  <c r="AM16" i="86"/>
  <c r="AN16" i="86" s="1"/>
  <c r="AM9" i="86"/>
  <c r="AN9" i="86" s="1"/>
  <c r="AM28" i="86"/>
  <c r="AN28" i="86" s="1"/>
  <c r="AM21" i="86"/>
  <c r="AN21" i="86" s="1"/>
  <c r="AM15" i="86"/>
  <c r="AN15" i="86" s="1"/>
  <c r="AM39" i="86"/>
  <c r="AN39" i="86" s="1"/>
  <c r="AM20" i="86"/>
  <c r="AN20" i="86" s="1"/>
  <c r="AM8" i="86"/>
  <c r="AN8" i="86" s="1"/>
  <c r="AM37" i="86"/>
  <c r="AN37" i="86" s="1"/>
  <c r="AM36" i="86"/>
  <c r="AN36" i="86" s="1"/>
  <c r="AM35" i="86"/>
  <c r="AN35" i="86" s="1"/>
  <c r="AM34" i="86"/>
  <c r="AN34" i="86" s="1"/>
  <c r="AM33" i="86"/>
  <c r="AN33" i="86" s="1"/>
  <c r="AM27" i="86"/>
  <c r="AN27" i="86" s="1"/>
  <c r="AM26" i="86"/>
  <c r="AN26" i="86" s="1"/>
  <c r="AM12" i="86"/>
  <c r="AN12" i="86" s="1"/>
  <c r="AM32" i="86"/>
  <c r="AN32" i="86" s="1"/>
  <c r="AM31" i="86"/>
  <c r="AN31" i="86" s="1"/>
  <c r="AM19" i="86"/>
  <c r="AN19" i="86" s="1"/>
  <c r="AM18" i="86"/>
  <c r="AN18" i="86" s="1"/>
  <c r="AM13" i="86"/>
  <c r="AN13" i="86" s="1"/>
  <c r="AM25" i="86"/>
  <c r="AN25" i="86" s="1"/>
  <c r="AM38" i="86"/>
  <c r="AN38" i="86" s="1"/>
  <c r="AM11" i="86"/>
  <c r="AN11" i="86" s="1"/>
  <c r="AM24" i="86"/>
  <c r="AN24" i="86" s="1"/>
  <c r="AM16" i="91"/>
  <c r="AN16" i="91" s="1"/>
  <c r="AM51" i="91"/>
  <c r="AN51" i="91" s="1"/>
  <c r="AM50" i="91"/>
  <c r="AN50" i="91" s="1"/>
  <c r="AM43" i="91"/>
  <c r="AN43" i="91" s="1"/>
  <c r="AM38" i="91"/>
  <c r="AN38" i="91" s="1"/>
  <c r="AM9" i="91"/>
  <c r="AN9" i="91" s="1"/>
  <c r="AM41" i="91"/>
  <c r="AN41" i="91" s="1"/>
  <c r="AM36" i="91"/>
  <c r="AN36" i="91" s="1"/>
  <c r="AM33" i="91"/>
  <c r="AN33" i="91" s="1"/>
  <c r="AM32" i="91"/>
  <c r="AN32" i="91" s="1"/>
  <c r="AM29" i="91"/>
  <c r="AN29" i="91" s="1"/>
  <c r="AM26" i="91"/>
  <c r="AN26" i="91" s="1"/>
  <c r="AM21" i="91"/>
  <c r="AN21" i="91" s="1"/>
  <c r="AM19" i="91"/>
  <c r="AN19" i="91" s="1"/>
  <c r="AM14" i="91"/>
  <c r="AN14" i="91" s="1"/>
  <c r="AM52" i="91"/>
  <c r="AN52" i="91" s="1"/>
  <c r="AM24" i="91"/>
  <c r="AN24" i="91" s="1"/>
  <c r="AM53" i="91"/>
  <c r="AN53" i="91" s="1"/>
  <c r="AM30" i="91"/>
  <c r="AN30" i="91" s="1"/>
  <c r="AM47" i="91"/>
  <c r="AN47" i="91" s="1"/>
  <c r="AM46" i="91"/>
  <c r="AN46" i="91" s="1"/>
  <c r="AM28" i="91"/>
  <c r="AN28" i="91" s="1"/>
  <c r="AM54" i="91"/>
  <c r="AN54" i="91" s="1"/>
  <c r="AM8" i="91"/>
  <c r="AN8" i="91" s="1"/>
  <c r="AM48" i="91"/>
  <c r="AN48" i="91" s="1"/>
  <c r="AM20" i="91"/>
  <c r="AN20" i="91" s="1"/>
  <c r="AM18" i="91"/>
  <c r="AN18" i="91" s="1"/>
  <c r="AM22" i="91"/>
  <c r="AN22" i="91" s="1"/>
  <c r="AM12" i="91"/>
  <c r="AN12" i="91" s="1"/>
  <c r="AM37" i="91"/>
  <c r="AN37" i="91" s="1"/>
  <c r="AM34" i="91"/>
  <c r="AN34" i="91" s="1"/>
  <c r="AM25" i="91"/>
  <c r="AN25" i="91" s="1"/>
  <c r="AM10" i="91"/>
  <c r="AN10" i="91" s="1"/>
  <c r="AM39" i="91"/>
  <c r="AN39" i="91" s="1"/>
  <c r="AM31" i="91"/>
  <c r="AN31" i="91" s="1"/>
  <c r="AM23" i="91"/>
  <c r="AN23" i="91" s="1"/>
  <c r="AM55" i="91"/>
  <c r="AN55" i="91" s="1"/>
  <c r="AM35" i="91"/>
  <c r="AN35" i="91" s="1"/>
  <c r="AM17" i="91"/>
  <c r="AN17" i="91" s="1"/>
  <c r="AM13" i="91"/>
  <c r="AN13" i="91" s="1"/>
  <c r="AM49" i="91"/>
  <c r="AN49" i="91" s="1"/>
  <c r="AM27" i="91"/>
  <c r="AN27" i="91" s="1"/>
  <c r="AM44" i="91"/>
  <c r="AN44" i="91" s="1"/>
  <c r="AM42" i="91"/>
  <c r="AN42" i="91" s="1"/>
  <c r="AM40" i="91"/>
  <c r="AN40" i="91" s="1"/>
  <c r="AM15" i="91"/>
  <c r="AN15" i="91" s="1"/>
  <c r="AM45" i="91"/>
  <c r="AN45" i="91" s="1"/>
  <c r="AM11" i="91"/>
  <c r="AN11" i="91" s="1"/>
  <c r="AM11" i="69"/>
  <c r="AN11" i="69" s="1"/>
  <c r="AM19" i="69"/>
  <c r="AN19" i="69" s="1"/>
  <c r="AM10" i="69"/>
  <c r="AN10" i="69" s="1"/>
  <c r="AM23" i="69"/>
  <c r="AN23" i="69" s="1"/>
  <c r="AM28" i="69"/>
  <c r="AN28" i="69" s="1"/>
  <c r="AM21" i="69"/>
  <c r="AN21" i="69" s="1"/>
  <c r="AM16" i="69"/>
  <c r="AN16" i="69" s="1"/>
  <c r="AM26" i="69"/>
  <c r="AN26" i="69" s="1"/>
  <c r="AM14" i="69"/>
  <c r="AN14" i="69" s="1"/>
  <c r="AM25" i="69"/>
  <c r="AN25" i="69" s="1"/>
  <c r="AM17" i="69"/>
  <c r="AN17" i="69" s="1"/>
  <c r="AM13" i="69"/>
  <c r="AN13" i="69" s="1"/>
  <c r="AM18" i="69"/>
  <c r="AN18" i="69" s="1"/>
  <c r="AM24" i="69"/>
  <c r="AN24" i="69" s="1"/>
  <c r="AM27" i="69"/>
  <c r="AN27" i="69" s="1"/>
  <c r="AM15" i="69"/>
  <c r="AN15" i="69" s="1"/>
  <c r="AM8" i="69"/>
  <c r="AN8" i="69" s="1"/>
  <c r="AM22" i="69"/>
  <c r="AN22" i="69" s="1"/>
  <c r="AM20" i="69"/>
  <c r="AN20" i="69" s="1"/>
  <c r="AM12" i="69"/>
  <c r="AN12" i="69" s="1"/>
  <c r="AM9" i="69"/>
  <c r="AN9" i="69" s="1"/>
  <c r="AM8" i="75"/>
  <c r="AN8" i="75" s="1"/>
  <c r="AM9" i="75"/>
  <c r="AN9" i="75" s="1"/>
  <c r="AI13" i="70"/>
  <c r="AJ13" i="70" s="1"/>
  <c r="AI26" i="70"/>
  <c r="AJ26" i="70" s="1"/>
  <c r="AI27" i="70"/>
  <c r="AJ27" i="70" s="1"/>
  <c r="AI22" i="70"/>
  <c r="AJ22" i="70" s="1"/>
  <c r="AI17" i="70"/>
  <c r="AJ17" i="70" s="1"/>
  <c r="AI8" i="70"/>
  <c r="AJ8" i="70" s="1"/>
  <c r="AI9" i="70"/>
  <c r="AJ9" i="70" s="1"/>
  <c r="AI14" i="70"/>
  <c r="AJ14" i="70" s="1"/>
  <c r="AI23" i="70"/>
  <c r="AJ23" i="70" s="1"/>
  <c r="AI19" i="70"/>
  <c r="AJ19" i="70" s="1"/>
  <c r="AI25" i="70"/>
  <c r="AJ25" i="70" s="1"/>
  <c r="AI10" i="70"/>
  <c r="AJ10" i="70" s="1"/>
  <c r="AI28" i="70"/>
  <c r="AJ28" i="70" s="1"/>
  <c r="AI11" i="70"/>
  <c r="AJ11" i="70" s="1"/>
  <c r="AI20" i="70"/>
  <c r="AJ20" i="70" s="1"/>
  <c r="AI15" i="70"/>
  <c r="AJ15" i="70" s="1"/>
  <c r="AI12" i="70"/>
  <c r="AJ12" i="70" s="1"/>
  <c r="AI18" i="70"/>
  <c r="AJ18" i="70" s="1"/>
  <c r="AI16" i="70"/>
  <c r="AJ16" i="70" s="1"/>
  <c r="AI24" i="70"/>
  <c r="AJ24" i="70" s="1"/>
  <c r="AI21" i="70"/>
  <c r="AJ21" i="70" s="1"/>
  <c r="AI44" i="88"/>
  <c r="AJ44" i="88" s="1"/>
  <c r="AI36" i="88"/>
  <c r="AJ36" i="88" s="1"/>
  <c r="AI35" i="88"/>
  <c r="AJ35" i="88" s="1"/>
  <c r="AI29" i="88"/>
  <c r="AJ29" i="88" s="1"/>
  <c r="AI26" i="88"/>
  <c r="AJ26" i="88" s="1"/>
  <c r="AI22" i="88"/>
  <c r="AJ22" i="88" s="1"/>
  <c r="AI10" i="88"/>
  <c r="AJ10" i="88" s="1"/>
  <c r="AI45" i="88"/>
  <c r="AJ45" i="88" s="1"/>
  <c r="AI27" i="88"/>
  <c r="AJ27" i="88" s="1"/>
  <c r="AI41" i="88"/>
  <c r="AJ41" i="88" s="1"/>
  <c r="AI15" i="88"/>
  <c r="AJ15" i="88" s="1"/>
  <c r="AI14" i="88"/>
  <c r="AJ14" i="88" s="1"/>
  <c r="AI37" i="88"/>
  <c r="AJ37" i="88" s="1"/>
  <c r="AI16" i="88"/>
  <c r="AJ16" i="88" s="1"/>
  <c r="AI32" i="88"/>
  <c r="AJ32" i="88" s="1"/>
  <c r="AI19" i="88"/>
  <c r="AJ19" i="88" s="1"/>
  <c r="AI11" i="88"/>
  <c r="AJ11" i="88" s="1"/>
  <c r="AI38" i="88"/>
  <c r="AJ38" i="88" s="1"/>
  <c r="AI23" i="88"/>
  <c r="AJ23" i="88" s="1"/>
  <c r="AI40" i="88"/>
  <c r="AJ40" i="88" s="1"/>
  <c r="AI25" i="88"/>
  <c r="AJ25" i="88" s="1"/>
  <c r="AI12" i="88"/>
  <c r="AJ12" i="88" s="1"/>
  <c r="AI9" i="88"/>
  <c r="AJ9" i="88" s="1"/>
  <c r="AI43" i="88"/>
  <c r="AJ43" i="88" s="1"/>
  <c r="AI30" i="88"/>
  <c r="AJ30" i="88" s="1"/>
  <c r="AI28" i="88"/>
  <c r="AJ28" i="88" s="1"/>
  <c r="AI13" i="88"/>
  <c r="AJ13" i="88" s="1"/>
  <c r="AI31" i="88"/>
  <c r="AJ31" i="88" s="1"/>
  <c r="AI20" i="88"/>
  <c r="AJ20" i="88" s="1"/>
  <c r="AI8" i="88"/>
  <c r="AJ8" i="88" s="1"/>
  <c r="AI34" i="88"/>
  <c r="AJ34" i="88" s="1"/>
  <c r="AI33" i="88"/>
  <c r="AJ33" i="88" s="1"/>
  <c r="AI17" i="88"/>
  <c r="AJ17" i="88" s="1"/>
  <c r="AI18" i="88"/>
  <c r="AJ18" i="88" s="1"/>
  <c r="AI39" i="88"/>
  <c r="AJ39" i="88" s="1"/>
  <c r="AI42" i="88"/>
  <c r="AJ42" i="88" s="1"/>
  <c r="AI21" i="88"/>
  <c r="AJ21" i="88" s="1"/>
  <c r="AI24" i="88"/>
  <c r="AJ24" i="88" s="1"/>
  <c r="AI20" i="89"/>
  <c r="AJ20" i="89" s="1"/>
  <c r="AI16" i="89"/>
  <c r="AJ16" i="89" s="1"/>
  <c r="AI12" i="89"/>
  <c r="AJ12" i="89" s="1"/>
  <c r="AI21" i="89"/>
  <c r="AJ21" i="89" s="1"/>
  <c r="AI8" i="89"/>
  <c r="AJ8" i="89" s="1"/>
  <c r="AI13" i="89"/>
  <c r="AJ13" i="89" s="1"/>
  <c r="AI9" i="89"/>
  <c r="AJ9" i="89" s="1"/>
  <c r="AI17" i="89"/>
  <c r="AJ17" i="89" s="1"/>
  <c r="AI10" i="89"/>
  <c r="AJ10" i="89" s="1"/>
  <c r="AI18" i="89"/>
  <c r="AJ18" i="89" s="1"/>
  <c r="AI22" i="89"/>
  <c r="AJ22" i="89" s="1"/>
  <c r="AI15" i="89"/>
  <c r="AJ15" i="89" s="1"/>
  <c r="AI14" i="89"/>
  <c r="AJ14" i="89" s="1"/>
  <c r="AI11" i="89"/>
  <c r="AJ11" i="89" s="1"/>
  <c r="AI19" i="89"/>
  <c r="AJ19" i="89" s="1"/>
  <c r="AI23" i="89"/>
  <c r="AJ23" i="89" s="1"/>
  <c r="AI64" i="68"/>
  <c r="AJ64" i="68" s="1"/>
  <c r="AI50" i="68"/>
  <c r="AJ50" i="68" s="1"/>
  <c r="AI44" i="68"/>
  <c r="AJ44" i="68" s="1"/>
  <c r="AI42" i="68"/>
  <c r="AJ42" i="68" s="1"/>
  <c r="AI37" i="68"/>
  <c r="AJ37" i="68" s="1"/>
  <c r="AI28" i="68"/>
  <c r="AJ28" i="68" s="1"/>
  <c r="AI25" i="68"/>
  <c r="AJ25" i="68" s="1"/>
  <c r="AI24" i="68"/>
  <c r="AJ24" i="68" s="1"/>
  <c r="AI21" i="68"/>
  <c r="AJ21" i="68" s="1"/>
  <c r="AI20" i="68"/>
  <c r="AJ20" i="68" s="1"/>
  <c r="AI12" i="68"/>
  <c r="AJ12" i="68" s="1"/>
  <c r="AI43" i="68"/>
  <c r="AJ43" i="68" s="1"/>
  <c r="AI60" i="68"/>
  <c r="AJ60" i="68" s="1"/>
  <c r="AI56" i="68"/>
  <c r="AJ56" i="68" s="1"/>
  <c r="AI51" i="68"/>
  <c r="AJ51" i="68" s="1"/>
  <c r="AI39" i="68"/>
  <c r="AJ39" i="68" s="1"/>
  <c r="AI38" i="68"/>
  <c r="AJ38" i="68" s="1"/>
  <c r="AI16" i="68"/>
  <c r="AJ16" i="68" s="1"/>
  <c r="AI57" i="68"/>
  <c r="AJ57" i="68" s="1"/>
  <c r="AI65" i="68"/>
  <c r="AJ65" i="68" s="1"/>
  <c r="AI61" i="68"/>
  <c r="AJ61" i="68" s="1"/>
  <c r="AI45" i="68"/>
  <c r="AJ45" i="68" s="1"/>
  <c r="AI40" i="68"/>
  <c r="AJ40" i="68" s="1"/>
  <c r="AI34" i="68"/>
  <c r="AJ34" i="68" s="1"/>
  <c r="AI26" i="68"/>
  <c r="AJ26" i="68" s="1"/>
  <c r="AI17" i="68"/>
  <c r="AJ17" i="68" s="1"/>
  <c r="AI13" i="68"/>
  <c r="AJ13" i="68" s="1"/>
  <c r="AI10" i="68"/>
  <c r="AJ10" i="68" s="1"/>
  <c r="AI46" i="68"/>
  <c r="AJ46" i="68" s="1"/>
  <c r="AI35" i="68"/>
  <c r="AJ35" i="68" s="1"/>
  <c r="AI29" i="68"/>
  <c r="AJ29" i="68" s="1"/>
  <c r="AI22" i="68"/>
  <c r="AJ22" i="68" s="1"/>
  <c r="AI18" i="68"/>
  <c r="AJ18" i="68" s="1"/>
  <c r="AI62" i="68"/>
  <c r="AJ62" i="68" s="1"/>
  <c r="AI33" i="68"/>
  <c r="AJ33" i="68" s="1"/>
  <c r="AI32" i="68"/>
  <c r="AJ32" i="68" s="1"/>
  <c r="AI54" i="68"/>
  <c r="AJ54" i="68" s="1"/>
  <c r="AI63" i="68"/>
  <c r="AJ63" i="68" s="1"/>
  <c r="AI59" i="68"/>
  <c r="AJ59" i="68" s="1"/>
  <c r="AI36" i="68"/>
  <c r="AJ36" i="68" s="1"/>
  <c r="AI15" i="68"/>
  <c r="AJ15" i="68" s="1"/>
  <c r="AI52" i="68"/>
  <c r="AJ52" i="68" s="1"/>
  <c r="AI48" i="68"/>
  <c r="AJ48" i="68" s="1"/>
  <c r="AI8" i="68"/>
  <c r="AJ8" i="68" s="1"/>
  <c r="AI53" i="68"/>
  <c r="AJ53" i="68" s="1"/>
  <c r="AI41" i="68"/>
  <c r="AJ41" i="68" s="1"/>
  <c r="AI9" i="68"/>
  <c r="AJ9" i="68" s="1"/>
  <c r="AI66" i="68"/>
  <c r="AJ66" i="68" s="1"/>
  <c r="AI47" i="68"/>
  <c r="AJ47" i="68" s="1"/>
  <c r="AI27" i="68"/>
  <c r="AJ27" i="68" s="1"/>
  <c r="AI49" i="68"/>
  <c r="AJ49" i="68" s="1"/>
  <c r="AI30" i="68"/>
  <c r="AJ30" i="68" s="1"/>
  <c r="AI67" i="68"/>
  <c r="AJ67" i="68" s="1"/>
  <c r="AI19" i="68"/>
  <c r="AJ19" i="68" s="1"/>
  <c r="AI11" i="68"/>
  <c r="AJ11" i="68" s="1"/>
  <c r="AI14" i="68"/>
  <c r="AJ14" i="68" s="1"/>
  <c r="AI58" i="68"/>
  <c r="AJ58" i="68" s="1"/>
  <c r="AI55" i="68"/>
  <c r="AJ55" i="68" s="1"/>
  <c r="AI31" i="68"/>
  <c r="AJ31" i="68" s="1"/>
  <c r="AI23" i="68"/>
  <c r="AJ23" i="68" s="1"/>
  <c r="AI29" i="73"/>
  <c r="AJ29" i="73" s="1"/>
  <c r="AI26" i="73"/>
  <c r="AJ26" i="73" s="1"/>
  <c r="AI16" i="73"/>
  <c r="AJ16" i="73" s="1"/>
  <c r="AI24" i="73"/>
  <c r="AJ24" i="73" s="1"/>
  <c r="AI19" i="73"/>
  <c r="AJ19" i="73" s="1"/>
  <c r="AI14" i="73"/>
  <c r="AJ14" i="73" s="1"/>
  <c r="AI8" i="73"/>
  <c r="AJ8" i="73" s="1"/>
  <c r="AI27" i="73"/>
  <c r="AJ27" i="73" s="1"/>
  <c r="AI22" i="73"/>
  <c r="AJ22" i="73" s="1"/>
  <c r="AI11" i="73"/>
  <c r="AJ11" i="73" s="1"/>
  <c r="AI17" i="73"/>
  <c r="AJ17" i="73" s="1"/>
  <c r="AI20" i="73"/>
  <c r="AJ20" i="73" s="1"/>
  <c r="AI18" i="73"/>
  <c r="AJ18" i="73" s="1"/>
  <c r="AI21" i="73"/>
  <c r="AJ21" i="73" s="1"/>
  <c r="AI9" i="73"/>
  <c r="AJ9" i="73" s="1"/>
  <c r="AI28" i="73"/>
  <c r="AJ28" i="73" s="1"/>
  <c r="AI15" i="73"/>
  <c r="AJ15" i="73" s="1"/>
  <c r="AI25" i="73"/>
  <c r="AJ25" i="73" s="1"/>
  <c r="AI23" i="73"/>
  <c r="AJ23" i="73" s="1"/>
  <c r="AI12" i="73"/>
  <c r="AJ12" i="73" s="1"/>
  <c r="AI10" i="73"/>
  <c r="AJ10" i="73" s="1"/>
  <c r="AI13" i="73"/>
  <c r="AJ13" i="73" s="1"/>
  <c r="AI30" i="73"/>
  <c r="AJ30" i="73" s="1"/>
  <c r="AI35" i="86"/>
  <c r="AJ35" i="86" s="1"/>
  <c r="AI30" i="86"/>
  <c r="AJ30" i="86" s="1"/>
  <c r="AI12" i="86"/>
  <c r="AJ12" i="86" s="1"/>
  <c r="AI39" i="86"/>
  <c r="AJ39" i="86" s="1"/>
  <c r="AI34" i="86"/>
  <c r="AJ34" i="86" s="1"/>
  <c r="AI26" i="86"/>
  <c r="AJ26" i="86" s="1"/>
  <c r="AI22" i="86"/>
  <c r="AJ22" i="86" s="1"/>
  <c r="AI19" i="86"/>
  <c r="AJ19" i="86" s="1"/>
  <c r="AI15" i="86"/>
  <c r="AJ15" i="86" s="1"/>
  <c r="AI25" i="86"/>
  <c r="AJ25" i="86" s="1"/>
  <c r="AI18" i="86"/>
  <c r="AJ18" i="86" s="1"/>
  <c r="AI33" i="86"/>
  <c r="AJ33" i="86" s="1"/>
  <c r="AI29" i="86"/>
  <c r="AJ29" i="86" s="1"/>
  <c r="AI11" i="86"/>
  <c r="AJ11" i="86" s="1"/>
  <c r="AI8" i="86"/>
  <c r="AJ8" i="86" s="1"/>
  <c r="AI21" i="86"/>
  <c r="AJ21" i="86" s="1"/>
  <c r="AI14" i="86"/>
  <c r="AJ14" i="86" s="1"/>
  <c r="AI27" i="86"/>
  <c r="AJ27" i="86" s="1"/>
  <c r="AI17" i="86"/>
  <c r="AJ17" i="86" s="1"/>
  <c r="AI31" i="86"/>
  <c r="AJ31" i="86" s="1"/>
  <c r="AI10" i="86"/>
  <c r="AJ10" i="86" s="1"/>
  <c r="AI36" i="86"/>
  <c r="AJ36" i="86" s="1"/>
  <c r="AI13" i="86"/>
  <c r="AJ13" i="86" s="1"/>
  <c r="AI38" i="86"/>
  <c r="AJ38" i="86" s="1"/>
  <c r="AI20" i="86"/>
  <c r="AJ20" i="86" s="1"/>
  <c r="AI16" i="86"/>
  <c r="AJ16" i="86" s="1"/>
  <c r="AI37" i="86"/>
  <c r="AJ37" i="86" s="1"/>
  <c r="AI24" i="86"/>
  <c r="AJ24" i="86" s="1"/>
  <c r="AI28" i="86"/>
  <c r="AJ28" i="86" s="1"/>
  <c r="AI9" i="86"/>
  <c r="AJ9" i="86" s="1"/>
  <c r="AI23" i="86"/>
  <c r="AJ23" i="86" s="1"/>
  <c r="AI32" i="86"/>
  <c r="AJ32" i="86" s="1"/>
  <c r="AI15" i="91"/>
  <c r="AJ15" i="91" s="1"/>
  <c r="AI53" i="91"/>
  <c r="AJ53" i="91" s="1"/>
  <c r="AI47" i="91"/>
  <c r="AJ47" i="91" s="1"/>
  <c r="AI22" i="91"/>
  <c r="AJ22" i="91" s="1"/>
  <c r="AI19" i="91"/>
  <c r="AJ19" i="91" s="1"/>
  <c r="AI12" i="91"/>
  <c r="AJ12" i="91" s="1"/>
  <c r="AI8" i="91"/>
  <c r="AJ8" i="91" s="1"/>
  <c r="AI30" i="91"/>
  <c r="AJ30" i="91" s="1"/>
  <c r="AI26" i="91"/>
  <c r="AJ26" i="91" s="1"/>
  <c r="AI23" i="91"/>
  <c r="AJ23" i="91" s="1"/>
  <c r="AI16" i="91"/>
  <c r="AJ16" i="91" s="1"/>
  <c r="AI9" i="91"/>
  <c r="AJ9" i="91" s="1"/>
  <c r="AI55" i="91"/>
  <c r="AJ55" i="91" s="1"/>
  <c r="AI43" i="91"/>
  <c r="AJ43" i="91" s="1"/>
  <c r="AI31" i="91"/>
  <c r="AJ31" i="91" s="1"/>
  <c r="AI17" i="91"/>
  <c r="AJ17" i="91" s="1"/>
  <c r="AI14" i="91"/>
  <c r="AJ14" i="91" s="1"/>
  <c r="AI29" i="91"/>
  <c r="AJ29" i="91" s="1"/>
  <c r="AI20" i="91"/>
  <c r="AJ20" i="91" s="1"/>
  <c r="AI21" i="91"/>
  <c r="AJ21" i="91" s="1"/>
  <c r="AI51" i="91"/>
  <c r="AJ51" i="91" s="1"/>
  <c r="AI25" i="91"/>
  <c r="AJ25" i="91" s="1"/>
  <c r="AI10" i="91"/>
  <c r="AJ10" i="91" s="1"/>
  <c r="AI49" i="91"/>
  <c r="AJ49" i="91" s="1"/>
  <c r="AI18" i="91"/>
  <c r="AJ18" i="91" s="1"/>
  <c r="AI45" i="91"/>
  <c r="AJ45" i="91" s="1"/>
  <c r="AI24" i="91"/>
  <c r="AJ24" i="91" s="1"/>
  <c r="AI41" i="91"/>
  <c r="AJ41" i="91" s="1"/>
  <c r="AI27" i="91"/>
  <c r="AJ27" i="91" s="1"/>
  <c r="AI13" i="91"/>
  <c r="AJ13" i="91" s="1"/>
  <c r="AI11" i="91"/>
  <c r="AJ11" i="91" s="1"/>
  <c r="AI40" i="91"/>
  <c r="AJ40" i="91" s="1"/>
  <c r="AI48" i="91"/>
  <c r="AJ48" i="91" s="1"/>
  <c r="AI46" i="91"/>
  <c r="AJ46" i="91" s="1"/>
  <c r="AI28" i="91"/>
  <c r="AJ28" i="91" s="1"/>
  <c r="AI35" i="91"/>
  <c r="AJ35" i="91" s="1"/>
  <c r="AI50" i="91"/>
  <c r="AJ50" i="91" s="1"/>
  <c r="AI54" i="91"/>
  <c r="AJ54" i="91" s="1"/>
  <c r="AI52" i="91"/>
  <c r="AJ52" i="91" s="1"/>
  <c r="AI32" i="91"/>
  <c r="AJ32" i="91" s="1"/>
  <c r="AI33" i="91"/>
  <c r="AJ33" i="91" s="1"/>
  <c r="AI36" i="91"/>
  <c r="AJ36" i="91" s="1"/>
  <c r="AI38" i="91"/>
  <c r="AJ38" i="91" s="1"/>
  <c r="AI39" i="91"/>
  <c r="AJ39" i="91" s="1"/>
  <c r="AI44" i="91"/>
  <c r="AJ44" i="91" s="1"/>
  <c r="AI34" i="91"/>
  <c r="AJ34" i="91" s="1"/>
  <c r="AI37" i="91"/>
  <c r="AJ37" i="91" s="1"/>
  <c r="AI42" i="91"/>
  <c r="AJ42" i="91" s="1"/>
  <c r="AI8" i="66"/>
  <c r="AJ8" i="66" s="1"/>
  <c r="AI9" i="74"/>
  <c r="AJ9" i="74" s="1"/>
  <c r="AI12" i="74"/>
  <c r="AJ12" i="74" s="1"/>
  <c r="AI8" i="74"/>
  <c r="AJ8" i="74" s="1"/>
  <c r="AI10" i="74"/>
  <c r="AJ10" i="74" s="1"/>
  <c r="AI11" i="74"/>
  <c r="AJ11" i="74" s="1"/>
  <c r="AI15" i="74"/>
  <c r="AJ15" i="74" s="1"/>
  <c r="AI14" i="74"/>
  <c r="AJ14" i="74" s="1"/>
  <c r="AI13" i="74"/>
  <c r="AJ13" i="74" s="1"/>
  <c r="AI10" i="67"/>
  <c r="AJ10" i="67" s="1"/>
  <c r="AI19" i="67"/>
  <c r="AJ19" i="67" s="1"/>
  <c r="AI14" i="67"/>
  <c r="AJ14" i="67" s="1"/>
  <c r="AI17" i="67"/>
  <c r="AJ17" i="67" s="1"/>
  <c r="AI12" i="67"/>
  <c r="AJ12" i="67" s="1"/>
  <c r="AI15" i="67"/>
  <c r="AJ15" i="67" s="1"/>
  <c r="AI20" i="67"/>
  <c r="AJ20" i="67" s="1"/>
  <c r="AI18" i="67"/>
  <c r="AJ18" i="67" s="1"/>
  <c r="AI16" i="67"/>
  <c r="AJ16" i="67" s="1"/>
  <c r="AI8" i="67"/>
  <c r="AJ8" i="67" s="1"/>
  <c r="AI13" i="67"/>
  <c r="AJ13" i="67" s="1"/>
  <c r="AI9" i="67"/>
  <c r="AJ9" i="67" s="1"/>
  <c r="AI11" i="67"/>
  <c r="AJ11" i="67" s="1"/>
  <c r="AI31" i="85"/>
  <c r="AJ31" i="85" s="1"/>
  <c r="AI27" i="85"/>
  <c r="AJ27" i="85" s="1"/>
  <c r="AI23" i="85"/>
  <c r="AJ23" i="85" s="1"/>
  <c r="AI34" i="85"/>
  <c r="AJ34" i="85" s="1"/>
  <c r="AI30" i="85"/>
  <c r="AJ30" i="85" s="1"/>
  <c r="AI26" i="85"/>
  <c r="AJ26" i="85" s="1"/>
  <c r="AI22" i="85"/>
  <c r="AJ22" i="85" s="1"/>
  <c r="AI21" i="85"/>
  <c r="AJ21" i="85" s="1"/>
  <c r="AI25" i="85"/>
  <c r="AJ25" i="85" s="1"/>
  <c r="AI33" i="85"/>
  <c r="AJ33" i="85" s="1"/>
  <c r="AI20" i="85"/>
  <c r="AJ20" i="85" s="1"/>
  <c r="AI32" i="85"/>
  <c r="AJ32" i="85" s="1"/>
  <c r="AI29" i="85"/>
  <c r="AJ29" i="85" s="1"/>
  <c r="AI24" i="85"/>
  <c r="AJ24" i="85" s="1"/>
  <c r="AI28" i="85"/>
  <c r="AJ28" i="85" s="1"/>
  <c r="AI13" i="85"/>
  <c r="AJ13" i="85" s="1"/>
  <c r="AI24" i="69"/>
  <c r="AJ24" i="69" s="1"/>
  <c r="AI8" i="69"/>
  <c r="AJ8" i="69" s="1"/>
  <c r="AI21" i="69"/>
  <c r="AJ21" i="69" s="1"/>
  <c r="AI18" i="69"/>
  <c r="AJ18" i="69" s="1"/>
  <c r="AI14" i="69"/>
  <c r="AJ14" i="69" s="1"/>
  <c r="AI11" i="69"/>
  <c r="AJ11" i="69" s="1"/>
  <c r="AI22" i="69"/>
  <c r="AJ22" i="69" s="1"/>
  <c r="AI28" i="69"/>
  <c r="AJ28" i="69" s="1"/>
  <c r="AI25" i="69"/>
  <c r="AJ25" i="69" s="1"/>
  <c r="AI9" i="69"/>
  <c r="AJ9" i="69" s="1"/>
  <c r="AI19" i="69"/>
  <c r="AJ19" i="69" s="1"/>
  <c r="AI13" i="69"/>
  <c r="AJ13" i="69" s="1"/>
  <c r="AI16" i="69"/>
  <c r="AJ16" i="69" s="1"/>
  <c r="AI23" i="69"/>
  <c r="AJ23" i="69" s="1"/>
  <c r="AI17" i="69"/>
  <c r="AJ17" i="69" s="1"/>
  <c r="AI20" i="69"/>
  <c r="AJ20" i="69" s="1"/>
  <c r="AI26" i="69"/>
  <c r="AJ26" i="69" s="1"/>
  <c r="AI27" i="69"/>
  <c r="AJ27" i="69" s="1"/>
  <c r="AI12" i="69"/>
  <c r="AJ12" i="69" s="1"/>
  <c r="AI10" i="69"/>
  <c r="AJ10" i="69" s="1"/>
  <c r="AI15" i="69"/>
  <c r="AJ15" i="69" s="1"/>
  <c r="AI9" i="75"/>
  <c r="AJ9" i="75" s="1"/>
  <c r="AI8" i="75"/>
  <c r="AJ8" i="75" s="1"/>
  <c r="AI14" i="85"/>
  <c r="AJ14" i="85" s="1"/>
  <c r="AI16" i="87"/>
  <c r="AJ16" i="87" s="1"/>
  <c r="AI59" i="87"/>
  <c r="AJ59" i="87" s="1"/>
  <c r="AI48" i="87"/>
  <c r="AJ48" i="87" s="1"/>
  <c r="AI42" i="87"/>
  <c r="AJ42" i="87" s="1"/>
  <c r="AI40" i="87"/>
  <c r="AJ40" i="87" s="1"/>
  <c r="AI8" i="87"/>
  <c r="AJ8" i="87" s="1"/>
  <c r="AI52" i="87"/>
  <c r="AJ52" i="87" s="1"/>
  <c r="AI22" i="87"/>
  <c r="AJ22" i="87" s="1"/>
  <c r="AI14" i="87"/>
  <c r="AJ14" i="87" s="1"/>
  <c r="AI11" i="87"/>
  <c r="AJ11" i="87" s="1"/>
  <c r="AI67" i="87"/>
  <c r="AJ67" i="87" s="1"/>
  <c r="AI60" i="87"/>
  <c r="AJ60" i="87" s="1"/>
  <c r="AI41" i="87"/>
  <c r="AJ41" i="87" s="1"/>
  <c r="AI27" i="87"/>
  <c r="AJ27" i="87" s="1"/>
  <c r="AI25" i="87"/>
  <c r="AJ25" i="87" s="1"/>
  <c r="AI53" i="87"/>
  <c r="AJ53" i="87" s="1"/>
  <c r="AI31" i="87"/>
  <c r="AJ31" i="87" s="1"/>
  <c r="AI61" i="87"/>
  <c r="AJ61" i="87" s="1"/>
  <c r="AI51" i="87"/>
  <c r="AJ51" i="87" s="1"/>
  <c r="AI50" i="87"/>
  <c r="AJ50" i="87" s="1"/>
  <c r="AI49" i="87"/>
  <c r="AJ49" i="87" s="1"/>
  <c r="AI39" i="87"/>
  <c r="AJ39" i="87" s="1"/>
  <c r="AI38" i="87"/>
  <c r="AJ38" i="87" s="1"/>
  <c r="AI37" i="87"/>
  <c r="AJ37" i="87" s="1"/>
  <c r="AI36" i="87"/>
  <c r="AJ36" i="87" s="1"/>
  <c r="AI26" i="87"/>
  <c r="AJ26" i="87" s="1"/>
  <c r="AI24" i="87"/>
  <c r="AJ24" i="87" s="1"/>
  <c r="AI18" i="87"/>
  <c r="AJ18" i="87" s="1"/>
  <c r="AI17" i="87"/>
  <c r="AJ17" i="87" s="1"/>
  <c r="AI12" i="87"/>
  <c r="AJ12" i="87" s="1"/>
  <c r="AI62" i="87"/>
  <c r="AJ62" i="87" s="1"/>
  <c r="AI35" i="87"/>
  <c r="AJ35" i="87" s="1"/>
  <c r="AI33" i="87"/>
  <c r="AJ33" i="87" s="1"/>
  <c r="AI28" i="87"/>
  <c r="AJ28" i="87" s="1"/>
  <c r="AI23" i="87"/>
  <c r="AJ23" i="87" s="1"/>
  <c r="AI19" i="87"/>
  <c r="AJ19" i="87" s="1"/>
  <c r="AI66" i="87"/>
  <c r="AJ66" i="87" s="1"/>
  <c r="AI32" i="87"/>
  <c r="AJ32" i="87" s="1"/>
  <c r="AI29" i="87"/>
  <c r="AJ29" i="87" s="1"/>
  <c r="AI54" i="87"/>
  <c r="AJ54" i="87" s="1"/>
  <c r="AI34" i="87"/>
  <c r="AJ34" i="87" s="1"/>
  <c r="AI30" i="87"/>
  <c r="AJ30" i="87" s="1"/>
  <c r="AI15" i="87"/>
  <c r="AJ15" i="87" s="1"/>
  <c r="AI13" i="87"/>
  <c r="AJ13" i="87" s="1"/>
  <c r="AI58" i="87"/>
  <c r="AJ58" i="87" s="1"/>
  <c r="AI57" i="87"/>
  <c r="AJ57" i="87" s="1"/>
  <c r="AI56" i="87"/>
  <c r="AJ56" i="87" s="1"/>
  <c r="AI20" i="87"/>
  <c r="AJ20" i="87" s="1"/>
  <c r="AI63" i="87"/>
  <c r="AJ63" i="87" s="1"/>
  <c r="AI45" i="87"/>
  <c r="AJ45" i="87" s="1"/>
  <c r="AI64" i="87"/>
  <c r="AJ64" i="87" s="1"/>
  <c r="AI47" i="87"/>
  <c r="AJ47" i="87" s="1"/>
  <c r="AI10" i="87"/>
  <c r="AJ10" i="87" s="1"/>
  <c r="AI55" i="87"/>
  <c r="AJ55" i="87" s="1"/>
  <c r="AI21" i="87"/>
  <c r="AJ21" i="87" s="1"/>
  <c r="AI46" i="87"/>
  <c r="AJ46" i="87" s="1"/>
  <c r="AI9" i="87"/>
  <c r="AJ9" i="87" s="1"/>
  <c r="AI43" i="87"/>
  <c r="AJ43" i="87" s="1"/>
  <c r="AI44" i="87"/>
  <c r="AJ44" i="87" s="1"/>
  <c r="AI65" i="87"/>
  <c r="AJ65" i="87" s="1"/>
  <c r="AY20" i="66"/>
  <c r="AZ20" i="66" s="1"/>
  <c r="AY18" i="66"/>
  <c r="AZ18" i="66" s="1"/>
  <c r="AY10" i="66"/>
  <c r="AZ10" i="66" s="1"/>
  <c r="AY34" i="66"/>
  <c r="AZ34" i="66" s="1"/>
  <c r="AY26" i="66"/>
  <c r="AZ26" i="66" s="1"/>
  <c r="AY13" i="66"/>
  <c r="AZ13" i="66" s="1"/>
  <c r="AY31" i="66"/>
  <c r="AZ31" i="66" s="1"/>
  <c r="AY23" i="66"/>
  <c r="AZ23" i="66" s="1"/>
  <c r="AY16" i="66"/>
  <c r="AZ16" i="66" s="1"/>
  <c r="AY8" i="66"/>
  <c r="AZ8" i="66" s="1"/>
  <c r="AY36" i="66"/>
  <c r="AZ36" i="66" s="1"/>
  <c r="AY28" i="66"/>
  <c r="AZ28" i="66" s="1"/>
  <c r="AY22" i="66"/>
  <c r="AZ22" i="66" s="1"/>
  <c r="AY11" i="66"/>
  <c r="AZ11" i="66" s="1"/>
  <c r="AY33" i="66"/>
  <c r="AZ33" i="66" s="1"/>
  <c r="AY25" i="66"/>
  <c r="AZ25" i="66" s="1"/>
  <c r="AY19" i="66"/>
  <c r="AZ19" i="66" s="1"/>
  <c r="AY14" i="66"/>
  <c r="AZ14" i="66" s="1"/>
  <c r="AY30" i="66"/>
  <c r="AZ30" i="66" s="1"/>
  <c r="AY21" i="66"/>
  <c r="AZ21" i="66" s="1"/>
  <c r="AY17" i="66"/>
  <c r="AZ17" i="66" s="1"/>
  <c r="AY9" i="66"/>
  <c r="AZ9" i="66" s="1"/>
  <c r="AY35" i="66"/>
  <c r="AZ35" i="66" s="1"/>
  <c r="AY27" i="66"/>
  <c r="AZ27" i="66" s="1"/>
  <c r="AY12" i="66"/>
  <c r="AZ12" i="66" s="1"/>
  <c r="AY32" i="66"/>
  <c r="AZ32" i="66" s="1"/>
  <c r="AY24" i="66"/>
  <c r="AZ24" i="66" s="1"/>
  <c r="AY15" i="66"/>
  <c r="AZ15" i="66" s="1"/>
  <c r="AY37" i="66"/>
  <c r="AZ37" i="66" s="1"/>
  <c r="AY29" i="66"/>
  <c r="AZ29" i="66" s="1"/>
  <c r="AY19" i="70"/>
  <c r="AZ19" i="70" s="1"/>
  <c r="AY12" i="70"/>
  <c r="AZ12" i="70" s="1"/>
  <c r="AY28" i="70"/>
  <c r="AZ28" i="70" s="1"/>
  <c r="AY14" i="70"/>
  <c r="AZ14" i="70" s="1"/>
  <c r="AY11" i="70"/>
  <c r="AZ11" i="70" s="1"/>
  <c r="AY10" i="70"/>
  <c r="AZ10" i="70" s="1"/>
  <c r="AY9" i="70"/>
  <c r="AZ9" i="70" s="1"/>
  <c r="AY16" i="70"/>
  <c r="AZ16" i="70" s="1"/>
  <c r="AY15" i="70"/>
  <c r="AZ15" i="70" s="1"/>
  <c r="AY8" i="70"/>
  <c r="AZ8" i="70" s="1"/>
  <c r="AY23" i="70"/>
  <c r="AZ23" i="70" s="1"/>
  <c r="AY20" i="70"/>
  <c r="AZ20" i="70" s="1"/>
  <c r="AY24" i="70"/>
  <c r="AZ24" i="70" s="1"/>
  <c r="AY21" i="70"/>
  <c r="AZ21" i="70" s="1"/>
  <c r="AY17" i="70"/>
  <c r="AZ17" i="70" s="1"/>
  <c r="AY26" i="70"/>
  <c r="AZ26" i="70" s="1"/>
  <c r="AY25" i="70"/>
  <c r="AZ25" i="70" s="1"/>
  <c r="AY22" i="70"/>
  <c r="AZ22" i="70" s="1"/>
  <c r="AY18" i="70"/>
  <c r="AZ18" i="70" s="1"/>
  <c r="AY13" i="70"/>
  <c r="AZ13" i="70" s="1"/>
  <c r="AY27" i="70"/>
  <c r="AZ27" i="70" s="1"/>
  <c r="AY43" i="88"/>
  <c r="AZ43" i="88" s="1"/>
  <c r="AY42" i="88"/>
  <c r="AZ42" i="88" s="1"/>
  <c r="AY41" i="88"/>
  <c r="AZ41" i="88" s="1"/>
  <c r="AY34" i="88"/>
  <c r="AZ34" i="88" s="1"/>
  <c r="AY33" i="88"/>
  <c r="AZ33" i="88" s="1"/>
  <c r="AY32" i="88"/>
  <c r="AZ32" i="88" s="1"/>
  <c r="AY28" i="88"/>
  <c r="AZ28" i="88" s="1"/>
  <c r="AY21" i="88"/>
  <c r="AZ21" i="88" s="1"/>
  <c r="AY20" i="88"/>
  <c r="AZ20" i="88" s="1"/>
  <c r="AY23" i="88"/>
  <c r="AZ23" i="88" s="1"/>
  <c r="AY22" i="88"/>
  <c r="AZ22" i="88" s="1"/>
  <c r="AY10" i="88"/>
  <c r="AZ10" i="88" s="1"/>
  <c r="AY9" i="88"/>
  <c r="AZ9" i="88" s="1"/>
  <c r="AY8" i="88"/>
  <c r="AZ8" i="88" s="1"/>
  <c r="AY44" i="88"/>
  <c r="AZ44" i="88" s="1"/>
  <c r="AY25" i="88"/>
  <c r="AZ25" i="88" s="1"/>
  <c r="AY24" i="88"/>
  <c r="AZ24" i="88" s="1"/>
  <c r="AY11" i="88"/>
  <c r="AZ11" i="88" s="1"/>
  <c r="AY45" i="88"/>
  <c r="AZ45" i="88" s="1"/>
  <c r="AY15" i="88"/>
  <c r="AZ15" i="88" s="1"/>
  <c r="AY30" i="88"/>
  <c r="AZ30" i="88" s="1"/>
  <c r="AY26" i="88"/>
  <c r="AZ26" i="88" s="1"/>
  <c r="AY14" i="88"/>
  <c r="AZ14" i="88" s="1"/>
  <c r="AY31" i="88"/>
  <c r="AZ31" i="88" s="1"/>
  <c r="AY27" i="88"/>
  <c r="AZ27" i="88" s="1"/>
  <c r="AY17" i="88"/>
  <c r="AZ17" i="88" s="1"/>
  <c r="AY16" i="88"/>
  <c r="AZ16" i="88" s="1"/>
  <c r="AY13" i="88"/>
  <c r="AZ13" i="88" s="1"/>
  <c r="AY12" i="88"/>
  <c r="AZ12" i="88" s="1"/>
  <c r="AY40" i="88"/>
  <c r="AZ40" i="88" s="1"/>
  <c r="AY39" i="88"/>
  <c r="AZ39" i="88" s="1"/>
  <c r="AY38" i="88"/>
  <c r="AZ38" i="88" s="1"/>
  <c r="AY37" i="88"/>
  <c r="AZ37" i="88" s="1"/>
  <c r="AY29" i="88"/>
  <c r="AZ29" i="88" s="1"/>
  <c r="AY19" i="88"/>
  <c r="AZ19" i="88" s="1"/>
  <c r="AY18" i="88"/>
  <c r="AZ18" i="88" s="1"/>
  <c r="AY36" i="88"/>
  <c r="AZ36" i="88" s="1"/>
  <c r="AY35" i="88"/>
  <c r="AZ35" i="88" s="1"/>
  <c r="AY11" i="74"/>
  <c r="AZ11" i="74" s="1"/>
  <c r="AY8" i="74"/>
  <c r="AZ8" i="74" s="1"/>
  <c r="AY12" i="74"/>
  <c r="AZ12" i="74" s="1"/>
  <c r="AY9" i="74"/>
  <c r="AZ9" i="74" s="1"/>
  <c r="AY14" i="74"/>
  <c r="AZ14" i="74" s="1"/>
  <c r="AY10" i="74"/>
  <c r="AZ10" i="74" s="1"/>
  <c r="AY13" i="74"/>
  <c r="AZ13" i="74" s="1"/>
  <c r="AY15" i="74"/>
  <c r="AZ15" i="74" s="1"/>
  <c r="AY10" i="67"/>
  <c r="AZ10" i="67" s="1"/>
  <c r="AY14" i="67"/>
  <c r="AZ14" i="67" s="1"/>
  <c r="AY18" i="67"/>
  <c r="AZ18" i="67" s="1"/>
  <c r="AY11" i="67"/>
  <c r="AZ11" i="67" s="1"/>
  <c r="AY15" i="67"/>
  <c r="AZ15" i="67" s="1"/>
  <c r="AY8" i="67"/>
  <c r="AZ8" i="67" s="1"/>
  <c r="AY19" i="67"/>
  <c r="AZ19" i="67" s="1"/>
  <c r="AY12" i="67"/>
  <c r="AZ12" i="67" s="1"/>
  <c r="AY16" i="67"/>
  <c r="AZ16" i="67" s="1"/>
  <c r="AY9" i="67"/>
  <c r="AZ9" i="67" s="1"/>
  <c r="AY20" i="67"/>
  <c r="AZ20" i="67" s="1"/>
  <c r="AY17" i="67"/>
  <c r="AZ17" i="67" s="1"/>
  <c r="AY13" i="67"/>
  <c r="AZ13" i="67" s="1"/>
  <c r="AY29" i="85"/>
  <c r="AZ29" i="85" s="1"/>
  <c r="AY34" i="85"/>
  <c r="AZ34" i="85" s="1"/>
  <c r="AY26" i="85"/>
  <c r="AZ26" i="85" s="1"/>
  <c r="AY20" i="85"/>
  <c r="AZ20" i="85" s="1"/>
  <c r="AY31" i="85"/>
  <c r="AZ31" i="85" s="1"/>
  <c r="AY23" i="85"/>
  <c r="AZ23" i="85" s="1"/>
  <c r="AY28" i="85"/>
  <c r="AZ28" i="85" s="1"/>
  <c r="AY33" i="85"/>
  <c r="AZ33" i="85" s="1"/>
  <c r="AY25" i="85"/>
  <c r="AZ25" i="85" s="1"/>
  <c r="AY30" i="85"/>
  <c r="AZ30" i="85" s="1"/>
  <c r="AY22" i="85"/>
  <c r="AZ22" i="85" s="1"/>
  <c r="AY27" i="85"/>
  <c r="AZ27" i="85" s="1"/>
  <c r="AY32" i="85"/>
  <c r="AZ32" i="85" s="1"/>
  <c r="AY24" i="85"/>
  <c r="AZ24" i="85" s="1"/>
  <c r="AY21" i="85"/>
  <c r="AZ21" i="85" s="1"/>
  <c r="AY21" i="89"/>
  <c r="AZ21" i="89" s="1"/>
  <c r="AY12" i="89"/>
  <c r="AZ12" i="89" s="1"/>
  <c r="AY23" i="89"/>
  <c r="AZ23" i="89" s="1"/>
  <c r="AY22" i="89"/>
  <c r="AZ22" i="89" s="1"/>
  <c r="AY15" i="89"/>
  <c r="AZ15" i="89" s="1"/>
  <c r="AY14" i="89"/>
  <c r="AZ14" i="89" s="1"/>
  <c r="AY13" i="89"/>
  <c r="AZ13" i="89" s="1"/>
  <c r="AY16" i="89"/>
  <c r="AZ16" i="89" s="1"/>
  <c r="AY19" i="89"/>
  <c r="AZ19" i="89" s="1"/>
  <c r="AY18" i="89"/>
  <c r="AZ18" i="89" s="1"/>
  <c r="AY17" i="89"/>
  <c r="AZ17" i="89" s="1"/>
  <c r="AY11" i="89"/>
  <c r="AZ11" i="89" s="1"/>
  <c r="AY10" i="89"/>
  <c r="AZ10" i="89" s="1"/>
  <c r="AY20" i="89"/>
  <c r="AZ20" i="89" s="1"/>
  <c r="AY9" i="89"/>
  <c r="AZ9" i="89" s="1"/>
  <c r="AY8" i="89"/>
  <c r="AZ8" i="89" s="1"/>
  <c r="AY56" i="68"/>
  <c r="AZ56" i="68" s="1"/>
  <c r="AY55" i="68"/>
  <c r="AZ55" i="68" s="1"/>
  <c r="AY51" i="68"/>
  <c r="AZ51" i="68" s="1"/>
  <c r="AY42" i="68"/>
  <c r="AZ42" i="68" s="1"/>
  <c r="AY17" i="68"/>
  <c r="AZ17" i="68" s="1"/>
  <c r="AY16" i="68"/>
  <c r="AZ16" i="68" s="1"/>
  <c r="AY15" i="68"/>
  <c r="AZ15" i="68" s="1"/>
  <c r="AY14" i="68"/>
  <c r="AZ14" i="68" s="1"/>
  <c r="AY67" i="68"/>
  <c r="AZ67" i="68" s="1"/>
  <c r="AY58" i="68"/>
  <c r="AZ58" i="68" s="1"/>
  <c r="AY57" i="68"/>
  <c r="AZ57" i="68" s="1"/>
  <c r="AY43" i="68"/>
  <c r="AZ43" i="68" s="1"/>
  <c r="AY27" i="68"/>
  <c r="AZ27" i="68" s="1"/>
  <c r="AY18" i="68"/>
  <c r="AZ18" i="68" s="1"/>
  <c r="AY10" i="68"/>
  <c r="AZ10" i="68" s="1"/>
  <c r="AY60" i="68"/>
  <c r="AZ60" i="68" s="1"/>
  <c r="AY59" i="68"/>
  <c r="AZ59" i="68" s="1"/>
  <c r="AY21" i="68"/>
  <c r="AZ21" i="68" s="1"/>
  <c r="AY62" i="68"/>
  <c r="AZ62" i="68" s="1"/>
  <c r="AY61" i="68"/>
  <c r="AZ61" i="68" s="1"/>
  <c r="AY20" i="68"/>
  <c r="AZ20" i="68" s="1"/>
  <c r="AY19" i="68"/>
  <c r="AZ19" i="68" s="1"/>
  <c r="AY12" i="68"/>
  <c r="AZ12" i="68" s="1"/>
  <c r="AY11" i="68"/>
  <c r="AZ11" i="68" s="1"/>
  <c r="AY63" i="68"/>
  <c r="AZ63" i="68" s="1"/>
  <c r="AY32" i="68"/>
  <c r="AZ32" i="68" s="1"/>
  <c r="AY30" i="68"/>
  <c r="AZ30" i="68" s="1"/>
  <c r="AY29" i="68"/>
  <c r="AZ29" i="68" s="1"/>
  <c r="AY28" i="68"/>
  <c r="AZ28" i="68" s="1"/>
  <c r="AY8" i="68"/>
  <c r="AZ8" i="68" s="1"/>
  <c r="AY65" i="68"/>
  <c r="AZ65" i="68" s="1"/>
  <c r="AY64" i="68"/>
  <c r="AZ64" i="68" s="1"/>
  <c r="AY46" i="68"/>
  <c r="AZ46" i="68" s="1"/>
  <c r="AY44" i="68"/>
  <c r="AZ44" i="68" s="1"/>
  <c r="AY40" i="68"/>
  <c r="AZ40" i="68" s="1"/>
  <c r="AY39" i="68"/>
  <c r="AZ39" i="68" s="1"/>
  <c r="AY33" i="68"/>
  <c r="AZ33" i="68" s="1"/>
  <c r="AY25" i="68"/>
  <c r="AZ25" i="68" s="1"/>
  <c r="AY23" i="68"/>
  <c r="AZ23" i="68" s="1"/>
  <c r="AY22" i="68"/>
  <c r="AZ22" i="68" s="1"/>
  <c r="AY13" i="68"/>
  <c r="AZ13" i="68" s="1"/>
  <c r="AY66" i="68"/>
  <c r="AZ66" i="68" s="1"/>
  <c r="AY53" i="68"/>
  <c r="AZ53" i="68" s="1"/>
  <c r="AY50" i="68"/>
  <c r="AZ50" i="68" s="1"/>
  <c r="AY48" i="68"/>
  <c r="AZ48" i="68" s="1"/>
  <c r="AY45" i="68"/>
  <c r="AZ45" i="68" s="1"/>
  <c r="AY38" i="68"/>
  <c r="AZ38" i="68" s="1"/>
  <c r="AY35" i="68"/>
  <c r="AZ35" i="68" s="1"/>
  <c r="AY34" i="68"/>
  <c r="AZ34" i="68" s="1"/>
  <c r="AY31" i="68"/>
  <c r="AZ31" i="68" s="1"/>
  <c r="AY9" i="68"/>
  <c r="AZ9" i="68" s="1"/>
  <c r="AY54" i="68"/>
  <c r="AZ54" i="68" s="1"/>
  <c r="AY52" i="68"/>
  <c r="AZ52" i="68" s="1"/>
  <c r="AY49" i="68"/>
  <c r="AZ49" i="68" s="1"/>
  <c r="AY47" i="68"/>
  <c r="AZ47" i="68" s="1"/>
  <c r="AY41" i="68"/>
  <c r="AZ41" i="68" s="1"/>
  <c r="AY37" i="68"/>
  <c r="AZ37" i="68" s="1"/>
  <c r="AY36" i="68"/>
  <c r="AZ36" i="68" s="1"/>
  <c r="AY26" i="68"/>
  <c r="AZ26" i="68" s="1"/>
  <c r="AY24" i="68"/>
  <c r="AZ24" i="68" s="1"/>
  <c r="AY28" i="73"/>
  <c r="AZ28" i="73" s="1"/>
  <c r="AY24" i="73"/>
  <c r="AZ24" i="73" s="1"/>
  <c r="AY20" i="73"/>
  <c r="AZ20" i="73" s="1"/>
  <c r="AY15" i="73"/>
  <c r="AZ15" i="73" s="1"/>
  <c r="AY8" i="73"/>
  <c r="AZ8" i="73" s="1"/>
  <c r="AY9" i="73"/>
  <c r="AZ9" i="73" s="1"/>
  <c r="AY29" i="73"/>
  <c r="AZ29" i="73" s="1"/>
  <c r="AY25" i="73"/>
  <c r="AZ25" i="73" s="1"/>
  <c r="AY21" i="73"/>
  <c r="AZ21" i="73" s="1"/>
  <c r="AY10" i="73"/>
  <c r="AZ10" i="73" s="1"/>
  <c r="AY26" i="73"/>
  <c r="AZ26" i="73" s="1"/>
  <c r="AY22" i="73"/>
  <c r="AZ22" i="73" s="1"/>
  <c r="AY16" i="73"/>
  <c r="AZ16" i="73" s="1"/>
  <c r="AY11" i="73"/>
  <c r="AZ11" i="73" s="1"/>
  <c r="AY17" i="73"/>
  <c r="AZ17" i="73" s="1"/>
  <c r="AY12" i="73"/>
  <c r="AZ12" i="73" s="1"/>
  <c r="AY30" i="73"/>
  <c r="AZ30" i="73" s="1"/>
  <c r="AY27" i="73"/>
  <c r="AZ27" i="73" s="1"/>
  <c r="AY23" i="73"/>
  <c r="AZ23" i="73" s="1"/>
  <c r="AY18" i="73"/>
  <c r="AZ18" i="73" s="1"/>
  <c r="AY13" i="73"/>
  <c r="AZ13" i="73" s="1"/>
  <c r="AY19" i="73"/>
  <c r="AZ19" i="73" s="1"/>
  <c r="AY14" i="73"/>
  <c r="AZ14" i="73" s="1"/>
  <c r="AY21" i="86"/>
  <c r="AZ21" i="86" s="1"/>
  <c r="AY34" i="86"/>
  <c r="AZ34" i="86" s="1"/>
  <c r="AY31" i="86"/>
  <c r="AZ31" i="86" s="1"/>
  <c r="AY26" i="86"/>
  <c r="AZ26" i="86" s="1"/>
  <c r="AY16" i="86"/>
  <c r="AZ16" i="86" s="1"/>
  <c r="AY11" i="86"/>
  <c r="AZ11" i="86" s="1"/>
  <c r="AY28" i="86"/>
  <c r="AZ28" i="86" s="1"/>
  <c r="AY23" i="86"/>
  <c r="AZ23" i="86" s="1"/>
  <c r="AY13" i="86"/>
  <c r="AZ13" i="86" s="1"/>
  <c r="AY8" i="86"/>
  <c r="AZ8" i="86" s="1"/>
  <c r="AY37" i="86"/>
  <c r="AZ37" i="86" s="1"/>
  <c r="AY33" i="86"/>
  <c r="AZ33" i="86" s="1"/>
  <c r="AY20" i="86"/>
  <c r="AZ20" i="86" s="1"/>
  <c r="AY18" i="86"/>
  <c r="AZ18" i="86" s="1"/>
  <c r="AY39" i="86"/>
  <c r="AZ39" i="86" s="1"/>
  <c r="AY30" i="86"/>
  <c r="AZ30" i="86" s="1"/>
  <c r="AY25" i="86"/>
  <c r="AZ25" i="86" s="1"/>
  <c r="AY15" i="86"/>
  <c r="AZ15" i="86" s="1"/>
  <c r="AY10" i="86"/>
  <c r="AZ10" i="86" s="1"/>
  <c r="AY36" i="86"/>
  <c r="AZ36" i="86" s="1"/>
  <c r="AY22" i="86"/>
  <c r="AZ22" i="86" s="1"/>
  <c r="AY12" i="86"/>
  <c r="AZ12" i="86" s="1"/>
  <c r="AY32" i="86"/>
  <c r="AZ32" i="86" s="1"/>
  <c r="AY27" i="86"/>
  <c r="AZ27" i="86" s="1"/>
  <c r="AY17" i="86"/>
  <c r="AZ17" i="86" s="1"/>
  <c r="AY38" i="86"/>
  <c r="AZ38" i="86" s="1"/>
  <c r="AY35" i="86"/>
  <c r="AZ35" i="86" s="1"/>
  <c r="AY29" i="86"/>
  <c r="AZ29" i="86" s="1"/>
  <c r="AY24" i="86"/>
  <c r="AZ24" i="86" s="1"/>
  <c r="AY19" i="86"/>
  <c r="AZ19" i="86" s="1"/>
  <c r="AY14" i="86"/>
  <c r="AZ14" i="86" s="1"/>
  <c r="AY9" i="86"/>
  <c r="AZ9" i="86" s="1"/>
  <c r="AY27" i="91"/>
  <c r="AZ27" i="91" s="1"/>
  <c r="AY24" i="91"/>
  <c r="AZ24" i="91" s="1"/>
  <c r="AY23" i="91"/>
  <c r="AZ23" i="91" s="1"/>
  <c r="AY14" i="91"/>
  <c r="AZ14" i="91" s="1"/>
  <c r="AY50" i="91"/>
  <c r="AZ50" i="91" s="1"/>
  <c r="AY49" i="91"/>
  <c r="AZ49" i="91" s="1"/>
  <c r="AY33" i="91"/>
  <c r="AZ33" i="91" s="1"/>
  <c r="AY15" i="91"/>
  <c r="AZ15" i="91" s="1"/>
  <c r="AY32" i="91"/>
  <c r="AZ32" i="91" s="1"/>
  <c r="AY25" i="91"/>
  <c r="AZ25" i="91" s="1"/>
  <c r="AY16" i="91"/>
  <c r="AZ16" i="91" s="1"/>
  <c r="AY9" i="91"/>
  <c r="AZ9" i="91" s="1"/>
  <c r="AY8" i="91"/>
  <c r="AZ8" i="91" s="1"/>
  <c r="AY42" i="91"/>
  <c r="AZ42" i="91" s="1"/>
  <c r="AY38" i="91"/>
  <c r="AZ38" i="91" s="1"/>
  <c r="AY34" i="91"/>
  <c r="AZ34" i="91" s="1"/>
  <c r="AY17" i="91"/>
  <c r="AZ17" i="91" s="1"/>
  <c r="AY10" i="91"/>
  <c r="AZ10" i="91" s="1"/>
  <c r="AY43" i="91"/>
  <c r="AZ43" i="91" s="1"/>
  <c r="AY35" i="91"/>
  <c r="AZ35" i="91" s="1"/>
  <c r="AY18" i="91"/>
  <c r="AZ18" i="91" s="1"/>
  <c r="AY39" i="91"/>
  <c r="AZ39" i="91" s="1"/>
  <c r="AY26" i="91"/>
  <c r="AZ26" i="91" s="1"/>
  <c r="AY19" i="91"/>
  <c r="AZ19" i="91" s="1"/>
  <c r="AY11" i="91"/>
  <c r="AZ11" i="91" s="1"/>
  <c r="AY47" i="91"/>
  <c r="AZ47" i="91" s="1"/>
  <c r="AY46" i="91"/>
  <c r="AZ46" i="91" s="1"/>
  <c r="AY36" i="91"/>
  <c r="AZ36" i="91" s="1"/>
  <c r="AY28" i="91"/>
  <c r="AZ28" i="91" s="1"/>
  <c r="AY20" i="91"/>
  <c r="AZ20" i="91" s="1"/>
  <c r="AY12" i="91"/>
  <c r="AZ12" i="91" s="1"/>
  <c r="AY53" i="91"/>
  <c r="AZ53" i="91" s="1"/>
  <c r="AY45" i="91"/>
  <c r="AZ45" i="91" s="1"/>
  <c r="AY44" i="91"/>
  <c r="AZ44" i="91" s="1"/>
  <c r="AY40" i="91"/>
  <c r="AZ40" i="91" s="1"/>
  <c r="AY29" i="91"/>
  <c r="AZ29" i="91" s="1"/>
  <c r="AY22" i="91"/>
  <c r="AZ22" i="91" s="1"/>
  <c r="AY21" i="91"/>
  <c r="AZ21" i="91" s="1"/>
  <c r="AY13" i="91"/>
  <c r="AZ13" i="91" s="1"/>
  <c r="AY55" i="91"/>
  <c r="AZ55" i="91" s="1"/>
  <c r="AY54" i="91"/>
  <c r="AZ54" i="91" s="1"/>
  <c r="AY52" i="91"/>
  <c r="AZ52" i="91" s="1"/>
  <c r="AY51" i="91"/>
  <c r="AZ51" i="91" s="1"/>
  <c r="AY48" i="91"/>
  <c r="AZ48" i="91" s="1"/>
  <c r="AY41" i="91"/>
  <c r="AZ41" i="91" s="1"/>
  <c r="AY37" i="91"/>
  <c r="AZ37" i="91" s="1"/>
  <c r="AY31" i="91"/>
  <c r="AZ31" i="91" s="1"/>
  <c r="AY30" i="91"/>
  <c r="AZ30" i="91" s="1"/>
  <c r="AY28" i="69"/>
  <c r="AZ28" i="69" s="1"/>
  <c r="AY22" i="69"/>
  <c r="AZ22" i="69" s="1"/>
  <c r="AY21" i="69"/>
  <c r="AZ21" i="69" s="1"/>
  <c r="AY14" i="69"/>
  <c r="AZ14" i="69" s="1"/>
  <c r="AY13" i="69"/>
  <c r="AZ13" i="69" s="1"/>
  <c r="AY23" i="69"/>
  <c r="AZ23" i="69" s="1"/>
  <c r="AY8" i="69"/>
  <c r="AZ8" i="69" s="1"/>
  <c r="AY26" i="69"/>
  <c r="AZ26" i="69" s="1"/>
  <c r="AY24" i="69"/>
  <c r="AZ24" i="69" s="1"/>
  <c r="AY18" i="69"/>
  <c r="AZ18" i="69" s="1"/>
  <c r="AY17" i="69"/>
  <c r="AZ17" i="69" s="1"/>
  <c r="AY16" i="69"/>
  <c r="AZ16" i="69" s="1"/>
  <c r="AY15" i="69"/>
  <c r="AZ15" i="69" s="1"/>
  <c r="AY9" i="69"/>
  <c r="AZ9" i="69" s="1"/>
  <c r="AY25" i="69"/>
  <c r="AZ25" i="69" s="1"/>
  <c r="AY10" i="69"/>
  <c r="AZ10" i="69" s="1"/>
  <c r="AY27" i="69"/>
  <c r="AZ27" i="69" s="1"/>
  <c r="AY19" i="69"/>
  <c r="AZ19" i="69" s="1"/>
  <c r="AY11" i="69"/>
  <c r="AZ11" i="69" s="1"/>
  <c r="AY20" i="69"/>
  <c r="AZ20" i="69" s="1"/>
  <c r="AY12" i="69"/>
  <c r="AZ12" i="69" s="1"/>
  <c r="AY8" i="75"/>
  <c r="AZ8" i="75" s="1"/>
  <c r="AY9" i="75"/>
  <c r="AZ9" i="75" s="1"/>
  <c r="AY12" i="87"/>
  <c r="AZ12" i="87" s="1"/>
  <c r="AY34" i="87"/>
  <c r="AZ34" i="87" s="1"/>
  <c r="AY21" i="87"/>
  <c r="AZ21" i="87" s="1"/>
  <c r="AY18" i="87"/>
  <c r="AZ18" i="87" s="1"/>
  <c r="AY16" i="87"/>
  <c r="AZ16" i="87" s="1"/>
  <c r="AY17" i="87"/>
  <c r="AZ17" i="87" s="1"/>
  <c r="AY13" i="87"/>
  <c r="AZ13" i="87" s="1"/>
  <c r="AY67" i="87"/>
  <c r="AZ67" i="87" s="1"/>
  <c r="AY8" i="87"/>
  <c r="AZ8" i="87" s="1"/>
  <c r="AY39" i="87"/>
  <c r="AZ39" i="87" s="1"/>
  <c r="AY14" i="87"/>
  <c r="AZ14" i="87" s="1"/>
  <c r="AY9" i="87"/>
  <c r="AZ9" i="87" s="1"/>
  <c r="AY11" i="87"/>
  <c r="AZ11" i="87" s="1"/>
  <c r="AY10" i="87"/>
  <c r="AZ10" i="87" s="1"/>
  <c r="AY15" i="87"/>
  <c r="AZ15" i="87" s="1"/>
  <c r="AY20" i="87"/>
  <c r="AZ20" i="87" s="1"/>
  <c r="AY31" i="87"/>
  <c r="AZ31" i="87" s="1"/>
  <c r="AY54" i="87"/>
  <c r="AZ54" i="87" s="1"/>
  <c r="AY23" i="87"/>
  <c r="AZ23" i="87" s="1"/>
  <c r="AY37" i="87"/>
  <c r="AZ37" i="87" s="1"/>
  <c r="AY30" i="87"/>
  <c r="AZ30" i="87" s="1"/>
  <c r="AY33" i="87"/>
  <c r="AZ33" i="87" s="1"/>
  <c r="AY32" i="87"/>
  <c r="AZ32" i="87" s="1"/>
  <c r="AY56" i="87"/>
  <c r="AZ56" i="87" s="1"/>
  <c r="AY24" i="87"/>
  <c r="AZ24" i="87" s="1"/>
  <c r="AY38" i="87"/>
  <c r="AZ38" i="87" s="1"/>
  <c r="AY29" i="87"/>
  <c r="AZ29" i="87" s="1"/>
  <c r="AY40" i="87"/>
  <c r="AZ40" i="87" s="1"/>
  <c r="AY42" i="87"/>
  <c r="AZ42" i="87" s="1"/>
  <c r="AY35" i="87"/>
  <c r="AZ35" i="87" s="1"/>
  <c r="AY61" i="87"/>
  <c r="AZ61" i="87" s="1"/>
  <c r="AY27" i="87"/>
  <c r="AZ27" i="87" s="1"/>
  <c r="AY60" i="87"/>
  <c r="AZ60" i="87" s="1"/>
  <c r="AY55" i="87"/>
  <c r="AZ55" i="87" s="1"/>
  <c r="AY41" i="87"/>
  <c r="AZ41" i="87" s="1"/>
  <c r="AY43" i="87"/>
  <c r="AZ43" i="87" s="1"/>
  <c r="AY44" i="87"/>
  <c r="AZ44" i="87" s="1"/>
  <c r="AY45" i="87"/>
  <c r="AZ45" i="87" s="1"/>
  <c r="AY49" i="87"/>
  <c r="AZ49" i="87" s="1"/>
  <c r="AY50" i="87"/>
  <c r="AZ50" i="87" s="1"/>
  <c r="AY48" i="87"/>
  <c r="AZ48" i="87" s="1"/>
  <c r="AY46" i="87"/>
  <c r="AZ46" i="87" s="1"/>
  <c r="AY62" i="87"/>
  <c r="AZ62" i="87" s="1"/>
  <c r="AY57" i="87"/>
  <c r="AZ57" i="87" s="1"/>
  <c r="AY65" i="87"/>
  <c r="AZ65" i="87" s="1"/>
  <c r="AY51" i="87"/>
  <c r="AZ51" i="87" s="1"/>
  <c r="AY63" i="87"/>
  <c r="AZ63" i="87" s="1"/>
  <c r="AY59" i="87"/>
  <c r="AZ59" i="87" s="1"/>
  <c r="AY47" i="87"/>
  <c r="AZ47" i="87" s="1"/>
  <c r="AY58" i="87"/>
  <c r="AZ58" i="87" s="1"/>
  <c r="AY19" i="87"/>
  <c r="AZ19" i="87" s="1"/>
  <c r="AY52" i="87"/>
  <c r="AZ52" i="87" s="1"/>
  <c r="AY64" i="87"/>
  <c r="AZ64" i="87" s="1"/>
  <c r="AY26" i="87"/>
  <c r="AZ26" i="87" s="1"/>
  <c r="AY25" i="87"/>
  <c r="AZ25" i="87" s="1"/>
  <c r="AY36" i="87"/>
  <c r="AZ36" i="87" s="1"/>
  <c r="AY66" i="87"/>
  <c r="AZ66" i="87" s="1"/>
  <c r="AY28" i="87"/>
  <c r="AZ28" i="87" s="1"/>
  <c r="AY53" i="87"/>
  <c r="AZ53" i="87" s="1"/>
  <c r="AY22" i="87"/>
  <c r="AZ22" i="87" s="1"/>
  <c r="AP23" i="69"/>
  <c r="AQ23" i="69" s="1"/>
  <c r="AP21" i="69"/>
  <c r="AQ21" i="69" s="1"/>
  <c r="AP18" i="69"/>
  <c r="AQ18" i="69" s="1"/>
  <c r="AP20" i="69"/>
  <c r="AQ20" i="69" s="1"/>
  <c r="AP19" i="69"/>
  <c r="AQ19" i="69" s="1"/>
  <c r="AP17" i="69"/>
  <c r="AQ17" i="69" s="1"/>
  <c r="AP16" i="69"/>
  <c r="AQ16" i="69" s="1"/>
  <c r="AP14" i="69"/>
  <c r="AQ14" i="69" s="1"/>
  <c r="AP10" i="69"/>
  <c r="AQ10" i="69" s="1"/>
  <c r="AP26" i="69"/>
  <c r="AQ26" i="69" s="1"/>
  <c r="AP15" i="69"/>
  <c r="AQ15" i="69" s="1"/>
  <c r="AP13" i="69"/>
  <c r="AQ13" i="69" s="1"/>
  <c r="AP11" i="69"/>
  <c r="AQ11" i="69" s="1"/>
  <c r="AP9" i="69"/>
  <c r="AQ9" i="69" s="1"/>
  <c r="AP28" i="69"/>
  <c r="AQ28" i="69" s="1"/>
  <c r="AP27" i="69"/>
  <c r="AQ27" i="69" s="1"/>
  <c r="AP25" i="69"/>
  <c r="AQ25" i="69" s="1"/>
  <c r="AP12" i="69"/>
  <c r="AQ12" i="69" s="1"/>
  <c r="AP8" i="69"/>
  <c r="AQ8" i="69" s="1"/>
  <c r="AP24" i="69"/>
  <c r="AQ24" i="69" s="1"/>
  <c r="AP22" i="69"/>
  <c r="AQ22" i="69" s="1"/>
  <c r="AP28" i="66"/>
  <c r="AQ28" i="66" s="1"/>
  <c r="AP26" i="66"/>
  <c r="AQ26" i="66" s="1"/>
  <c r="AP24" i="66"/>
  <c r="AQ24" i="66" s="1"/>
  <c r="AP19" i="66"/>
  <c r="AQ19" i="66" s="1"/>
  <c r="AP15" i="66"/>
  <c r="AQ15" i="66" s="1"/>
  <c r="AP10" i="66"/>
  <c r="AQ10" i="66" s="1"/>
  <c r="AP20" i="66"/>
  <c r="AQ20" i="66" s="1"/>
  <c r="AP22" i="66"/>
  <c r="AQ22" i="66" s="1"/>
  <c r="AP13" i="66"/>
  <c r="AQ13" i="66" s="1"/>
  <c r="AP9" i="66"/>
  <c r="AQ9" i="66" s="1"/>
  <c r="AP36" i="66"/>
  <c r="AQ36" i="66" s="1"/>
  <c r="AP30" i="66"/>
  <c r="AQ30" i="66" s="1"/>
  <c r="AP16" i="66"/>
  <c r="AQ16" i="66" s="1"/>
  <c r="AP11" i="66"/>
  <c r="AQ11" i="66" s="1"/>
  <c r="AP37" i="66"/>
  <c r="AQ37" i="66" s="1"/>
  <c r="AP35" i="66"/>
  <c r="AQ35" i="66" s="1"/>
  <c r="AP33" i="66"/>
  <c r="AQ33" i="66" s="1"/>
  <c r="AP31" i="66"/>
  <c r="AQ31" i="66" s="1"/>
  <c r="AP21" i="66"/>
  <c r="AQ21" i="66" s="1"/>
  <c r="AP29" i="66"/>
  <c r="AQ29" i="66" s="1"/>
  <c r="AP27" i="66"/>
  <c r="AQ27" i="66" s="1"/>
  <c r="AP25" i="66"/>
  <c r="AQ25" i="66" s="1"/>
  <c r="AP23" i="66"/>
  <c r="AQ23" i="66" s="1"/>
  <c r="AP17" i="66"/>
  <c r="AQ17" i="66" s="1"/>
  <c r="AP12" i="66"/>
  <c r="AQ12" i="66" s="1"/>
  <c r="AP8" i="66"/>
  <c r="AQ8" i="66" s="1"/>
  <c r="AP18" i="66"/>
  <c r="AQ18" i="66" s="1"/>
  <c r="AP14" i="66"/>
  <c r="AQ14" i="66" s="1"/>
  <c r="AP34" i="66"/>
  <c r="AQ34" i="66" s="1"/>
  <c r="AP32" i="66"/>
  <c r="AQ32" i="66" s="1"/>
  <c r="AP17" i="70"/>
  <c r="AQ17" i="70" s="1"/>
  <c r="AP15" i="70"/>
  <c r="AQ15" i="70" s="1"/>
  <c r="AP9" i="70"/>
  <c r="AQ9" i="70" s="1"/>
  <c r="AP24" i="70"/>
  <c r="AQ24" i="70" s="1"/>
  <c r="AP18" i="70"/>
  <c r="AQ18" i="70" s="1"/>
  <c r="AP14" i="70"/>
  <c r="AQ14" i="70" s="1"/>
  <c r="AP13" i="70"/>
  <c r="AQ13" i="70" s="1"/>
  <c r="AP28" i="70"/>
  <c r="AQ28" i="70" s="1"/>
  <c r="AP27" i="70"/>
  <c r="AQ27" i="70" s="1"/>
  <c r="AP26" i="70"/>
  <c r="AQ26" i="70" s="1"/>
  <c r="AP25" i="70"/>
  <c r="AQ25" i="70" s="1"/>
  <c r="AP23" i="70"/>
  <c r="AQ23" i="70" s="1"/>
  <c r="AP19" i="70"/>
  <c r="AQ19" i="70" s="1"/>
  <c r="AP8" i="70"/>
  <c r="AQ8" i="70" s="1"/>
  <c r="AP16" i="70"/>
  <c r="AQ16" i="70" s="1"/>
  <c r="AP12" i="70"/>
  <c r="AQ12" i="70" s="1"/>
  <c r="AP21" i="70"/>
  <c r="AQ21" i="70" s="1"/>
  <c r="AP20" i="70"/>
  <c r="AQ20" i="70" s="1"/>
  <c r="AP11" i="70"/>
  <c r="AQ11" i="70" s="1"/>
  <c r="AP22" i="70"/>
  <c r="AQ22" i="70" s="1"/>
  <c r="AP10" i="70"/>
  <c r="AQ10" i="70" s="1"/>
  <c r="AP43" i="88"/>
  <c r="AQ43" i="88" s="1"/>
  <c r="AP42" i="88"/>
  <c r="AQ42" i="88" s="1"/>
  <c r="AP36" i="88"/>
  <c r="AQ36" i="88" s="1"/>
  <c r="AP29" i="88"/>
  <c r="AQ29" i="88" s="1"/>
  <c r="AP45" i="88"/>
  <c r="AQ45" i="88" s="1"/>
  <c r="AP44" i="88"/>
  <c r="AQ44" i="88" s="1"/>
  <c r="AP41" i="88"/>
  <c r="AQ41" i="88" s="1"/>
  <c r="AP40" i="88"/>
  <c r="AQ40" i="88" s="1"/>
  <c r="AP27" i="88"/>
  <c r="AQ27" i="88" s="1"/>
  <c r="AP26" i="88"/>
  <c r="AQ26" i="88" s="1"/>
  <c r="AP25" i="88"/>
  <c r="AQ25" i="88" s="1"/>
  <c r="AP14" i="88"/>
  <c r="AQ14" i="88" s="1"/>
  <c r="AP35" i="88"/>
  <c r="AQ35" i="88" s="1"/>
  <c r="AP24" i="88"/>
  <c r="AQ24" i="88" s="1"/>
  <c r="AP23" i="88"/>
  <c r="AQ23" i="88" s="1"/>
  <c r="AP13" i="88"/>
  <c r="AQ13" i="88" s="1"/>
  <c r="AP16" i="88"/>
  <c r="AQ16" i="88" s="1"/>
  <c r="AP39" i="88"/>
  <c r="AQ39" i="88" s="1"/>
  <c r="AP38" i="88"/>
  <c r="AQ38" i="88" s="1"/>
  <c r="AP34" i="88"/>
  <c r="AQ34" i="88" s="1"/>
  <c r="AP28" i="88"/>
  <c r="AQ28" i="88" s="1"/>
  <c r="AP22" i="88"/>
  <c r="AQ22" i="88" s="1"/>
  <c r="AP21" i="88"/>
  <c r="AQ21" i="88" s="1"/>
  <c r="AP11" i="88"/>
  <c r="AQ11" i="88" s="1"/>
  <c r="AP10" i="88"/>
  <c r="AQ10" i="88" s="1"/>
  <c r="AP31" i="88"/>
  <c r="AQ31" i="88" s="1"/>
  <c r="AP30" i="88"/>
  <c r="AQ30" i="88" s="1"/>
  <c r="AP20" i="88"/>
  <c r="AQ20" i="88" s="1"/>
  <c r="AP19" i="88"/>
  <c r="AQ19" i="88" s="1"/>
  <c r="AP12" i="88"/>
  <c r="AQ12" i="88" s="1"/>
  <c r="AP18" i="88"/>
  <c r="AQ18" i="88" s="1"/>
  <c r="AP17" i="88"/>
  <c r="AQ17" i="88" s="1"/>
  <c r="AP9" i="88"/>
  <c r="AQ9" i="88" s="1"/>
  <c r="AP37" i="88"/>
  <c r="AQ37" i="88" s="1"/>
  <c r="AP33" i="88"/>
  <c r="AQ33" i="88" s="1"/>
  <c r="AP32" i="88"/>
  <c r="AQ32" i="88" s="1"/>
  <c r="AP8" i="88"/>
  <c r="AQ8" i="88" s="1"/>
  <c r="AP15" i="88"/>
  <c r="AQ15" i="88" s="1"/>
  <c r="AP12" i="74"/>
  <c r="AQ12" i="74" s="1"/>
  <c r="AP9" i="74"/>
  <c r="AQ9" i="74" s="1"/>
  <c r="AP8" i="74"/>
  <c r="AQ8" i="74" s="1"/>
  <c r="AP10" i="74"/>
  <c r="AQ10" i="74" s="1"/>
  <c r="AP11" i="74"/>
  <c r="AQ11" i="74" s="1"/>
  <c r="AP14" i="74"/>
  <c r="AQ14" i="74" s="1"/>
  <c r="AP15" i="74"/>
  <c r="AQ15" i="74" s="1"/>
  <c r="AP13" i="74"/>
  <c r="AQ13" i="74" s="1"/>
  <c r="AP16" i="67"/>
  <c r="AQ16" i="67" s="1"/>
  <c r="AP17" i="67"/>
  <c r="AQ17" i="67" s="1"/>
  <c r="AP10" i="67"/>
  <c r="AQ10" i="67" s="1"/>
  <c r="AP11" i="67"/>
  <c r="AQ11" i="67" s="1"/>
  <c r="AP15" i="67"/>
  <c r="AQ15" i="67" s="1"/>
  <c r="AP9" i="67"/>
  <c r="AQ9" i="67" s="1"/>
  <c r="AP19" i="67"/>
  <c r="AQ19" i="67" s="1"/>
  <c r="AP18" i="67"/>
  <c r="AQ18" i="67" s="1"/>
  <c r="AP12" i="67"/>
  <c r="AQ12" i="67" s="1"/>
  <c r="AP20" i="67"/>
  <c r="AQ20" i="67" s="1"/>
  <c r="AP13" i="67"/>
  <c r="AQ13" i="67" s="1"/>
  <c r="AP14" i="67"/>
  <c r="AQ14" i="67" s="1"/>
  <c r="AP8" i="67"/>
  <c r="AQ8" i="67" s="1"/>
  <c r="AP31" i="85"/>
  <c r="AQ31" i="85" s="1"/>
  <c r="AP27" i="85"/>
  <c r="AQ27" i="85" s="1"/>
  <c r="AP23" i="85"/>
  <c r="AQ23" i="85" s="1"/>
  <c r="AP32" i="85"/>
  <c r="AQ32" i="85" s="1"/>
  <c r="AP28" i="85"/>
  <c r="AQ28" i="85" s="1"/>
  <c r="AP24" i="85"/>
  <c r="AQ24" i="85" s="1"/>
  <c r="AP20" i="85"/>
  <c r="AQ20" i="85" s="1"/>
  <c r="AP33" i="85"/>
  <c r="AQ33" i="85" s="1"/>
  <c r="AP29" i="85"/>
  <c r="AQ29" i="85" s="1"/>
  <c r="AP25" i="85"/>
  <c r="AQ25" i="85" s="1"/>
  <c r="AP21" i="85"/>
  <c r="AQ21" i="85" s="1"/>
  <c r="AP34" i="85"/>
  <c r="AQ34" i="85" s="1"/>
  <c r="AP30" i="85"/>
  <c r="AQ30" i="85" s="1"/>
  <c r="AP26" i="85"/>
  <c r="AQ26" i="85" s="1"/>
  <c r="AP22" i="85"/>
  <c r="AQ22" i="85" s="1"/>
  <c r="AP16" i="89"/>
  <c r="AQ16" i="89" s="1"/>
  <c r="AP14" i="89"/>
  <c r="AQ14" i="89" s="1"/>
  <c r="AP17" i="89"/>
  <c r="AQ17" i="89" s="1"/>
  <c r="AP11" i="89"/>
  <c r="AQ11" i="89" s="1"/>
  <c r="AP12" i="89"/>
  <c r="AQ12" i="89" s="1"/>
  <c r="AP10" i="89"/>
  <c r="AQ10" i="89" s="1"/>
  <c r="AP21" i="89"/>
  <c r="AQ21" i="89" s="1"/>
  <c r="AP15" i="89"/>
  <c r="AQ15" i="89" s="1"/>
  <c r="AP13" i="89"/>
  <c r="AQ13" i="89" s="1"/>
  <c r="AP23" i="89"/>
  <c r="AQ23" i="89" s="1"/>
  <c r="AP19" i="89"/>
  <c r="AQ19" i="89" s="1"/>
  <c r="AP9" i="89"/>
  <c r="AQ9" i="89" s="1"/>
  <c r="AP22" i="89"/>
  <c r="AQ22" i="89" s="1"/>
  <c r="AP18" i="89"/>
  <c r="AQ18" i="89" s="1"/>
  <c r="AP8" i="89"/>
  <c r="AQ8" i="89" s="1"/>
  <c r="AP20" i="89"/>
  <c r="AQ20" i="89" s="1"/>
  <c r="AP8" i="75"/>
  <c r="AQ8" i="75" s="1"/>
  <c r="AP9" i="75"/>
  <c r="AQ9" i="75" s="1"/>
  <c r="AP19" i="87"/>
  <c r="AQ19" i="87" s="1"/>
  <c r="AP17" i="87"/>
  <c r="AQ17" i="87" s="1"/>
  <c r="AP50" i="87"/>
  <c r="AQ50" i="87" s="1"/>
  <c r="AP43" i="87"/>
  <c r="AQ43" i="87" s="1"/>
  <c r="AP26" i="87"/>
  <c r="AQ26" i="87" s="1"/>
  <c r="AP11" i="87"/>
  <c r="AQ11" i="87" s="1"/>
  <c r="AP62" i="87"/>
  <c r="AQ62" i="87" s="1"/>
  <c r="AP42" i="87"/>
  <c r="AQ42" i="87" s="1"/>
  <c r="AP38" i="87"/>
  <c r="AQ38" i="87" s="1"/>
  <c r="AP30" i="87"/>
  <c r="AQ30" i="87" s="1"/>
  <c r="AP24" i="87"/>
  <c r="AQ24" i="87" s="1"/>
  <c r="AP16" i="87"/>
  <c r="AQ16" i="87" s="1"/>
  <c r="AP32" i="87"/>
  <c r="AQ32" i="87" s="1"/>
  <c r="AP20" i="87"/>
  <c r="AQ20" i="87" s="1"/>
  <c r="AP12" i="87"/>
  <c r="AQ12" i="87" s="1"/>
  <c r="AP64" i="87"/>
  <c r="AQ64" i="87" s="1"/>
  <c r="AP61" i="87"/>
  <c r="AQ61" i="87" s="1"/>
  <c r="AP58" i="87"/>
  <c r="AQ58" i="87" s="1"/>
  <c r="AP49" i="87"/>
  <c r="AQ49" i="87" s="1"/>
  <c r="AP48" i="87"/>
  <c r="AQ48" i="87" s="1"/>
  <c r="AP47" i="87"/>
  <c r="AQ47" i="87" s="1"/>
  <c r="AP13" i="87"/>
  <c r="AQ13" i="87" s="1"/>
  <c r="AP10" i="87"/>
  <c r="AQ10" i="87" s="1"/>
  <c r="AP9" i="87"/>
  <c r="AQ9" i="87" s="1"/>
  <c r="AP60" i="87"/>
  <c r="AQ60" i="87" s="1"/>
  <c r="AP59" i="87"/>
  <c r="AQ59" i="87" s="1"/>
  <c r="AP57" i="87"/>
  <c r="AQ57" i="87" s="1"/>
  <c r="AP40" i="87"/>
  <c r="AQ40" i="87" s="1"/>
  <c r="AP14" i="87"/>
  <c r="AQ14" i="87" s="1"/>
  <c r="AP66" i="87"/>
  <c r="AQ66" i="87" s="1"/>
  <c r="AP54" i="87"/>
  <c r="AQ54" i="87" s="1"/>
  <c r="AP46" i="87"/>
  <c r="AQ46" i="87" s="1"/>
  <c r="AP8" i="87"/>
  <c r="AQ8" i="87" s="1"/>
  <c r="AP56" i="87"/>
  <c r="AQ56" i="87" s="1"/>
  <c r="AP53" i="87"/>
  <c r="AQ53" i="87" s="1"/>
  <c r="AP45" i="87"/>
  <c r="AQ45" i="87" s="1"/>
  <c r="AP15" i="87"/>
  <c r="AQ15" i="87" s="1"/>
  <c r="AP51" i="87"/>
  <c r="AQ51" i="87" s="1"/>
  <c r="AP33" i="87"/>
  <c r="AQ33" i="87" s="1"/>
  <c r="AP65" i="87"/>
  <c r="AQ65" i="87" s="1"/>
  <c r="AP63" i="87"/>
  <c r="AQ63" i="87" s="1"/>
  <c r="AP25" i="87"/>
  <c r="AQ25" i="87" s="1"/>
  <c r="AP55" i="87"/>
  <c r="AQ55" i="87" s="1"/>
  <c r="AP39" i="87"/>
  <c r="AQ39" i="87" s="1"/>
  <c r="AP21" i="87"/>
  <c r="AQ21" i="87" s="1"/>
  <c r="AP34" i="87"/>
  <c r="AQ34" i="87" s="1"/>
  <c r="AP18" i="87"/>
  <c r="AQ18" i="87" s="1"/>
  <c r="AP35" i="87"/>
  <c r="AQ35" i="87" s="1"/>
  <c r="AP29" i="87"/>
  <c r="AQ29" i="87" s="1"/>
  <c r="AP52" i="87"/>
  <c r="AQ52" i="87" s="1"/>
  <c r="AP27" i="87"/>
  <c r="AQ27" i="87" s="1"/>
  <c r="AP31" i="87"/>
  <c r="AQ31" i="87" s="1"/>
  <c r="AP67" i="87"/>
  <c r="AQ67" i="87" s="1"/>
  <c r="AP36" i="87"/>
  <c r="AQ36" i="87" s="1"/>
  <c r="AP44" i="87"/>
  <c r="AQ44" i="87" s="1"/>
  <c r="AP22" i="87"/>
  <c r="AQ22" i="87" s="1"/>
  <c r="AP37" i="87"/>
  <c r="AQ37" i="87" s="1"/>
  <c r="AP28" i="87"/>
  <c r="AQ28" i="87" s="1"/>
  <c r="AP23" i="87"/>
  <c r="AQ23" i="87" s="1"/>
  <c r="AP41" i="87"/>
  <c r="AQ41" i="87" s="1"/>
  <c r="AP30" i="68"/>
  <c r="AQ30" i="68" s="1"/>
  <c r="AP21" i="68"/>
  <c r="AQ21" i="68" s="1"/>
  <c r="AP31" i="68"/>
  <c r="AQ31" i="68" s="1"/>
  <c r="AP27" i="68"/>
  <c r="AQ27" i="68" s="1"/>
  <c r="AP26" i="68"/>
  <c r="AQ26" i="68" s="1"/>
  <c r="AP23" i="68"/>
  <c r="AQ23" i="68" s="1"/>
  <c r="AP9" i="68"/>
  <c r="AQ9" i="68" s="1"/>
  <c r="AP8" i="68"/>
  <c r="AQ8" i="68" s="1"/>
  <c r="AP38" i="68"/>
  <c r="AQ38" i="68" s="1"/>
  <c r="AP29" i="68"/>
  <c r="AQ29" i="68" s="1"/>
  <c r="AP24" i="68"/>
  <c r="AQ24" i="68" s="1"/>
  <c r="AP22" i="68"/>
  <c r="AQ22" i="68" s="1"/>
  <c r="AP28" i="68"/>
  <c r="AQ28" i="68" s="1"/>
  <c r="AP18" i="68"/>
  <c r="AQ18" i="68" s="1"/>
  <c r="AP17" i="68"/>
  <c r="AQ17" i="68" s="1"/>
  <c r="AP12" i="68"/>
  <c r="AQ12" i="68" s="1"/>
  <c r="AP10" i="68"/>
  <c r="AQ10" i="68" s="1"/>
  <c r="AP20" i="68"/>
  <c r="AQ20" i="68" s="1"/>
  <c r="AP19" i="68"/>
  <c r="AQ19" i="68" s="1"/>
  <c r="AP16" i="68"/>
  <c r="AQ16" i="68" s="1"/>
  <c r="AP13" i="68"/>
  <c r="AQ13" i="68" s="1"/>
  <c r="AP11" i="68"/>
  <c r="AQ11" i="68" s="1"/>
  <c r="AP37" i="68"/>
  <c r="AQ37" i="68" s="1"/>
  <c r="AP36" i="68"/>
  <c r="AQ36" i="68" s="1"/>
  <c r="AP35" i="68"/>
  <c r="AQ35" i="68" s="1"/>
  <c r="AP34" i="68"/>
  <c r="AQ34" i="68" s="1"/>
  <c r="AP33" i="68"/>
  <c r="AQ33" i="68" s="1"/>
  <c r="AP15" i="68"/>
  <c r="AQ15" i="68" s="1"/>
  <c r="AP14" i="68"/>
  <c r="AQ14" i="68" s="1"/>
  <c r="AP32" i="68"/>
  <c r="AQ32" i="68" s="1"/>
  <c r="AP25" i="68"/>
  <c r="AQ25" i="68" s="1"/>
  <c r="AP28" i="73"/>
  <c r="AQ28" i="73" s="1"/>
  <c r="AP14" i="73"/>
  <c r="AQ14" i="73" s="1"/>
  <c r="AP29" i="73"/>
  <c r="AQ29" i="73" s="1"/>
  <c r="AP15" i="73"/>
  <c r="AQ15" i="73" s="1"/>
  <c r="AP22" i="73"/>
  <c r="AQ22" i="73" s="1"/>
  <c r="AP19" i="73"/>
  <c r="AQ19" i="73" s="1"/>
  <c r="AP18" i="73"/>
  <c r="AQ18" i="73" s="1"/>
  <c r="AP17" i="73"/>
  <c r="AQ17" i="73" s="1"/>
  <c r="AP13" i="73"/>
  <c r="AQ13" i="73" s="1"/>
  <c r="AP12" i="73"/>
  <c r="AQ12" i="73" s="1"/>
  <c r="AP30" i="73"/>
  <c r="AQ30" i="73" s="1"/>
  <c r="AP23" i="73"/>
  <c r="AQ23" i="73" s="1"/>
  <c r="AP21" i="73"/>
  <c r="AQ21" i="73" s="1"/>
  <c r="AP20" i="73"/>
  <c r="AQ20" i="73" s="1"/>
  <c r="AP16" i="73"/>
  <c r="AQ16" i="73" s="1"/>
  <c r="AP11" i="73"/>
  <c r="AQ11" i="73" s="1"/>
  <c r="AP10" i="73"/>
  <c r="AQ10" i="73" s="1"/>
  <c r="AP9" i="73"/>
  <c r="AQ9" i="73" s="1"/>
  <c r="AP8" i="73"/>
  <c r="AQ8" i="73" s="1"/>
  <c r="AP25" i="73"/>
  <c r="AQ25" i="73" s="1"/>
  <c r="AP24" i="73"/>
  <c r="AQ24" i="73" s="1"/>
  <c r="AP27" i="73"/>
  <c r="AQ27" i="73" s="1"/>
  <c r="AP26" i="73"/>
  <c r="AQ26" i="73" s="1"/>
  <c r="AP36" i="86"/>
  <c r="AQ36" i="86" s="1"/>
  <c r="AP34" i="86"/>
  <c r="AQ34" i="86" s="1"/>
  <c r="AP29" i="86"/>
  <c r="AQ29" i="86" s="1"/>
  <c r="AP39" i="86"/>
  <c r="AQ39" i="86" s="1"/>
  <c r="AP32" i="86"/>
  <c r="AQ32" i="86" s="1"/>
  <c r="AP27" i="86"/>
  <c r="AQ27" i="86" s="1"/>
  <c r="AP18" i="86"/>
  <c r="AQ18" i="86" s="1"/>
  <c r="AP15" i="86"/>
  <c r="AQ15" i="86" s="1"/>
  <c r="AP13" i="86"/>
  <c r="AQ13" i="86" s="1"/>
  <c r="AP25" i="86"/>
  <c r="AQ25" i="86" s="1"/>
  <c r="AP23" i="86"/>
  <c r="AQ23" i="86" s="1"/>
  <c r="AP11" i="86"/>
  <c r="AQ11" i="86" s="1"/>
  <c r="AP9" i="86"/>
  <c r="AQ9" i="86" s="1"/>
  <c r="AP38" i="86"/>
  <c r="AQ38" i="86" s="1"/>
  <c r="AP22" i="86"/>
  <c r="AQ22" i="86" s="1"/>
  <c r="AP30" i="86"/>
  <c r="AQ30" i="86" s="1"/>
  <c r="AP21" i="86"/>
  <c r="AQ21" i="86" s="1"/>
  <c r="AP37" i="86"/>
  <c r="AQ37" i="86" s="1"/>
  <c r="AP35" i="86"/>
  <c r="AQ35" i="86" s="1"/>
  <c r="AP33" i="86"/>
  <c r="AQ33" i="86" s="1"/>
  <c r="AP28" i="86"/>
  <c r="AQ28" i="86" s="1"/>
  <c r="AP16" i="86"/>
  <c r="AQ16" i="86" s="1"/>
  <c r="AP19" i="86"/>
  <c r="AQ19" i="86" s="1"/>
  <c r="AP14" i="86"/>
  <c r="AQ14" i="86" s="1"/>
  <c r="AP31" i="86"/>
  <c r="AQ31" i="86" s="1"/>
  <c r="AP26" i="86"/>
  <c r="AQ26" i="86" s="1"/>
  <c r="AP24" i="86"/>
  <c r="AQ24" i="86" s="1"/>
  <c r="AP12" i="86"/>
  <c r="AQ12" i="86" s="1"/>
  <c r="AP10" i="86"/>
  <c r="AQ10" i="86" s="1"/>
  <c r="AP8" i="86"/>
  <c r="AQ8" i="86" s="1"/>
  <c r="AP20" i="86"/>
  <c r="AQ20" i="86" s="1"/>
  <c r="AP17" i="86"/>
  <c r="AQ17" i="86" s="1"/>
  <c r="AP27" i="91"/>
  <c r="AQ27" i="91" s="1"/>
  <c r="AP21" i="91"/>
  <c r="AQ21" i="91" s="1"/>
  <c r="AP11" i="91"/>
  <c r="AQ11" i="91" s="1"/>
  <c r="AP50" i="91"/>
  <c r="AQ50" i="91" s="1"/>
  <c r="AP49" i="91"/>
  <c r="AQ49" i="91" s="1"/>
  <c r="AP48" i="91"/>
  <c r="AQ48" i="91" s="1"/>
  <c r="AP41" i="91"/>
  <c r="AQ41" i="91" s="1"/>
  <c r="AP20" i="91"/>
  <c r="AQ20" i="91" s="1"/>
  <c r="AP19" i="91"/>
  <c r="AQ19" i="91" s="1"/>
  <c r="AP10" i="91"/>
  <c r="AQ10" i="91" s="1"/>
  <c r="AP9" i="91"/>
  <c r="AQ9" i="91" s="1"/>
  <c r="AP55" i="91"/>
  <c r="AQ55" i="91" s="1"/>
  <c r="AP46" i="91"/>
  <c r="AQ46" i="91" s="1"/>
  <c r="AP40" i="91"/>
  <c r="AQ40" i="91" s="1"/>
  <c r="AP33" i="91"/>
  <c r="AQ33" i="91" s="1"/>
  <c r="AP53" i="91"/>
  <c r="AQ53" i="91" s="1"/>
  <c r="AP43" i="91"/>
  <c r="AQ43" i="91" s="1"/>
  <c r="AP42" i="91"/>
  <c r="AQ42" i="91" s="1"/>
  <c r="AP35" i="91"/>
  <c r="AQ35" i="91" s="1"/>
  <c r="AP34" i="91"/>
  <c r="AQ34" i="91" s="1"/>
  <c r="AP18" i="91"/>
  <c r="AQ18" i="91" s="1"/>
  <c r="AP17" i="91"/>
  <c r="AQ17" i="91" s="1"/>
  <c r="AP8" i="91"/>
  <c r="AQ8" i="91" s="1"/>
  <c r="AP54" i="91"/>
  <c r="AQ54" i="91" s="1"/>
  <c r="AP45" i="91"/>
  <c r="AQ45" i="91" s="1"/>
  <c r="AP36" i="91"/>
  <c r="AQ36" i="91" s="1"/>
  <c r="AP32" i="91"/>
  <c r="AQ32" i="91" s="1"/>
  <c r="AP31" i="91"/>
  <c r="AQ31" i="91" s="1"/>
  <c r="AP30" i="91"/>
  <c r="AQ30" i="91" s="1"/>
  <c r="AP29" i="91"/>
  <c r="AQ29" i="91" s="1"/>
  <c r="AP25" i="91"/>
  <c r="AQ25" i="91" s="1"/>
  <c r="AP16" i="91"/>
  <c r="AQ16" i="91" s="1"/>
  <c r="AP15" i="91"/>
  <c r="AQ15" i="91" s="1"/>
  <c r="AP52" i="91"/>
  <c r="AQ52" i="91" s="1"/>
  <c r="AP44" i="91"/>
  <c r="AQ44" i="91" s="1"/>
  <c r="AP37" i="91"/>
  <c r="AQ37" i="91" s="1"/>
  <c r="AP28" i="91"/>
  <c r="AQ28" i="91" s="1"/>
  <c r="AP24" i="91"/>
  <c r="AQ24" i="91" s="1"/>
  <c r="AP14" i="91"/>
  <c r="AQ14" i="91" s="1"/>
  <c r="AP51" i="91"/>
  <c r="AQ51" i="91" s="1"/>
  <c r="AP26" i="91"/>
  <c r="AQ26" i="91" s="1"/>
  <c r="AP23" i="91"/>
  <c r="AQ23" i="91" s="1"/>
  <c r="AP13" i="91"/>
  <c r="AQ13" i="91" s="1"/>
  <c r="AP38" i="91"/>
  <c r="AQ38" i="91" s="1"/>
  <c r="AP22" i="91"/>
  <c r="AQ22" i="91" s="1"/>
  <c r="AP12" i="91"/>
  <c r="AQ12" i="91" s="1"/>
  <c r="AP47" i="91"/>
  <c r="AQ47" i="91" s="1"/>
  <c r="AP39" i="91"/>
  <c r="AQ39" i="91" s="1"/>
  <c r="AV35" i="85"/>
  <c r="AW35" i="85" s="1"/>
  <c r="AV37" i="85"/>
  <c r="AW37" i="85" s="1"/>
  <c r="AV40" i="85"/>
  <c r="AW40" i="85" s="1"/>
  <c r="AV46" i="85"/>
  <c r="AW46" i="85" s="1"/>
  <c r="AV49" i="85"/>
  <c r="AW49" i="85" s="1"/>
  <c r="AV60" i="85"/>
  <c r="AW60" i="85" s="1"/>
  <c r="AV36" i="85"/>
  <c r="AW36" i="85" s="1"/>
  <c r="AV38" i="85"/>
  <c r="AW38" i="85" s="1"/>
  <c r="AV52" i="85"/>
  <c r="AW52" i="85" s="1"/>
  <c r="AV63" i="85"/>
  <c r="AW63" i="85" s="1"/>
  <c r="AV86" i="85"/>
  <c r="AW86" i="85" s="1"/>
  <c r="AV87" i="85"/>
  <c r="AW87" i="85" s="1"/>
  <c r="AV39" i="85"/>
  <c r="AW39" i="85" s="1"/>
  <c r="AV41" i="85"/>
  <c r="AW41" i="85" s="1"/>
  <c r="AV58" i="85"/>
  <c r="AW58" i="85" s="1"/>
  <c r="AV62" i="85"/>
  <c r="AW62" i="85" s="1"/>
  <c r="AV74" i="85"/>
  <c r="AW74" i="85" s="1"/>
  <c r="AV75" i="85"/>
  <c r="AW75" i="85" s="1"/>
  <c r="AV88" i="85"/>
  <c r="AW88" i="85" s="1"/>
  <c r="AV66" i="85"/>
  <c r="AW66" i="85" s="1"/>
  <c r="AV67" i="85"/>
  <c r="AW67" i="85" s="1"/>
  <c r="AV73" i="85"/>
  <c r="AW73" i="85" s="1"/>
  <c r="AV76" i="85"/>
  <c r="AW76" i="85" s="1"/>
  <c r="AV51" i="85"/>
  <c r="AW51" i="85" s="1"/>
  <c r="AV56" i="85"/>
  <c r="AW56" i="85" s="1"/>
  <c r="AV72" i="85"/>
  <c r="AW72" i="85" s="1"/>
  <c r="AV77" i="85"/>
  <c r="AW77" i="85" s="1"/>
  <c r="AV78" i="85"/>
  <c r="AW78" i="85" s="1"/>
  <c r="AV79" i="85"/>
  <c r="AW79" i="85" s="1"/>
  <c r="AV42" i="85"/>
  <c r="AW42" i="85" s="1"/>
  <c r="AV44" i="85"/>
  <c r="AW44" i="85" s="1"/>
  <c r="AV48" i="85"/>
  <c r="AW48" i="85" s="1"/>
  <c r="AV55" i="85"/>
  <c r="AW55" i="85" s="1"/>
  <c r="AV59" i="85"/>
  <c r="AW59" i="85" s="1"/>
  <c r="AV70" i="85"/>
  <c r="AW70" i="85" s="1"/>
  <c r="AV71" i="85"/>
  <c r="AW71" i="85" s="1"/>
  <c r="AV80" i="85"/>
  <c r="AW80" i="85" s="1"/>
  <c r="AV64" i="85"/>
  <c r="AW64" i="85" s="1"/>
  <c r="AV65" i="85"/>
  <c r="AW65" i="85" s="1"/>
  <c r="AV81" i="85"/>
  <c r="AW81" i="85" s="1"/>
  <c r="AV82" i="85"/>
  <c r="AW82" i="85" s="1"/>
  <c r="AV50" i="85"/>
  <c r="AW50" i="85" s="1"/>
  <c r="AV57" i="85"/>
  <c r="AW57" i="85" s="1"/>
  <c r="AV61" i="85"/>
  <c r="AW61" i="85" s="1"/>
  <c r="AV83" i="85"/>
  <c r="AW83" i="85" s="1"/>
  <c r="AV84" i="85"/>
  <c r="AW84" i="85" s="1"/>
  <c r="AV85" i="85"/>
  <c r="AW85" i="85" s="1"/>
  <c r="AV43" i="85"/>
  <c r="AW43" i="85" s="1"/>
  <c r="AV45" i="85"/>
  <c r="AW45" i="85" s="1"/>
  <c r="AV47" i="85"/>
  <c r="AW47" i="85" s="1"/>
  <c r="AV53" i="85"/>
  <c r="AW53" i="85" s="1"/>
  <c r="AV54" i="85"/>
  <c r="AW54" i="85" s="1"/>
  <c r="AV68" i="85"/>
  <c r="AW68" i="85" s="1"/>
  <c r="AV69" i="85"/>
  <c r="AW69" i="85" s="1"/>
  <c r="AI35" i="85"/>
  <c r="AJ35" i="85" s="1"/>
  <c r="AI37" i="85"/>
  <c r="AJ37" i="85" s="1"/>
  <c r="AI40" i="85"/>
  <c r="AJ40" i="85" s="1"/>
  <c r="AI46" i="85"/>
  <c r="AJ46" i="85" s="1"/>
  <c r="AI49" i="85"/>
  <c r="AJ49" i="85" s="1"/>
  <c r="AI51" i="85"/>
  <c r="AJ51" i="85" s="1"/>
  <c r="AI57" i="85"/>
  <c r="AJ57" i="85" s="1"/>
  <c r="AI61" i="85"/>
  <c r="AJ61" i="85" s="1"/>
  <c r="AI36" i="85"/>
  <c r="AJ36" i="85" s="1"/>
  <c r="AI38" i="85"/>
  <c r="AJ38" i="85" s="1"/>
  <c r="AI47" i="85"/>
  <c r="AJ47" i="85" s="1"/>
  <c r="AI55" i="85"/>
  <c r="AJ55" i="85" s="1"/>
  <c r="AI44" i="85"/>
  <c r="AJ44" i="85" s="1"/>
  <c r="AI48" i="85"/>
  <c r="AJ48" i="85" s="1"/>
  <c r="AI59" i="85"/>
  <c r="AJ59" i="85" s="1"/>
  <c r="AI64" i="85"/>
  <c r="AJ64" i="85" s="1"/>
  <c r="AI42" i="85"/>
  <c r="AJ42" i="85" s="1"/>
  <c r="AI50" i="85"/>
  <c r="AJ50" i="85" s="1"/>
  <c r="AI69" i="85"/>
  <c r="AJ69" i="85" s="1"/>
  <c r="AI86" i="85"/>
  <c r="AJ86" i="85" s="1"/>
  <c r="AI87" i="85"/>
  <c r="AJ87" i="85" s="1"/>
  <c r="AI53" i="85"/>
  <c r="AJ53" i="85" s="1"/>
  <c r="AI54" i="85"/>
  <c r="AJ54" i="85" s="1"/>
  <c r="AI68" i="85"/>
  <c r="AJ68" i="85" s="1"/>
  <c r="AI75" i="85"/>
  <c r="AJ75" i="85" s="1"/>
  <c r="AI88" i="85"/>
  <c r="AJ88" i="85" s="1"/>
  <c r="AI43" i="85"/>
  <c r="AJ43" i="85" s="1"/>
  <c r="AI45" i="85"/>
  <c r="AJ45" i="85" s="1"/>
  <c r="AI52" i="85"/>
  <c r="AJ52" i="85" s="1"/>
  <c r="AI63" i="85"/>
  <c r="AJ63" i="85" s="1"/>
  <c r="AI74" i="85"/>
  <c r="AJ74" i="85" s="1"/>
  <c r="AI76" i="85"/>
  <c r="AJ76" i="85" s="1"/>
  <c r="AI67" i="85"/>
  <c r="AJ67" i="85" s="1"/>
  <c r="AI73" i="85"/>
  <c r="AJ73" i="85" s="1"/>
  <c r="AI77" i="85"/>
  <c r="AJ77" i="85" s="1"/>
  <c r="AI78" i="85"/>
  <c r="AJ78" i="85" s="1"/>
  <c r="AI79" i="85"/>
  <c r="AJ79" i="85" s="1"/>
  <c r="AI58" i="85"/>
  <c r="AJ58" i="85" s="1"/>
  <c r="AI60" i="85"/>
  <c r="AJ60" i="85" s="1"/>
  <c r="AI62" i="85"/>
  <c r="AJ62" i="85" s="1"/>
  <c r="AI66" i="85"/>
  <c r="AJ66" i="85" s="1"/>
  <c r="AI72" i="85"/>
  <c r="AJ72" i="85" s="1"/>
  <c r="AI80" i="85"/>
  <c r="AJ80" i="85" s="1"/>
  <c r="AI41" i="85"/>
  <c r="AJ41" i="85" s="1"/>
  <c r="AI56" i="85"/>
  <c r="AJ56" i="85" s="1"/>
  <c r="AI71" i="85"/>
  <c r="AJ71" i="85" s="1"/>
  <c r="AI81" i="85"/>
  <c r="AJ81" i="85" s="1"/>
  <c r="AI82" i="85"/>
  <c r="AJ82" i="85" s="1"/>
  <c r="AI39" i="85"/>
  <c r="AJ39" i="85" s="1"/>
  <c r="AI65" i="85"/>
  <c r="AJ65" i="85" s="1"/>
  <c r="AI70" i="85"/>
  <c r="AJ70" i="85" s="1"/>
  <c r="AI83" i="85"/>
  <c r="AJ83" i="85" s="1"/>
  <c r="AI84" i="85"/>
  <c r="AJ84" i="85" s="1"/>
  <c r="AI85" i="85"/>
  <c r="AJ85" i="85" s="1"/>
  <c r="AM41" i="85"/>
  <c r="AN41" i="85" s="1"/>
  <c r="AM39" i="85"/>
  <c r="AN39" i="85" s="1"/>
  <c r="AM56" i="85"/>
  <c r="AN56" i="85" s="1"/>
  <c r="AM42" i="85"/>
  <c r="AN42" i="85" s="1"/>
  <c r="AM44" i="85"/>
  <c r="AN44" i="85" s="1"/>
  <c r="AM48" i="85"/>
  <c r="AN48" i="85" s="1"/>
  <c r="AM58" i="85"/>
  <c r="AN58" i="85" s="1"/>
  <c r="AM35" i="85"/>
  <c r="AN35" i="85" s="1"/>
  <c r="AM37" i="85"/>
  <c r="AN37" i="85" s="1"/>
  <c r="AM40" i="85"/>
  <c r="AN40" i="85" s="1"/>
  <c r="AM46" i="85"/>
  <c r="AN46" i="85" s="1"/>
  <c r="AM52" i="85"/>
  <c r="AN52" i="85" s="1"/>
  <c r="AM54" i="85"/>
  <c r="AN54" i="85" s="1"/>
  <c r="AM38" i="85"/>
  <c r="AN38" i="85" s="1"/>
  <c r="AM70" i="85"/>
  <c r="AN70" i="85" s="1"/>
  <c r="AM71" i="85"/>
  <c r="AN71" i="85" s="1"/>
  <c r="AM81" i="85"/>
  <c r="AN81" i="85" s="1"/>
  <c r="AM82" i="85"/>
  <c r="AN82" i="85" s="1"/>
  <c r="AM55" i="85"/>
  <c r="AN55" i="85" s="1"/>
  <c r="AM64" i="85"/>
  <c r="AN64" i="85" s="1"/>
  <c r="AM65" i="85"/>
  <c r="AN65" i="85" s="1"/>
  <c r="AM83" i="85"/>
  <c r="AN83" i="85" s="1"/>
  <c r="AM84" i="85"/>
  <c r="AN84" i="85" s="1"/>
  <c r="AM85" i="85"/>
  <c r="AN85" i="85" s="1"/>
  <c r="AM36" i="85"/>
  <c r="AN36" i="85" s="1"/>
  <c r="AM59" i="85"/>
  <c r="AN59" i="85" s="1"/>
  <c r="AM61" i="85"/>
  <c r="AN61" i="85" s="1"/>
  <c r="AM50" i="85"/>
  <c r="AN50" i="85" s="1"/>
  <c r="AM57" i="85"/>
  <c r="AN57" i="85" s="1"/>
  <c r="AM68" i="85"/>
  <c r="AN68" i="85" s="1"/>
  <c r="AM69" i="85"/>
  <c r="AN69" i="85" s="1"/>
  <c r="AM86" i="85"/>
  <c r="AN86" i="85" s="1"/>
  <c r="AM87" i="85"/>
  <c r="AN87" i="85" s="1"/>
  <c r="AM43" i="85"/>
  <c r="AN43" i="85" s="1"/>
  <c r="AM45" i="85"/>
  <c r="AN45" i="85" s="1"/>
  <c r="AM47" i="85"/>
  <c r="AN47" i="85" s="1"/>
  <c r="AM49" i="85"/>
  <c r="AN49" i="85" s="1"/>
  <c r="AM53" i="85"/>
  <c r="AN53" i="85" s="1"/>
  <c r="AM75" i="85"/>
  <c r="AN75" i="85" s="1"/>
  <c r="AM88" i="85"/>
  <c r="AN88" i="85" s="1"/>
  <c r="AM63" i="85"/>
  <c r="AN63" i="85" s="1"/>
  <c r="AM74" i="85"/>
  <c r="AN74" i="85" s="1"/>
  <c r="AM76" i="85"/>
  <c r="AN76" i="85" s="1"/>
  <c r="AM60" i="85"/>
  <c r="AN60" i="85" s="1"/>
  <c r="AM62" i="85"/>
  <c r="AN62" i="85" s="1"/>
  <c r="AM66" i="85"/>
  <c r="AN66" i="85" s="1"/>
  <c r="AM67" i="85"/>
  <c r="AN67" i="85" s="1"/>
  <c r="AM73" i="85"/>
  <c r="AN73" i="85" s="1"/>
  <c r="AM77" i="85"/>
  <c r="AN77" i="85" s="1"/>
  <c r="AM78" i="85"/>
  <c r="AN78" i="85" s="1"/>
  <c r="AM79" i="85"/>
  <c r="AN79" i="85" s="1"/>
  <c r="AM51" i="85"/>
  <c r="AN51" i="85" s="1"/>
  <c r="AM72" i="85"/>
  <c r="AN72" i="85" s="1"/>
  <c r="AM80" i="85"/>
  <c r="AN80" i="85" s="1"/>
  <c r="AY41" i="85"/>
  <c r="AZ41" i="85" s="1"/>
  <c r="AY39" i="85"/>
  <c r="AZ39" i="85" s="1"/>
  <c r="AY48" i="85"/>
  <c r="AZ48" i="85" s="1"/>
  <c r="AY56" i="85"/>
  <c r="AZ56" i="85" s="1"/>
  <c r="AY57" i="85"/>
  <c r="AZ57" i="85" s="1"/>
  <c r="AY61" i="85"/>
  <c r="AZ61" i="85" s="1"/>
  <c r="AY42" i="85"/>
  <c r="AZ42" i="85" s="1"/>
  <c r="AY44" i="85"/>
  <c r="AZ44" i="85" s="1"/>
  <c r="AY51" i="85"/>
  <c r="AZ51" i="85" s="1"/>
  <c r="AY35" i="85"/>
  <c r="AZ35" i="85" s="1"/>
  <c r="AY37" i="85"/>
  <c r="AZ37" i="85" s="1"/>
  <c r="AY40" i="85"/>
  <c r="AZ40" i="85" s="1"/>
  <c r="AY46" i="85"/>
  <c r="AZ46" i="85" s="1"/>
  <c r="AY52" i="85"/>
  <c r="AZ52" i="85" s="1"/>
  <c r="AY54" i="85"/>
  <c r="AZ54" i="85" s="1"/>
  <c r="AY43" i="85"/>
  <c r="AZ43" i="85" s="1"/>
  <c r="AY45" i="85"/>
  <c r="AZ45" i="85" s="1"/>
  <c r="AY47" i="85"/>
  <c r="AZ47" i="85" s="1"/>
  <c r="AY50" i="85"/>
  <c r="AZ50" i="85" s="1"/>
  <c r="AY83" i="85"/>
  <c r="AZ83" i="85" s="1"/>
  <c r="AY84" i="85"/>
  <c r="AZ84" i="85" s="1"/>
  <c r="AY85" i="85"/>
  <c r="AZ85" i="85" s="1"/>
  <c r="AY49" i="85"/>
  <c r="AZ49" i="85" s="1"/>
  <c r="AY53" i="85"/>
  <c r="AZ53" i="85" s="1"/>
  <c r="AY68" i="85"/>
  <c r="AZ68" i="85" s="1"/>
  <c r="AY69" i="85"/>
  <c r="AZ69" i="85" s="1"/>
  <c r="AY38" i="85"/>
  <c r="AZ38" i="85" s="1"/>
  <c r="AY63" i="85"/>
  <c r="AZ63" i="85" s="1"/>
  <c r="AY86" i="85"/>
  <c r="AZ86" i="85" s="1"/>
  <c r="AY87" i="85"/>
  <c r="AZ87" i="85" s="1"/>
  <c r="AY58" i="85"/>
  <c r="AZ58" i="85" s="1"/>
  <c r="AY60" i="85"/>
  <c r="AZ60" i="85" s="1"/>
  <c r="AY62" i="85"/>
  <c r="AZ62" i="85" s="1"/>
  <c r="AY74" i="85"/>
  <c r="AZ74" i="85" s="1"/>
  <c r="AY75" i="85"/>
  <c r="AZ75" i="85" s="1"/>
  <c r="AY88" i="85"/>
  <c r="AZ88" i="85" s="1"/>
  <c r="AY36" i="85"/>
  <c r="AZ36" i="85" s="1"/>
  <c r="AY66" i="85"/>
  <c r="AZ66" i="85" s="1"/>
  <c r="AY67" i="85"/>
  <c r="AZ67" i="85" s="1"/>
  <c r="AY73" i="85"/>
  <c r="AZ73" i="85" s="1"/>
  <c r="AY76" i="85"/>
  <c r="AZ76" i="85" s="1"/>
  <c r="AY55" i="85"/>
  <c r="AZ55" i="85" s="1"/>
  <c r="AY72" i="85"/>
  <c r="AZ72" i="85" s="1"/>
  <c r="AY77" i="85"/>
  <c r="AZ77" i="85" s="1"/>
  <c r="AY78" i="85"/>
  <c r="AZ78" i="85" s="1"/>
  <c r="AY79" i="85"/>
  <c r="AZ79" i="85" s="1"/>
  <c r="AY59" i="85"/>
  <c r="AZ59" i="85" s="1"/>
  <c r="AY70" i="85"/>
  <c r="AZ70" i="85" s="1"/>
  <c r="AY71" i="85"/>
  <c r="AZ71" i="85" s="1"/>
  <c r="AY80" i="85"/>
  <c r="AZ80" i="85" s="1"/>
  <c r="AY64" i="85"/>
  <c r="AZ64" i="85" s="1"/>
  <c r="AY65" i="85"/>
  <c r="AZ65" i="85" s="1"/>
  <c r="AY81" i="85"/>
  <c r="AZ81" i="85" s="1"/>
  <c r="AY82" i="85"/>
  <c r="AZ82" i="85" s="1"/>
  <c r="AP36" i="85"/>
  <c r="AQ36" i="85" s="1"/>
  <c r="AP38" i="85"/>
  <c r="AQ38" i="85" s="1"/>
  <c r="AP47" i="85"/>
  <c r="AQ47" i="85" s="1"/>
  <c r="AP55" i="85"/>
  <c r="AQ55" i="85" s="1"/>
  <c r="AP59" i="85"/>
  <c r="AQ59" i="85" s="1"/>
  <c r="AP62" i="85"/>
  <c r="AQ62" i="85" s="1"/>
  <c r="AP63" i="85"/>
  <c r="AQ63" i="85" s="1"/>
  <c r="AP50" i="85"/>
  <c r="AQ50" i="85" s="1"/>
  <c r="AP53" i="85"/>
  <c r="AQ53" i="85" s="1"/>
  <c r="AP39" i="85"/>
  <c r="AQ39" i="85" s="1"/>
  <c r="AP35" i="85"/>
  <c r="AQ35" i="85" s="1"/>
  <c r="AP37" i="85"/>
  <c r="AQ37" i="85" s="1"/>
  <c r="AP40" i="85"/>
  <c r="AQ40" i="85" s="1"/>
  <c r="AP46" i="85"/>
  <c r="AQ46" i="85" s="1"/>
  <c r="AP49" i="85"/>
  <c r="AQ49" i="85" s="1"/>
  <c r="AP51" i="85"/>
  <c r="AQ51" i="85" s="1"/>
  <c r="AP57" i="85"/>
  <c r="AQ57" i="85" s="1"/>
  <c r="AP41" i="85"/>
  <c r="AQ41" i="85" s="1"/>
  <c r="AP56" i="85"/>
  <c r="AQ56" i="85" s="1"/>
  <c r="AP73" i="85"/>
  <c r="AQ73" i="85" s="1"/>
  <c r="AP77" i="85"/>
  <c r="AQ77" i="85" s="1"/>
  <c r="AP78" i="85"/>
  <c r="AQ78" i="85" s="1"/>
  <c r="AP79" i="85"/>
  <c r="AQ79" i="85" s="1"/>
  <c r="AP44" i="85"/>
  <c r="AQ44" i="85" s="1"/>
  <c r="AP70" i="85"/>
  <c r="AQ70" i="85" s="1"/>
  <c r="AP71" i="85"/>
  <c r="AQ71" i="85" s="1"/>
  <c r="AP72" i="85"/>
  <c r="AQ72" i="85" s="1"/>
  <c r="AP80" i="85"/>
  <c r="AQ80" i="85" s="1"/>
  <c r="AP42" i="85"/>
  <c r="AQ42" i="85" s="1"/>
  <c r="AP48" i="85"/>
  <c r="AQ48" i="85" s="1"/>
  <c r="AP64" i="85"/>
  <c r="AQ64" i="85" s="1"/>
  <c r="AP65" i="85"/>
  <c r="AQ65" i="85" s="1"/>
  <c r="AP81" i="85"/>
  <c r="AQ81" i="85" s="1"/>
  <c r="AP82" i="85"/>
  <c r="AQ82" i="85" s="1"/>
  <c r="AP61" i="85"/>
  <c r="AQ61" i="85" s="1"/>
  <c r="AP83" i="85"/>
  <c r="AQ83" i="85" s="1"/>
  <c r="AP84" i="85"/>
  <c r="AQ84" i="85" s="1"/>
  <c r="AP85" i="85"/>
  <c r="AQ85" i="85" s="1"/>
  <c r="AP68" i="85"/>
  <c r="AQ68" i="85" s="1"/>
  <c r="AP69" i="85"/>
  <c r="AQ69" i="85" s="1"/>
  <c r="AP54" i="85"/>
  <c r="AQ54" i="85" s="1"/>
  <c r="AP86" i="85"/>
  <c r="AQ86" i="85" s="1"/>
  <c r="AP87" i="85"/>
  <c r="AQ87" i="85" s="1"/>
  <c r="AP43" i="85"/>
  <c r="AQ43" i="85" s="1"/>
  <c r="AP45" i="85"/>
  <c r="AQ45" i="85" s="1"/>
  <c r="AP52" i="85"/>
  <c r="AQ52" i="85" s="1"/>
  <c r="AP58" i="85"/>
  <c r="AQ58" i="85" s="1"/>
  <c r="AP75" i="85"/>
  <c r="AQ75" i="85" s="1"/>
  <c r="AP88" i="85"/>
  <c r="AQ88" i="85" s="1"/>
  <c r="AP60" i="85"/>
  <c r="AQ60" i="85" s="1"/>
  <c r="AP66" i="85"/>
  <c r="AQ66" i="85" s="1"/>
  <c r="AP67" i="85"/>
  <c r="AQ67" i="85" s="1"/>
  <c r="AP74" i="85"/>
  <c r="AQ74" i="85" s="1"/>
  <c r="AP76" i="85"/>
  <c r="AQ76" i="85" s="1"/>
  <c r="BB36" i="85"/>
  <c r="BC36" i="85" s="1"/>
  <c r="BB38" i="85"/>
  <c r="BC38" i="85" s="1"/>
  <c r="BB58" i="85"/>
  <c r="BC58" i="85" s="1"/>
  <c r="BB50" i="85"/>
  <c r="BC50" i="85" s="1"/>
  <c r="BB53" i="85"/>
  <c r="BC53" i="85" s="1"/>
  <c r="BB39" i="85"/>
  <c r="BC39" i="85" s="1"/>
  <c r="BB35" i="85"/>
  <c r="BC35" i="85" s="1"/>
  <c r="BB37" i="85"/>
  <c r="BC37" i="85" s="1"/>
  <c r="BB40" i="85"/>
  <c r="BC40" i="85" s="1"/>
  <c r="BB46" i="85"/>
  <c r="BC46" i="85" s="1"/>
  <c r="BB49" i="85"/>
  <c r="BC49" i="85" s="1"/>
  <c r="BB57" i="85"/>
  <c r="BC57" i="85" s="1"/>
  <c r="BB61" i="85"/>
  <c r="BC61" i="85" s="1"/>
  <c r="BB64" i="85"/>
  <c r="BC64" i="85" s="1"/>
  <c r="BB65" i="85"/>
  <c r="BC65" i="85" s="1"/>
  <c r="BB80" i="85"/>
  <c r="BC80" i="85" s="1"/>
  <c r="BB81" i="85"/>
  <c r="BC81" i="85" s="1"/>
  <c r="BB82" i="85"/>
  <c r="BC82" i="85" s="1"/>
  <c r="BB43" i="85"/>
  <c r="BC43" i="85" s="1"/>
  <c r="BB45" i="85"/>
  <c r="BC45" i="85" s="1"/>
  <c r="BB47" i="85"/>
  <c r="BC47" i="85" s="1"/>
  <c r="BB54" i="85"/>
  <c r="BC54" i="85" s="1"/>
  <c r="BB68" i="85"/>
  <c r="BC68" i="85" s="1"/>
  <c r="BB69" i="85"/>
  <c r="BC69" i="85" s="1"/>
  <c r="BB83" i="85"/>
  <c r="BC83" i="85" s="1"/>
  <c r="BB84" i="85"/>
  <c r="BC84" i="85" s="1"/>
  <c r="BB85" i="85"/>
  <c r="BC85" i="85" s="1"/>
  <c r="BB41" i="85"/>
  <c r="BC41" i="85" s="1"/>
  <c r="BB52" i="85"/>
  <c r="BC52" i="85" s="1"/>
  <c r="BB63" i="85"/>
  <c r="BC63" i="85" s="1"/>
  <c r="BB60" i="85"/>
  <c r="BC60" i="85" s="1"/>
  <c r="BB62" i="85"/>
  <c r="BC62" i="85" s="1"/>
  <c r="BB86" i="85"/>
  <c r="BC86" i="85" s="1"/>
  <c r="BB87" i="85"/>
  <c r="BC87" i="85" s="1"/>
  <c r="BB42" i="85"/>
  <c r="BC42" i="85" s="1"/>
  <c r="BB44" i="85"/>
  <c r="BC44" i="85" s="1"/>
  <c r="BB51" i="85"/>
  <c r="BC51" i="85" s="1"/>
  <c r="BB56" i="85"/>
  <c r="BC56" i="85" s="1"/>
  <c r="BB66" i="85"/>
  <c r="BC66" i="85" s="1"/>
  <c r="BB67" i="85"/>
  <c r="BC67" i="85" s="1"/>
  <c r="BB74" i="85"/>
  <c r="BC74" i="85" s="1"/>
  <c r="BB75" i="85"/>
  <c r="BC75" i="85" s="1"/>
  <c r="BB88" i="85"/>
  <c r="BC88" i="85" s="1"/>
  <c r="BB48" i="85"/>
  <c r="BC48" i="85" s="1"/>
  <c r="BB73" i="85"/>
  <c r="BC73" i="85" s="1"/>
  <c r="BB76" i="85"/>
  <c r="BC76" i="85" s="1"/>
  <c r="BB55" i="85"/>
  <c r="BC55" i="85" s="1"/>
  <c r="BB59" i="85"/>
  <c r="BC59" i="85" s="1"/>
  <c r="BB70" i="85"/>
  <c r="BC70" i="85" s="1"/>
  <c r="BB71" i="85"/>
  <c r="BC71" i="85" s="1"/>
  <c r="BB72" i="85"/>
  <c r="BC72" i="85" s="1"/>
  <c r="BB77" i="85"/>
  <c r="BC77" i="85" s="1"/>
  <c r="BB78" i="85"/>
  <c r="BC78" i="85" s="1"/>
  <c r="BB79" i="85"/>
  <c r="BC79" i="85" s="1"/>
  <c r="AS42" i="85"/>
  <c r="AT42" i="85" s="1"/>
  <c r="AS35" i="85"/>
  <c r="AT35" i="85" s="1"/>
  <c r="AS52" i="85"/>
  <c r="AT52" i="85" s="1"/>
  <c r="AS54" i="85"/>
  <c r="AT54" i="85" s="1"/>
  <c r="AS41" i="85"/>
  <c r="AT41" i="85" s="1"/>
  <c r="AS43" i="85"/>
  <c r="AT43" i="85" s="1"/>
  <c r="AS45" i="85"/>
  <c r="AT45" i="85" s="1"/>
  <c r="AS55" i="85"/>
  <c r="AT55" i="85" s="1"/>
  <c r="AS36" i="85"/>
  <c r="AT36" i="85" s="1"/>
  <c r="AS38" i="85"/>
  <c r="AT38" i="85" s="1"/>
  <c r="AS39" i="85"/>
  <c r="AT39" i="85" s="1"/>
  <c r="AS56" i="85"/>
  <c r="AT56" i="85" s="1"/>
  <c r="AS40" i="85"/>
  <c r="AT40" i="85" s="1"/>
  <c r="AS60" i="85"/>
  <c r="AT60" i="85" s="1"/>
  <c r="AS66" i="85"/>
  <c r="AT66" i="85" s="1"/>
  <c r="AS74" i="85"/>
  <c r="AT74" i="85" s="1"/>
  <c r="AS76" i="85"/>
  <c r="AT76" i="85" s="1"/>
  <c r="AS67" i="85"/>
  <c r="AT67" i="85" s="1"/>
  <c r="AS73" i="85"/>
  <c r="AT73" i="85" s="1"/>
  <c r="AS77" i="85"/>
  <c r="AT77" i="85" s="1"/>
  <c r="AS78" i="85"/>
  <c r="AT78" i="85" s="1"/>
  <c r="AS79" i="85"/>
  <c r="AT79" i="85" s="1"/>
  <c r="AS37" i="85"/>
  <c r="AT37" i="85" s="1"/>
  <c r="AS44" i="85"/>
  <c r="AT44" i="85" s="1"/>
  <c r="AS51" i="85"/>
  <c r="AT51" i="85" s="1"/>
  <c r="AS70" i="85"/>
  <c r="AT70" i="85" s="1"/>
  <c r="AS72" i="85"/>
  <c r="AT72" i="85" s="1"/>
  <c r="AS80" i="85"/>
  <c r="AT80" i="85" s="1"/>
  <c r="AS46" i="85"/>
  <c r="AT46" i="85" s="1"/>
  <c r="AS48" i="85"/>
  <c r="AT48" i="85" s="1"/>
  <c r="AS59" i="85"/>
  <c r="AT59" i="85" s="1"/>
  <c r="AS64" i="85"/>
  <c r="AT64" i="85" s="1"/>
  <c r="AS71" i="85"/>
  <c r="AT71" i="85" s="1"/>
  <c r="AS81" i="85"/>
  <c r="AT81" i="85" s="1"/>
  <c r="AS82" i="85"/>
  <c r="AT82" i="85" s="1"/>
  <c r="AS65" i="85"/>
  <c r="AT65" i="85" s="1"/>
  <c r="AS83" i="85"/>
  <c r="AT83" i="85" s="1"/>
  <c r="AS84" i="85"/>
  <c r="AT84" i="85" s="1"/>
  <c r="AS85" i="85"/>
  <c r="AT85" i="85" s="1"/>
  <c r="AS50" i="85"/>
  <c r="AT50" i="85" s="1"/>
  <c r="AS57" i="85"/>
  <c r="AT57" i="85" s="1"/>
  <c r="AS61" i="85"/>
  <c r="AT61" i="85" s="1"/>
  <c r="AS68" i="85"/>
  <c r="AT68" i="85" s="1"/>
  <c r="AS47" i="85"/>
  <c r="AT47" i="85" s="1"/>
  <c r="AS53" i="85"/>
  <c r="AT53" i="85" s="1"/>
  <c r="AS69" i="85"/>
  <c r="AT69" i="85" s="1"/>
  <c r="AS86" i="85"/>
  <c r="AT86" i="85" s="1"/>
  <c r="AS87" i="85"/>
  <c r="AT87" i="85" s="1"/>
  <c r="AS49" i="85"/>
  <c r="AT49" i="85" s="1"/>
  <c r="AS58" i="85"/>
  <c r="AT58" i="85" s="1"/>
  <c r="AS62" i="85"/>
  <c r="AT62" i="85" s="1"/>
  <c r="AS63" i="85"/>
  <c r="AT63" i="85" s="1"/>
  <c r="AS75" i="85"/>
  <c r="AT75" i="85" s="1"/>
  <c r="AS88" i="85"/>
  <c r="AT88" i="85" s="1"/>
  <c r="AV49" i="72"/>
  <c r="AW49" i="72" s="1"/>
  <c r="AV36" i="72"/>
  <c r="AW36" i="72" s="1"/>
  <c r="AV32" i="72"/>
  <c r="AW32" i="72" s="1"/>
  <c r="AV23" i="72"/>
  <c r="AW23" i="72" s="1"/>
  <c r="AV20" i="72"/>
  <c r="AW20" i="72" s="1"/>
  <c r="AV14" i="72"/>
  <c r="AW14" i="72" s="1"/>
  <c r="AV55" i="72"/>
  <c r="AW55" i="72" s="1"/>
  <c r="AV48" i="72"/>
  <c r="AW48" i="72" s="1"/>
  <c r="AV43" i="72"/>
  <c r="AW43" i="72" s="1"/>
  <c r="AV39" i="72"/>
  <c r="AW39" i="72" s="1"/>
  <c r="AV18" i="72"/>
  <c r="AW18" i="72" s="1"/>
  <c r="AV9" i="72"/>
  <c r="AW9" i="72" s="1"/>
  <c r="AV47" i="72"/>
  <c r="AW47" i="72" s="1"/>
  <c r="AV38" i="72"/>
  <c r="AW38" i="72" s="1"/>
  <c r="AV33" i="72"/>
  <c r="AW33" i="72" s="1"/>
  <c r="AV8" i="72"/>
  <c r="AW8" i="72" s="1"/>
  <c r="AV54" i="72"/>
  <c r="AW54" i="72" s="1"/>
  <c r="AV53" i="72"/>
  <c r="AW53" i="72" s="1"/>
  <c r="AV52" i="72"/>
  <c r="AW52" i="72" s="1"/>
  <c r="AV46" i="72"/>
  <c r="AW46" i="72" s="1"/>
  <c r="AV42" i="72"/>
  <c r="AW42" i="72" s="1"/>
  <c r="AV22" i="72"/>
  <c r="AW22" i="72" s="1"/>
  <c r="AV13" i="72"/>
  <c r="AW13" i="72" s="1"/>
  <c r="AV45" i="72"/>
  <c r="AW45" i="72" s="1"/>
  <c r="AV41" i="72"/>
  <c r="AW41" i="72" s="1"/>
  <c r="AV37" i="72"/>
  <c r="AW37" i="72" s="1"/>
  <c r="AV31" i="72"/>
  <c r="AW31" i="72" s="1"/>
  <c r="AV28" i="72"/>
  <c r="AW28" i="72" s="1"/>
  <c r="AV19" i="72"/>
  <c r="AW19" i="72" s="1"/>
  <c r="AV12" i="72"/>
  <c r="AW12" i="72" s="1"/>
  <c r="AV11" i="72"/>
  <c r="AW11" i="72" s="1"/>
  <c r="AV51" i="72"/>
  <c r="AW51" i="72" s="1"/>
  <c r="AV35" i="72"/>
  <c r="AW35" i="72" s="1"/>
  <c r="AV27" i="72"/>
  <c r="AW27" i="72" s="1"/>
  <c r="AV21" i="72"/>
  <c r="AW21" i="72" s="1"/>
  <c r="AV17" i="72"/>
  <c r="AW17" i="72" s="1"/>
  <c r="AV56" i="72"/>
  <c r="AW56" i="72" s="1"/>
  <c r="AV44" i="72"/>
  <c r="AW44" i="72" s="1"/>
  <c r="AV40" i="72"/>
  <c r="AW40" i="72" s="1"/>
  <c r="AV26" i="72"/>
  <c r="AW26" i="72" s="1"/>
  <c r="AV24" i="72"/>
  <c r="AW24" i="72" s="1"/>
  <c r="AV16" i="72"/>
  <c r="AW16" i="72" s="1"/>
  <c r="AV15" i="72"/>
  <c r="AW15" i="72" s="1"/>
  <c r="AV10" i="72"/>
  <c r="AW10" i="72" s="1"/>
  <c r="AV50" i="72"/>
  <c r="AW50" i="72" s="1"/>
  <c r="AV25" i="72"/>
  <c r="AW25" i="72" s="1"/>
  <c r="AV34" i="72"/>
  <c r="AW34" i="72" s="1"/>
  <c r="AV30" i="72"/>
  <c r="AW30" i="72" s="1"/>
  <c r="AI55" i="72"/>
  <c r="AJ55" i="72" s="1"/>
  <c r="AI53" i="72"/>
  <c r="AJ53" i="72" s="1"/>
  <c r="AI48" i="72"/>
  <c r="AJ48" i="72" s="1"/>
  <c r="AI43" i="72"/>
  <c r="AJ43" i="72" s="1"/>
  <c r="AI39" i="72"/>
  <c r="AJ39" i="72" s="1"/>
  <c r="AI32" i="72"/>
  <c r="AJ32" i="72" s="1"/>
  <c r="AI23" i="72"/>
  <c r="AJ23" i="72" s="1"/>
  <c r="AI14" i="72"/>
  <c r="AJ14" i="72" s="1"/>
  <c r="AI8" i="72"/>
  <c r="AJ8" i="72" s="1"/>
  <c r="AI47" i="72"/>
  <c r="AJ47" i="72" s="1"/>
  <c r="AI46" i="72"/>
  <c r="AJ46" i="72" s="1"/>
  <c r="AI42" i="72"/>
  <c r="AJ42" i="72" s="1"/>
  <c r="AI38" i="72"/>
  <c r="AJ38" i="72" s="1"/>
  <c r="AI36" i="72"/>
  <c r="AJ36" i="72" s="1"/>
  <c r="AI18" i="72"/>
  <c r="AJ18" i="72" s="1"/>
  <c r="AI9" i="72"/>
  <c r="AJ9" i="72" s="1"/>
  <c r="AI54" i="72"/>
  <c r="AJ54" i="72" s="1"/>
  <c r="AI52" i="72"/>
  <c r="AJ52" i="72" s="1"/>
  <c r="AI45" i="72"/>
  <c r="AJ45" i="72" s="1"/>
  <c r="AI41" i="72"/>
  <c r="AJ41" i="72" s="1"/>
  <c r="AI33" i="72"/>
  <c r="AJ33" i="72" s="1"/>
  <c r="AI22" i="72"/>
  <c r="AJ22" i="72" s="1"/>
  <c r="AI12" i="72"/>
  <c r="AJ12" i="72" s="1"/>
  <c r="AI11" i="72"/>
  <c r="AJ11" i="72" s="1"/>
  <c r="AI37" i="72"/>
  <c r="AJ37" i="72" s="1"/>
  <c r="AI28" i="72"/>
  <c r="AJ28" i="72" s="1"/>
  <c r="AI13" i="72"/>
  <c r="AJ13" i="72" s="1"/>
  <c r="AI51" i="72"/>
  <c r="AJ51" i="72" s="1"/>
  <c r="AI31" i="72"/>
  <c r="AJ31" i="72" s="1"/>
  <c r="AI27" i="72"/>
  <c r="AJ27" i="72" s="1"/>
  <c r="AI24" i="72"/>
  <c r="AJ24" i="72" s="1"/>
  <c r="AI19" i="72"/>
  <c r="AJ19" i="72" s="1"/>
  <c r="AI16" i="72"/>
  <c r="AJ16" i="72" s="1"/>
  <c r="AI15" i="72"/>
  <c r="AJ15" i="72" s="1"/>
  <c r="AI56" i="72"/>
  <c r="AJ56" i="72" s="1"/>
  <c r="AI49" i="72"/>
  <c r="AJ49" i="72" s="1"/>
  <c r="AI35" i="72"/>
  <c r="AJ35" i="72" s="1"/>
  <c r="AI26" i="72"/>
  <c r="AJ26" i="72" s="1"/>
  <c r="AI25" i="72"/>
  <c r="AJ25" i="72" s="1"/>
  <c r="AI21" i="72"/>
  <c r="AJ21" i="72" s="1"/>
  <c r="AI17" i="72"/>
  <c r="AJ17" i="72" s="1"/>
  <c r="AI50" i="72"/>
  <c r="AJ50" i="72" s="1"/>
  <c r="AI44" i="72"/>
  <c r="AJ44" i="72" s="1"/>
  <c r="AI34" i="72"/>
  <c r="AJ34" i="72" s="1"/>
  <c r="AI10" i="72"/>
  <c r="AJ10" i="72" s="1"/>
  <c r="AI40" i="72"/>
  <c r="AJ40" i="72" s="1"/>
  <c r="AI20" i="72"/>
  <c r="AJ20" i="72" s="1"/>
  <c r="AI30" i="72"/>
  <c r="AJ30" i="72" s="1"/>
  <c r="AM45" i="72"/>
  <c r="AN45" i="72" s="1"/>
  <c r="AM41" i="72"/>
  <c r="AN41" i="72" s="1"/>
  <c r="AM33" i="72"/>
  <c r="AN33" i="72" s="1"/>
  <c r="AM22" i="72"/>
  <c r="AN22" i="72" s="1"/>
  <c r="AM13" i="72"/>
  <c r="AN13" i="72" s="1"/>
  <c r="AM12" i="72"/>
  <c r="AN12" i="72" s="1"/>
  <c r="AM11" i="72"/>
  <c r="AN11" i="72" s="1"/>
  <c r="AM51" i="72"/>
  <c r="AN51" i="72" s="1"/>
  <c r="AM37" i="72"/>
  <c r="AN37" i="72" s="1"/>
  <c r="AM28" i="72"/>
  <c r="AN28" i="72" s="1"/>
  <c r="AM19" i="72"/>
  <c r="AN19" i="72" s="1"/>
  <c r="AM56" i="72"/>
  <c r="AN56" i="72" s="1"/>
  <c r="AM31" i="72"/>
  <c r="AN31" i="72" s="1"/>
  <c r="AM27" i="72"/>
  <c r="AN27" i="72" s="1"/>
  <c r="AM24" i="72"/>
  <c r="AN24" i="72" s="1"/>
  <c r="AM17" i="72"/>
  <c r="AN17" i="72" s="1"/>
  <c r="AM16" i="72"/>
  <c r="AN16" i="72" s="1"/>
  <c r="AM15" i="72"/>
  <c r="AN15" i="72" s="1"/>
  <c r="AM50" i="72"/>
  <c r="AN50" i="72" s="1"/>
  <c r="AM49" i="72"/>
  <c r="AN49" i="72" s="1"/>
  <c r="AM44" i="72"/>
  <c r="AN44" i="72" s="1"/>
  <c r="AM35" i="72"/>
  <c r="AN35" i="72" s="1"/>
  <c r="AM26" i="72"/>
  <c r="AN26" i="72" s="1"/>
  <c r="AM25" i="72"/>
  <c r="AN25" i="72" s="1"/>
  <c r="AM21" i="72"/>
  <c r="AN21" i="72" s="1"/>
  <c r="AM10" i="72"/>
  <c r="AN10" i="72" s="1"/>
  <c r="AM40" i="72"/>
  <c r="AN40" i="72" s="1"/>
  <c r="AM34" i="72"/>
  <c r="AN34" i="72" s="1"/>
  <c r="AM55" i="72"/>
  <c r="AN55" i="72" s="1"/>
  <c r="AM48" i="72"/>
  <c r="AN48" i="72" s="1"/>
  <c r="AM30" i="72"/>
  <c r="AN30" i="72" s="1"/>
  <c r="AM23" i="72"/>
  <c r="AN23" i="72" s="1"/>
  <c r="AM20" i="72"/>
  <c r="AN20" i="72" s="1"/>
  <c r="AM14" i="72"/>
  <c r="AN14" i="72" s="1"/>
  <c r="AM53" i="72"/>
  <c r="AN53" i="72" s="1"/>
  <c r="AM43" i="72"/>
  <c r="AN43" i="72" s="1"/>
  <c r="AM39" i="72"/>
  <c r="AN39" i="72" s="1"/>
  <c r="AM36" i="72"/>
  <c r="AN36" i="72" s="1"/>
  <c r="AM32" i="72"/>
  <c r="AN32" i="72" s="1"/>
  <c r="AM18" i="72"/>
  <c r="AN18" i="72" s="1"/>
  <c r="AM9" i="72"/>
  <c r="AN9" i="72" s="1"/>
  <c r="AM8" i="72"/>
  <c r="AN8" i="72" s="1"/>
  <c r="AM46" i="72"/>
  <c r="AN46" i="72" s="1"/>
  <c r="AM47" i="72"/>
  <c r="AN47" i="72" s="1"/>
  <c r="AM52" i="72"/>
  <c r="AN52" i="72" s="1"/>
  <c r="AM38" i="72"/>
  <c r="AN38" i="72" s="1"/>
  <c r="AM54" i="72"/>
  <c r="AN54" i="72" s="1"/>
  <c r="AM42" i="72"/>
  <c r="AN42" i="72" s="1"/>
  <c r="AY47" i="72"/>
  <c r="AZ47" i="72" s="1"/>
  <c r="AY38" i="72"/>
  <c r="AZ38" i="72" s="1"/>
  <c r="AY33" i="72"/>
  <c r="AZ33" i="72" s="1"/>
  <c r="AY8" i="72"/>
  <c r="AZ8" i="72" s="1"/>
  <c r="AY54" i="72"/>
  <c r="AZ54" i="72" s="1"/>
  <c r="AY53" i="72"/>
  <c r="AZ53" i="72" s="1"/>
  <c r="AY52" i="72"/>
  <c r="AZ52" i="72" s="1"/>
  <c r="AY46" i="72"/>
  <c r="AZ46" i="72" s="1"/>
  <c r="AY42" i="72"/>
  <c r="AZ42" i="72" s="1"/>
  <c r="AY22" i="72"/>
  <c r="AZ22" i="72" s="1"/>
  <c r="AY13" i="72"/>
  <c r="AZ13" i="72" s="1"/>
  <c r="AY45" i="72"/>
  <c r="AZ45" i="72" s="1"/>
  <c r="AY41" i="72"/>
  <c r="AZ41" i="72" s="1"/>
  <c r="AY37" i="72"/>
  <c r="AZ37" i="72" s="1"/>
  <c r="AY31" i="72"/>
  <c r="AZ31" i="72" s="1"/>
  <c r="AY28" i="72"/>
  <c r="AZ28" i="72" s="1"/>
  <c r="AY19" i="72"/>
  <c r="AZ19" i="72" s="1"/>
  <c r="AY12" i="72"/>
  <c r="AZ12" i="72" s="1"/>
  <c r="AY11" i="72"/>
  <c r="AZ11" i="72" s="1"/>
  <c r="AY51" i="72"/>
  <c r="AZ51" i="72" s="1"/>
  <c r="AY35" i="72"/>
  <c r="AZ35" i="72" s="1"/>
  <c r="AY27" i="72"/>
  <c r="AZ27" i="72" s="1"/>
  <c r="AY21" i="72"/>
  <c r="AZ21" i="72" s="1"/>
  <c r="AY17" i="72"/>
  <c r="AZ17" i="72" s="1"/>
  <c r="AY44" i="72"/>
  <c r="AZ44" i="72" s="1"/>
  <c r="AY40" i="72"/>
  <c r="AZ40" i="72" s="1"/>
  <c r="AY26" i="72"/>
  <c r="AZ26" i="72" s="1"/>
  <c r="AY24" i="72"/>
  <c r="AZ24" i="72" s="1"/>
  <c r="AY16" i="72"/>
  <c r="AZ16" i="72" s="1"/>
  <c r="AY15" i="72"/>
  <c r="AZ15" i="72" s="1"/>
  <c r="AY10" i="72"/>
  <c r="AZ10" i="72" s="1"/>
  <c r="AY50" i="72"/>
  <c r="AZ50" i="72" s="1"/>
  <c r="AY34" i="72"/>
  <c r="AZ34" i="72" s="1"/>
  <c r="AY30" i="72"/>
  <c r="AZ30" i="72" s="1"/>
  <c r="AY25" i="72"/>
  <c r="AZ25" i="72" s="1"/>
  <c r="AY49" i="72"/>
  <c r="AZ49" i="72" s="1"/>
  <c r="AY36" i="72"/>
  <c r="AZ36" i="72" s="1"/>
  <c r="AY32" i="72"/>
  <c r="AZ32" i="72" s="1"/>
  <c r="AY23" i="72"/>
  <c r="AZ23" i="72" s="1"/>
  <c r="AY20" i="72"/>
  <c r="AZ20" i="72" s="1"/>
  <c r="AY14" i="72"/>
  <c r="AZ14" i="72" s="1"/>
  <c r="AY43" i="72"/>
  <c r="AZ43" i="72" s="1"/>
  <c r="AY18" i="72"/>
  <c r="AZ18" i="72" s="1"/>
  <c r="AY48" i="72"/>
  <c r="AZ48" i="72" s="1"/>
  <c r="AY9" i="72"/>
  <c r="AZ9" i="72" s="1"/>
  <c r="AY39" i="72"/>
  <c r="AZ39" i="72" s="1"/>
  <c r="AY55" i="72"/>
  <c r="AZ55" i="72" s="1"/>
  <c r="AY56" i="72"/>
  <c r="AZ56" i="72" s="1"/>
  <c r="AP51" i="72"/>
  <c r="AQ51" i="72" s="1"/>
  <c r="AP31" i="72"/>
  <c r="AQ31" i="72" s="1"/>
  <c r="AP27" i="72"/>
  <c r="AQ27" i="72" s="1"/>
  <c r="AP15" i="72"/>
  <c r="AQ15" i="72" s="1"/>
  <c r="AP56" i="72"/>
  <c r="AQ56" i="72" s="1"/>
  <c r="AP44" i="72"/>
  <c r="AQ44" i="72" s="1"/>
  <c r="AP35" i="72"/>
  <c r="AQ35" i="72" s="1"/>
  <c r="AP24" i="72"/>
  <c r="AQ24" i="72" s="1"/>
  <c r="AP21" i="72"/>
  <c r="AQ21" i="72" s="1"/>
  <c r="AP17" i="72"/>
  <c r="AQ17" i="72" s="1"/>
  <c r="AP16" i="72"/>
  <c r="AQ16" i="72" s="1"/>
  <c r="AP10" i="72"/>
  <c r="AQ10" i="72" s="1"/>
  <c r="AP50" i="72"/>
  <c r="AQ50" i="72" s="1"/>
  <c r="AP49" i="72"/>
  <c r="AQ49" i="72" s="1"/>
  <c r="AP40" i="72"/>
  <c r="AQ40" i="72" s="1"/>
  <c r="AP34" i="72"/>
  <c r="AQ34" i="72" s="1"/>
  <c r="AP26" i="72"/>
  <c r="AQ26" i="72" s="1"/>
  <c r="AP25" i="72"/>
  <c r="AQ25" i="72" s="1"/>
  <c r="AP48" i="72"/>
  <c r="AQ48" i="72" s="1"/>
  <c r="AP30" i="72"/>
  <c r="AQ30" i="72" s="1"/>
  <c r="AP23" i="72"/>
  <c r="AQ23" i="72" s="1"/>
  <c r="AP20" i="72"/>
  <c r="AQ20" i="72" s="1"/>
  <c r="AP14" i="72"/>
  <c r="AQ14" i="72" s="1"/>
  <c r="AP55" i="72"/>
  <c r="AQ55" i="72" s="1"/>
  <c r="AP36" i="72"/>
  <c r="AQ36" i="72" s="1"/>
  <c r="AP32" i="72"/>
  <c r="AQ32" i="72" s="1"/>
  <c r="AP53" i="72"/>
  <c r="AQ53" i="72" s="1"/>
  <c r="AP52" i="72"/>
  <c r="AQ52" i="72" s="1"/>
  <c r="AP43" i="72"/>
  <c r="AQ43" i="72" s="1"/>
  <c r="AP39" i="72"/>
  <c r="AQ39" i="72" s="1"/>
  <c r="AP38" i="72"/>
  <c r="AQ38" i="72" s="1"/>
  <c r="AP18" i="72"/>
  <c r="AQ18" i="72" s="1"/>
  <c r="AP9" i="72"/>
  <c r="AQ9" i="72" s="1"/>
  <c r="AP8" i="72"/>
  <c r="AQ8" i="72" s="1"/>
  <c r="AP54" i="72"/>
  <c r="AQ54" i="72" s="1"/>
  <c r="AP47" i="72"/>
  <c r="AQ47" i="72" s="1"/>
  <c r="AP46" i="72"/>
  <c r="AQ46" i="72" s="1"/>
  <c r="AP45" i="72"/>
  <c r="AQ45" i="72" s="1"/>
  <c r="AP42" i="72"/>
  <c r="AQ42" i="72" s="1"/>
  <c r="AP41" i="72"/>
  <c r="AQ41" i="72" s="1"/>
  <c r="AP33" i="72"/>
  <c r="AQ33" i="72" s="1"/>
  <c r="AP22" i="72"/>
  <c r="AQ22" i="72" s="1"/>
  <c r="AP11" i="72"/>
  <c r="AQ11" i="72" s="1"/>
  <c r="AP19" i="72"/>
  <c r="AQ19" i="72" s="1"/>
  <c r="AP37" i="72"/>
  <c r="AQ37" i="72" s="1"/>
  <c r="AP12" i="72"/>
  <c r="AQ12" i="72" s="1"/>
  <c r="AP28" i="72"/>
  <c r="AQ28" i="72" s="1"/>
  <c r="AP13" i="72"/>
  <c r="AQ13" i="72" s="1"/>
  <c r="BB54" i="72"/>
  <c r="BC54" i="72" s="1"/>
  <c r="BB53" i="72"/>
  <c r="BC53" i="72" s="1"/>
  <c r="BB46" i="72"/>
  <c r="BC46" i="72" s="1"/>
  <c r="BB45" i="72"/>
  <c r="BC45" i="72" s="1"/>
  <c r="BB42" i="72"/>
  <c r="BC42" i="72" s="1"/>
  <c r="BB41" i="72"/>
  <c r="BC41" i="72" s="1"/>
  <c r="BB37" i="72"/>
  <c r="BC37" i="72" s="1"/>
  <c r="BB31" i="72"/>
  <c r="BC31" i="72" s="1"/>
  <c r="BB28" i="72"/>
  <c r="BC28" i="72" s="1"/>
  <c r="BB19" i="72"/>
  <c r="BC19" i="72" s="1"/>
  <c r="BB13" i="72"/>
  <c r="BC13" i="72" s="1"/>
  <c r="BB11" i="72"/>
  <c r="BC11" i="72" s="1"/>
  <c r="BB35" i="72"/>
  <c r="BC35" i="72" s="1"/>
  <c r="BB27" i="72"/>
  <c r="BC27" i="72" s="1"/>
  <c r="BB21" i="72"/>
  <c r="BC21" i="72" s="1"/>
  <c r="BB12" i="72"/>
  <c r="BC12" i="72" s="1"/>
  <c r="BB51" i="72"/>
  <c r="BC51" i="72" s="1"/>
  <c r="BB44" i="72"/>
  <c r="BC44" i="72" s="1"/>
  <c r="BB40" i="72"/>
  <c r="BC40" i="72" s="1"/>
  <c r="BB17" i="72"/>
  <c r="BC17" i="72" s="1"/>
  <c r="BB15" i="72"/>
  <c r="BC15" i="72" s="1"/>
  <c r="BB10" i="72"/>
  <c r="BC10" i="72" s="1"/>
  <c r="BB34" i="72"/>
  <c r="BC34" i="72" s="1"/>
  <c r="BB30" i="72"/>
  <c r="BC30" i="72" s="1"/>
  <c r="BB26" i="72"/>
  <c r="BC26" i="72" s="1"/>
  <c r="BB24" i="72"/>
  <c r="BC24" i="72" s="1"/>
  <c r="BB16" i="72"/>
  <c r="BC16" i="72" s="1"/>
  <c r="BB56" i="72"/>
  <c r="BC56" i="72" s="1"/>
  <c r="BB50" i="72"/>
  <c r="BC50" i="72" s="1"/>
  <c r="BB36" i="72"/>
  <c r="BC36" i="72" s="1"/>
  <c r="BB32" i="72"/>
  <c r="BC32" i="72" s="1"/>
  <c r="BB25" i="72"/>
  <c r="BC25" i="72" s="1"/>
  <c r="BB23" i="72"/>
  <c r="BC23" i="72" s="1"/>
  <c r="BB20" i="72"/>
  <c r="BC20" i="72" s="1"/>
  <c r="BB14" i="72"/>
  <c r="BC14" i="72" s="1"/>
  <c r="BB49" i="72"/>
  <c r="BC49" i="72" s="1"/>
  <c r="BB48" i="72"/>
  <c r="BC48" i="72" s="1"/>
  <c r="BB55" i="72"/>
  <c r="BC55" i="72" s="1"/>
  <c r="BB43" i="72"/>
  <c r="BC43" i="72" s="1"/>
  <c r="BB39" i="72"/>
  <c r="BC39" i="72" s="1"/>
  <c r="BB38" i="72"/>
  <c r="BC38" i="72" s="1"/>
  <c r="BB33" i="72"/>
  <c r="BC33" i="72" s="1"/>
  <c r="BB18" i="72"/>
  <c r="BC18" i="72" s="1"/>
  <c r="BB9" i="72"/>
  <c r="BC9" i="72" s="1"/>
  <c r="BB47" i="72"/>
  <c r="BC47" i="72" s="1"/>
  <c r="BB22" i="72"/>
  <c r="BC22" i="72" s="1"/>
  <c r="BB52" i="72"/>
  <c r="BC52" i="72" s="1"/>
  <c r="BB8" i="72"/>
  <c r="BC8" i="72" s="1"/>
  <c r="AS56" i="72"/>
  <c r="AT56" i="72" s="1"/>
  <c r="AS40" i="72"/>
  <c r="AT40" i="72" s="1"/>
  <c r="AS26" i="72"/>
  <c r="AT26" i="72" s="1"/>
  <c r="AS24" i="72"/>
  <c r="AT24" i="72" s="1"/>
  <c r="AS16" i="72"/>
  <c r="AT16" i="72" s="1"/>
  <c r="AS50" i="72"/>
  <c r="AT50" i="72" s="1"/>
  <c r="AS49" i="72"/>
  <c r="AT49" i="72" s="1"/>
  <c r="AS34" i="72"/>
  <c r="AT34" i="72" s="1"/>
  <c r="AS30" i="72"/>
  <c r="AT30" i="72" s="1"/>
  <c r="AS25" i="72"/>
  <c r="AT25" i="72" s="1"/>
  <c r="AS23" i="72"/>
  <c r="AT23" i="72" s="1"/>
  <c r="AS20" i="72"/>
  <c r="AT20" i="72" s="1"/>
  <c r="AS14" i="72"/>
  <c r="AT14" i="72" s="1"/>
  <c r="AS55" i="72"/>
  <c r="AT55" i="72" s="1"/>
  <c r="AS48" i="72"/>
  <c r="AT48" i="72" s="1"/>
  <c r="AS36" i="72"/>
  <c r="AT36" i="72" s="1"/>
  <c r="AS32" i="72"/>
  <c r="AT32" i="72" s="1"/>
  <c r="AS8" i="72"/>
  <c r="AT8" i="72" s="1"/>
  <c r="AS43" i="72"/>
  <c r="AT43" i="72" s="1"/>
  <c r="AS39" i="72"/>
  <c r="AT39" i="72" s="1"/>
  <c r="AS18" i="72"/>
  <c r="AT18" i="72" s="1"/>
  <c r="AS9" i="72"/>
  <c r="AT9" i="72" s="1"/>
  <c r="AS53" i="72"/>
  <c r="AT53" i="72" s="1"/>
  <c r="AS52" i="72"/>
  <c r="AT52" i="72" s="1"/>
  <c r="AS47" i="72"/>
  <c r="AT47" i="72" s="1"/>
  <c r="AS38" i="72"/>
  <c r="AT38" i="72" s="1"/>
  <c r="AS33" i="72"/>
  <c r="AT33" i="72" s="1"/>
  <c r="AS22" i="72"/>
  <c r="AT22" i="72" s="1"/>
  <c r="AS54" i="72"/>
  <c r="AT54" i="72" s="1"/>
  <c r="AS46" i="72"/>
  <c r="AT46" i="72" s="1"/>
  <c r="AS45" i="72"/>
  <c r="AT45" i="72" s="1"/>
  <c r="AS42" i="72"/>
  <c r="AT42" i="72" s="1"/>
  <c r="AS41" i="72"/>
  <c r="AT41" i="72" s="1"/>
  <c r="AS37" i="72"/>
  <c r="AT37" i="72" s="1"/>
  <c r="AS28" i="72"/>
  <c r="AT28" i="72" s="1"/>
  <c r="AS19" i="72"/>
  <c r="AT19" i="72" s="1"/>
  <c r="AS13" i="72"/>
  <c r="AT13" i="72" s="1"/>
  <c r="AS11" i="72"/>
  <c r="AT11" i="72" s="1"/>
  <c r="AS51" i="72"/>
  <c r="AT51" i="72" s="1"/>
  <c r="AS31" i="72"/>
  <c r="AT31" i="72" s="1"/>
  <c r="AS12" i="72"/>
  <c r="AT12" i="72" s="1"/>
  <c r="AS44" i="72"/>
  <c r="AT44" i="72" s="1"/>
  <c r="AS17" i="72"/>
  <c r="AT17" i="72" s="1"/>
  <c r="AS21" i="72"/>
  <c r="AT21" i="72" s="1"/>
  <c r="AS10" i="72"/>
  <c r="AT10" i="72" s="1"/>
  <c r="AS35" i="72"/>
  <c r="AT35" i="72" s="1"/>
  <c r="AS27" i="72"/>
  <c r="AT27" i="72" s="1"/>
  <c r="AS15" i="72"/>
  <c r="AT15" i="72" s="1"/>
  <c r="AM22" i="71"/>
  <c r="AN22" i="71" s="1"/>
  <c r="AM18" i="71"/>
  <c r="AN18" i="71" s="1"/>
  <c r="AM14" i="71"/>
  <c r="AN14" i="71" s="1"/>
  <c r="AM10" i="71"/>
  <c r="AN10" i="71" s="1"/>
  <c r="AM23" i="71"/>
  <c r="AN23" i="71" s="1"/>
  <c r="AM19" i="71"/>
  <c r="AN19" i="71" s="1"/>
  <c r="AM15" i="71"/>
  <c r="AN15" i="71" s="1"/>
  <c r="AM11" i="71"/>
  <c r="AN11" i="71" s="1"/>
  <c r="AM24" i="71"/>
  <c r="AN24" i="71" s="1"/>
  <c r="AM20" i="71"/>
  <c r="AN20" i="71" s="1"/>
  <c r="AM16" i="71"/>
  <c r="AN16" i="71" s="1"/>
  <c r="AM12" i="71"/>
  <c r="AN12" i="71" s="1"/>
  <c r="AM25" i="71"/>
  <c r="AN25" i="71" s="1"/>
  <c r="AM21" i="71"/>
  <c r="AN21" i="71" s="1"/>
  <c r="AM17" i="71"/>
  <c r="AN17" i="71" s="1"/>
  <c r="AM13" i="71"/>
  <c r="AN13" i="71" s="1"/>
  <c r="AY23" i="71"/>
  <c r="AZ23" i="71" s="1"/>
  <c r="AY19" i="71"/>
  <c r="AZ19" i="71" s="1"/>
  <c r="AY15" i="71"/>
  <c r="AZ15" i="71" s="1"/>
  <c r="AY11" i="71"/>
  <c r="AZ11" i="71" s="1"/>
  <c r="AY24" i="71"/>
  <c r="AZ24" i="71" s="1"/>
  <c r="AY20" i="71"/>
  <c r="AZ20" i="71" s="1"/>
  <c r="AY16" i="71"/>
  <c r="AZ16" i="71" s="1"/>
  <c r="AY12" i="71"/>
  <c r="AZ12" i="71" s="1"/>
  <c r="AY25" i="71"/>
  <c r="AZ25" i="71" s="1"/>
  <c r="AY21" i="71"/>
  <c r="AZ21" i="71" s="1"/>
  <c r="AY17" i="71"/>
  <c r="AZ17" i="71" s="1"/>
  <c r="AY13" i="71"/>
  <c r="AZ13" i="71" s="1"/>
  <c r="AY22" i="71"/>
  <c r="AZ22" i="71" s="1"/>
  <c r="AY18" i="71"/>
  <c r="AZ18" i="71" s="1"/>
  <c r="AY14" i="71"/>
  <c r="AZ14" i="71" s="1"/>
  <c r="AY10" i="71"/>
  <c r="AZ10" i="71" s="1"/>
  <c r="AP24" i="71"/>
  <c r="AQ24" i="71" s="1"/>
  <c r="AP20" i="71"/>
  <c r="AQ20" i="71" s="1"/>
  <c r="AP16" i="71"/>
  <c r="AQ16" i="71" s="1"/>
  <c r="AP12" i="71"/>
  <c r="AQ12" i="71" s="1"/>
  <c r="AP25" i="71"/>
  <c r="AQ25" i="71" s="1"/>
  <c r="AP21" i="71"/>
  <c r="AQ21" i="71" s="1"/>
  <c r="AP17" i="71"/>
  <c r="AQ17" i="71" s="1"/>
  <c r="AP13" i="71"/>
  <c r="AQ13" i="71" s="1"/>
  <c r="AP22" i="71"/>
  <c r="AQ22" i="71" s="1"/>
  <c r="AP18" i="71"/>
  <c r="AQ18" i="71" s="1"/>
  <c r="AP14" i="71"/>
  <c r="AQ14" i="71" s="1"/>
  <c r="AP10" i="71"/>
  <c r="AQ10" i="71" s="1"/>
  <c r="AP23" i="71"/>
  <c r="AQ23" i="71" s="1"/>
  <c r="AP11" i="71"/>
  <c r="AQ11" i="71" s="1"/>
  <c r="AP15" i="71"/>
  <c r="AQ15" i="71" s="1"/>
  <c r="AP19" i="71"/>
  <c r="AQ19" i="71" s="1"/>
  <c r="BB24" i="71"/>
  <c r="BC24" i="71" s="1"/>
  <c r="BB20" i="71"/>
  <c r="BC20" i="71" s="1"/>
  <c r="BB16" i="71"/>
  <c r="BC16" i="71" s="1"/>
  <c r="BB12" i="71"/>
  <c r="BC12" i="71" s="1"/>
  <c r="BB25" i="71"/>
  <c r="BC25" i="71" s="1"/>
  <c r="BB21" i="71"/>
  <c r="BC21" i="71" s="1"/>
  <c r="BB17" i="71"/>
  <c r="BC17" i="71" s="1"/>
  <c r="BB13" i="71"/>
  <c r="BC13" i="71" s="1"/>
  <c r="BB22" i="71"/>
  <c r="BC22" i="71" s="1"/>
  <c r="BB18" i="71"/>
  <c r="BC18" i="71" s="1"/>
  <c r="BB14" i="71"/>
  <c r="BC14" i="71" s="1"/>
  <c r="BB10" i="71"/>
  <c r="BC10" i="71" s="1"/>
  <c r="BB23" i="71"/>
  <c r="BC23" i="71" s="1"/>
  <c r="BB19" i="71"/>
  <c r="BC19" i="71" s="1"/>
  <c r="BB15" i="71"/>
  <c r="BC15" i="71" s="1"/>
  <c r="BB11" i="71"/>
  <c r="BC11" i="71" s="1"/>
  <c r="AS25" i="71"/>
  <c r="AT25" i="71" s="1"/>
  <c r="AS21" i="71"/>
  <c r="AT21" i="71" s="1"/>
  <c r="AS17" i="71"/>
  <c r="AT17" i="71" s="1"/>
  <c r="AS13" i="71"/>
  <c r="AT13" i="71" s="1"/>
  <c r="AS22" i="71"/>
  <c r="AT22" i="71" s="1"/>
  <c r="AS18" i="71"/>
  <c r="AT18" i="71" s="1"/>
  <c r="AS14" i="71"/>
  <c r="AT14" i="71" s="1"/>
  <c r="AS10" i="71"/>
  <c r="AT10" i="71" s="1"/>
  <c r="AS23" i="71"/>
  <c r="AT23" i="71" s="1"/>
  <c r="AS19" i="71"/>
  <c r="AT19" i="71" s="1"/>
  <c r="AS15" i="71"/>
  <c r="AT15" i="71" s="1"/>
  <c r="AS11" i="71"/>
  <c r="AT11" i="71" s="1"/>
  <c r="AS24" i="71"/>
  <c r="AT24" i="71" s="1"/>
  <c r="AS20" i="71"/>
  <c r="AT20" i="71" s="1"/>
  <c r="AS12" i="71"/>
  <c r="AT12" i="71" s="1"/>
  <c r="AS16" i="71"/>
  <c r="AT16" i="71" s="1"/>
  <c r="AV22" i="71"/>
  <c r="AW22" i="71" s="1"/>
  <c r="AV18" i="71"/>
  <c r="AW18" i="71" s="1"/>
  <c r="AV14" i="71"/>
  <c r="AW14" i="71" s="1"/>
  <c r="AV10" i="71"/>
  <c r="AW10" i="71" s="1"/>
  <c r="AV23" i="71"/>
  <c r="AW23" i="71" s="1"/>
  <c r="AV19" i="71"/>
  <c r="AW19" i="71" s="1"/>
  <c r="AV15" i="71"/>
  <c r="AW15" i="71" s="1"/>
  <c r="AV11" i="71"/>
  <c r="AW11" i="71" s="1"/>
  <c r="AV24" i="71"/>
  <c r="AW24" i="71" s="1"/>
  <c r="AV20" i="71"/>
  <c r="AW20" i="71" s="1"/>
  <c r="AV16" i="71"/>
  <c r="AW16" i="71" s="1"/>
  <c r="AV12" i="71"/>
  <c r="AW12" i="71" s="1"/>
  <c r="AV25" i="71"/>
  <c r="AW25" i="71" s="1"/>
  <c r="AV21" i="71"/>
  <c r="AW21" i="71" s="1"/>
  <c r="AV13" i="71"/>
  <c r="AW13" i="71" s="1"/>
  <c r="AV17" i="71"/>
  <c r="AW17" i="71" s="1"/>
  <c r="AI24" i="71"/>
  <c r="AJ24" i="71" s="1"/>
  <c r="AI20" i="71"/>
  <c r="AJ20" i="71" s="1"/>
  <c r="AI16" i="71"/>
  <c r="AJ16" i="71" s="1"/>
  <c r="AI12" i="71"/>
  <c r="AJ12" i="71" s="1"/>
  <c r="AI25" i="71"/>
  <c r="AJ25" i="71" s="1"/>
  <c r="AI21" i="71"/>
  <c r="AJ21" i="71" s="1"/>
  <c r="AI17" i="71"/>
  <c r="AJ17" i="71" s="1"/>
  <c r="AI13" i="71"/>
  <c r="AJ13" i="71" s="1"/>
  <c r="AI22" i="71"/>
  <c r="AJ22" i="71" s="1"/>
  <c r="AI18" i="71"/>
  <c r="AJ18" i="71" s="1"/>
  <c r="AI14" i="71"/>
  <c r="AJ14" i="71" s="1"/>
  <c r="AI10" i="71"/>
  <c r="AJ10" i="71" s="1"/>
  <c r="AI23" i="71"/>
  <c r="AJ23" i="71" s="1"/>
  <c r="AI19" i="71"/>
  <c r="AJ19" i="71" s="1"/>
  <c r="AI15" i="71"/>
  <c r="AJ15" i="71" s="1"/>
  <c r="AI11" i="71"/>
  <c r="AJ11" i="71" s="1"/>
  <c r="AM68" i="71"/>
  <c r="AN68" i="71" s="1"/>
  <c r="AM64" i="71"/>
  <c r="AN64" i="71" s="1"/>
  <c r="AM30" i="71"/>
  <c r="AN30" i="71" s="1"/>
  <c r="AM26" i="71"/>
  <c r="AN26" i="71" s="1"/>
  <c r="AM87" i="71"/>
  <c r="AN87" i="71" s="1"/>
  <c r="AM85" i="71"/>
  <c r="AN85" i="71" s="1"/>
  <c r="AM69" i="71"/>
  <c r="AN69" i="71" s="1"/>
  <c r="AM65" i="71"/>
  <c r="AN65" i="71" s="1"/>
  <c r="AM61" i="71"/>
  <c r="AN61" i="71" s="1"/>
  <c r="AM27" i="71"/>
  <c r="AN27" i="71" s="1"/>
  <c r="AM91" i="71"/>
  <c r="AN91" i="71" s="1"/>
  <c r="AM89" i="71"/>
  <c r="AN89" i="71" s="1"/>
  <c r="AM73" i="71"/>
  <c r="AN73" i="71" s="1"/>
  <c r="AM70" i="71"/>
  <c r="AN70" i="71" s="1"/>
  <c r="AM66" i="71"/>
  <c r="AN66" i="71" s="1"/>
  <c r="AM62" i="71"/>
  <c r="AN62" i="71" s="1"/>
  <c r="AM28" i="71"/>
  <c r="AN28" i="71" s="1"/>
  <c r="AM79" i="71"/>
  <c r="AN79" i="71" s="1"/>
  <c r="AM77" i="71"/>
  <c r="AN77" i="71" s="1"/>
  <c r="AM81" i="71"/>
  <c r="AN81" i="71" s="1"/>
  <c r="AM75" i="71"/>
  <c r="AN75" i="71" s="1"/>
  <c r="AM67" i="71"/>
  <c r="AN67" i="71" s="1"/>
  <c r="AM63" i="71"/>
  <c r="AN63" i="71" s="1"/>
  <c r="AM29" i="71"/>
  <c r="AN29" i="71" s="1"/>
  <c r="AM83" i="71"/>
  <c r="AN83" i="71" s="1"/>
  <c r="AM71" i="71"/>
  <c r="AN71" i="71" s="1"/>
  <c r="AM9" i="71"/>
  <c r="AN9" i="71" s="1"/>
  <c r="AM90" i="71"/>
  <c r="AN90" i="71" s="1"/>
  <c r="AM74" i="71"/>
  <c r="AN74" i="71" s="1"/>
  <c r="AM86" i="71"/>
  <c r="AN86" i="71" s="1"/>
  <c r="AM82" i="71"/>
  <c r="AN82" i="71" s="1"/>
  <c r="AM78" i="71"/>
  <c r="AN78" i="71" s="1"/>
  <c r="AM76" i="71"/>
  <c r="AN76" i="71" s="1"/>
  <c r="AM92" i="71"/>
  <c r="AN92" i="71" s="1"/>
  <c r="AM72" i="71"/>
  <c r="AN72" i="71" s="1"/>
  <c r="AM88" i="71"/>
  <c r="AN88" i="71" s="1"/>
  <c r="AM84" i="71"/>
  <c r="AN84" i="71" s="1"/>
  <c r="AM80" i="71"/>
  <c r="AN80" i="71" s="1"/>
  <c r="AY69" i="71"/>
  <c r="AZ69" i="71" s="1"/>
  <c r="AY65" i="71"/>
  <c r="AZ65" i="71" s="1"/>
  <c r="AY61" i="71"/>
  <c r="AZ61" i="71" s="1"/>
  <c r="AY27" i="71"/>
  <c r="AZ27" i="71" s="1"/>
  <c r="AY90" i="71"/>
  <c r="AZ90" i="71" s="1"/>
  <c r="AY74" i="71"/>
  <c r="AZ74" i="71" s="1"/>
  <c r="AY92" i="71"/>
  <c r="AZ92" i="71" s="1"/>
  <c r="AY76" i="71"/>
  <c r="AZ76" i="71" s="1"/>
  <c r="AY70" i="71"/>
  <c r="AZ70" i="71" s="1"/>
  <c r="AY66" i="71"/>
  <c r="AZ66" i="71" s="1"/>
  <c r="AY62" i="71"/>
  <c r="AZ62" i="71" s="1"/>
  <c r="AY28" i="71"/>
  <c r="AZ28" i="71" s="1"/>
  <c r="AY80" i="71"/>
  <c r="AZ80" i="71" s="1"/>
  <c r="AY71" i="71"/>
  <c r="AZ71" i="71" s="1"/>
  <c r="AY67" i="71"/>
  <c r="AZ67" i="71" s="1"/>
  <c r="AY63" i="71"/>
  <c r="AZ63" i="71" s="1"/>
  <c r="AY29" i="71"/>
  <c r="AZ29" i="71" s="1"/>
  <c r="AY82" i="71"/>
  <c r="AZ82" i="71" s="1"/>
  <c r="AY84" i="71"/>
  <c r="AZ84" i="71" s="1"/>
  <c r="AY88" i="71"/>
  <c r="AZ88" i="71" s="1"/>
  <c r="AY72" i="71"/>
  <c r="AZ72" i="71" s="1"/>
  <c r="AY68" i="71"/>
  <c r="AZ68" i="71" s="1"/>
  <c r="AY64" i="71"/>
  <c r="AZ64" i="71" s="1"/>
  <c r="AY30" i="71"/>
  <c r="AZ30" i="71" s="1"/>
  <c r="AY26" i="71"/>
  <c r="AZ26" i="71" s="1"/>
  <c r="AY78" i="71"/>
  <c r="AZ78" i="71" s="1"/>
  <c r="AY86" i="71"/>
  <c r="AZ86" i="71" s="1"/>
  <c r="AY85" i="71"/>
  <c r="AZ85" i="71" s="1"/>
  <c r="AY81" i="71"/>
  <c r="AZ81" i="71" s="1"/>
  <c r="AY77" i="71"/>
  <c r="AZ77" i="71" s="1"/>
  <c r="AY73" i="71"/>
  <c r="AZ73" i="71" s="1"/>
  <c r="AY89" i="71"/>
  <c r="AZ89" i="71" s="1"/>
  <c r="AY87" i="71"/>
  <c r="AZ87" i="71" s="1"/>
  <c r="AY83" i="71"/>
  <c r="AZ83" i="71" s="1"/>
  <c r="AY79" i="71"/>
  <c r="AZ79" i="71" s="1"/>
  <c r="AY75" i="71"/>
  <c r="AZ75" i="71" s="1"/>
  <c r="AY91" i="71"/>
  <c r="AZ91" i="71" s="1"/>
  <c r="AY9" i="71"/>
  <c r="AZ9" i="71" s="1"/>
  <c r="AP91" i="71"/>
  <c r="AQ91" i="71" s="1"/>
  <c r="AP89" i="71"/>
  <c r="AQ89" i="71" s="1"/>
  <c r="AP78" i="71"/>
  <c r="AQ78" i="71" s="1"/>
  <c r="AP75" i="71"/>
  <c r="AQ75" i="71" s="1"/>
  <c r="AP70" i="71"/>
  <c r="AQ70" i="71" s="1"/>
  <c r="AP66" i="71"/>
  <c r="AQ66" i="71" s="1"/>
  <c r="AP62" i="71"/>
  <c r="AQ62" i="71" s="1"/>
  <c r="AP28" i="71"/>
  <c r="AQ28" i="71" s="1"/>
  <c r="AP82" i="71"/>
  <c r="AQ82" i="71" s="1"/>
  <c r="AP71" i="71"/>
  <c r="AQ71" i="71" s="1"/>
  <c r="AP67" i="71"/>
  <c r="AQ67" i="71" s="1"/>
  <c r="AP63" i="71"/>
  <c r="AQ63" i="71" s="1"/>
  <c r="AP29" i="71"/>
  <c r="AQ29" i="71" s="1"/>
  <c r="AP86" i="71"/>
  <c r="AQ86" i="71" s="1"/>
  <c r="AP83" i="71"/>
  <c r="AQ83" i="71" s="1"/>
  <c r="AP81" i="71"/>
  <c r="AQ81" i="71" s="1"/>
  <c r="AP68" i="71"/>
  <c r="AQ68" i="71" s="1"/>
  <c r="AP64" i="71"/>
  <c r="AQ64" i="71" s="1"/>
  <c r="AP30" i="71"/>
  <c r="AQ30" i="71" s="1"/>
  <c r="AP26" i="71"/>
  <c r="AQ26" i="71" s="1"/>
  <c r="AP69" i="71"/>
  <c r="AQ69" i="71" s="1"/>
  <c r="AP65" i="71"/>
  <c r="AQ65" i="71" s="1"/>
  <c r="AP61" i="71"/>
  <c r="AQ61" i="71" s="1"/>
  <c r="AP27" i="71"/>
  <c r="AQ27" i="71" s="1"/>
  <c r="AP90" i="71"/>
  <c r="AQ90" i="71" s="1"/>
  <c r="AP74" i="71"/>
  <c r="AQ74" i="71" s="1"/>
  <c r="AP85" i="71"/>
  <c r="AQ85" i="71" s="1"/>
  <c r="AP73" i="71"/>
  <c r="AQ73" i="71" s="1"/>
  <c r="AP87" i="71"/>
  <c r="AQ87" i="71" s="1"/>
  <c r="AP79" i="71"/>
  <c r="AQ79" i="71" s="1"/>
  <c r="AP77" i="71"/>
  <c r="AQ77" i="71" s="1"/>
  <c r="AP9" i="71"/>
  <c r="AQ9" i="71" s="1"/>
  <c r="AP76" i="71"/>
  <c r="AQ76" i="71" s="1"/>
  <c r="AP92" i="71"/>
  <c r="AQ92" i="71" s="1"/>
  <c r="AP88" i="71"/>
  <c r="AQ88" i="71" s="1"/>
  <c r="AP84" i="71"/>
  <c r="AQ84" i="71" s="1"/>
  <c r="AP72" i="71"/>
  <c r="AQ72" i="71" s="1"/>
  <c r="AP80" i="71"/>
  <c r="AQ80" i="71" s="1"/>
  <c r="BB70" i="71"/>
  <c r="BC70" i="71" s="1"/>
  <c r="BB66" i="71"/>
  <c r="BC66" i="71" s="1"/>
  <c r="BB62" i="71"/>
  <c r="BC62" i="71" s="1"/>
  <c r="BB28" i="71"/>
  <c r="BC28" i="71" s="1"/>
  <c r="BB92" i="71"/>
  <c r="BC92" i="71" s="1"/>
  <c r="BB87" i="71"/>
  <c r="BC87" i="71" s="1"/>
  <c r="BB85" i="71"/>
  <c r="BC85" i="71" s="1"/>
  <c r="BB78" i="71"/>
  <c r="BC78" i="71" s="1"/>
  <c r="BB76" i="71"/>
  <c r="BC76" i="71" s="1"/>
  <c r="BB71" i="71"/>
  <c r="BC71" i="71" s="1"/>
  <c r="BB67" i="71"/>
  <c r="BC67" i="71" s="1"/>
  <c r="BB63" i="71"/>
  <c r="BC63" i="71" s="1"/>
  <c r="BB29" i="71"/>
  <c r="BC29" i="71" s="1"/>
  <c r="BB91" i="71"/>
  <c r="BC91" i="71" s="1"/>
  <c r="BB89" i="71"/>
  <c r="BC89" i="71" s="1"/>
  <c r="BB82" i="71"/>
  <c r="BC82" i="71" s="1"/>
  <c r="BB68" i="71"/>
  <c r="BC68" i="71" s="1"/>
  <c r="BB64" i="71"/>
  <c r="BC64" i="71" s="1"/>
  <c r="BB30" i="71"/>
  <c r="BC30" i="71" s="1"/>
  <c r="BB26" i="71"/>
  <c r="BC26" i="71" s="1"/>
  <c r="BB86" i="71"/>
  <c r="BC86" i="71" s="1"/>
  <c r="BB84" i="71"/>
  <c r="BC84" i="71" s="1"/>
  <c r="BB79" i="71"/>
  <c r="BC79" i="71" s="1"/>
  <c r="BB77" i="71"/>
  <c r="BC77" i="71" s="1"/>
  <c r="BB88" i="71"/>
  <c r="BC88" i="71" s="1"/>
  <c r="BB81" i="71"/>
  <c r="BC81" i="71" s="1"/>
  <c r="BB72" i="71"/>
  <c r="BC72" i="71" s="1"/>
  <c r="BB69" i="71"/>
  <c r="BC69" i="71" s="1"/>
  <c r="BB65" i="71"/>
  <c r="BC65" i="71" s="1"/>
  <c r="BB61" i="71"/>
  <c r="BC61" i="71" s="1"/>
  <c r="BB27" i="71"/>
  <c r="BC27" i="71" s="1"/>
  <c r="BB75" i="71"/>
  <c r="BC75" i="71" s="1"/>
  <c r="BB74" i="71"/>
  <c r="BC74" i="71" s="1"/>
  <c r="BB80" i="71"/>
  <c r="BC80" i="71" s="1"/>
  <c r="BB73" i="71"/>
  <c r="BC73" i="71" s="1"/>
  <c r="BB90" i="71"/>
  <c r="BC90" i="71" s="1"/>
  <c r="BB83" i="71"/>
  <c r="BC83" i="71" s="1"/>
  <c r="BB9" i="71"/>
  <c r="BC9" i="71" s="1"/>
  <c r="AS80" i="71"/>
  <c r="AT80" i="71" s="1"/>
  <c r="AS79" i="71"/>
  <c r="AT79" i="71" s="1"/>
  <c r="AS77" i="71"/>
  <c r="AT77" i="71" s="1"/>
  <c r="AS71" i="71"/>
  <c r="AT71" i="71" s="1"/>
  <c r="AS67" i="71"/>
  <c r="AT67" i="71" s="1"/>
  <c r="AS63" i="71"/>
  <c r="AT63" i="71" s="1"/>
  <c r="AS29" i="71"/>
  <c r="AT29" i="71" s="1"/>
  <c r="AS82" i="71"/>
  <c r="AT82" i="71" s="1"/>
  <c r="AS84" i="71"/>
  <c r="AT84" i="71" s="1"/>
  <c r="AS83" i="71"/>
  <c r="AT83" i="71" s="1"/>
  <c r="AS68" i="71"/>
  <c r="AT68" i="71" s="1"/>
  <c r="AS64" i="71"/>
  <c r="AT64" i="71" s="1"/>
  <c r="AS30" i="71"/>
  <c r="AT30" i="71" s="1"/>
  <c r="AS26" i="71"/>
  <c r="AT26" i="71" s="1"/>
  <c r="AS86" i="71"/>
  <c r="AT86" i="71" s="1"/>
  <c r="AS88" i="71"/>
  <c r="AT88" i="71" s="1"/>
  <c r="AS87" i="71"/>
  <c r="AT87" i="71" s="1"/>
  <c r="AS85" i="71"/>
  <c r="AT85" i="71" s="1"/>
  <c r="AS69" i="71"/>
  <c r="AT69" i="71" s="1"/>
  <c r="AS65" i="71"/>
  <c r="AT65" i="71" s="1"/>
  <c r="AS61" i="71"/>
  <c r="AT61" i="71" s="1"/>
  <c r="AS27" i="71"/>
  <c r="AT27" i="71" s="1"/>
  <c r="AS90" i="71"/>
  <c r="AT90" i="71" s="1"/>
  <c r="AS70" i="71"/>
  <c r="AT70" i="71" s="1"/>
  <c r="AS66" i="71"/>
  <c r="AT66" i="71" s="1"/>
  <c r="AS62" i="71"/>
  <c r="AT62" i="71" s="1"/>
  <c r="AS28" i="71"/>
  <c r="AT28" i="71" s="1"/>
  <c r="AS78" i="71"/>
  <c r="AT78" i="71" s="1"/>
  <c r="AS92" i="71"/>
  <c r="AT92" i="71" s="1"/>
  <c r="AS76" i="71"/>
  <c r="AT76" i="71" s="1"/>
  <c r="AS74" i="71"/>
  <c r="AT74" i="71" s="1"/>
  <c r="AS81" i="71"/>
  <c r="AT81" i="71" s="1"/>
  <c r="AS73" i="71"/>
  <c r="AT73" i="71" s="1"/>
  <c r="AS9" i="71"/>
  <c r="AT9" i="71" s="1"/>
  <c r="AS91" i="71"/>
  <c r="AT91" i="71" s="1"/>
  <c r="AS72" i="71"/>
  <c r="AT72" i="71" s="1"/>
  <c r="AS89" i="71"/>
  <c r="AT89" i="71" s="1"/>
  <c r="AS75" i="71"/>
  <c r="AT75" i="71" s="1"/>
  <c r="AV84" i="71"/>
  <c r="AW84" i="71" s="1"/>
  <c r="AV68" i="71"/>
  <c r="AW68" i="71" s="1"/>
  <c r="AV64" i="71"/>
  <c r="AW64" i="71" s="1"/>
  <c r="AV30" i="71"/>
  <c r="AW30" i="71" s="1"/>
  <c r="AV26" i="71"/>
  <c r="AW26" i="71" s="1"/>
  <c r="AV86" i="71"/>
  <c r="AW86" i="71" s="1"/>
  <c r="AV83" i="71"/>
  <c r="AW83" i="71" s="1"/>
  <c r="AV81" i="71"/>
  <c r="AW81" i="71" s="1"/>
  <c r="AV88" i="71"/>
  <c r="AW88" i="71" s="1"/>
  <c r="AV69" i="71"/>
  <c r="AW69" i="71" s="1"/>
  <c r="AV65" i="71"/>
  <c r="AW65" i="71" s="1"/>
  <c r="AV61" i="71"/>
  <c r="AW61" i="71" s="1"/>
  <c r="AV27" i="71"/>
  <c r="AW27" i="71" s="1"/>
  <c r="AV90" i="71"/>
  <c r="AW90" i="71" s="1"/>
  <c r="AV87" i="71"/>
  <c r="AW87" i="71" s="1"/>
  <c r="AV85" i="71"/>
  <c r="AW85" i="71" s="1"/>
  <c r="AV74" i="71"/>
  <c r="AW74" i="71" s="1"/>
  <c r="AV92" i="71"/>
  <c r="AW92" i="71" s="1"/>
  <c r="AV70" i="71"/>
  <c r="AW70" i="71" s="1"/>
  <c r="AV66" i="71"/>
  <c r="AW66" i="71" s="1"/>
  <c r="AV62" i="71"/>
  <c r="AW62" i="71" s="1"/>
  <c r="AV28" i="71"/>
  <c r="AW28" i="71" s="1"/>
  <c r="AV91" i="71"/>
  <c r="AW91" i="71" s="1"/>
  <c r="AV89" i="71"/>
  <c r="AW89" i="71" s="1"/>
  <c r="AV78" i="71"/>
  <c r="AW78" i="71" s="1"/>
  <c r="AV71" i="71"/>
  <c r="AW71" i="71" s="1"/>
  <c r="AV67" i="71"/>
  <c r="AW67" i="71" s="1"/>
  <c r="AV63" i="71"/>
  <c r="AW63" i="71" s="1"/>
  <c r="AV29" i="71"/>
  <c r="AW29" i="71" s="1"/>
  <c r="AV82" i="71"/>
  <c r="AW82" i="71" s="1"/>
  <c r="AV79" i="71"/>
  <c r="AW79" i="71" s="1"/>
  <c r="AV77" i="71"/>
  <c r="AW77" i="71" s="1"/>
  <c r="AV80" i="71"/>
  <c r="AW80" i="71" s="1"/>
  <c r="AV76" i="71"/>
  <c r="AW76" i="71" s="1"/>
  <c r="AV73" i="71"/>
  <c r="AW73" i="71" s="1"/>
  <c r="AV9" i="71"/>
  <c r="AW9" i="71" s="1"/>
  <c r="AV72" i="71"/>
  <c r="AW72" i="71" s="1"/>
  <c r="AV75" i="71"/>
  <c r="AW75" i="71" s="1"/>
  <c r="AI70" i="71"/>
  <c r="AJ70" i="71" s="1"/>
  <c r="AI66" i="71"/>
  <c r="AJ66" i="71" s="1"/>
  <c r="AI62" i="71"/>
  <c r="AJ62" i="71" s="1"/>
  <c r="AI28" i="71"/>
  <c r="AJ28" i="71" s="1"/>
  <c r="AI79" i="71"/>
  <c r="AJ79" i="71" s="1"/>
  <c r="AI77" i="71"/>
  <c r="AJ77" i="71" s="1"/>
  <c r="AI71" i="71"/>
  <c r="AJ71" i="71" s="1"/>
  <c r="AI67" i="71"/>
  <c r="AJ67" i="71" s="1"/>
  <c r="AI63" i="71"/>
  <c r="AJ63" i="71" s="1"/>
  <c r="AI29" i="71"/>
  <c r="AJ29" i="71" s="1"/>
  <c r="AI83" i="71"/>
  <c r="AJ83" i="71" s="1"/>
  <c r="AI68" i="71"/>
  <c r="AJ68" i="71" s="1"/>
  <c r="AI64" i="71"/>
  <c r="AJ64" i="71" s="1"/>
  <c r="AI30" i="71"/>
  <c r="AJ30" i="71" s="1"/>
  <c r="AI26" i="71"/>
  <c r="AJ26" i="71" s="1"/>
  <c r="AI87" i="71"/>
  <c r="AJ87" i="71" s="1"/>
  <c r="AI85" i="71"/>
  <c r="AJ85" i="71" s="1"/>
  <c r="AI91" i="71"/>
  <c r="AJ91" i="71" s="1"/>
  <c r="AI73" i="71"/>
  <c r="AJ73" i="71" s="1"/>
  <c r="AI89" i="71"/>
  <c r="AJ89" i="71" s="1"/>
  <c r="AI69" i="71"/>
  <c r="AJ69" i="71" s="1"/>
  <c r="AI65" i="71"/>
  <c r="AJ65" i="71" s="1"/>
  <c r="AI61" i="71"/>
  <c r="AJ61" i="71" s="1"/>
  <c r="AI27" i="71"/>
  <c r="AJ27" i="71" s="1"/>
  <c r="AI9" i="71"/>
  <c r="AJ9" i="71" s="1"/>
  <c r="AI75" i="71"/>
  <c r="AJ75" i="71" s="1"/>
  <c r="AI81" i="71"/>
  <c r="AJ81" i="71" s="1"/>
  <c r="AI86" i="71"/>
  <c r="AJ86" i="71" s="1"/>
  <c r="AI72" i="71"/>
  <c r="AJ72" i="71" s="1"/>
  <c r="AI82" i="71"/>
  <c r="AJ82" i="71" s="1"/>
  <c r="AI78" i="71"/>
  <c r="AJ78" i="71" s="1"/>
  <c r="AI74" i="71"/>
  <c r="AJ74" i="71" s="1"/>
  <c r="AI90" i="71"/>
  <c r="AJ90" i="71" s="1"/>
  <c r="AI88" i="71"/>
  <c r="AJ88" i="71" s="1"/>
  <c r="AI84" i="71"/>
  <c r="AJ84" i="71" s="1"/>
  <c r="AI80" i="71"/>
  <c r="AJ80" i="71" s="1"/>
  <c r="AI76" i="71"/>
  <c r="AJ76" i="71" s="1"/>
  <c r="AI92" i="71"/>
  <c r="AJ92" i="71" s="1"/>
  <c r="AM9" i="85"/>
  <c r="AN9" i="85" s="1"/>
  <c r="AM17" i="85"/>
  <c r="AN17" i="85" s="1"/>
  <c r="AM10" i="85"/>
  <c r="AN10" i="85" s="1"/>
  <c r="AM18" i="85"/>
  <c r="AN18" i="85" s="1"/>
  <c r="AM12" i="85"/>
  <c r="AN12" i="85" s="1"/>
  <c r="AM13" i="85"/>
  <c r="AN13" i="85" s="1"/>
  <c r="AM14" i="85"/>
  <c r="AN14" i="85" s="1"/>
  <c r="BD29" i="72" l="1"/>
  <c r="BD8" i="71"/>
  <c r="BD21" i="86"/>
  <c r="BD13" i="86"/>
  <c r="BD24" i="66"/>
  <c r="BD8" i="66"/>
  <c r="BD15" i="73"/>
  <c r="BD26" i="68"/>
  <c r="BD32" i="91"/>
  <c r="BD20" i="67"/>
  <c r="BD52" i="91"/>
  <c r="BD19" i="70"/>
  <c r="BD23" i="85"/>
  <c r="BD63" i="68"/>
  <c r="BD37" i="87"/>
  <c r="BD18" i="67"/>
  <c r="BD41" i="88"/>
  <c r="BD18" i="66"/>
  <c r="BD36" i="66"/>
  <c r="BD20" i="91"/>
  <c r="BD31" i="86"/>
  <c r="BD51" i="68"/>
  <c r="BD27" i="85"/>
  <c r="BD36" i="88"/>
  <c r="BD39" i="91"/>
  <c r="BD39" i="68"/>
  <c r="BD19" i="87"/>
  <c r="BD21" i="85"/>
  <c r="BD18" i="70"/>
  <c r="BD15" i="86"/>
  <c r="BD62" i="87"/>
  <c r="BD14" i="89"/>
  <c r="BD34" i="86"/>
  <c r="BD29" i="87"/>
  <c r="BD23" i="69"/>
  <c r="BD27" i="73"/>
  <c r="BD43" i="91"/>
  <c r="BD35" i="68"/>
  <c r="BD63" i="87"/>
  <c r="BD61" i="87"/>
  <c r="BD13" i="74"/>
  <c r="BD21" i="66"/>
  <c r="BD17" i="89"/>
  <c r="BD19" i="67"/>
  <c r="BD24" i="70"/>
  <c r="BD26" i="66"/>
  <c r="BD25" i="91"/>
  <c r="BD17" i="86"/>
  <c r="BD10" i="87"/>
  <c r="BD28" i="66"/>
  <c r="BD48" i="91"/>
  <c r="BD17" i="66"/>
  <c r="BD27" i="69"/>
  <c r="BD47" i="91"/>
  <c r="BD65" i="87"/>
  <c r="BD49" i="91"/>
  <c r="BD14" i="87"/>
  <c r="BD24" i="88"/>
  <c r="BD37" i="68"/>
  <c r="BD12" i="87"/>
  <c r="BD19" i="88"/>
  <c r="BD29" i="91"/>
  <c r="BD16" i="89"/>
  <c r="BD33" i="88"/>
  <c r="BD31" i="91"/>
  <c r="BD13" i="73"/>
  <c r="BD9" i="89"/>
  <c r="BD14" i="69"/>
  <c r="BD54" i="91"/>
  <c r="BD22" i="88"/>
  <c r="BD22" i="70"/>
  <c r="BD14" i="91"/>
  <c r="BD33" i="91"/>
  <c r="BD45" i="68"/>
  <c r="BD29" i="85"/>
  <c r="BD25" i="70"/>
  <c r="BD40" i="91"/>
  <c r="BD19" i="69"/>
  <c r="BD53" i="87"/>
  <c r="BD18" i="69"/>
  <c r="BD35" i="86"/>
  <c r="BD28" i="87"/>
  <c r="BD58" i="87"/>
  <c r="BD17" i="87"/>
  <c r="BD16" i="91"/>
  <c r="BD53" i="91"/>
  <c r="BD11" i="73"/>
  <c r="BD30" i="86"/>
  <c r="BD26" i="73"/>
  <c r="BD42" i="87"/>
  <c r="BD53" i="68"/>
  <c r="BD35" i="88"/>
  <c r="BD30" i="91"/>
  <c r="BD47" i="68"/>
  <c r="BD13" i="87"/>
  <c r="BD29" i="88"/>
  <c r="BD37" i="91"/>
  <c r="BD34" i="91"/>
  <c r="BD32" i="86"/>
  <c r="BD44" i="68"/>
  <c r="BD67" i="87"/>
  <c r="BD47" i="87"/>
  <c r="BD20" i="89"/>
  <c r="BD38" i="88"/>
  <c r="BD13" i="91"/>
  <c r="BD10" i="91"/>
  <c r="BD8" i="73"/>
  <c r="BD30" i="73"/>
  <c r="BD29" i="73"/>
  <c r="BD48" i="87"/>
  <c r="BD10" i="67"/>
  <c r="BD12" i="70"/>
  <c r="BD25" i="66"/>
  <c r="BD10" i="66"/>
  <c r="BD19" i="68"/>
  <c r="BD19" i="89"/>
  <c r="BD34" i="88"/>
  <c r="BD42" i="91"/>
  <c r="BD9" i="73"/>
  <c r="BD57" i="87"/>
  <c r="BD9" i="74"/>
  <c r="BD34" i="66"/>
  <c r="BD12" i="69"/>
  <c r="BD17" i="73"/>
  <c r="BD11" i="89"/>
  <c r="BD8" i="91"/>
  <c r="BD16" i="73"/>
  <c r="BD64" i="87"/>
  <c r="BD17" i="91"/>
  <c r="BD14" i="74"/>
  <c r="BD8" i="88"/>
  <c r="BD28" i="88"/>
  <c r="BD48" i="68"/>
  <c r="BD31" i="68"/>
  <c r="BD11" i="87"/>
  <c r="BD33" i="85"/>
  <c r="BD14" i="88"/>
  <c r="BD22" i="66"/>
  <c r="BD54" i="68"/>
  <c r="BD42" i="68"/>
  <c r="BD32" i="87"/>
  <c r="BD20" i="85"/>
  <c r="BD30" i="88"/>
  <c r="BD27" i="70"/>
  <c r="BD26" i="91"/>
  <c r="BD15" i="91"/>
  <c r="BD45" i="91"/>
  <c r="BD19" i="91"/>
  <c r="BD21" i="91"/>
  <c r="BD26" i="86"/>
  <c r="BD37" i="86"/>
  <c r="BD25" i="86"/>
  <c r="BD10" i="73"/>
  <c r="BD28" i="73"/>
  <c r="BD33" i="68"/>
  <c r="BD66" i="68"/>
  <c r="BD28" i="68"/>
  <c r="BD9" i="68"/>
  <c r="BD25" i="87"/>
  <c r="BD59" i="87"/>
  <c r="BD30" i="87"/>
  <c r="BD12" i="89"/>
  <c r="BD34" i="85"/>
  <c r="BD32" i="85"/>
  <c r="BD12" i="67"/>
  <c r="BD16" i="67"/>
  <c r="BD12" i="74"/>
  <c r="BD17" i="88"/>
  <c r="BD11" i="88"/>
  <c r="BD43" i="88"/>
  <c r="BD8" i="70"/>
  <c r="BD14" i="70"/>
  <c r="BD14" i="66"/>
  <c r="BD30" i="66"/>
  <c r="BD19" i="66"/>
  <c r="BD13" i="68"/>
  <c r="BD24" i="68"/>
  <c r="BD22" i="89"/>
  <c r="BD36" i="86"/>
  <c r="BD50" i="68"/>
  <c r="BD44" i="88"/>
  <c r="BD23" i="70"/>
  <c r="BD12" i="91"/>
  <c r="BD24" i="91"/>
  <c r="BD20" i="73"/>
  <c r="BD58" i="68"/>
  <c r="BD27" i="68"/>
  <c r="BD8" i="75"/>
  <c r="BD23" i="89"/>
  <c r="BD31" i="85"/>
  <c r="BD9" i="70"/>
  <c r="BD28" i="91"/>
  <c r="BD38" i="86"/>
  <c r="BD24" i="73"/>
  <c r="BD36" i="87"/>
  <c r="BD34" i="87"/>
  <c r="BD51" i="87"/>
  <c r="BD11" i="74"/>
  <c r="BD32" i="88"/>
  <c r="BD20" i="88"/>
  <c r="BD22" i="69"/>
  <c r="BD38" i="91"/>
  <c r="BD55" i="91"/>
  <c r="BD50" i="91"/>
  <c r="BD10" i="86"/>
  <c r="BD28" i="86"/>
  <c r="BD9" i="86"/>
  <c r="BD25" i="73"/>
  <c r="BD23" i="73"/>
  <c r="BD56" i="68"/>
  <c r="BD12" i="68"/>
  <c r="BD59" i="68"/>
  <c r="BD67" i="68"/>
  <c r="BD21" i="87"/>
  <c r="BD22" i="85"/>
  <c r="BD14" i="67"/>
  <c r="BD11" i="67"/>
  <c r="BD10" i="74"/>
  <c r="BD25" i="88"/>
  <c r="BD21" i="70"/>
  <c r="BD17" i="70"/>
  <c r="BD23" i="66"/>
  <c r="BD37" i="66"/>
  <c r="BD20" i="66"/>
  <c r="BD23" i="68"/>
  <c r="BD25" i="85"/>
  <c r="BD46" i="91"/>
  <c r="BD10" i="68"/>
  <c r="BD44" i="91"/>
  <c r="BD35" i="91"/>
  <c r="BD9" i="91"/>
  <c r="BD12" i="86"/>
  <c r="BD33" i="86"/>
  <c r="BD11" i="86"/>
  <c r="BD39" i="86"/>
  <c r="BD14" i="68"/>
  <c r="BD55" i="68"/>
  <c r="BD57" i="68"/>
  <c r="BD17" i="68"/>
  <c r="BD64" i="68"/>
  <c r="BD60" i="68"/>
  <c r="BD61" i="68"/>
  <c r="BD41" i="87"/>
  <c r="BD31" i="87"/>
  <c r="BD40" i="87"/>
  <c r="BD8" i="89"/>
  <c r="BD21" i="89"/>
  <c r="BD26" i="85"/>
  <c r="BD24" i="85"/>
  <c r="BD13" i="67"/>
  <c r="BD8" i="74"/>
  <c r="BD37" i="88"/>
  <c r="BD31" i="88"/>
  <c r="BD39" i="88"/>
  <c r="BD26" i="88"/>
  <c r="BD40" i="88"/>
  <c r="BD28" i="70"/>
  <c r="BD32" i="66"/>
  <c r="BD11" i="66"/>
  <c r="BD20" i="69"/>
  <c r="BD30" i="68"/>
  <c r="BD51" i="91"/>
  <c r="BD27" i="91"/>
  <c r="BD25" i="68"/>
  <c r="BD16" i="68"/>
  <c r="BD29" i="68"/>
  <c r="BD21" i="88"/>
  <c r="BD41" i="91"/>
  <c r="BD22" i="87"/>
  <c r="BD9" i="87"/>
  <c r="BD15" i="74"/>
  <c r="BD12" i="88"/>
  <c r="BD28" i="69"/>
  <c r="BD19" i="73"/>
  <c r="BD46" i="68"/>
  <c r="BD18" i="87"/>
  <c r="BD9" i="67"/>
  <c r="BD45" i="88"/>
  <c r="BD11" i="70"/>
  <c r="BD12" i="66"/>
  <c r="BD8" i="86"/>
  <c r="BD21" i="73"/>
  <c r="BD49" i="68"/>
  <c r="BD41" i="68"/>
  <c r="BD62" i="68"/>
  <c r="BD20" i="87"/>
  <c r="BD13" i="89"/>
  <c r="BD15" i="67"/>
  <c r="BD20" i="70"/>
  <c r="BD11" i="69"/>
  <c r="BD23" i="91"/>
  <c r="BD36" i="91"/>
  <c r="BD24" i="86"/>
  <c r="BD29" i="86"/>
  <c r="BD12" i="73"/>
  <c r="BD15" i="68"/>
  <c r="BD65" i="68"/>
  <c r="BD11" i="68"/>
  <c r="BD18" i="68"/>
  <c r="BD22" i="68"/>
  <c r="BD8" i="68"/>
  <c r="BD21" i="68"/>
  <c r="BD23" i="87"/>
  <c r="BD27" i="87"/>
  <c r="BD49" i="87"/>
  <c r="BD24" i="87"/>
  <c r="BD18" i="89"/>
  <c r="BD10" i="89"/>
  <c r="BD30" i="85"/>
  <c r="BD28" i="85"/>
  <c r="BD17" i="67"/>
  <c r="BD10" i="88"/>
  <c r="BD27" i="88"/>
  <c r="BD42" i="88"/>
  <c r="BD16" i="70"/>
  <c r="BD27" i="66"/>
  <c r="BD16" i="66"/>
  <c r="BD15" i="66"/>
  <c r="BD26" i="69"/>
  <c r="BD20" i="86"/>
  <c r="BD19" i="86"/>
  <c r="BD22" i="86"/>
  <c r="BD18" i="86"/>
  <c r="BD23" i="86"/>
  <c r="BD14" i="86"/>
  <c r="BD16" i="86"/>
  <c r="BD27" i="86"/>
  <c r="BD29" i="66"/>
  <c r="BD31" i="66"/>
  <c r="BD9" i="66"/>
  <c r="BD33" i="66"/>
  <c r="BD13" i="66"/>
  <c r="BD35" i="66"/>
  <c r="BD15" i="87"/>
  <c r="BD26" i="87"/>
  <c r="BD15" i="89"/>
  <c r="BD24" i="69"/>
  <c r="BD13" i="69"/>
  <c r="BD39" i="87"/>
  <c r="BD45" i="87"/>
  <c r="BD16" i="87"/>
  <c r="BD43" i="87"/>
  <c r="BD8" i="69"/>
  <c r="BD15" i="69"/>
  <c r="BD14" i="73"/>
  <c r="BD55" i="87"/>
  <c r="BD50" i="87"/>
  <c r="BD9" i="88"/>
  <c r="BD16" i="88"/>
  <c r="BD13" i="70"/>
  <c r="BD52" i="87"/>
  <c r="BD56" i="87"/>
  <c r="BD13" i="88"/>
  <c r="BD25" i="69"/>
  <c r="BD10" i="69"/>
  <c r="BD34" i="68"/>
  <c r="BD8" i="87"/>
  <c r="BD60" i="87"/>
  <c r="BD38" i="87"/>
  <c r="BD15" i="88"/>
  <c r="BD18" i="88"/>
  <c r="BD23" i="88"/>
  <c r="BD10" i="70"/>
  <c r="BD11" i="91"/>
  <c r="BD18" i="73"/>
  <c r="BD32" i="68"/>
  <c r="BD40" i="68"/>
  <c r="BD36" i="68"/>
  <c r="BD38" i="68"/>
  <c r="BD35" i="87"/>
  <c r="BD46" i="87"/>
  <c r="BD9" i="75"/>
  <c r="BD16" i="69"/>
  <c r="BD43" i="68"/>
  <c r="BD20" i="68"/>
  <c r="BD44" i="87"/>
  <c r="BD33" i="87"/>
  <c r="BD54" i="87"/>
  <c r="BD9" i="69"/>
  <c r="BD21" i="69"/>
  <c r="BD22" i="91"/>
  <c r="BD18" i="91"/>
  <c r="BD22" i="73"/>
  <c r="BD52" i="68"/>
  <c r="BD66" i="87"/>
  <c r="BD8" i="67"/>
  <c r="BD26" i="70"/>
  <c r="BD15" i="70"/>
  <c r="BD17" i="69"/>
  <c r="BD24" i="71"/>
  <c r="BD29" i="71"/>
  <c r="BD14" i="71"/>
  <c r="BD25" i="71"/>
  <c r="BD78" i="85"/>
  <c r="BD79" i="85"/>
  <c r="BD85" i="85"/>
  <c r="BD52" i="85"/>
  <c r="BD87" i="85"/>
  <c r="BD38" i="85"/>
  <c r="BD61" i="85"/>
  <c r="BD36" i="85"/>
  <c r="BD39" i="85"/>
  <c r="BD41" i="85"/>
  <c r="BD50" i="85"/>
  <c r="BD44" i="85"/>
  <c r="BD81" i="85"/>
  <c r="BD54" i="85"/>
  <c r="BD55" i="85"/>
  <c r="BD46" i="85"/>
  <c r="BD43" i="85"/>
  <c r="BD47" i="85"/>
  <c r="BD82" i="85"/>
  <c r="BD60" i="85"/>
  <c r="BD42" i="85"/>
  <c r="BD71" i="85"/>
  <c r="BD80" i="85"/>
  <c r="BD77" i="85"/>
  <c r="BD83" i="85"/>
  <c r="BD37" i="85"/>
  <c r="BD86" i="85"/>
  <c r="BD48" i="85"/>
  <c r="BD70" i="85"/>
  <c r="BD72" i="85"/>
  <c r="BD73" i="85"/>
  <c r="BD88" i="85"/>
  <c r="BD69" i="85"/>
  <c r="BD65" i="85"/>
  <c r="BD45" i="85"/>
  <c r="BD35" i="85"/>
  <c r="BD40" i="85"/>
  <c r="BD51" i="85"/>
  <c r="BD68" i="85"/>
  <c r="BD64" i="85"/>
  <c r="BD84" i="85"/>
  <c r="BD56" i="85"/>
  <c r="BD67" i="85"/>
  <c r="BD76" i="85"/>
  <c r="BD75" i="85"/>
  <c r="BD59" i="85"/>
  <c r="BD57" i="85"/>
  <c r="BD63" i="85"/>
  <c r="BD58" i="85"/>
  <c r="BD66" i="85"/>
  <c r="BD74" i="85"/>
  <c r="BD53" i="85"/>
  <c r="BD62" i="85"/>
  <c r="BD49" i="85"/>
  <c r="BD50" i="72"/>
  <c r="BD18" i="72"/>
  <c r="BD19" i="72"/>
  <c r="BD33" i="72"/>
  <c r="BD17" i="72"/>
  <c r="BD36" i="72"/>
  <c r="BD40" i="72"/>
  <c r="BD10" i="72"/>
  <c r="BD52" i="72"/>
  <c r="BD54" i="72"/>
  <c r="BD48" i="72"/>
  <c r="BD23" i="72"/>
  <c r="BD28" i="72"/>
  <c r="BD31" i="72"/>
  <c r="BD11" i="72"/>
  <c r="BD12" i="72"/>
  <c r="BD39" i="72"/>
  <c r="BD37" i="72"/>
  <c r="BD30" i="72"/>
  <c r="BD21" i="72"/>
  <c r="BD15" i="72"/>
  <c r="BD56" i="72"/>
  <c r="BD13" i="72"/>
  <c r="BD8" i="72"/>
  <c r="BD43" i="72"/>
  <c r="BD49" i="72"/>
  <c r="BD34" i="72"/>
  <c r="BD25" i="72"/>
  <c r="BD16" i="72"/>
  <c r="BD22" i="72"/>
  <c r="BD9" i="72"/>
  <c r="BD26" i="72"/>
  <c r="BD38" i="72"/>
  <c r="BD53" i="72"/>
  <c r="BD45" i="72"/>
  <c r="BD20" i="72"/>
  <c r="BD35" i="72"/>
  <c r="BD41" i="72"/>
  <c r="BD42" i="72"/>
  <c r="BD55" i="72"/>
  <c r="BD44" i="72"/>
  <c r="BD24" i="72"/>
  <c r="BD46" i="72"/>
  <c r="BD14" i="72"/>
  <c r="BD27" i="72"/>
  <c r="BD51" i="72"/>
  <c r="BD47" i="72"/>
  <c r="BD32" i="72"/>
  <c r="BD17" i="71"/>
  <c r="BD22" i="71"/>
  <c r="BD15" i="71"/>
  <c r="BD23" i="71"/>
  <c r="BD16" i="71"/>
  <c r="BD68" i="71"/>
  <c r="BD12" i="71"/>
  <c r="BD11" i="71"/>
  <c r="BD10" i="71"/>
  <c r="BD13" i="71"/>
  <c r="BD27" i="71"/>
  <c r="BD20" i="71"/>
  <c r="BD19" i="71"/>
  <c r="BD18" i="71"/>
  <c r="BD21" i="71"/>
  <c r="BD83" i="71"/>
  <c r="BD85" i="71"/>
  <c r="BD73" i="71"/>
  <c r="BD75" i="71"/>
  <c r="BD9" i="71"/>
  <c r="BD87" i="71"/>
  <c r="BD63" i="71"/>
  <c r="BD61" i="71"/>
  <c r="BD30" i="71"/>
  <c r="BD65" i="71"/>
  <c r="BD64" i="71"/>
  <c r="BD76" i="71"/>
  <c r="BD28" i="71"/>
  <c r="BD69" i="71"/>
  <c r="BD26" i="71"/>
  <c r="BD80" i="71"/>
  <c r="BD86" i="71"/>
  <c r="BD66" i="71"/>
  <c r="BD82" i="71"/>
  <c r="BD72" i="71"/>
  <c r="BD62" i="71"/>
  <c r="BD84" i="71"/>
  <c r="BD88" i="71"/>
  <c r="BD81" i="71"/>
  <c r="BD70" i="71"/>
  <c r="BD89" i="71"/>
  <c r="BD67" i="71"/>
  <c r="BD90" i="71"/>
  <c r="BD91" i="71"/>
  <c r="BD74" i="71"/>
  <c r="BD77" i="71"/>
  <c r="BD71" i="71"/>
  <c r="BD92" i="71"/>
  <c r="BD78" i="71"/>
  <c r="BD79" i="71"/>
  <c r="AM57" i="78"/>
  <c r="AM58" i="78"/>
  <c r="AM59" i="78"/>
  <c r="AM60" i="78"/>
  <c r="AN60" i="78" s="1"/>
  <c r="AM61" i="78"/>
  <c r="AN61" i="78" s="1"/>
  <c r="AM62" i="78"/>
  <c r="AN62" i="78" s="1"/>
  <c r="AM63" i="78"/>
  <c r="AN63" i="78" s="1"/>
  <c r="AM64" i="78"/>
  <c r="AN64" i="78" s="1"/>
  <c r="AM65" i="78"/>
  <c r="AN65" i="78" s="1"/>
  <c r="AM66" i="78"/>
  <c r="AN66" i="78" s="1"/>
  <c r="AM67" i="78"/>
  <c r="AM68" i="78"/>
  <c r="AN68" i="78" s="1"/>
  <c r="AM69" i="78"/>
  <c r="AM70" i="78"/>
  <c r="AM71" i="78"/>
  <c r="AM72" i="78"/>
  <c r="AM73" i="78"/>
  <c r="AM74" i="78"/>
  <c r="AM75" i="78"/>
  <c r="AM76" i="78"/>
  <c r="AN76" i="78" s="1"/>
  <c r="AM77" i="78"/>
  <c r="AM78" i="78"/>
  <c r="AM79" i="78"/>
  <c r="AN79" i="78" s="1"/>
  <c r="AM80" i="78"/>
  <c r="AM81" i="78"/>
  <c r="AN81" i="78" s="1"/>
  <c r="AM82" i="78"/>
  <c r="AM83" i="78"/>
  <c r="AM84" i="78"/>
  <c r="AN84" i="78" s="1"/>
  <c r="AM85" i="78"/>
  <c r="AM86" i="78"/>
  <c r="AM87" i="78"/>
  <c r="AM88" i="78"/>
  <c r="AM89" i="78"/>
  <c r="AM90" i="78"/>
  <c r="AM91" i="78"/>
  <c r="AM92" i="78"/>
  <c r="AN92" i="78" s="1"/>
  <c r="AM93" i="78"/>
  <c r="AN93" i="78" s="1"/>
  <c r="AM95" i="78"/>
  <c r="AN95" i="78" s="1"/>
  <c r="AH10" i="78"/>
  <c r="AH11" i="78"/>
  <c r="AH12" i="78"/>
  <c r="AH13" i="78"/>
  <c r="AH14" i="78"/>
  <c r="AH15" i="78"/>
  <c r="AH16" i="78"/>
  <c r="AH17" i="78"/>
  <c r="AH18" i="78"/>
  <c r="AH19" i="78"/>
  <c r="AH20" i="78"/>
  <c r="AH21" i="78"/>
  <c r="AH22" i="78"/>
  <c r="AH23" i="78"/>
  <c r="AH24" i="78"/>
  <c r="AH25" i="78"/>
  <c r="AH26" i="78"/>
  <c r="AH27" i="78"/>
  <c r="AH28" i="78"/>
  <c r="AH29" i="78"/>
  <c r="AH30" i="78"/>
  <c r="AH31" i="78"/>
  <c r="AH32" i="78"/>
  <c r="AH33" i="78"/>
  <c r="AH34" i="78"/>
  <c r="AH35" i="78"/>
  <c r="AH36" i="78"/>
  <c r="AH37" i="78"/>
  <c r="AH38" i="78"/>
  <c r="AH39" i="78"/>
  <c r="AH43" i="78"/>
  <c r="AH44" i="78"/>
  <c r="AH45" i="78"/>
  <c r="AH46" i="78"/>
  <c r="AH47" i="78"/>
  <c r="AH48" i="78"/>
  <c r="AH49" i="78"/>
  <c r="AH50" i="78"/>
  <c r="AH51" i="78"/>
  <c r="AH52" i="78"/>
  <c r="AH53" i="78"/>
  <c r="AH54" i="78"/>
  <c r="AH55" i="78"/>
  <c r="AH56" i="78"/>
  <c r="AH57" i="78"/>
  <c r="AH58" i="78"/>
  <c r="AH59" i="78"/>
  <c r="AH60" i="78"/>
  <c r="AH61" i="78"/>
  <c r="AH62" i="78"/>
  <c r="AH63" i="78"/>
  <c r="AH64" i="78"/>
  <c r="AH65" i="78"/>
  <c r="AH66" i="78"/>
  <c r="AH67" i="78"/>
  <c r="AH68" i="78"/>
  <c r="AH69" i="78"/>
  <c r="AH70" i="78"/>
  <c r="AH71" i="78"/>
  <c r="AH72" i="78"/>
  <c r="AH73" i="78"/>
  <c r="AH74" i="78"/>
  <c r="AH75" i="78"/>
  <c r="AH76" i="78"/>
  <c r="AH77" i="78"/>
  <c r="AH78" i="78"/>
  <c r="AH79" i="78"/>
  <c r="AH82" i="78"/>
  <c r="AH83" i="78"/>
  <c r="AH84" i="78"/>
  <c r="AH85" i="78"/>
  <c r="AH86" i="78"/>
  <c r="AH87" i="78"/>
  <c r="AH88" i="78"/>
  <c r="AH89" i="78"/>
  <c r="AH90" i="78"/>
  <c r="AH91" i="78"/>
  <c r="AH92" i="78"/>
  <c r="AH93" i="78"/>
  <c r="AI12" i="78"/>
  <c r="W84" i="78"/>
  <c r="W85" i="78"/>
  <c r="W86" i="78"/>
  <c r="W87" i="78"/>
  <c r="W88" i="78"/>
  <c r="W89" i="78"/>
  <c r="W90" i="78"/>
  <c r="W91" i="78"/>
  <c r="W92" i="78"/>
  <c r="W93" i="78"/>
  <c r="AJ12" i="78" l="1"/>
  <c r="AN91" i="78"/>
  <c r="AN83" i="78"/>
  <c r="AN75" i="78"/>
  <c r="AN67" i="78"/>
  <c r="AN59" i="78"/>
  <c r="AN90" i="78"/>
  <c r="AN82" i="78"/>
  <c r="AN74" i="78"/>
  <c r="AN58" i="78"/>
  <c r="AN89" i="78"/>
  <c r="AN73" i="78"/>
  <c r="AN57" i="78"/>
  <c r="AN88" i="78"/>
  <c r="AN80" i="78"/>
  <c r="AN72" i="78"/>
  <c r="AN87" i="78"/>
  <c r="AN71" i="78"/>
  <c r="AN86" i="78"/>
  <c r="AN78" i="78"/>
  <c r="AN70" i="78"/>
  <c r="AN85" i="78"/>
  <c r="AN77" i="78"/>
  <c r="AN69" i="78"/>
  <c r="AK107" i="65"/>
  <c r="AG107" i="65"/>
  <c r="AF107" i="65"/>
  <c r="AD107" i="65"/>
  <c r="K107" i="65"/>
  <c r="I107" i="65"/>
  <c r="J107" i="65" s="1"/>
  <c r="Y107" i="65" s="1"/>
  <c r="AK106" i="65"/>
  <c r="AG106" i="65"/>
  <c r="AF106" i="65"/>
  <c r="K106" i="65"/>
  <c r="I106" i="65"/>
  <c r="J106" i="65" s="1"/>
  <c r="Y106" i="65" s="1"/>
  <c r="L107" i="65" l="1"/>
  <c r="T107" i="65"/>
  <c r="R107" i="65"/>
  <c r="P107" i="65"/>
  <c r="O107" i="65"/>
  <c r="N107" i="65"/>
  <c r="M107" i="65"/>
  <c r="R106" i="65"/>
  <c r="P106" i="65"/>
  <c r="N106" i="65"/>
  <c r="M106" i="65"/>
  <c r="L106" i="65"/>
  <c r="T106" i="65"/>
  <c r="O106" i="65"/>
  <c r="U107" i="65" l="1"/>
  <c r="U106" i="65"/>
  <c r="AB106" i="65" s="1"/>
  <c r="V107" i="65" l="1"/>
  <c r="AB107" i="65"/>
  <c r="V106" i="65"/>
  <c r="AD106" i="65"/>
  <c r="AK57" i="65"/>
  <c r="AK58" i="65"/>
  <c r="AK59" i="65"/>
  <c r="AK60" i="65"/>
  <c r="AK61" i="65"/>
  <c r="AK62" i="65"/>
  <c r="AK63" i="65"/>
  <c r="AK64" i="65"/>
  <c r="AK65" i="65"/>
  <c r="AK66" i="65"/>
  <c r="AK67" i="65"/>
  <c r="AK68" i="65"/>
  <c r="AK69" i="65"/>
  <c r="AK71" i="65"/>
  <c r="AK72" i="65"/>
  <c r="AK73" i="65"/>
  <c r="AK74" i="65"/>
  <c r="AK75" i="65"/>
  <c r="AK76" i="65"/>
  <c r="AK77" i="65"/>
  <c r="AK78" i="65"/>
  <c r="AK79" i="65"/>
  <c r="AK80" i="65"/>
  <c r="AK81" i="65"/>
  <c r="AK82" i="65"/>
  <c r="AK83" i="65"/>
  <c r="AK84" i="65"/>
  <c r="AK85" i="65"/>
  <c r="AK86" i="65"/>
  <c r="AK87" i="65"/>
  <c r="AK88" i="65"/>
  <c r="AK89" i="65"/>
  <c r="AK90" i="65"/>
  <c r="AK91" i="65"/>
  <c r="AK92" i="65"/>
  <c r="AK93" i="65"/>
  <c r="AK94" i="65"/>
  <c r="AK95" i="65"/>
  <c r="AK96" i="65"/>
  <c r="AK97" i="65"/>
  <c r="AK98" i="65"/>
  <c r="AK99" i="65"/>
  <c r="AK100" i="65"/>
  <c r="AK101" i="65"/>
  <c r="AK102" i="65"/>
  <c r="AK103" i="65"/>
  <c r="AK104" i="65"/>
  <c r="AK105" i="65"/>
  <c r="AG57" i="65"/>
  <c r="AG58" i="65"/>
  <c r="AG59" i="65"/>
  <c r="AG60" i="65"/>
  <c r="AG61" i="65"/>
  <c r="AG62" i="65"/>
  <c r="AG63" i="65"/>
  <c r="AG64" i="65"/>
  <c r="AG65" i="65"/>
  <c r="AG66" i="65"/>
  <c r="AG67" i="65"/>
  <c r="AG68" i="65"/>
  <c r="AG69" i="65"/>
  <c r="AG71" i="65"/>
  <c r="AG72" i="65"/>
  <c r="AG73" i="65"/>
  <c r="AG74" i="65"/>
  <c r="AG75" i="65"/>
  <c r="AG76" i="65"/>
  <c r="AG77" i="65"/>
  <c r="AG78" i="65"/>
  <c r="AG79" i="65"/>
  <c r="AG80" i="65"/>
  <c r="AG81" i="65"/>
  <c r="AG82" i="65"/>
  <c r="AG83" i="65"/>
  <c r="AG84" i="65"/>
  <c r="AG85" i="65"/>
  <c r="AG86" i="65"/>
  <c r="AG87" i="65"/>
  <c r="AG88" i="65"/>
  <c r="AG89" i="65"/>
  <c r="AG90" i="65"/>
  <c r="AG91" i="65"/>
  <c r="AG92" i="65"/>
  <c r="AG93" i="65"/>
  <c r="AG94" i="65"/>
  <c r="AG95" i="65"/>
  <c r="AG96" i="65"/>
  <c r="AG97" i="65"/>
  <c r="AG98" i="65"/>
  <c r="AG99" i="65"/>
  <c r="AG100" i="65"/>
  <c r="AG101" i="65"/>
  <c r="AG102" i="65"/>
  <c r="AG103" i="65"/>
  <c r="AG104" i="65"/>
  <c r="AG105" i="65"/>
  <c r="AF104" i="65"/>
  <c r="K104" i="65"/>
  <c r="I104" i="65"/>
  <c r="J104" i="65" s="1"/>
  <c r="Y104" i="65" s="1"/>
  <c r="AY81" i="78"/>
  <c r="AZ81" i="78" s="1"/>
  <c r="AY82" i="78"/>
  <c r="AZ82" i="78" s="1"/>
  <c r="AY83" i="78"/>
  <c r="AZ83" i="78" s="1"/>
  <c r="AP81" i="78"/>
  <c r="AQ81" i="78" s="1"/>
  <c r="AP82" i="78"/>
  <c r="AQ82" i="78" s="1"/>
  <c r="AP83" i="78"/>
  <c r="AQ83" i="78" s="1"/>
  <c r="AP84" i="78"/>
  <c r="AQ84" i="78" s="1"/>
  <c r="AP85" i="78"/>
  <c r="AQ85" i="78" s="1"/>
  <c r="AP86" i="78"/>
  <c r="AQ86" i="78" s="1"/>
  <c r="AM94" i="78"/>
  <c r="AN94" i="78" s="1"/>
  <c r="AN96" i="78" s="1"/>
  <c r="AI83" i="78"/>
  <c r="AJ83" i="78" s="1"/>
  <c r="AI84" i="78"/>
  <c r="AJ84" i="78" s="1"/>
  <c r="AI85" i="78"/>
  <c r="AJ85" i="78" s="1"/>
  <c r="AI86" i="78"/>
  <c r="AJ86" i="78" s="1"/>
  <c r="AI87" i="78"/>
  <c r="AJ87" i="78" s="1"/>
  <c r="BB87" i="78"/>
  <c r="BC87" i="78" s="1"/>
  <c r="AY87" i="78"/>
  <c r="AZ87" i="78" s="1"/>
  <c r="AV87" i="78"/>
  <c r="AW87" i="78" s="1"/>
  <c r="AS87" i="78"/>
  <c r="AT87" i="78" s="1"/>
  <c r="AP87" i="78"/>
  <c r="AQ87" i="78" s="1"/>
  <c r="AF87" i="78"/>
  <c r="K87" i="78"/>
  <c r="I87" i="78"/>
  <c r="J87" i="78" s="1"/>
  <c r="Y87" i="78" s="1"/>
  <c r="BB86" i="78"/>
  <c r="BC86" i="78" s="1"/>
  <c r="AY86" i="78"/>
  <c r="AZ86" i="78" s="1"/>
  <c r="AV86" i="78"/>
  <c r="AW86" i="78" s="1"/>
  <c r="AS86" i="78"/>
  <c r="AT86" i="78" s="1"/>
  <c r="AF86" i="78"/>
  <c r="K86" i="78"/>
  <c r="I86" i="78"/>
  <c r="J86" i="78" s="1"/>
  <c r="Y86" i="78" s="1"/>
  <c r="BB85" i="78"/>
  <c r="BC85" i="78" s="1"/>
  <c r="AY85" i="78"/>
  <c r="AZ85" i="78" s="1"/>
  <c r="AV85" i="78"/>
  <c r="AW85" i="78" s="1"/>
  <c r="AS85" i="78"/>
  <c r="AT85" i="78" s="1"/>
  <c r="AF85" i="78"/>
  <c r="K85" i="78"/>
  <c r="I85" i="78"/>
  <c r="J85" i="78" s="1"/>
  <c r="Y85" i="78" s="1"/>
  <c r="BB84" i="78"/>
  <c r="BC84" i="78" s="1"/>
  <c r="AY84" i="78"/>
  <c r="AZ84" i="78" s="1"/>
  <c r="AV84" i="78"/>
  <c r="AW84" i="78" s="1"/>
  <c r="AS84" i="78"/>
  <c r="AT84" i="78" s="1"/>
  <c r="AF84" i="78"/>
  <c r="K84" i="78"/>
  <c r="I84" i="78"/>
  <c r="J84" i="78" s="1"/>
  <c r="Y84" i="78" s="1"/>
  <c r="BB83" i="78"/>
  <c r="BC83" i="78" s="1"/>
  <c r="AV83" i="78"/>
  <c r="AW83" i="78" s="1"/>
  <c r="AS83" i="78"/>
  <c r="AT83" i="78" s="1"/>
  <c r="AF83" i="78"/>
  <c r="K83" i="78"/>
  <c r="I83" i="78"/>
  <c r="J83" i="78" s="1"/>
  <c r="Y83" i="78" s="1"/>
  <c r="BB82" i="78"/>
  <c r="BC82" i="78" s="1"/>
  <c r="AV82" i="78"/>
  <c r="AW82" i="78" s="1"/>
  <c r="AS82" i="78"/>
  <c r="AT82" i="78" s="1"/>
  <c r="AI82" i="78"/>
  <c r="AJ82" i="78" s="1"/>
  <c r="AF82" i="78"/>
  <c r="K82" i="78"/>
  <c r="I82" i="78"/>
  <c r="J82" i="78" s="1"/>
  <c r="Y82" i="78" s="1"/>
  <c r="BB81" i="78"/>
  <c r="BC81" i="78" s="1"/>
  <c r="AV81" i="78"/>
  <c r="AW81" i="78" s="1"/>
  <c r="AS81" i="78"/>
  <c r="AT81" i="78" s="1"/>
  <c r="AI81" i="78"/>
  <c r="AJ81" i="78" s="1"/>
  <c r="AF81" i="78"/>
  <c r="K81" i="78"/>
  <c r="I81" i="78"/>
  <c r="J81" i="78" s="1"/>
  <c r="Y81" i="78" s="1"/>
  <c r="O104" i="65" l="1"/>
  <c r="M104" i="65"/>
  <c r="L104" i="65"/>
  <c r="P104" i="65"/>
  <c r="N104" i="65"/>
  <c r="T104" i="65"/>
  <c r="R104" i="65"/>
  <c r="BD86" i="78"/>
  <c r="BD87" i="78"/>
  <c r="BD84" i="78"/>
  <c r="BD83" i="78"/>
  <c r="BD81" i="78"/>
  <c r="P81" i="78"/>
  <c r="O81" i="78"/>
  <c r="R81" i="78"/>
  <c r="N81" i="78"/>
  <c r="M81" i="78"/>
  <c r="T81" i="78"/>
  <c r="L81" i="78"/>
  <c r="P87" i="78"/>
  <c r="O87" i="78"/>
  <c r="N87" i="78"/>
  <c r="M87" i="78"/>
  <c r="L87" i="78"/>
  <c r="T87" i="78"/>
  <c r="R87" i="78"/>
  <c r="BD82" i="78"/>
  <c r="O83" i="78"/>
  <c r="N83" i="78"/>
  <c r="M83" i="78"/>
  <c r="R83" i="78"/>
  <c r="L83" i="78"/>
  <c r="T83" i="78"/>
  <c r="P83" i="78"/>
  <c r="O82" i="78"/>
  <c r="N82" i="78"/>
  <c r="T82" i="78"/>
  <c r="P82" i="78"/>
  <c r="M82" i="78"/>
  <c r="L82" i="78"/>
  <c r="R82" i="78"/>
  <c r="N84" i="78"/>
  <c r="M84" i="78"/>
  <c r="L84" i="78"/>
  <c r="O84" i="78"/>
  <c r="T84" i="78"/>
  <c r="R84" i="78"/>
  <c r="P84" i="78"/>
  <c r="O85" i="78"/>
  <c r="N85" i="78"/>
  <c r="M85" i="78"/>
  <c r="L85" i="78"/>
  <c r="P85" i="78"/>
  <c r="T85" i="78"/>
  <c r="R85" i="78"/>
  <c r="BD85" i="78"/>
  <c r="P86" i="78"/>
  <c r="N86" i="78"/>
  <c r="M86" i="78"/>
  <c r="L86" i="78"/>
  <c r="O86" i="78"/>
  <c r="T86" i="78"/>
  <c r="R86" i="78"/>
  <c r="U104" i="65" l="1"/>
  <c r="AB104" i="65" s="1"/>
  <c r="U86" i="78"/>
  <c r="U85" i="78"/>
  <c r="U84" i="78"/>
  <c r="U81" i="78"/>
  <c r="AD81" i="78" s="1"/>
  <c r="U82" i="78"/>
  <c r="AD82" i="78" s="1"/>
  <c r="U83" i="78"/>
  <c r="AD83" i="78" s="1"/>
  <c r="U87" i="78"/>
  <c r="AD87" i="78" s="1"/>
  <c r="AB85" i="78" l="1"/>
  <c r="AD85" i="78"/>
  <c r="V84" i="78"/>
  <c r="X84" i="78" s="1"/>
  <c r="AD84" i="78"/>
  <c r="V86" i="78"/>
  <c r="X86" i="78" s="1"/>
  <c r="AD86" i="78"/>
  <c r="AD104" i="65"/>
  <c r="V104" i="65"/>
  <c r="V85" i="78"/>
  <c r="X85" i="78" s="1"/>
  <c r="AB86" i="78"/>
  <c r="AB84" i="78"/>
  <c r="AB82" i="78"/>
  <c r="V82" i="78"/>
  <c r="V83" i="78"/>
  <c r="AB83" i="78"/>
  <c r="AB87" i="78"/>
  <c r="V87" i="78"/>
  <c r="X87" i="78" s="1"/>
  <c r="AB81" i="78"/>
  <c r="V81" i="78"/>
  <c r="F63" i="91"/>
  <c r="AU57" i="80"/>
  <c r="AL57" i="80"/>
  <c r="AI57" i="80"/>
  <c r="AF57" i="80"/>
  <c r="AU56" i="80"/>
  <c r="AL56" i="80"/>
  <c r="AI56" i="80"/>
  <c r="AF56" i="80"/>
  <c r="AU55" i="80"/>
  <c r="AL55" i="80"/>
  <c r="AI55" i="80"/>
  <c r="AF55" i="80"/>
  <c r="AU54" i="80"/>
  <c r="AL54" i="80"/>
  <c r="AI54" i="80"/>
  <c r="AF54" i="80"/>
  <c r="AU53" i="80"/>
  <c r="AL53" i="80"/>
  <c r="AI53" i="80"/>
  <c r="AF53" i="80"/>
  <c r="AU52" i="80"/>
  <c r="AL52" i="80"/>
  <c r="AI52" i="80"/>
  <c r="AF52" i="80"/>
  <c r="AU51" i="80"/>
  <c r="AL51" i="80"/>
  <c r="AI51" i="80"/>
  <c r="AF51" i="80"/>
  <c r="AU50" i="80"/>
  <c r="AL50" i="80"/>
  <c r="AI50" i="80"/>
  <c r="AF50" i="80"/>
  <c r="AU49" i="80"/>
  <c r="AL49" i="80"/>
  <c r="AI49" i="80"/>
  <c r="AF49" i="80"/>
  <c r="AU48" i="80"/>
  <c r="AL48" i="80"/>
  <c r="AI48" i="80"/>
  <c r="AF48" i="80"/>
  <c r="AU47" i="80"/>
  <c r="AL47" i="80"/>
  <c r="AI47" i="80"/>
  <c r="AF47" i="80"/>
  <c r="AU46" i="80"/>
  <c r="AL46" i="80"/>
  <c r="AI46" i="80"/>
  <c r="AF46" i="80"/>
  <c r="AU45" i="80"/>
  <c r="AL45" i="80"/>
  <c r="AI45" i="80"/>
  <c r="AF45" i="80"/>
  <c r="AU44" i="80"/>
  <c r="AL44" i="80"/>
  <c r="AI44" i="80"/>
  <c r="AF44" i="80"/>
  <c r="AU43" i="80"/>
  <c r="AL43" i="80"/>
  <c r="AI43" i="80"/>
  <c r="AF43" i="80"/>
  <c r="AU42" i="80"/>
  <c r="AL42" i="80"/>
  <c r="AI42" i="80"/>
  <c r="AF42" i="80"/>
  <c r="AU41" i="80"/>
  <c r="AL41" i="80"/>
  <c r="AI41" i="80"/>
  <c r="AF41" i="80"/>
  <c r="AU40" i="80"/>
  <c r="AL40" i="80"/>
  <c r="AI40" i="80"/>
  <c r="AF40" i="80"/>
  <c r="AU39" i="80"/>
  <c r="AL39" i="80"/>
  <c r="AI39" i="80"/>
  <c r="AF39" i="80"/>
  <c r="AU38" i="80"/>
  <c r="AL38" i="80"/>
  <c r="AI38" i="80"/>
  <c r="AF38" i="80"/>
  <c r="AU37" i="80"/>
  <c r="AL37" i="80"/>
  <c r="AI37" i="80"/>
  <c r="AF37" i="80"/>
  <c r="AU36" i="80"/>
  <c r="AL36" i="80"/>
  <c r="AI36" i="80"/>
  <c r="AF36" i="80"/>
  <c r="AU35" i="80"/>
  <c r="AL35" i="80"/>
  <c r="AI35" i="80"/>
  <c r="AF35" i="80"/>
  <c r="AU34" i="80"/>
  <c r="AL34" i="80"/>
  <c r="AI34" i="80"/>
  <c r="AF34" i="80"/>
  <c r="AU33" i="80"/>
  <c r="AL33" i="80"/>
  <c r="AI33" i="80"/>
  <c r="AF33" i="80"/>
  <c r="AU32" i="80"/>
  <c r="AL32" i="80"/>
  <c r="AI32" i="80"/>
  <c r="AF32" i="80"/>
  <c r="AU31" i="80"/>
  <c r="AL31" i="80"/>
  <c r="AI31" i="80"/>
  <c r="AF31" i="80"/>
  <c r="AU30" i="80"/>
  <c r="AL30" i="80"/>
  <c r="AI30" i="80"/>
  <c r="AF30" i="80"/>
  <c r="AU29" i="80"/>
  <c r="AL29" i="80"/>
  <c r="AI29" i="80"/>
  <c r="AF29" i="80"/>
  <c r="AU28" i="80"/>
  <c r="AL28" i="80"/>
  <c r="AI28" i="80"/>
  <c r="AF28" i="80"/>
  <c r="AU27" i="80"/>
  <c r="AL27" i="80"/>
  <c r="AI27" i="80"/>
  <c r="AF27" i="80"/>
  <c r="AU26" i="80"/>
  <c r="AL26" i="80"/>
  <c r="AI26" i="80"/>
  <c r="AU25" i="80"/>
  <c r="AL25" i="80"/>
  <c r="AI25" i="80"/>
  <c r="AU24" i="80"/>
  <c r="AL24" i="80"/>
  <c r="AI24" i="80"/>
  <c r="AU23" i="80"/>
  <c r="AL23" i="80"/>
  <c r="AI23" i="80"/>
  <c r="AU90" i="76"/>
  <c r="AL90" i="76"/>
  <c r="AI90" i="76"/>
  <c r="AF90" i="76"/>
  <c r="AU89" i="76"/>
  <c r="AL89" i="76"/>
  <c r="AI89" i="76"/>
  <c r="AF89" i="76"/>
  <c r="AU88" i="76"/>
  <c r="AL88" i="76"/>
  <c r="AI88" i="76"/>
  <c r="AF88" i="76"/>
  <c r="AG100" i="68"/>
  <c r="AG99" i="68"/>
  <c r="AG98" i="68"/>
  <c r="AG97" i="68"/>
  <c r="AG96" i="68"/>
  <c r="AG95" i="68"/>
  <c r="AG94" i="68"/>
  <c r="AG93" i="68"/>
  <c r="AG92" i="68"/>
  <c r="AG91" i="68"/>
  <c r="AG90" i="68"/>
  <c r="AG89" i="68"/>
  <c r="AG88" i="68"/>
  <c r="AG87" i="68"/>
  <c r="I9" i="81"/>
  <c r="J9" i="81" s="1"/>
  <c r="X9" i="81" s="1"/>
  <c r="I10" i="81"/>
  <c r="J10" i="81" s="1"/>
  <c r="X10" i="81" s="1"/>
  <c r="I11" i="81"/>
  <c r="J11" i="81" s="1"/>
  <c r="X11" i="81" s="1"/>
  <c r="I12" i="81"/>
  <c r="J12" i="81" s="1"/>
  <c r="X12" i="81" s="1"/>
  <c r="I13" i="81"/>
  <c r="J13" i="81" s="1"/>
  <c r="X13" i="81" s="1"/>
  <c r="I14" i="81"/>
  <c r="J14" i="81" s="1"/>
  <c r="X14" i="81" s="1"/>
  <c r="I15" i="81"/>
  <c r="J15" i="81" s="1"/>
  <c r="X15" i="81" s="1"/>
  <c r="I16" i="81"/>
  <c r="J16" i="81" s="1"/>
  <c r="X16" i="81" s="1"/>
  <c r="I17" i="81"/>
  <c r="J17" i="81" s="1"/>
  <c r="X17" i="81" s="1"/>
  <c r="T17" i="81" s="1"/>
  <c r="I18" i="81"/>
  <c r="J18" i="81" s="1"/>
  <c r="X18" i="81" s="1"/>
  <c r="I19" i="81"/>
  <c r="J19" i="81" s="1"/>
  <c r="X19" i="81" s="1"/>
  <c r="I20" i="81"/>
  <c r="J20" i="81" s="1"/>
  <c r="X20" i="81" s="1"/>
  <c r="I21" i="81"/>
  <c r="J21" i="81" s="1"/>
  <c r="X21" i="81" s="1"/>
  <c r="I22" i="81"/>
  <c r="J22" i="81" s="1"/>
  <c r="X22" i="81" s="1"/>
  <c r="I23" i="81"/>
  <c r="J23" i="81" s="1"/>
  <c r="X23" i="81" s="1"/>
  <c r="I24" i="81"/>
  <c r="J24" i="81" s="1"/>
  <c r="I25" i="81"/>
  <c r="J25" i="81" s="1"/>
  <c r="I26" i="81"/>
  <c r="J26" i="81" s="1"/>
  <c r="I27" i="81"/>
  <c r="J27" i="81" s="1"/>
  <c r="I28" i="81"/>
  <c r="J28" i="81" s="1"/>
  <c r="I29" i="81"/>
  <c r="J29" i="81" s="1"/>
  <c r="I30" i="81"/>
  <c r="J30" i="81" s="1"/>
  <c r="I31" i="81"/>
  <c r="J31" i="81" s="1"/>
  <c r="I32" i="81"/>
  <c r="J32" i="81" s="1"/>
  <c r="I33" i="81"/>
  <c r="J33" i="81" s="1"/>
  <c r="I34" i="81"/>
  <c r="J34" i="81" s="1"/>
  <c r="I35" i="81"/>
  <c r="J35" i="81" s="1"/>
  <c r="I36" i="81"/>
  <c r="J36" i="81" s="1"/>
  <c r="I37" i="81"/>
  <c r="J37" i="81" s="1"/>
  <c r="I38" i="81"/>
  <c r="J38" i="81" s="1"/>
  <c r="I39" i="81"/>
  <c r="J39" i="81" s="1"/>
  <c r="I40" i="81"/>
  <c r="J40" i="81" s="1"/>
  <c r="I41" i="81"/>
  <c r="J41" i="81" s="1"/>
  <c r="I42" i="81"/>
  <c r="J42" i="81" s="1"/>
  <c r="I43" i="81"/>
  <c r="J43" i="81" s="1"/>
  <c r="I44" i="81"/>
  <c r="J44" i="81" s="1"/>
  <c r="I45" i="81"/>
  <c r="J45" i="81" s="1"/>
  <c r="I46" i="81"/>
  <c r="J46" i="81" s="1"/>
  <c r="I47" i="81"/>
  <c r="J47" i="81" s="1"/>
  <c r="I48" i="81"/>
  <c r="J48" i="81" s="1"/>
  <c r="I49" i="81"/>
  <c r="J49" i="81" s="1"/>
  <c r="I50" i="81"/>
  <c r="J50" i="81" s="1"/>
  <c r="I51" i="81"/>
  <c r="J51" i="81" s="1"/>
  <c r="I52" i="81"/>
  <c r="J52" i="81" s="1"/>
  <c r="I53" i="81"/>
  <c r="J53" i="81" s="1"/>
  <c r="I54" i="81"/>
  <c r="J54" i="81" s="1"/>
  <c r="I55" i="81"/>
  <c r="J55" i="81" s="1"/>
  <c r="I56" i="81"/>
  <c r="J56" i="81" s="1"/>
  <c r="I57" i="81"/>
  <c r="J57" i="81" s="1"/>
  <c r="I58" i="81"/>
  <c r="J58" i="81" s="1"/>
  <c r="I59" i="81"/>
  <c r="J59" i="81" s="1"/>
  <c r="I60" i="81"/>
  <c r="J60" i="81" s="1"/>
  <c r="I61" i="81"/>
  <c r="J61" i="81" s="1"/>
  <c r="I62" i="81"/>
  <c r="J62" i="81" s="1"/>
  <c r="I63" i="81"/>
  <c r="J63" i="81" s="1"/>
  <c r="I64" i="81"/>
  <c r="J64" i="81" s="1"/>
  <c r="I65" i="81"/>
  <c r="J65" i="81" s="1"/>
  <c r="I66" i="81"/>
  <c r="J66" i="81" s="1"/>
  <c r="I67" i="81"/>
  <c r="J67" i="81" s="1"/>
  <c r="I68" i="81"/>
  <c r="J68" i="81" s="1"/>
  <c r="I69" i="81"/>
  <c r="J69" i="81" s="1"/>
  <c r="I70" i="81"/>
  <c r="J70" i="81" s="1"/>
  <c r="I71" i="81"/>
  <c r="J71" i="81" s="1"/>
  <c r="I72" i="81"/>
  <c r="J72" i="81" s="1"/>
  <c r="I73" i="81"/>
  <c r="J73" i="81" s="1"/>
  <c r="I74" i="81"/>
  <c r="J74" i="81" s="1"/>
  <c r="I75" i="81"/>
  <c r="J75" i="81" s="1"/>
  <c r="I76" i="81"/>
  <c r="J76" i="81" s="1"/>
  <c r="I77" i="81"/>
  <c r="J77" i="81" s="1"/>
  <c r="I78" i="81"/>
  <c r="J78" i="81" s="1"/>
  <c r="I79" i="81"/>
  <c r="J79" i="81" s="1"/>
  <c r="I80" i="81"/>
  <c r="J80" i="81" s="1"/>
  <c r="I81" i="81"/>
  <c r="J81" i="81" s="1"/>
  <c r="I82" i="81"/>
  <c r="J82" i="81" s="1"/>
  <c r="I83" i="81"/>
  <c r="J83" i="81" s="1"/>
  <c r="I84" i="81"/>
  <c r="J84" i="81" s="1"/>
  <c r="I85" i="81"/>
  <c r="J85" i="81" s="1"/>
  <c r="I86" i="81"/>
  <c r="J86" i="81" s="1"/>
  <c r="I87" i="81"/>
  <c r="J87" i="81" s="1"/>
  <c r="I88" i="81"/>
  <c r="J88" i="81" s="1"/>
  <c r="I89" i="81"/>
  <c r="J89" i="81" s="1"/>
  <c r="I90" i="81"/>
  <c r="J90" i="81" s="1"/>
  <c r="I91" i="81"/>
  <c r="J91" i="81" s="1"/>
  <c r="I92" i="81"/>
  <c r="J92" i="81" s="1"/>
  <c r="I93" i="81"/>
  <c r="J93" i="81" s="1"/>
  <c r="I94" i="81"/>
  <c r="J94" i="81" s="1"/>
  <c r="I95" i="81"/>
  <c r="J95" i="81" s="1"/>
  <c r="I96" i="81"/>
  <c r="J96" i="81" s="1"/>
  <c r="I97" i="81"/>
  <c r="J97" i="81" s="1"/>
  <c r="I98" i="81"/>
  <c r="J98" i="81" s="1"/>
  <c r="I99" i="81"/>
  <c r="J99" i="81" s="1"/>
  <c r="I100" i="81"/>
  <c r="J100" i="81" s="1"/>
  <c r="I101" i="81"/>
  <c r="J101" i="81" s="1"/>
  <c r="I102" i="81"/>
  <c r="J102" i="81" s="1"/>
  <c r="I103" i="81"/>
  <c r="J103" i="81" s="1"/>
  <c r="I104" i="81"/>
  <c r="J104" i="81" s="1"/>
  <c r="K9" i="81"/>
  <c r="K10" i="81"/>
  <c r="K11" i="81"/>
  <c r="K12" i="81"/>
  <c r="K13" i="81"/>
  <c r="K14" i="81"/>
  <c r="K15" i="81"/>
  <c r="K16" i="81"/>
  <c r="K17" i="81"/>
  <c r="K18" i="81"/>
  <c r="K19" i="81"/>
  <c r="K20" i="81"/>
  <c r="K21" i="81"/>
  <c r="K22" i="81"/>
  <c r="K23" i="81"/>
  <c r="K24" i="81"/>
  <c r="K25" i="81"/>
  <c r="K26" i="81"/>
  <c r="K27" i="81"/>
  <c r="K28" i="81"/>
  <c r="K29" i="81"/>
  <c r="K30" i="81"/>
  <c r="K31" i="81"/>
  <c r="K32" i="81"/>
  <c r="K33" i="81"/>
  <c r="K34" i="81"/>
  <c r="K35" i="81"/>
  <c r="K36" i="81"/>
  <c r="K37" i="81"/>
  <c r="K38" i="81"/>
  <c r="K39" i="81"/>
  <c r="K40" i="81"/>
  <c r="K41" i="81"/>
  <c r="K42" i="81"/>
  <c r="K43" i="81"/>
  <c r="K44" i="81"/>
  <c r="K45" i="81"/>
  <c r="K46" i="81"/>
  <c r="K47" i="81"/>
  <c r="K48" i="81"/>
  <c r="K49" i="81"/>
  <c r="K50" i="81"/>
  <c r="K51" i="81"/>
  <c r="K52" i="81"/>
  <c r="K53" i="81"/>
  <c r="K54" i="81"/>
  <c r="K55" i="81"/>
  <c r="K56" i="81"/>
  <c r="K57" i="81"/>
  <c r="K58" i="81"/>
  <c r="K59" i="81"/>
  <c r="K60" i="81"/>
  <c r="K61" i="81"/>
  <c r="K62" i="81"/>
  <c r="K63" i="81"/>
  <c r="K64" i="81"/>
  <c r="K65" i="81"/>
  <c r="K66" i="81"/>
  <c r="K67" i="81"/>
  <c r="K68" i="81"/>
  <c r="K69" i="81"/>
  <c r="K70" i="81"/>
  <c r="K71" i="81"/>
  <c r="K72" i="81"/>
  <c r="K73" i="81"/>
  <c r="K74" i="81"/>
  <c r="K75" i="81"/>
  <c r="K76" i="81"/>
  <c r="K77" i="81"/>
  <c r="K78" i="81"/>
  <c r="K79" i="81"/>
  <c r="K80" i="81"/>
  <c r="K81" i="81"/>
  <c r="K82" i="81"/>
  <c r="K83" i="81"/>
  <c r="K84" i="81"/>
  <c r="K85" i="81"/>
  <c r="K86" i="81"/>
  <c r="K87" i="81"/>
  <c r="K88" i="81"/>
  <c r="K89" i="81"/>
  <c r="K90" i="81"/>
  <c r="K91" i="81"/>
  <c r="K92" i="81"/>
  <c r="K93" i="81"/>
  <c r="K94" i="81"/>
  <c r="K95" i="81"/>
  <c r="K96" i="81"/>
  <c r="K97" i="81"/>
  <c r="K98" i="81"/>
  <c r="K99" i="81"/>
  <c r="K100" i="81"/>
  <c r="K101" i="81"/>
  <c r="K102" i="81"/>
  <c r="K103" i="81"/>
  <c r="K104" i="81"/>
  <c r="AE8" i="81"/>
  <c r="AC8" i="81"/>
  <c r="K8" i="81"/>
  <c r="I8" i="81"/>
  <c r="J8" i="81" s="1"/>
  <c r="X8" i="81" s="1"/>
  <c r="AC9" i="81"/>
  <c r="AE9" i="81"/>
  <c r="AC10" i="81"/>
  <c r="AE10" i="81"/>
  <c r="AC11" i="81"/>
  <c r="AE11" i="81"/>
  <c r="AC12" i="81"/>
  <c r="AE12" i="81"/>
  <c r="AC13" i="81"/>
  <c r="AE13" i="81"/>
  <c r="AC14" i="81"/>
  <c r="AE14" i="81"/>
  <c r="AC15" i="81"/>
  <c r="AE15" i="81"/>
  <c r="AC16" i="81"/>
  <c r="AE16" i="81"/>
  <c r="AC17" i="81"/>
  <c r="AE17" i="81"/>
  <c r="AC18" i="81"/>
  <c r="AE18" i="81"/>
  <c r="AC19" i="81"/>
  <c r="AE19" i="81"/>
  <c r="AC20" i="81"/>
  <c r="AE20" i="81"/>
  <c r="AC21" i="81"/>
  <c r="AE21" i="81"/>
  <c r="AC22" i="81"/>
  <c r="AE22" i="81"/>
  <c r="AC23" i="81"/>
  <c r="AE23" i="81"/>
  <c r="I46" i="88"/>
  <c r="J46" i="88" s="1"/>
  <c r="Y46" i="88" s="1"/>
  <c r="K46" i="88"/>
  <c r="AF46" i="88"/>
  <c r="I47" i="88"/>
  <c r="J47" i="88" s="1"/>
  <c r="Y47" i="88" s="1"/>
  <c r="K47" i="88"/>
  <c r="AF47" i="88"/>
  <c r="I48" i="88"/>
  <c r="J48" i="88" s="1"/>
  <c r="Y48" i="88" s="1"/>
  <c r="K48" i="88"/>
  <c r="AF48" i="88"/>
  <c r="I49" i="88"/>
  <c r="J49" i="88" s="1"/>
  <c r="Y49" i="88" s="1"/>
  <c r="K49" i="88"/>
  <c r="AF49" i="88"/>
  <c r="I50" i="88"/>
  <c r="J50" i="88" s="1"/>
  <c r="Y50" i="88" s="1"/>
  <c r="T50" i="88" s="1"/>
  <c r="K50" i="88"/>
  <c r="AF50" i="88"/>
  <c r="I51" i="88"/>
  <c r="J51" i="88" s="1"/>
  <c r="Y51" i="88" s="1"/>
  <c r="K51" i="88"/>
  <c r="AF51" i="88"/>
  <c r="I52" i="88"/>
  <c r="J52" i="88" s="1"/>
  <c r="Y52" i="88" s="1"/>
  <c r="K52" i="88"/>
  <c r="AF52" i="88"/>
  <c r="I53" i="88"/>
  <c r="J53" i="88" s="1"/>
  <c r="Y53" i="88" s="1"/>
  <c r="R53" i="88" s="1"/>
  <c r="K53" i="88"/>
  <c r="AF53" i="88"/>
  <c r="I54" i="88"/>
  <c r="J54" i="88" s="1"/>
  <c r="Y54" i="88" s="1"/>
  <c r="K54" i="88"/>
  <c r="AF54" i="88"/>
  <c r="I55" i="88"/>
  <c r="J55" i="88" s="1"/>
  <c r="Y55" i="88" s="1"/>
  <c r="T55" i="88" s="1"/>
  <c r="K55" i="88"/>
  <c r="AF55" i="88"/>
  <c r="I56" i="88"/>
  <c r="J56" i="88" s="1"/>
  <c r="Y56" i="88" s="1"/>
  <c r="K56" i="88"/>
  <c r="AF56" i="88"/>
  <c r="I57" i="88"/>
  <c r="J57" i="88" s="1"/>
  <c r="Y57" i="88" s="1"/>
  <c r="K57" i="88"/>
  <c r="AF57" i="88"/>
  <c r="I58" i="88"/>
  <c r="J58" i="88" s="1"/>
  <c r="Y58" i="88" s="1"/>
  <c r="K58" i="88"/>
  <c r="AF58" i="88"/>
  <c r="I59" i="88"/>
  <c r="J59" i="88" s="1"/>
  <c r="Y59" i="88" s="1"/>
  <c r="K59" i="88"/>
  <c r="AD59" i="88"/>
  <c r="AF59" i="88"/>
  <c r="I60" i="88"/>
  <c r="J60" i="88" s="1"/>
  <c r="Y60" i="88" s="1"/>
  <c r="K60" i="88"/>
  <c r="AD60" i="88"/>
  <c r="AF60" i="88"/>
  <c r="I61" i="88"/>
  <c r="J61" i="88" s="1"/>
  <c r="Y61" i="88" s="1"/>
  <c r="K61" i="88"/>
  <c r="AD61" i="88"/>
  <c r="AF61" i="88"/>
  <c r="I62" i="88"/>
  <c r="J62" i="88" s="1"/>
  <c r="Y62" i="88" s="1"/>
  <c r="K62" i="88"/>
  <c r="AD62" i="88"/>
  <c r="AF62" i="88"/>
  <c r="I63" i="88"/>
  <c r="J63" i="88" s="1"/>
  <c r="Y63" i="88" s="1"/>
  <c r="K63" i="88"/>
  <c r="AD63" i="88"/>
  <c r="AF63" i="88"/>
  <c r="I64" i="88"/>
  <c r="J64" i="88" s="1"/>
  <c r="Y64" i="88" s="1"/>
  <c r="K64" i="88"/>
  <c r="AD64" i="88"/>
  <c r="AF64" i="88"/>
  <c r="I65" i="88"/>
  <c r="J65" i="88" s="1"/>
  <c r="Y65" i="88" s="1"/>
  <c r="K65" i="88"/>
  <c r="AD65" i="88"/>
  <c r="AF65" i="88"/>
  <c r="I66" i="88"/>
  <c r="J66" i="88" s="1"/>
  <c r="Y66" i="88" s="1"/>
  <c r="K66" i="88"/>
  <c r="AD66" i="88"/>
  <c r="AF66" i="88"/>
  <c r="I71" i="88"/>
  <c r="J71" i="88" s="1"/>
  <c r="Y71" i="88" s="1"/>
  <c r="K71" i="88"/>
  <c r="AD71" i="88"/>
  <c r="AF71" i="88"/>
  <c r="I72" i="88"/>
  <c r="J72" i="88" s="1"/>
  <c r="Y72" i="88" s="1"/>
  <c r="K72" i="88"/>
  <c r="AD72" i="88"/>
  <c r="AF72" i="88"/>
  <c r="I73" i="88"/>
  <c r="J73" i="88" s="1"/>
  <c r="Y73" i="88" s="1"/>
  <c r="K73" i="88"/>
  <c r="AD73" i="88"/>
  <c r="AF73" i="88"/>
  <c r="I74" i="88"/>
  <c r="J74" i="88" s="1"/>
  <c r="Y74" i="88" s="1"/>
  <c r="K74" i="88"/>
  <c r="AD74" i="88"/>
  <c r="AF74" i="88"/>
  <c r="I75" i="88"/>
  <c r="J75" i="88" s="1"/>
  <c r="Y75" i="88" s="1"/>
  <c r="K75" i="88"/>
  <c r="AD75" i="88"/>
  <c r="AF75" i="88"/>
  <c r="I76" i="88"/>
  <c r="J76" i="88" s="1"/>
  <c r="Y76" i="88" s="1"/>
  <c r="K76" i="88"/>
  <c r="AD76" i="88"/>
  <c r="AF76" i="88"/>
  <c r="AI8" i="78"/>
  <c r="AJ8" i="78" s="1"/>
  <c r="AI9" i="78"/>
  <c r="AJ9" i="78" s="1"/>
  <c r="AI10" i="78"/>
  <c r="AJ10" i="78" s="1"/>
  <c r="AI11" i="78"/>
  <c r="AJ11" i="78" s="1"/>
  <c r="AI13" i="78"/>
  <c r="AJ13" i="78" s="1"/>
  <c r="AI14" i="78"/>
  <c r="AJ14" i="78" s="1"/>
  <c r="AI15" i="78"/>
  <c r="AJ15" i="78" s="1"/>
  <c r="AI16" i="78"/>
  <c r="AJ16" i="78" s="1"/>
  <c r="AI17" i="78"/>
  <c r="AJ17" i="78" s="1"/>
  <c r="AI18" i="78"/>
  <c r="AJ18" i="78" s="1"/>
  <c r="AI19" i="78"/>
  <c r="AJ19" i="78" s="1"/>
  <c r="AI20" i="78"/>
  <c r="AJ20" i="78" s="1"/>
  <c r="AI21" i="78"/>
  <c r="AJ21" i="78" s="1"/>
  <c r="AI22" i="78"/>
  <c r="AJ22" i="78" s="1"/>
  <c r="AI23" i="78"/>
  <c r="AJ23" i="78" s="1"/>
  <c r="AI24" i="78"/>
  <c r="AJ24" i="78" s="1"/>
  <c r="AI25" i="78"/>
  <c r="AJ25" i="78" s="1"/>
  <c r="AI26" i="78"/>
  <c r="AJ26" i="78" s="1"/>
  <c r="AI27" i="78"/>
  <c r="AJ27" i="78" s="1"/>
  <c r="AI28" i="78"/>
  <c r="AJ28" i="78" s="1"/>
  <c r="AI29" i="78"/>
  <c r="AJ29" i="78" s="1"/>
  <c r="AI30" i="78"/>
  <c r="AJ30" i="78" s="1"/>
  <c r="AI31" i="78"/>
  <c r="AJ31" i="78" s="1"/>
  <c r="AI32" i="78"/>
  <c r="AJ32" i="78" s="1"/>
  <c r="AI33" i="78"/>
  <c r="AJ33" i="78" s="1"/>
  <c r="AI34" i="78"/>
  <c r="AJ34" i="78" s="1"/>
  <c r="AI35" i="78"/>
  <c r="AJ35" i="78" s="1"/>
  <c r="AI36" i="78"/>
  <c r="AJ36" i="78" s="1"/>
  <c r="AI37" i="78"/>
  <c r="AJ37" i="78" s="1"/>
  <c r="AI38" i="78"/>
  <c r="AJ38" i="78" s="1"/>
  <c r="AI39" i="78"/>
  <c r="AJ39" i="78" s="1"/>
  <c r="AI40" i="78"/>
  <c r="AJ40" i="78" s="1"/>
  <c r="AI41" i="78"/>
  <c r="AJ41" i="78" s="1"/>
  <c r="AI42" i="78"/>
  <c r="AJ42" i="78" s="1"/>
  <c r="AI43" i="78"/>
  <c r="AJ43" i="78" s="1"/>
  <c r="AI44" i="78"/>
  <c r="AJ44" i="78" s="1"/>
  <c r="AI45" i="78"/>
  <c r="AJ45" i="78" s="1"/>
  <c r="AI46" i="78"/>
  <c r="AJ46" i="78" s="1"/>
  <c r="AI47" i="78"/>
  <c r="AJ47" i="78" s="1"/>
  <c r="AI48" i="78"/>
  <c r="AJ48" i="78" s="1"/>
  <c r="AI49" i="78"/>
  <c r="AJ49" i="78" s="1"/>
  <c r="AI50" i="78"/>
  <c r="AJ50" i="78" s="1"/>
  <c r="AI51" i="78"/>
  <c r="AJ51" i="78" s="1"/>
  <c r="AI52" i="78"/>
  <c r="AJ52" i="78" s="1"/>
  <c r="AI53" i="78"/>
  <c r="AJ53" i="78" s="1"/>
  <c r="AI54" i="78"/>
  <c r="AJ54" i="78" s="1"/>
  <c r="AI55" i="78"/>
  <c r="AJ55" i="78" s="1"/>
  <c r="AI56" i="78"/>
  <c r="AJ56" i="78" s="1"/>
  <c r="AI57" i="78"/>
  <c r="AJ57" i="78" s="1"/>
  <c r="AI58" i="78"/>
  <c r="AJ58" i="78" s="1"/>
  <c r="AI59" i="78"/>
  <c r="AJ59" i="78" s="1"/>
  <c r="AI60" i="78"/>
  <c r="AJ60" i="78" s="1"/>
  <c r="AI61" i="78"/>
  <c r="AJ61" i="78" s="1"/>
  <c r="AI62" i="78"/>
  <c r="AJ62" i="78" s="1"/>
  <c r="AI63" i="78"/>
  <c r="AJ63" i="78" s="1"/>
  <c r="AI64" i="78"/>
  <c r="AJ64" i="78" s="1"/>
  <c r="AI65" i="78"/>
  <c r="AJ65" i="78" s="1"/>
  <c r="AI66" i="78"/>
  <c r="AJ66" i="78" s="1"/>
  <c r="AI67" i="78"/>
  <c r="AJ67" i="78" s="1"/>
  <c r="AI68" i="78"/>
  <c r="AJ68" i="78" s="1"/>
  <c r="AI69" i="78"/>
  <c r="AJ69" i="78" s="1"/>
  <c r="AI70" i="78"/>
  <c r="AJ70" i="78" s="1"/>
  <c r="AI71" i="78"/>
  <c r="AJ71" i="78" s="1"/>
  <c r="AI72" i="78"/>
  <c r="AJ72" i="78" s="1"/>
  <c r="AI73" i="78"/>
  <c r="AJ73" i="78" s="1"/>
  <c r="AI74" i="78"/>
  <c r="AJ74" i="78" s="1"/>
  <c r="AI75" i="78"/>
  <c r="AJ75" i="78" s="1"/>
  <c r="AI76" i="78"/>
  <c r="AJ76" i="78" s="1"/>
  <c r="AY76" i="78"/>
  <c r="AZ76" i="78" s="1"/>
  <c r="AV76" i="78"/>
  <c r="AW76" i="78" s="1"/>
  <c r="AS76" i="78"/>
  <c r="AT76" i="78" s="1"/>
  <c r="AP76" i="78"/>
  <c r="AQ76" i="78" s="1"/>
  <c r="AY75" i="78"/>
  <c r="AZ75" i="78" s="1"/>
  <c r="AV75" i="78"/>
  <c r="AW75" i="78" s="1"/>
  <c r="AS75" i="78"/>
  <c r="AT75" i="78" s="1"/>
  <c r="AP75" i="78"/>
  <c r="AQ75" i="78" s="1"/>
  <c r="AY74" i="78"/>
  <c r="AZ74" i="78" s="1"/>
  <c r="AV74" i="78"/>
  <c r="AW74" i="78" s="1"/>
  <c r="AS74" i="78"/>
  <c r="AT74" i="78" s="1"/>
  <c r="AP74" i="78"/>
  <c r="AQ74" i="78" s="1"/>
  <c r="AY73" i="78"/>
  <c r="AZ73" i="78" s="1"/>
  <c r="AV73" i="78"/>
  <c r="AW73" i="78" s="1"/>
  <c r="AS73" i="78"/>
  <c r="AT73" i="78" s="1"/>
  <c r="AP73" i="78"/>
  <c r="AQ73" i="78" s="1"/>
  <c r="AY72" i="78"/>
  <c r="AZ72" i="78" s="1"/>
  <c r="AV72" i="78"/>
  <c r="AW72" i="78" s="1"/>
  <c r="AS72" i="78"/>
  <c r="AT72" i="78" s="1"/>
  <c r="AP72" i="78"/>
  <c r="AQ72" i="78" s="1"/>
  <c r="AY71" i="78"/>
  <c r="AZ71" i="78" s="1"/>
  <c r="AV71" i="78"/>
  <c r="AW71" i="78" s="1"/>
  <c r="AS71" i="78"/>
  <c r="AT71" i="78" s="1"/>
  <c r="AP71" i="78"/>
  <c r="AQ71" i="78" s="1"/>
  <c r="AY70" i="78"/>
  <c r="AZ70" i="78" s="1"/>
  <c r="AV70" i="78"/>
  <c r="AW70" i="78" s="1"/>
  <c r="AS70" i="78"/>
  <c r="AT70" i="78" s="1"/>
  <c r="AP70" i="78"/>
  <c r="AQ70" i="78" s="1"/>
  <c r="AY69" i="78"/>
  <c r="AZ69" i="78" s="1"/>
  <c r="AV69" i="78"/>
  <c r="AW69" i="78" s="1"/>
  <c r="AS69" i="78"/>
  <c r="AT69" i="78" s="1"/>
  <c r="AP69" i="78"/>
  <c r="AQ69" i="78" s="1"/>
  <c r="AY68" i="78"/>
  <c r="AZ68" i="78" s="1"/>
  <c r="AV68" i="78"/>
  <c r="AW68" i="78" s="1"/>
  <c r="AS68" i="78"/>
  <c r="AT68" i="78" s="1"/>
  <c r="AP68" i="78"/>
  <c r="AQ68" i="78" s="1"/>
  <c r="AY67" i="78"/>
  <c r="AZ67" i="78" s="1"/>
  <c r="AV67" i="78"/>
  <c r="AW67" i="78" s="1"/>
  <c r="AS67" i="78"/>
  <c r="AT67" i="78" s="1"/>
  <c r="AP67" i="78"/>
  <c r="AQ67" i="78" s="1"/>
  <c r="AY66" i="78"/>
  <c r="AZ66" i="78" s="1"/>
  <c r="AV66" i="78"/>
  <c r="AW66" i="78" s="1"/>
  <c r="AS66" i="78"/>
  <c r="AT66" i="78" s="1"/>
  <c r="AP66" i="78"/>
  <c r="AQ66" i="78" s="1"/>
  <c r="AY65" i="78"/>
  <c r="AZ65" i="78" s="1"/>
  <c r="AV65" i="78"/>
  <c r="AW65" i="78" s="1"/>
  <c r="AS65" i="78"/>
  <c r="AT65" i="78" s="1"/>
  <c r="AP65" i="78"/>
  <c r="AQ65" i="78" s="1"/>
  <c r="AY64" i="78"/>
  <c r="AZ64" i="78" s="1"/>
  <c r="AV64" i="78"/>
  <c r="AW64" i="78" s="1"/>
  <c r="AS64" i="78"/>
  <c r="AT64" i="78" s="1"/>
  <c r="AP64" i="78"/>
  <c r="AQ64" i="78" s="1"/>
  <c r="AY63" i="78"/>
  <c r="AZ63" i="78" s="1"/>
  <c r="AV63" i="78"/>
  <c r="AW63" i="78" s="1"/>
  <c r="AS63" i="78"/>
  <c r="AT63" i="78" s="1"/>
  <c r="AP63" i="78"/>
  <c r="AQ63" i="78" s="1"/>
  <c r="AY62" i="78"/>
  <c r="AZ62" i="78" s="1"/>
  <c r="AV62" i="78"/>
  <c r="AW62" i="78" s="1"/>
  <c r="AS62" i="78"/>
  <c r="AT62" i="78" s="1"/>
  <c r="AP62" i="78"/>
  <c r="AQ62" i="78" s="1"/>
  <c r="AY61" i="78"/>
  <c r="AZ61" i="78" s="1"/>
  <c r="AV61" i="78"/>
  <c r="AW61" i="78" s="1"/>
  <c r="AS61" i="78"/>
  <c r="AT61" i="78" s="1"/>
  <c r="AP61" i="78"/>
  <c r="AQ61" i="78" s="1"/>
  <c r="AY60" i="78"/>
  <c r="AZ60" i="78" s="1"/>
  <c r="AV60" i="78"/>
  <c r="AW60" i="78" s="1"/>
  <c r="AS60" i="78"/>
  <c r="AT60" i="78" s="1"/>
  <c r="AP60" i="78"/>
  <c r="AQ60" i="78" s="1"/>
  <c r="AY59" i="78"/>
  <c r="AZ59" i="78" s="1"/>
  <c r="AV59" i="78"/>
  <c r="AW59" i="78" s="1"/>
  <c r="AS59" i="78"/>
  <c r="AT59" i="78" s="1"/>
  <c r="AP59" i="78"/>
  <c r="AQ59" i="78" s="1"/>
  <c r="AY58" i="78"/>
  <c r="AZ58" i="78" s="1"/>
  <c r="AV58" i="78"/>
  <c r="AW58" i="78" s="1"/>
  <c r="AS58" i="78"/>
  <c r="AT58" i="78" s="1"/>
  <c r="AP58" i="78"/>
  <c r="AQ58" i="78" s="1"/>
  <c r="AY57" i="78"/>
  <c r="AZ57" i="78" s="1"/>
  <c r="AV57" i="78"/>
  <c r="AW57" i="78" s="1"/>
  <c r="AS57" i="78"/>
  <c r="AT57" i="78" s="1"/>
  <c r="AP57" i="78"/>
  <c r="AQ57" i="78" s="1"/>
  <c r="AY56" i="78"/>
  <c r="AZ56" i="78" s="1"/>
  <c r="AV56" i="78"/>
  <c r="AW56" i="78" s="1"/>
  <c r="AS56" i="78"/>
  <c r="AT56" i="78" s="1"/>
  <c r="AP56" i="78"/>
  <c r="AQ56" i="78" s="1"/>
  <c r="AY55" i="78"/>
  <c r="AZ55" i="78" s="1"/>
  <c r="AV55" i="78"/>
  <c r="AW55" i="78" s="1"/>
  <c r="AS55" i="78"/>
  <c r="AT55" i="78" s="1"/>
  <c r="AP55" i="78"/>
  <c r="AQ55" i="78" s="1"/>
  <c r="AY54" i="78"/>
  <c r="AZ54" i="78" s="1"/>
  <c r="AV54" i="78"/>
  <c r="AW54" i="78" s="1"/>
  <c r="AS54" i="78"/>
  <c r="AT54" i="78" s="1"/>
  <c r="AP54" i="78"/>
  <c r="AQ54" i="78" s="1"/>
  <c r="AY53" i="78"/>
  <c r="AZ53" i="78" s="1"/>
  <c r="AV53" i="78"/>
  <c r="AW53" i="78" s="1"/>
  <c r="AS53" i="78"/>
  <c r="AT53" i="78" s="1"/>
  <c r="AP53" i="78"/>
  <c r="AQ53" i="78" s="1"/>
  <c r="AY52" i="78"/>
  <c r="AZ52" i="78" s="1"/>
  <c r="AV52" i="78"/>
  <c r="AW52" i="78" s="1"/>
  <c r="AS52" i="78"/>
  <c r="AT52" i="78" s="1"/>
  <c r="AP52" i="78"/>
  <c r="AQ52" i="78" s="1"/>
  <c r="AY51" i="78"/>
  <c r="AZ51" i="78" s="1"/>
  <c r="AV51" i="78"/>
  <c r="AW51" i="78" s="1"/>
  <c r="AS51" i="78"/>
  <c r="AT51" i="78" s="1"/>
  <c r="AP51" i="78"/>
  <c r="AQ51" i="78" s="1"/>
  <c r="AY50" i="78"/>
  <c r="AZ50" i="78" s="1"/>
  <c r="AV50" i="78"/>
  <c r="AW50" i="78" s="1"/>
  <c r="AS50" i="78"/>
  <c r="AT50" i="78" s="1"/>
  <c r="AP50" i="78"/>
  <c r="AQ50" i="78" s="1"/>
  <c r="AY49" i="78"/>
  <c r="AZ49" i="78" s="1"/>
  <c r="AV49" i="78"/>
  <c r="AW49" i="78" s="1"/>
  <c r="AS49" i="78"/>
  <c r="AT49" i="78" s="1"/>
  <c r="AP49" i="78"/>
  <c r="AQ49" i="78" s="1"/>
  <c r="AY48" i="78"/>
  <c r="AZ48" i="78" s="1"/>
  <c r="AV48" i="78"/>
  <c r="AW48" i="78" s="1"/>
  <c r="AS48" i="78"/>
  <c r="AT48" i="78" s="1"/>
  <c r="AP48" i="78"/>
  <c r="AQ48" i="78" s="1"/>
  <c r="AY47" i="78"/>
  <c r="AZ47" i="78" s="1"/>
  <c r="AV47" i="78"/>
  <c r="AW47" i="78" s="1"/>
  <c r="AS47" i="78"/>
  <c r="AT47" i="78" s="1"/>
  <c r="AP47" i="78"/>
  <c r="AQ47" i="78" s="1"/>
  <c r="AY46" i="78"/>
  <c r="AZ46" i="78" s="1"/>
  <c r="AV46" i="78"/>
  <c r="AW46" i="78" s="1"/>
  <c r="AS46" i="78"/>
  <c r="AT46" i="78" s="1"/>
  <c r="AP46" i="78"/>
  <c r="AQ46" i="78" s="1"/>
  <c r="AY45" i="78"/>
  <c r="AZ45" i="78" s="1"/>
  <c r="AV45" i="78"/>
  <c r="AW45" i="78" s="1"/>
  <c r="AS45" i="78"/>
  <c r="AT45" i="78" s="1"/>
  <c r="AP45" i="78"/>
  <c r="AQ45" i="78" s="1"/>
  <c r="AY44" i="78"/>
  <c r="AZ44" i="78" s="1"/>
  <c r="AV44" i="78"/>
  <c r="AW44" i="78" s="1"/>
  <c r="AS44" i="78"/>
  <c r="AT44" i="78" s="1"/>
  <c r="AP44" i="78"/>
  <c r="AQ44" i="78" s="1"/>
  <c r="AY43" i="78"/>
  <c r="AZ43" i="78" s="1"/>
  <c r="AV43" i="78"/>
  <c r="AW43" i="78" s="1"/>
  <c r="AS43" i="78"/>
  <c r="AT43" i="78" s="1"/>
  <c r="AP43" i="78"/>
  <c r="AQ43" i="78" s="1"/>
  <c r="AY42" i="78"/>
  <c r="AZ42" i="78" s="1"/>
  <c r="AV42" i="78"/>
  <c r="AW42" i="78" s="1"/>
  <c r="AS42" i="78"/>
  <c r="AT42" i="78" s="1"/>
  <c r="AP42" i="78"/>
  <c r="AQ42" i="78" s="1"/>
  <c r="AY41" i="78"/>
  <c r="AZ41" i="78" s="1"/>
  <c r="AV41" i="78"/>
  <c r="AW41" i="78" s="1"/>
  <c r="AS41" i="78"/>
  <c r="AT41" i="78" s="1"/>
  <c r="AP41" i="78"/>
  <c r="AQ41" i="78" s="1"/>
  <c r="AY40" i="78"/>
  <c r="AZ40" i="78" s="1"/>
  <c r="AV40" i="78"/>
  <c r="AW40" i="78" s="1"/>
  <c r="AS40" i="78"/>
  <c r="AT40" i="78" s="1"/>
  <c r="AP40" i="78"/>
  <c r="AQ40" i="78" s="1"/>
  <c r="AY39" i="78"/>
  <c r="AZ39" i="78" s="1"/>
  <c r="AV39" i="78"/>
  <c r="AW39" i="78" s="1"/>
  <c r="AS39" i="78"/>
  <c r="AT39" i="78" s="1"/>
  <c r="AP39" i="78"/>
  <c r="AQ39" i="78" s="1"/>
  <c r="AY38" i="78"/>
  <c r="AZ38" i="78" s="1"/>
  <c r="AV38" i="78"/>
  <c r="AW38" i="78" s="1"/>
  <c r="AS38" i="78"/>
  <c r="AT38" i="78" s="1"/>
  <c r="AP38" i="78"/>
  <c r="AQ38" i="78" s="1"/>
  <c r="AY37" i="78"/>
  <c r="AZ37" i="78" s="1"/>
  <c r="AV37" i="78"/>
  <c r="AW37" i="78" s="1"/>
  <c r="AS37" i="78"/>
  <c r="AT37" i="78" s="1"/>
  <c r="AP37" i="78"/>
  <c r="AQ37" i="78" s="1"/>
  <c r="AY36" i="78"/>
  <c r="AZ36" i="78" s="1"/>
  <c r="AV36" i="78"/>
  <c r="AW36" i="78" s="1"/>
  <c r="AS36" i="78"/>
  <c r="AT36" i="78" s="1"/>
  <c r="AP36" i="78"/>
  <c r="AQ36" i="78" s="1"/>
  <c r="AY35" i="78"/>
  <c r="AZ35" i="78" s="1"/>
  <c r="AV35" i="78"/>
  <c r="AW35" i="78" s="1"/>
  <c r="AS35" i="78"/>
  <c r="AT35" i="78" s="1"/>
  <c r="AP35" i="78"/>
  <c r="AQ35" i="78" s="1"/>
  <c r="AY34" i="78"/>
  <c r="AZ34" i="78" s="1"/>
  <c r="AV34" i="78"/>
  <c r="AW34" i="78" s="1"/>
  <c r="AS34" i="78"/>
  <c r="AT34" i="78" s="1"/>
  <c r="AP34" i="78"/>
  <c r="AQ34" i="78" s="1"/>
  <c r="AY33" i="78"/>
  <c r="AZ33" i="78" s="1"/>
  <c r="AV33" i="78"/>
  <c r="AW33" i="78" s="1"/>
  <c r="AS33" i="78"/>
  <c r="AT33" i="78" s="1"/>
  <c r="AP33" i="78"/>
  <c r="AQ33" i="78" s="1"/>
  <c r="AY32" i="78"/>
  <c r="AZ32" i="78" s="1"/>
  <c r="AV32" i="78"/>
  <c r="AW32" i="78" s="1"/>
  <c r="AS32" i="78"/>
  <c r="AT32" i="78" s="1"/>
  <c r="AP32" i="78"/>
  <c r="AQ32" i="78" s="1"/>
  <c r="AY31" i="78"/>
  <c r="AZ31" i="78" s="1"/>
  <c r="AV31" i="78"/>
  <c r="AW31" i="78" s="1"/>
  <c r="AS31" i="78"/>
  <c r="AT31" i="78" s="1"/>
  <c r="AP31" i="78"/>
  <c r="AQ31" i="78" s="1"/>
  <c r="AY30" i="78"/>
  <c r="AZ30" i="78" s="1"/>
  <c r="AV30" i="78"/>
  <c r="AW30" i="78" s="1"/>
  <c r="AS30" i="78"/>
  <c r="AT30" i="78" s="1"/>
  <c r="AP30" i="78"/>
  <c r="AQ30" i="78" s="1"/>
  <c r="AY29" i="78"/>
  <c r="AZ29" i="78" s="1"/>
  <c r="AV29" i="78"/>
  <c r="AW29" i="78" s="1"/>
  <c r="AS29" i="78"/>
  <c r="AT29" i="78" s="1"/>
  <c r="AP29" i="78"/>
  <c r="AQ29" i="78" s="1"/>
  <c r="AY28" i="78"/>
  <c r="AZ28" i="78" s="1"/>
  <c r="AV28" i="78"/>
  <c r="AW28" i="78" s="1"/>
  <c r="AS28" i="78"/>
  <c r="AT28" i="78" s="1"/>
  <c r="AP28" i="78"/>
  <c r="AQ28" i="78" s="1"/>
  <c r="AY27" i="78"/>
  <c r="AZ27" i="78" s="1"/>
  <c r="AV27" i="78"/>
  <c r="AW27" i="78" s="1"/>
  <c r="AS27" i="78"/>
  <c r="AT27" i="78" s="1"/>
  <c r="AP27" i="78"/>
  <c r="AQ27" i="78" s="1"/>
  <c r="AY26" i="78"/>
  <c r="AZ26" i="78" s="1"/>
  <c r="AV26" i="78"/>
  <c r="AW26" i="78" s="1"/>
  <c r="AS26" i="78"/>
  <c r="AT26" i="78" s="1"/>
  <c r="AP26" i="78"/>
  <c r="AQ26" i="78" s="1"/>
  <c r="AY25" i="78"/>
  <c r="AZ25" i="78" s="1"/>
  <c r="AV25" i="78"/>
  <c r="AW25" i="78" s="1"/>
  <c r="AS25" i="78"/>
  <c r="AT25" i="78" s="1"/>
  <c r="AP25" i="78"/>
  <c r="AQ25" i="78" s="1"/>
  <c r="AY24" i="78"/>
  <c r="AZ24" i="78" s="1"/>
  <c r="AV24" i="78"/>
  <c r="AW24" i="78" s="1"/>
  <c r="AS24" i="78"/>
  <c r="AT24" i="78" s="1"/>
  <c r="AP24" i="78"/>
  <c r="AQ24" i="78" s="1"/>
  <c r="AY23" i="78"/>
  <c r="AZ23" i="78" s="1"/>
  <c r="AV23" i="78"/>
  <c r="AW23" i="78" s="1"/>
  <c r="AS23" i="78"/>
  <c r="AT23" i="78" s="1"/>
  <c r="AP23" i="78"/>
  <c r="AQ23" i="78" s="1"/>
  <c r="AY22" i="78"/>
  <c r="AZ22" i="78" s="1"/>
  <c r="AV22" i="78"/>
  <c r="AW22" i="78" s="1"/>
  <c r="AS22" i="78"/>
  <c r="AT22" i="78" s="1"/>
  <c r="AP22" i="78"/>
  <c r="AQ22" i="78" s="1"/>
  <c r="AY21" i="78"/>
  <c r="AZ21" i="78" s="1"/>
  <c r="AV21" i="78"/>
  <c r="AW21" i="78" s="1"/>
  <c r="AS21" i="78"/>
  <c r="AT21" i="78" s="1"/>
  <c r="AP21" i="78"/>
  <c r="AQ21" i="78" s="1"/>
  <c r="AY20" i="78"/>
  <c r="AZ20" i="78" s="1"/>
  <c r="AV20" i="78"/>
  <c r="AW20" i="78" s="1"/>
  <c r="AS20" i="78"/>
  <c r="AT20" i="78" s="1"/>
  <c r="AP20" i="78"/>
  <c r="AQ20" i="78" s="1"/>
  <c r="AY19" i="78"/>
  <c r="AZ19" i="78" s="1"/>
  <c r="AV19" i="78"/>
  <c r="AW19" i="78" s="1"/>
  <c r="AS19" i="78"/>
  <c r="AT19" i="78" s="1"/>
  <c r="AP19" i="78"/>
  <c r="AQ19" i="78" s="1"/>
  <c r="AY18" i="78"/>
  <c r="AZ18" i="78" s="1"/>
  <c r="AV18" i="78"/>
  <c r="AW18" i="78" s="1"/>
  <c r="AS18" i="78"/>
  <c r="AT18" i="78" s="1"/>
  <c r="AP18" i="78"/>
  <c r="AQ18" i="78" s="1"/>
  <c r="AY17" i="78"/>
  <c r="AZ17" i="78" s="1"/>
  <c r="AV17" i="78"/>
  <c r="AW17" i="78" s="1"/>
  <c r="AS17" i="78"/>
  <c r="AT17" i="78" s="1"/>
  <c r="AP17" i="78"/>
  <c r="AQ17" i="78" s="1"/>
  <c r="AY16" i="78"/>
  <c r="AZ16" i="78" s="1"/>
  <c r="AV16" i="78"/>
  <c r="AW16" i="78" s="1"/>
  <c r="AS16" i="78"/>
  <c r="AT16" i="78" s="1"/>
  <c r="AP16" i="78"/>
  <c r="AQ16" i="78" s="1"/>
  <c r="AY15" i="78"/>
  <c r="AZ15" i="78" s="1"/>
  <c r="AV15" i="78"/>
  <c r="AW15" i="78" s="1"/>
  <c r="AS15" i="78"/>
  <c r="AT15" i="78" s="1"/>
  <c r="AP15" i="78"/>
  <c r="AQ15" i="78" s="1"/>
  <c r="AY14" i="78"/>
  <c r="AZ14" i="78" s="1"/>
  <c r="AV14" i="78"/>
  <c r="AW14" i="78" s="1"/>
  <c r="AS14" i="78"/>
  <c r="AT14" i="78" s="1"/>
  <c r="AP14" i="78"/>
  <c r="AQ14" i="78" s="1"/>
  <c r="AY13" i="78"/>
  <c r="AZ13" i="78" s="1"/>
  <c r="AV13" i="78"/>
  <c r="AW13" i="78" s="1"/>
  <c r="AS13" i="78"/>
  <c r="AT13" i="78" s="1"/>
  <c r="AP13" i="78"/>
  <c r="AQ13" i="78" s="1"/>
  <c r="AY12" i="78"/>
  <c r="AZ12" i="78" s="1"/>
  <c r="AV12" i="78"/>
  <c r="AW12" i="78" s="1"/>
  <c r="AS12" i="78"/>
  <c r="AT12" i="78" s="1"/>
  <c r="AP12" i="78"/>
  <c r="AQ12" i="78" s="1"/>
  <c r="AY11" i="78"/>
  <c r="AZ11" i="78" s="1"/>
  <c r="AV11" i="78"/>
  <c r="AW11" i="78" s="1"/>
  <c r="AS11" i="78"/>
  <c r="AT11" i="78" s="1"/>
  <c r="AP11" i="78"/>
  <c r="AQ11" i="78" s="1"/>
  <c r="AY10" i="78"/>
  <c r="AZ10" i="78" s="1"/>
  <c r="AV10" i="78"/>
  <c r="AW10" i="78" s="1"/>
  <c r="AS10" i="78"/>
  <c r="AT10" i="78" s="1"/>
  <c r="AP10" i="78"/>
  <c r="AQ10" i="78" s="1"/>
  <c r="AY9" i="78"/>
  <c r="AZ9" i="78" s="1"/>
  <c r="AV9" i="78"/>
  <c r="AW9" i="78" s="1"/>
  <c r="AS9" i="78"/>
  <c r="AT9" i="78" s="1"/>
  <c r="AP9" i="78"/>
  <c r="AQ9" i="78" s="1"/>
  <c r="AY8" i="78"/>
  <c r="AZ8" i="78" s="1"/>
  <c r="AV8" i="78"/>
  <c r="AW8" i="78" s="1"/>
  <c r="AS8" i="78"/>
  <c r="AT8" i="78" s="1"/>
  <c r="AP8" i="78"/>
  <c r="AQ8" i="78" s="1"/>
  <c r="I48" i="78"/>
  <c r="I49" i="78"/>
  <c r="I50" i="78"/>
  <c r="I51" i="78"/>
  <c r="I52" i="78"/>
  <c r="I53" i="78"/>
  <c r="I54" i="78"/>
  <c r="I55" i="78"/>
  <c r="I56" i="78"/>
  <c r="I57" i="78"/>
  <c r="I58" i="78"/>
  <c r="I59" i="78"/>
  <c r="I60" i="78"/>
  <c r="I61" i="78"/>
  <c r="I62" i="78"/>
  <c r="I63" i="78"/>
  <c r="I64" i="78"/>
  <c r="I65" i="78"/>
  <c r="I66" i="78"/>
  <c r="I67" i="78"/>
  <c r="I68" i="78"/>
  <c r="I69" i="78"/>
  <c r="I70" i="78"/>
  <c r="I71" i="78"/>
  <c r="I72" i="78"/>
  <c r="I73" i="78"/>
  <c r="I74" i="78"/>
  <c r="I75" i="78"/>
  <c r="I76" i="78"/>
  <c r="AH4" i="79"/>
  <c r="O14" i="81" l="1"/>
  <c r="P23" i="81"/>
  <c r="P15" i="81"/>
  <c r="L65" i="88"/>
  <c r="M57" i="88"/>
  <c r="AG25" i="79"/>
  <c r="AG17" i="79"/>
  <c r="AG9" i="79"/>
  <c r="AG8" i="79"/>
  <c r="AG21" i="79"/>
  <c r="AG13" i="79"/>
  <c r="AG29" i="79"/>
  <c r="AG23" i="79"/>
  <c r="AG15" i="79"/>
  <c r="AG33" i="79"/>
  <c r="AG37" i="79"/>
  <c r="AG41" i="79"/>
  <c r="AG45" i="79"/>
  <c r="AG49" i="79"/>
  <c r="AG53" i="79"/>
  <c r="AG57" i="79"/>
  <c r="AG61" i="79"/>
  <c r="AG65" i="79"/>
  <c r="AG69" i="79"/>
  <c r="AG10" i="79"/>
  <c r="AG18" i="79"/>
  <c r="AG26" i="79"/>
  <c r="AG30" i="79"/>
  <c r="AG16" i="79"/>
  <c r="AG24" i="79"/>
  <c r="AG34" i="79"/>
  <c r="AG38" i="79"/>
  <c r="AG42" i="79"/>
  <c r="AG46" i="79"/>
  <c r="AG50" i="79"/>
  <c r="AG54" i="79"/>
  <c r="AG58" i="79"/>
  <c r="AG62" i="79"/>
  <c r="AG66" i="79"/>
  <c r="AG11" i="79"/>
  <c r="AG19" i="79"/>
  <c r="AG27" i="79"/>
  <c r="AG31" i="79"/>
  <c r="AG35" i="79"/>
  <c r="AG39" i="79"/>
  <c r="AG43" i="79"/>
  <c r="AG47" i="79"/>
  <c r="AG51" i="79"/>
  <c r="AG55" i="79"/>
  <c r="AG59" i="79"/>
  <c r="AG63" i="79"/>
  <c r="AG67" i="79"/>
  <c r="AG14" i="79"/>
  <c r="AG22" i="79"/>
  <c r="AG28" i="79"/>
  <c r="AG32" i="79"/>
  <c r="AG12" i="79"/>
  <c r="AG20" i="79"/>
  <c r="AG36" i="79"/>
  <c r="AG40" i="79"/>
  <c r="AG44" i="79"/>
  <c r="AG48" i="79"/>
  <c r="AG52" i="79"/>
  <c r="AG56" i="79"/>
  <c r="AG60" i="79"/>
  <c r="AG64" i="79"/>
  <c r="AG68" i="79"/>
  <c r="P60" i="88"/>
  <c r="O56" i="88"/>
  <c r="L61" i="88"/>
  <c r="M64" i="88"/>
  <c r="R17" i="81"/>
  <c r="P8" i="81"/>
  <c r="O8" i="81"/>
  <c r="N8" i="81"/>
  <c r="R8" i="81"/>
  <c r="M8" i="81"/>
  <c r="L8" i="81"/>
  <c r="T8" i="81"/>
  <c r="L17" i="81"/>
  <c r="T9" i="81"/>
  <c r="P9" i="81"/>
  <c r="R9" i="81"/>
  <c r="P17" i="81"/>
  <c r="O17" i="81"/>
  <c r="O23" i="81"/>
  <c r="O15" i="81"/>
  <c r="N21" i="81"/>
  <c r="O21" i="81"/>
  <c r="P21" i="81"/>
  <c r="R21" i="81"/>
  <c r="L21" i="81"/>
  <c r="T21" i="81"/>
  <c r="M21" i="81"/>
  <c r="L19" i="81"/>
  <c r="M19" i="81"/>
  <c r="N19" i="81"/>
  <c r="O19" i="81"/>
  <c r="P19" i="81"/>
  <c r="R19" i="81"/>
  <c r="T19" i="81"/>
  <c r="N13" i="81"/>
  <c r="O13" i="81"/>
  <c r="P13" i="81"/>
  <c r="R13" i="81"/>
  <c r="T13" i="81"/>
  <c r="L13" i="81"/>
  <c r="M13" i="81"/>
  <c r="R16" i="81"/>
  <c r="T16" i="81"/>
  <c r="L16" i="81"/>
  <c r="M16" i="81"/>
  <c r="N16" i="81"/>
  <c r="O16" i="81"/>
  <c r="P16" i="81"/>
  <c r="L11" i="81"/>
  <c r="M11" i="81"/>
  <c r="N11" i="81"/>
  <c r="O11" i="81"/>
  <c r="P11" i="81"/>
  <c r="T11" i="81"/>
  <c r="R11" i="81"/>
  <c r="O22" i="81"/>
  <c r="P22" i="81"/>
  <c r="R22" i="81"/>
  <c r="T22" i="81"/>
  <c r="M22" i="81"/>
  <c r="L22" i="81"/>
  <c r="N22" i="81"/>
  <c r="M20" i="81"/>
  <c r="N20" i="81"/>
  <c r="O20" i="81"/>
  <c r="P20" i="81"/>
  <c r="R20" i="81"/>
  <c r="T20" i="81"/>
  <c r="L20" i="81"/>
  <c r="L18" i="81"/>
  <c r="M18" i="81"/>
  <c r="N18" i="81"/>
  <c r="R18" i="81"/>
  <c r="O18" i="81"/>
  <c r="P18" i="81"/>
  <c r="T18" i="81"/>
  <c r="M12" i="81"/>
  <c r="N12" i="81"/>
  <c r="O12" i="81"/>
  <c r="P12" i="81"/>
  <c r="R12" i="81"/>
  <c r="T12" i="81"/>
  <c r="L12" i="81"/>
  <c r="L10" i="81"/>
  <c r="M10" i="81"/>
  <c r="N10" i="81"/>
  <c r="O10" i="81"/>
  <c r="P10" i="81"/>
  <c r="R10" i="81"/>
  <c r="T10" i="81"/>
  <c r="N14" i="81"/>
  <c r="N15" i="81"/>
  <c r="M14" i="81"/>
  <c r="M23" i="81"/>
  <c r="M15" i="81"/>
  <c r="L14" i="81"/>
  <c r="O9" i="81"/>
  <c r="L23" i="81"/>
  <c r="N17" i="81"/>
  <c r="L15" i="81"/>
  <c r="N9" i="81"/>
  <c r="N23" i="81"/>
  <c r="M17" i="81"/>
  <c r="T14" i="81"/>
  <c r="M9" i="81"/>
  <c r="T23" i="81"/>
  <c r="T15" i="81"/>
  <c r="R14" i="81"/>
  <c r="L9" i="81"/>
  <c r="R23" i="81"/>
  <c r="R15" i="81"/>
  <c r="P14" i="81"/>
  <c r="L72" i="88"/>
  <c r="N72" i="88"/>
  <c r="M72" i="88"/>
  <c r="M74" i="88"/>
  <c r="P74" i="88"/>
  <c r="M60" i="88"/>
  <c r="N73" i="88"/>
  <c r="O73" i="88"/>
  <c r="P73" i="88"/>
  <c r="L73" i="88"/>
  <c r="M73" i="88"/>
  <c r="R73" i="88"/>
  <c r="T73" i="88"/>
  <c r="R71" i="88"/>
  <c r="T71" i="88"/>
  <c r="L71" i="88"/>
  <c r="M71" i="88"/>
  <c r="N71" i="88"/>
  <c r="O71" i="88"/>
  <c r="P71" i="88"/>
  <c r="P76" i="88"/>
  <c r="T76" i="88"/>
  <c r="O76" i="88"/>
  <c r="R76" i="88"/>
  <c r="N76" i="88"/>
  <c r="L76" i="88"/>
  <c r="M76" i="88"/>
  <c r="L66" i="88"/>
  <c r="M66" i="88"/>
  <c r="N66" i="88"/>
  <c r="P66" i="88"/>
  <c r="O66" i="88"/>
  <c r="R66" i="88"/>
  <c r="T66" i="88"/>
  <c r="L59" i="88"/>
  <c r="M59" i="88"/>
  <c r="N59" i="88"/>
  <c r="P59" i="88"/>
  <c r="T59" i="88"/>
  <c r="R59" i="88"/>
  <c r="O59" i="88"/>
  <c r="T75" i="88"/>
  <c r="L75" i="88"/>
  <c r="M75" i="88"/>
  <c r="N75" i="88"/>
  <c r="O75" i="88"/>
  <c r="P75" i="88"/>
  <c r="R75" i="88"/>
  <c r="M58" i="88"/>
  <c r="N58" i="88"/>
  <c r="O58" i="88"/>
  <c r="P58" i="88"/>
  <c r="T58" i="88"/>
  <c r="O74" i="88"/>
  <c r="R65" i="88"/>
  <c r="R63" i="88"/>
  <c r="T63" i="88"/>
  <c r="L63" i="88"/>
  <c r="N63" i="88"/>
  <c r="O60" i="88"/>
  <c r="M54" i="88"/>
  <c r="N54" i="88"/>
  <c r="O54" i="88"/>
  <c r="P54" i="88"/>
  <c r="R54" i="88"/>
  <c r="T54" i="88"/>
  <c r="T51" i="88"/>
  <c r="L51" i="88"/>
  <c r="M51" i="88"/>
  <c r="N51" i="88"/>
  <c r="O51" i="88"/>
  <c r="P51" i="88"/>
  <c r="R51" i="88"/>
  <c r="R48" i="88"/>
  <c r="L48" i="88"/>
  <c r="M48" i="88"/>
  <c r="N48" i="88"/>
  <c r="O48" i="88"/>
  <c r="P48" i="88"/>
  <c r="T48" i="88"/>
  <c r="R61" i="88"/>
  <c r="N57" i="88"/>
  <c r="R56" i="88"/>
  <c r="T56" i="88"/>
  <c r="L56" i="88"/>
  <c r="M56" i="88"/>
  <c r="N56" i="88"/>
  <c r="L62" i="88"/>
  <c r="M62" i="88"/>
  <c r="N62" i="88"/>
  <c r="P62" i="88"/>
  <c r="L47" i="88"/>
  <c r="M47" i="88"/>
  <c r="N47" i="88"/>
  <c r="O47" i="88"/>
  <c r="P47" i="88"/>
  <c r="R47" i="88"/>
  <c r="T47" i="88"/>
  <c r="L74" i="88"/>
  <c r="N74" i="88"/>
  <c r="M65" i="88"/>
  <c r="N65" i="88"/>
  <c r="O65" i="88"/>
  <c r="P65" i="88"/>
  <c r="T65" i="88"/>
  <c r="O64" i="88"/>
  <c r="P64" i="88"/>
  <c r="R64" i="88"/>
  <c r="T64" i="88"/>
  <c r="L64" i="88"/>
  <c r="T62" i="88"/>
  <c r="R60" i="88"/>
  <c r="T60" i="88"/>
  <c r="L60" i="88"/>
  <c r="N60" i="88"/>
  <c r="T53" i="88"/>
  <c r="L53" i="88"/>
  <c r="M53" i="88"/>
  <c r="N53" i="88"/>
  <c r="O53" i="88"/>
  <c r="P53" i="88"/>
  <c r="P63" i="88"/>
  <c r="R62" i="88"/>
  <c r="M61" i="88"/>
  <c r="N61" i="88"/>
  <c r="O61" i="88"/>
  <c r="P61" i="88"/>
  <c r="T61" i="88"/>
  <c r="R58" i="88"/>
  <c r="L50" i="88"/>
  <c r="M50" i="88"/>
  <c r="N50" i="88"/>
  <c r="O50" i="88"/>
  <c r="P50" i="88"/>
  <c r="R50" i="88"/>
  <c r="N49" i="88"/>
  <c r="T49" i="88"/>
  <c r="L49" i="88"/>
  <c r="M49" i="88"/>
  <c r="O49" i="88"/>
  <c r="P49" i="88"/>
  <c r="R49" i="88"/>
  <c r="O46" i="88"/>
  <c r="L46" i="88"/>
  <c r="M46" i="88"/>
  <c r="N46" i="88"/>
  <c r="P46" i="88"/>
  <c r="R46" i="88"/>
  <c r="T46" i="88"/>
  <c r="T74" i="88"/>
  <c r="O63" i="88"/>
  <c r="O62" i="88"/>
  <c r="L58" i="88"/>
  <c r="L55" i="88"/>
  <c r="M55" i="88"/>
  <c r="N55" i="88"/>
  <c r="O55" i="88"/>
  <c r="P55" i="88"/>
  <c r="R55" i="88"/>
  <c r="O57" i="88"/>
  <c r="P57" i="88"/>
  <c r="R57" i="88"/>
  <c r="T57" i="88"/>
  <c r="L57" i="88"/>
  <c r="R74" i="88"/>
  <c r="O72" i="88"/>
  <c r="P72" i="88"/>
  <c r="R72" i="88"/>
  <c r="T72" i="88"/>
  <c r="N64" i="88"/>
  <c r="M63" i="88"/>
  <c r="P56" i="88"/>
  <c r="L54" i="88"/>
  <c r="L52" i="88"/>
  <c r="M52" i="88"/>
  <c r="N52" i="88"/>
  <c r="O52" i="88"/>
  <c r="P52" i="88"/>
  <c r="R52" i="88"/>
  <c r="T52" i="88"/>
  <c r="U65" i="88" l="1"/>
  <c r="V65" i="88" s="1"/>
  <c r="U72" i="88"/>
  <c r="V72" i="88" s="1"/>
  <c r="U8" i="81"/>
  <c r="V8" i="81" s="1"/>
  <c r="U9" i="81"/>
  <c r="V9" i="81" s="1"/>
  <c r="U17" i="81"/>
  <c r="V17" i="81" s="1"/>
  <c r="U14" i="81"/>
  <c r="U12" i="81"/>
  <c r="U16" i="81"/>
  <c r="U19" i="81"/>
  <c r="U11" i="81"/>
  <c r="U21" i="81"/>
  <c r="U15" i="81"/>
  <c r="U13" i="81"/>
  <c r="U18" i="81"/>
  <c r="U23" i="81"/>
  <c r="U20" i="81"/>
  <c r="U10" i="81"/>
  <c r="U22" i="81"/>
  <c r="U58" i="88"/>
  <c r="U60" i="88"/>
  <c r="AB60" i="88" s="1"/>
  <c r="U54" i="88"/>
  <c r="U61" i="88"/>
  <c r="AB61" i="88" s="1"/>
  <c r="U57" i="88"/>
  <c r="AD57" i="88" s="1"/>
  <c r="U53" i="88"/>
  <c r="AD53" i="88" s="1"/>
  <c r="U64" i="88"/>
  <c r="U76" i="88"/>
  <c r="U49" i="88"/>
  <c r="AD49" i="88" s="1"/>
  <c r="U50" i="88"/>
  <c r="AD50" i="88" s="1"/>
  <c r="U52" i="88"/>
  <c r="AD52" i="88" s="1"/>
  <c r="U55" i="88"/>
  <c r="AD55" i="88" s="1"/>
  <c r="U71" i="88"/>
  <c r="U46" i="88"/>
  <c r="AD46" i="88" s="1"/>
  <c r="U62" i="88"/>
  <c r="U51" i="88"/>
  <c r="AD51" i="88" s="1"/>
  <c r="U73" i="88"/>
  <c r="U74" i="88"/>
  <c r="U47" i="88"/>
  <c r="AD47" i="88" s="1"/>
  <c r="U48" i="88"/>
  <c r="AD48" i="88" s="1"/>
  <c r="U75" i="88"/>
  <c r="U59" i="88"/>
  <c r="U56" i="88"/>
  <c r="AD56" i="88" s="1"/>
  <c r="U63" i="88"/>
  <c r="U66" i="88"/>
  <c r="AF42" i="73"/>
  <c r="AD42" i="73"/>
  <c r="K42" i="73"/>
  <c r="I42" i="73"/>
  <c r="J42" i="73" s="1"/>
  <c r="Y42" i="73" s="1"/>
  <c r="AF41" i="73"/>
  <c r="AD41" i="73"/>
  <c r="K41" i="73"/>
  <c r="I41" i="73"/>
  <c r="J41" i="73" s="1"/>
  <c r="Y41" i="73" s="1"/>
  <c r="AF40" i="73"/>
  <c r="AD40" i="73"/>
  <c r="K40" i="73"/>
  <c r="I40" i="73"/>
  <c r="J40" i="73" s="1"/>
  <c r="Y40" i="73" s="1"/>
  <c r="R40" i="73" s="1"/>
  <c r="AF39" i="73"/>
  <c r="AD39" i="73"/>
  <c r="K39" i="73"/>
  <c r="I39" i="73"/>
  <c r="J39" i="73" s="1"/>
  <c r="Y39" i="73" s="1"/>
  <c r="AF38" i="73"/>
  <c r="AD38" i="73"/>
  <c r="K38" i="73"/>
  <c r="I38" i="73"/>
  <c r="J38" i="73" s="1"/>
  <c r="Y38" i="73" s="1"/>
  <c r="AF37" i="73"/>
  <c r="AD37" i="73"/>
  <c r="K37" i="73"/>
  <c r="I37" i="73"/>
  <c r="J37" i="73" s="1"/>
  <c r="Y37" i="73" s="1"/>
  <c r="AF36" i="73"/>
  <c r="AD36" i="73"/>
  <c r="K36" i="73"/>
  <c r="I36" i="73"/>
  <c r="J36" i="73" s="1"/>
  <c r="Y36" i="73" s="1"/>
  <c r="R36" i="73" s="1"/>
  <c r="AF35" i="73"/>
  <c r="AD35" i="73"/>
  <c r="K35" i="73"/>
  <c r="I35" i="73"/>
  <c r="J35" i="73" s="1"/>
  <c r="Y35" i="73" s="1"/>
  <c r="AF34" i="73"/>
  <c r="AD34" i="73"/>
  <c r="K34" i="73"/>
  <c r="I34" i="73"/>
  <c r="J34" i="73" s="1"/>
  <c r="Y34" i="73" s="1"/>
  <c r="R34" i="73" s="1"/>
  <c r="AF33" i="73"/>
  <c r="AD33" i="73"/>
  <c r="K33" i="73"/>
  <c r="I33" i="73"/>
  <c r="J33" i="73" s="1"/>
  <c r="Y33" i="73" s="1"/>
  <c r="AF32" i="73"/>
  <c r="AD32" i="73"/>
  <c r="K32" i="73"/>
  <c r="I32" i="73"/>
  <c r="J32" i="73" s="1"/>
  <c r="Y32" i="73" s="1"/>
  <c r="AF31" i="73"/>
  <c r="AD31" i="73"/>
  <c r="K31" i="73"/>
  <c r="I31" i="73"/>
  <c r="J31" i="73" s="1"/>
  <c r="Y31" i="73" s="1"/>
  <c r="V54" i="88" l="1"/>
  <c r="AD54" i="88"/>
  <c r="AB58" i="88"/>
  <c r="AD58" i="88"/>
  <c r="AA9" i="81"/>
  <c r="AA8" i="81"/>
  <c r="V60" i="88"/>
  <c r="AB65" i="88"/>
  <c r="AB54" i="88"/>
  <c r="AB72" i="88"/>
  <c r="V58" i="88"/>
  <c r="AA17" i="81"/>
  <c r="V23" i="81"/>
  <c r="AA23" i="81"/>
  <c r="V19" i="81"/>
  <c r="AA19" i="81"/>
  <c r="V18" i="81"/>
  <c r="AA18" i="81"/>
  <c r="V16" i="81"/>
  <c r="AA16" i="81"/>
  <c r="V10" i="81"/>
  <c r="AA10" i="81"/>
  <c r="AA20" i="81"/>
  <c r="V20" i="81"/>
  <c r="AA13" i="81"/>
  <c r="V13" i="81"/>
  <c r="AA12" i="81"/>
  <c r="V12" i="81"/>
  <c r="AA15" i="81"/>
  <c r="V15" i="81"/>
  <c r="AA14" i="81"/>
  <c r="V14" i="81"/>
  <c r="V21" i="81"/>
  <c r="AA21" i="81"/>
  <c r="AA22" i="81"/>
  <c r="V22" i="81"/>
  <c r="V11" i="81"/>
  <c r="AA11" i="81"/>
  <c r="V61" i="88"/>
  <c r="V63" i="88"/>
  <c r="AB63" i="88"/>
  <c r="AB73" i="88"/>
  <c r="V73" i="88"/>
  <c r="AB64" i="88"/>
  <c r="V64" i="88"/>
  <c r="V56" i="88"/>
  <c r="AB56" i="88"/>
  <c r="V48" i="88"/>
  <c r="AB48" i="88"/>
  <c r="V51" i="88"/>
  <c r="AB51" i="88"/>
  <c r="V47" i="88"/>
  <c r="AB47" i="88"/>
  <c r="V62" i="88"/>
  <c r="AB62" i="88"/>
  <c r="V74" i="88"/>
  <c r="AB74" i="88"/>
  <c r="V71" i="88"/>
  <c r="AB71" i="88"/>
  <c r="V50" i="88"/>
  <c r="AB50" i="88"/>
  <c r="V76" i="88"/>
  <c r="X76" i="88" s="1"/>
  <c r="AB76" i="88"/>
  <c r="V53" i="88"/>
  <c r="AB53" i="88"/>
  <c r="AB46" i="88"/>
  <c r="V46" i="88"/>
  <c r="V49" i="88"/>
  <c r="AB49" i="88"/>
  <c r="AB57" i="88"/>
  <c r="V57" i="88"/>
  <c r="V59" i="88"/>
  <c r="AB59" i="88"/>
  <c r="V55" i="88"/>
  <c r="AB55" i="88"/>
  <c r="V66" i="88"/>
  <c r="AB66" i="88"/>
  <c r="V75" i="88"/>
  <c r="AB75" i="88"/>
  <c r="V52" i="88"/>
  <c r="AB52" i="88"/>
  <c r="R32" i="73"/>
  <c r="P35" i="73"/>
  <c r="O35" i="73"/>
  <c r="N35" i="73"/>
  <c r="M35" i="73"/>
  <c r="L35" i="73"/>
  <c r="T35" i="73"/>
  <c r="P42" i="73"/>
  <c r="O42" i="73"/>
  <c r="N42" i="73"/>
  <c r="M42" i="73"/>
  <c r="L42" i="73"/>
  <c r="T42" i="73"/>
  <c r="P38" i="73"/>
  <c r="O38" i="73"/>
  <c r="N38" i="73"/>
  <c r="M38" i="73"/>
  <c r="L38" i="73"/>
  <c r="T38" i="73"/>
  <c r="P33" i="73"/>
  <c r="O33" i="73"/>
  <c r="N33" i="73"/>
  <c r="M33" i="73"/>
  <c r="L33" i="73"/>
  <c r="T33" i="73"/>
  <c r="P37" i="73"/>
  <c r="O37" i="73"/>
  <c r="N37" i="73"/>
  <c r="M37" i="73"/>
  <c r="L37" i="73"/>
  <c r="T37" i="73"/>
  <c r="R38" i="73"/>
  <c r="P41" i="73"/>
  <c r="O41" i="73"/>
  <c r="N41" i="73"/>
  <c r="M41" i="73"/>
  <c r="L41" i="73"/>
  <c r="T41" i="73"/>
  <c r="R42" i="73"/>
  <c r="P31" i="73"/>
  <c r="O31" i="73"/>
  <c r="N31" i="73"/>
  <c r="M31" i="73"/>
  <c r="L31" i="73"/>
  <c r="T31" i="73"/>
  <c r="P34" i="73"/>
  <c r="O34" i="73"/>
  <c r="N34" i="73"/>
  <c r="M34" i="73"/>
  <c r="L34" i="73"/>
  <c r="T34" i="73"/>
  <c r="R35" i="73"/>
  <c r="P32" i="73"/>
  <c r="O32" i="73"/>
  <c r="N32" i="73"/>
  <c r="M32" i="73"/>
  <c r="L32" i="73"/>
  <c r="T32" i="73"/>
  <c r="R33" i="73"/>
  <c r="P36" i="73"/>
  <c r="O36" i="73"/>
  <c r="N36" i="73"/>
  <c r="M36" i="73"/>
  <c r="L36" i="73"/>
  <c r="T36" i="73"/>
  <c r="R37" i="73"/>
  <c r="P40" i="73"/>
  <c r="O40" i="73"/>
  <c r="N40" i="73"/>
  <c r="M40" i="73"/>
  <c r="L40" i="73"/>
  <c r="T40" i="73"/>
  <c r="R41" i="73"/>
  <c r="P39" i="73"/>
  <c r="O39" i="73"/>
  <c r="N39" i="73"/>
  <c r="M39" i="73"/>
  <c r="L39" i="73"/>
  <c r="T39" i="73"/>
  <c r="R31" i="73"/>
  <c r="R39" i="73"/>
  <c r="I8" i="65"/>
  <c r="J8" i="65" s="1"/>
  <c r="K8" i="65"/>
  <c r="I9" i="65"/>
  <c r="J9" i="65" s="1"/>
  <c r="K9" i="65"/>
  <c r="U42" i="73" l="1"/>
  <c r="AB42" i="73" s="1"/>
  <c r="U32" i="73"/>
  <c r="V32" i="73" s="1"/>
  <c r="U34" i="73"/>
  <c r="AB34" i="73" s="1"/>
  <c r="U38" i="73"/>
  <c r="AB38" i="73" s="1"/>
  <c r="U31" i="73"/>
  <c r="U36" i="73"/>
  <c r="U33" i="73"/>
  <c r="U37" i="73"/>
  <c r="U41" i="73"/>
  <c r="U35" i="73"/>
  <c r="U40" i="73"/>
  <c r="U39" i="73"/>
  <c r="AB32" i="73" l="1"/>
  <c r="V42" i="73"/>
  <c r="V38" i="73"/>
  <c r="V34" i="73"/>
  <c r="AB33" i="73"/>
  <c r="V33" i="73"/>
  <c r="AB41" i="73"/>
  <c r="V41" i="73"/>
  <c r="AB31" i="73"/>
  <c r="V31" i="73"/>
  <c r="AB39" i="73"/>
  <c r="V39" i="73"/>
  <c r="AB40" i="73"/>
  <c r="V40" i="73"/>
  <c r="AB35" i="73"/>
  <c r="V35" i="73"/>
  <c r="AB37" i="73"/>
  <c r="V37" i="73"/>
  <c r="AB36" i="73"/>
  <c r="V36" i="73"/>
  <c r="I8" i="202"/>
  <c r="K8" i="202"/>
  <c r="AC8" i="202"/>
  <c r="AE8" i="202"/>
  <c r="AE37" i="202"/>
  <c r="AC37" i="202"/>
  <c r="K37" i="202"/>
  <c r="I37" i="202"/>
  <c r="J37" i="202" s="1"/>
  <c r="X37" i="202" s="1"/>
  <c r="AE36" i="202"/>
  <c r="AC36" i="202"/>
  <c r="K36" i="202"/>
  <c r="I36" i="202"/>
  <c r="AE35" i="202"/>
  <c r="AC35" i="202"/>
  <c r="K35" i="202"/>
  <c r="I35" i="202"/>
  <c r="J35" i="202" s="1"/>
  <c r="X35" i="202" s="1"/>
  <c r="AE34" i="202"/>
  <c r="AC34" i="202"/>
  <c r="K34" i="202"/>
  <c r="I34" i="202"/>
  <c r="AE33" i="202"/>
  <c r="AC33" i="202"/>
  <c r="K33" i="202"/>
  <c r="I33" i="202"/>
  <c r="J33" i="202" s="1"/>
  <c r="X33" i="202" s="1"/>
  <c r="AE32" i="202"/>
  <c r="AC32" i="202"/>
  <c r="K32" i="202"/>
  <c r="I32" i="202"/>
  <c r="AE31" i="202"/>
  <c r="AC31" i="202"/>
  <c r="K31" i="202"/>
  <c r="I31" i="202"/>
  <c r="AE30" i="202"/>
  <c r="AC30" i="202"/>
  <c r="K30" i="202"/>
  <c r="I30" i="202"/>
  <c r="AE29" i="202"/>
  <c r="AC29" i="202"/>
  <c r="K29" i="202"/>
  <c r="I29" i="202"/>
  <c r="AE28" i="202"/>
  <c r="AC28" i="202"/>
  <c r="K28" i="202"/>
  <c r="I28" i="202"/>
  <c r="AE27" i="202"/>
  <c r="AC27" i="202"/>
  <c r="K27" i="202"/>
  <c r="I27" i="202"/>
  <c r="AE26" i="202"/>
  <c r="AC26" i="202"/>
  <c r="K26" i="202"/>
  <c r="I26" i="202"/>
  <c r="AE25" i="202"/>
  <c r="AC25" i="202"/>
  <c r="K25" i="202"/>
  <c r="I25" i="202"/>
  <c r="AE24" i="202"/>
  <c r="AC24" i="202"/>
  <c r="K24" i="202"/>
  <c r="I24" i="202"/>
  <c r="AE23" i="202"/>
  <c r="AC23" i="202"/>
  <c r="K23" i="202"/>
  <c r="I23" i="202"/>
  <c r="AE22" i="202"/>
  <c r="AC22" i="202"/>
  <c r="K22" i="202"/>
  <c r="I22" i="202"/>
  <c r="AE21" i="202"/>
  <c r="AC21" i="202"/>
  <c r="K21" i="202"/>
  <c r="I21" i="202"/>
  <c r="J21" i="202" s="1"/>
  <c r="X21" i="202" s="1"/>
  <c r="R21" i="202" s="1"/>
  <c r="AE20" i="202"/>
  <c r="AC20" i="202"/>
  <c r="K20" i="202"/>
  <c r="I20" i="202"/>
  <c r="J20" i="202" s="1"/>
  <c r="X20" i="202" s="1"/>
  <c r="AE19" i="202"/>
  <c r="AC19" i="202"/>
  <c r="K19" i="202"/>
  <c r="I19" i="202"/>
  <c r="J19" i="202" s="1"/>
  <c r="X19" i="202" s="1"/>
  <c r="AE18" i="202"/>
  <c r="AC18" i="202"/>
  <c r="K18" i="202"/>
  <c r="I18" i="202"/>
  <c r="J18" i="202" s="1"/>
  <c r="X18" i="202" s="1"/>
  <c r="AE17" i="202"/>
  <c r="AC17" i="202"/>
  <c r="K17" i="202"/>
  <c r="I17" i="202"/>
  <c r="J17" i="202" s="1"/>
  <c r="X17" i="202" s="1"/>
  <c r="AE16" i="202"/>
  <c r="AC16" i="202"/>
  <c r="K16" i="202"/>
  <c r="I16" i="202"/>
  <c r="J16" i="202" s="1"/>
  <c r="X16" i="202" s="1"/>
  <c r="AE15" i="202"/>
  <c r="AC15" i="202"/>
  <c r="K15" i="202"/>
  <c r="I15" i="202"/>
  <c r="J15" i="202" s="1"/>
  <c r="X15" i="202" s="1"/>
  <c r="AE14" i="202"/>
  <c r="AC14" i="202"/>
  <c r="K14" i="202"/>
  <c r="I14" i="202"/>
  <c r="J14" i="202" s="1"/>
  <c r="X14" i="202" s="1"/>
  <c r="AE13" i="202"/>
  <c r="AC13" i="202"/>
  <c r="K13" i="202"/>
  <c r="I13" i="202"/>
  <c r="AE12" i="202"/>
  <c r="AC12" i="202"/>
  <c r="K12" i="202"/>
  <c r="I12" i="202"/>
  <c r="M20" i="202" l="1"/>
  <c r="M19" i="202"/>
  <c r="O20" i="202"/>
  <c r="N20" i="202"/>
  <c r="L16" i="202"/>
  <c r="T16" i="202"/>
  <c r="R16" i="202"/>
  <c r="P16" i="202"/>
  <c r="M16" i="202"/>
  <c r="O16" i="202"/>
  <c r="N16" i="202"/>
  <c r="M17" i="202"/>
  <c r="T17" i="202"/>
  <c r="R17" i="202"/>
  <c r="P17" i="202"/>
  <c r="L17" i="202"/>
  <c r="O17" i="202"/>
  <c r="N17" i="202"/>
  <c r="O14" i="202"/>
  <c r="N14" i="202"/>
  <c r="M14" i="202"/>
  <c r="L14" i="202"/>
  <c r="P14" i="202"/>
  <c r="T14" i="202"/>
  <c r="R14" i="202"/>
  <c r="T15" i="202"/>
  <c r="R15" i="202"/>
  <c r="O15" i="202"/>
  <c r="P15" i="202"/>
  <c r="L15" i="202"/>
  <c r="N15" i="202"/>
  <c r="M15" i="202"/>
  <c r="N19" i="202"/>
  <c r="L19" i="202"/>
  <c r="T19" i="202"/>
  <c r="R37" i="202"/>
  <c r="P37" i="202"/>
  <c r="O37" i="202"/>
  <c r="N37" i="202"/>
  <c r="M37" i="202"/>
  <c r="L37" i="202"/>
  <c r="T18" i="202"/>
  <c r="P18" i="202"/>
  <c r="O18" i="202"/>
  <c r="N18" i="202"/>
  <c r="L21" i="202"/>
  <c r="T37" i="202"/>
  <c r="M21" i="202"/>
  <c r="L18" i="202"/>
  <c r="O19" i="202"/>
  <c r="L20" i="202"/>
  <c r="T20" i="202"/>
  <c r="R20" i="202"/>
  <c r="P20" i="202"/>
  <c r="O33" i="202"/>
  <c r="N33" i="202"/>
  <c r="M33" i="202"/>
  <c r="L33" i="202"/>
  <c r="T33" i="202"/>
  <c r="R33" i="202"/>
  <c r="M18" i="202"/>
  <c r="P19" i="202"/>
  <c r="P33" i="202"/>
  <c r="T35" i="202"/>
  <c r="R35" i="202"/>
  <c r="P35" i="202"/>
  <c r="O35" i="202"/>
  <c r="N35" i="202"/>
  <c r="M35" i="202"/>
  <c r="T21" i="202"/>
  <c r="P21" i="202"/>
  <c r="O21" i="202"/>
  <c r="N21" i="202"/>
  <c r="R18" i="202"/>
  <c r="R19" i="202"/>
  <c r="L35" i="202"/>
  <c r="AF54" i="86"/>
  <c r="K54" i="86"/>
  <c r="I54" i="86"/>
  <c r="AF53" i="86"/>
  <c r="K53" i="86"/>
  <c r="I53" i="86"/>
  <c r="AF52" i="86"/>
  <c r="K52" i="86"/>
  <c r="I52" i="86"/>
  <c r="AF51" i="86"/>
  <c r="K51" i="86"/>
  <c r="I51" i="86"/>
  <c r="AF50" i="86"/>
  <c r="K50" i="86"/>
  <c r="I50" i="86"/>
  <c r="AF49" i="86"/>
  <c r="K49" i="86"/>
  <c r="I49" i="86"/>
  <c r="AF48" i="86"/>
  <c r="K48" i="86"/>
  <c r="I48" i="86"/>
  <c r="AF47" i="86"/>
  <c r="K47" i="86"/>
  <c r="I47" i="86"/>
  <c r="AF46" i="86"/>
  <c r="K46" i="86"/>
  <c r="I46" i="86"/>
  <c r="AF45" i="86"/>
  <c r="K45" i="86"/>
  <c r="I45" i="86"/>
  <c r="AF44" i="86"/>
  <c r="K44" i="86"/>
  <c r="I44" i="86"/>
  <c r="AF43" i="86"/>
  <c r="K43" i="86"/>
  <c r="I43" i="86"/>
  <c r="AF42" i="86"/>
  <c r="K42" i="86"/>
  <c r="I42" i="86"/>
  <c r="AF41" i="86"/>
  <c r="K41" i="86"/>
  <c r="I41" i="86"/>
  <c r="AF40" i="86"/>
  <c r="K40" i="86"/>
  <c r="I40" i="86"/>
  <c r="U14" i="202" l="1"/>
  <c r="U37" i="202"/>
  <c r="U16" i="202"/>
  <c r="U15" i="202"/>
  <c r="U20" i="202"/>
  <c r="U35" i="202"/>
  <c r="U21" i="202"/>
  <c r="U33" i="202"/>
  <c r="U17" i="202"/>
  <c r="U18" i="202"/>
  <c r="U19" i="202"/>
  <c r="AA17" i="202" l="1"/>
  <c r="V17" i="202"/>
  <c r="AA37" i="202"/>
  <c r="V37" i="202"/>
  <c r="V19" i="202"/>
  <c r="AA19" i="202"/>
  <c r="V20" i="202"/>
  <c r="AA20" i="202"/>
  <c r="AA14" i="202"/>
  <c r="V14" i="202"/>
  <c r="AA18" i="202"/>
  <c r="V18" i="202"/>
  <c r="AA33" i="202"/>
  <c r="V33" i="202"/>
  <c r="V15" i="202"/>
  <c r="AA15" i="202"/>
  <c r="AA21" i="202"/>
  <c r="V21" i="202"/>
  <c r="AA35" i="202"/>
  <c r="V35" i="202"/>
  <c r="AA16" i="202"/>
  <c r="V16" i="202"/>
  <c r="AB46" i="86"/>
  <c r="AB43" i="86" l="1"/>
  <c r="AB42" i="86"/>
  <c r="AB49" i="86"/>
  <c r="AB47" i="86"/>
  <c r="AB53" i="86"/>
  <c r="AB41" i="86"/>
  <c r="AB45" i="86"/>
  <c r="AB54" i="86"/>
  <c r="AB44" i="86"/>
  <c r="AB52" i="86"/>
  <c r="AB40" i="86"/>
  <c r="AB50" i="86"/>
  <c r="AB48" i="86"/>
  <c r="AB51" i="86"/>
  <c r="AI41" i="77" l="1"/>
  <c r="AI42" i="77"/>
  <c r="AI43" i="77"/>
  <c r="AI44" i="77"/>
  <c r="AI45" i="77"/>
  <c r="AI46" i="77"/>
  <c r="AI47" i="77"/>
  <c r="AI48" i="77"/>
  <c r="AI49" i="77"/>
  <c r="AI50" i="77"/>
  <c r="AI51" i="77"/>
  <c r="AI52" i="77"/>
  <c r="AI53" i="77"/>
  <c r="AI54" i="77"/>
  <c r="AI55" i="77"/>
  <c r="AI56" i="77"/>
  <c r="AI57" i="77"/>
  <c r="AI58" i="77"/>
  <c r="AI59" i="77"/>
  <c r="AI60" i="77"/>
  <c r="AI61" i="77"/>
  <c r="AI62" i="77"/>
  <c r="AI63" i="77"/>
  <c r="AI64" i="77"/>
  <c r="AI65" i="77"/>
  <c r="AI66" i="77"/>
  <c r="AI67" i="77"/>
  <c r="AI68" i="77"/>
  <c r="AI69" i="77"/>
  <c r="AI70" i="77"/>
  <c r="AI71" i="77"/>
  <c r="AI72" i="77"/>
  <c r="AI73" i="77"/>
  <c r="AI74" i="77"/>
  <c r="AI75" i="77"/>
  <c r="AI76" i="77"/>
  <c r="AI77" i="77"/>
  <c r="AI78" i="77"/>
  <c r="AI79" i="77"/>
  <c r="AI80" i="77"/>
  <c r="AI81" i="77"/>
  <c r="AI82" i="77"/>
  <c r="AI83" i="77"/>
  <c r="AI84" i="77"/>
  <c r="AI85" i="77"/>
  <c r="AI86" i="77"/>
  <c r="AI87" i="77"/>
  <c r="AI88" i="77"/>
  <c r="AI89" i="77"/>
  <c r="AI90" i="77"/>
  <c r="AI91" i="77"/>
  <c r="AI92" i="77"/>
  <c r="AI93" i="77"/>
  <c r="AI94" i="77"/>
  <c r="AI95" i="77"/>
  <c r="AI96" i="77"/>
  <c r="AI97" i="77"/>
  <c r="AI98" i="77"/>
  <c r="AI99" i="77"/>
  <c r="AI100" i="77"/>
  <c r="I8" i="85" l="1"/>
  <c r="I9" i="85"/>
  <c r="I10" i="85"/>
  <c r="I11" i="85"/>
  <c r="I12" i="85"/>
  <c r="I13" i="85"/>
  <c r="I14" i="85"/>
  <c r="I15" i="85"/>
  <c r="I16" i="85"/>
  <c r="I17" i="85"/>
  <c r="I18" i="85"/>
  <c r="I19" i="85"/>
  <c r="AZ4" i="202" l="1"/>
  <c r="AY8" i="202" s="1"/>
  <c r="AY4" i="202"/>
  <c r="AW4" i="202"/>
  <c r="AV8" i="202" s="1"/>
  <c r="AV4" i="202"/>
  <c r="AT4" i="202"/>
  <c r="AS4" i="202"/>
  <c r="AQ4" i="202"/>
  <c r="AP8" i="202" s="1"/>
  <c r="AP4" i="202"/>
  <c r="AN4" i="202"/>
  <c r="AM8" i="202" s="1"/>
  <c r="AM4" i="202"/>
  <c r="AK4" i="202"/>
  <c r="AJ8" i="202" s="1"/>
  <c r="AJ4" i="202"/>
  <c r="AH4" i="202"/>
  <c r="AG8" i="202" s="1"/>
  <c r="AG4" i="202"/>
  <c r="AY4" i="77"/>
  <c r="AV4" i="77"/>
  <c r="AS4" i="77"/>
  <c r="AP4" i="77"/>
  <c r="AM4" i="77"/>
  <c r="AK4" i="77"/>
  <c r="AJ4" i="77"/>
  <c r="AH4" i="77"/>
  <c r="AG8" i="77" s="1"/>
  <c r="AG4" i="77"/>
  <c r="AZ4" i="79"/>
  <c r="AY4" i="79"/>
  <c r="AW4" i="79"/>
  <c r="AV4" i="79"/>
  <c r="AT4" i="79"/>
  <c r="AS4" i="79"/>
  <c r="AQ4" i="79"/>
  <c r="AP4" i="79"/>
  <c r="AN4" i="79"/>
  <c r="AM4" i="79"/>
  <c r="AK4" i="79"/>
  <c r="AJ4" i="79"/>
  <c r="AG4" i="79"/>
  <c r="AZ4" i="82"/>
  <c r="AY4" i="82"/>
  <c r="AW4" i="82"/>
  <c r="AV4" i="82"/>
  <c r="AT4" i="82"/>
  <c r="AS4" i="82"/>
  <c r="AQ4" i="82"/>
  <c r="AP4" i="82"/>
  <c r="AN4" i="82"/>
  <c r="AM4" i="82"/>
  <c r="AK4" i="82"/>
  <c r="AJ4" i="82"/>
  <c r="AH4" i="82"/>
  <c r="AG4" i="82"/>
  <c r="AZ4" i="81"/>
  <c r="AY4" i="81"/>
  <c r="AW4" i="81"/>
  <c r="AV4" i="81"/>
  <c r="AT4" i="81"/>
  <c r="AS4" i="81"/>
  <c r="AQ4" i="81"/>
  <c r="AP4" i="81"/>
  <c r="AN4" i="81"/>
  <c r="AM4" i="81"/>
  <c r="AK4" i="81"/>
  <c r="AJ4" i="81"/>
  <c r="AH4" i="81"/>
  <c r="AG4" i="81"/>
  <c r="AZ4" i="80"/>
  <c r="AY4" i="80"/>
  <c r="AW4" i="80"/>
  <c r="AV4" i="80"/>
  <c r="AT4" i="80"/>
  <c r="AS4" i="80"/>
  <c r="AQ4" i="80"/>
  <c r="AP4" i="80"/>
  <c r="AN4" i="80"/>
  <c r="AM4" i="80"/>
  <c r="AK4" i="80"/>
  <c r="AJ4" i="80"/>
  <c r="AZ4" i="76"/>
  <c r="AY4" i="76"/>
  <c r="AW4" i="76"/>
  <c r="AV4" i="76"/>
  <c r="AT4" i="76"/>
  <c r="AS4" i="76"/>
  <c r="AQ4" i="76"/>
  <c r="AP4" i="76"/>
  <c r="AN4" i="76"/>
  <c r="AM4" i="76"/>
  <c r="AK4" i="76"/>
  <c r="AJ4" i="76"/>
  <c r="AH4" i="76"/>
  <c r="AG4" i="76"/>
  <c r="AY40" i="76" l="1"/>
  <c r="AZ40" i="76" s="1"/>
  <c r="AY38" i="76"/>
  <c r="AZ38" i="76" s="1"/>
  <c r="AY36" i="76"/>
  <c r="AZ36" i="76" s="1"/>
  <c r="AY34" i="76"/>
  <c r="AZ34" i="76" s="1"/>
  <c r="AY32" i="76"/>
  <c r="AZ32" i="76" s="1"/>
  <c r="AY23" i="76"/>
  <c r="AZ23" i="76" s="1"/>
  <c r="AY19" i="76"/>
  <c r="AZ19" i="76" s="1"/>
  <c r="AY30" i="76"/>
  <c r="AZ30" i="76" s="1"/>
  <c r="AY26" i="76"/>
  <c r="AZ26" i="76" s="1"/>
  <c r="AY22" i="76"/>
  <c r="AZ22" i="76" s="1"/>
  <c r="AY18" i="76"/>
  <c r="AZ18" i="76" s="1"/>
  <c r="AY17" i="76"/>
  <c r="AZ17" i="76" s="1"/>
  <c r="AY16" i="76"/>
  <c r="AZ16" i="76" s="1"/>
  <c r="AY15" i="76"/>
  <c r="AZ15" i="76" s="1"/>
  <c r="AY14" i="76"/>
  <c r="AZ14" i="76" s="1"/>
  <c r="AY13" i="76"/>
  <c r="AZ13" i="76" s="1"/>
  <c r="AY12" i="76"/>
  <c r="AZ12" i="76" s="1"/>
  <c r="AY11" i="76"/>
  <c r="AZ11" i="76" s="1"/>
  <c r="AY35" i="76"/>
  <c r="AZ35" i="76" s="1"/>
  <c r="AY31" i="76"/>
  <c r="AZ31" i="76" s="1"/>
  <c r="AY27" i="76"/>
  <c r="AZ27" i="76" s="1"/>
  <c r="AY20" i="76"/>
  <c r="AZ20" i="76" s="1"/>
  <c r="AY37" i="76"/>
  <c r="AZ37" i="76" s="1"/>
  <c r="AY28" i="76"/>
  <c r="AZ28" i="76" s="1"/>
  <c r="AY21" i="76"/>
  <c r="AZ21" i="76" s="1"/>
  <c r="AY39" i="76"/>
  <c r="AZ39" i="76" s="1"/>
  <c r="AY24" i="76"/>
  <c r="AZ24" i="76" s="1"/>
  <c r="AY33" i="76"/>
  <c r="AZ33" i="76" s="1"/>
  <c r="AY29" i="76"/>
  <c r="AZ29" i="76" s="1"/>
  <c r="AY25" i="76"/>
  <c r="AZ25" i="76" s="1"/>
  <c r="AJ31" i="76"/>
  <c r="AJ30" i="76"/>
  <c r="AK30" i="76" s="1"/>
  <c r="AJ29" i="76"/>
  <c r="AK29" i="76" s="1"/>
  <c r="AJ28" i="76"/>
  <c r="AJ27" i="76"/>
  <c r="AK27" i="76" s="1"/>
  <c r="AJ26" i="76"/>
  <c r="AK26" i="76" s="1"/>
  <c r="AJ25" i="76"/>
  <c r="AJ24" i="76"/>
  <c r="AK24" i="76" s="1"/>
  <c r="AJ23" i="76"/>
  <c r="AK23" i="76" s="1"/>
  <c r="AJ22" i="76"/>
  <c r="AK22" i="76" s="1"/>
  <c r="AJ21" i="76"/>
  <c r="AK21" i="76" s="1"/>
  <c r="AJ20" i="76"/>
  <c r="AK20" i="76" s="1"/>
  <c r="AJ19" i="76"/>
  <c r="AK19" i="76" s="1"/>
  <c r="AJ39" i="76"/>
  <c r="AK39" i="76" s="1"/>
  <c r="AJ37" i="76"/>
  <c r="AK37" i="76" s="1"/>
  <c r="AJ35" i="76"/>
  <c r="AK35" i="76" s="1"/>
  <c r="AJ33" i="76"/>
  <c r="AK33" i="76" s="1"/>
  <c r="AJ36" i="76"/>
  <c r="AK36" i="76" s="1"/>
  <c r="AK28" i="76"/>
  <c r="AJ38" i="76"/>
  <c r="AK38" i="76" s="1"/>
  <c r="AJ34" i="76"/>
  <c r="AK34" i="76" s="1"/>
  <c r="AK25" i="76"/>
  <c r="AJ18" i="76"/>
  <c r="AK18" i="76" s="1"/>
  <c r="AJ17" i="76"/>
  <c r="AK17" i="76" s="1"/>
  <c r="AJ16" i="76"/>
  <c r="AK16" i="76" s="1"/>
  <c r="AJ15" i="76"/>
  <c r="AK15" i="76" s="1"/>
  <c r="AJ14" i="76"/>
  <c r="AK14" i="76" s="1"/>
  <c r="AJ13" i="76"/>
  <c r="AK13" i="76" s="1"/>
  <c r="AJ12" i="76"/>
  <c r="AK12" i="76" s="1"/>
  <c r="AJ11" i="76"/>
  <c r="AK11" i="76" s="1"/>
  <c r="AJ40" i="76"/>
  <c r="AK40" i="76" s="1"/>
  <c r="AJ32" i="76"/>
  <c r="AK32" i="76" s="1"/>
  <c r="AK31" i="76"/>
  <c r="AM40" i="76"/>
  <c r="AN40" i="76" s="1"/>
  <c r="AM38" i="76"/>
  <c r="AN38" i="76" s="1"/>
  <c r="AM36" i="76"/>
  <c r="AN36" i="76" s="1"/>
  <c r="AM35" i="76"/>
  <c r="AN35" i="76" s="1"/>
  <c r="AM28" i="76"/>
  <c r="AN28" i="76" s="1"/>
  <c r="AM20" i="76"/>
  <c r="AM31" i="76"/>
  <c r="AN31" i="76" s="1"/>
  <c r="AM37" i="76"/>
  <c r="AN37" i="76" s="1"/>
  <c r="AM34" i="76"/>
  <c r="AN34" i="76" s="1"/>
  <c r="AM18" i="76"/>
  <c r="AN18" i="76" s="1"/>
  <c r="AM17" i="76"/>
  <c r="AN17" i="76" s="1"/>
  <c r="AM16" i="76"/>
  <c r="AN16" i="76" s="1"/>
  <c r="AM15" i="76"/>
  <c r="AN15" i="76" s="1"/>
  <c r="AM14" i="76"/>
  <c r="AN14" i="76" s="1"/>
  <c r="AM13" i="76"/>
  <c r="AN13" i="76" s="1"/>
  <c r="AM12" i="76"/>
  <c r="AN12" i="76" s="1"/>
  <c r="AM11" i="76"/>
  <c r="AN11" i="76" s="1"/>
  <c r="AM19" i="76"/>
  <c r="AM29" i="76"/>
  <c r="AN29" i="76" s="1"/>
  <c r="AM25" i="76"/>
  <c r="AN25" i="76" s="1"/>
  <c r="AM39" i="76"/>
  <c r="AN39" i="76" s="1"/>
  <c r="AM24" i="76"/>
  <c r="AN24" i="76" s="1"/>
  <c r="AM21" i="76"/>
  <c r="AN21" i="76" s="1"/>
  <c r="AM32" i="76"/>
  <c r="AN32" i="76" s="1"/>
  <c r="AM22" i="76"/>
  <c r="AN22" i="76" s="1"/>
  <c r="AM33" i="76"/>
  <c r="AN33" i="76" s="1"/>
  <c r="AM30" i="76"/>
  <c r="AN30" i="76" s="1"/>
  <c r="AM26" i="76"/>
  <c r="AN26" i="76" s="1"/>
  <c r="AM23" i="76"/>
  <c r="AN23" i="76" s="1"/>
  <c r="AN19" i="76"/>
  <c r="AM27" i="76"/>
  <c r="AN27" i="76" s="1"/>
  <c r="AN20" i="76"/>
  <c r="AP40" i="76"/>
  <c r="AQ40" i="76" s="1"/>
  <c r="AP38" i="76"/>
  <c r="AQ38" i="76" s="1"/>
  <c r="AP36" i="76"/>
  <c r="AQ36" i="76" s="1"/>
  <c r="AP34" i="76"/>
  <c r="AQ34" i="76" s="1"/>
  <c r="AP32" i="76"/>
  <c r="AQ32" i="76" s="1"/>
  <c r="AP31" i="76"/>
  <c r="AP30" i="76"/>
  <c r="AQ30" i="76" s="1"/>
  <c r="AP29" i="76"/>
  <c r="AQ29" i="76" s="1"/>
  <c r="AP28" i="76"/>
  <c r="AQ28" i="76" s="1"/>
  <c r="AP27" i="76"/>
  <c r="AP26" i="76"/>
  <c r="AQ26" i="76" s="1"/>
  <c r="AP25" i="76"/>
  <c r="AQ25" i="76" s="1"/>
  <c r="AP39" i="76"/>
  <c r="AQ39" i="76" s="1"/>
  <c r="AP37" i="76"/>
  <c r="AQ37" i="76" s="1"/>
  <c r="AP35" i="76"/>
  <c r="AQ35" i="76" s="1"/>
  <c r="AP33" i="76"/>
  <c r="AQ33" i="76" s="1"/>
  <c r="AP20" i="76"/>
  <c r="AQ20" i="76" s="1"/>
  <c r="AP21" i="76"/>
  <c r="AQ21" i="76" s="1"/>
  <c r="AP24" i="76"/>
  <c r="AQ24" i="76" s="1"/>
  <c r="AP23" i="76"/>
  <c r="AQ23" i="76" s="1"/>
  <c r="AP19" i="76"/>
  <c r="AQ19" i="76" s="1"/>
  <c r="AQ31" i="76"/>
  <c r="AP22" i="76"/>
  <c r="AQ22" i="76" s="1"/>
  <c r="AQ27" i="76"/>
  <c r="AP18" i="76"/>
  <c r="AQ18" i="76" s="1"/>
  <c r="AP11" i="76"/>
  <c r="AP17" i="76"/>
  <c r="AQ17" i="76" s="1"/>
  <c r="AP14" i="76"/>
  <c r="AQ14" i="76" s="1"/>
  <c r="AP13" i="76"/>
  <c r="AQ13" i="76" s="1"/>
  <c r="AP15" i="76"/>
  <c r="AQ15" i="76" s="1"/>
  <c r="AP12" i="76"/>
  <c r="AQ12" i="76" s="1"/>
  <c r="AQ11" i="76"/>
  <c r="AP16" i="76"/>
  <c r="AQ16" i="76" s="1"/>
  <c r="AV39" i="76"/>
  <c r="AV37" i="76"/>
  <c r="AW37" i="76" s="1"/>
  <c r="AV35" i="76"/>
  <c r="AV33" i="76"/>
  <c r="AW33" i="76" s="1"/>
  <c r="AV31" i="76"/>
  <c r="AW31" i="76" s="1"/>
  <c r="AV30" i="76"/>
  <c r="AW30" i="76" s="1"/>
  <c r="AV29" i="76"/>
  <c r="AW29" i="76" s="1"/>
  <c r="AV28" i="76"/>
  <c r="AW28" i="76" s="1"/>
  <c r="AV27" i="76"/>
  <c r="AW27" i="76" s="1"/>
  <c r="AV26" i="76"/>
  <c r="AW26" i="76" s="1"/>
  <c r="AV25" i="76"/>
  <c r="AV24" i="76"/>
  <c r="AW24" i="76" s="1"/>
  <c r="AV23" i="76"/>
  <c r="AW23" i="76" s="1"/>
  <c r="AV22" i="76"/>
  <c r="AW22" i="76" s="1"/>
  <c r="AV21" i="76"/>
  <c r="AW21" i="76" s="1"/>
  <c r="AV20" i="76"/>
  <c r="AW20" i="76" s="1"/>
  <c r="AV19" i="76"/>
  <c r="AW19" i="76" s="1"/>
  <c r="AV40" i="76"/>
  <c r="AW40" i="76" s="1"/>
  <c r="AV38" i="76"/>
  <c r="AW38" i="76" s="1"/>
  <c r="AV36" i="76"/>
  <c r="AW36" i="76" s="1"/>
  <c r="AV34" i="76"/>
  <c r="AW34" i="76" s="1"/>
  <c r="AV32" i="76"/>
  <c r="AW32" i="76" s="1"/>
  <c r="AW39" i="76"/>
  <c r="AW25" i="76"/>
  <c r="AV18" i="76"/>
  <c r="AW18" i="76" s="1"/>
  <c r="AV17" i="76"/>
  <c r="AW17" i="76" s="1"/>
  <c r="AV16" i="76"/>
  <c r="AW16" i="76" s="1"/>
  <c r="AV15" i="76"/>
  <c r="AW15" i="76" s="1"/>
  <c r="AV14" i="76"/>
  <c r="AW14" i="76" s="1"/>
  <c r="AV13" i="76"/>
  <c r="AW13" i="76" s="1"/>
  <c r="AV12" i="76"/>
  <c r="AW12" i="76" s="1"/>
  <c r="AV11" i="76"/>
  <c r="AW11" i="76" s="1"/>
  <c r="AW35" i="76"/>
  <c r="AH40" i="76"/>
  <c r="AG40" i="76"/>
  <c r="AG38" i="76"/>
  <c r="AH38" i="76" s="1"/>
  <c r="AG36" i="76"/>
  <c r="AH36" i="76" s="1"/>
  <c r="AG34" i="76"/>
  <c r="AH34" i="76" s="1"/>
  <c r="AG32" i="76"/>
  <c r="AH32" i="76" s="1"/>
  <c r="AG31" i="76"/>
  <c r="AH31" i="76" s="1"/>
  <c r="AG30" i="76"/>
  <c r="AH30" i="76" s="1"/>
  <c r="AG29" i="76"/>
  <c r="AH29" i="76" s="1"/>
  <c r="AG28" i="76"/>
  <c r="AH28" i="76" s="1"/>
  <c r="AG27" i="76"/>
  <c r="AH27" i="76" s="1"/>
  <c r="AG26" i="76"/>
  <c r="AH26" i="76" s="1"/>
  <c r="AG25" i="76"/>
  <c r="AH25" i="76" s="1"/>
  <c r="AG24" i="76"/>
  <c r="AH24" i="76" s="1"/>
  <c r="AG23" i="76"/>
  <c r="AH23" i="76" s="1"/>
  <c r="AG22" i="76"/>
  <c r="AH22" i="76" s="1"/>
  <c r="AG21" i="76"/>
  <c r="AH21" i="76" s="1"/>
  <c r="AG20" i="76"/>
  <c r="AH20" i="76" s="1"/>
  <c r="AG39" i="76"/>
  <c r="AH39" i="76" s="1"/>
  <c r="AG37" i="76"/>
  <c r="AH37" i="76" s="1"/>
  <c r="AG35" i="76"/>
  <c r="AH35" i="76" s="1"/>
  <c r="AG33" i="76"/>
  <c r="AH33" i="76" s="1"/>
  <c r="AG12" i="76"/>
  <c r="AH12" i="76" s="1"/>
  <c r="AG18" i="76"/>
  <c r="AH18" i="76" s="1"/>
  <c r="AG17" i="76"/>
  <c r="AH17" i="76" s="1"/>
  <c r="AG13" i="76"/>
  <c r="AH13" i="76" s="1"/>
  <c r="AG16" i="76"/>
  <c r="AH16" i="76" s="1"/>
  <c r="AG15" i="76"/>
  <c r="AH15" i="76" s="1"/>
  <c r="AG14" i="76"/>
  <c r="AH14" i="76" s="1"/>
  <c r="AG11" i="76"/>
  <c r="AH11" i="76" s="1"/>
  <c r="AG19" i="76"/>
  <c r="AH19" i="76" s="1"/>
  <c r="AS31" i="76"/>
  <c r="AT31" i="76" s="1"/>
  <c r="AS30" i="76"/>
  <c r="AT30" i="76" s="1"/>
  <c r="AS29" i="76"/>
  <c r="AT29" i="76" s="1"/>
  <c r="AS28" i="76"/>
  <c r="AT28" i="76" s="1"/>
  <c r="AS27" i="76"/>
  <c r="AT27" i="76" s="1"/>
  <c r="AS26" i="76"/>
  <c r="AT26" i="76" s="1"/>
  <c r="AS25" i="76"/>
  <c r="AT25" i="76" s="1"/>
  <c r="AS24" i="76"/>
  <c r="AT24" i="76" s="1"/>
  <c r="AS23" i="76"/>
  <c r="AT23" i="76" s="1"/>
  <c r="AS22" i="76"/>
  <c r="AT22" i="76" s="1"/>
  <c r="AS21" i="76"/>
  <c r="AT21" i="76" s="1"/>
  <c r="AS20" i="76"/>
  <c r="AT20" i="76" s="1"/>
  <c r="AS19" i="76"/>
  <c r="AT19" i="76" s="1"/>
  <c r="AS39" i="76"/>
  <c r="AT39" i="76" s="1"/>
  <c r="AS37" i="76"/>
  <c r="AT37" i="76" s="1"/>
  <c r="AS38" i="76"/>
  <c r="AT38" i="76" s="1"/>
  <c r="AS34" i="76"/>
  <c r="AS18" i="76"/>
  <c r="AT18" i="76" s="1"/>
  <c r="AS16" i="76"/>
  <c r="AT16" i="76" s="1"/>
  <c r="AS40" i="76"/>
  <c r="AT40" i="76" s="1"/>
  <c r="AS33" i="76"/>
  <c r="AT33" i="76" s="1"/>
  <c r="AS17" i="76"/>
  <c r="AT17" i="76" s="1"/>
  <c r="AS14" i="76"/>
  <c r="AT14" i="76" s="1"/>
  <c r="AS13" i="76"/>
  <c r="AT13" i="76" s="1"/>
  <c r="AS12" i="76"/>
  <c r="AT12" i="76" s="1"/>
  <c r="AS11" i="76"/>
  <c r="AT11" i="76" s="1"/>
  <c r="AS32" i="76"/>
  <c r="AT32" i="76" s="1"/>
  <c r="AS15" i="76"/>
  <c r="AT15" i="76" s="1"/>
  <c r="AS36" i="76"/>
  <c r="AT36" i="76" s="1"/>
  <c r="AS35" i="76"/>
  <c r="AT35" i="76" s="1"/>
  <c r="AT34" i="76"/>
  <c r="AP12" i="79"/>
  <c r="AP8" i="79"/>
  <c r="AP9" i="79"/>
  <c r="AP10" i="79"/>
  <c r="AQ10" i="79" s="1"/>
  <c r="AP11" i="79"/>
  <c r="AQ11" i="79" s="1"/>
  <c r="AW8" i="202"/>
  <c r="AK8" i="202"/>
  <c r="AH17" i="79"/>
  <c r="AH9" i="79"/>
  <c r="AH21" i="79"/>
  <c r="AH25" i="79"/>
  <c r="AH12" i="79"/>
  <c r="AH30" i="79"/>
  <c r="AH26" i="79"/>
  <c r="AH13" i="79"/>
  <c r="AH67" i="79"/>
  <c r="AH68" i="79"/>
  <c r="AH20" i="79"/>
  <c r="AH50" i="79"/>
  <c r="AH55" i="79"/>
  <c r="AH69" i="79"/>
  <c r="AH29" i="79"/>
  <c r="AH34" i="79"/>
  <c r="AH35" i="79"/>
  <c r="AH36" i="79"/>
  <c r="AH22" i="79"/>
  <c r="AH31" i="79"/>
  <c r="AH37" i="79"/>
  <c r="AH48" i="79"/>
  <c r="AH33" i="79"/>
  <c r="AH62" i="79"/>
  <c r="AH28" i="79"/>
  <c r="AH59" i="79"/>
  <c r="AH47" i="79"/>
  <c r="AH60" i="79"/>
  <c r="AH41" i="79"/>
  <c r="AH19" i="79"/>
  <c r="AH43" i="79"/>
  <c r="AH44" i="79"/>
  <c r="AH24" i="79"/>
  <c r="AH63" i="79"/>
  <c r="AH54" i="79"/>
  <c r="AH27" i="79"/>
  <c r="AH56" i="79"/>
  <c r="AH65" i="79"/>
  <c r="AH11" i="79"/>
  <c r="AH39" i="79"/>
  <c r="AH53" i="79"/>
  <c r="AH58" i="79"/>
  <c r="AH45" i="79"/>
  <c r="AH18" i="79"/>
  <c r="AH40" i="79"/>
  <c r="AH49" i="79"/>
  <c r="AH51" i="79"/>
  <c r="AH52" i="79"/>
  <c r="AH38" i="79"/>
  <c r="AH10" i="79"/>
  <c r="AH15" i="79"/>
  <c r="AH16" i="79"/>
  <c r="AH23" i="79"/>
  <c r="AH66" i="79"/>
  <c r="AH46" i="79"/>
  <c r="AH42" i="79"/>
  <c r="AH61" i="79"/>
  <c r="AH32" i="79"/>
  <c r="AH57" i="79"/>
  <c r="AH64" i="79"/>
  <c r="AH14" i="79"/>
  <c r="AH8" i="79"/>
  <c r="AS69" i="79"/>
  <c r="AT69" i="79" s="1"/>
  <c r="AS65" i="79"/>
  <c r="AT65" i="79" s="1"/>
  <c r="AS61" i="79"/>
  <c r="AT61" i="79" s="1"/>
  <c r="AS57" i="79"/>
  <c r="AT57" i="79" s="1"/>
  <c r="AS53" i="79"/>
  <c r="AS49" i="79"/>
  <c r="AT49" i="79" s="1"/>
  <c r="AS45" i="79"/>
  <c r="AT45" i="79" s="1"/>
  <c r="AS41" i="79"/>
  <c r="AT41" i="79" s="1"/>
  <c r="AS37" i="79"/>
  <c r="AT37" i="79" s="1"/>
  <c r="AS33" i="79"/>
  <c r="AT33" i="79" s="1"/>
  <c r="AS23" i="79"/>
  <c r="AT23" i="79" s="1"/>
  <c r="AS15" i="79"/>
  <c r="AT15" i="79" s="1"/>
  <c r="AS29" i="79"/>
  <c r="AT29" i="79" s="1"/>
  <c r="AS68" i="79"/>
  <c r="AT68" i="79" s="1"/>
  <c r="AS64" i="79"/>
  <c r="AT64" i="79" s="1"/>
  <c r="AS60" i="79"/>
  <c r="AT60" i="79" s="1"/>
  <c r="AS56" i="79"/>
  <c r="AT56" i="79" s="1"/>
  <c r="AS52" i="79"/>
  <c r="AT52" i="79" s="1"/>
  <c r="AS48" i="79"/>
  <c r="AT48" i="79" s="1"/>
  <c r="AS44" i="79"/>
  <c r="AT44" i="79" s="1"/>
  <c r="AS40" i="79"/>
  <c r="AT40" i="79" s="1"/>
  <c r="AS36" i="79"/>
  <c r="AT36" i="79" s="1"/>
  <c r="AS25" i="79"/>
  <c r="AT25" i="79" s="1"/>
  <c r="AS20" i="79"/>
  <c r="AT20" i="79" s="1"/>
  <c r="AS17" i="79"/>
  <c r="AT17" i="79" s="1"/>
  <c r="AS12" i="79"/>
  <c r="AT12" i="79" s="1"/>
  <c r="AS9" i="79"/>
  <c r="AT9" i="79" s="1"/>
  <c r="AS32" i="79"/>
  <c r="AT32" i="79" s="1"/>
  <c r="AS28" i="79"/>
  <c r="AT28" i="79" s="1"/>
  <c r="AS22" i="79"/>
  <c r="AT22" i="79" s="1"/>
  <c r="AS14" i="79"/>
  <c r="AT14" i="79" s="1"/>
  <c r="AS67" i="79"/>
  <c r="AT67" i="79" s="1"/>
  <c r="AS63" i="79"/>
  <c r="AT63" i="79" s="1"/>
  <c r="AS59" i="79"/>
  <c r="AT59" i="79" s="1"/>
  <c r="AS55" i="79"/>
  <c r="AT55" i="79" s="1"/>
  <c r="AS51" i="79"/>
  <c r="AT51" i="79" s="1"/>
  <c r="AS47" i="79"/>
  <c r="AT47" i="79" s="1"/>
  <c r="AS43" i="79"/>
  <c r="AT43" i="79" s="1"/>
  <c r="AS39" i="79"/>
  <c r="AT39" i="79" s="1"/>
  <c r="AS35" i="79"/>
  <c r="AT35" i="79" s="1"/>
  <c r="AS19" i="79"/>
  <c r="AT19" i="79" s="1"/>
  <c r="AS11" i="79"/>
  <c r="AT11" i="79" s="1"/>
  <c r="AS31" i="79"/>
  <c r="AT31" i="79" s="1"/>
  <c r="AS27" i="79"/>
  <c r="AT27" i="79" s="1"/>
  <c r="AS8" i="79"/>
  <c r="AT8" i="79" s="1"/>
  <c r="AS66" i="79"/>
  <c r="AT66" i="79" s="1"/>
  <c r="AS62" i="79"/>
  <c r="AT62" i="79" s="1"/>
  <c r="AS58" i="79"/>
  <c r="AT58" i="79" s="1"/>
  <c r="AS54" i="79"/>
  <c r="AT54" i="79" s="1"/>
  <c r="AS50" i="79"/>
  <c r="AT50" i="79" s="1"/>
  <c r="AS46" i="79"/>
  <c r="AT46" i="79" s="1"/>
  <c r="AS42" i="79"/>
  <c r="AT42" i="79" s="1"/>
  <c r="AS38" i="79"/>
  <c r="AT38" i="79" s="1"/>
  <c r="AS34" i="79"/>
  <c r="AT34" i="79" s="1"/>
  <c r="AS24" i="79"/>
  <c r="AT24" i="79" s="1"/>
  <c r="AS21" i="79"/>
  <c r="AT21" i="79" s="1"/>
  <c r="AS16" i="79"/>
  <c r="AT16" i="79" s="1"/>
  <c r="AS13" i="79"/>
  <c r="AT13" i="79" s="1"/>
  <c r="AS26" i="79"/>
  <c r="AT26" i="79" s="1"/>
  <c r="AS30" i="79"/>
  <c r="AT30" i="79" s="1"/>
  <c r="AT53" i="79"/>
  <c r="AS10" i="79"/>
  <c r="AT10" i="79" s="1"/>
  <c r="AS18" i="79"/>
  <c r="AT18" i="79" s="1"/>
  <c r="AV14" i="85"/>
  <c r="AW14" i="85" s="1"/>
  <c r="AV12" i="85"/>
  <c r="AW12" i="85" s="1"/>
  <c r="AV13" i="85"/>
  <c r="AW13" i="85" s="1"/>
  <c r="AV11" i="85"/>
  <c r="AW11" i="85" s="1"/>
  <c r="AV10" i="85"/>
  <c r="AW10" i="85" s="1"/>
  <c r="AV19" i="85"/>
  <c r="AW19" i="85" s="1"/>
  <c r="AV8" i="85"/>
  <c r="AW8" i="85" s="1"/>
  <c r="AV9" i="85"/>
  <c r="AW9" i="85" s="1"/>
  <c r="AV18" i="85"/>
  <c r="AW18" i="85" s="1"/>
  <c r="AV17" i="85"/>
  <c r="AW17" i="85" s="1"/>
  <c r="AV16" i="85"/>
  <c r="AW16" i="85" s="1"/>
  <c r="AV15" i="85"/>
  <c r="AW15" i="85" s="1"/>
  <c r="BB48" i="86"/>
  <c r="BC48" i="86" s="1"/>
  <c r="BB47" i="86"/>
  <c r="BC47" i="86" s="1"/>
  <c r="BB46" i="86"/>
  <c r="BC46" i="86" s="1"/>
  <c r="BB45" i="86"/>
  <c r="BC45" i="86" s="1"/>
  <c r="BB43" i="86"/>
  <c r="BC43" i="86" s="1"/>
  <c r="BB44" i="86"/>
  <c r="BC44" i="86" s="1"/>
  <c r="BB40" i="86"/>
  <c r="BC40" i="86" s="1"/>
  <c r="BB41" i="86"/>
  <c r="BC41" i="86" s="1"/>
  <c r="BB42" i="86"/>
  <c r="BC42" i="86" s="1"/>
  <c r="AS38" i="67"/>
  <c r="AT38" i="67" s="1"/>
  <c r="AS37" i="67"/>
  <c r="AT37" i="67" s="1"/>
  <c r="AS36" i="67"/>
  <c r="AT36" i="67" s="1"/>
  <c r="AS35" i="67"/>
  <c r="AT35" i="67" s="1"/>
  <c r="AS34" i="67"/>
  <c r="AT34" i="67" s="1"/>
  <c r="AS33" i="67"/>
  <c r="AT33" i="67" s="1"/>
  <c r="AS32" i="67"/>
  <c r="AT32" i="67" s="1"/>
  <c r="AS31" i="67"/>
  <c r="AT31" i="67" s="1"/>
  <c r="AS30" i="67"/>
  <c r="AT30" i="67" s="1"/>
  <c r="AS29" i="67"/>
  <c r="AT29" i="67" s="1"/>
  <c r="AS28" i="67"/>
  <c r="AT28" i="67" s="1"/>
  <c r="AS27" i="67"/>
  <c r="AT27" i="67" s="1"/>
  <c r="AS26" i="67"/>
  <c r="AT26" i="67" s="1"/>
  <c r="AS25" i="67"/>
  <c r="AT25" i="67" s="1"/>
  <c r="AS24" i="67"/>
  <c r="AT24" i="67" s="1"/>
  <c r="AS23" i="67"/>
  <c r="AT23" i="67" s="1"/>
  <c r="AS22" i="67"/>
  <c r="AT22" i="67" s="1"/>
  <c r="AS21" i="67"/>
  <c r="AT21" i="67" s="1"/>
  <c r="AM78" i="68"/>
  <c r="AN78" i="68" s="1"/>
  <c r="AM86" i="68"/>
  <c r="AN86" i="68" s="1"/>
  <c r="AM99" i="68"/>
  <c r="AN99" i="68" s="1"/>
  <c r="AM75" i="68"/>
  <c r="AN75" i="68" s="1"/>
  <c r="AM90" i="68"/>
  <c r="AN90" i="68" s="1"/>
  <c r="AM80" i="68"/>
  <c r="AN80" i="68" s="1"/>
  <c r="AM88" i="68"/>
  <c r="AN88" i="68" s="1"/>
  <c r="AM92" i="68"/>
  <c r="AN92" i="68" s="1"/>
  <c r="AM81" i="68"/>
  <c r="AN81" i="68" s="1"/>
  <c r="AM89" i="68"/>
  <c r="AN89" i="68" s="1"/>
  <c r="AM94" i="68"/>
  <c r="AN94" i="68" s="1"/>
  <c r="AM82" i="68"/>
  <c r="AN82" i="68" s="1"/>
  <c r="AM95" i="68"/>
  <c r="AN95" i="68" s="1"/>
  <c r="AM68" i="68"/>
  <c r="AN68" i="68" s="1"/>
  <c r="AM71" i="68"/>
  <c r="AN71" i="68" s="1"/>
  <c r="AM91" i="68"/>
  <c r="AN91" i="68" s="1"/>
  <c r="AM83" i="68"/>
  <c r="AN83" i="68" s="1"/>
  <c r="AM96" i="68"/>
  <c r="AN96" i="68" s="1"/>
  <c r="AM69" i="68"/>
  <c r="AN69" i="68" s="1"/>
  <c r="AM72" i="68"/>
  <c r="AN72" i="68" s="1"/>
  <c r="AM77" i="68"/>
  <c r="AN77" i="68" s="1"/>
  <c r="AM85" i="68"/>
  <c r="AN85" i="68" s="1"/>
  <c r="AM98" i="68"/>
  <c r="AN98" i="68" s="1"/>
  <c r="AM74" i="68"/>
  <c r="AN74" i="68" s="1"/>
  <c r="AM79" i="68"/>
  <c r="AN79" i="68" s="1"/>
  <c r="AM93" i="68"/>
  <c r="AN93" i="68" s="1"/>
  <c r="AM84" i="68"/>
  <c r="AN84" i="68" s="1"/>
  <c r="AM97" i="68"/>
  <c r="AN97" i="68" s="1"/>
  <c r="AM73" i="68"/>
  <c r="AN73" i="68" s="1"/>
  <c r="AM87" i="68"/>
  <c r="AN87" i="68" s="1"/>
  <c r="AM100" i="68"/>
  <c r="AN100" i="68" s="1"/>
  <c r="AM70" i="68"/>
  <c r="AN70" i="68" s="1"/>
  <c r="AM76" i="68"/>
  <c r="AN76" i="68" s="1"/>
  <c r="BB64" i="88"/>
  <c r="BC64" i="88" s="1"/>
  <c r="BB66" i="88"/>
  <c r="BC66" i="88" s="1"/>
  <c r="BB72" i="88"/>
  <c r="BC72" i="88" s="1"/>
  <c r="BB74" i="88"/>
  <c r="BC74" i="88" s="1"/>
  <c r="BB76" i="88"/>
  <c r="BC76" i="88" s="1"/>
  <c r="BB47" i="88"/>
  <c r="BC47" i="88" s="1"/>
  <c r="BB49" i="88"/>
  <c r="BC49" i="88" s="1"/>
  <c r="BB51" i="88"/>
  <c r="BC51" i="88" s="1"/>
  <c r="BB53" i="88"/>
  <c r="BC53" i="88" s="1"/>
  <c r="BB55" i="88"/>
  <c r="BC55" i="88" s="1"/>
  <c r="BB57" i="88"/>
  <c r="BC57" i="88" s="1"/>
  <c r="BB59" i="88"/>
  <c r="BC59" i="88" s="1"/>
  <c r="BB61" i="88"/>
  <c r="BC61" i="88" s="1"/>
  <c r="BB63" i="88"/>
  <c r="BC63" i="88" s="1"/>
  <c r="BB65" i="88"/>
  <c r="BC65" i="88" s="1"/>
  <c r="BB71" i="88"/>
  <c r="BC71" i="88" s="1"/>
  <c r="BB73" i="88"/>
  <c r="BC73" i="88" s="1"/>
  <c r="BB75" i="88"/>
  <c r="BC75" i="88" s="1"/>
  <c r="BB46" i="88"/>
  <c r="BC46" i="88" s="1"/>
  <c r="BB48" i="88"/>
  <c r="BC48" i="88" s="1"/>
  <c r="BB50" i="88"/>
  <c r="BC50" i="88" s="1"/>
  <c r="BB52" i="88"/>
  <c r="BC52" i="88" s="1"/>
  <c r="BB54" i="88"/>
  <c r="BC54" i="88" s="1"/>
  <c r="BB56" i="88"/>
  <c r="BC56" i="88" s="1"/>
  <c r="BB58" i="88"/>
  <c r="BC58" i="88" s="1"/>
  <c r="BB60" i="88"/>
  <c r="BC60" i="88" s="1"/>
  <c r="BB62" i="88"/>
  <c r="BC62" i="88" s="1"/>
  <c r="AS29" i="69"/>
  <c r="AT29" i="69" s="1"/>
  <c r="AS39" i="69"/>
  <c r="AT39" i="69" s="1"/>
  <c r="AS38" i="69"/>
  <c r="AT38" i="69" s="1"/>
  <c r="AS37" i="69"/>
  <c r="AT37" i="69" s="1"/>
  <c r="AS36" i="69"/>
  <c r="AT36" i="69" s="1"/>
  <c r="AS35" i="69"/>
  <c r="AT35" i="69" s="1"/>
  <c r="AS34" i="69"/>
  <c r="AT34" i="69" s="1"/>
  <c r="AS33" i="69"/>
  <c r="AT33" i="69" s="1"/>
  <c r="AS32" i="69"/>
  <c r="AT32" i="69" s="1"/>
  <c r="AS31" i="69"/>
  <c r="AT31" i="69" s="1"/>
  <c r="AS30" i="69"/>
  <c r="AT30" i="69" s="1"/>
  <c r="AI24" i="89"/>
  <c r="AJ24" i="89" s="1"/>
  <c r="AV24" i="89"/>
  <c r="AW24" i="89" s="1"/>
  <c r="AM92" i="70"/>
  <c r="AN92" i="70" s="1"/>
  <c r="AM72" i="70"/>
  <c r="AN72" i="70" s="1"/>
  <c r="AM56" i="70"/>
  <c r="AN56" i="70" s="1"/>
  <c r="AM81" i="70"/>
  <c r="AN81" i="70" s="1"/>
  <c r="AM76" i="70"/>
  <c r="AN76" i="70" s="1"/>
  <c r="AM60" i="70"/>
  <c r="AN60" i="70" s="1"/>
  <c r="AM44" i="70"/>
  <c r="AN44" i="70" s="1"/>
  <c r="AM40" i="70"/>
  <c r="AN40" i="70" s="1"/>
  <c r="AM36" i="70"/>
  <c r="AN36" i="70" s="1"/>
  <c r="AM84" i="70"/>
  <c r="AN84" i="70" s="1"/>
  <c r="AM80" i="70"/>
  <c r="AN80" i="70" s="1"/>
  <c r="AM64" i="70"/>
  <c r="AN64" i="70" s="1"/>
  <c r="AM48" i="70"/>
  <c r="AN48" i="70" s="1"/>
  <c r="AM88" i="70"/>
  <c r="AN88" i="70" s="1"/>
  <c r="AM68" i="70"/>
  <c r="AN68" i="70" s="1"/>
  <c r="AM52" i="70"/>
  <c r="AN52" i="70" s="1"/>
  <c r="AM79" i="70"/>
  <c r="AN79" i="70" s="1"/>
  <c r="AM69" i="70"/>
  <c r="AN69" i="70" s="1"/>
  <c r="AM54" i="70"/>
  <c r="AN54" i="70" s="1"/>
  <c r="AM49" i="70"/>
  <c r="AN49" i="70" s="1"/>
  <c r="AM90" i="70"/>
  <c r="AN90" i="70" s="1"/>
  <c r="AM66" i="70"/>
  <c r="AN66" i="70" s="1"/>
  <c r="AM61" i="70"/>
  <c r="AN61" i="70" s="1"/>
  <c r="AM75" i="70"/>
  <c r="AN75" i="70" s="1"/>
  <c r="AM70" i="70"/>
  <c r="AN70" i="70" s="1"/>
  <c r="AM55" i="70"/>
  <c r="AN55" i="70" s="1"/>
  <c r="AM31" i="70"/>
  <c r="AN31" i="70" s="1"/>
  <c r="AM85" i="70"/>
  <c r="AN85" i="70" s="1"/>
  <c r="AM67" i="70"/>
  <c r="AN67" i="70" s="1"/>
  <c r="AM33" i="70"/>
  <c r="AN33" i="70" s="1"/>
  <c r="AM73" i="70"/>
  <c r="AN73" i="70" s="1"/>
  <c r="AM35" i="70"/>
  <c r="AN35" i="70" s="1"/>
  <c r="AM39" i="70"/>
  <c r="AN39" i="70" s="1"/>
  <c r="AM89" i="70"/>
  <c r="AN89" i="70" s="1"/>
  <c r="AM65" i="70"/>
  <c r="AN65" i="70" s="1"/>
  <c r="AM32" i="70"/>
  <c r="AN32" i="70" s="1"/>
  <c r="AM86" i="70"/>
  <c r="AN86" i="70" s="1"/>
  <c r="AM41" i="70"/>
  <c r="AN41" i="70" s="1"/>
  <c r="AM34" i="70"/>
  <c r="AN34" i="70" s="1"/>
  <c r="AM43" i="70"/>
  <c r="AN43" i="70" s="1"/>
  <c r="AM91" i="70"/>
  <c r="AN91" i="70" s="1"/>
  <c r="AM87" i="70"/>
  <c r="AN87" i="70" s="1"/>
  <c r="AM58" i="70"/>
  <c r="AN58" i="70" s="1"/>
  <c r="AM53" i="70"/>
  <c r="AN53" i="70" s="1"/>
  <c r="AM29" i="70"/>
  <c r="AN29" i="70" s="1"/>
  <c r="AM93" i="70"/>
  <c r="AN93" i="70" s="1"/>
  <c r="AM71" i="70"/>
  <c r="AN71" i="70" s="1"/>
  <c r="AM45" i="70"/>
  <c r="AN45" i="70" s="1"/>
  <c r="AM46" i="70"/>
  <c r="AN46" i="70" s="1"/>
  <c r="AM42" i="70"/>
  <c r="AN42" i="70" s="1"/>
  <c r="AM82" i="70"/>
  <c r="AN82" i="70" s="1"/>
  <c r="AM74" i="70"/>
  <c r="AN74" i="70" s="1"/>
  <c r="AM59" i="70"/>
  <c r="AN59" i="70" s="1"/>
  <c r="AM30" i="70"/>
  <c r="AN30" i="70" s="1"/>
  <c r="AM51" i="70"/>
  <c r="AN51" i="70" s="1"/>
  <c r="AM62" i="70"/>
  <c r="AN62" i="70" s="1"/>
  <c r="AM57" i="70"/>
  <c r="AN57" i="70" s="1"/>
  <c r="AM77" i="70"/>
  <c r="AN77" i="70" s="1"/>
  <c r="AM63" i="70"/>
  <c r="AN63" i="70" s="1"/>
  <c r="AM78" i="70"/>
  <c r="AN78" i="70" s="1"/>
  <c r="AM83" i="70"/>
  <c r="AN83" i="70" s="1"/>
  <c r="AM38" i="70"/>
  <c r="AN38" i="70" s="1"/>
  <c r="AM37" i="70"/>
  <c r="AN37" i="70" s="1"/>
  <c r="AM47" i="70"/>
  <c r="AN47" i="70" s="1"/>
  <c r="AM50" i="70"/>
  <c r="AN50" i="70" s="1"/>
  <c r="BB62" i="91"/>
  <c r="BC62" i="91" s="1"/>
  <c r="BB61" i="91"/>
  <c r="BC61" i="91" s="1"/>
  <c r="BB60" i="91"/>
  <c r="BC60" i="91" s="1"/>
  <c r="BB59" i="91"/>
  <c r="BC59" i="91" s="1"/>
  <c r="BB58" i="91"/>
  <c r="BC58" i="91" s="1"/>
  <c r="BB57" i="91"/>
  <c r="BC57" i="91" s="1"/>
  <c r="BB56" i="91"/>
  <c r="BC56" i="91" s="1"/>
  <c r="AS94" i="71"/>
  <c r="AT94" i="71" s="1"/>
  <c r="AS93" i="71"/>
  <c r="AT93" i="71" s="1"/>
  <c r="AI75" i="72"/>
  <c r="AJ75" i="72" s="1"/>
  <c r="AI74" i="72"/>
  <c r="AJ74" i="72" s="1"/>
  <c r="AI80" i="72"/>
  <c r="AJ80" i="72" s="1"/>
  <c r="AI69" i="72"/>
  <c r="AJ69" i="72" s="1"/>
  <c r="AI62" i="72"/>
  <c r="AJ62" i="72" s="1"/>
  <c r="AI71" i="72"/>
  <c r="AJ71" i="72" s="1"/>
  <c r="AI59" i="72"/>
  <c r="AJ59" i="72" s="1"/>
  <c r="AI73" i="72"/>
  <c r="AJ73" i="72" s="1"/>
  <c r="AI77" i="72"/>
  <c r="AJ77" i="72" s="1"/>
  <c r="AI78" i="72"/>
  <c r="AJ78" i="72" s="1"/>
  <c r="AI72" i="72"/>
  <c r="AJ72" i="72" s="1"/>
  <c r="AI79" i="72"/>
  <c r="AJ79" i="72" s="1"/>
  <c r="AI66" i="72"/>
  <c r="AJ66" i="72" s="1"/>
  <c r="AI61" i="72"/>
  <c r="AJ61" i="72" s="1"/>
  <c r="AI57" i="72"/>
  <c r="AJ57" i="72" s="1"/>
  <c r="AI70" i="72"/>
  <c r="AJ70" i="72" s="1"/>
  <c r="AI67" i="72"/>
  <c r="AJ67" i="72" s="1"/>
  <c r="AI63" i="72"/>
  <c r="AJ63" i="72" s="1"/>
  <c r="AI58" i="72"/>
  <c r="AJ58" i="72" s="1"/>
  <c r="AI60" i="72"/>
  <c r="AJ60" i="72" s="1"/>
  <c r="AI64" i="72"/>
  <c r="AJ64" i="72" s="1"/>
  <c r="AI65" i="72"/>
  <c r="AJ65" i="72" s="1"/>
  <c r="AI76" i="72"/>
  <c r="AJ76" i="72" s="1"/>
  <c r="AI68" i="72"/>
  <c r="AJ68" i="72" s="1"/>
  <c r="AV59" i="72"/>
  <c r="AW59" i="72" s="1"/>
  <c r="AV73" i="72"/>
  <c r="AW73" i="72" s="1"/>
  <c r="AV72" i="72"/>
  <c r="AW72" i="72" s="1"/>
  <c r="AV58" i="72"/>
  <c r="AW58" i="72" s="1"/>
  <c r="AV71" i="72"/>
  <c r="AW71" i="72" s="1"/>
  <c r="AV70" i="72"/>
  <c r="AW70" i="72" s="1"/>
  <c r="AV67" i="72"/>
  <c r="AW67" i="72" s="1"/>
  <c r="AV66" i="72"/>
  <c r="AW66" i="72" s="1"/>
  <c r="AV65" i="72"/>
  <c r="AW65" i="72" s="1"/>
  <c r="AV80" i="72"/>
  <c r="AW80" i="72" s="1"/>
  <c r="AV79" i="72"/>
  <c r="AW79" i="72" s="1"/>
  <c r="AV78" i="72"/>
  <c r="AW78" i="72" s="1"/>
  <c r="AV77" i="72"/>
  <c r="AW77" i="72" s="1"/>
  <c r="AV76" i="72"/>
  <c r="AW76" i="72" s="1"/>
  <c r="AV75" i="72"/>
  <c r="AW75" i="72" s="1"/>
  <c r="AV64" i="72"/>
  <c r="AW64" i="72" s="1"/>
  <c r="AV60" i="72"/>
  <c r="AW60" i="72" s="1"/>
  <c r="AV57" i="72"/>
  <c r="AW57" i="72" s="1"/>
  <c r="AV68" i="72"/>
  <c r="AW68" i="72" s="1"/>
  <c r="AV63" i="72"/>
  <c r="AW63" i="72" s="1"/>
  <c r="AV74" i="72"/>
  <c r="AW74" i="72" s="1"/>
  <c r="AV61" i="72"/>
  <c r="AW61" i="72" s="1"/>
  <c r="AV69" i="72"/>
  <c r="AW69" i="72" s="1"/>
  <c r="AV62" i="72"/>
  <c r="AW62" i="72" s="1"/>
  <c r="AM102" i="73"/>
  <c r="AN102" i="73" s="1"/>
  <c r="AM97" i="73"/>
  <c r="AN97" i="73" s="1"/>
  <c r="AM108" i="73"/>
  <c r="AN108" i="73" s="1"/>
  <c r="AM92" i="73"/>
  <c r="AN92" i="73" s="1"/>
  <c r="AM38" i="73"/>
  <c r="AN38" i="73" s="1"/>
  <c r="AM53" i="73"/>
  <c r="AN53" i="73" s="1"/>
  <c r="AM48" i="73"/>
  <c r="AN48" i="73" s="1"/>
  <c r="AM61" i="73"/>
  <c r="AN61" i="73" s="1"/>
  <c r="AM31" i="73"/>
  <c r="AN31" i="73" s="1"/>
  <c r="AM44" i="73"/>
  <c r="AN44" i="73" s="1"/>
  <c r="AM52" i="73"/>
  <c r="AN52" i="73" s="1"/>
  <c r="AM54" i="73"/>
  <c r="AN54" i="73" s="1"/>
  <c r="AM39" i="73"/>
  <c r="AN39" i="73" s="1"/>
  <c r="AM82" i="73"/>
  <c r="AN82" i="73" s="1"/>
  <c r="AM74" i="73"/>
  <c r="AN74" i="73" s="1"/>
  <c r="AM45" i="73"/>
  <c r="AN45" i="73" s="1"/>
  <c r="AM34" i="73"/>
  <c r="AN34" i="73" s="1"/>
  <c r="AM72" i="73"/>
  <c r="AN72" i="73" s="1"/>
  <c r="AM55" i="73"/>
  <c r="AN55" i="73" s="1"/>
  <c r="AM40" i="73"/>
  <c r="AN40" i="73" s="1"/>
  <c r="AM60" i="73"/>
  <c r="AN60" i="73" s="1"/>
  <c r="AM75" i="73"/>
  <c r="AN75" i="73" s="1"/>
  <c r="AM109" i="73"/>
  <c r="AN109" i="73" s="1"/>
  <c r="AM35" i="73"/>
  <c r="AN35" i="73" s="1"/>
  <c r="AM33" i="73"/>
  <c r="AN33" i="73" s="1"/>
  <c r="AM63" i="73"/>
  <c r="AN63" i="73" s="1"/>
  <c r="AM50" i="73"/>
  <c r="AN50" i="73" s="1"/>
  <c r="AM100" i="73"/>
  <c r="AN100" i="73" s="1"/>
  <c r="AM80" i="73"/>
  <c r="AN80" i="73" s="1"/>
  <c r="AM46" i="73"/>
  <c r="AN46" i="73" s="1"/>
  <c r="AM65" i="73"/>
  <c r="AN65" i="73" s="1"/>
  <c r="AM66" i="73"/>
  <c r="AN66" i="73" s="1"/>
  <c r="AM69" i="73"/>
  <c r="AN69" i="73" s="1"/>
  <c r="AM59" i="73"/>
  <c r="AN59" i="73" s="1"/>
  <c r="AM77" i="73"/>
  <c r="AN77" i="73" s="1"/>
  <c r="AM90" i="73"/>
  <c r="AN90" i="73" s="1"/>
  <c r="AM62" i="73"/>
  <c r="AN62" i="73" s="1"/>
  <c r="AM78" i="73"/>
  <c r="AN78" i="73" s="1"/>
  <c r="AM56" i="73"/>
  <c r="AN56" i="73" s="1"/>
  <c r="AM101" i="73"/>
  <c r="AN101" i="73" s="1"/>
  <c r="AM110" i="73"/>
  <c r="AN110" i="73" s="1"/>
  <c r="AM91" i="73"/>
  <c r="AN91" i="73" s="1"/>
  <c r="AM64" i="73"/>
  <c r="AN64" i="73" s="1"/>
  <c r="AM83" i="73"/>
  <c r="AN83" i="73" s="1"/>
  <c r="AM41" i="73"/>
  <c r="AN41" i="73" s="1"/>
  <c r="AM94" i="73"/>
  <c r="AN94" i="73" s="1"/>
  <c r="AM84" i="73"/>
  <c r="AN84" i="73" s="1"/>
  <c r="AM42" i="73"/>
  <c r="AN42" i="73" s="1"/>
  <c r="AM95" i="73"/>
  <c r="AN95" i="73" s="1"/>
  <c r="AM85" i="73"/>
  <c r="AN85" i="73" s="1"/>
  <c r="AM104" i="73"/>
  <c r="AN104" i="73" s="1"/>
  <c r="AM105" i="73"/>
  <c r="AN105" i="73" s="1"/>
  <c r="AM32" i="73"/>
  <c r="AN32" i="73" s="1"/>
  <c r="AM36" i="73"/>
  <c r="AN36" i="73" s="1"/>
  <c r="AM81" i="73"/>
  <c r="AN81" i="73" s="1"/>
  <c r="AM43" i="73"/>
  <c r="AN43" i="73" s="1"/>
  <c r="AM96" i="73"/>
  <c r="AN96" i="73" s="1"/>
  <c r="AM106" i="73"/>
  <c r="AN106" i="73" s="1"/>
  <c r="AM49" i="73"/>
  <c r="AN49" i="73" s="1"/>
  <c r="AM71" i="73"/>
  <c r="AN71" i="73" s="1"/>
  <c r="AM93" i="73"/>
  <c r="AN93" i="73" s="1"/>
  <c r="AM86" i="73"/>
  <c r="AN86" i="73" s="1"/>
  <c r="AM107" i="73"/>
  <c r="AN107" i="73" s="1"/>
  <c r="AM51" i="73"/>
  <c r="AN51" i="73" s="1"/>
  <c r="AM37" i="73"/>
  <c r="AN37" i="73" s="1"/>
  <c r="AM99" i="73"/>
  <c r="AN99" i="73" s="1"/>
  <c r="AM57" i="73"/>
  <c r="AN57" i="73" s="1"/>
  <c r="AM73" i="73"/>
  <c r="AN73" i="73" s="1"/>
  <c r="AM103" i="73"/>
  <c r="AN103" i="73" s="1"/>
  <c r="AM87" i="73"/>
  <c r="AN87" i="73" s="1"/>
  <c r="AM88" i="73"/>
  <c r="AN88" i="73" s="1"/>
  <c r="AM70" i="73"/>
  <c r="AN70" i="73" s="1"/>
  <c r="AM47" i="73"/>
  <c r="AN47" i="73" s="1"/>
  <c r="AM67" i="73"/>
  <c r="AN67" i="73" s="1"/>
  <c r="AM68" i="73"/>
  <c r="AN68" i="73" s="1"/>
  <c r="AM58" i="73"/>
  <c r="AN58" i="73" s="1"/>
  <c r="AM79" i="73"/>
  <c r="AN79" i="73" s="1"/>
  <c r="AM76" i="73"/>
  <c r="AN76" i="73" s="1"/>
  <c r="AM98" i="73"/>
  <c r="AN98" i="73" s="1"/>
  <c r="AM89" i="73"/>
  <c r="AN89" i="73" s="1"/>
  <c r="BB50" i="74"/>
  <c r="BC50" i="74" s="1"/>
  <c r="BB52" i="74"/>
  <c r="BC52" i="74" s="1"/>
  <c r="BB49" i="74"/>
  <c r="BC49" i="74" s="1"/>
  <c r="BB48" i="74"/>
  <c r="BC48" i="74" s="1"/>
  <c r="BB51" i="74"/>
  <c r="BC51" i="74" s="1"/>
  <c r="BB43" i="74"/>
  <c r="BC43" i="74" s="1"/>
  <c r="BB33" i="74"/>
  <c r="BC33" i="74" s="1"/>
  <c r="BB32" i="74"/>
  <c r="BC32" i="74" s="1"/>
  <c r="BB27" i="74"/>
  <c r="BC27" i="74" s="1"/>
  <c r="BB38" i="74"/>
  <c r="BC38" i="74" s="1"/>
  <c r="BB22" i="74"/>
  <c r="BC22" i="74" s="1"/>
  <c r="BB37" i="74"/>
  <c r="BC37" i="74" s="1"/>
  <c r="BB36" i="74"/>
  <c r="BC36" i="74" s="1"/>
  <c r="BB31" i="74"/>
  <c r="BC31" i="74" s="1"/>
  <c r="BB21" i="74"/>
  <c r="BC21" i="74" s="1"/>
  <c r="BB20" i="74"/>
  <c r="BC20" i="74" s="1"/>
  <c r="BB46" i="74"/>
  <c r="BC46" i="74" s="1"/>
  <c r="BB41" i="74"/>
  <c r="BC41" i="74" s="1"/>
  <c r="BB40" i="74"/>
  <c r="BC40" i="74" s="1"/>
  <c r="BB35" i="74"/>
  <c r="BC35" i="74" s="1"/>
  <c r="BB25" i="74"/>
  <c r="BC25" i="74" s="1"/>
  <c r="BB24" i="74"/>
  <c r="BC24" i="74" s="1"/>
  <c r="BB19" i="74"/>
  <c r="BC19" i="74" s="1"/>
  <c r="BB30" i="74"/>
  <c r="BC30" i="74" s="1"/>
  <c r="BB45" i="74"/>
  <c r="BC45" i="74" s="1"/>
  <c r="BB44" i="74"/>
  <c r="BC44" i="74" s="1"/>
  <c r="BB39" i="74"/>
  <c r="BC39" i="74" s="1"/>
  <c r="BB29" i="74"/>
  <c r="BC29" i="74" s="1"/>
  <c r="BB28" i="74"/>
  <c r="BC28" i="74" s="1"/>
  <c r="BB23" i="74"/>
  <c r="BC23" i="74" s="1"/>
  <c r="BB18" i="74"/>
  <c r="BC18" i="74" s="1"/>
  <c r="BB17" i="74"/>
  <c r="BC17" i="74" s="1"/>
  <c r="BB16" i="74"/>
  <c r="BC16" i="74" s="1"/>
  <c r="BB47" i="74"/>
  <c r="BC47" i="74" s="1"/>
  <c r="BB34" i="74"/>
  <c r="BC34" i="74" s="1"/>
  <c r="BB26" i="74"/>
  <c r="BC26" i="74" s="1"/>
  <c r="BB42" i="74"/>
  <c r="BC42" i="74" s="1"/>
  <c r="AS39" i="75"/>
  <c r="AT39" i="75" s="1"/>
  <c r="AS33" i="75"/>
  <c r="AT33" i="75" s="1"/>
  <c r="AS32" i="75"/>
  <c r="AT32" i="75" s="1"/>
  <c r="AS24" i="75"/>
  <c r="AT24" i="75" s="1"/>
  <c r="AS23" i="75"/>
  <c r="AT23" i="75" s="1"/>
  <c r="AS22" i="75"/>
  <c r="AT22" i="75" s="1"/>
  <c r="AS21" i="75"/>
  <c r="AT21" i="75" s="1"/>
  <c r="AS20" i="75"/>
  <c r="AT20" i="75" s="1"/>
  <c r="AS46" i="75"/>
  <c r="AT46" i="75" s="1"/>
  <c r="AS19" i="75"/>
  <c r="AT19" i="75" s="1"/>
  <c r="AS18" i="75"/>
  <c r="AT18" i="75" s="1"/>
  <c r="AS17" i="75"/>
  <c r="AT17" i="75" s="1"/>
  <c r="AS16" i="75"/>
  <c r="AT16" i="75" s="1"/>
  <c r="AS45" i="75"/>
  <c r="AT45" i="75" s="1"/>
  <c r="AS44" i="75"/>
  <c r="AT44" i="75" s="1"/>
  <c r="AS38" i="75"/>
  <c r="AT38" i="75" s="1"/>
  <c r="AS15" i="75"/>
  <c r="AT15" i="75" s="1"/>
  <c r="AS14" i="75"/>
  <c r="AT14" i="75" s="1"/>
  <c r="AS43" i="75"/>
  <c r="AT43" i="75" s="1"/>
  <c r="AS31" i="75"/>
  <c r="AT31" i="75" s="1"/>
  <c r="AS37" i="75"/>
  <c r="AT37" i="75" s="1"/>
  <c r="AS30" i="75"/>
  <c r="AT30" i="75" s="1"/>
  <c r="AS29" i="75"/>
  <c r="AT29" i="75" s="1"/>
  <c r="AS28" i="75"/>
  <c r="AT28" i="75" s="1"/>
  <c r="AS13" i="75"/>
  <c r="AT13" i="75" s="1"/>
  <c r="AS53" i="75"/>
  <c r="AT53" i="75" s="1"/>
  <c r="AS52" i="75"/>
  <c r="AT52" i="75" s="1"/>
  <c r="AS51" i="75"/>
  <c r="AT51" i="75" s="1"/>
  <c r="AS50" i="75"/>
  <c r="AT50" i="75" s="1"/>
  <c r="AS42" i="75"/>
  <c r="AT42" i="75" s="1"/>
  <c r="AS36" i="75"/>
  <c r="AT36" i="75" s="1"/>
  <c r="AS27" i="75"/>
  <c r="AT27" i="75" s="1"/>
  <c r="AS26" i="75"/>
  <c r="AT26" i="75" s="1"/>
  <c r="AS12" i="75"/>
  <c r="AT12" i="75" s="1"/>
  <c r="AS11" i="75"/>
  <c r="AT11" i="75" s="1"/>
  <c r="AS10" i="75"/>
  <c r="AT10" i="75" s="1"/>
  <c r="AS49" i="75"/>
  <c r="AT49" i="75" s="1"/>
  <c r="AS48" i="75"/>
  <c r="AT48" i="75" s="1"/>
  <c r="AS41" i="75"/>
  <c r="AT41" i="75" s="1"/>
  <c r="AS34" i="75"/>
  <c r="AT34" i="75" s="1"/>
  <c r="AS25" i="75"/>
  <c r="AT25" i="75" s="1"/>
  <c r="AS47" i="75"/>
  <c r="AT47" i="75" s="1"/>
  <c r="AS40" i="75"/>
  <c r="AT40" i="75" s="1"/>
  <c r="AS35" i="75"/>
  <c r="AT35" i="75" s="1"/>
  <c r="AG65" i="76"/>
  <c r="AH65" i="76" s="1"/>
  <c r="AG69" i="76"/>
  <c r="AH69" i="76" s="1"/>
  <c r="AG73" i="76"/>
  <c r="AH73" i="76" s="1"/>
  <c r="AG81" i="76"/>
  <c r="AH81" i="76" s="1"/>
  <c r="AG85" i="76"/>
  <c r="AH85" i="76" s="1"/>
  <c r="AG77" i="76"/>
  <c r="AH77" i="76" s="1"/>
  <c r="AG89" i="76"/>
  <c r="AH89" i="76" s="1"/>
  <c r="AG49" i="76"/>
  <c r="AH49" i="76" s="1"/>
  <c r="AG61" i="76"/>
  <c r="AH61" i="76" s="1"/>
  <c r="AG57" i="76"/>
  <c r="AH57" i="76" s="1"/>
  <c r="AG47" i="76"/>
  <c r="AH47" i="76" s="1"/>
  <c r="AG68" i="76"/>
  <c r="AH68" i="76" s="1"/>
  <c r="AG45" i="76"/>
  <c r="AH45" i="76" s="1"/>
  <c r="AG53" i="76"/>
  <c r="AH53" i="76" s="1"/>
  <c r="AG71" i="76"/>
  <c r="AH71" i="76" s="1"/>
  <c r="AG44" i="76"/>
  <c r="AH44" i="76" s="1"/>
  <c r="AG51" i="76"/>
  <c r="AH51" i="76" s="1"/>
  <c r="AG8" i="76"/>
  <c r="AH8" i="76" s="1"/>
  <c r="AG82" i="76"/>
  <c r="AH82" i="76" s="1"/>
  <c r="AG70" i="76"/>
  <c r="AH70" i="76" s="1"/>
  <c r="AG80" i="76"/>
  <c r="AH80" i="76" s="1"/>
  <c r="AG66" i="76"/>
  <c r="AH66" i="76" s="1"/>
  <c r="AG56" i="76"/>
  <c r="AH56" i="76" s="1"/>
  <c r="AG62" i="76"/>
  <c r="AH62" i="76" s="1"/>
  <c r="AG63" i="76"/>
  <c r="AH63" i="76" s="1"/>
  <c r="AG74" i="76"/>
  <c r="AH74" i="76" s="1"/>
  <c r="AG10" i="76"/>
  <c r="AH10" i="76" s="1"/>
  <c r="AG46" i="76"/>
  <c r="AH46" i="76" s="1"/>
  <c r="AG72" i="76"/>
  <c r="AH72" i="76" s="1"/>
  <c r="AG87" i="76"/>
  <c r="AH87" i="76" s="1"/>
  <c r="AG75" i="76"/>
  <c r="AH75" i="76" s="1"/>
  <c r="AG41" i="76"/>
  <c r="AH41" i="76" s="1"/>
  <c r="AG43" i="76"/>
  <c r="AH43" i="76" s="1"/>
  <c r="AG67" i="76"/>
  <c r="AH67" i="76" s="1"/>
  <c r="AG78" i="76"/>
  <c r="AH78" i="76" s="1"/>
  <c r="AG79" i="76"/>
  <c r="AH79" i="76" s="1"/>
  <c r="AG84" i="76"/>
  <c r="AH84" i="76" s="1"/>
  <c r="AG48" i="76"/>
  <c r="AH48" i="76" s="1"/>
  <c r="AG42" i="76"/>
  <c r="AH42" i="76" s="1"/>
  <c r="AG52" i="76"/>
  <c r="AH52" i="76" s="1"/>
  <c r="AG76" i="76"/>
  <c r="AH76" i="76" s="1"/>
  <c r="AG90" i="76"/>
  <c r="AH90" i="76" s="1"/>
  <c r="AG88" i="76"/>
  <c r="AH88" i="76" s="1"/>
  <c r="AG9" i="76"/>
  <c r="AH9" i="76" s="1"/>
  <c r="AG58" i="76"/>
  <c r="AH58" i="76" s="1"/>
  <c r="AG55" i="76"/>
  <c r="AH55" i="76" s="1"/>
  <c r="AG50" i="76"/>
  <c r="AH50" i="76" s="1"/>
  <c r="AG83" i="76"/>
  <c r="AH83" i="76" s="1"/>
  <c r="AG54" i="76"/>
  <c r="AH54" i="76" s="1"/>
  <c r="AG86" i="76"/>
  <c r="AH86" i="76" s="1"/>
  <c r="AG59" i="76"/>
  <c r="AH59" i="76" s="1"/>
  <c r="AG60" i="76"/>
  <c r="AH60" i="76" s="1"/>
  <c r="AG64" i="76"/>
  <c r="AH64" i="76" s="1"/>
  <c r="AS90" i="76"/>
  <c r="AT90" i="76" s="1"/>
  <c r="AS81" i="76"/>
  <c r="AT81" i="76" s="1"/>
  <c r="AS72" i="76"/>
  <c r="AT72" i="76" s="1"/>
  <c r="AS67" i="76"/>
  <c r="AT67" i="76" s="1"/>
  <c r="AS85" i="76"/>
  <c r="AT85" i="76" s="1"/>
  <c r="AS76" i="76"/>
  <c r="AT76" i="76" s="1"/>
  <c r="AS71" i="76"/>
  <c r="AT71" i="76" s="1"/>
  <c r="AS62" i="76"/>
  <c r="AT62" i="76" s="1"/>
  <c r="AS89" i="76"/>
  <c r="AT89" i="76" s="1"/>
  <c r="AS80" i="76"/>
  <c r="AT80" i="76" s="1"/>
  <c r="AS75" i="76"/>
  <c r="AT75" i="76" s="1"/>
  <c r="AS66" i="76"/>
  <c r="AT66" i="76" s="1"/>
  <c r="AS84" i="76"/>
  <c r="AT84" i="76" s="1"/>
  <c r="AS79" i="76"/>
  <c r="AT79" i="76" s="1"/>
  <c r="AS70" i="76"/>
  <c r="AT70" i="76" s="1"/>
  <c r="AS61" i="76"/>
  <c r="AT61" i="76" s="1"/>
  <c r="AS87" i="76"/>
  <c r="AT87" i="76" s="1"/>
  <c r="AS78" i="76"/>
  <c r="AT78" i="76" s="1"/>
  <c r="AS69" i="76"/>
  <c r="AT69" i="76" s="1"/>
  <c r="AS82" i="76"/>
  <c r="AT82" i="76" s="1"/>
  <c r="AS73" i="76"/>
  <c r="AT73" i="76" s="1"/>
  <c r="AS64" i="76"/>
  <c r="AT64" i="76" s="1"/>
  <c r="AS63" i="76"/>
  <c r="AT63" i="76" s="1"/>
  <c r="AS54" i="76"/>
  <c r="AT54" i="76" s="1"/>
  <c r="AS49" i="76"/>
  <c r="AT49" i="76" s="1"/>
  <c r="AS83" i="76"/>
  <c r="AT83" i="76" s="1"/>
  <c r="AS48" i="76"/>
  <c r="AT48" i="76" s="1"/>
  <c r="AS41" i="76"/>
  <c r="AT41" i="76" s="1"/>
  <c r="AS10" i="76"/>
  <c r="AT10" i="76" s="1"/>
  <c r="AS86" i="76"/>
  <c r="AT86" i="76" s="1"/>
  <c r="AS57" i="76"/>
  <c r="AT57" i="76" s="1"/>
  <c r="AS47" i="76"/>
  <c r="AT47" i="76" s="1"/>
  <c r="AS9" i="76"/>
  <c r="AT9" i="76" s="1"/>
  <c r="AS68" i="76"/>
  <c r="AT68" i="76" s="1"/>
  <c r="AS60" i="76"/>
  <c r="AT60" i="76" s="1"/>
  <c r="AS53" i="76"/>
  <c r="AT53" i="76" s="1"/>
  <c r="AS52" i="76"/>
  <c r="AT52" i="76" s="1"/>
  <c r="AS46" i="76"/>
  <c r="AT46" i="76" s="1"/>
  <c r="AS8" i="76"/>
  <c r="AT8" i="76" s="1"/>
  <c r="AS74" i="76"/>
  <c r="AT74" i="76" s="1"/>
  <c r="AS65" i="76"/>
  <c r="AT65" i="76" s="1"/>
  <c r="AS59" i="76"/>
  <c r="AT59" i="76" s="1"/>
  <c r="AS56" i="76"/>
  <c r="AT56" i="76" s="1"/>
  <c r="AS51" i="76"/>
  <c r="AT51" i="76" s="1"/>
  <c r="AS77" i="76"/>
  <c r="AT77" i="76" s="1"/>
  <c r="AS55" i="76"/>
  <c r="AT55" i="76" s="1"/>
  <c r="AS50" i="76"/>
  <c r="AT50" i="76" s="1"/>
  <c r="AS45" i="76"/>
  <c r="AT45" i="76" s="1"/>
  <c r="AS44" i="76"/>
  <c r="AT44" i="76" s="1"/>
  <c r="AS43" i="76"/>
  <c r="AT43" i="76" s="1"/>
  <c r="AS88" i="76"/>
  <c r="AT88" i="76" s="1"/>
  <c r="AS58" i="76"/>
  <c r="AT58" i="76" s="1"/>
  <c r="AS42" i="76"/>
  <c r="AT42" i="76" s="1"/>
  <c r="AJ55" i="80"/>
  <c r="AK55" i="80" s="1"/>
  <c r="AJ51" i="80"/>
  <c r="AK51" i="80" s="1"/>
  <c r="AJ56" i="80"/>
  <c r="AK56" i="80" s="1"/>
  <c r="AJ52" i="80"/>
  <c r="AK52" i="80" s="1"/>
  <c r="AJ43" i="80"/>
  <c r="AK43" i="80" s="1"/>
  <c r="AJ39" i="80"/>
  <c r="AK39" i="80" s="1"/>
  <c r="AJ31" i="80"/>
  <c r="AK31" i="80" s="1"/>
  <c r="AJ20" i="80"/>
  <c r="AK20" i="80" s="1"/>
  <c r="AJ35" i="80"/>
  <c r="AK35" i="80" s="1"/>
  <c r="AJ48" i="80"/>
  <c r="AK48" i="80" s="1"/>
  <c r="AJ24" i="80"/>
  <c r="AK24" i="80" s="1"/>
  <c r="AJ40" i="80"/>
  <c r="AK40" i="80" s="1"/>
  <c r="AJ28" i="80"/>
  <c r="AK28" i="80" s="1"/>
  <c r="AJ12" i="80"/>
  <c r="AK12" i="80" s="1"/>
  <c r="AJ36" i="80"/>
  <c r="AK36" i="80" s="1"/>
  <c r="AJ32" i="80"/>
  <c r="AK32" i="80" s="1"/>
  <c r="AJ16" i="80"/>
  <c r="AK16" i="80" s="1"/>
  <c r="AJ47" i="80"/>
  <c r="AK47" i="80" s="1"/>
  <c r="AJ44" i="80"/>
  <c r="AK44" i="80" s="1"/>
  <c r="AJ22" i="80"/>
  <c r="AK22" i="80" s="1"/>
  <c r="AJ19" i="80"/>
  <c r="AK19" i="80" s="1"/>
  <c r="AJ30" i="80"/>
  <c r="AK30" i="80" s="1"/>
  <c r="AJ26" i="80"/>
  <c r="AK26" i="80" s="1"/>
  <c r="AJ57" i="80"/>
  <c r="AK57" i="80" s="1"/>
  <c r="AJ34" i="80"/>
  <c r="AK34" i="80" s="1"/>
  <c r="AJ29" i="80"/>
  <c r="AK29" i="80" s="1"/>
  <c r="AJ23" i="80"/>
  <c r="AK23" i="80" s="1"/>
  <c r="AJ33" i="80"/>
  <c r="AK33" i="80" s="1"/>
  <c r="AJ38" i="80"/>
  <c r="AK38" i="80" s="1"/>
  <c r="AJ15" i="80"/>
  <c r="AK15" i="80" s="1"/>
  <c r="AJ46" i="80"/>
  <c r="AK46" i="80" s="1"/>
  <c r="AJ27" i="80"/>
  <c r="AK27" i="80" s="1"/>
  <c r="AJ41" i="80"/>
  <c r="AK41" i="80" s="1"/>
  <c r="AJ25" i="80"/>
  <c r="AK25" i="80" s="1"/>
  <c r="AJ49" i="80"/>
  <c r="AK49" i="80" s="1"/>
  <c r="AJ50" i="80"/>
  <c r="AK50" i="80" s="1"/>
  <c r="AJ8" i="80"/>
  <c r="AK8" i="80" s="1"/>
  <c r="AJ42" i="80"/>
  <c r="AK42" i="80" s="1"/>
  <c r="AJ13" i="80"/>
  <c r="AK13" i="80" s="1"/>
  <c r="AJ45" i="80"/>
  <c r="AK45" i="80" s="1"/>
  <c r="AJ53" i="80"/>
  <c r="AK53" i="80" s="1"/>
  <c r="AJ37" i="80"/>
  <c r="AK37" i="80" s="1"/>
  <c r="AJ14" i="80"/>
  <c r="AK14" i="80" s="1"/>
  <c r="AJ10" i="80"/>
  <c r="AK10" i="80" s="1"/>
  <c r="AJ11" i="80"/>
  <c r="AK11" i="80" s="1"/>
  <c r="AJ17" i="80"/>
  <c r="AK17" i="80" s="1"/>
  <c r="AJ18" i="80"/>
  <c r="AK18" i="80" s="1"/>
  <c r="AJ9" i="80"/>
  <c r="AK9" i="80" s="1"/>
  <c r="AJ21" i="80"/>
  <c r="AK21" i="80" s="1"/>
  <c r="AJ54" i="80"/>
  <c r="AK54" i="80" s="1"/>
  <c r="AY96" i="81"/>
  <c r="AZ96" i="81" s="1"/>
  <c r="AY93" i="81"/>
  <c r="AZ93" i="81" s="1"/>
  <c r="AY84" i="81"/>
  <c r="AZ84" i="81" s="1"/>
  <c r="AY75" i="81"/>
  <c r="AZ75" i="81" s="1"/>
  <c r="AY67" i="81"/>
  <c r="AZ67" i="81" s="1"/>
  <c r="AY61" i="81"/>
  <c r="AZ61" i="81" s="1"/>
  <c r="AY57" i="81"/>
  <c r="AZ57" i="81" s="1"/>
  <c r="AY102" i="81"/>
  <c r="AZ102" i="81" s="1"/>
  <c r="AY99" i="81"/>
  <c r="AZ99" i="81" s="1"/>
  <c r="AY98" i="81"/>
  <c r="AZ98" i="81" s="1"/>
  <c r="AY92" i="81"/>
  <c r="AZ92" i="81" s="1"/>
  <c r="AY79" i="81"/>
  <c r="AZ79" i="81" s="1"/>
  <c r="AY71" i="81"/>
  <c r="AZ71" i="81" s="1"/>
  <c r="AY66" i="81"/>
  <c r="AZ66" i="81" s="1"/>
  <c r="AY65" i="81"/>
  <c r="AZ65" i="81" s="1"/>
  <c r="AY60" i="81"/>
  <c r="AZ60" i="81" s="1"/>
  <c r="AY101" i="81"/>
  <c r="AZ101" i="81" s="1"/>
  <c r="AY95" i="81"/>
  <c r="AZ95" i="81" s="1"/>
  <c r="AY83" i="81"/>
  <c r="AZ83" i="81" s="1"/>
  <c r="AY78" i="81"/>
  <c r="AZ78" i="81" s="1"/>
  <c r="AY74" i="81"/>
  <c r="AZ74" i="81" s="1"/>
  <c r="AY70" i="81"/>
  <c r="AZ70" i="81" s="1"/>
  <c r="AY69" i="81"/>
  <c r="AZ69" i="81" s="1"/>
  <c r="AY64" i="81"/>
  <c r="AZ64" i="81" s="1"/>
  <c r="AY87" i="81"/>
  <c r="AZ87" i="81" s="1"/>
  <c r="AY82" i="81"/>
  <c r="AZ82" i="81" s="1"/>
  <c r="AY77" i="81"/>
  <c r="AZ77" i="81" s="1"/>
  <c r="AY103" i="81"/>
  <c r="AZ103" i="81" s="1"/>
  <c r="AY90" i="81"/>
  <c r="AZ90" i="81" s="1"/>
  <c r="AY68" i="81"/>
  <c r="AZ68" i="81" s="1"/>
  <c r="AY62" i="81"/>
  <c r="AZ62" i="81" s="1"/>
  <c r="AY54" i="81"/>
  <c r="AZ54" i="81" s="1"/>
  <c r="AY50" i="81"/>
  <c r="AZ50" i="81" s="1"/>
  <c r="AY44" i="81"/>
  <c r="AZ44" i="81" s="1"/>
  <c r="AY27" i="81"/>
  <c r="AZ27" i="81" s="1"/>
  <c r="AY22" i="81"/>
  <c r="AZ22" i="81" s="1"/>
  <c r="AY17" i="81"/>
  <c r="AZ17" i="81" s="1"/>
  <c r="AY14" i="81"/>
  <c r="AZ14" i="81" s="1"/>
  <c r="AY10" i="81"/>
  <c r="AZ10" i="81" s="1"/>
  <c r="AY104" i="81"/>
  <c r="AZ104" i="81" s="1"/>
  <c r="AY97" i="81"/>
  <c r="AZ97" i="81" s="1"/>
  <c r="AY91" i="81"/>
  <c r="AZ91" i="81" s="1"/>
  <c r="AY76" i="81"/>
  <c r="AZ76" i="81" s="1"/>
  <c r="AY49" i="81"/>
  <c r="AZ49" i="81" s="1"/>
  <c r="AY40" i="81"/>
  <c r="AZ40" i="81" s="1"/>
  <c r="AY31" i="81"/>
  <c r="AZ31" i="81" s="1"/>
  <c r="AY26" i="81"/>
  <c r="AZ26" i="81" s="1"/>
  <c r="AY21" i="81"/>
  <c r="AZ21" i="81" s="1"/>
  <c r="AY9" i="81"/>
  <c r="AZ9" i="81" s="1"/>
  <c r="AY85" i="81"/>
  <c r="AZ85" i="81" s="1"/>
  <c r="AY63" i="81"/>
  <c r="AZ63" i="81" s="1"/>
  <c r="AY56" i="81"/>
  <c r="AZ56" i="81" s="1"/>
  <c r="AY53" i="81"/>
  <c r="AZ53" i="81" s="1"/>
  <c r="AY48" i="81"/>
  <c r="AZ48" i="81" s="1"/>
  <c r="AY43" i="81"/>
  <c r="AZ43" i="81" s="1"/>
  <c r="AY42" i="81"/>
  <c r="AZ42" i="81" s="1"/>
  <c r="AY35" i="81"/>
  <c r="AZ35" i="81" s="1"/>
  <c r="AY30" i="81"/>
  <c r="AZ30" i="81" s="1"/>
  <c r="AY25" i="81"/>
  <c r="AZ25" i="81" s="1"/>
  <c r="AY13" i="81"/>
  <c r="AZ13" i="81" s="1"/>
  <c r="AY94" i="81"/>
  <c r="AZ94" i="81" s="1"/>
  <c r="AY86" i="81"/>
  <c r="AZ86" i="81" s="1"/>
  <c r="AY58" i="81"/>
  <c r="AZ58" i="81" s="1"/>
  <c r="AY52" i="81"/>
  <c r="AZ52" i="81" s="1"/>
  <c r="AY34" i="81"/>
  <c r="AZ34" i="81" s="1"/>
  <c r="AY29" i="81"/>
  <c r="AZ29" i="81" s="1"/>
  <c r="AY20" i="81"/>
  <c r="AZ20" i="81" s="1"/>
  <c r="AY8" i="81"/>
  <c r="AZ8" i="81" s="1"/>
  <c r="AY100" i="81"/>
  <c r="AZ100" i="81" s="1"/>
  <c r="AY59" i="81"/>
  <c r="AZ59" i="81" s="1"/>
  <c r="AY39" i="81"/>
  <c r="AZ39" i="81" s="1"/>
  <c r="AY33" i="81"/>
  <c r="AZ33" i="81" s="1"/>
  <c r="AY24" i="81"/>
  <c r="AZ24" i="81" s="1"/>
  <c r="AY16" i="81"/>
  <c r="AZ16" i="81" s="1"/>
  <c r="AY12" i="81"/>
  <c r="AZ12" i="81" s="1"/>
  <c r="AY88" i="81"/>
  <c r="AZ88" i="81" s="1"/>
  <c r="AY72" i="81"/>
  <c r="AZ72" i="81" s="1"/>
  <c r="AY55" i="81"/>
  <c r="AZ55" i="81" s="1"/>
  <c r="AY47" i="81"/>
  <c r="AZ47" i="81" s="1"/>
  <c r="AY41" i="81"/>
  <c r="AZ41" i="81" s="1"/>
  <c r="AY38" i="81"/>
  <c r="AZ38" i="81" s="1"/>
  <c r="AY28" i="81"/>
  <c r="AZ28" i="81" s="1"/>
  <c r="AY80" i="81"/>
  <c r="AZ80" i="81" s="1"/>
  <c r="AY32" i="81"/>
  <c r="AZ32" i="81" s="1"/>
  <c r="AY46" i="81"/>
  <c r="AZ46" i="81" s="1"/>
  <c r="AY36" i="81"/>
  <c r="AZ36" i="81" s="1"/>
  <c r="AY73" i="81"/>
  <c r="AZ73" i="81" s="1"/>
  <c r="AY11" i="81"/>
  <c r="AZ11" i="81" s="1"/>
  <c r="AY81" i="81"/>
  <c r="AZ81" i="81" s="1"/>
  <c r="AY37" i="81"/>
  <c r="AZ37" i="81" s="1"/>
  <c r="AY18" i="81"/>
  <c r="AZ18" i="81" s="1"/>
  <c r="AY15" i="81"/>
  <c r="AZ15" i="81" s="1"/>
  <c r="AY19" i="81"/>
  <c r="AZ19" i="81" s="1"/>
  <c r="AY89" i="81"/>
  <c r="AZ89" i="81" s="1"/>
  <c r="AY51" i="81"/>
  <c r="AZ51" i="81" s="1"/>
  <c r="AY45" i="81"/>
  <c r="AZ45" i="81" s="1"/>
  <c r="AY23" i="81"/>
  <c r="AZ23" i="81" s="1"/>
  <c r="AP60" i="82"/>
  <c r="AQ60" i="82" s="1"/>
  <c r="AP51" i="82"/>
  <c r="AQ51" i="82" s="1"/>
  <c r="AP44" i="82"/>
  <c r="AQ44" i="82" s="1"/>
  <c r="AP47" i="82"/>
  <c r="AQ47" i="82" s="1"/>
  <c r="AP36" i="82"/>
  <c r="AQ36" i="82" s="1"/>
  <c r="AP57" i="82"/>
  <c r="AQ57" i="82" s="1"/>
  <c r="AP54" i="82"/>
  <c r="AQ54" i="82" s="1"/>
  <c r="AP59" i="82"/>
  <c r="AQ59" i="82" s="1"/>
  <c r="AP53" i="82"/>
  <c r="AQ53" i="82" s="1"/>
  <c r="AP50" i="82"/>
  <c r="AQ50" i="82" s="1"/>
  <c r="AP46" i="82"/>
  <c r="AQ46" i="82" s="1"/>
  <c r="AP56" i="82"/>
  <c r="AQ56" i="82" s="1"/>
  <c r="AP49" i="82"/>
  <c r="AQ49" i="82" s="1"/>
  <c r="AP52" i="82"/>
  <c r="AQ52" i="82" s="1"/>
  <c r="AP41" i="82"/>
  <c r="AQ41" i="82" s="1"/>
  <c r="AP38" i="82"/>
  <c r="AQ38" i="82" s="1"/>
  <c r="AP45" i="82"/>
  <c r="AQ45" i="82" s="1"/>
  <c r="AP33" i="82"/>
  <c r="AQ33" i="82" s="1"/>
  <c r="AP23" i="82"/>
  <c r="AQ23" i="82" s="1"/>
  <c r="AP12" i="82"/>
  <c r="AQ12" i="82" s="1"/>
  <c r="AP55" i="82"/>
  <c r="AQ55" i="82" s="1"/>
  <c r="AP37" i="82"/>
  <c r="AQ37" i="82" s="1"/>
  <c r="AP32" i="82"/>
  <c r="AQ32" i="82" s="1"/>
  <c r="AP30" i="82"/>
  <c r="AQ30" i="82" s="1"/>
  <c r="AP19" i="82"/>
  <c r="AQ19" i="82" s="1"/>
  <c r="AP8" i="82"/>
  <c r="AQ8" i="82" s="1"/>
  <c r="AP58" i="82"/>
  <c r="AQ58" i="82" s="1"/>
  <c r="AP42" i="82"/>
  <c r="AQ42" i="82" s="1"/>
  <c r="AP35" i="82"/>
  <c r="AQ35" i="82" s="1"/>
  <c r="AP29" i="82"/>
  <c r="AQ29" i="82" s="1"/>
  <c r="AP26" i="82"/>
  <c r="AQ26" i="82" s="1"/>
  <c r="AP15" i="82"/>
  <c r="AQ15" i="82" s="1"/>
  <c r="AP43" i="82"/>
  <c r="AQ43" i="82" s="1"/>
  <c r="AP25" i="82"/>
  <c r="AQ25" i="82" s="1"/>
  <c r="AP22" i="82"/>
  <c r="AQ22" i="82" s="1"/>
  <c r="AP11" i="82"/>
  <c r="AQ11" i="82" s="1"/>
  <c r="AP28" i="82"/>
  <c r="AQ28" i="82" s="1"/>
  <c r="AP21" i="82"/>
  <c r="AQ21" i="82" s="1"/>
  <c r="AP18" i="82"/>
  <c r="AQ18" i="82" s="1"/>
  <c r="AP20" i="82"/>
  <c r="AQ20" i="82" s="1"/>
  <c r="AP10" i="82"/>
  <c r="AQ10" i="82" s="1"/>
  <c r="AP39" i="82"/>
  <c r="AQ39" i="82" s="1"/>
  <c r="AP24" i="82"/>
  <c r="AQ24" i="82" s="1"/>
  <c r="AP16" i="82"/>
  <c r="AQ16" i="82" s="1"/>
  <c r="AP17" i="82"/>
  <c r="AQ17" i="82" s="1"/>
  <c r="AP34" i="82"/>
  <c r="AQ34" i="82" s="1"/>
  <c r="AP13" i="82"/>
  <c r="AQ13" i="82" s="1"/>
  <c r="AP40" i="82"/>
  <c r="AQ40" i="82" s="1"/>
  <c r="AP14" i="82"/>
  <c r="AQ14" i="82" s="1"/>
  <c r="AP48" i="82"/>
  <c r="AQ48" i="82" s="1"/>
  <c r="AP31" i="82"/>
  <c r="AQ31" i="82" s="1"/>
  <c r="AP9" i="82"/>
  <c r="AQ9" i="82" s="1"/>
  <c r="AP27" i="82"/>
  <c r="AQ27" i="82" s="1"/>
  <c r="AQ8" i="202"/>
  <c r="AJ67" i="79"/>
  <c r="AK67" i="79" s="1"/>
  <c r="AJ63" i="79"/>
  <c r="AK63" i="79" s="1"/>
  <c r="AJ59" i="79"/>
  <c r="AK59" i="79" s="1"/>
  <c r="AJ55" i="79"/>
  <c r="AK55" i="79" s="1"/>
  <c r="AJ51" i="79"/>
  <c r="AK51" i="79" s="1"/>
  <c r="AJ47" i="79"/>
  <c r="AK47" i="79" s="1"/>
  <c r="AJ43" i="79"/>
  <c r="AK43" i="79" s="1"/>
  <c r="AJ39" i="79"/>
  <c r="AK39" i="79" s="1"/>
  <c r="AJ35" i="79"/>
  <c r="AK35" i="79" s="1"/>
  <c r="AJ8" i="79"/>
  <c r="AK8" i="79" s="1"/>
  <c r="AJ31" i="79"/>
  <c r="AK31" i="79" s="1"/>
  <c r="AJ27" i="79"/>
  <c r="AK27" i="79" s="1"/>
  <c r="AJ19" i="79"/>
  <c r="AK19" i="79" s="1"/>
  <c r="AJ11" i="79"/>
  <c r="AK11" i="79" s="1"/>
  <c r="AJ66" i="79"/>
  <c r="AK66" i="79" s="1"/>
  <c r="AJ62" i="79"/>
  <c r="AK62" i="79" s="1"/>
  <c r="AJ58" i="79"/>
  <c r="AK58" i="79" s="1"/>
  <c r="AJ54" i="79"/>
  <c r="AK54" i="79" s="1"/>
  <c r="AJ50" i="79"/>
  <c r="AK50" i="79" s="1"/>
  <c r="AJ46" i="79"/>
  <c r="AK46" i="79" s="1"/>
  <c r="AJ42" i="79"/>
  <c r="AK42" i="79" s="1"/>
  <c r="AJ38" i="79"/>
  <c r="AK38" i="79" s="1"/>
  <c r="AJ34" i="79"/>
  <c r="AK34" i="79" s="1"/>
  <c r="AJ24" i="79"/>
  <c r="AK24" i="79" s="1"/>
  <c r="AJ21" i="79"/>
  <c r="AK21" i="79" s="1"/>
  <c r="AJ16" i="79"/>
  <c r="AK16" i="79" s="1"/>
  <c r="AJ13" i="79"/>
  <c r="AK13" i="79" s="1"/>
  <c r="AJ30" i="79"/>
  <c r="AK30" i="79" s="1"/>
  <c r="AJ26" i="79"/>
  <c r="AK26" i="79" s="1"/>
  <c r="AJ18" i="79"/>
  <c r="AK18" i="79" s="1"/>
  <c r="AJ10" i="79"/>
  <c r="AK10" i="79" s="1"/>
  <c r="AJ69" i="79"/>
  <c r="AK69" i="79" s="1"/>
  <c r="AJ65" i="79"/>
  <c r="AK65" i="79" s="1"/>
  <c r="AJ61" i="79"/>
  <c r="AK61" i="79" s="1"/>
  <c r="AJ57" i="79"/>
  <c r="AK57" i="79" s="1"/>
  <c r="AJ53" i="79"/>
  <c r="AK53" i="79" s="1"/>
  <c r="AJ49" i="79"/>
  <c r="AK49" i="79" s="1"/>
  <c r="AJ45" i="79"/>
  <c r="AK45" i="79" s="1"/>
  <c r="AJ41" i="79"/>
  <c r="AK41" i="79" s="1"/>
  <c r="AJ37" i="79"/>
  <c r="AK37" i="79" s="1"/>
  <c r="AJ33" i="79"/>
  <c r="AK33" i="79" s="1"/>
  <c r="AJ29" i="79"/>
  <c r="AK29" i="79" s="1"/>
  <c r="AJ23" i="79"/>
  <c r="AK23" i="79" s="1"/>
  <c r="AJ15" i="79"/>
  <c r="AK15" i="79" s="1"/>
  <c r="AJ68" i="79"/>
  <c r="AK68" i="79" s="1"/>
  <c r="AJ64" i="79"/>
  <c r="AK64" i="79" s="1"/>
  <c r="AJ60" i="79"/>
  <c r="AK60" i="79" s="1"/>
  <c r="AJ56" i="79"/>
  <c r="AK56" i="79" s="1"/>
  <c r="AJ52" i="79"/>
  <c r="AK52" i="79" s="1"/>
  <c r="AJ48" i="79"/>
  <c r="AK48" i="79" s="1"/>
  <c r="AJ44" i="79"/>
  <c r="AK44" i="79" s="1"/>
  <c r="AJ40" i="79"/>
  <c r="AK40" i="79" s="1"/>
  <c r="AJ36" i="79"/>
  <c r="AK36" i="79" s="1"/>
  <c r="AJ25" i="79"/>
  <c r="AK25" i="79" s="1"/>
  <c r="AJ20" i="79"/>
  <c r="AK20" i="79" s="1"/>
  <c r="AJ17" i="79"/>
  <c r="AK17" i="79" s="1"/>
  <c r="AJ12" i="79"/>
  <c r="AK12" i="79" s="1"/>
  <c r="AJ9" i="79"/>
  <c r="AK9" i="79" s="1"/>
  <c r="AJ32" i="79"/>
  <c r="AK32" i="79" s="1"/>
  <c r="AJ14" i="79"/>
  <c r="AK14" i="79" s="1"/>
  <c r="AJ22" i="79"/>
  <c r="AK22" i="79" s="1"/>
  <c r="AJ28" i="79"/>
  <c r="AK28" i="79" s="1"/>
  <c r="AM51" i="66"/>
  <c r="AN51" i="66" s="1"/>
  <c r="AM59" i="66"/>
  <c r="AN59" i="66" s="1"/>
  <c r="AM67" i="66"/>
  <c r="AN67" i="66" s="1"/>
  <c r="AM75" i="66"/>
  <c r="AN75" i="66" s="1"/>
  <c r="AM83" i="66"/>
  <c r="AN83" i="66" s="1"/>
  <c r="AM91" i="66"/>
  <c r="AN91" i="66" s="1"/>
  <c r="AM99" i="66"/>
  <c r="AN99" i="66" s="1"/>
  <c r="AM56" i="66"/>
  <c r="AN56" i="66" s="1"/>
  <c r="AM64" i="66"/>
  <c r="AN64" i="66" s="1"/>
  <c r="AM72" i="66"/>
  <c r="AN72" i="66" s="1"/>
  <c r="AM80" i="66"/>
  <c r="AN80" i="66" s="1"/>
  <c r="AM88" i="66"/>
  <c r="AN88" i="66" s="1"/>
  <c r="AM96" i="66"/>
  <c r="AN96" i="66" s="1"/>
  <c r="AM53" i="66"/>
  <c r="AN53" i="66" s="1"/>
  <c r="AM61" i="66"/>
  <c r="AN61" i="66" s="1"/>
  <c r="AM69" i="66"/>
  <c r="AN69" i="66" s="1"/>
  <c r="AM77" i="66"/>
  <c r="AN77" i="66" s="1"/>
  <c r="AM85" i="66"/>
  <c r="AN85" i="66" s="1"/>
  <c r="AM93" i="66"/>
  <c r="AN93" i="66" s="1"/>
  <c r="AM101" i="66"/>
  <c r="AN101" i="66" s="1"/>
  <c r="AM58" i="66"/>
  <c r="AN58" i="66" s="1"/>
  <c r="AM66" i="66"/>
  <c r="AN66" i="66" s="1"/>
  <c r="AM74" i="66"/>
  <c r="AN74" i="66" s="1"/>
  <c r="AM82" i="66"/>
  <c r="AN82" i="66" s="1"/>
  <c r="AM90" i="66"/>
  <c r="AN90" i="66" s="1"/>
  <c r="AM98" i="66"/>
  <c r="AN98" i="66" s="1"/>
  <c r="AM55" i="66"/>
  <c r="AN55" i="66" s="1"/>
  <c r="AM63" i="66"/>
  <c r="AN63" i="66" s="1"/>
  <c r="AM71" i="66"/>
  <c r="AN71" i="66" s="1"/>
  <c r="AM79" i="66"/>
  <c r="AN79" i="66" s="1"/>
  <c r="AM87" i="66"/>
  <c r="AN87" i="66" s="1"/>
  <c r="AM95" i="66"/>
  <c r="AN95" i="66" s="1"/>
  <c r="AM52" i="66"/>
  <c r="AN52" i="66" s="1"/>
  <c r="AM60" i="66"/>
  <c r="AN60" i="66" s="1"/>
  <c r="AM68" i="66"/>
  <c r="AN68" i="66" s="1"/>
  <c r="AM76" i="66"/>
  <c r="AN76" i="66" s="1"/>
  <c r="AM84" i="66"/>
  <c r="AN84" i="66" s="1"/>
  <c r="AM92" i="66"/>
  <c r="AN92" i="66" s="1"/>
  <c r="AM100" i="66"/>
  <c r="AN100" i="66" s="1"/>
  <c r="AM57" i="66"/>
  <c r="AN57" i="66" s="1"/>
  <c r="AM65" i="66"/>
  <c r="AN65" i="66" s="1"/>
  <c r="AM73" i="66"/>
  <c r="AN73" i="66" s="1"/>
  <c r="AM81" i="66"/>
  <c r="AN81" i="66" s="1"/>
  <c r="AM89" i="66"/>
  <c r="AN89" i="66" s="1"/>
  <c r="AM97" i="66"/>
  <c r="AN97" i="66" s="1"/>
  <c r="AM54" i="66"/>
  <c r="AN54" i="66" s="1"/>
  <c r="AM62" i="66"/>
  <c r="AN62" i="66" s="1"/>
  <c r="AM70" i="66"/>
  <c r="AN70" i="66" s="1"/>
  <c r="AM78" i="66"/>
  <c r="AN78" i="66" s="1"/>
  <c r="AM86" i="66"/>
  <c r="AN86" i="66" s="1"/>
  <c r="AM94" i="66"/>
  <c r="AN94" i="66" s="1"/>
  <c r="AM38" i="66"/>
  <c r="AN38" i="66" s="1"/>
  <c r="AM48" i="66"/>
  <c r="AN48" i="66" s="1"/>
  <c r="AM41" i="66"/>
  <c r="AN41" i="66" s="1"/>
  <c r="AM45" i="66"/>
  <c r="AN45" i="66" s="1"/>
  <c r="AM47" i="66"/>
  <c r="AN47" i="66" s="1"/>
  <c r="AM40" i="66"/>
  <c r="AN40" i="66" s="1"/>
  <c r="AM39" i="66"/>
  <c r="AN39" i="66" s="1"/>
  <c r="AM44" i="66"/>
  <c r="AN44" i="66" s="1"/>
  <c r="AM50" i="66"/>
  <c r="AN50" i="66" s="1"/>
  <c r="AM46" i="66"/>
  <c r="AN46" i="66" s="1"/>
  <c r="AM49" i="66"/>
  <c r="AN49" i="66" s="1"/>
  <c r="AM43" i="66"/>
  <c r="AN43" i="66" s="1"/>
  <c r="AM42" i="66"/>
  <c r="AN42" i="66" s="1"/>
  <c r="AS48" i="86"/>
  <c r="AT48" i="86" s="1"/>
  <c r="AS47" i="86"/>
  <c r="AT47" i="86" s="1"/>
  <c r="AS46" i="86"/>
  <c r="AT46" i="86" s="1"/>
  <c r="AS45" i="86"/>
  <c r="AT45" i="86" s="1"/>
  <c r="AS44" i="86"/>
  <c r="AT44" i="86" s="1"/>
  <c r="AS43" i="86"/>
  <c r="AT43" i="86" s="1"/>
  <c r="AS42" i="86"/>
  <c r="AT42" i="86" s="1"/>
  <c r="AS41" i="86"/>
  <c r="AT41" i="86" s="1"/>
  <c r="AS40" i="86"/>
  <c r="AT40" i="86" s="1"/>
  <c r="AS49" i="86"/>
  <c r="AT49" i="86" s="1"/>
  <c r="AS57" i="86"/>
  <c r="AT57" i="86" s="1"/>
  <c r="AS65" i="86"/>
  <c r="AT65" i="86" s="1"/>
  <c r="AS73" i="86"/>
  <c r="AT73" i="86" s="1"/>
  <c r="AS81" i="86"/>
  <c r="AT81" i="86" s="1"/>
  <c r="AS84" i="86"/>
  <c r="AT84" i="86" s="1"/>
  <c r="AS92" i="86"/>
  <c r="AT92" i="86" s="1"/>
  <c r="AS100" i="86"/>
  <c r="AT100" i="86" s="1"/>
  <c r="AS54" i="86"/>
  <c r="AT54" i="86" s="1"/>
  <c r="AS62" i="86"/>
  <c r="AT62" i="86" s="1"/>
  <c r="AS70" i="86"/>
  <c r="AT70" i="86" s="1"/>
  <c r="AS78" i="86"/>
  <c r="AT78" i="86" s="1"/>
  <c r="AS51" i="86"/>
  <c r="AT51" i="86" s="1"/>
  <c r="AS59" i="86"/>
  <c r="AT59" i="86" s="1"/>
  <c r="AS67" i="86"/>
  <c r="AT67" i="86" s="1"/>
  <c r="AS75" i="86"/>
  <c r="AT75" i="86" s="1"/>
  <c r="AS83" i="86"/>
  <c r="AT83" i="86" s="1"/>
  <c r="AS90" i="86"/>
  <c r="AT90" i="86" s="1"/>
  <c r="AS98" i="86"/>
  <c r="AT98" i="86" s="1"/>
  <c r="AS56" i="86"/>
  <c r="AT56" i="86" s="1"/>
  <c r="AS64" i="86"/>
  <c r="AT64" i="86" s="1"/>
  <c r="AS72" i="86"/>
  <c r="AT72" i="86" s="1"/>
  <c r="AS80" i="86"/>
  <c r="AT80" i="86" s="1"/>
  <c r="AS89" i="86"/>
  <c r="AT89" i="86" s="1"/>
  <c r="AS97" i="86"/>
  <c r="AT97" i="86" s="1"/>
  <c r="AS53" i="86"/>
  <c r="AT53" i="86" s="1"/>
  <c r="AS61" i="86"/>
  <c r="AT61" i="86" s="1"/>
  <c r="AS69" i="86"/>
  <c r="AT69" i="86" s="1"/>
  <c r="AS77" i="86"/>
  <c r="AT77" i="86" s="1"/>
  <c r="AS88" i="86"/>
  <c r="AT88" i="86" s="1"/>
  <c r="AS96" i="86"/>
  <c r="AT96" i="86" s="1"/>
  <c r="AS50" i="86"/>
  <c r="AT50" i="86" s="1"/>
  <c r="AS58" i="86"/>
  <c r="AT58" i="86" s="1"/>
  <c r="AS66" i="86"/>
  <c r="AT66" i="86" s="1"/>
  <c r="AS74" i="86"/>
  <c r="AT74" i="86" s="1"/>
  <c r="AS82" i="86"/>
  <c r="AT82" i="86" s="1"/>
  <c r="AS87" i="86"/>
  <c r="AT87" i="86" s="1"/>
  <c r="AS95" i="86"/>
  <c r="AT95" i="86" s="1"/>
  <c r="AS55" i="86"/>
  <c r="AT55" i="86" s="1"/>
  <c r="AS63" i="86"/>
  <c r="AT63" i="86" s="1"/>
  <c r="AS71" i="86"/>
  <c r="AT71" i="86" s="1"/>
  <c r="AS52" i="86"/>
  <c r="AT52" i="86" s="1"/>
  <c r="AS60" i="86"/>
  <c r="AT60" i="86" s="1"/>
  <c r="AS68" i="86"/>
  <c r="AT68" i="86" s="1"/>
  <c r="AS76" i="86"/>
  <c r="AT76" i="86" s="1"/>
  <c r="AS85" i="86"/>
  <c r="AT85" i="86" s="1"/>
  <c r="AS93" i="86"/>
  <c r="AT93" i="86" s="1"/>
  <c r="AS101" i="86"/>
  <c r="AT101" i="86" s="1"/>
  <c r="AS79" i="86"/>
  <c r="AT79" i="86" s="1"/>
  <c r="AS94" i="86"/>
  <c r="AT94" i="86" s="1"/>
  <c r="AS99" i="86"/>
  <c r="AT99" i="86" s="1"/>
  <c r="AS86" i="86"/>
  <c r="AT86" i="86" s="1"/>
  <c r="AS91" i="86"/>
  <c r="AT91" i="86" s="1"/>
  <c r="AI24" i="67"/>
  <c r="AJ24" i="67" s="1"/>
  <c r="AI21" i="67"/>
  <c r="AJ21" i="67" s="1"/>
  <c r="AI25" i="67"/>
  <c r="AJ25" i="67" s="1"/>
  <c r="AI33" i="67"/>
  <c r="AJ33" i="67" s="1"/>
  <c r="AI22" i="67"/>
  <c r="AJ22" i="67" s="1"/>
  <c r="AI23" i="67"/>
  <c r="AJ23" i="67" s="1"/>
  <c r="AI27" i="67"/>
  <c r="AJ27" i="67" s="1"/>
  <c r="AI35" i="67"/>
  <c r="AJ35" i="67" s="1"/>
  <c r="AI28" i="67"/>
  <c r="AJ28" i="67" s="1"/>
  <c r="AI36" i="67"/>
  <c r="AJ36" i="67" s="1"/>
  <c r="AI29" i="67"/>
  <c r="AJ29" i="67" s="1"/>
  <c r="AI37" i="67"/>
  <c r="AJ37" i="67" s="1"/>
  <c r="AI30" i="67"/>
  <c r="AJ30" i="67" s="1"/>
  <c r="AI38" i="67"/>
  <c r="AJ38" i="67" s="1"/>
  <c r="AI32" i="67"/>
  <c r="AJ32" i="67" s="1"/>
  <c r="AI31" i="67"/>
  <c r="AJ31" i="67" s="1"/>
  <c r="AI34" i="67"/>
  <c r="AJ34" i="67" s="1"/>
  <c r="AI26" i="67"/>
  <c r="AJ26" i="67" s="1"/>
  <c r="AV29" i="67"/>
  <c r="AW29" i="67" s="1"/>
  <c r="AV28" i="67"/>
  <c r="AW28" i="67" s="1"/>
  <c r="AV27" i="67"/>
  <c r="AW27" i="67" s="1"/>
  <c r="AV26" i="67"/>
  <c r="AW26" i="67" s="1"/>
  <c r="AV25" i="67"/>
  <c r="AW25" i="67" s="1"/>
  <c r="AV24" i="67"/>
  <c r="AW24" i="67" s="1"/>
  <c r="AV23" i="67"/>
  <c r="AW23" i="67" s="1"/>
  <c r="AV22" i="67"/>
  <c r="AW22" i="67" s="1"/>
  <c r="AV21" i="67"/>
  <c r="AW21" i="67" s="1"/>
  <c r="AV38" i="67"/>
  <c r="AW38" i="67" s="1"/>
  <c r="AV37" i="67"/>
  <c r="AW37" i="67" s="1"/>
  <c r="AV36" i="67"/>
  <c r="AW36" i="67" s="1"/>
  <c r="AV35" i="67"/>
  <c r="AW35" i="67" s="1"/>
  <c r="AV34" i="67"/>
  <c r="AW34" i="67" s="1"/>
  <c r="AV33" i="67"/>
  <c r="AW33" i="67" s="1"/>
  <c r="AV32" i="67"/>
  <c r="AW32" i="67" s="1"/>
  <c r="AV31" i="67"/>
  <c r="AW31" i="67" s="1"/>
  <c r="AV30" i="67"/>
  <c r="AW30" i="67" s="1"/>
  <c r="BB94" i="68"/>
  <c r="BC94" i="68" s="1"/>
  <c r="BB93" i="68"/>
  <c r="BC93" i="68" s="1"/>
  <c r="BB92" i="68"/>
  <c r="BC92" i="68" s="1"/>
  <c r="BB91" i="68"/>
  <c r="BC91" i="68" s="1"/>
  <c r="BB90" i="68"/>
  <c r="BC90" i="68" s="1"/>
  <c r="BB89" i="68"/>
  <c r="BC89" i="68" s="1"/>
  <c r="BB75" i="68"/>
  <c r="BC75" i="68" s="1"/>
  <c r="BB74" i="68"/>
  <c r="BC74" i="68" s="1"/>
  <c r="BB73" i="68"/>
  <c r="BC73" i="68" s="1"/>
  <c r="BB72" i="68"/>
  <c r="BC72" i="68" s="1"/>
  <c r="BB71" i="68"/>
  <c r="BC71" i="68" s="1"/>
  <c r="BB70" i="68"/>
  <c r="BC70" i="68" s="1"/>
  <c r="BB69" i="68"/>
  <c r="BC69" i="68" s="1"/>
  <c r="BB68" i="68"/>
  <c r="BC68" i="68" s="1"/>
  <c r="BB98" i="68"/>
  <c r="BC98" i="68" s="1"/>
  <c r="BB97" i="68"/>
  <c r="BC97" i="68" s="1"/>
  <c r="BB96" i="68"/>
  <c r="BC96" i="68" s="1"/>
  <c r="BB95" i="68"/>
  <c r="BC95" i="68" s="1"/>
  <c r="BB86" i="68"/>
  <c r="BC86" i="68" s="1"/>
  <c r="BB78" i="68"/>
  <c r="BC78" i="68" s="1"/>
  <c r="BB81" i="68"/>
  <c r="BC81" i="68" s="1"/>
  <c r="BB84" i="68"/>
  <c r="BC84" i="68" s="1"/>
  <c r="BB76" i="68"/>
  <c r="BC76" i="68" s="1"/>
  <c r="BB99" i="68"/>
  <c r="BC99" i="68" s="1"/>
  <c r="BB87" i="68"/>
  <c r="BC87" i="68" s="1"/>
  <c r="BB79" i="68"/>
  <c r="BC79" i="68" s="1"/>
  <c r="BB82" i="68"/>
  <c r="BC82" i="68" s="1"/>
  <c r="BB100" i="68"/>
  <c r="BC100" i="68" s="1"/>
  <c r="BB85" i="68"/>
  <c r="BC85" i="68" s="1"/>
  <c r="BB77" i="68"/>
  <c r="BC77" i="68" s="1"/>
  <c r="BB88" i="68"/>
  <c r="BC88" i="68" s="1"/>
  <c r="BB80" i="68"/>
  <c r="BC80" i="68" s="1"/>
  <c r="BB83" i="68"/>
  <c r="BC83" i="68" s="1"/>
  <c r="AS65" i="88"/>
  <c r="AT65" i="88" s="1"/>
  <c r="AS71" i="88"/>
  <c r="AT71" i="88" s="1"/>
  <c r="AS73" i="88"/>
  <c r="AT73" i="88" s="1"/>
  <c r="AS75" i="88"/>
  <c r="AT75" i="88" s="1"/>
  <c r="AS46" i="88"/>
  <c r="AT46" i="88" s="1"/>
  <c r="AS50" i="88"/>
  <c r="AT50" i="88" s="1"/>
  <c r="AS52" i="88"/>
  <c r="AT52" i="88" s="1"/>
  <c r="AS54" i="88"/>
  <c r="AT54" i="88" s="1"/>
  <c r="AS56" i="88"/>
  <c r="AT56" i="88" s="1"/>
  <c r="AS58" i="88"/>
  <c r="AT58" i="88" s="1"/>
  <c r="AS60" i="88"/>
  <c r="AT60" i="88" s="1"/>
  <c r="AS62" i="88"/>
  <c r="AT62" i="88" s="1"/>
  <c r="AS64" i="88"/>
  <c r="AT64" i="88" s="1"/>
  <c r="AS66" i="88"/>
  <c r="AT66" i="88" s="1"/>
  <c r="AS72" i="88"/>
  <c r="AT72" i="88" s="1"/>
  <c r="AS74" i="88"/>
  <c r="AT74" i="88" s="1"/>
  <c r="AS76" i="88"/>
  <c r="AT76" i="88" s="1"/>
  <c r="AS47" i="88"/>
  <c r="AT47" i="88" s="1"/>
  <c r="AS49" i="88"/>
  <c r="AT49" i="88" s="1"/>
  <c r="AS51" i="88"/>
  <c r="AT51" i="88" s="1"/>
  <c r="AS55" i="88"/>
  <c r="AT55" i="88" s="1"/>
  <c r="AS57" i="88"/>
  <c r="AT57" i="88" s="1"/>
  <c r="AS59" i="88"/>
  <c r="AT59" i="88" s="1"/>
  <c r="AS61" i="88"/>
  <c r="AT61" i="88" s="1"/>
  <c r="AS63" i="88"/>
  <c r="AT63" i="88" s="1"/>
  <c r="AS53" i="88"/>
  <c r="AT53" i="88" s="1"/>
  <c r="AS48" i="88"/>
  <c r="AT48" i="88" s="1"/>
  <c r="AI35" i="69"/>
  <c r="AJ35" i="69" s="1"/>
  <c r="AI31" i="69"/>
  <c r="AJ31" i="69" s="1"/>
  <c r="AI29" i="69"/>
  <c r="AJ29" i="69" s="1"/>
  <c r="AI32" i="69"/>
  <c r="AJ32" i="69" s="1"/>
  <c r="AI34" i="69"/>
  <c r="AJ34" i="69" s="1"/>
  <c r="AI38" i="69"/>
  <c r="AJ38" i="69" s="1"/>
  <c r="AI33" i="69"/>
  <c r="AJ33" i="69" s="1"/>
  <c r="AI30" i="69"/>
  <c r="AJ30" i="69" s="1"/>
  <c r="AI36" i="69"/>
  <c r="AJ36" i="69" s="1"/>
  <c r="AI37" i="69"/>
  <c r="AJ37" i="69" s="1"/>
  <c r="AI39" i="69"/>
  <c r="AJ39" i="69" s="1"/>
  <c r="AV39" i="69"/>
  <c r="AW39" i="69" s="1"/>
  <c r="AV38" i="69"/>
  <c r="AW38" i="69" s="1"/>
  <c r="AV37" i="69"/>
  <c r="AW37" i="69" s="1"/>
  <c r="AV36" i="69"/>
  <c r="AW36" i="69" s="1"/>
  <c r="AV35" i="69"/>
  <c r="AW35" i="69" s="1"/>
  <c r="AV34" i="69"/>
  <c r="AW34" i="69" s="1"/>
  <c r="AV33" i="69"/>
  <c r="AW33" i="69" s="1"/>
  <c r="AV32" i="69"/>
  <c r="AW32" i="69" s="1"/>
  <c r="AV31" i="69"/>
  <c r="AW31" i="69" s="1"/>
  <c r="AV30" i="69"/>
  <c r="AW30" i="69" s="1"/>
  <c r="AV29" i="69"/>
  <c r="AW29" i="69" s="1"/>
  <c r="AM24" i="89"/>
  <c r="AN24" i="89" s="1"/>
  <c r="BB88" i="70"/>
  <c r="BC88" i="70" s="1"/>
  <c r="BB75" i="70"/>
  <c r="BC75" i="70" s="1"/>
  <c r="BB59" i="70"/>
  <c r="BC59" i="70" s="1"/>
  <c r="BB43" i="70"/>
  <c r="BC43" i="70" s="1"/>
  <c r="BB39" i="70"/>
  <c r="BC39" i="70" s="1"/>
  <c r="BB83" i="70"/>
  <c r="BC83" i="70" s="1"/>
  <c r="BB79" i="70"/>
  <c r="BC79" i="70" s="1"/>
  <c r="BB74" i="70"/>
  <c r="BC74" i="70" s="1"/>
  <c r="BB73" i="70"/>
  <c r="BC73" i="70" s="1"/>
  <c r="BB68" i="70"/>
  <c r="BC68" i="70" s="1"/>
  <c r="BB58" i="70"/>
  <c r="BC58" i="70" s="1"/>
  <c r="BB57" i="70"/>
  <c r="BC57" i="70" s="1"/>
  <c r="BB52" i="70"/>
  <c r="BC52" i="70" s="1"/>
  <c r="BB42" i="70"/>
  <c r="BC42" i="70" s="1"/>
  <c r="BB38" i="70"/>
  <c r="BC38" i="70" s="1"/>
  <c r="BB35" i="70"/>
  <c r="BC35" i="70" s="1"/>
  <c r="BB92" i="70"/>
  <c r="BC92" i="70" s="1"/>
  <c r="BB82" i="70"/>
  <c r="BC82" i="70" s="1"/>
  <c r="BB81" i="70"/>
  <c r="BC81" i="70" s="1"/>
  <c r="BB78" i="70"/>
  <c r="BC78" i="70" s="1"/>
  <c r="BB77" i="70"/>
  <c r="BC77" i="70" s="1"/>
  <c r="BB63" i="70"/>
  <c r="BC63" i="70" s="1"/>
  <c r="BB47" i="70"/>
  <c r="BC47" i="70" s="1"/>
  <c r="BB41" i="70"/>
  <c r="BC41" i="70" s="1"/>
  <c r="BB37" i="70"/>
  <c r="BC37" i="70" s="1"/>
  <c r="BB34" i="70"/>
  <c r="BC34" i="70" s="1"/>
  <c r="BB33" i="70"/>
  <c r="BC33" i="70" s="1"/>
  <c r="BB87" i="70"/>
  <c r="BC87" i="70" s="1"/>
  <c r="BB72" i="70"/>
  <c r="BC72" i="70" s="1"/>
  <c r="BB62" i="70"/>
  <c r="BC62" i="70" s="1"/>
  <c r="BB61" i="70"/>
  <c r="BC61" i="70" s="1"/>
  <c r="BB56" i="70"/>
  <c r="BC56" i="70" s="1"/>
  <c r="BB46" i="70"/>
  <c r="BC46" i="70" s="1"/>
  <c r="BB45" i="70"/>
  <c r="BC45" i="70" s="1"/>
  <c r="BB32" i="70"/>
  <c r="BC32" i="70" s="1"/>
  <c r="BB86" i="70"/>
  <c r="BC86" i="70" s="1"/>
  <c r="BB85" i="70"/>
  <c r="BC85" i="70" s="1"/>
  <c r="BB67" i="70"/>
  <c r="BC67" i="70" s="1"/>
  <c r="BB51" i="70"/>
  <c r="BC51" i="70" s="1"/>
  <c r="BB40" i="70"/>
  <c r="BC40" i="70" s="1"/>
  <c r="BB91" i="70"/>
  <c r="BC91" i="70" s="1"/>
  <c r="BB76" i="70"/>
  <c r="BC76" i="70" s="1"/>
  <c r="BB66" i="70"/>
  <c r="BC66" i="70" s="1"/>
  <c r="BB65" i="70"/>
  <c r="BC65" i="70" s="1"/>
  <c r="BB60" i="70"/>
  <c r="BC60" i="70" s="1"/>
  <c r="BB50" i="70"/>
  <c r="BC50" i="70" s="1"/>
  <c r="BB49" i="70"/>
  <c r="BC49" i="70" s="1"/>
  <c r="BB44" i="70"/>
  <c r="BC44" i="70" s="1"/>
  <c r="BB36" i="70"/>
  <c r="BC36" i="70" s="1"/>
  <c r="BB31" i="70"/>
  <c r="BC31" i="70" s="1"/>
  <c r="BB93" i="70"/>
  <c r="BC93" i="70" s="1"/>
  <c r="BB90" i="70"/>
  <c r="BC90" i="70" s="1"/>
  <c r="BB89" i="70"/>
  <c r="BC89" i="70" s="1"/>
  <c r="BB84" i="70"/>
  <c r="BC84" i="70" s="1"/>
  <c r="BB80" i="70"/>
  <c r="BC80" i="70" s="1"/>
  <c r="BB71" i="70"/>
  <c r="BC71" i="70" s="1"/>
  <c r="BB55" i="70"/>
  <c r="BC55" i="70" s="1"/>
  <c r="BB30" i="70"/>
  <c r="BC30" i="70" s="1"/>
  <c r="BB70" i="70"/>
  <c r="BC70" i="70" s="1"/>
  <c r="BB69" i="70"/>
  <c r="BC69" i="70" s="1"/>
  <c r="BB64" i="70"/>
  <c r="BC64" i="70" s="1"/>
  <c r="BB54" i="70"/>
  <c r="BC54" i="70" s="1"/>
  <c r="BB53" i="70"/>
  <c r="BC53" i="70" s="1"/>
  <c r="BB48" i="70"/>
  <c r="BC48" i="70" s="1"/>
  <c r="BB29" i="70"/>
  <c r="BC29" i="70" s="1"/>
  <c r="AS62" i="91"/>
  <c r="AT62" i="91" s="1"/>
  <c r="AS61" i="91"/>
  <c r="AT61" i="91" s="1"/>
  <c r="AS60" i="91"/>
  <c r="AT60" i="91" s="1"/>
  <c r="AS59" i="91"/>
  <c r="AT59" i="91" s="1"/>
  <c r="AS58" i="91"/>
  <c r="AT58" i="91" s="1"/>
  <c r="AS57" i="91"/>
  <c r="AT57" i="91" s="1"/>
  <c r="AS56" i="91"/>
  <c r="AT56" i="91" s="1"/>
  <c r="AI94" i="71"/>
  <c r="AJ94" i="71" s="1"/>
  <c r="AI93" i="71"/>
  <c r="AJ93" i="71" s="1"/>
  <c r="AV94" i="71"/>
  <c r="AW94" i="71" s="1"/>
  <c r="AV93" i="71"/>
  <c r="AW93" i="71" s="1"/>
  <c r="AM65" i="72"/>
  <c r="AN65" i="72" s="1"/>
  <c r="AM59" i="72"/>
  <c r="AN59" i="72" s="1"/>
  <c r="AM62" i="72"/>
  <c r="AN62" i="72" s="1"/>
  <c r="AM76" i="72"/>
  <c r="AN76" i="72" s="1"/>
  <c r="AM66" i="72"/>
  <c r="AN66" i="72" s="1"/>
  <c r="AM69" i="72"/>
  <c r="AN69" i="72" s="1"/>
  <c r="AM58" i="72"/>
  <c r="AN58" i="72" s="1"/>
  <c r="AM63" i="72"/>
  <c r="AN63" i="72" s="1"/>
  <c r="AM77" i="72"/>
  <c r="AN77" i="72" s="1"/>
  <c r="AM67" i="72"/>
  <c r="AN67" i="72" s="1"/>
  <c r="AM72" i="72"/>
  <c r="AN72" i="72" s="1"/>
  <c r="AM60" i="72"/>
  <c r="AN60" i="72" s="1"/>
  <c r="AM68" i="72"/>
  <c r="AN68" i="72" s="1"/>
  <c r="AM70" i="72"/>
  <c r="AN70" i="72" s="1"/>
  <c r="AM64" i="72"/>
  <c r="AN64" i="72" s="1"/>
  <c r="AM74" i="72"/>
  <c r="AN74" i="72" s="1"/>
  <c r="AM61" i="72"/>
  <c r="AN61" i="72" s="1"/>
  <c r="AM75" i="72"/>
  <c r="AN75" i="72" s="1"/>
  <c r="AM78" i="72"/>
  <c r="AN78" i="72" s="1"/>
  <c r="AM71" i="72"/>
  <c r="AN71" i="72" s="1"/>
  <c r="AM73" i="72"/>
  <c r="AN73" i="72" s="1"/>
  <c r="AM79" i="72"/>
  <c r="AN79" i="72" s="1"/>
  <c r="AM57" i="72"/>
  <c r="AN57" i="72" s="1"/>
  <c r="AM80" i="72"/>
  <c r="AN80" i="72" s="1"/>
  <c r="BB110" i="73"/>
  <c r="BC110" i="73" s="1"/>
  <c r="BB109" i="73"/>
  <c r="BC109" i="73" s="1"/>
  <c r="BB108" i="73"/>
  <c r="BC108" i="73" s="1"/>
  <c r="BB92" i="73"/>
  <c r="BC92" i="73" s="1"/>
  <c r="BB74" i="73"/>
  <c r="BC74" i="73" s="1"/>
  <c r="BB73" i="73"/>
  <c r="BC73" i="73" s="1"/>
  <c r="BB91" i="73"/>
  <c r="BC91" i="73" s="1"/>
  <c r="BB72" i="73"/>
  <c r="BC72" i="73" s="1"/>
  <c r="BB71" i="73"/>
  <c r="BC71" i="73" s="1"/>
  <c r="BB70" i="73"/>
  <c r="BC70" i="73" s="1"/>
  <c r="BB69" i="73"/>
  <c r="BC69" i="73" s="1"/>
  <c r="BB107" i="73"/>
  <c r="BC107" i="73" s="1"/>
  <c r="BB106" i="73"/>
  <c r="BC106" i="73" s="1"/>
  <c r="BB105" i="73"/>
  <c r="BC105" i="73" s="1"/>
  <c r="BB90" i="73"/>
  <c r="BC90" i="73" s="1"/>
  <c r="BB89" i="73"/>
  <c r="BC89" i="73" s="1"/>
  <c r="BB88" i="73"/>
  <c r="BC88" i="73" s="1"/>
  <c r="BB87" i="73"/>
  <c r="BC87" i="73" s="1"/>
  <c r="BB103" i="73"/>
  <c r="BC103" i="73" s="1"/>
  <c r="BB102" i="73"/>
  <c r="BC102" i="73" s="1"/>
  <c r="BB84" i="73"/>
  <c r="BC84" i="73" s="1"/>
  <c r="BB83" i="73"/>
  <c r="BC83" i="73" s="1"/>
  <c r="BB101" i="73"/>
  <c r="BC101" i="73" s="1"/>
  <c r="BB100" i="73"/>
  <c r="BC100" i="73" s="1"/>
  <c r="BB99" i="73"/>
  <c r="BC99" i="73" s="1"/>
  <c r="BB98" i="73"/>
  <c r="BC98" i="73" s="1"/>
  <c r="BB82" i="73"/>
  <c r="BC82" i="73" s="1"/>
  <c r="BB81" i="73"/>
  <c r="BC81" i="73" s="1"/>
  <c r="BB80" i="73"/>
  <c r="BC80" i="73" s="1"/>
  <c r="BB79" i="73"/>
  <c r="BC79" i="73" s="1"/>
  <c r="BB78" i="73"/>
  <c r="BC78" i="73" s="1"/>
  <c r="BB97" i="73"/>
  <c r="BC97" i="73" s="1"/>
  <c r="BB77" i="73"/>
  <c r="BC77" i="73" s="1"/>
  <c r="BB86" i="73"/>
  <c r="BC86" i="73" s="1"/>
  <c r="BB65" i="73"/>
  <c r="BC65" i="73" s="1"/>
  <c r="BB64" i="73"/>
  <c r="BC64" i="73" s="1"/>
  <c r="BB63" i="73"/>
  <c r="BC63" i="73" s="1"/>
  <c r="BB62" i="73"/>
  <c r="BC62" i="73" s="1"/>
  <c r="BB61" i="73"/>
  <c r="BC61" i="73" s="1"/>
  <c r="BB47" i="73"/>
  <c r="BC47" i="73" s="1"/>
  <c r="BB46" i="73"/>
  <c r="BC46" i="73" s="1"/>
  <c r="BB94" i="73"/>
  <c r="BC94" i="73" s="1"/>
  <c r="BB60" i="73"/>
  <c r="BC60" i="73" s="1"/>
  <c r="BB45" i="73"/>
  <c r="BC45" i="73" s="1"/>
  <c r="BB44" i="73"/>
  <c r="BC44" i="73" s="1"/>
  <c r="BB75" i="73"/>
  <c r="BC75" i="73" s="1"/>
  <c r="BB43" i="73"/>
  <c r="BC43" i="73" s="1"/>
  <c r="BB42" i="73"/>
  <c r="BC42" i="73" s="1"/>
  <c r="BB41" i="73"/>
  <c r="BC41" i="73" s="1"/>
  <c r="BB76" i="73"/>
  <c r="BC76" i="73" s="1"/>
  <c r="BB56" i="73"/>
  <c r="BC56" i="73" s="1"/>
  <c r="BB55" i="73"/>
  <c r="BC55" i="73" s="1"/>
  <c r="BB54" i="73"/>
  <c r="BC54" i="73" s="1"/>
  <c r="BB53" i="73"/>
  <c r="BC53" i="73" s="1"/>
  <c r="BB37" i="73"/>
  <c r="BC37" i="73" s="1"/>
  <c r="BB104" i="73"/>
  <c r="BC104" i="73" s="1"/>
  <c r="BB96" i="73"/>
  <c r="BC96" i="73" s="1"/>
  <c r="BB36" i="73"/>
  <c r="BC36" i="73" s="1"/>
  <c r="BB35" i="73"/>
  <c r="BC35" i="73" s="1"/>
  <c r="BB34" i="73"/>
  <c r="BC34" i="73" s="1"/>
  <c r="BB33" i="73"/>
  <c r="BC33" i="73" s="1"/>
  <c r="BB32" i="73"/>
  <c r="BC32" i="73" s="1"/>
  <c r="BB31" i="73"/>
  <c r="BC31" i="73" s="1"/>
  <c r="BB85" i="73"/>
  <c r="BC85" i="73" s="1"/>
  <c r="BB68" i="73"/>
  <c r="BC68" i="73" s="1"/>
  <c r="BB67" i="73"/>
  <c r="BC67" i="73" s="1"/>
  <c r="BB52" i="73"/>
  <c r="BC52" i="73" s="1"/>
  <c r="BB66" i="73"/>
  <c r="BC66" i="73" s="1"/>
  <c r="BB57" i="73"/>
  <c r="BC57" i="73" s="1"/>
  <c r="BB40" i="73"/>
  <c r="BC40" i="73" s="1"/>
  <c r="BB48" i="73"/>
  <c r="BC48" i="73" s="1"/>
  <c r="BB58" i="73"/>
  <c r="BC58" i="73" s="1"/>
  <c r="BB49" i="73"/>
  <c r="BC49" i="73" s="1"/>
  <c r="BB95" i="73"/>
  <c r="BC95" i="73" s="1"/>
  <c r="BB59" i="73"/>
  <c r="BC59" i="73" s="1"/>
  <c r="BB38" i="73"/>
  <c r="BC38" i="73" s="1"/>
  <c r="BB50" i="73"/>
  <c r="BC50" i="73" s="1"/>
  <c r="BB93" i="73"/>
  <c r="BC93" i="73" s="1"/>
  <c r="BB39" i="73"/>
  <c r="BC39" i="73" s="1"/>
  <c r="BB51" i="73"/>
  <c r="BC51" i="73" s="1"/>
  <c r="AS52" i="74"/>
  <c r="AT52" i="74" s="1"/>
  <c r="AS49" i="74"/>
  <c r="AT49" i="74" s="1"/>
  <c r="AS48" i="74"/>
  <c r="AT48" i="74" s="1"/>
  <c r="AS51" i="74"/>
  <c r="AT51" i="74" s="1"/>
  <c r="AS50" i="74"/>
  <c r="AT50" i="74" s="1"/>
  <c r="AS46" i="74"/>
  <c r="AT46" i="74" s="1"/>
  <c r="AS41" i="74"/>
  <c r="AT41" i="74" s="1"/>
  <c r="AS35" i="74"/>
  <c r="AT35" i="74" s="1"/>
  <c r="AS25" i="74"/>
  <c r="AT25" i="74" s="1"/>
  <c r="AS19" i="74"/>
  <c r="AT19" i="74" s="1"/>
  <c r="AS40" i="74"/>
  <c r="AT40" i="74" s="1"/>
  <c r="AS30" i="74"/>
  <c r="AT30" i="74" s="1"/>
  <c r="AS24" i="74"/>
  <c r="AT24" i="74" s="1"/>
  <c r="AS45" i="74"/>
  <c r="AT45" i="74" s="1"/>
  <c r="AS39" i="74"/>
  <c r="AT39" i="74" s="1"/>
  <c r="AS29" i="74"/>
  <c r="AT29" i="74" s="1"/>
  <c r="AS23" i="74"/>
  <c r="AT23" i="74" s="1"/>
  <c r="AS18" i="74"/>
  <c r="AT18" i="74" s="1"/>
  <c r="AS17" i="74"/>
  <c r="AT17" i="74" s="1"/>
  <c r="AS47" i="74"/>
  <c r="AT47" i="74" s="1"/>
  <c r="AS43" i="74"/>
  <c r="AT43" i="74" s="1"/>
  <c r="AS33" i="74"/>
  <c r="AT33" i="74" s="1"/>
  <c r="AS27" i="74"/>
  <c r="AT27" i="74" s="1"/>
  <c r="AS38" i="74"/>
  <c r="AT38" i="74" s="1"/>
  <c r="AS32" i="74"/>
  <c r="AT32" i="74" s="1"/>
  <c r="AS22" i="74"/>
  <c r="AT22" i="74" s="1"/>
  <c r="AS37" i="74"/>
  <c r="AT37" i="74" s="1"/>
  <c r="AS31" i="74"/>
  <c r="AT31" i="74" s="1"/>
  <c r="AS21" i="74"/>
  <c r="AT21" i="74" s="1"/>
  <c r="AS44" i="74"/>
  <c r="AT44" i="74" s="1"/>
  <c r="AS36" i="74"/>
  <c r="AT36" i="74" s="1"/>
  <c r="AS28" i="74"/>
  <c r="AT28" i="74" s="1"/>
  <c r="AS20" i="74"/>
  <c r="AT20" i="74" s="1"/>
  <c r="AS42" i="74"/>
  <c r="AT42" i="74" s="1"/>
  <c r="AS34" i="74"/>
  <c r="AT34" i="74" s="1"/>
  <c r="AS26" i="74"/>
  <c r="AT26" i="74" s="1"/>
  <c r="AS16" i="74"/>
  <c r="AT16" i="74" s="1"/>
  <c r="AI47" i="75"/>
  <c r="AJ47" i="75" s="1"/>
  <c r="AI39" i="75"/>
  <c r="AJ39" i="75" s="1"/>
  <c r="AI43" i="75"/>
  <c r="AJ43" i="75" s="1"/>
  <c r="AI29" i="75"/>
  <c r="AJ29" i="75" s="1"/>
  <c r="AI30" i="75"/>
  <c r="AJ30" i="75" s="1"/>
  <c r="AI15" i="75"/>
  <c r="AJ15" i="75" s="1"/>
  <c r="AI32" i="75"/>
  <c r="AJ32" i="75" s="1"/>
  <c r="AI33" i="75"/>
  <c r="AJ33" i="75" s="1"/>
  <c r="AI53" i="75"/>
  <c r="AJ53" i="75" s="1"/>
  <c r="AI31" i="75"/>
  <c r="AJ31" i="75" s="1"/>
  <c r="AI38" i="75"/>
  <c r="AJ38" i="75" s="1"/>
  <c r="AI44" i="75"/>
  <c r="AJ44" i="75" s="1"/>
  <c r="AI40" i="75"/>
  <c r="AJ40" i="75" s="1"/>
  <c r="AI26" i="75"/>
  <c r="AJ26" i="75" s="1"/>
  <c r="AI27" i="75"/>
  <c r="AJ27" i="75" s="1"/>
  <c r="AI45" i="75"/>
  <c r="AJ45" i="75" s="1"/>
  <c r="AI25" i="75"/>
  <c r="AJ25" i="75" s="1"/>
  <c r="AI46" i="75"/>
  <c r="AJ46" i="75" s="1"/>
  <c r="AI20" i="75"/>
  <c r="AJ20" i="75" s="1"/>
  <c r="AI42" i="75"/>
  <c r="AJ42" i="75" s="1"/>
  <c r="AI37" i="75"/>
  <c r="AJ37" i="75" s="1"/>
  <c r="AI14" i="75"/>
  <c r="AJ14" i="75" s="1"/>
  <c r="AI16" i="75"/>
  <c r="AJ16" i="75" s="1"/>
  <c r="AI21" i="75"/>
  <c r="AJ21" i="75" s="1"/>
  <c r="AI34" i="75"/>
  <c r="AJ34" i="75" s="1"/>
  <c r="AI36" i="75"/>
  <c r="AJ36" i="75" s="1"/>
  <c r="AI17" i="75"/>
  <c r="AJ17" i="75" s="1"/>
  <c r="AI22" i="75"/>
  <c r="AJ22" i="75" s="1"/>
  <c r="AI35" i="75"/>
  <c r="AJ35" i="75" s="1"/>
  <c r="AI41" i="75"/>
  <c r="AJ41" i="75" s="1"/>
  <c r="AI50" i="75"/>
  <c r="AJ50" i="75" s="1"/>
  <c r="AI51" i="75"/>
  <c r="AJ51" i="75" s="1"/>
  <c r="AI13" i="75"/>
  <c r="AJ13" i="75" s="1"/>
  <c r="AI18" i="75"/>
  <c r="AJ18" i="75" s="1"/>
  <c r="AI23" i="75"/>
  <c r="AJ23" i="75" s="1"/>
  <c r="AI49" i="75"/>
  <c r="AJ49" i="75" s="1"/>
  <c r="AI10" i="75"/>
  <c r="AJ10" i="75" s="1"/>
  <c r="AI28" i="75"/>
  <c r="AJ28" i="75" s="1"/>
  <c r="AI19" i="75"/>
  <c r="AJ19" i="75" s="1"/>
  <c r="AI24" i="75"/>
  <c r="AJ24" i="75" s="1"/>
  <c r="AI48" i="75"/>
  <c r="AJ48" i="75" s="1"/>
  <c r="AI11" i="75"/>
  <c r="AJ11" i="75" s="1"/>
  <c r="AI52" i="75"/>
  <c r="AJ52" i="75" s="1"/>
  <c r="AI12" i="75"/>
  <c r="AJ12" i="75" s="1"/>
  <c r="AV46" i="75"/>
  <c r="AW46" i="75" s="1"/>
  <c r="AV45" i="75"/>
  <c r="AW45" i="75" s="1"/>
  <c r="AV18" i="75"/>
  <c r="AW18" i="75" s="1"/>
  <c r="AV17" i="75"/>
  <c r="AW17" i="75" s="1"/>
  <c r="AV16" i="75"/>
  <c r="AW16" i="75" s="1"/>
  <c r="AV44" i="75"/>
  <c r="AW44" i="75" s="1"/>
  <c r="AV38" i="75"/>
  <c r="AW38" i="75" s="1"/>
  <c r="AV31" i="75"/>
  <c r="AW31" i="75" s="1"/>
  <c r="AV15" i="75"/>
  <c r="AW15" i="75" s="1"/>
  <c r="AV14" i="75"/>
  <c r="AW14" i="75" s="1"/>
  <c r="AV43" i="75"/>
  <c r="AW43" i="75" s="1"/>
  <c r="AV37" i="75"/>
  <c r="AW37" i="75" s="1"/>
  <c r="AV13" i="75"/>
  <c r="AW13" i="75" s="1"/>
  <c r="AV36" i="75"/>
  <c r="AW36" i="75" s="1"/>
  <c r="AV30" i="75"/>
  <c r="AW30" i="75" s="1"/>
  <c r="AV29" i="75"/>
  <c r="AW29" i="75" s="1"/>
  <c r="AV28" i="75"/>
  <c r="AW28" i="75" s="1"/>
  <c r="AV12" i="75"/>
  <c r="AW12" i="75" s="1"/>
  <c r="AV53" i="75"/>
  <c r="AW53" i="75" s="1"/>
  <c r="AV52" i="75"/>
  <c r="AW52" i="75" s="1"/>
  <c r="AV51" i="75"/>
  <c r="AW51" i="75" s="1"/>
  <c r="AV50" i="75"/>
  <c r="AW50" i="75" s="1"/>
  <c r="AV49" i="75"/>
  <c r="AW49" i="75" s="1"/>
  <c r="AV42" i="75"/>
  <c r="AW42" i="75" s="1"/>
  <c r="AV41" i="75"/>
  <c r="AW41" i="75" s="1"/>
  <c r="AV27" i="75"/>
  <c r="AW27" i="75" s="1"/>
  <c r="AV26" i="75"/>
  <c r="AW26" i="75" s="1"/>
  <c r="AV11" i="75"/>
  <c r="AW11" i="75" s="1"/>
  <c r="AV10" i="75"/>
  <c r="AW10" i="75" s="1"/>
  <c r="AV48" i="75"/>
  <c r="AW48" i="75" s="1"/>
  <c r="AV40" i="75"/>
  <c r="AW40" i="75" s="1"/>
  <c r="AV35" i="75"/>
  <c r="AW35" i="75" s="1"/>
  <c r="AV25" i="75"/>
  <c r="AW25" i="75" s="1"/>
  <c r="AV47" i="75"/>
  <c r="AW47" i="75" s="1"/>
  <c r="AV34" i="75"/>
  <c r="AW34" i="75" s="1"/>
  <c r="AV33" i="75"/>
  <c r="AW33" i="75" s="1"/>
  <c r="AV24" i="75"/>
  <c r="AW24" i="75" s="1"/>
  <c r="AV21" i="75"/>
  <c r="AW21" i="75" s="1"/>
  <c r="AV19" i="75"/>
  <c r="AW19" i="75" s="1"/>
  <c r="AV39" i="75"/>
  <c r="AW39" i="75" s="1"/>
  <c r="AV20" i="75"/>
  <c r="AW20" i="75" s="1"/>
  <c r="AV32" i="75"/>
  <c r="AW32" i="75" s="1"/>
  <c r="AV23" i="75"/>
  <c r="AW23" i="75" s="1"/>
  <c r="AV22" i="75"/>
  <c r="AW22" i="75" s="1"/>
  <c r="AJ83" i="76"/>
  <c r="AK83" i="76" s="1"/>
  <c r="AJ69" i="76"/>
  <c r="AK69" i="76" s="1"/>
  <c r="AJ87" i="76"/>
  <c r="AK87" i="76" s="1"/>
  <c r="AJ73" i="76"/>
  <c r="AK73" i="76" s="1"/>
  <c r="AJ77" i="76"/>
  <c r="AK77" i="76" s="1"/>
  <c r="AJ81" i="76"/>
  <c r="AK81" i="76" s="1"/>
  <c r="AJ63" i="76"/>
  <c r="AK63" i="76" s="1"/>
  <c r="AJ89" i="76"/>
  <c r="AK89" i="76" s="1"/>
  <c r="AJ71" i="76"/>
  <c r="AK71" i="76" s="1"/>
  <c r="AJ75" i="76"/>
  <c r="AK75" i="76" s="1"/>
  <c r="AJ85" i="76"/>
  <c r="AK85" i="76" s="1"/>
  <c r="AJ59" i="76"/>
  <c r="AK59" i="76" s="1"/>
  <c r="AJ50" i="76"/>
  <c r="AK50" i="76" s="1"/>
  <c r="AJ79" i="76"/>
  <c r="AK79" i="76" s="1"/>
  <c r="AJ67" i="76"/>
  <c r="AK67" i="76" s="1"/>
  <c r="AJ55" i="76"/>
  <c r="AK55" i="76" s="1"/>
  <c r="AJ58" i="76"/>
  <c r="AK58" i="76" s="1"/>
  <c r="AJ61" i="76"/>
  <c r="AK61" i="76" s="1"/>
  <c r="AJ54" i="76"/>
  <c r="AK54" i="76" s="1"/>
  <c r="AJ57" i="76"/>
  <c r="AK57" i="76" s="1"/>
  <c r="AJ65" i="76"/>
  <c r="AK65" i="76" s="1"/>
  <c r="AJ43" i="76"/>
  <c r="AK43" i="76" s="1"/>
  <c r="AJ72" i="76"/>
  <c r="AK72" i="76" s="1"/>
  <c r="AJ68" i="76"/>
  <c r="AK68" i="76" s="1"/>
  <c r="AJ52" i="76"/>
  <c r="AK52" i="76" s="1"/>
  <c r="AJ62" i="76"/>
  <c r="AK62" i="76" s="1"/>
  <c r="AJ46" i="76"/>
  <c r="AK46" i="76" s="1"/>
  <c r="AJ9" i="76"/>
  <c r="AK9" i="76" s="1"/>
  <c r="AJ45" i="76"/>
  <c r="AK45" i="76" s="1"/>
  <c r="AJ86" i="76"/>
  <c r="AK86" i="76" s="1"/>
  <c r="AJ74" i="76"/>
  <c r="AK74" i="76" s="1"/>
  <c r="AJ84" i="76"/>
  <c r="AK84" i="76" s="1"/>
  <c r="AJ10" i="76"/>
  <c r="AK10" i="76" s="1"/>
  <c r="AJ42" i="76"/>
  <c r="AK42" i="76" s="1"/>
  <c r="AJ70" i="76"/>
  <c r="AK70" i="76" s="1"/>
  <c r="AJ66" i="76"/>
  <c r="AK66" i="76" s="1"/>
  <c r="AJ64" i="76"/>
  <c r="AK64" i="76" s="1"/>
  <c r="AJ78" i="76"/>
  <c r="AK78" i="76" s="1"/>
  <c r="AJ41" i="76"/>
  <c r="AK41" i="76" s="1"/>
  <c r="AJ47" i="76"/>
  <c r="AK47" i="76" s="1"/>
  <c r="AJ90" i="76"/>
  <c r="AK90" i="76" s="1"/>
  <c r="AJ51" i="76"/>
  <c r="AK51" i="76" s="1"/>
  <c r="AJ76" i="76"/>
  <c r="AK76" i="76" s="1"/>
  <c r="AJ48" i="76"/>
  <c r="AK48" i="76" s="1"/>
  <c r="AJ49" i="76"/>
  <c r="AK49" i="76" s="1"/>
  <c r="AJ82" i="76"/>
  <c r="AK82" i="76" s="1"/>
  <c r="AJ88" i="76"/>
  <c r="AK88" i="76" s="1"/>
  <c r="AJ8" i="76"/>
  <c r="AK8" i="76" s="1"/>
  <c r="AJ53" i="76"/>
  <c r="AK53" i="76" s="1"/>
  <c r="AJ56" i="76"/>
  <c r="AK56" i="76" s="1"/>
  <c r="AJ80" i="76"/>
  <c r="AK80" i="76" s="1"/>
  <c r="AJ60" i="76"/>
  <c r="AK60" i="76" s="1"/>
  <c r="AJ44" i="76"/>
  <c r="AK44" i="76" s="1"/>
  <c r="AY55" i="80"/>
  <c r="AZ55" i="80" s="1"/>
  <c r="AY57" i="80"/>
  <c r="AZ57" i="80" s="1"/>
  <c r="AY51" i="80"/>
  <c r="AZ51" i="80" s="1"/>
  <c r="AY54" i="80"/>
  <c r="AZ54" i="80" s="1"/>
  <c r="AY53" i="80"/>
  <c r="AZ53" i="80" s="1"/>
  <c r="AY32" i="80"/>
  <c r="AZ32" i="80" s="1"/>
  <c r="AY23" i="80"/>
  <c r="AZ23" i="80" s="1"/>
  <c r="AY47" i="80"/>
  <c r="AZ47" i="80" s="1"/>
  <c r="AY22" i="80"/>
  <c r="AZ22" i="80" s="1"/>
  <c r="AY21" i="80"/>
  <c r="AZ21" i="80" s="1"/>
  <c r="AY16" i="80"/>
  <c r="AZ16" i="80" s="1"/>
  <c r="AY50" i="80"/>
  <c r="AZ50" i="80" s="1"/>
  <c r="AY49" i="80"/>
  <c r="AZ49" i="80" s="1"/>
  <c r="AY43" i="80"/>
  <c r="AZ43" i="80" s="1"/>
  <c r="AY27" i="80"/>
  <c r="AZ27" i="80" s="1"/>
  <c r="AY11" i="80"/>
  <c r="AZ11" i="80" s="1"/>
  <c r="AY46" i="80"/>
  <c r="AZ46" i="80" s="1"/>
  <c r="AY45" i="80"/>
  <c r="AZ45" i="80" s="1"/>
  <c r="AY39" i="80"/>
  <c r="AZ39" i="80" s="1"/>
  <c r="AY31" i="80"/>
  <c r="AZ31" i="80" s="1"/>
  <c r="AY26" i="80"/>
  <c r="AZ26" i="80" s="1"/>
  <c r="AY25" i="80"/>
  <c r="AZ25" i="80" s="1"/>
  <c r="AY20" i="80"/>
  <c r="AZ20" i="80" s="1"/>
  <c r="AY10" i="80"/>
  <c r="AZ10" i="80" s="1"/>
  <c r="AY9" i="80"/>
  <c r="AZ9" i="80" s="1"/>
  <c r="AY52" i="80"/>
  <c r="AZ52" i="80" s="1"/>
  <c r="AY44" i="80"/>
  <c r="AZ44" i="80" s="1"/>
  <c r="AY38" i="80"/>
  <c r="AZ38" i="80" s="1"/>
  <c r="AY37" i="80"/>
  <c r="AZ37" i="80" s="1"/>
  <c r="AY30" i="80"/>
  <c r="AZ30" i="80" s="1"/>
  <c r="AY29" i="80"/>
  <c r="AZ29" i="80" s="1"/>
  <c r="AY24" i="80"/>
  <c r="AZ24" i="80" s="1"/>
  <c r="AY14" i="80"/>
  <c r="AZ14" i="80" s="1"/>
  <c r="AY13" i="80"/>
  <c r="AZ13" i="80" s="1"/>
  <c r="AY8" i="80"/>
  <c r="AZ8" i="80" s="1"/>
  <c r="AY56" i="80"/>
  <c r="AZ56" i="80" s="1"/>
  <c r="AY40" i="80"/>
  <c r="AZ40" i="80" s="1"/>
  <c r="AY34" i="80"/>
  <c r="AZ34" i="80" s="1"/>
  <c r="AY33" i="80"/>
  <c r="AZ33" i="80" s="1"/>
  <c r="AY19" i="80"/>
  <c r="AZ19" i="80" s="1"/>
  <c r="AY42" i="80"/>
  <c r="AZ42" i="80" s="1"/>
  <c r="AY36" i="80"/>
  <c r="AZ36" i="80" s="1"/>
  <c r="AY15" i="80"/>
  <c r="AZ15" i="80" s="1"/>
  <c r="AY12" i="80"/>
  <c r="AZ12" i="80" s="1"/>
  <c r="AY28" i="80"/>
  <c r="AZ28" i="80" s="1"/>
  <c r="AY17" i="80"/>
  <c r="AZ17" i="80" s="1"/>
  <c r="AY48" i="80"/>
  <c r="AZ48" i="80" s="1"/>
  <c r="AY41" i="80"/>
  <c r="AZ41" i="80" s="1"/>
  <c r="AY35" i="80"/>
  <c r="AZ35" i="80" s="1"/>
  <c r="AY18" i="80"/>
  <c r="AZ18" i="80" s="1"/>
  <c r="AP87" i="81"/>
  <c r="AQ87" i="81" s="1"/>
  <c r="AP78" i="81"/>
  <c r="AQ78" i="81" s="1"/>
  <c r="AP77" i="81"/>
  <c r="AQ77" i="81" s="1"/>
  <c r="AP64" i="81"/>
  <c r="AQ64" i="81" s="1"/>
  <c r="AP104" i="81"/>
  <c r="AQ104" i="81" s="1"/>
  <c r="AP97" i="81"/>
  <c r="AQ97" i="81" s="1"/>
  <c r="AP94" i="81"/>
  <c r="AQ94" i="81" s="1"/>
  <c r="AP86" i="81"/>
  <c r="AQ86" i="81" s="1"/>
  <c r="AP85" i="81"/>
  <c r="AQ85" i="81" s="1"/>
  <c r="AP73" i="81"/>
  <c r="AQ73" i="81" s="1"/>
  <c r="AP68" i="81"/>
  <c r="AQ68" i="81" s="1"/>
  <c r="AP63" i="81"/>
  <c r="AQ63" i="81" s="1"/>
  <c r="AP58" i="81"/>
  <c r="AQ58" i="81" s="1"/>
  <c r="AP100" i="81"/>
  <c r="AQ100" i="81" s="1"/>
  <c r="AP90" i="81"/>
  <c r="AQ90" i="81" s="1"/>
  <c r="AP89" i="81"/>
  <c r="AQ89" i="81" s="1"/>
  <c r="AP76" i="81"/>
  <c r="AQ76" i="81" s="1"/>
  <c r="AP62" i="81"/>
  <c r="AQ62" i="81" s="1"/>
  <c r="AP103" i="81"/>
  <c r="AQ103" i="81" s="1"/>
  <c r="AP93" i="81"/>
  <c r="AQ93" i="81" s="1"/>
  <c r="AP80" i="81"/>
  <c r="AQ80" i="81" s="1"/>
  <c r="AP72" i="81"/>
  <c r="AQ72" i="81" s="1"/>
  <c r="AP67" i="81"/>
  <c r="AQ67" i="81" s="1"/>
  <c r="AP61" i="81"/>
  <c r="AQ61" i="81" s="1"/>
  <c r="AP102" i="81"/>
  <c r="AQ102" i="81" s="1"/>
  <c r="AP96" i="81"/>
  <c r="AQ96" i="81" s="1"/>
  <c r="AP88" i="81"/>
  <c r="AQ88" i="81" s="1"/>
  <c r="AP60" i="81"/>
  <c r="AQ60" i="81" s="1"/>
  <c r="AP52" i="81"/>
  <c r="AQ52" i="81" s="1"/>
  <c r="AP39" i="81"/>
  <c r="AQ39" i="81" s="1"/>
  <c r="AP29" i="81"/>
  <c r="AQ29" i="81" s="1"/>
  <c r="AP24" i="81"/>
  <c r="AQ24" i="81" s="1"/>
  <c r="AP16" i="81"/>
  <c r="AQ16" i="81" s="1"/>
  <c r="AP12" i="81"/>
  <c r="AQ12" i="81" s="1"/>
  <c r="AP81" i="81"/>
  <c r="AQ81" i="81" s="1"/>
  <c r="AP75" i="81"/>
  <c r="AQ75" i="81" s="1"/>
  <c r="AP74" i="81"/>
  <c r="AQ74" i="81" s="1"/>
  <c r="AP66" i="81"/>
  <c r="AQ66" i="81" s="1"/>
  <c r="AP55" i="81"/>
  <c r="AQ55" i="81" s="1"/>
  <c r="AP47" i="81"/>
  <c r="AQ47" i="81" s="1"/>
  <c r="AP38" i="81"/>
  <c r="AQ38" i="81" s="1"/>
  <c r="AP33" i="81"/>
  <c r="AQ33" i="81" s="1"/>
  <c r="AP28" i="81"/>
  <c r="AQ28" i="81" s="1"/>
  <c r="AP84" i="81"/>
  <c r="AQ84" i="81" s="1"/>
  <c r="AP83" i="81"/>
  <c r="AQ83" i="81" s="1"/>
  <c r="AP82" i="81"/>
  <c r="AQ82" i="81" s="1"/>
  <c r="AP51" i="81"/>
  <c r="AQ51" i="81" s="1"/>
  <c r="AP46" i="81"/>
  <c r="AQ46" i="81" s="1"/>
  <c r="AP41" i="81"/>
  <c r="AQ41" i="81" s="1"/>
  <c r="AP37" i="81"/>
  <c r="AQ37" i="81" s="1"/>
  <c r="AP32" i="81"/>
  <c r="AQ32" i="81" s="1"/>
  <c r="AP19" i="81"/>
  <c r="AQ19" i="81" s="1"/>
  <c r="AP45" i="81"/>
  <c r="AQ45" i="81" s="1"/>
  <c r="AP36" i="81"/>
  <c r="AQ36" i="81" s="1"/>
  <c r="AP23" i="81"/>
  <c r="AQ23" i="81" s="1"/>
  <c r="AP18" i="81"/>
  <c r="AQ18" i="81" s="1"/>
  <c r="AP15" i="81"/>
  <c r="AQ15" i="81" s="1"/>
  <c r="AP11" i="81"/>
  <c r="AQ11" i="81" s="1"/>
  <c r="AP99" i="81"/>
  <c r="AQ99" i="81" s="1"/>
  <c r="AP98" i="81"/>
  <c r="AQ98" i="81" s="1"/>
  <c r="AP91" i="81"/>
  <c r="AQ91" i="81" s="1"/>
  <c r="AP69" i="81"/>
  <c r="AQ69" i="81" s="1"/>
  <c r="AP54" i="81"/>
  <c r="AQ54" i="81" s="1"/>
  <c r="AP50" i="81"/>
  <c r="AQ50" i="81" s="1"/>
  <c r="AP44" i="81"/>
  <c r="AQ44" i="81" s="1"/>
  <c r="AP27" i="81"/>
  <c r="AQ27" i="81" s="1"/>
  <c r="AP22" i="81"/>
  <c r="AQ22" i="81" s="1"/>
  <c r="AP14" i="81"/>
  <c r="AQ14" i="81" s="1"/>
  <c r="AP10" i="81"/>
  <c r="AQ10" i="81" s="1"/>
  <c r="AP92" i="81"/>
  <c r="AQ92" i="81" s="1"/>
  <c r="AP70" i="81"/>
  <c r="AQ70" i="81" s="1"/>
  <c r="AP57" i="81"/>
  <c r="AQ57" i="81" s="1"/>
  <c r="AP49" i="81"/>
  <c r="AQ49" i="81" s="1"/>
  <c r="AP31" i="81"/>
  <c r="AQ31" i="81" s="1"/>
  <c r="AP26" i="81"/>
  <c r="AQ26" i="81" s="1"/>
  <c r="AP17" i="81"/>
  <c r="AQ17" i="81" s="1"/>
  <c r="AP101" i="81"/>
  <c r="AQ101" i="81" s="1"/>
  <c r="AP48" i="81"/>
  <c r="AQ48" i="81" s="1"/>
  <c r="AP35" i="81"/>
  <c r="AQ35" i="81" s="1"/>
  <c r="AP13" i="81"/>
  <c r="AQ13" i="81" s="1"/>
  <c r="AP65" i="81"/>
  <c r="AQ65" i="81" s="1"/>
  <c r="AP42" i="81"/>
  <c r="AQ42" i="81" s="1"/>
  <c r="AP20" i="81"/>
  <c r="AQ20" i="81" s="1"/>
  <c r="AP43" i="81"/>
  <c r="AQ43" i="81" s="1"/>
  <c r="AP30" i="81"/>
  <c r="AQ30" i="81" s="1"/>
  <c r="AP21" i="81"/>
  <c r="AQ21" i="81" s="1"/>
  <c r="AP71" i="81"/>
  <c r="AQ71" i="81" s="1"/>
  <c r="AP56" i="81"/>
  <c r="AQ56" i="81" s="1"/>
  <c r="AP53" i="81"/>
  <c r="AQ53" i="81" s="1"/>
  <c r="AP25" i="81"/>
  <c r="AQ25" i="81" s="1"/>
  <c r="AP59" i="81"/>
  <c r="AQ59" i="81" s="1"/>
  <c r="AP34" i="81"/>
  <c r="AQ34" i="81" s="1"/>
  <c r="AP9" i="81"/>
  <c r="AQ9" i="81" s="1"/>
  <c r="AP8" i="81"/>
  <c r="AQ8" i="81" s="1"/>
  <c r="AP79" i="81"/>
  <c r="AQ79" i="81" s="1"/>
  <c r="AP40" i="81"/>
  <c r="AQ40" i="81" s="1"/>
  <c r="AP95" i="81"/>
  <c r="AQ95" i="81" s="1"/>
  <c r="AG59" i="82"/>
  <c r="AH59" i="82" s="1"/>
  <c r="AG56" i="82"/>
  <c r="AH56" i="82" s="1"/>
  <c r="AG46" i="82"/>
  <c r="AH46" i="82" s="1"/>
  <c r="AG38" i="82"/>
  <c r="AH38" i="82" s="1"/>
  <c r="AG52" i="82"/>
  <c r="AH52" i="82" s="1"/>
  <c r="AG48" i="82"/>
  <c r="AH48" i="82" s="1"/>
  <c r="AG55" i="82"/>
  <c r="AH55" i="82" s="1"/>
  <c r="AG43" i="82"/>
  <c r="AH43" i="82" s="1"/>
  <c r="AG40" i="82"/>
  <c r="AH40" i="82" s="1"/>
  <c r="AG60" i="82"/>
  <c r="AH60" i="82" s="1"/>
  <c r="AG58" i="82"/>
  <c r="AH58" i="82" s="1"/>
  <c r="AG51" i="82"/>
  <c r="AH51" i="82" s="1"/>
  <c r="AG54" i="82"/>
  <c r="AH54" i="82" s="1"/>
  <c r="AG44" i="82"/>
  <c r="AH44" i="82" s="1"/>
  <c r="AG39" i="82"/>
  <c r="AH39" i="82" s="1"/>
  <c r="AG34" i="82"/>
  <c r="AH34" i="82" s="1"/>
  <c r="AG28" i="82"/>
  <c r="AH28" i="82" s="1"/>
  <c r="AG14" i="82"/>
  <c r="AH14" i="82" s="1"/>
  <c r="AG24" i="82"/>
  <c r="AH24" i="82" s="1"/>
  <c r="AG10" i="82"/>
  <c r="AH10" i="82" s="1"/>
  <c r="AG31" i="82"/>
  <c r="AH31" i="82" s="1"/>
  <c r="AG20" i="82"/>
  <c r="AH20" i="82" s="1"/>
  <c r="AG36" i="82"/>
  <c r="AH36" i="82" s="1"/>
  <c r="AG27" i="82"/>
  <c r="AH27" i="82" s="1"/>
  <c r="AG16" i="82"/>
  <c r="AH16" i="82" s="1"/>
  <c r="AG30" i="82"/>
  <c r="AH30" i="82" s="1"/>
  <c r="AG23" i="82"/>
  <c r="AH23" i="82" s="1"/>
  <c r="AG12" i="82"/>
  <c r="AH12" i="82" s="1"/>
  <c r="AG50" i="82"/>
  <c r="AH50" i="82" s="1"/>
  <c r="AG35" i="82"/>
  <c r="AH35" i="82" s="1"/>
  <c r="AG26" i="82"/>
  <c r="AH26" i="82" s="1"/>
  <c r="AG22" i="82"/>
  <c r="AH22" i="82" s="1"/>
  <c r="AG19" i="82"/>
  <c r="AH19" i="82" s="1"/>
  <c r="AG32" i="82"/>
  <c r="AH32" i="82" s="1"/>
  <c r="AG15" i="82"/>
  <c r="AH15" i="82" s="1"/>
  <c r="AG42" i="82"/>
  <c r="AH42" i="82" s="1"/>
  <c r="AG11" i="82"/>
  <c r="AH11" i="82" s="1"/>
  <c r="AG18" i="82"/>
  <c r="AH18" i="82" s="1"/>
  <c r="AG25" i="82"/>
  <c r="AH25" i="82" s="1"/>
  <c r="AG53" i="82"/>
  <c r="AH53" i="82" s="1"/>
  <c r="AG47" i="82"/>
  <c r="AH47" i="82" s="1"/>
  <c r="AG17" i="82"/>
  <c r="AH17" i="82" s="1"/>
  <c r="AG21" i="82"/>
  <c r="AH21" i="82" s="1"/>
  <c r="AG8" i="82"/>
  <c r="AH8" i="82" s="1"/>
  <c r="AG57" i="82"/>
  <c r="AH57" i="82" s="1"/>
  <c r="AG13" i="82"/>
  <c r="AH13" i="82" s="1"/>
  <c r="AG49" i="82"/>
  <c r="AH49" i="82" s="1"/>
  <c r="AG9" i="82"/>
  <c r="AH9" i="82" s="1"/>
  <c r="AG41" i="82"/>
  <c r="AH41" i="82" s="1"/>
  <c r="AG29" i="82"/>
  <c r="AH29" i="82" s="1"/>
  <c r="AG37" i="82"/>
  <c r="AH37" i="82" s="1"/>
  <c r="AG33" i="82"/>
  <c r="AH33" i="82" s="1"/>
  <c r="AG45" i="82"/>
  <c r="AH45" i="82" s="1"/>
  <c r="AS59" i="82"/>
  <c r="AT59" i="82" s="1"/>
  <c r="AS57" i="82"/>
  <c r="AT57" i="82" s="1"/>
  <c r="AS54" i="82"/>
  <c r="AT54" i="82" s="1"/>
  <c r="AS42" i="82"/>
  <c r="AT42" i="82" s="1"/>
  <c r="AS39" i="82"/>
  <c r="AT39" i="82" s="1"/>
  <c r="AS56" i="82"/>
  <c r="AT56" i="82" s="1"/>
  <c r="AS53" i="82"/>
  <c r="AT53" i="82" s="1"/>
  <c r="AS50" i="82"/>
  <c r="AT50" i="82" s="1"/>
  <c r="AS46" i="82"/>
  <c r="AT46" i="82" s="1"/>
  <c r="AS52" i="82"/>
  <c r="AT52" i="82" s="1"/>
  <c r="AS49" i="82"/>
  <c r="AT49" i="82" s="1"/>
  <c r="AS48" i="82"/>
  <c r="AT48" i="82" s="1"/>
  <c r="AS43" i="82"/>
  <c r="AT43" i="82" s="1"/>
  <c r="AS41" i="82"/>
  <c r="AT41" i="82" s="1"/>
  <c r="AS38" i="82"/>
  <c r="AT38" i="82" s="1"/>
  <c r="AS45" i="82"/>
  <c r="AT45" i="82" s="1"/>
  <c r="AS40" i="82"/>
  <c r="AT40" i="82" s="1"/>
  <c r="AS37" i="82"/>
  <c r="AT37" i="82" s="1"/>
  <c r="AS60" i="82"/>
  <c r="AT60" i="82" s="1"/>
  <c r="AS58" i="82"/>
  <c r="AT58" i="82" s="1"/>
  <c r="AS55" i="82"/>
  <c r="AT55" i="82" s="1"/>
  <c r="AS36" i="82"/>
  <c r="AT36" i="82" s="1"/>
  <c r="AS32" i="82"/>
  <c r="AT32" i="82" s="1"/>
  <c r="AS30" i="82"/>
  <c r="AT30" i="82" s="1"/>
  <c r="AS19" i="82"/>
  <c r="AT19" i="82" s="1"/>
  <c r="AS35" i="82"/>
  <c r="AT35" i="82" s="1"/>
  <c r="AS29" i="82"/>
  <c r="AT29" i="82" s="1"/>
  <c r="AS26" i="82"/>
  <c r="AT26" i="82" s="1"/>
  <c r="AS15" i="82"/>
  <c r="AT15" i="82" s="1"/>
  <c r="AS28" i="82"/>
  <c r="AT28" i="82" s="1"/>
  <c r="AS25" i="82"/>
  <c r="AT25" i="82" s="1"/>
  <c r="AS22" i="82"/>
  <c r="AT22" i="82" s="1"/>
  <c r="AS11" i="82"/>
  <c r="AT11" i="82" s="1"/>
  <c r="AS47" i="82"/>
  <c r="AT47" i="82" s="1"/>
  <c r="AS24" i="82"/>
  <c r="AT24" i="82" s="1"/>
  <c r="AS21" i="82"/>
  <c r="AT21" i="82" s="1"/>
  <c r="AS18" i="82"/>
  <c r="AT18" i="82" s="1"/>
  <c r="AS44" i="82"/>
  <c r="AT44" i="82" s="1"/>
  <c r="AS34" i="82"/>
  <c r="AT34" i="82" s="1"/>
  <c r="AS20" i="82"/>
  <c r="AT20" i="82" s="1"/>
  <c r="AS17" i="82"/>
  <c r="AT17" i="82" s="1"/>
  <c r="AS14" i="82"/>
  <c r="AT14" i="82" s="1"/>
  <c r="AS33" i="82"/>
  <c r="AT33" i="82" s="1"/>
  <c r="AS51" i="82"/>
  <c r="AT51" i="82" s="1"/>
  <c r="AS12" i="82"/>
  <c r="AT12" i="82" s="1"/>
  <c r="AS13" i="82"/>
  <c r="AT13" i="82" s="1"/>
  <c r="AS31" i="82"/>
  <c r="AT31" i="82" s="1"/>
  <c r="AS8" i="82"/>
  <c r="AT8" i="82" s="1"/>
  <c r="AS27" i="82"/>
  <c r="AT27" i="82" s="1"/>
  <c r="AS10" i="82"/>
  <c r="AT10" i="82" s="1"/>
  <c r="AS23" i="82"/>
  <c r="AT23" i="82" s="1"/>
  <c r="AS16" i="82"/>
  <c r="AT16" i="82" s="1"/>
  <c r="AS9" i="82"/>
  <c r="AT9" i="82" s="1"/>
  <c r="AH8" i="202"/>
  <c r="AY32" i="79"/>
  <c r="AZ32" i="79" s="1"/>
  <c r="AY28" i="79"/>
  <c r="AZ28" i="79" s="1"/>
  <c r="AY22" i="79"/>
  <c r="AZ22" i="79" s="1"/>
  <c r="AY14" i="79"/>
  <c r="AZ14" i="79" s="1"/>
  <c r="AY67" i="79"/>
  <c r="AZ67" i="79" s="1"/>
  <c r="AY63" i="79"/>
  <c r="AZ63" i="79" s="1"/>
  <c r="AY59" i="79"/>
  <c r="AZ59" i="79" s="1"/>
  <c r="AY55" i="79"/>
  <c r="AZ55" i="79" s="1"/>
  <c r="AY51" i="79"/>
  <c r="AZ51" i="79" s="1"/>
  <c r="AY47" i="79"/>
  <c r="AZ47" i="79" s="1"/>
  <c r="AY43" i="79"/>
  <c r="AZ43" i="79" s="1"/>
  <c r="AY39" i="79"/>
  <c r="AZ39" i="79" s="1"/>
  <c r="AY35" i="79"/>
  <c r="AZ35" i="79" s="1"/>
  <c r="AY19" i="79"/>
  <c r="AZ19" i="79" s="1"/>
  <c r="AY11" i="79"/>
  <c r="AZ11" i="79" s="1"/>
  <c r="AY31" i="79"/>
  <c r="AZ31" i="79" s="1"/>
  <c r="AY27" i="79"/>
  <c r="AZ27" i="79" s="1"/>
  <c r="AY66" i="79"/>
  <c r="AZ66" i="79" s="1"/>
  <c r="AY62" i="79"/>
  <c r="AZ62" i="79" s="1"/>
  <c r="AY58" i="79"/>
  <c r="AZ58" i="79" s="1"/>
  <c r="AY54" i="79"/>
  <c r="AZ54" i="79" s="1"/>
  <c r="AY50" i="79"/>
  <c r="AZ50" i="79" s="1"/>
  <c r="AY46" i="79"/>
  <c r="AZ46" i="79" s="1"/>
  <c r="AY42" i="79"/>
  <c r="AZ42" i="79" s="1"/>
  <c r="AY38" i="79"/>
  <c r="AZ38" i="79" s="1"/>
  <c r="AY34" i="79"/>
  <c r="AZ34" i="79" s="1"/>
  <c r="AY24" i="79"/>
  <c r="AZ24" i="79" s="1"/>
  <c r="AY21" i="79"/>
  <c r="AZ21" i="79" s="1"/>
  <c r="AY16" i="79"/>
  <c r="AZ16" i="79" s="1"/>
  <c r="AY13" i="79"/>
  <c r="AZ13" i="79" s="1"/>
  <c r="AY8" i="79"/>
  <c r="AZ8" i="79" s="1"/>
  <c r="AY30" i="79"/>
  <c r="AZ30" i="79" s="1"/>
  <c r="AY26" i="79"/>
  <c r="AZ26" i="79" s="1"/>
  <c r="AY18" i="79"/>
  <c r="AZ18" i="79" s="1"/>
  <c r="AY10" i="79"/>
  <c r="AZ10" i="79" s="1"/>
  <c r="AY69" i="79"/>
  <c r="AZ69" i="79" s="1"/>
  <c r="AY65" i="79"/>
  <c r="AZ65" i="79" s="1"/>
  <c r="AY61" i="79"/>
  <c r="AZ61" i="79" s="1"/>
  <c r="AY57" i="79"/>
  <c r="AZ57" i="79" s="1"/>
  <c r="AY53" i="79"/>
  <c r="AZ53" i="79" s="1"/>
  <c r="AY49" i="79"/>
  <c r="AZ49" i="79" s="1"/>
  <c r="AY45" i="79"/>
  <c r="AZ45" i="79" s="1"/>
  <c r="AY41" i="79"/>
  <c r="AZ41" i="79" s="1"/>
  <c r="AY37" i="79"/>
  <c r="AZ37" i="79" s="1"/>
  <c r="AY33" i="79"/>
  <c r="AZ33" i="79" s="1"/>
  <c r="AY23" i="79"/>
  <c r="AZ23" i="79" s="1"/>
  <c r="AY15" i="79"/>
  <c r="AZ15" i="79" s="1"/>
  <c r="AY29" i="79"/>
  <c r="AZ29" i="79" s="1"/>
  <c r="AY56" i="79"/>
  <c r="AZ56" i="79" s="1"/>
  <c r="AY44" i="79"/>
  <c r="AZ44" i="79" s="1"/>
  <c r="AY64" i="79"/>
  <c r="AZ64" i="79" s="1"/>
  <c r="AY9" i="79"/>
  <c r="AZ9" i="79" s="1"/>
  <c r="AY52" i="79"/>
  <c r="AZ52" i="79" s="1"/>
  <c r="AY17" i="79"/>
  <c r="AZ17" i="79" s="1"/>
  <c r="AY40" i="79"/>
  <c r="AZ40" i="79" s="1"/>
  <c r="AY25" i="79"/>
  <c r="AZ25" i="79" s="1"/>
  <c r="AY12" i="79"/>
  <c r="AZ12" i="79" s="1"/>
  <c r="AY60" i="79"/>
  <c r="AZ60" i="79" s="1"/>
  <c r="AY20" i="79"/>
  <c r="AZ20" i="79" s="1"/>
  <c r="AY48" i="79"/>
  <c r="AZ48" i="79" s="1"/>
  <c r="AY68" i="79"/>
  <c r="AZ68" i="79" s="1"/>
  <c r="AY36" i="79"/>
  <c r="AZ36" i="79" s="1"/>
  <c r="AS45" i="66"/>
  <c r="AT45" i="66" s="1"/>
  <c r="AS54" i="66"/>
  <c r="AT54" i="66" s="1"/>
  <c r="AS62" i="66"/>
  <c r="AT62" i="66" s="1"/>
  <c r="AS70" i="66"/>
  <c r="AT70" i="66" s="1"/>
  <c r="AS78" i="66"/>
  <c r="AT78" i="66" s="1"/>
  <c r="AS86" i="66"/>
  <c r="AT86" i="66" s="1"/>
  <c r="AS94" i="66"/>
  <c r="AT94" i="66" s="1"/>
  <c r="AS44" i="66"/>
  <c r="AT44" i="66" s="1"/>
  <c r="AS51" i="66"/>
  <c r="AT51" i="66" s="1"/>
  <c r="AS59" i="66"/>
  <c r="AT59" i="66" s="1"/>
  <c r="AS67" i="66"/>
  <c r="AT67" i="66" s="1"/>
  <c r="AS75" i="66"/>
  <c r="AT75" i="66" s="1"/>
  <c r="AS83" i="66"/>
  <c r="AT83" i="66" s="1"/>
  <c r="AS91" i="66"/>
  <c r="AT91" i="66" s="1"/>
  <c r="AS99" i="66"/>
  <c r="AT99" i="66" s="1"/>
  <c r="AS43" i="66"/>
  <c r="AT43" i="66" s="1"/>
  <c r="AS56" i="66"/>
  <c r="AT56" i="66" s="1"/>
  <c r="AS64" i="66"/>
  <c r="AT64" i="66" s="1"/>
  <c r="AS72" i="66"/>
  <c r="AT72" i="66" s="1"/>
  <c r="AS80" i="66"/>
  <c r="AT80" i="66" s="1"/>
  <c r="AS88" i="66"/>
  <c r="AT88" i="66" s="1"/>
  <c r="AS96" i="66"/>
  <c r="AT96" i="66" s="1"/>
  <c r="AS42" i="66"/>
  <c r="AT42" i="66" s="1"/>
  <c r="AS50" i="66"/>
  <c r="AT50" i="66" s="1"/>
  <c r="AS53" i="66"/>
  <c r="AT53" i="66" s="1"/>
  <c r="AS61" i="66"/>
  <c r="AT61" i="66" s="1"/>
  <c r="AS69" i="66"/>
  <c r="AT69" i="66" s="1"/>
  <c r="AS77" i="66"/>
  <c r="AT77" i="66" s="1"/>
  <c r="AS85" i="66"/>
  <c r="AT85" i="66" s="1"/>
  <c r="AS93" i="66"/>
  <c r="AT93" i="66" s="1"/>
  <c r="AS101" i="66"/>
  <c r="AT101" i="66" s="1"/>
  <c r="AS41" i="66"/>
  <c r="AT41" i="66" s="1"/>
  <c r="AS49" i="66"/>
  <c r="AT49" i="66" s="1"/>
  <c r="AS58" i="66"/>
  <c r="AT58" i="66" s="1"/>
  <c r="AS66" i="66"/>
  <c r="AT66" i="66" s="1"/>
  <c r="AS74" i="66"/>
  <c r="AT74" i="66" s="1"/>
  <c r="AS82" i="66"/>
  <c r="AT82" i="66" s="1"/>
  <c r="AS90" i="66"/>
  <c r="AT90" i="66" s="1"/>
  <c r="AS98" i="66"/>
  <c r="AT98" i="66" s="1"/>
  <c r="AS40" i="66"/>
  <c r="AT40" i="66" s="1"/>
  <c r="AS48" i="66"/>
  <c r="AT48" i="66" s="1"/>
  <c r="AS55" i="66"/>
  <c r="AT55" i="66" s="1"/>
  <c r="AS63" i="66"/>
  <c r="AT63" i="66" s="1"/>
  <c r="AS71" i="66"/>
  <c r="AT71" i="66" s="1"/>
  <c r="AS79" i="66"/>
  <c r="AT79" i="66" s="1"/>
  <c r="AS87" i="66"/>
  <c r="AT87" i="66" s="1"/>
  <c r="AS95" i="66"/>
  <c r="AT95" i="66" s="1"/>
  <c r="AS39" i="66"/>
  <c r="AT39" i="66" s="1"/>
  <c r="AS47" i="66"/>
  <c r="AT47" i="66" s="1"/>
  <c r="AS52" i="66"/>
  <c r="AT52" i="66" s="1"/>
  <c r="AS60" i="66"/>
  <c r="AT60" i="66" s="1"/>
  <c r="AS68" i="66"/>
  <c r="AT68" i="66" s="1"/>
  <c r="AS76" i="66"/>
  <c r="AT76" i="66" s="1"/>
  <c r="AS84" i="66"/>
  <c r="AT84" i="66" s="1"/>
  <c r="AS92" i="66"/>
  <c r="AT92" i="66" s="1"/>
  <c r="AS100" i="66"/>
  <c r="AT100" i="66" s="1"/>
  <c r="AS38" i="66"/>
  <c r="AT38" i="66" s="1"/>
  <c r="AS46" i="66"/>
  <c r="AT46" i="66" s="1"/>
  <c r="AS57" i="66"/>
  <c r="AT57" i="66" s="1"/>
  <c r="AS65" i="66"/>
  <c r="AT65" i="66" s="1"/>
  <c r="AS73" i="66"/>
  <c r="AT73" i="66" s="1"/>
  <c r="AS81" i="66"/>
  <c r="AT81" i="66" s="1"/>
  <c r="AS89" i="66"/>
  <c r="AT89" i="66" s="1"/>
  <c r="AS97" i="66"/>
  <c r="AT97" i="66" s="1"/>
  <c r="AM25" i="67"/>
  <c r="AN25" i="67" s="1"/>
  <c r="AM35" i="67"/>
  <c r="AN35" i="67" s="1"/>
  <c r="AM27" i="67"/>
  <c r="AN27" i="67" s="1"/>
  <c r="AM37" i="67"/>
  <c r="AN37" i="67" s="1"/>
  <c r="AM28" i="67"/>
  <c r="AN28" i="67" s="1"/>
  <c r="AM30" i="67"/>
  <c r="AN30" i="67" s="1"/>
  <c r="AM38" i="67"/>
  <c r="AN38" i="67" s="1"/>
  <c r="AM29" i="67"/>
  <c r="AN29" i="67" s="1"/>
  <c r="AM31" i="67"/>
  <c r="AN31" i="67" s="1"/>
  <c r="AM21" i="67"/>
  <c r="AN21" i="67" s="1"/>
  <c r="AM32" i="67"/>
  <c r="AN32" i="67" s="1"/>
  <c r="AM23" i="67"/>
  <c r="AN23" i="67" s="1"/>
  <c r="AM24" i="67"/>
  <c r="AN24" i="67" s="1"/>
  <c r="AM34" i="67"/>
  <c r="AN34" i="67" s="1"/>
  <c r="AM33" i="67"/>
  <c r="AN33" i="67" s="1"/>
  <c r="AM26" i="67"/>
  <c r="AN26" i="67" s="1"/>
  <c r="AM36" i="67"/>
  <c r="AN36" i="67" s="1"/>
  <c r="AM22" i="67"/>
  <c r="AN22" i="67" s="1"/>
  <c r="AS70" i="68"/>
  <c r="AT70" i="68" s="1"/>
  <c r="AS69" i="68"/>
  <c r="AT69" i="68" s="1"/>
  <c r="AS68" i="68"/>
  <c r="AT68" i="68" s="1"/>
  <c r="AS100" i="68"/>
  <c r="AT100" i="68" s="1"/>
  <c r="AS99" i="68"/>
  <c r="AT99" i="68" s="1"/>
  <c r="AS98" i="68"/>
  <c r="AT98" i="68" s="1"/>
  <c r="AS97" i="68"/>
  <c r="AT97" i="68" s="1"/>
  <c r="AS96" i="68"/>
  <c r="AT96" i="68" s="1"/>
  <c r="AS95" i="68"/>
  <c r="AT95" i="68" s="1"/>
  <c r="AS94" i="68"/>
  <c r="AT94" i="68" s="1"/>
  <c r="AS93" i="68"/>
  <c r="AT93" i="68" s="1"/>
  <c r="AS92" i="68"/>
  <c r="AT92" i="68" s="1"/>
  <c r="AS91" i="68"/>
  <c r="AT91" i="68" s="1"/>
  <c r="AS90" i="68"/>
  <c r="AT90" i="68" s="1"/>
  <c r="AS89" i="68"/>
  <c r="AT89" i="68" s="1"/>
  <c r="AS88" i="68"/>
  <c r="AT88" i="68" s="1"/>
  <c r="AS87" i="68"/>
  <c r="AT87" i="68" s="1"/>
  <c r="AS86" i="68"/>
  <c r="AT86" i="68" s="1"/>
  <c r="AS85" i="68"/>
  <c r="AT85" i="68" s="1"/>
  <c r="AS84" i="68"/>
  <c r="AT84" i="68" s="1"/>
  <c r="AS83" i="68"/>
  <c r="AT83" i="68" s="1"/>
  <c r="AS82" i="68"/>
  <c r="AT82" i="68" s="1"/>
  <c r="AS81" i="68"/>
  <c r="AT81" i="68" s="1"/>
  <c r="AS80" i="68"/>
  <c r="AT80" i="68" s="1"/>
  <c r="AS79" i="68"/>
  <c r="AT79" i="68" s="1"/>
  <c r="AS78" i="68"/>
  <c r="AT78" i="68" s="1"/>
  <c r="AS77" i="68"/>
  <c r="AT77" i="68" s="1"/>
  <c r="AS76" i="68"/>
  <c r="AT76" i="68" s="1"/>
  <c r="AS71" i="68"/>
  <c r="AT71" i="68" s="1"/>
  <c r="AS72" i="68"/>
  <c r="AT72" i="68" s="1"/>
  <c r="AS75" i="68"/>
  <c r="AT75" i="68" s="1"/>
  <c r="AS73" i="68"/>
  <c r="AT73" i="68" s="1"/>
  <c r="AS74" i="68"/>
  <c r="AT74" i="68" s="1"/>
  <c r="AI62" i="88"/>
  <c r="AJ62" i="88" s="1"/>
  <c r="AI64" i="88"/>
  <c r="AJ64" i="88" s="1"/>
  <c r="AI66" i="88"/>
  <c r="AJ66" i="88" s="1"/>
  <c r="AI72" i="88"/>
  <c r="AJ72" i="88" s="1"/>
  <c r="AI74" i="88"/>
  <c r="AJ74" i="88" s="1"/>
  <c r="AI76" i="88"/>
  <c r="AJ76" i="88" s="1"/>
  <c r="AI47" i="88"/>
  <c r="AJ47" i="88" s="1"/>
  <c r="AI49" i="88"/>
  <c r="AJ49" i="88" s="1"/>
  <c r="AI51" i="88"/>
  <c r="AJ51" i="88" s="1"/>
  <c r="AI55" i="88"/>
  <c r="AJ55" i="88" s="1"/>
  <c r="AI57" i="88"/>
  <c r="AJ57" i="88" s="1"/>
  <c r="AI59" i="88"/>
  <c r="AJ59" i="88" s="1"/>
  <c r="AI61" i="88"/>
  <c r="AJ61" i="88" s="1"/>
  <c r="AI63" i="88"/>
  <c r="AJ63" i="88" s="1"/>
  <c r="AI65" i="88"/>
  <c r="AJ65" i="88" s="1"/>
  <c r="AI71" i="88"/>
  <c r="AJ71" i="88" s="1"/>
  <c r="AI73" i="88"/>
  <c r="AJ73" i="88" s="1"/>
  <c r="AI75" i="88"/>
  <c r="AJ75" i="88" s="1"/>
  <c r="AI48" i="88"/>
  <c r="AJ48" i="88" s="1"/>
  <c r="AI50" i="88"/>
  <c r="AJ50" i="88" s="1"/>
  <c r="AI52" i="88"/>
  <c r="AJ52" i="88" s="1"/>
  <c r="AI54" i="88"/>
  <c r="AJ54" i="88" s="1"/>
  <c r="AI56" i="88"/>
  <c r="AJ56" i="88" s="1"/>
  <c r="AI58" i="88"/>
  <c r="AJ58" i="88" s="1"/>
  <c r="AI60" i="88"/>
  <c r="AJ60" i="88" s="1"/>
  <c r="AI53" i="88"/>
  <c r="AJ53" i="88" s="1"/>
  <c r="AI46" i="88"/>
  <c r="AJ46" i="88" s="1"/>
  <c r="AV63" i="88"/>
  <c r="AW63" i="88" s="1"/>
  <c r="AV65" i="88"/>
  <c r="AW65" i="88" s="1"/>
  <c r="AV71" i="88"/>
  <c r="AW71" i="88" s="1"/>
  <c r="AV73" i="88"/>
  <c r="AW73" i="88" s="1"/>
  <c r="AV75" i="88"/>
  <c r="AW75" i="88" s="1"/>
  <c r="AV46" i="88"/>
  <c r="AW46" i="88" s="1"/>
  <c r="AV48" i="88"/>
  <c r="AW48" i="88" s="1"/>
  <c r="AV50" i="88"/>
  <c r="AW50" i="88" s="1"/>
  <c r="AV52" i="88"/>
  <c r="AW52" i="88" s="1"/>
  <c r="AV54" i="88"/>
  <c r="AW54" i="88" s="1"/>
  <c r="AV56" i="88"/>
  <c r="AW56" i="88" s="1"/>
  <c r="AV58" i="88"/>
  <c r="AW58" i="88" s="1"/>
  <c r="AV60" i="88"/>
  <c r="AW60" i="88" s="1"/>
  <c r="AV62" i="88"/>
  <c r="AW62" i="88" s="1"/>
  <c r="AV64" i="88"/>
  <c r="AW64" i="88" s="1"/>
  <c r="AV66" i="88"/>
  <c r="AW66" i="88" s="1"/>
  <c r="AV72" i="88"/>
  <c r="AW72" i="88" s="1"/>
  <c r="AV74" i="88"/>
  <c r="AW74" i="88" s="1"/>
  <c r="AV76" i="88"/>
  <c r="AW76" i="88" s="1"/>
  <c r="AV47" i="88"/>
  <c r="AW47" i="88" s="1"/>
  <c r="AV49" i="88"/>
  <c r="AW49" i="88" s="1"/>
  <c r="AV51" i="88"/>
  <c r="AW51" i="88" s="1"/>
  <c r="AV53" i="88"/>
  <c r="AW53" i="88" s="1"/>
  <c r="AV55" i="88"/>
  <c r="AW55" i="88" s="1"/>
  <c r="AV57" i="88"/>
  <c r="AW57" i="88" s="1"/>
  <c r="AV59" i="88"/>
  <c r="AW59" i="88" s="1"/>
  <c r="AV61" i="88"/>
  <c r="AW61" i="88" s="1"/>
  <c r="AM30" i="69"/>
  <c r="AN30" i="69" s="1"/>
  <c r="AM29" i="69"/>
  <c r="AN29" i="69" s="1"/>
  <c r="AM38" i="69"/>
  <c r="AN38" i="69" s="1"/>
  <c r="AM33" i="69"/>
  <c r="AN33" i="69" s="1"/>
  <c r="AM34" i="69"/>
  <c r="AN34" i="69" s="1"/>
  <c r="AM31" i="69"/>
  <c r="AN31" i="69" s="1"/>
  <c r="AM36" i="69"/>
  <c r="AN36" i="69" s="1"/>
  <c r="AM37" i="69"/>
  <c r="AN37" i="69" s="1"/>
  <c r="AM32" i="69"/>
  <c r="AN32" i="69" s="1"/>
  <c r="AM35" i="69"/>
  <c r="AN35" i="69" s="1"/>
  <c r="AM39" i="69"/>
  <c r="AN39" i="69" s="1"/>
  <c r="BB24" i="89"/>
  <c r="BC24" i="89" s="1"/>
  <c r="AS86" i="70"/>
  <c r="AT86" i="70" s="1"/>
  <c r="AS67" i="70"/>
  <c r="AT67" i="70" s="1"/>
  <c r="AS61" i="70"/>
  <c r="AT61" i="70" s="1"/>
  <c r="AS51" i="70"/>
  <c r="AT51" i="70" s="1"/>
  <c r="AS45" i="70"/>
  <c r="AT45" i="70" s="1"/>
  <c r="AS32" i="70"/>
  <c r="AT32" i="70" s="1"/>
  <c r="AS91" i="70"/>
  <c r="AT91" i="70" s="1"/>
  <c r="AS85" i="70"/>
  <c r="AT85" i="70" s="1"/>
  <c r="AS76" i="70"/>
  <c r="AT76" i="70" s="1"/>
  <c r="AS66" i="70"/>
  <c r="AT66" i="70" s="1"/>
  <c r="AS60" i="70"/>
  <c r="AT60" i="70" s="1"/>
  <c r="AS50" i="70"/>
  <c r="AT50" i="70" s="1"/>
  <c r="AS44" i="70"/>
  <c r="AT44" i="70" s="1"/>
  <c r="AS40" i="70"/>
  <c r="AT40" i="70" s="1"/>
  <c r="AS36" i="70"/>
  <c r="AT36" i="70" s="1"/>
  <c r="AS31" i="70"/>
  <c r="AT31" i="70" s="1"/>
  <c r="AS90" i="70"/>
  <c r="AT90" i="70" s="1"/>
  <c r="AS84" i="70"/>
  <c r="AT84" i="70" s="1"/>
  <c r="AS80" i="70"/>
  <c r="AT80" i="70" s="1"/>
  <c r="AS71" i="70"/>
  <c r="AT71" i="70" s="1"/>
  <c r="AS65" i="70"/>
  <c r="AT65" i="70" s="1"/>
  <c r="AS55" i="70"/>
  <c r="AT55" i="70" s="1"/>
  <c r="AS49" i="70"/>
  <c r="AT49" i="70" s="1"/>
  <c r="AS30" i="70"/>
  <c r="AT30" i="70" s="1"/>
  <c r="AS93" i="70"/>
  <c r="AT93" i="70" s="1"/>
  <c r="AS89" i="70"/>
  <c r="AT89" i="70" s="1"/>
  <c r="AS70" i="70"/>
  <c r="AT70" i="70" s="1"/>
  <c r="AS64" i="70"/>
  <c r="AT64" i="70" s="1"/>
  <c r="AS54" i="70"/>
  <c r="AT54" i="70" s="1"/>
  <c r="AS48" i="70"/>
  <c r="AT48" i="70" s="1"/>
  <c r="AS29" i="70"/>
  <c r="AT29" i="70" s="1"/>
  <c r="AS88" i="70"/>
  <c r="AT88" i="70" s="1"/>
  <c r="AS75" i="70"/>
  <c r="AT75" i="70" s="1"/>
  <c r="AS69" i="70"/>
  <c r="AT69" i="70" s="1"/>
  <c r="AS59" i="70"/>
  <c r="AT59" i="70" s="1"/>
  <c r="AS53" i="70"/>
  <c r="AT53" i="70" s="1"/>
  <c r="AS43" i="70"/>
  <c r="AT43" i="70" s="1"/>
  <c r="AS39" i="70"/>
  <c r="AT39" i="70" s="1"/>
  <c r="AS83" i="70"/>
  <c r="AT83" i="70" s="1"/>
  <c r="AS79" i="70"/>
  <c r="AT79" i="70" s="1"/>
  <c r="AS74" i="70"/>
  <c r="AT74" i="70" s="1"/>
  <c r="AS68" i="70"/>
  <c r="AT68" i="70" s="1"/>
  <c r="AS58" i="70"/>
  <c r="AT58" i="70" s="1"/>
  <c r="AS52" i="70"/>
  <c r="AT52" i="70" s="1"/>
  <c r="AS42" i="70"/>
  <c r="AT42" i="70" s="1"/>
  <c r="AS38" i="70"/>
  <c r="AT38" i="70" s="1"/>
  <c r="AS35" i="70"/>
  <c r="AT35" i="70" s="1"/>
  <c r="AS92" i="70"/>
  <c r="AT92" i="70" s="1"/>
  <c r="AS82" i="70"/>
  <c r="AT82" i="70" s="1"/>
  <c r="AS78" i="70"/>
  <c r="AT78" i="70" s="1"/>
  <c r="AS73" i="70"/>
  <c r="AT73" i="70" s="1"/>
  <c r="AS63" i="70"/>
  <c r="AT63" i="70" s="1"/>
  <c r="AS57" i="70"/>
  <c r="AT57" i="70" s="1"/>
  <c r="AS47" i="70"/>
  <c r="AT47" i="70" s="1"/>
  <c r="AS34" i="70"/>
  <c r="AT34" i="70" s="1"/>
  <c r="AS33" i="70"/>
  <c r="AT33" i="70" s="1"/>
  <c r="AS87" i="70"/>
  <c r="AT87" i="70" s="1"/>
  <c r="AS81" i="70"/>
  <c r="AT81" i="70" s="1"/>
  <c r="AS77" i="70"/>
  <c r="AT77" i="70" s="1"/>
  <c r="AS72" i="70"/>
  <c r="AT72" i="70" s="1"/>
  <c r="AS62" i="70"/>
  <c r="AT62" i="70" s="1"/>
  <c r="AS56" i="70"/>
  <c r="AT56" i="70" s="1"/>
  <c r="AS46" i="70"/>
  <c r="AT46" i="70" s="1"/>
  <c r="AS41" i="70"/>
  <c r="AT41" i="70" s="1"/>
  <c r="AS37" i="70"/>
  <c r="AT37" i="70" s="1"/>
  <c r="AI60" i="91"/>
  <c r="AJ60" i="91" s="1"/>
  <c r="AI61" i="91"/>
  <c r="AJ61" i="91" s="1"/>
  <c r="AI57" i="91"/>
  <c r="AJ57" i="91" s="1"/>
  <c r="AI56" i="91"/>
  <c r="AJ56" i="91" s="1"/>
  <c r="AI58" i="91"/>
  <c r="AJ58" i="91" s="1"/>
  <c r="AI59" i="91"/>
  <c r="AJ59" i="91" s="1"/>
  <c r="AI62" i="91"/>
  <c r="AJ62" i="91" s="1"/>
  <c r="AV62" i="91"/>
  <c r="AW62" i="91" s="1"/>
  <c r="AV61" i="91"/>
  <c r="AW61" i="91" s="1"/>
  <c r="AV60" i="91"/>
  <c r="AW60" i="91" s="1"/>
  <c r="AV59" i="91"/>
  <c r="AW59" i="91" s="1"/>
  <c r="AV58" i="91"/>
  <c r="AW58" i="91" s="1"/>
  <c r="AV57" i="91"/>
  <c r="AW57" i="91" s="1"/>
  <c r="AV56" i="91"/>
  <c r="AW56" i="91" s="1"/>
  <c r="AM94" i="71"/>
  <c r="AN94" i="71" s="1"/>
  <c r="AM93" i="71"/>
  <c r="AN93" i="71" s="1"/>
  <c r="BB69" i="72"/>
  <c r="BC69" i="72" s="1"/>
  <c r="BB68" i="72"/>
  <c r="BC68" i="72" s="1"/>
  <c r="BB67" i="72"/>
  <c r="BC67" i="72" s="1"/>
  <c r="BB66" i="72"/>
  <c r="BC66" i="72" s="1"/>
  <c r="BB65" i="72"/>
  <c r="BC65" i="72" s="1"/>
  <c r="BB74" i="72"/>
  <c r="BC74" i="72" s="1"/>
  <c r="BB63" i="72"/>
  <c r="BC63" i="72" s="1"/>
  <c r="BB62" i="72"/>
  <c r="BC62" i="72" s="1"/>
  <c r="BB61" i="72"/>
  <c r="BC61" i="72" s="1"/>
  <c r="BB60" i="72"/>
  <c r="BC60" i="72" s="1"/>
  <c r="BB59" i="72"/>
  <c r="BC59" i="72" s="1"/>
  <c r="BB73" i="72"/>
  <c r="BC73" i="72" s="1"/>
  <c r="BB72" i="72"/>
  <c r="BC72" i="72" s="1"/>
  <c r="BB58" i="72"/>
  <c r="BC58" i="72" s="1"/>
  <c r="BB77" i="72"/>
  <c r="BC77" i="72" s="1"/>
  <c r="BB64" i="72"/>
  <c r="BC64" i="72" s="1"/>
  <c r="BB78" i="72"/>
  <c r="BC78" i="72" s="1"/>
  <c r="BB79" i="72"/>
  <c r="BC79" i="72" s="1"/>
  <c r="BB75" i="72"/>
  <c r="BC75" i="72" s="1"/>
  <c r="BB70" i="72"/>
  <c r="BC70" i="72" s="1"/>
  <c r="BB80" i="72"/>
  <c r="BC80" i="72" s="1"/>
  <c r="BB76" i="72"/>
  <c r="BC76" i="72" s="1"/>
  <c r="BB57" i="72"/>
  <c r="BC57" i="72" s="1"/>
  <c r="BB71" i="72"/>
  <c r="BC71" i="72" s="1"/>
  <c r="AS103" i="73"/>
  <c r="AT103" i="73" s="1"/>
  <c r="AS102" i="73"/>
  <c r="AT102" i="73" s="1"/>
  <c r="AS85" i="73"/>
  <c r="AT85" i="73" s="1"/>
  <c r="AS84" i="73"/>
  <c r="AT84" i="73" s="1"/>
  <c r="AS101" i="73"/>
  <c r="AT101" i="73" s="1"/>
  <c r="AS100" i="73"/>
  <c r="AT100" i="73" s="1"/>
  <c r="AS99" i="73"/>
  <c r="AT99" i="73" s="1"/>
  <c r="AS83" i="73"/>
  <c r="AT83" i="73" s="1"/>
  <c r="AS82" i="73"/>
  <c r="AT82" i="73" s="1"/>
  <c r="AS81" i="73"/>
  <c r="AT81" i="73" s="1"/>
  <c r="AS80" i="73"/>
  <c r="AT80" i="73" s="1"/>
  <c r="AS79" i="73"/>
  <c r="AT79" i="73" s="1"/>
  <c r="AS78" i="73"/>
  <c r="AT78" i="73" s="1"/>
  <c r="AS98" i="73"/>
  <c r="AT98" i="73" s="1"/>
  <c r="AS97" i="73"/>
  <c r="AT97" i="73" s="1"/>
  <c r="AS110" i="73"/>
  <c r="AT110" i="73" s="1"/>
  <c r="AS109" i="73"/>
  <c r="AT109" i="73" s="1"/>
  <c r="AS108" i="73"/>
  <c r="AT108" i="73" s="1"/>
  <c r="AS93" i="73"/>
  <c r="AT93" i="73" s="1"/>
  <c r="AS92" i="73"/>
  <c r="AT92" i="73" s="1"/>
  <c r="AS75" i="73"/>
  <c r="AT75" i="73" s="1"/>
  <c r="AS74" i="73"/>
  <c r="AT74" i="73" s="1"/>
  <c r="AS73" i="73"/>
  <c r="AT73" i="73" s="1"/>
  <c r="AS72" i="73"/>
  <c r="AT72" i="73" s="1"/>
  <c r="AS71" i="73"/>
  <c r="AT71" i="73" s="1"/>
  <c r="AS70" i="73"/>
  <c r="AT70" i="73" s="1"/>
  <c r="AS69" i="73"/>
  <c r="AT69" i="73" s="1"/>
  <c r="AS107" i="73"/>
  <c r="AT107" i="73" s="1"/>
  <c r="AS106" i="73"/>
  <c r="AT106" i="73" s="1"/>
  <c r="AS105" i="73"/>
  <c r="AT105" i="73" s="1"/>
  <c r="AS91" i="73"/>
  <c r="AT91" i="73" s="1"/>
  <c r="AS90" i="73"/>
  <c r="AT90" i="73" s="1"/>
  <c r="AS89" i="73"/>
  <c r="AT89" i="73" s="1"/>
  <c r="AS88" i="73"/>
  <c r="AT88" i="73" s="1"/>
  <c r="AS77" i="73"/>
  <c r="AT77" i="73" s="1"/>
  <c r="AS56" i="73"/>
  <c r="AT56" i="73" s="1"/>
  <c r="AS55" i="73"/>
  <c r="AT55" i="73" s="1"/>
  <c r="AS54" i="73"/>
  <c r="AT54" i="73" s="1"/>
  <c r="AS53" i="73"/>
  <c r="AT53" i="73" s="1"/>
  <c r="AS37" i="73"/>
  <c r="AT37" i="73" s="1"/>
  <c r="AS36" i="73"/>
  <c r="AT36" i="73" s="1"/>
  <c r="AS35" i="73"/>
  <c r="AT35" i="73" s="1"/>
  <c r="AS34" i="73"/>
  <c r="AT34" i="73" s="1"/>
  <c r="AS33" i="73"/>
  <c r="AT33" i="73" s="1"/>
  <c r="AS32" i="73"/>
  <c r="AT32" i="73" s="1"/>
  <c r="AS31" i="73"/>
  <c r="AT31" i="73" s="1"/>
  <c r="AS86" i="73"/>
  <c r="AT86" i="73" s="1"/>
  <c r="AS68" i="73"/>
  <c r="AT68" i="73" s="1"/>
  <c r="AS52" i="73"/>
  <c r="AT52" i="73" s="1"/>
  <c r="AS87" i="73"/>
  <c r="AT87" i="73" s="1"/>
  <c r="AS65" i="73"/>
  <c r="AT65" i="73" s="1"/>
  <c r="AS64" i="73"/>
  <c r="AT64" i="73" s="1"/>
  <c r="AS63" i="73"/>
  <c r="AT63" i="73" s="1"/>
  <c r="AS62" i="73"/>
  <c r="AT62" i="73" s="1"/>
  <c r="AS61" i="73"/>
  <c r="AT61" i="73" s="1"/>
  <c r="AS47" i="73"/>
  <c r="AT47" i="73" s="1"/>
  <c r="AS46" i="73"/>
  <c r="AT46" i="73" s="1"/>
  <c r="AS95" i="73"/>
  <c r="AT95" i="73" s="1"/>
  <c r="AS45" i="73"/>
  <c r="AT45" i="73" s="1"/>
  <c r="AS44" i="73"/>
  <c r="AT44" i="73" s="1"/>
  <c r="AS76" i="73"/>
  <c r="AT76" i="73" s="1"/>
  <c r="AS60" i="73"/>
  <c r="AT60" i="73" s="1"/>
  <c r="AS43" i="73"/>
  <c r="AT43" i="73" s="1"/>
  <c r="AS42" i="73"/>
  <c r="AT42" i="73" s="1"/>
  <c r="AS41" i="73"/>
  <c r="AT41" i="73" s="1"/>
  <c r="AS96" i="73"/>
  <c r="AT96" i="73" s="1"/>
  <c r="AS39" i="73"/>
  <c r="AT39" i="73" s="1"/>
  <c r="AS51" i="73"/>
  <c r="AT51" i="73" s="1"/>
  <c r="AS94" i="73"/>
  <c r="AT94" i="73" s="1"/>
  <c r="AS66" i="73"/>
  <c r="AT66" i="73" s="1"/>
  <c r="AS57" i="73"/>
  <c r="AT57" i="73" s="1"/>
  <c r="AS40" i="73"/>
  <c r="AT40" i="73" s="1"/>
  <c r="AS48" i="73"/>
  <c r="AT48" i="73" s="1"/>
  <c r="AS67" i="73"/>
  <c r="AT67" i="73" s="1"/>
  <c r="AS58" i="73"/>
  <c r="AT58" i="73" s="1"/>
  <c r="AS49" i="73"/>
  <c r="AT49" i="73" s="1"/>
  <c r="AS104" i="73"/>
  <c r="AT104" i="73" s="1"/>
  <c r="AS59" i="73"/>
  <c r="AT59" i="73" s="1"/>
  <c r="AS38" i="73"/>
  <c r="AT38" i="73" s="1"/>
  <c r="AS50" i="73"/>
  <c r="AT50" i="73" s="1"/>
  <c r="AI50" i="74"/>
  <c r="AJ50" i="74" s="1"/>
  <c r="AI43" i="74"/>
  <c r="AJ43" i="74" s="1"/>
  <c r="AI38" i="74"/>
  <c r="AJ38" i="74" s="1"/>
  <c r="AI27" i="74"/>
  <c r="AJ27" i="74" s="1"/>
  <c r="AI22" i="74"/>
  <c r="AJ22" i="74" s="1"/>
  <c r="AI47" i="74"/>
  <c r="AJ47" i="74" s="1"/>
  <c r="AI42" i="74"/>
  <c r="AJ42" i="74" s="1"/>
  <c r="AI31" i="74"/>
  <c r="AJ31" i="74" s="1"/>
  <c r="AI26" i="74"/>
  <c r="AJ26" i="74" s="1"/>
  <c r="AI46" i="74"/>
  <c r="AJ46" i="74" s="1"/>
  <c r="AI35" i="74"/>
  <c r="AJ35" i="74" s="1"/>
  <c r="AI30" i="74"/>
  <c r="AJ30" i="74" s="1"/>
  <c r="AI39" i="74"/>
  <c r="AJ39" i="74" s="1"/>
  <c r="AI34" i="74"/>
  <c r="AJ34" i="74" s="1"/>
  <c r="AI23" i="74"/>
  <c r="AJ23" i="74" s="1"/>
  <c r="AI51" i="74"/>
  <c r="AJ51" i="74" s="1"/>
  <c r="AI19" i="74"/>
  <c r="AJ19" i="74" s="1"/>
  <c r="AI44" i="74"/>
  <c r="AJ44" i="74" s="1"/>
  <c r="AI33" i="74"/>
  <c r="AJ33" i="74" s="1"/>
  <c r="AI17" i="74"/>
  <c r="AJ17" i="74" s="1"/>
  <c r="AI24" i="74"/>
  <c r="AJ24" i="74" s="1"/>
  <c r="AI20" i="74"/>
  <c r="AJ20" i="74" s="1"/>
  <c r="AI21" i="74"/>
  <c r="AJ21" i="74" s="1"/>
  <c r="AI32" i="74"/>
  <c r="AJ32" i="74" s="1"/>
  <c r="AI25" i="74"/>
  <c r="AJ25" i="74" s="1"/>
  <c r="AI18" i="74"/>
  <c r="AJ18" i="74" s="1"/>
  <c r="AI48" i="74"/>
  <c r="AJ48" i="74" s="1"/>
  <c r="AI41" i="74"/>
  <c r="AJ41" i="74" s="1"/>
  <c r="AI40" i="74"/>
  <c r="AJ40" i="74" s="1"/>
  <c r="AI36" i="74"/>
  <c r="AJ36" i="74" s="1"/>
  <c r="AI16" i="74"/>
  <c r="AJ16" i="74" s="1"/>
  <c r="AI29" i="74"/>
  <c r="AJ29" i="74" s="1"/>
  <c r="AI37" i="74"/>
  <c r="AJ37" i="74" s="1"/>
  <c r="AI28" i="74"/>
  <c r="AJ28" i="74" s="1"/>
  <c r="AI49" i="74"/>
  <c r="AJ49" i="74" s="1"/>
  <c r="AI52" i="74"/>
  <c r="AJ52" i="74" s="1"/>
  <c r="AI45" i="74"/>
  <c r="AJ45" i="74" s="1"/>
  <c r="AV51" i="74"/>
  <c r="AW51" i="74" s="1"/>
  <c r="AV50" i="74"/>
  <c r="AW50" i="74" s="1"/>
  <c r="AV52" i="74"/>
  <c r="AW52" i="74" s="1"/>
  <c r="AV30" i="74"/>
  <c r="AW30" i="74" s="1"/>
  <c r="AV45" i="74"/>
  <c r="AW45" i="74" s="1"/>
  <c r="AV44" i="74"/>
  <c r="AW44" i="74" s="1"/>
  <c r="AV39" i="74"/>
  <c r="AW39" i="74" s="1"/>
  <c r="AV29" i="74"/>
  <c r="AW29" i="74" s="1"/>
  <c r="AV28" i="74"/>
  <c r="AW28" i="74" s="1"/>
  <c r="AV23" i="74"/>
  <c r="AW23" i="74" s="1"/>
  <c r="AV18" i="74"/>
  <c r="AW18" i="74" s="1"/>
  <c r="AV17" i="74"/>
  <c r="AW17" i="74" s="1"/>
  <c r="AV16" i="74"/>
  <c r="AW16" i="74" s="1"/>
  <c r="AV47" i="74"/>
  <c r="AW47" i="74" s="1"/>
  <c r="AV34" i="74"/>
  <c r="AW34" i="74" s="1"/>
  <c r="AV38" i="74"/>
  <c r="AW38" i="74" s="1"/>
  <c r="AV22" i="74"/>
  <c r="AW22" i="74" s="1"/>
  <c r="AV37" i="74"/>
  <c r="AW37" i="74" s="1"/>
  <c r="AV36" i="74"/>
  <c r="AW36" i="74" s="1"/>
  <c r="AV31" i="74"/>
  <c r="AW31" i="74" s="1"/>
  <c r="AV21" i="74"/>
  <c r="AW21" i="74" s="1"/>
  <c r="AV20" i="74"/>
  <c r="AW20" i="74" s="1"/>
  <c r="AV49" i="74"/>
  <c r="AW49" i="74" s="1"/>
  <c r="AV42" i="74"/>
  <c r="AW42" i="74" s="1"/>
  <c r="AV26" i="74"/>
  <c r="AW26" i="74" s="1"/>
  <c r="AV46" i="74"/>
  <c r="AW46" i="74" s="1"/>
  <c r="AV41" i="74"/>
  <c r="AW41" i="74" s="1"/>
  <c r="AV33" i="74"/>
  <c r="AW33" i="74" s="1"/>
  <c r="AV25" i="74"/>
  <c r="AW25" i="74" s="1"/>
  <c r="AV48" i="74"/>
  <c r="AW48" i="74" s="1"/>
  <c r="AV40" i="74"/>
  <c r="AW40" i="74" s="1"/>
  <c r="AV27" i="74"/>
  <c r="AW27" i="74" s="1"/>
  <c r="AV43" i="74"/>
  <c r="AW43" i="74" s="1"/>
  <c r="AV32" i="74"/>
  <c r="AW32" i="74" s="1"/>
  <c r="AV19" i="74"/>
  <c r="AW19" i="74" s="1"/>
  <c r="AV35" i="74"/>
  <c r="AW35" i="74" s="1"/>
  <c r="AV24" i="74"/>
  <c r="AW24" i="74" s="1"/>
  <c r="AM48" i="75"/>
  <c r="AN48" i="75" s="1"/>
  <c r="AM47" i="75"/>
  <c r="AN47" i="75" s="1"/>
  <c r="AM40" i="75"/>
  <c r="AN40" i="75" s="1"/>
  <c r="AM32" i="75"/>
  <c r="AN32" i="75" s="1"/>
  <c r="AM38" i="75"/>
  <c r="AN38" i="75" s="1"/>
  <c r="AM14" i="75"/>
  <c r="AN14" i="75" s="1"/>
  <c r="AM43" i="75"/>
  <c r="AN43" i="75" s="1"/>
  <c r="AM31" i="75"/>
  <c r="AN31" i="75" s="1"/>
  <c r="AM26" i="75"/>
  <c r="AN26" i="75" s="1"/>
  <c r="AM36" i="75"/>
  <c r="AN36" i="75" s="1"/>
  <c r="AM53" i="75"/>
  <c r="AN53" i="75" s="1"/>
  <c r="AM37" i="75"/>
  <c r="AN37" i="75" s="1"/>
  <c r="AM17" i="75"/>
  <c r="AN17" i="75" s="1"/>
  <c r="AM23" i="75"/>
  <c r="AN23" i="75" s="1"/>
  <c r="AM25" i="75"/>
  <c r="AN25" i="75" s="1"/>
  <c r="AM44" i="75"/>
  <c r="AN44" i="75" s="1"/>
  <c r="AM18" i="75"/>
  <c r="AN18" i="75" s="1"/>
  <c r="AM24" i="75"/>
  <c r="AN24" i="75" s="1"/>
  <c r="AM45" i="75"/>
  <c r="AN45" i="75" s="1"/>
  <c r="AM19" i="75"/>
  <c r="AN19" i="75" s="1"/>
  <c r="AM46" i="75"/>
  <c r="AN46" i="75" s="1"/>
  <c r="AM34" i="75"/>
  <c r="AN34" i="75" s="1"/>
  <c r="AM41" i="75"/>
  <c r="AN41" i="75" s="1"/>
  <c r="AM11" i="75"/>
  <c r="AN11" i="75" s="1"/>
  <c r="AM13" i="75"/>
  <c r="AN13" i="75" s="1"/>
  <c r="AM15" i="75"/>
  <c r="AN15" i="75" s="1"/>
  <c r="AM33" i="75"/>
  <c r="AN33" i="75" s="1"/>
  <c r="AM35" i="75"/>
  <c r="AN35" i="75" s="1"/>
  <c r="AM51" i="75"/>
  <c r="AN51" i="75" s="1"/>
  <c r="AM50" i="75"/>
  <c r="AN50" i="75" s="1"/>
  <c r="AM49" i="75"/>
  <c r="AN49" i="75" s="1"/>
  <c r="AM52" i="75"/>
  <c r="AN52" i="75" s="1"/>
  <c r="AM10" i="75"/>
  <c r="AN10" i="75" s="1"/>
  <c r="AM42" i="75"/>
  <c r="AN42" i="75" s="1"/>
  <c r="AM28" i="75"/>
  <c r="AN28" i="75" s="1"/>
  <c r="AM20" i="75"/>
  <c r="AN20" i="75" s="1"/>
  <c r="AM12" i="75"/>
  <c r="AN12" i="75" s="1"/>
  <c r="AM29" i="75"/>
  <c r="AN29" i="75" s="1"/>
  <c r="AM21" i="75"/>
  <c r="AN21" i="75" s="1"/>
  <c r="AM39" i="75"/>
  <c r="AN39" i="75" s="1"/>
  <c r="AM27" i="75"/>
  <c r="AN27" i="75" s="1"/>
  <c r="AM30" i="75"/>
  <c r="AN30" i="75" s="1"/>
  <c r="AM16" i="75"/>
  <c r="AN16" i="75" s="1"/>
  <c r="AM22" i="75"/>
  <c r="AN22" i="75" s="1"/>
  <c r="AY84" i="76"/>
  <c r="AZ84" i="76" s="1"/>
  <c r="AY79" i="76"/>
  <c r="AZ79" i="76" s="1"/>
  <c r="AY70" i="76"/>
  <c r="AZ70" i="76" s="1"/>
  <c r="AY61" i="76"/>
  <c r="AZ61" i="76" s="1"/>
  <c r="AY88" i="76"/>
  <c r="AZ88" i="76" s="1"/>
  <c r="AY83" i="76"/>
  <c r="AZ83" i="76" s="1"/>
  <c r="AY74" i="76"/>
  <c r="AZ74" i="76" s="1"/>
  <c r="AY65" i="76"/>
  <c r="AZ65" i="76" s="1"/>
  <c r="AY87" i="76"/>
  <c r="AZ87" i="76" s="1"/>
  <c r="AY78" i="76"/>
  <c r="AZ78" i="76" s="1"/>
  <c r="AY69" i="76"/>
  <c r="AZ69" i="76" s="1"/>
  <c r="AY82" i="76"/>
  <c r="AZ82" i="76" s="1"/>
  <c r="AY73" i="76"/>
  <c r="AZ73" i="76" s="1"/>
  <c r="AY64" i="76"/>
  <c r="AZ64" i="76" s="1"/>
  <c r="AY90" i="76"/>
  <c r="AZ90" i="76" s="1"/>
  <c r="AY81" i="76"/>
  <c r="AZ81" i="76" s="1"/>
  <c r="AY72" i="76"/>
  <c r="AZ72" i="76" s="1"/>
  <c r="AY67" i="76"/>
  <c r="AZ67" i="76" s="1"/>
  <c r="AY85" i="76"/>
  <c r="AZ85" i="76" s="1"/>
  <c r="AY76" i="76"/>
  <c r="AZ76" i="76" s="1"/>
  <c r="AY71" i="76"/>
  <c r="AZ71" i="76" s="1"/>
  <c r="AY62" i="76"/>
  <c r="AZ62" i="76" s="1"/>
  <c r="AY89" i="76"/>
  <c r="AZ89" i="76" s="1"/>
  <c r="AY86" i="76"/>
  <c r="AZ86" i="76" s="1"/>
  <c r="AY60" i="76"/>
  <c r="AZ60" i="76" s="1"/>
  <c r="AY53" i="76"/>
  <c r="AZ53" i="76" s="1"/>
  <c r="AY52" i="76"/>
  <c r="AZ52" i="76" s="1"/>
  <c r="AY46" i="76"/>
  <c r="AZ46" i="76" s="1"/>
  <c r="AY8" i="76"/>
  <c r="AZ8" i="76" s="1"/>
  <c r="AY80" i="76"/>
  <c r="AZ80" i="76" s="1"/>
  <c r="AY68" i="76"/>
  <c r="AZ68" i="76" s="1"/>
  <c r="AY59" i="76"/>
  <c r="AZ59" i="76" s="1"/>
  <c r="AY56" i="76"/>
  <c r="AZ56" i="76" s="1"/>
  <c r="AY51" i="76"/>
  <c r="AZ51" i="76" s="1"/>
  <c r="AY55" i="76"/>
  <c r="AZ55" i="76" s="1"/>
  <c r="AY50" i="76"/>
  <c r="AZ50" i="76" s="1"/>
  <c r="AY45" i="76"/>
  <c r="AZ45" i="76" s="1"/>
  <c r="AY44" i="76"/>
  <c r="AZ44" i="76" s="1"/>
  <c r="AY77" i="76"/>
  <c r="AZ77" i="76" s="1"/>
  <c r="AY43" i="76"/>
  <c r="AZ43" i="76" s="1"/>
  <c r="AY58" i="76"/>
  <c r="AZ58" i="76" s="1"/>
  <c r="AY42" i="76"/>
  <c r="AZ42" i="76" s="1"/>
  <c r="AY66" i="76"/>
  <c r="AZ66" i="76" s="1"/>
  <c r="AY54" i="76"/>
  <c r="AZ54" i="76" s="1"/>
  <c r="AY49" i="76"/>
  <c r="AZ49" i="76" s="1"/>
  <c r="AY75" i="76"/>
  <c r="AZ75" i="76" s="1"/>
  <c r="AY63" i="76"/>
  <c r="AZ63" i="76" s="1"/>
  <c r="AY48" i="76"/>
  <c r="AZ48" i="76" s="1"/>
  <c r="AY41" i="76"/>
  <c r="AZ41" i="76" s="1"/>
  <c r="AY10" i="76"/>
  <c r="AZ10" i="76" s="1"/>
  <c r="AY47" i="76"/>
  <c r="AZ47" i="76" s="1"/>
  <c r="AY57" i="76"/>
  <c r="AZ57" i="76" s="1"/>
  <c r="AY9" i="76"/>
  <c r="AZ9" i="76" s="1"/>
  <c r="AP51" i="80"/>
  <c r="AQ51" i="80" s="1"/>
  <c r="AP57" i="80"/>
  <c r="AQ57" i="80" s="1"/>
  <c r="AP54" i="80"/>
  <c r="AQ54" i="80" s="1"/>
  <c r="AP53" i="80"/>
  <c r="AQ53" i="80" s="1"/>
  <c r="AP56" i="80"/>
  <c r="AQ56" i="80" s="1"/>
  <c r="AP52" i="80"/>
  <c r="AQ52" i="80" s="1"/>
  <c r="AP45" i="80"/>
  <c r="AQ45" i="80" s="1"/>
  <c r="AP42" i="80"/>
  <c r="AQ42" i="80" s="1"/>
  <c r="AP35" i="80"/>
  <c r="AQ35" i="80" s="1"/>
  <c r="AP25" i="80"/>
  <c r="AQ25" i="80" s="1"/>
  <c r="AP15" i="80"/>
  <c r="AQ15" i="80" s="1"/>
  <c r="AP9" i="80"/>
  <c r="AQ9" i="80" s="1"/>
  <c r="AP48" i="80"/>
  <c r="AQ48" i="80" s="1"/>
  <c r="AP41" i="80"/>
  <c r="AQ41" i="80" s="1"/>
  <c r="AP38" i="80"/>
  <c r="AQ38" i="80" s="1"/>
  <c r="AP30" i="80"/>
  <c r="AQ30" i="80" s="1"/>
  <c r="AP24" i="80"/>
  <c r="AQ24" i="80" s="1"/>
  <c r="AP14" i="80"/>
  <c r="AQ14" i="80" s="1"/>
  <c r="AP8" i="80"/>
  <c r="AQ8" i="80" s="1"/>
  <c r="AP44" i="80"/>
  <c r="AQ44" i="80" s="1"/>
  <c r="AP37" i="80"/>
  <c r="AQ37" i="80" s="1"/>
  <c r="AP34" i="80"/>
  <c r="AQ34" i="80" s="1"/>
  <c r="AP29" i="80"/>
  <c r="AQ29" i="80" s="1"/>
  <c r="AP19" i="80"/>
  <c r="AQ19" i="80" s="1"/>
  <c r="AP13" i="80"/>
  <c r="AQ13" i="80" s="1"/>
  <c r="AP40" i="80"/>
  <c r="AQ40" i="80" s="1"/>
  <c r="AP33" i="80"/>
  <c r="AQ33" i="80" s="1"/>
  <c r="AP28" i="80"/>
  <c r="AQ28" i="80" s="1"/>
  <c r="AP18" i="80"/>
  <c r="AQ18" i="80" s="1"/>
  <c r="AP12" i="80"/>
  <c r="AQ12" i="80" s="1"/>
  <c r="AP47" i="80"/>
  <c r="AQ47" i="80" s="1"/>
  <c r="AP22" i="80"/>
  <c r="AQ22" i="80" s="1"/>
  <c r="AP16" i="80"/>
  <c r="AQ16" i="80" s="1"/>
  <c r="AP55" i="80"/>
  <c r="AQ55" i="80" s="1"/>
  <c r="AP50" i="80"/>
  <c r="AQ50" i="80" s="1"/>
  <c r="AP43" i="80"/>
  <c r="AQ43" i="80" s="1"/>
  <c r="AP27" i="80"/>
  <c r="AQ27" i="80" s="1"/>
  <c r="AP21" i="80"/>
  <c r="AQ21" i="80" s="1"/>
  <c r="AP11" i="80"/>
  <c r="AQ11" i="80" s="1"/>
  <c r="AP49" i="80"/>
  <c r="AQ49" i="80" s="1"/>
  <c r="AP46" i="80"/>
  <c r="AQ46" i="80" s="1"/>
  <c r="AP39" i="80"/>
  <c r="AQ39" i="80" s="1"/>
  <c r="AP36" i="80"/>
  <c r="AQ36" i="80" s="1"/>
  <c r="AP31" i="80"/>
  <c r="AQ31" i="80" s="1"/>
  <c r="AP10" i="80"/>
  <c r="AQ10" i="80" s="1"/>
  <c r="AP26" i="80"/>
  <c r="AQ26" i="80" s="1"/>
  <c r="AP17" i="80"/>
  <c r="AQ17" i="80" s="1"/>
  <c r="AP32" i="80"/>
  <c r="AQ32" i="80" s="1"/>
  <c r="AP23" i="80"/>
  <c r="AQ23" i="80" s="1"/>
  <c r="AP20" i="80"/>
  <c r="AQ20" i="80" s="1"/>
  <c r="AG80" i="81"/>
  <c r="AH80" i="81" s="1"/>
  <c r="AG72" i="81"/>
  <c r="AH72" i="81" s="1"/>
  <c r="AG96" i="81"/>
  <c r="AH96" i="81" s="1"/>
  <c r="AG88" i="81"/>
  <c r="AH88" i="81" s="1"/>
  <c r="AG69" i="81"/>
  <c r="AH69" i="81" s="1"/>
  <c r="AG101" i="81"/>
  <c r="AH101" i="81" s="1"/>
  <c r="AG98" i="81"/>
  <c r="AH98" i="81" s="1"/>
  <c r="AG92" i="81"/>
  <c r="AH92" i="81" s="1"/>
  <c r="AG60" i="81"/>
  <c r="AH60" i="81" s="1"/>
  <c r="AG74" i="81"/>
  <c r="AH74" i="81" s="1"/>
  <c r="AG64" i="81"/>
  <c r="AH64" i="81" s="1"/>
  <c r="AG44" i="81"/>
  <c r="AH44" i="81" s="1"/>
  <c r="AG36" i="81"/>
  <c r="AH36" i="81" s="1"/>
  <c r="AG26" i="81"/>
  <c r="AH26" i="81" s="1"/>
  <c r="AG100" i="81"/>
  <c r="AH100" i="81" s="1"/>
  <c r="AG30" i="81"/>
  <c r="AH30" i="81" s="1"/>
  <c r="AG17" i="81"/>
  <c r="AH17" i="81" s="1"/>
  <c r="AG94" i="81"/>
  <c r="AH94" i="81" s="1"/>
  <c r="AG61" i="81"/>
  <c r="AH61" i="81" s="1"/>
  <c r="AG40" i="81"/>
  <c r="AH40" i="81" s="1"/>
  <c r="AG34" i="81"/>
  <c r="AH34" i="81" s="1"/>
  <c r="AG8" i="81"/>
  <c r="AH8" i="81" s="1"/>
  <c r="AG56" i="81"/>
  <c r="AH56" i="81" s="1"/>
  <c r="AG48" i="81"/>
  <c r="AH48" i="81" s="1"/>
  <c r="AG42" i="81"/>
  <c r="AH42" i="81" s="1"/>
  <c r="AG52" i="81"/>
  <c r="AH52" i="81" s="1"/>
  <c r="AG20" i="81"/>
  <c r="AH20" i="81" s="1"/>
  <c r="AG84" i="81"/>
  <c r="AH84" i="81" s="1"/>
  <c r="AG62" i="81"/>
  <c r="AH62" i="81" s="1"/>
  <c r="AG24" i="81"/>
  <c r="AH24" i="81" s="1"/>
  <c r="AG16" i="81"/>
  <c r="AH16" i="81" s="1"/>
  <c r="AG12" i="81"/>
  <c r="AH12" i="81" s="1"/>
  <c r="AG50" i="81"/>
  <c r="AH50" i="81" s="1"/>
  <c r="AG22" i="81"/>
  <c r="AH22" i="81" s="1"/>
  <c r="AG41" i="81"/>
  <c r="AH41" i="81" s="1"/>
  <c r="AG28" i="81"/>
  <c r="AH28" i="81" s="1"/>
  <c r="AG54" i="81"/>
  <c r="AH54" i="81" s="1"/>
  <c r="AG10" i="81"/>
  <c r="AH10" i="81" s="1"/>
  <c r="AG68" i="81"/>
  <c r="AH68" i="81" s="1"/>
  <c r="AG32" i="81"/>
  <c r="AH32" i="81" s="1"/>
  <c r="AG18" i="81"/>
  <c r="AH18" i="81" s="1"/>
  <c r="AG14" i="81"/>
  <c r="AH14" i="81" s="1"/>
  <c r="AG45" i="81"/>
  <c r="AH45" i="81" s="1"/>
  <c r="AG81" i="81"/>
  <c r="AH81" i="81" s="1"/>
  <c r="AG43" i="81"/>
  <c r="AH43" i="81" s="1"/>
  <c r="AG78" i="81"/>
  <c r="AH78" i="81" s="1"/>
  <c r="AG70" i="81"/>
  <c r="AH70" i="81" s="1"/>
  <c r="AG15" i="81"/>
  <c r="AH15" i="81" s="1"/>
  <c r="AG51" i="81"/>
  <c r="AH51" i="81" s="1"/>
  <c r="AG67" i="81"/>
  <c r="AH67" i="81" s="1"/>
  <c r="AG19" i="81"/>
  <c r="AH19" i="81" s="1"/>
  <c r="AG90" i="81"/>
  <c r="AH90" i="81" s="1"/>
  <c r="AG33" i="81"/>
  <c r="AH33" i="81" s="1"/>
  <c r="AG29" i="81"/>
  <c r="AH29" i="81" s="1"/>
  <c r="AG57" i="81"/>
  <c r="AH57" i="81" s="1"/>
  <c r="AG95" i="81"/>
  <c r="AH95" i="81" s="1"/>
  <c r="AG71" i="81"/>
  <c r="AH71" i="81" s="1"/>
  <c r="AG104" i="81"/>
  <c r="AH104" i="81" s="1"/>
  <c r="AG97" i="81"/>
  <c r="AH97" i="81" s="1"/>
  <c r="AG89" i="81"/>
  <c r="AH89" i="81" s="1"/>
  <c r="AG9" i="81"/>
  <c r="AH9" i="81" s="1"/>
  <c r="AG53" i="81"/>
  <c r="AH53" i="81" s="1"/>
  <c r="AG83" i="81"/>
  <c r="AH83" i="81" s="1"/>
  <c r="AG99" i="81"/>
  <c r="AH99" i="81" s="1"/>
  <c r="AG77" i="81"/>
  <c r="AH77" i="81" s="1"/>
  <c r="AG11" i="81"/>
  <c r="AH11" i="81" s="1"/>
  <c r="AG37" i="81"/>
  <c r="AH37" i="81" s="1"/>
  <c r="AG38" i="81"/>
  <c r="AH38" i="81" s="1"/>
  <c r="AG59" i="81"/>
  <c r="AH59" i="81" s="1"/>
  <c r="AG79" i="81"/>
  <c r="AH79" i="81" s="1"/>
  <c r="AG27" i="81"/>
  <c r="AH27" i="81" s="1"/>
  <c r="AG76" i="81"/>
  <c r="AH76" i="81" s="1"/>
  <c r="AG39" i="81"/>
  <c r="AH39" i="81" s="1"/>
  <c r="AG73" i="81"/>
  <c r="AH73" i="81" s="1"/>
  <c r="AG21" i="81"/>
  <c r="AH21" i="81" s="1"/>
  <c r="AG58" i="81"/>
  <c r="AH58" i="81" s="1"/>
  <c r="AG31" i="81"/>
  <c r="AH31" i="81" s="1"/>
  <c r="AG102" i="81"/>
  <c r="AH102" i="81" s="1"/>
  <c r="AG85" i="81"/>
  <c r="AH85" i="81" s="1"/>
  <c r="AG55" i="81"/>
  <c r="AH55" i="81" s="1"/>
  <c r="AG46" i="81"/>
  <c r="AH46" i="81" s="1"/>
  <c r="AG65" i="81"/>
  <c r="AH65" i="81" s="1"/>
  <c r="AG82" i="81"/>
  <c r="AH82" i="81" s="1"/>
  <c r="AG93" i="81"/>
  <c r="AH93" i="81" s="1"/>
  <c r="AG13" i="81"/>
  <c r="AH13" i="81" s="1"/>
  <c r="AG63" i="81"/>
  <c r="AH63" i="81" s="1"/>
  <c r="AG47" i="81"/>
  <c r="AH47" i="81" s="1"/>
  <c r="AG103" i="81"/>
  <c r="AH103" i="81" s="1"/>
  <c r="AG23" i="81"/>
  <c r="AH23" i="81" s="1"/>
  <c r="AG91" i="81"/>
  <c r="AH91" i="81" s="1"/>
  <c r="AG75" i="81"/>
  <c r="AH75" i="81" s="1"/>
  <c r="AG66" i="81"/>
  <c r="AH66" i="81" s="1"/>
  <c r="AG25" i="81"/>
  <c r="AH25" i="81" s="1"/>
  <c r="AG35" i="81"/>
  <c r="AH35" i="81" s="1"/>
  <c r="AG86" i="81"/>
  <c r="AH86" i="81" s="1"/>
  <c r="AG49" i="81"/>
  <c r="AH49" i="81" s="1"/>
  <c r="AG87" i="81"/>
  <c r="AH87" i="81" s="1"/>
  <c r="AS104" i="81"/>
  <c r="AT104" i="81" s="1"/>
  <c r="AS94" i="81"/>
  <c r="AT94" i="81" s="1"/>
  <c r="AS91" i="81"/>
  <c r="AT91" i="81" s="1"/>
  <c r="AS86" i="81"/>
  <c r="AT86" i="81" s="1"/>
  <c r="AS81" i="81"/>
  <c r="AT81" i="81" s="1"/>
  <c r="AS68" i="81"/>
  <c r="AT68" i="81" s="1"/>
  <c r="AS59" i="81"/>
  <c r="AT59" i="81" s="1"/>
  <c r="AS100" i="81"/>
  <c r="AT100" i="81" s="1"/>
  <c r="AS97" i="81"/>
  <c r="AT97" i="81" s="1"/>
  <c r="AS103" i="81"/>
  <c r="AT103" i="81" s="1"/>
  <c r="AS89" i="81"/>
  <c r="AT89" i="81" s="1"/>
  <c r="AS80" i="81"/>
  <c r="AT80" i="81" s="1"/>
  <c r="AS72" i="81"/>
  <c r="AT72" i="81" s="1"/>
  <c r="AS62" i="81"/>
  <c r="AT62" i="81" s="1"/>
  <c r="AS96" i="81"/>
  <c r="AT96" i="81" s="1"/>
  <c r="AS93" i="81"/>
  <c r="AT93" i="81" s="1"/>
  <c r="AS84" i="81"/>
  <c r="AT84" i="81" s="1"/>
  <c r="AS75" i="81"/>
  <c r="AT75" i="81" s="1"/>
  <c r="AS67" i="81"/>
  <c r="AT67" i="81" s="1"/>
  <c r="AS61" i="81"/>
  <c r="AT61" i="81" s="1"/>
  <c r="AS102" i="81"/>
  <c r="AT102" i="81" s="1"/>
  <c r="AS99" i="81"/>
  <c r="AT99" i="81" s="1"/>
  <c r="AS88" i="81"/>
  <c r="AT88" i="81" s="1"/>
  <c r="AS74" i="81"/>
  <c r="AT74" i="81" s="1"/>
  <c r="AS73" i="81"/>
  <c r="AT73" i="81" s="1"/>
  <c r="AS66" i="81"/>
  <c r="AT66" i="81" s="1"/>
  <c r="AS55" i="81"/>
  <c r="AT55" i="81" s="1"/>
  <c r="AS47" i="81"/>
  <c r="AT47" i="81" s="1"/>
  <c r="AS41" i="81"/>
  <c r="AT41" i="81" s="1"/>
  <c r="AS38" i="81"/>
  <c r="AT38" i="81" s="1"/>
  <c r="AS28" i="81"/>
  <c r="AT28" i="81" s="1"/>
  <c r="AS83" i="81"/>
  <c r="AT83" i="81" s="1"/>
  <c r="AS82" i="81"/>
  <c r="AT82" i="81" s="1"/>
  <c r="AS51" i="81"/>
  <c r="AT51" i="81" s="1"/>
  <c r="AS46" i="81"/>
  <c r="AT46" i="81" s="1"/>
  <c r="AS37" i="81"/>
  <c r="AT37" i="81" s="1"/>
  <c r="AS32" i="81"/>
  <c r="AT32" i="81" s="1"/>
  <c r="AS19" i="81"/>
  <c r="AT19" i="81" s="1"/>
  <c r="AS98" i="81"/>
  <c r="AT98" i="81" s="1"/>
  <c r="AS90" i="81"/>
  <c r="AT90" i="81" s="1"/>
  <c r="AS45" i="81"/>
  <c r="AT45" i="81" s="1"/>
  <c r="AS36" i="81"/>
  <c r="AT36" i="81" s="1"/>
  <c r="AS23" i="81"/>
  <c r="AT23" i="81" s="1"/>
  <c r="AS18" i="81"/>
  <c r="AT18" i="81" s="1"/>
  <c r="AS15" i="81"/>
  <c r="AT15" i="81" s="1"/>
  <c r="AS11" i="81"/>
  <c r="AT11" i="81" s="1"/>
  <c r="AS92" i="81"/>
  <c r="AT92" i="81" s="1"/>
  <c r="AS76" i="81"/>
  <c r="AT76" i="81" s="1"/>
  <c r="AS69" i="81"/>
  <c r="AT69" i="81" s="1"/>
  <c r="AS54" i="81"/>
  <c r="AT54" i="81" s="1"/>
  <c r="AS50" i="81"/>
  <c r="AT50" i="81" s="1"/>
  <c r="AS44" i="81"/>
  <c r="AT44" i="81" s="1"/>
  <c r="AS27" i="81"/>
  <c r="AT27" i="81" s="1"/>
  <c r="AS22" i="81"/>
  <c r="AT22" i="81" s="1"/>
  <c r="AS17" i="81"/>
  <c r="AT17" i="81" s="1"/>
  <c r="AS14" i="81"/>
  <c r="AT14" i="81" s="1"/>
  <c r="AS10" i="81"/>
  <c r="AT10" i="81" s="1"/>
  <c r="AS85" i="81"/>
  <c r="AT85" i="81" s="1"/>
  <c r="AS77" i="81"/>
  <c r="AT77" i="81" s="1"/>
  <c r="AS70" i="81"/>
  <c r="AT70" i="81" s="1"/>
  <c r="AS63" i="81"/>
  <c r="AT63" i="81" s="1"/>
  <c r="AS57" i="81"/>
  <c r="AT57" i="81" s="1"/>
  <c r="AS49" i="81"/>
  <c r="AT49" i="81" s="1"/>
  <c r="AS40" i="81"/>
  <c r="AT40" i="81" s="1"/>
  <c r="AS31" i="81"/>
  <c r="AT31" i="81" s="1"/>
  <c r="AS26" i="81"/>
  <c r="AT26" i="81" s="1"/>
  <c r="AS21" i="81"/>
  <c r="AT21" i="81" s="1"/>
  <c r="AS9" i="81"/>
  <c r="AT9" i="81" s="1"/>
  <c r="AS78" i="81"/>
  <c r="AT78" i="81" s="1"/>
  <c r="AS71" i="81"/>
  <c r="AT71" i="81" s="1"/>
  <c r="AS64" i="81"/>
  <c r="AT64" i="81" s="1"/>
  <c r="AS58" i="81"/>
  <c r="AT58" i="81" s="1"/>
  <c r="AS56" i="81"/>
  <c r="AT56" i="81" s="1"/>
  <c r="AS53" i="81"/>
  <c r="AT53" i="81" s="1"/>
  <c r="AS48" i="81"/>
  <c r="AT48" i="81" s="1"/>
  <c r="AS43" i="81"/>
  <c r="AT43" i="81" s="1"/>
  <c r="AS42" i="81"/>
  <c r="AT42" i="81" s="1"/>
  <c r="AS35" i="81"/>
  <c r="AT35" i="81" s="1"/>
  <c r="AS30" i="81"/>
  <c r="AT30" i="81" s="1"/>
  <c r="AS25" i="81"/>
  <c r="AT25" i="81" s="1"/>
  <c r="AS13" i="81"/>
  <c r="AT13" i="81" s="1"/>
  <c r="AS65" i="81"/>
  <c r="AT65" i="81" s="1"/>
  <c r="AS29" i="81"/>
  <c r="AT29" i="81" s="1"/>
  <c r="AS20" i="81"/>
  <c r="AT20" i="81" s="1"/>
  <c r="AS87" i="81"/>
  <c r="AT87" i="81" s="1"/>
  <c r="AS52" i="81"/>
  <c r="AT52" i="81" s="1"/>
  <c r="AS39" i="81"/>
  <c r="AT39" i="81" s="1"/>
  <c r="AS95" i="81"/>
  <c r="AT95" i="81" s="1"/>
  <c r="AS24" i="81"/>
  <c r="AT24" i="81" s="1"/>
  <c r="AS8" i="81"/>
  <c r="AT8" i="81" s="1"/>
  <c r="AS34" i="81"/>
  <c r="AT34" i="81" s="1"/>
  <c r="AS79" i="81"/>
  <c r="AT79" i="81" s="1"/>
  <c r="AS12" i="81"/>
  <c r="AT12" i="81" s="1"/>
  <c r="AS33" i="81"/>
  <c r="AT33" i="81" s="1"/>
  <c r="AS60" i="81"/>
  <c r="AT60" i="81" s="1"/>
  <c r="AS16" i="81"/>
  <c r="AT16" i="81" s="1"/>
  <c r="AS101" i="81"/>
  <c r="AT101" i="81" s="1"/>
  <c r="AJ43" i="82"/>
  <c r="AK43" i="82" s="1"/>
  <c r="AJ55" i="82"/>
  <c r="AK55" i="82" s="1"/>
  <c r="AJ58" i="82"/>
  <c r="AK58" i="82" s="1"/>
  <c r="AJ51" i="82"/>
  <c r="AK51" i="82" s="1"/>
  <c r="AJ47" i="82"/>
  <c r="AK47" i="82" s="1"/>
  <c r="AJ44" i="82"/>
  <c r="AK44" i="82" s="1"/>
  <c r="AJ39" i="82"/>
  <c r="AK39" i="82" s="1"/>
  <c r="AJ36" i="82"/>
  <c r="AK36" i="82" s="1"/>
  <c r="AJ59" i="82"/>
  <c r="AK59" i="82" s="1"/>
  <c r="AJ42" i="82"/>
  <c r="AK42" i="82" s="1"/>
  <c r="AJ31" i="82"/>
  <c r="AK31" i="82" s="1"/>
  <c r="AJ27" i="82"/>
  <c r="AK27" i="82" s="1"/>
  <c r="AJ23" i="82"/>
  <c r="AK23" i="82" s="1"/>
  <c r="AJ46" i="82"/>
  <c r="AK46" i="82" s="1"/>
  <c r="AJ19" i="82"/>
  <c r="AK19" i="82" s="1"/>
  <c r="AJ35" i="82"/>
  <c r="AK35" i="82" s="1"/>
  <c r="AJ32" i="82"/>
  <c r="AK32" i="82" s="1"/>
  <c r="AJ15" i="82"/>
  <c r="AK15" i="82" s="1"/>
  <c r="AJ11" i="82"/>
  <c r="AK11" i="82" s="1"/>
  <c r="AJ14" i="82"/>
  <c r="AK14" i="82" s="1"/>
  <c r="AJ28" i="82"/>
  <c r="AK28" i="82" s="1"/>
  <c r="AJ49" i="82"/>
  <c r="AK49" i="82" s="1"/>
  <c r="AJ13" i="82"/>
  <c r="AK13" i="82" s="1"/>
  <c r="AJ54" i="82"/>
  <c r="AK54" i="82" s="1"/>
  <c r="AJ50" i="82"/>
  <c r="AK50" i="82" s="1"/>
  <c r="AJ57" i="82"/>
  <c r="AK57" i="82" s="1"/>
  <c r="AJ20" i="82"/>
  <c r="AK20" i="82" s="1"/>
  <c r="AJ53" i="82"/>
  <c r="AK53" i="82" s="1"/>
  <c r="AJ60" i="82"/>
  <c r="AK60" i="82" s="1"/>
  <c r="AJ22" i="82"/>
  <c r="AK22" i="82" s="1"/>
  <c r="AJ8" i="82"/>
  <c r="AK8" i="82" s="1"/>
  <c r="AJ9" i="82"/>
  <c r="AK9" i="82" s="1"/>
  <c r="AJ26" i="82"/>
  <c r="AK26" i="82" s="1"/>
  <c r="AJ25" i="82"/>
  <c r="AK25" i="82" s="1"/>
  <c r="AJ17" i="82"/>
  <c r="AK17" i="82" s="1"/>
  <c r="AJ30" i="82"/>
  <c r="AK30" i="82" s="1"/>
  <c r="AJ21" i="82"/>
  <c r="AK21" i="82" s="1"/>
  <c r="AJ24" i="82"/>
  <c r="AK24" i="82" s="1"/>
  <c r="AJ29" i="82"/>
  <c r="AK29" i="82" s="1"/>
  <c r="AJ16" i="82"/>
  <c r="AK16" i="82" s="1"/>
  <c r="AJ34" i="82"/>
  <c r="AK34" i="82" s="1"/>
  <c r="AJ37" i="82"/>
  <c r="AK37" i="82" s="1"/>
  <c r="AJ45" i="82"/>
  <c r="AK45" i="82" s="1"/>
  <c r="AJ12" i="82"/>
  <c r="AK12" i="82" s="1"/>
  <c r="AJ33" i="82"/>
  <c r="AK33" i="82" s="1"/>
  <c r="AJ56" i="82"/>
  <c r="AK56" i="82" s="1"/>
  <c r="AJ40" i="82"/>
  <c r="AK40" i="82" s="1"/>
  <c r="AJ18" i="82"/>
  <c r="AK18" i="82" s="1"/>
  <c r="AJ38" i="82"/>
  <c r="AK38" i="82" s="1"/>
  <c r="AJ41" i="82"/>
  <c r="AK41" i="82" s="1"/>
  <c r="AJ10" i="82"/>
  <c r="AK10" i="82" s="1"/>
  <c r="AJ48" i="82"/>
  <c r="AK48" i="82" s="1"/>
  <c r="AJ52" i="82"/>
  <c r="AK52" i="82" s="1"/>
  <c r="AI51" i="86"/>
  <c r="AJ51" i="86" s="1"/>
  <c r="AI59" i="86"/>
  <c r="AJ59" i="86" s="1"/>
  <c r="AI67" i="86"/>
  <c r="AJ67" i="86" s="1"/>
  <c r="AI75" i="86"/>
  <c r="AJ75" i="86" s="1"/>
  <c r="AI83" i="86"/>
  <c r="AJ83" i="86" s="1"/>
  <c r="AI89" i="86"/>
  <c r="AJ89" i="86" s="1"/>
  <c r="AI97" i="86"/>
  <c r="AJ97" i="86" s="1"/>
  <c r="AI56" i="86"/>
  <c r="AJ56" i="86" s="1"/>
  <c r="AI64" i="86"/>
  <c r="AJ64" i="86" s="1"/>
  <c r="AI72" i="86"/>
  <c r="AJ72" i="86" s="1"/>
  <c r="AI53" i="86"/>
  <c r="AJ53" i="86" s="1"/>
  <c r="AI61" i="86"/>
  <c r="AJ61" i="86" s="1"/>
  <c r="AI69" i="86"/>
  <c r="AJ69" i="86" s="1"/>
  <c r="AI77" i="86"/>
  <c r="AJ77" i="86" s="1"/>
  <c r="AI87" i="86"/>
  <c r="AJ87" i="86" s="1"/>
  <c r="AI95" i="86"/>
  <c r="AJ95" i="86" s="1"/>
  <c r="AI50" i="86"/>
  <c r="AJ50" i="86" s="1"/>
  <c r="AI58" i="86"/>
  <c r="AJ58" i="86" s="1"/>
  <c r="AI66" i="86"/>
  <c r="AJ66" i="86" s="1"/>
  <c r="AI74" i="86"/>
  <c r="AJ74" i="86" s="1"/>
  <c r="AI82" i="86"/>
  <c r="AJ82" i="86" s="1"/>
  <c r="AI86" i="86"/>
  <c r="AJ86" i="86" s="1"/>
  <c r="AI94" i="86"/>
  <c r="AJ94" i="86" s="1"/>
  <c r="AI55" i="86"/>
  <c r="AJ55" i="86" s="1"/>
  <c r="AI63" i="86"/>
  <c r="AJ63" i="86" s="1"/>
  <c r="AI71" i="86"/>
  <c r="AJ71" i="86" s="1"/>
  <c r="AI79" i="86"/>
  <c r="AJ79" i="86" s="1"/>
  <c r="AI85" i="86"/>
  <c r="AJ85" i="86" s="1"/>
  <c r="AI93" i="86"/>
  <c r="AJ93" i="86" s="1"/>
  <c r="AI101" i="86"/>
  <c r="AJ101" i="86" s="1"/>
  <c r="AI52" i="86"/>
  <c r="AJ52" i="86" s="1"/>
  <c r="AI60" i="86"/>
  <c r="AJ60" i="86" s="1"/>
  <c r="AI68" i="86"/>
  <c r="AJ68" i="86" s="1"/>
  <c r="AI76" i="86"/>
  <c r="AJ76" i="86" s="1"/>
  <c r="AI84" i="86"/>
  <c r="AJ84" i="86" s="1"/>
  <c r="AI92" i="86"/>
  <c r="AJ92" i="86" s="1"/>
  <c r="AI100" i="86"/>
  <c r="AJ100" i="86" s="1"/>
  <c r="AI49" i="86"/>
  <c r="AJ49" i="86" s="1"/>
  <c r="AI57" i="86"/>
  <c r="AJ57" i="86" s="1"/>
  <c r="AI65" i="86"/>
  <c r="AJ65" i="86" s="1"/>
  <c r="AI73" i="86"/>
  <c r="AJ73" i="86" s="1"/>
  <c r="AI54" i="86"/>
  <c r="AJ54" i="86" s="1"/>
  <c r="AI62" i="86"/>
  <c r="AJ62" i="86" s="1"/>
  <c r="AI70" i="86"/>
  <c r="AJ70" i="86" s="1"/>
  <c r="AI78" i="86"/>
  <c r="AJ78" i="86" s="1"/>
  <c r="AI90" i="86"/>
  <c r="AJ90" i="86" s="1"/>
  <c r="AI98" i="86"/>
  <c r="AJ98" i="86" s="1"/>
  <c r="AI80" i="86"/>
  <c r="AJ80" i="86" s="1"/>
  <c r="AI81" i="86"/>
  <c r="AJ81" i="86" s="1"/>
  <c r="AI88" i="86"/>
  <c r="AJ88" i="86" s="1"/>
  <c r="AI91" i="86"/>
  <c r="AJ91" i="86" s="1"/>
  <c r="AI96" i="86"/>
  <c r="AJ96" i="86" s="1"/>
  <c r="AI99" i="86"/>
  <c r="AJ99" i="86" s="1"/>
  <c r="AI46" i="86"/>
  <c r="AJ46" i="86" s="1"/>
  <c r="AI47" i="86"/>
  <c r="AJ47" i="86" s="1"/>
  <c r="AI40" i="86"/>
  <c r="AJ40" i="86" s="1"/>
  <c r="AI48" i="86"/>
  <c r="AJ48" i="86" s="1"/>
  <c r="AI41" i="86"/>
  <c r="AJ41" i="86" s="1"/>
  <c r="AI42" i="86"/>
  <c r="AJ42" i="86" s="1"/>
  <c r="AI43" i="86"/>
  <c r="AJ43" i="86" s="1"/>
  <c r="AI44" i="86"/>
  <c r="AJ44" i="86" s="1"/>
  <c r="AI45" i="86"/>
  <c r="AJ45" i="86" s="1"/>
  <c r="AP66" i="79"/>
  <c r="AQ66" i="79" s="1"/>
  <c r="AP62" i="79"/>
  <c r="AQ62" i="79" s="1"/>
  <c r="AP58" i="79"/>
  <c r="AQ58" i="79" s="1"/>
  <c r="AP54" i="79"/>
  <c r="AQ54" i="79" s="1"/>
  <c r="AP50" i="79"/>
  <c r="AQ50" i="79" s="1"/>
  <c r="AP46" i="79"/>
  <c r="AQ46" i="79" s="1"/>
  <c r="AP42" i="79"/>
  <c r="AQ42" i="79" s="1"/>
  <c r="AP38" i="79"/>
  <c r="AQ38" i="79" s="1"/>
  <c r="AP34" i="79"/>
  <c r="AQ34" i="79" s="1"/>
  <c r="AP24" i="79"/>
  <c r="AQ24" i="79" s="1"/>
  <c r="AP21" i="79"/>
  <c r="AQ21" i="79" s="1"/>
  <c r="AP16" i="79"/>
  <c r="AQ16" i="79" s="1"/>
  <c r="AP13" i="79"/>
  <c r="AQ13" i="79" s="1"/>
  <c r="AP30" i="79"/>
  <c r="AQ30" i="79" s="1"/>
  <c r="AP26" i="79"/>
  <c r="AQ26" i="79" s="1"/>
  <c r="AP18" i="79"/>
  <c r="AQ18" i="79" s="1"/>
  <c r="AP69" i="79"/>
  <c r="AQ69" i="79" s="1"/>
  <c r="AP65" i="79"/>
  <c r="AQ65" i="79" s="1"/>
  <c r="AP61" i="79"/>
  <c r="AQ61" i="79" s="1"/>
  <c r="AP57" i="79"/>
  <c r="AQ57" i="79" s="1"/>
  <c r="AP53" i="79"/>
  <c r="AQ53" i="79" s="1"/>
  <c r="AP49" i="79"/>
  <c r="AQ49" i="79" s="1"/>
  <c r="AP45" i="79"/>
  <c r="AQ45" i="79" s="1"/>
  <c r="AP41" i="79"/>
  <c r="AQ41" i="79" s="1"/>
  <c r="AP37" i="79"/>
  <c r="AQ37" i="79" s="1"/>
  <c r="AP33" i="79"/>
  <c r="AQ33" i="79" s="1"/>
  <c r="AP23" i="79"/>
  <c r="AQ23" i="79" s="1"/>
  <c r="AP15" i="79"/>
  <c r="AQ15" i="79" s="1"/>
  <c r="AP29" i="79"/>
  <c r="AQ29" i="79" s="1"/>
  <c r="AP68" i="79"/>
  <c r="AQ68" i="79" s="1"/>
  <c r="AP64" i="79"/>
  <c r="AQ64" i="79" s="1"/>
  <c r="AP60" i="79"/>
  <c r="AQ60" i="79" s="1"/>
  <c r="AP56" i="79"/>
  <c r="AQ56" i="79" s="1"/>
  <c r="AP52" i="79"/>
  <c r="AQ52" i="79" s="1"/>
  <c r="AP48" i="79"/>
  <c r="AQ48" i="79" s="1"/>
  <c r="AP44" i="79"/>
  <c r="AQ44" i="79" s="1"/>
  <c r="AP40" i="79"/>
  <c r="AQ40" i="79" s="1"/>
  <c r="AP36" i="79"/>
  <c r="AQ36" i="79" s="1"/>
  <c r="AP25" i="79"/>
  <c r="AQ25" i="79" s="1"/>
  <c r="AP20" i="79"/>
  <c r="AQ20" i="79" s="1"/>
  <c r="AP17" i="79"/>
  <c r="AQ17" i="79" s="1"/>
  <c r="AQ12" i="79"/>
  <c r="AQ9" i="79"/>
  <c r="AP32" i="79"/>
  <c r="AQ32" i="79" s="1"/>
  <c r="AP28" i="79"/>
  <c r="AQ28" i="79" s="1"/>
  <c r="AP22" i="79"/>
  <c r="AQ22" i="79" s="1"/>
  <c r="AP14" i="79"/>
  <c r="AQ14" i="79" s="1"/>
  <c r="AP67" i="79"/>
  <c r="AQ67" i="79" s="1"/>
  <c r="AP63" i="79"/>
  <c r="AQ63" i="79" s="1"/>
  <c r="AP59" i="79"/>
  <c r="AQ59" i="79" s="1"/>
  <c r="AP55" i="79"/>
  <c r="AQ55" i="79" s="1"/>
  <c r="AP51" i="79"/>
  <c r="AQ51" i="79" s="1"/>
  <c r="AP47" i="79"/>
  <c r="AQ47" i="79" s="1"/>
  <c r="AP43" i="79"/>
  <c r="AQ43" i="79" s="1"/>
  <c r="AP39" i="79"/>
  <c r="AQ39" i="79" s="1"/>
  <c r="AP35" i="79"/>
  <c r="AQ35" i="79" s="1"/>
  <c r="AP19" i="79"/>
  <c r="AQ19" i="79" s="1"/>
  <c r="AP31" i="79"/>
  <c r="AQ31" i="79" s="1"/>
  <c r="AP27" i="79"/>
  <c r="AQ27" i="79" s="1"/>
  <c r="AQ8" i="79"/>
  <c r="AV48" i="86"/>
  <c r="AW48" i="86" s="1"/>
  <c r="AV47" i="86"/>
  <c r="AW47" i="86" s="1"/>
  <c r="AV46" i="86"/>
  <c r="AW46" i="86" s="1"/>
  <c r="AV45" i="86"/>
  <c r="AW45" i="86" s="1"/>
  <c r="AV42" i="86"/>
  <c r="AW42" i="86" s="1"/>
  <c r="AV52" i="86"/>
  <c r="AW52" i="86" s="1"/>
  <c r="AV60" i="86"/>
  <c r="AW60" i="86" s="1"/>
  <c r="AV68" i="86"/>
  <c r="AW68" i="86" s="1"/>
  <c r="AV76" i="86"/>
  <c r="AW76" i="86" s="1"/>
  <c r="AV85" i="86"/>
  <c r="AW85" i="86" s="1"/>
  <c r="AV93" i="86"/>
  <c r="AW93" i="86" s="1"/>
  <c r="AV101" i="86"/>
  <c r="AW101" i="86" s="1"/>
  <c r="AV49" i="86"/>
  <c r="AW49" i="86" s="1"/>
  <c r="AV57" i="86"/>
  <c r="AW57" i="86" s="1"/>
  <c r="AV65" i="86"/>
  <c r="AW65" i="86" s="1"/>
  <c r="AV73" i="86"/>
  <c r="AW73" i="86" s="1"/>
  <c r="AV43" i="86"/>
  <c r="AW43" i="86" s="1"/>
  <c r="AV54" i="86"/>
  <c r="AW54" i="86" s="1"/>
  <c r="AV62" i="86"/>
  <c r="AW62" i="86" s="1"/>
  <c r="AV70" i="86"/>
  <c r="AW70" i="86" s="1"/>
  <c r="AV78" i="86"/>
  <c r="AW78" i="86" s="1"/>
  <c r="AV91" i="86"/>
  <c r="AW91" i="86" s="1"/>
  <c r="AV99" i="86"/>
  <c r="AW99" i="86" s="1"/>
  <c r="AV51" i="86"/>
  <c r="AW51" i="86" s="1"/>
  <c r="AV59" i="86"/>
  <c r="AW59" i="86" s="1"/>
  <c r="AV67" i="86"/>
  <c r="AW67" i="86" s="1"/>
  <c r="AV75" i="86"/>
  <c r="AW75" i="86" s="1"/>
  <c r="AV83" i="86"/>
  <c r="AW83" i="86" s="1"/>
  <c r="AV90" i="86"/>
  <c r="AW90" i="86" s="1"/>
  <c r="AV98" i="86"/>
  <c r="AW98" i="86" s="1"/>
  <c r="AV44" i="86"/>
  <c r="AW44" i="86" s="1"/>
  <c r="AV40" i="86"/>
  <c r="AW40" i="86" s="1"/>
  <c r="AV56" i="86"/>
  <c r="AW56" i="86" s="1"/>
  <c r="AV64" i="86"/>
  <c r="AW64" i="86" s="1"/>
  <c r="AV72" i="86"/>
  <c r="AW72" i="86" s="1"/>
  <c r="AV80" i="86"/>
  <c r="AW80" i="86" s="1"/>
  <c r="AV89" i="86"/>
  <c r="AW89" i="86" s="1"/>
  <c r="AV97" i="86"/>
  <c r="AW97" i="86" s="1"/>
  <c r="AV53" i="86"/>
  <c r="AW53" i="86" s="1"/>
  <c r="AV61" i="86"/>
  <c r="AW61" i="86" s="1"/>
  <c r="AV69" i="86"/>
  <c r="AW69" i="86" s="1"/>
  <c r="AV77" i="86"/>
  <c r="AW77" i="86" s="1"/>
  <c r="AV88" i="86"/>
  <c r="AW88" i="86" s="1"/>
  <c r="AV96" i="86"/>
  <c r="AW96" i="86" s="1"/>
  <c r="AV41" i="86"/>
  <c r="AW41" i="86" s="1"/>
  <c r="AV50" i="86"/>
  <c r="AW50" i="86" s="1"/>
  <c r="AV58" i="86"/>
  <c r="AW58" i="86" s="1"/>
  <c r="AV66" i="86"/>
  <c r="AW66" i="86" s="1"/>
  <c r="AV74" i="86"/>
  <c r="AW74" i="86" s="1"/>
  <c r="AV55" i="86"/>
  <c r="AW55" i="86" s="1"/>
  <c r="AV63" i="86"/>
  <c r="AW63" i="86" s="1"/>
  <c r="AV71" i="86"/>
  <c r="AW71" i="86" s="1"/>
  <c r="AV79" i="86"/>
  <c r="AW79" i="86" s="1"/>
  <c r="AV86" i="86"/>
  <c r="AW86" i="86" s="1"/>
  <c r="AV94" i="86"/>
  <c r="AW94" i="86" s="1"/>
  <c r="AV84" i="86"/>
  <c r="AW84" i="86" s="1"/>
  <c r="AV87" i="86"/>
  <c r="AW87" i="86" s="1"/>
  <c r="AV92" i="86"/>
  <c r="AW92" i="86" s="1"/>
  <c r="AV81" i="86"/>
  <c r="AW81" i="86" s="1"/>
  <c r="AV95" i="86"/>
  <c r="AW95" i="86" s="1"/>
  <c r="AV82" i="86"/>
  <c r="AW82" i="86" s="1"/>
  <c r="AV100" i="86"/>
  <c r="AW100" i="86" s="1"/>
  <c r="AS12" i="85"/>
  <c r="AT12" i="85" s="1"/>
  <c r="AS13" i="85"/>
  <c r="AT13" i="85" s="1"/>
  <c r="AS11" i="85"/>
  <c r="AT11" i="85" s="1"/>
  <c r="AS10" i="85"/>
  <c r="AT10" i="85" s="1"/>
  <c r="AS19" i="85"/>
  <c r="AT19" i="85" s="1"/>
  <c r="AS8" i="85"/>
  <c r="AT8" i="85" s="1"/>
  <c r="AS9" i="85"/>
  <c r="AT9" i="85" s="1"/>
  <c r="AS18" i="85"/>
  <c r="AT18" i="85" s="1"/>
  <c r="AS17" i="85"/>
  <c r="AT17" i="85" s="1"/>
  <c r="AS16" i="85"/>
  <c r="AT16" i="85" s="1"/>
  <c r="AS15" i="85"/>
  <c r="AT15" i="85" s="1"/>
  <c r="AS14" i="85"/>
  <c r="AT14" i="85" s="1"/>
  <c r="AI56" i="66"/>
  <c r="AJ56" i="66" s="1"/>
  <c r="AI64" i="66"/>
  <c r="AJ64" i="66" s="1"/>
  <c r="AI72" i="66"/>
  <c r="AJ72" i="66" s="1"/>
  <c r="AI80" i="66"/>
  <c r="AJ80" i="66" s="1"/>
  <c r="AI88" i="66"/>
  <c r="AJ88" i="66" s="1"/>
  <c r="AI96" i="66"/>
  <c r="AJ96" i="66" s="1"/>
  <c r="AI61" i="66"/>
  <c r="AJ61" i="66" s="1"/>
  <c r="AI69" i="66"/>
  <c r="AJ69" i="66" s="1"/>
  <c r="AI77" i="66"/>
  <c r="AJ77" i="66" s="1"/>
  <c r="AI85" i="66"/>
  <c r="AJ85" i="66" s="1"/>
  <c r="AI93" i="66"/>
  <c r="AJ93" i="66" s="1"/>
  <c r="AI101" i="66"/>
  <c r="AJ101" i="66" s="1"/>
  <c r="AI58" i="66"/>
  <c r="AJ58" i="66" s="1"/>
  <c r="AI66" i="66"/>
  <c r="AJ66" i="66" s="1"/>
  <c r="AI74" i="66"/>
  <c r="AJ74" i="66" s="1"/>
  <c r="AI82" i="66"/>
  <c r="AJ82" i="66" s="1"/>
  <c r="AI90" i="66"/>
  <c r="AJ90" i="66" s="1"/>
  <c r="AI98" i="66"/>
  <c r="AJ98" i="66" s="1"/>
  <c r="AI55" i="66"/>
  <c r="AJ55" i="66" s="1"/>
  <c r="AI63" i="66"/>
  <c r="AJ63" i="66" s="1"/>
  <c r="AI71" i="66"/>
  <c r="AJ71" i="66" s="1"/>
  <c r="AI79" i="66"/>
  <c r="AJ79" i="66" s="1"/>
  <c r="AI87" i="66"/>
  <c r="AJ87" i="66" s="1"/>
  <c r="AI95" i="66"/>
  <c r="AJ95" i="66" s="1"/>
  <c r="AI60" i="66"/>
  <c r="AJ60" i="66" s="1"/>
  <c r="AI68" i="66"/>
  <c r="AJ68" i="66" s="1"/>
  <c r="AI76" i="66"/>
  <c r="AJ76" i="66" s="1"/>
  <c r="AI84" i="66"/>
  <c r="AJ84" i="66" s="1"/>
  <c r="AI92" i="66"/>
  <c r="AJ92" i="66" s="1"/>
  <c r="AI100" i="66"/>
  <c r="AJ100" i="66" s="1"/>
  <c r="AI57" i="66"/>
  <c r="AJ57" i="66" s="1"/>
  <c r="AI65" i="66"/>
  <c r="AJ65" i="66" s="1"/>
  <c r="AI73" i="66"/>
  <c r="AJ73" i="66" s="1"/>
  <c r="AI81" i="66"/>
  <c r="AJ81" i="66" s="1"/>
  <c r="AI89" i="66"/>
  <c r="AJ89" i="66" s="1"/>
  <c r="AI97" i="66"/>
  <c r="AJ97" i="66" s="1"/>
  <c r="AI62" i="66"/>
  <c r="AJ62" i="66" s="1"/>
  <c r="AI70" i="66"/>
  <c r="AJ70" i="66" s="1"/>
  <c r="AI78" i="66"/>
  <c r="AJ78" i="66" s="1"/>
  <c r="AI86" i="66"/>
  <c r="AJ86" i="66" s="1"/>
  <c r="AI94" i="66"/>
  <c r="AJ94" i="66" s="1"/>
  <c r="AI59" i="66"/>
  <c r="AJ59" i="66" s="1"/>
  <c r="AI67" i="66"/>
  <c r="AJ67" i="66" s="1"/>
  <c r="AI75" i="66"/>
  <c r="AJ75" i="66" s="1"/>
  <c r="AI83" i="66"/>
  <c r="AJ83" i="66" s="1"/>
  <c r="AI91" i="66"/>
  <c r="AJ91" i="66" s="1"/>
  <c r="AI99" i="66"/>
  <c r="AJ99" i="66" s="1"/>
  <c r="AV38" i="66"/>
  <c r="AW38" i="66" s="1"/>
  <c r="AV46" i="66"/>
  <c r="AW46" i="66" s="1"/>
  <c r="AV57" i="66"/>
  <c r="AW57" i="66" s="1"/>
  <c r="AV65" i="66"/>
  <c r="AW65" i="66" s="1"/>
  <c r="AV73" i="66"/>
  <c r="AW73" i="66" s="1"/>
  <c r="AV81" i="66"/>
  <c r="AW81" i="66" s="1"/>
  <c r="AV89" i="66"/>
  <c r="AW89" i="66" s="1"/>
  <c r="AV97" i="66"/>
  <c r="AW97" i="66" s="1"/>
  <c r="AV45" i="66"/>
  <c r="AW45" i="66" s="1"/>
  <c r="AV54" i="66"/>
  <c r="AW54" i="66" s="1"/>
  <c r="AV62" i="66"/>
  <c r="AW62" i="66" s="1"/>
  <c r="AV70" i="66"/>
  <c r="AW70" i="66" s="1"/>
  <c r="AV78" i="66"/>
  <c r="AW78" i="66" s="1"/>
  <c r="AV86" i="66"/>
  <c r="AW86" i="66" s="1"/>
  <c r="AV94" i="66"/>
  <c r="AW94" i="66" s="1"/>
  <c r="AV44" i="66"/>
  <c r="AW44" i="66" s="1"/>
  <c r="AV51" i="66"/>
  <c r="AW51" i="66" s="1"/>
  <c r="AV59" i="66"/>
  <c r="AW59" i="66" s="1"/>
  <c r="AV67" i="66"/>
  <c r="AW67" i="66" s="1"/>
  <c r="AV75" i="66"/>
  <c r="AW75" i="66" s="1"/>
  <c r="AV83" i="66"/>
  <c r="AW83" i="66" s="1"/>
  <c r="AV91" i="66"/>
  <c r="AW91" i="66" s="1"/>
  <c r="AV99" i="66"/>
  <c r="AW99" i="66" s="1"/>
  <c r="AV43" i="66"/>
  <c r="AW43" i="66" s="1"/>
  <c r="AV56" i="66"/>
  <c r="AW56" i="66" s="1"/>
  <c r="AV64" i="66"/>
  <c r="AW64" i="66" s="1"/>
  <c r="AV72" i="66"/>
  <c r="AW72" i="66" s="1"/>
  <c r="AV80" i="66"/>
  <c r="AW80" i="66" s="1"/>
  <c r="AV88" i="66"/>
  <c r="AW88" i="66" s="1"/>
  <c r="AV96" i="66"/>
  <c r="AW96" i="66" s="1"/>
  <c r="AV42" i="66"/>
  <c r="AW42" i="66" s="1"/>
  <c r="AV50" i="66"/>
  <c r="AW50" i="66" s="1"/>
  <c r="AV53" i="66"/>
  <c r="AW53" i="66" s="1"/>
  <c r="AV61" i="66"/>
  <c r="AW61" i="66" s="1"/>
  <c r="AV69" i="66"/>
  <c r="AW69" i="66" s="1"/>
  <c r="AV77" i="66"/>
  <c r="AW77" i="66" s="1"/>
  <c r="AV85" i="66"/>
  <c r="AW85" i="66" s="1"/>
  <c r="AV93" i="66"/>
  <c r="AW93" i="66" s="1"/>
  <c r="AV101" i="66"/>
  <c r="AW101" i="66" s="1"/>
  <c r="AV41" i="66"/>
  <c r="AW41" i="66" s="1"/>
  <c r="AV49" i="66"/>
  <c r="AW49" i="66" s="1"/>
  <c r="AV58" i="66"/>
  <c r="AW58" i="66" s="1"/>
  <c r="AV66" i="66"/>
  <c r="AW66" i="66" s="1"/>
  <c r="AV74" i="66"/>
  <c r="AW74" i="66" s="1"/>
  <c r="AV82" i="66"/>
  <c r="AW82" i="66" s="1"/>
  <c r="AV90" i="66"/>
  <c r="AW90" i="66" s="1"/>
  <c r="AV98" i="66"/>
  <c r="AW98" i="66" s="1"/>
  <c r="AV40" i="66"/>
  <c r="AW40" i="66" s="1"/>
  <c r="AV48" i="66"/>
  <c r="AW48" i="66" s="1"/>
  <c r="AV55" i="66"/>
  <c r="AW55" i="66" s="1"/>
  <c r="AV63" i="66"/>
  <c r="AW63" i="66" s="1"/>
  <c r="AV71" i="66"/>
  <c r="AW71" i="66" s="1"/>
  <c r="AV79" i="66"/>
  <c r="AW79" i="66" s="1"/>
  <c r="AV87" i="66"/>
  <c r="AW87" i="66" s="1"/>
  <c r="AV95" i="66"/>
  <c r="AW95" i="66" s="1"/>
  <c r="AV39" i="66"/>
  <c r="AW39" i="66" s="1"/>
  <c r="AV47" i="66"/>
  <c r="AW47" i="66" s="1"/>
  <c r="AV52" i="66"/>
  <c r="AW52" i="66" s="1"/>
  <c r="AV60" i="66"/>
  <c r="AW60" i="66" s="1"/>
  <c r="AV68" i="66"/>
  <c r="AW68" i="66" s="1"/>
  <c r="AV76" i="66"/>
  <c r="AW76" i="66" s="1"/>
  <c r="AV84" i="66"/>
  <c r="AW84" i="66" s="1"/>
  <c r="AV92" i="66"/>
  <c r="AW92" i="66" s="1"/>
  <c r="AV100" i="66"/>
  <c r="AW100" i="66" s="1"/>
  <c r="AM54" i="86"/>
  <c r="AN54" i="86" s="1"/>
  <c r="AM62" i="86"/>
  <c r="AN62" i="86" s="1"/>
  <c r="AM70" i="86"/>
  <c r="AN70" i="86" s="1"/>
  <c r="AM78" i="86"/>
  <c r="AN78" i="86" s="1"/>
  <c r="AM90" i="86"/>
  <c r="AN90" i="86" s="1"/>
  <c r="AM98" i="86"/>
  <c r="AN98" i="86" s="1"/>
  <c r="AM51" i="86"/>
  <c r="AN51" i="86" s="1"/>
  <c r="AM59" i="86"/>
  <c r="AN59" i="86" s="1"/>
  <c r="AM67" i="86"/>
  <c r="AN67" i="86" s="1"/>
  <c r="AM75" i="86"/>
  <c r="AN75" i="86" s="1"/>
  <c r="AM56" i="86"/>
  <c r="AN56" i="86" s="1"/>
  <c r="AM64" i="86"/>
  <c r="AN64" i="86" s="1"/>
  <c r="AM72" i="86"/>
  <c r="AN72" i="86" s="1"/>
  <c r="AM80" i="86"/>
  <c r="AN80" i="86" s="1"/>
  <c r="AM88" i="86"/>
  <c r="AN88" i="86" s="1"/>
  <c r="AM96" i="86"/>
  <c r="AN96" i="86" s="1"/>
  <c r="AM53" i="86"/>
  <c r="AN53" i="86" s="1"/>
  <c r="AM61" i="86"/>
  <c r="AN61" i="86" s="1"/>
  <c r="AM69" i="86"/>
  <c r="AN69" i="86" s="1"/>
  <c r="AM77" i="86"/>
  <c r="AN77" i="86" s="1"/>
  <c r="AM87" i="86"/>
  <c r="AN87" i="86" s="1"/>
  <c r="AM95" i="86"/>
  <c r="AN95" i="86" s="1"/>
  <c r="AM50" i="86"/>
  <c r="AN50" i="86" s="1"/>
  <c r="AM58" i="86"/>
  <c r="AN58" i="86" s="1"/>
  <c r="AM66" i="86"/>
  <c r="AN66" i="86" s="1"/>
  <c r="AM74" i="86"/>
  <c r="AN74" i="86" s="1"/>
  <c r="AM82" i="86"/>
  <c r="AN82" i="86" s="1"/>
  <c r="AM86" i="86"/>
  <c r="AN86" i="86" s="1"/>
  <c r="AM94" i="86"/>
  <c r="AN94" i="86" s="1"/>
  <c r="AM55" i="86"/>
  <c r="AN55" i="86" s="1"/>
  <c r="AM63" i="86"/>
  <c r="AN63" i="86" s="1"/>
  <c r="AM71" i="86"/>
  <c r="AN71" i="86" s="1"/>
  <c r="AM79" i="86"/>
  <c r="AN79" i="86" s="1"/>
  <c r="AM85" i="86"/>
  <c r="AN85" i="86" s="1"/>
  <c r="AM93" i="86"/>
  <c r="AN93" i="86" s="1"/>
  <c r="AM101" i="86"/>
  <c r="AN101" i="86" s="1"/>
  <c r="AM52" i="86"/>
  <c r="AN52" i="86" s="1"/>
  <c r="AM60" i="86"/>
  <c r="AN60" i="86" s="1"/>
  <c r="AM68" i="86"/>
  <c r="AN68" i="86" s="1"/>
  <c r="AM76" i="86"/>
  <c r="AN76" i="86" s="1"/>
  <c r="AM49" i="86"/>
  <c r="AN49" i="86" s="1"/>
  <c r="AM57" i="86"/>
  <c r="AN57" i="86" s="1"/>
  <c r="AM65" i="86"/>
  <c r="AN65" i="86" s="1"/>
  <c r="AM73" i="86"/>
  <c r="AN73" i="86" s="1"/>
  <c r="AM81" i="86"/>
  <c r="AN81" i="86" s="1"/>
  <c r="AM91" i="86"/>
  <c r="AN91" i="86" s="1"/>
  <c r="AM99" i="86"/>
  <c r="AN99" i="86" s="1"/>
  <c r="AM92" i="86"/>
  <c r="AN92" i="86" s="1"/>
  <c r="AM97" i="86"/>
  <c r="AN97" i="86" s="1"/>
  <c r="AM100" i="86"/>
  <c r="AN100" i="86" s="1"/>
  <c r="AM83" i="86"/>
  <c r="AN83" i="86" s="1"/>
  <c r="AM84" i="86"/>
  <c r="AN84" i="86" s="1"/>
  <c r="AM89" i="86"/>
  <c r="AN89" i="86" s="1"/>
  <c r="AM41" i="86"/>
  <c r="AN41" i="86" s="1"/>
  <c r="AM43" i="86"/>
  <c r="AN43" i="86" s="1"/>
  <c r="AM44" i="86"/>
  <c r="AN44" i="86" s="1"/>
  <c r="AM45" i="86"/>
  <c r="AN45" i="86" s="1"/>
  <c r="AM46" i="86"/>
  <c r="AN46" i="86" s="1"/>
  <c r="AM40" i="86"/>
  <c r="AN40" i="86" s="1"/>
  <c r="AM48" i="86"/>
  <c r="AN48" i="86" s="1"/>
  <c r="AM42" i="86"/>
  <c r="AN42" i="86" s="1"/>
  <c r="AM47" i="86"/>
  <c r="AN47" i="86" s="1"/>
  <c r="BB38" i="67"/>
  <c r="BC38" i="67" s="1"/>
  <c r="BB37" i="67"/>
  <c r="BC37" i="67" s="1"/>
  <c r="BB36" i="67"/>
  <c r="BC36" i="67" s="1"/>
  <c r="BB35" i="67"/>
  <c r="BC35" i="67" s="1"/>
  <c r="BB34" i="67"/>
  <c r="BC34" i="67" s="1"/>
  <c r="BB33" i="67"/>
  <c r="BC33" i="67" s="1"/>
  <c r="BB32" i="67"/>
  <c r="BC32" i="67" s="1"/>
  <c r="BB31" i="67"/>
  <c r="BC31" i="67" s="1"/>
  <c r="BB30" i="67"/>
  <c r="BC30" i="67" s="1"/>
  <c r="BB29" i="67"/>
  <c r="BC29" i="67" s="1"/>
  <c r="BB28" i="67"/>
  <c r="BC28" i="67" s="1"/>
  <c r="BB27" i="67"/>
  <c r="BC27" i="67" s="1"/>
  <c r="BB26" i="67"/>
  <c r="BC26" i="67" s="1"/>
  <c r="BB25" i="67"/>
  <c r="BC25" i="67" s="1"/>
  <c r="BB24" i="67"/>
  <c r="BC24" i="67" s="1"/>
  <c r="BB23" i="67"/>
  <c r="BC23" i="67" s="1"/>
  <c r="BB22" i="67"/>
  <c r="BC22" i="67" s="1"/>
  <c r="BB21" i="67"/>
  <c r="BC21" i="67" s="1"/>
  <c r="AI71" i="68"/>
  <c r="AJ71" i="68" s="1"/>
  <c r="AI95" i="68"/>
  <c r="AJ95" i="68" s="1"/>
  <c r="AI94" i="68"/>
  <c r="AJ94" i="68" s="1"/>
  <c r="AI83" i="68"/>
  <c r="AJ83" i="68" s="1"/>
  <c r="AI72" i="68"/>
  <c r="AJ72" i="68" s="1"/>
  <c r="AI77" i="68"/>
  <c r="AJ77" i="68" s="1"/>
  <c r="AI85" i="68"/>
  <c r="AJ85" i="68" s="1"/>
  <c r="AI75" i="68"/>
  <c r="AJ75" i="68" s="1"/>
  <c r="AI74" i="68"/>
  <c r="AJ74" i="68" s="1"/>
  <c r="AI89" i="68"/>
  <c r="AJ89" i="68" s="1"/>
  <c r="AI78" i="68"/>
  <c r="AJ78" i="68" s="1"/>
  <c r="AI86" i="68"/>
  <c r="AJ86" i="68" s="1"/>
  <c r="AI73" i="68"/>
  <c r="AJ73" i="68" s="1"/>
  <c r="AI97" i="68"/>
  <c r="AJ97" i="68" s="1"/>
  <c r="AI90" i="68"/>
  <c r="AJ90" i="68" s="1"/>
  <c r="AI68" i="68"/>
  <c r="AJ68" i="68" s="1"/>
  <c r="AI79" i="68"/>
  <c r="AJ79" i="68" s="1"/>
  <c r="AI99" i="68"/>
  <c r="AJ99" i="68" s="1"/>
  <c r="AI91" i="68"/>
  <c r="AJ91" i="68" s="1"/>
  <c r="AI69" i="68"/>
  <c r="AJ69" i="68" s="1"/>
  <c r="AI80" i="68"/>
  <c r="AJ80" i="68" s="1"/>
  <c r="AI88" i="68"/>
  <c r="AJ88" i="68" s="1"/>
  <c r="AI96" i="68"/>
  <c r="AJ96" i="68" s="1"/>
  <c r="AI93" i="68"/>
  <c r="AJ93" i="68" s="1"/>
  <c r="AI82" i="68"/>
  <c r="AJ82" i="68" s="1"/>
  <c r="AI100" i="68"/>
  <c r="AJ100" i="68" s="1"/>
  <c r="AI76" i="68"/>
  <c r="AJ76" i="68" s="1"/>
  <c r="AI92" i="68"/>
  <c r="AJ92" i="68" s="1"/>
  <c r="AI81" i="68"/>
  <c r="AJ81" i="68" s="1"/>
  <c r="AI84" i="68"/>
  <c r="AJ84" i="68" s="1"/>
  <c r="AI87" i="68"/>
  <c r="AJ87" i="68" s="1"/>
  <c r="AI98" i="68"/>
  <c r="AJ98" i="68" s="1"/>
  <c r="AI70" i="68"/>
  <c r="AJ70" i="68" s="1"/>
  <c r="AV98" i="68"/>
  <c r="AW98" i="68" s="1"/>
  <c r="AV97" i="68"/>
  <c r="AW97" i="68" s="1"/>
  <c r="AV96" i="68"/>
  <c r="AW96" i="68" s="1"/>
  <c r="AV95" i="68"/>
  <c r="AW95" i="68" s="1"/>
  <c r="AV94" i="68"/>
  <c r="AW94" i="68" s="1"/>
  <c r="AV93" i="68"/>
  <c r="AW93" i="68" s="1"/>
  <c r="AV92" i="68"/>
  <c r="AW92" i="68" s="1"/>
  <c r="AV91" i="68"/>
  <c r="AW91" i="68" s="1"/>
  <c r="AV90" i="68"/>
  <c r="AW90" i="68" s="1"/>
  <c r="AV89" i="68"/>
  <c r="AW89" i="68" s="1"/>
  <c r="AV88" i="68"/>
  <c r="AW88" i="68" s="1"/>
  <c r="AV87" i="68"/>
  <c r="AW87" i="68" s="1"/>
  <c r="AV86" i="68"/>
  <c r="AW86" i="68" s="1"/>
  <c r="AV85" i="68"/>
  <c r="AW85" i="68" s="1"/>
  <c r="AV84" i="68"/>
  <c r="AW84" i="68" s="1"/>
  <c r="AV83" i="68"/>
  <c r="AW83" i="68" s="1"/>
  <c r="AV82" i="68"/>
  <c r="AW82" i="68" s="1"/>
  <c r="AV81" i="68"/>
  <c r="AW81" i="68" s="1"/>
  <c r="AV80" i="68"/>
  <c r="AW80" i="68" s="1"/>
  <c r="AV79" i="68"/>
  <c r="AW79" i="68" s="1"/>
  <c r="AV78" i="68"/>
  <c r="AW78" i="68" s="1"/>
  <c r="AV77" i="68"/>
  <c r="AW77" i="68" s="1"/>
  <c r="AV76" i="68"/>
  <c r="AW76" i="68" s="1"/>
  <c r="AV75" i="68"/>
  <c r="AW75" i="68" s="1"/>
  <c r="AV74" i="68"/>
  <c r="AW74" i="68" s="1"/>
  <c r="AV73" i="68"/>
  <c r="AW73" i="68" s="1"/>
  <c r="AV72" i="68"/>
  <c r="AW72" i="68" s="1"/>
  <c r="AV70" i="68"/>
  <c r="AW70" i="68" s="1"/>
  <c r="AV69" i="68"/>
  <c r="AW69" i="68" s="1"/>
  <c r="AV68" i="68"/>
  <c r="AW68" i="68" s="1"/>
  <c r="AV99" i="68"/>
  <c r="AW99" i="68" s="1"/>
  <c r="AV71" i="68"/>
  <c r="AW71" i="68" s="1"/>
  <c r="AV100" i="68"/>
  <c r="AW100" i="68" s="1"/>
  <c r="AM52" i="88"/>
  <c r="AN52" i="88" s="1"/>
  <c r="AM54" i="88"/>
  <c r="AN54" i="88" s="1"/>
  <c r="AM56" i="88"/>
  <c r="AN56" i="88" s="1"/>
  <c r="AM58" i="88"/>
  <c r="AN58" i="88" s="1"/>
  <c r="AM62" i="88"/>
  <c r="AN62" i="88" s="1"/>
  <c r="AM64" i="88"/>
  <c r="AN64" i="88" s="1"/>
  <c r="AM66" i="88"/>
  <c r="AN66" i="88" s="1"/>
  <c r="AM72" i="88"/>
  <c r="AN72" i="88" s="1"/>
  <c r="AM74" i="88"/>
  <c r="AN74" i="88" s="1"/>
  <c r="AM76" i="88"/>
  <c r="AN76" i="88" s="1"/>
  <c r="AM47" i="88"/>
  <c r="AN47" i="88" s="1"/>
  <c r="AM49" i="88"/>
  <c r="AN49" i="88" s="1"/>
  <c r="AM51" i="88"/>
  <c r="AN51" i="88" s="1"/>
  <c r="AM55" i="88"/>
  <c r="AN55" i="88" s="1"/>
  <c r="AM57" i="88"/>
  <c r="AN57" i="88" s="1"/>
  <c r="AM59" i="88"/>
  <c r="AN59" i="88" s="1"/>
  <c r="AM61" i="88"/>
  <c r="AN61" i="88" s="1"/>
  <c r="AM63" i="88"/>
  <c r="AN63" i="88" s="1"/>
  <c r="AM65" i="88"/>
  <c r="AN65" i="88" s="1"/>
  <c r="AM71" i="88"/>
  <c r="AN71" i="88" s="1"/>
  <c r="AM73" i="88"/>
  <c r="AN73" i="88" s="1"/>
  <c r="AM75" i="88"/>
  <c r="AN75" i="88" s="1"/>
  <c r="AM48" i="88"/>
  <c r="AN48" i="88" s="1"/>
  <c r="AM50" i="88"/>
  <c r="AN50" i="88" s="1"/>
  <c r="AM46" i="88"/>
  <c r="AN46" i="88" s="1"/>
  <c r="AM60" i="88"/>
  <c r="AN60" i="88" s="1"/>
  <c r="AM53" i="88"/>
  <c r="AN53" i="88" s="1"/>
  <c r="BB39" i="69"/>
  <c r="BC39" i="69" s="1"/>
  <c r="BB38" i="69"/>
  <c r="BC38" i="69" s="1"/>
  <c r="BB37" i="69"/>
  <c r="BC37" i="69" s="1"/>
  <c r="BB36" i="69"/>
  <c r="BC36" i="69" s="1"/>
  <c r="BB35" i="69"/>
  <c r="BC35" i="69" s="1"/>
  <c r="BB34" i="69"/>
  <c r="BC34" i="69" s="1"/>
  <c r="BB33" i="69"/>
  <c r="BC33" i="69" s="1"/>
  <c r="BB32" i="69"/>
  <c r="BC32" i="69" s="1"/>
  <c r="BB31" i="69"/>
  <c r="BC31" i="69" s="1"/>
  <c r="BB30" i="69"/>
  <c r="BC30" i="69" s="1"/>
  <c r="BB29" i="69"/>
  <c r="BC29" i="69" s="1"/>
  <c r="AS24" i="89"/>
  <c r="AT24" i="89" s="1"/>
  <c r="AI88" i="70"/>
  <c r="AJ88" i="70" s="1"/>
  <c r="AI83" i="70"/>
  <c r="AJ83" i="70" s="1"/>
  <c r="AI79" i="70"/>
  <c r="AJ79" i="70" s="1"/>
  <c r="AI35" i="70"/>
  <c r="AJ35" i="70" s="1"/>
  <c r="AI68" i="70"/>
  <c r="AJ68" i="70" s="1"/>
  <c r="AI63" i="70"/>
  <c r="AJ63" i="70" s="1"/>
  <c r="AI52" i="70"/>
  <c r="AJ52" i="70" s="1"/>
  <c r="AI47" i="70"/>
  <c r="AJ47" i="70" s="1"/>
  <c r="AI92" i="70"/>
  <c r="AJ92" i="70" s="1"/>
  <c r="AI87" i="70"/>
  <c r="AJ87" i="70" s="1"/>
  <c r="AI72" i="70"/>
  <c r="AJ72" i="70" s="1"/>
  <c r="AI67" i="70"/>
  <c r="AJ67" i="70" s="1"/>
  <c r="AI56" i="70"/>
  <c r="AJ56" i="70" s="1"/>
  <c r="AI51" i="70"/>
  <c r="AJ51" i="70" s="1"/>
  <c r="AI91" i="70"/>
  <c r="AJ91" i="70" s="1"/>
  <c r="AI31" i="70"/>
  <c r="AJ31" i="70" s="1"/>
  <c r="AI76" i="70"/>
  <c r="AJ76" i="70" s="1"/>
  <c r="AI71" i="70"/>
  <c r="AJ71" i="70" s="1"/>
  <c r="AI60" i="70"/>
  <c r="AJ60" i="70" s="1"/>
  <c r="AI55" i="70"/>
  <c r="AJ55" i="70" s="1"/>
  <c r="AI44" i="70"/>
  <c r="AJ44" i="70" s="1"/>
  <c r="AI40" i="70"/>
  <c r="AJ40" i="70" s="1"/>
  <c r="AI84" i="70"/>
  <c r="AJ84" i="70" s="1"/>
  <c r="AI80" i="70"/>
  <c r="AJ80" i="70" s="1"/>
  <c r="AI36" i="70"/>
  <c r="AJ36" i="70" s="1"/>
  <c r="AI93" i="70"/>
  <c r="AJ93" i="70" s="1"/>
  <c r="AI75" i="70"/>
  <c r="AJ75" i="70" s="1"/>
  <c r="AI64" i="70"/>
  <c r="AJ64" i="70" s="1"/>
  <c r="AI59" i="70"/>
  <c r="AJ59" i="70" s="1"/>
  <c r="AI48" i="70"/>
  <c r="AJ48" i="70" s="1"/>
  <c r="AI43" i="70"/>
  <c r="AJ43" i="70" s="1"/>
  <c r="AI39" i="70"/>
  <c r="AJ39" i="70" s="1"/>
  <c r="AI34" i="70"/>
  <c r="AJ34" i="70" s="1"/>
  <c r="AI73" i="70"/>
  <c r="AJ73" i="70" s="1"/>
  <c r="AI29" i="70"/>
  <c r="AJ29" i="70" s="1"/>
  <c r="AI38" i="70"/>
  <c r="AJ38" i="70" s="1"/>
  <c r="AI78" i="70"/>
  <c r="AJ78" i="70" s="1"/>
  <c r="AI89" i="70"/>
  <c r="AJ89" i="70" s="1"/>
  <c r="AI32" i="70"/>
  <c r="AJ32" i="70" s="1"/>
  <c r="AI86" i="70"/>
  <c r="AJ86" i="70" s="1"/>
  <c r="AI82" i="70"/>
  <c r="AJ82" i="70" s="1"/>
  <c r="AI74" i="70"/>
  <c r="AJ74" i="70" s="1"/>
  <c r="AI53" i="70"/>
  <c r="AJ53" i="70" s="1"/>
  <c r="AI90" i="70"/>
  <c r="AJ90" i="70" s="1"/>
  <c r="AI66" i="70"/>
  <c r="AJ66" i="70" s="1"/>
  <c r="AI37" i="70"/>
  <c r="AJ37" i="70" s="1"/>
  <c r="AI41" i="70"/>
  <c r="AJ41" i="70" s="1"/>
  <c r="AI42" i="70"/>
  <c r="AJ42" i="70" s="1"/>
  <c r="AI45" i="70"/>
  <c r="AJ45" i="70" s="1"/>
  <c r="AI49" i="70"/>
  <c r="AJ49" i="70" s="1"/>
  <c r="AI85" i="70"/>
  <c r="AJ85" i="70" s="1"/>
  <c r="AI61" i="70"/>
  <c r="AJ61" i="70" s="1"/>
  <c r="AI33" i="70"/>
  <c r="AJ33" i="70" s="1"/>
  <c r="AI70" i="70"/>
  <c r="AJ70" i="70" s="1"/>
  <c r="AI65" i="70"/>
  <c r="AJ65" i="70" s="1"/>
  <c r="AI77" i="70"/>
  <c r="AJ77" i="70" s="1"/>
  <c r="AI62" i="70"/>
  <c r="AJ62" i="70" s="1"/>
  <c r="AI69" i="70"/>
  <c r="AJ69" i="70" s="1"/>
  <c r="AI50" i="70"/>
  <c r="AJ50" i="70" s="1"/>
  <c r="AI81" i="70"/>
  <c r="AJ81" i="70" s="1"/>
  <c r="AI54" i="70"/>
  <c r="AJ54" i="70" s="1"/>
  <c r="AI30" i="70"/>
  <c r="AJ30" i="70" s="1"/>
  <c r="AI46" i="70"/>
  <c r="AJ46" i="70" s="1"/>
  <c r="AI57" i="70"/>
  <c r="AJ57" i="70" s="1"/>
  <c r="AI58" i="70"/>
  <c r="AJ58" i="70" s="1"/>
  <c r="AV91" i="70"/>
  <c r="AW91" i="70" s="1"/>
  <c r="AV76" i="70"/>
  <c r="AW76" i="70" s="1"/>
  <c r="AV66" i="70"/>
  <c r="AW66" i="70" s="1"/>
  <c r="AV65" i="70"/>
  <c r="AW65" i="70" s="1"/>
  <c r="AV60" i="70"/>
  <c r="AW60" i="70" s="1"/>
  <c r="AV50" i="70"/>
  <c r="AW50" i="70" s="1"/>
  <c r="AV49" i="70"/>
  <c r="AW49" i="70" s="1"/>
  <c r="AV44" i="70"/>
  <c r="AW44" i="70" s="1"/>
  <c r="AV36" i="70"/>
  <c r="AW36" i="70" s="1"/>
  <c r="AV31" i="70"/>
  <c r="AW31" i="70" s="1"/>
  <c r="AV93" i="70"/>
  <c r="AW93" i="70" s="1"/>
  <c r="AV90" i="70"/>
  <c r="AW90" i="70" s="1"/>
  <c r="AV89" i="70"/>
  <c r="AW89" i="70" s="1"/>
  <c r="AV84" i="70"/>
  <c r="AW84" i="70" s="1"/>
  <c r="AV80" i="70"/>
  <c r="AW80" i="70" s="1"/>
  <c r="AV71" i="70"/>
  <c r="AW71" i="70" s="1"/>
  <c r="AV55" i="70"/>
  <c r="AW55" i="70" s="1"/>
  <c r="AV30" i="70"/>
  <c r="AW30" i="70" s="1"/>
  <c r="AV70" i="70"/>
  <c r="AW70" i="70" s="1"/>
  <c r="AV69" i="70"/>
  <c r="AW69" i="70" s="1"/>
  <c r="AV64" i="70"/>
  <c r="AW64" i="70" s="1"/>
  <c r="AV54" i="70"/>
  <c r="AW54" i="70" s="1"/>
  <c r="AV53" i="70"/>
  <c r="AW53" i="70" s="1"/>
  <c r="AV48" i="70"/>
  <c r="AW48" i="70" s="1"/>
  <c r="AV29" i="70"/>
  <c r="AW29" i="70" s="1"/>
  <c r="AV88" i="70"/>
  <c r="AW88" i="70" s="1"/>
  <c r="AV75" i="70"/>
  <c r="AW75" i="70" s="1"/>
  <c r="AV59" i="70"/>
  <c r="AW59" i="70" s="1"/>
  <c r="AV43" i="70"/>
  <c r="AW43" i="70" s="1"/>
  <c r="AV39" i="70"/>
  <c r="AW39" i="70" s="1"/>
  <c r="AV83" i="70"/>
  <c r="AW83" i="70" s="1"/>
  <c r="AV79" i="70"/>
  <c r="AW79" i="70" s="1"/>
  <c r="AV74" i="70"/>
  <c r="AW74" i="70" s="1"/>
  <c r="AV73" i="70"/>
  <c r="AW73" i="70" s="1"/>
  <c r="AV68" i="70"/>
  <c r="AW68" i="70" s="1"/>
  <c r="AV58" i="70"/>
  <c r="AW58" i="70" s="1"/>
  <c r="AV57" i="70"/>
  <c r="AW57" i="70" s="1"/>
  <c r="AV52" i="70"/>
  <c r="AW52" i="70" s="1"/>
  <c r="AV42" i="70"/>
  <c r="AW42" i="70" s="1"/>
  <c r="AV38" i="70"/>
  <c r="AW38" i="70" s="1"/>
  <c r="AV35" i="70"/>
  <c r="AW35" i="70" s="1"/>
  <c r="AV92" i="70"/>
  <c r="AW92" i="70" s="1"/>
  <c r="AV82" i="70"/>
  <c r="AW82" i="70" s="1"/>
  <c r="AV81" i="70"/>
  <c r="AW81" i="70" s="1"/>
  <c r="AV78" i="70"/>
  <c r="AW78" i="70" s="1"/>
  <c r="AV77" i="70"/>
  <c r="AW77" i="70" s="1"/>
  <c r="AV63" i="70"/>
  <c r="AW63" i="70" s="1"/>
  <c r="AV47" i="70"/>
  <c r="AW47" i="70" s="1"/>
  <c r="AV41" i="70"/>
  <c r="AW41" i="70" s="1"/>
  <c r="AV37" i="70"/>
  <c r="AW37" i="70" s="1"/>
  <c r="AV34" i="70"/>
  <c r="AW34" i="70" s="1"/>
  <c r="AV33" i="70"/>
  <c r="AW33" i="70" s="1"/>
  <c r="AV87" i="70"/>
  <c r="AW87" i="70" s="1"/>
  <c r="AV72" i="70"/>
  <c r="AW72" i="70" s="1"/>
  <c r="AV62" i="70"/>
  <c r="AW62" i="70" s="1"/>
  <c r="AV61" i="70"/>
  <c r="AW61" i="70" s="1"/>
  <c r="AV56" i="70"/>
  <c r="AW56" i="70" s="1"/>
  <c r="AV46" i="70"/>
  <c r="AW46" i="70" s="1"/>
  <c r="AV45" i="70"/>
  <c r="AW45" i="70" s="1"/>
  <c r="AV32" i="70"/>
  <c r="AW32" i="70" s="1"/>
  <c r="AV86" i="70"/>
  <c r="AW86" i="70" s="1"/>
  <c r="AV85" i="70"/>
  <c r="AW85" i="70" s="1"/>
  <c r="AV67" i="70"/>
  <c r="AW67" i="70" s="1"/>
  <c r="AV51" i="70"/>
  <c r="AW51" i="70" s="1"/>
  <c r="AV40" i="70"/>
  <c r="AW40" i="70" s="1"/>
  <c r="AM56" i="91"/>
  <c r="AN56" i="91" s="1"/>
  <c r="AM58" i="91"/>
  <c r="AN58" i="91" s="1"/>
  <c r="AM60" i="91"/>
  <c r="AN60" i="91" s="1"/>
  <c r="AM62" i="91"/>
  <c r="AN62" i="91" s="1"/>
  <c r="AM57" i="91"/>
  <c r="AN57" i="91" s="1"/>
  <c r="AM59" i="91"/>
  <c r="AN59" i="91" s="1"/>
  <c r="AM61" i="91"/>
  <c r="AN61" i="91" s="1"/>
  <c r="BB94" i="71"/>
  <c r="BC94" i="71" s="1"/>
  <c r="BB93" i="71"/>
  <c r="BC93" i="71" s="1"/>
  <c r="AS63" i="72"/>
  <c r="AT63" i="72" s="1"/>
  <c r="AS62" i="72"/>
  <c r="AT62" i="72" s="1"/>
  <c r="AS61" i="72"/>
  <c r="AT61" i="72" s="1"/>
  <c r="AS74" i="72"/>
  <c r="AT74" i="72" s="1"/>
  <c r="AS60" i="72"/>
  <c r="AT60" i="72" s="1"/>
  <c r="AS59" i="72"/>
  <c r="AT59" i="72" s="1"/>
  <c r="AS73" i="72"/>
  <c r="AT73" i="72" s="1"/>
  <c r="AS72" i="72"/>
  <c r="AT72" i="72" s="1"/>
  <c r="AS58" i="72"/>
  <c r="AT58" i="72" s="1"/>
  <c r="AS70" i="72"/>
  <c r="AT70" i="72" s="1"/>
  <c r="AS69" i="72"/>
  <c r="AT69" i="72" s="1"/>
  <c r="AS68" i="72"/>
  <c r="AT68" i="72" s="1"/>
  <c r="AS67" i="72"/>
  <c r="AT67" i="72" s="1"/>
  <c r="AS66" i="72"/>
  <c r="AT66" i="72" s="1"/>
  <c r="AS65" i="72"/>
  <c r="AT65" i="72" s="1"/>
  <c r="AS80" i="72"/>
  <c r="AT80" i="72" s="1"/>
  <c r="AS76" i="72"/>
  <c r="AT76" i="72" s="1"/>
  <c r="AS71" i="72"/>
  <c r="AT71" i="72" s="1"/>
  <c r="AS57" i="72"/>
  <c r="AT57" i="72" s="1"/>
  <c r="AS77" i="72"/>
  <c r="AT77" i="72" s="1"/>
  <c r="AS64" i="72"/>
  <c r="AT64" i="72" s="1"/>
  <c r="AS78" i="72"/>
  <c r="AT78" i="72" s="1"/>
  <c r="AS79" i="72"/>
  <c r="AT79" i="72" s="1"/>
  <c r="AS75" i="72"/>
  <c r="AT75" i="72" s="1"/>
  <c r="AI108" i="73"/>
  <c r="AJ108" i="73" s="1"/>
  <c r="AI104" i="73"/>
  <c r="AJ104" i="73" s="1"/>
  <c r="AI44" i="73"/>
  <c r="AJ44" i="73" s="1"/>
  <c r="AI60" i="73"/>
  <c r="AJ60" i="73" s="1"/>
  <c r="AI52" i="73"/>
  <c r="AJ52" i="73" s="1"/>
  <c r="AI46" i="73"/>
  <c r="AJ46" i="73" s="1"/>
  <c r="AI37" i="73"/>
  <c r="AJ37" i="73" s="1"/>
  <c r="AI55" i="73"/>
  <c r="AJ55" i="73" s="1"/>
  <c r="AI50" i="73"/>
  <c r="AJ50" i="73" s="1"/>
  <c r="AI110" i="73"/>
  <c r="AJ110" i="73" s="1"/>
  <c r="AI69" i="73"/>
  <c r="AJ69" i="73" s="1"/>
  <c r="AI45" i="73"/>
  <c r="AJ45" i="73" s="1"/>
  <c r="AI97" i="73"/>
  <c r="AJ97" i="73" s="1"/>
  <c r="AI48" i="73"/>
  <c r="AJ48" i="73" s="1"/>
  <c r="AI47" i="73"/>
  <c r="AJ47" i="73" s="1"/>
  <c r="AI65" i="73"/>
  <c r="AJ65" i="73" s="1"/>
  <c r="AI51" i="73"/>
  <c r="AJ51" i="73" s="1"/>
  <c r="AI53" i="73"/>
  <c r="AJ53" i="73" s="1"/>
  <c r="AI66" i="73"/>
  <c r="AJ66" i="73" s="1"/>
  <c r="AI109" i="73"/>
  <c r="AJ109" i="73" s="1"/>
  <c r="AI85" i="73"/>
  <c r="AJ85" i="73" s="1"/>
  <c r="AI103" i="73"/>
  <c r="AJ103" i="73" s="1"/>
  <c r="AI62" i="73"/>
  <c r="AJ62" i="73" s="1"/>
  <c r="AI49" i="73"/>
  <c r="AJ49" i="73" s="1"/>
  <c r="AI68" i="73"/>
  <c r="AJ68" i="73" s="1"/>
  <c r="AI40" i="73"/>
  <c r="AJ40" i="73" s="1"/>
  <c r="AI84" i="73"/>
  <c r="AJ84" i="73" s="1"/>
  <c r="AI96" i="73"/>
  <c r="AJ96" i="73" s="1"/>
  <c r="AI99" i="73"/>
  <c r="AJ99" i="73" s="1"/>
  <c r="AI89" i="73"/>
  <c r="AJ89" i="73" s="1"/>
  <c r="AI56" i="73"/>
  <c r="AJ56" i="73" s="1"/>
  <c r="AI31" i="73"/>
  <c r="AJ31" i="73" s="1"/>
  <c r="AI74" i="73"/>
  <c r="AJ74" i="73" s="1"/>
  <c r="AI78" i="73"/>
  <c r="AJ78" i="73" s="1"/>
  <c r="AI100" i="73"/>
  <c r="AJ100" i="73" s="1"/>
  <c r="AI90" i="73"/>
  <c r="AJ90" i="73" s="1"/>
  <c r="AI64" i="73"/>
  <c r="AJ64" i="73" s="1"/>
  <c r="AI32" i="73"/>
  <c r="AJ32" i="73" s="1"/>
  <c r="AI57" i="73"/>
  <c r="AJ57" i="73" s="1"/>
  <c r="AI79" i="73"/>
  <c r="AJ79" i="73" s="1"/>
  <c r="AI101" i="73"/>
  <c r="AJ101" i="73" s="1"/>
  <c r="AI91" i="73"/>
  <c r="AJ91" i="73" s="1"/>
  <c r="AI70" i="73"/>
  <c r="AJ70" i="73" s="1"/>
  <c r="AI92" i="73"/>
  <c r="AJ92" i="73" s="1"/>
  <c r="AI67" i="73"/>
  <c r="AJ67" i="73" s="1"/>
  <c r="AI33" i="73"/>
  <c r="AJ33" i="73" s="1"/>
  <c r="AI93" i="73"/>
  <c r="AJ93" i="73" s="1"/>
  <c r="AI58" i="73"/>
  <c r="AJ58" i="73" s="1"/>
  <c r="AI41" i="73"/>
  <c r="AJ41" i="73" s="1"/>
  <c r="AI76" i="73"/>
  <c r="AJ76" i="73" s="1"/>
  <c r="AI80" i="73"/>
  <c r="AJ80" i="73" s="1"/>
  <c r="AI102" i="73"/>
  <c r="AJ102" i="73" s="1"/>
  <c r="AI71" i="73"/>
  <c r="AJ71" i="73" s="1"/>
  <c r="AI34" i="73"/>
  <c r="AJ34" i="73" s="1"/>
  <c r="AI59" i="73"/>
  <c r="AJ59" i="73" s="1"/>
  <c r="AI42" i="73"/>
  <c r="AJ42" i="73" s="1"/>
  <c r="AI77" i="73"/>
  <c r="AJ77" i="73" s="1"/>
  <c r="AI81" i="73"/>
  <c r="AJ81" i="73" s="1"/>
  <c r="AI86" i="73"/>
  <c r="AJ86" i="73" s="1"/>
  <c r="AI105" i="73"/>
  <c r="AJ105" i="73" s="1"/>
  <c r="AI72" i="73"/>
  <c r="AJ72" i="73" s="1"/>
  <c r="AI54" i="73"/>
  <c r="AJ54" i="73" s="1"/>
  <c r="AI63" i="73"/>
  <c r="AJ63" i="73" s="1"/>
  <c r="AI35" i="73"/>
  <c r="AJ35" i="73" s="1"/>
  <c r="AI43" i="73"/>
  <c r="AJ43" i="73" s="1"/>
  <c r="AI61" i="73"/>
  <c r="AJ61" i="73" s="1"/>
  <c r="AI98" i="73"/>
  <c r="AJ98" i="73" s="1"/>
  <c r="AI82" i="73"/>
  <c r="AJ82" i="73" s="1"/>
  <c r="AI87" i="73"/>
  <c r="AJ87" i="73" s="1"/>
  <c r="AI106" i="73"/>
  <c r="AJ106" i="73" s="1"/>
  <c r="AI73" i="73"/>
  <c r="AJ73" i="73" s="1"/>
  <c r="AI75" i="73"/>
  <c r="AJ75" i="73" s="1"/>
  <c r="AI38" i="73"/>
  <c r="AJ38" i="73" s="1"/>
  <c r="AI36" i="73"/>
  <c r="AJ36" i="73" s="1"/>
  <c r="AI94" i="73"/>
  <c r="AJ94" i="73" s="1"/>
  <c r="AI83" i="73"/>
  <c r="AJ83" i="73" s="1"/>
  <c r="AI107" i="73"/>
  <c r="AJ107" i="73" s="1"/>
  <c r="AI39" i="73"/>
  <c r="AJ39" i="73" s="1"/>
  <c r="AI95" i="73"/>
  <c r="AJ95" i="73" s="1"/>
  <c r="AI88" i="73"/>
  <c r="AJ88" i="73" s="1"/>
  <c r="AV101" i="73"/>
  <c r="AW101" i="73" s="1"/>
  <c r="AV100" i="73"/>
  <c r="AW100" i="73" s="1"/>
  <c r="AV99" i="73"/>
  <c r="AW99" i="73" s="1"/>
  <c r="AV98" i="73"/>
  <c r="AW98" i="73" s="1"/>
  <c r="AV82" i="73"/>
  <c r="AW82" i="73" s="1"/>
  <c r="AV81" i="73"/>
  <c r="AW81" i="73" s="1"/>
  <c r="AV80" i="73"/>
  <c r="AW80" i="73" s="1"/>
  <c r="AV79" i="73"/>
  <c r="AW79" i="73" s="1"/>
  <c r="AV78" i="73"/>
  <c r="AW78" i="73" s="1"/>
  <c r="AV97" i="73"/>
  <c r="AW97" i="73" s="1"/>
  <c r="AV77" i="73"/>
  <c r="AW77" i="73" s="1"/>
  <c r="AV96" i="73"/>
  <c r="AW96" i="73" s="1"/>
  <c r="AV95" i="73"/>
  <c r="AW95" i="73" s="1"/>
  <c r="AV94" i="73"/>
  <c r="AW94" i="73" s="1"/>
  <c r="AV93" i="73"/>
  <c r="AW93" i="73" s="1"/>
  <c r="AV76" i="73"/>
  <c r="AW76" i="73" s="1"/>
  <c r="AV75" i="73"/>
  <c r="AW75" i="73" s="1"/>
  <c r="AV91" i="73"/>
  <c r="AW91" i="73" s="1"/>
  <c r="AV72" i="73"/>
  <c r="AW72" i="73" s="1"/>
  <c r="AV71" i="73"/>
  <c r="AW71" i="73" s="1"/>
  <c r="AV70" i="73"/>
  <c r="AW70" i="73" s="1"/>
  <c r="AV69" i="73"/>
  <c r="AW69" i="73" s="1"/>
  <c r="AV107" i="73"/>
  <c r="AW107" i="73" s="1"/>
  <c r="AV106" i="73"/>
  <c r="AW106" i="73" s="1"/>
  <c r="AV105" i="73"/>
  <c r="AW105" i="73" s="1"/>
  <c r="AV90" i="73"/>
  <c r="AW90" i="73" s="1"/>
  <c r="AV89" i="73"/>
  <c r="AW89" i="73" s="1"/>
  <c r="AV88" i="73"/>
  <c r="AW88" i="73" s="1"/>
  <c r="AV87" i="73"/>
  <c r="AW87" i="73" s="1"/>
  <c r="AV104" i="73"/>
  <c r="AW104" i="73" s="1"/>
  <c r="AV86" i="73"/>
  <c r="AW86" i="73" s="1"/>
  <c r="AV85" i="73"/>
  <c r="AW85" i="73" s="1"/>
  <c r="AV109" i="73"/>
  <c r="AW109" i="73" s="1"/>
  <c r="AV36" i="73"/>
  <c r="AW36" i="73" s="1"/>
  <c r="AV35" i="73"/>
  <c r="AW35" i="73" s="1"/>
  <c r="AV34" i="73"/>
  <c r="AW34" i="73" s="1"/>
  <c r="AV33" i="73"/>
  <c r="AW33" i="73" s="1"/>
  <c r="AV32" i="73"/>
  <c r="AW32" i="73" s="1"/>
  <c r="AV31" i="73"/>
  <c r="AW31" i="73" s="1"/>
  <c r="AV102" i="73"/>
  <c r="AW102" i="73" s="1"/>
  <c r="AV74" i="73"/>
  <c r="AW74" i="73" s="1"/>
  <c r="AV68" i="73"/>
  <c r="AW68" i="73" s="1"/>
  <c r="AV67" i="73"/>
  <c r="AW67" i="73" s="1"/>
  <c r="AV52" i="73"/>
  <c r="AW52" i="73" s="1"/>
  <c r="AV83" i="73"/>
  <c r="AW83" i="73" s="1"/>
  <c r="AV66" i="73"/>
  <c r="AW66" i="73" s="1"/>
  <c r="AV51" i="73"/>
  <c r="AW51" i="73" s="1"/>
  <c r="AV50" i="73"/>
  <c r="AW50" i="73" s="1"/>
  <c r="AV49" i="73"/>
  <c r="AW49" i="73" s="1"/>
  <c r="AV48" i="73"/>
  <c r="AW48" i="73" s="1"/>
  <c r="AV103" i="73"/>
  <c r="AW103" i="73" s="1"/>
  <c r="AV60" i="73"/>
  <c r="AW60" i="73" s="1"/>
  <c r="AV45" i="73"/>
  <c r="AW45" i="73" s="1"/>
  <c r="AV44" i="73"/>
  <c r="AW44" i="73" s="1"/>
  <c r="AV108" i="73"/>
  <c r="AW108" i="73" s="1"/>
  <c r="AV84" i="73"/>
  <c r="AW84" i="73" s="1"/>
  <c r="AV43" i="73"/>
  <c r="AW43" i="73" s="1"/>
  <c r="AV42" i="73"/>
  <c r="AW42" i="73" s="1"/>
  <c r="AV41" i="73"/>
  <c r="AW41" i="73" s="1"/>
  <c r="AV92" i="73"/>
  <c r="AW92" i="73" s="1"/>
  <c r="AV73" i="73"/>
  <c r="AW73" i="73" s="1"/>
  <c r="AV59" i="73"/>
  <c r="AW59" i="73" s="1"/>
  <c r="AV58" i="73"/>
  <c r="AW58" i="73" s="1"/>
  <c r="AV57" i="73"/>
  <c r="AW57" i="73" s="1"/>
  <c r="AV40" i="73"/>
  <c r="AW40" i="73" s="1"/>
  <c r="AV39" i="73"/>
  <c r="AW39" i="73" s="1"/>
  <c r="AV38" i="73"/>
  <c r="AW38" i="73" s="1"/>
  <c r="AV56" i="73"/>
  <c r="AW56" i="73" s="1"/>
  <c r="AV47" i="73"/>
  <c r="AW47" i="73" s="1"/>
  <c r="AV63" i="73"/>
  <c r="AW63" i="73" s="1"/>
  <c r="AV54" i="73"/>
  <c r="AW54" i="73" s="1"/>
  <c r="AV61" i="73"/>
  <c r="AW61" i="73" s="1"/>
  <c r="AV37" i="73"/>
  <c r="AW37" i="73" s="1"/>
  <c r="AV64" i="73"/>
  <c r="AW64" i="73" s="1"/>
  <c r="AV110" i="73"/>
  <c r="AW110" i="73" s="1"/>
  <c r="AV55" i="73"/>
  <c r="AW55" i="73" s="1"/>
  <c r="AV46" i="73"/>
  <c r="AW46" i="73" s="1"/>
  <c r="AV62" i="73"/>
  <c r="AW62" i="73" s="1"/>
  <c r="AV65" i="73"/>
  <c r="AW65" i="73" s="1"/>
  <c r="AV53" i="73"/>
  <c r="AW53" i="73" s="1"/>
  <c r="AM50" i="74"/>
  <c r="AN50" i="74" s="1"/>
  <c r="AM51" i="74"/>
  <c r="AN51" i="74" s="1"/>
  <c r="AM31" i="74"/>
  <c r="AN31" i="74" s="1"/>
  <c r="AM46" i="74"/>
  <c r="AN46" i="74" s="1"/>
  <c r="AM35" i="74"/>
  <c r="AN35" i="74" s="1"/>
  <c r="AM39" i="74"/>
  <c r="AN39" i="74" s="1"/>
  <c r="AM23" i="74"/>
  <c r="AN23" i="74" s="1"/>
  <c r="AM47" i="74"/>
  <c r="AN47" i="74" s="1"/>
  <c r="AM43" i="74"/>
  <c r="AN43" i="74" s="1"/>
  <c r="AM27" i="74"/>
  <c r="AN27" i="74" s="1"/>
  <c r="AM22" i="74"/>
  <c r="AN22" i="74" s="1"/>
  <c r="AM38" i="74"/>
  <c r="AN38" i="74" s="1"/>
  <c r="AM16" i="74"/>
  <c r="AN16" i="74" s="1"/>
  <c r="AM18" i="74"/>
  <c r="AN18" i="74" s="1"/>
  <c r="AM19" i="74"/>
  <c r="AN19" i="74" s="1"/>
  <c r="AM20" i="74"/>
  <c r="AN20" i="74" s="1"/>
  <c r="AM21" i="74"/>
  <c r="AN21" i="74" s="1"/>
  <c r="AM24" i="74"/>
  <c r="AN24" i="74" s="1"/>
  <c r="AM32" i="74"/>
  <c r="AN32" i="74" s="1"/>
  <c r="AM29" i="74"/>
  <c r="AN29" i="74" s="1"/>
  <c r="AM25" i="74"/>
  <c r="AN25" i="74" s="1"/>
  <c r="AM26" i="74"/>
  <c r="AN26" i="74" s="1"/>
  <c r="AM37" i="74"/>
  <c r="AN37" i="74" s="1"/>
  <c r="AM49" i="74"/>
  <c r="AN49" i="74" s="1"/>
  <c r="AM48" i="74"/>
  <c r="AN48" i="74" s="1"/>
  <c r="AM40" i="74"/>
  <c r="AN40" i="74" s="1"/>
  <c r="AM28" i="74"/>
  <c r="AN28" i="74" s="1"/>
  <c r="AM36" i="74"/>
  <c r="AN36" i="74" s="1"/>
  <c r="AM52" i="74"/>
  <c r="AN52" i="74" s="1"/>
  <c r="AM45" i="74"/>
  <c r="AN45" i="74" s="1"/>
  <c r="AM41" i="74"/>
  <c r="AN41" i="74" s="1"/>
  <c r="AM34" i="74"/>
  <c r="AN34" i="74" s="1"/>
  <c r="AM42" i="74"/>
  <c r="AN42" i="74" s="1"/>
  <c r="AM33" i="74"/>
  <c r="AN33" i="74" s="1"/>
  <c r="AM44" i="74"/>
  <c r="AN44" i="74" s="1"/>
  <c r="AM30" i="74"/>
  <c r="AN30" i="74" s="1"/>
  <c r="AM17" i="74"/>
  <c r="AN17" i="74" s="1"/>
  <c r="BB36" i="75"/>
  <c r="BC36" i="75" s="1"/>
  <c r="BB30" i="75"/>
  <c r="BC30" i="75" s="1"/>
  <c r="BB29" i="75"/>
  <c r="BC29" i="75" s="1"/>
  <c r="BB28" i="75"/>
  <c r="BC28" i="75" s="1"/>
  <c r="BB12" i="75"/>
  <c r="BC12" i="75" s="1"/>
  <c r="BB53" i="75"/>
  <c r="BC53" i="75" s="1"/>
  <c r="BB52" i="75"/>
  <c r="BC52" i="75" s="1"/>
  <c r="BB51" i="75"/>
  <c r="BC51" i="75" s="1"/>
  <c r="BB50" i="75"/>
  <c r="BC50" i="75" s="1"/>
  <c r="BB49" i="75"/>
  <c r="BC49" i="75" s="1"/>
  <c r="BB42" i="75"/>
  <c r="BC42" i="75" s="1"/>
  <c r="BB41" i="75"/>
  <c r="BC41" i="75" s="1"/>
  <c r="BB27" i="75"/>
  <c r="BC27" i="75" s="1"/>
  <c r="BB26" i="75"/>
  <c r="BC26" i="75" s="1"/>
  <c r="BB11" i="75"/>
  <c r="BC11" i="75" s="1"/>
  <c r="BB10" i="75"/>
  <c r="BC10" i="75" s="1"/>
  <c r="BB48" i="75"/>
  <c r="BC48" i="75" s="1"/>
  <c r="BB40" i="75"/>
  <c r="BC40" i="75" s="1"/>
  <c r="BB35" i="75"/>
  <c r="BC35" i="75" s="1"/>
  <c r="BB25" i="75"/>
  <c r="BC25" i="75" s="1"/>
  <c r="BB47" i="75"/>
  <c r="BC47" i="75" s="1"/>
  <c r="BB34" i="75"/>
  <c r="BC34" i="75" s="1"/>
  <c r="BB33" i="75"/>
  <c r="BC33" i="75" s="1"/>
  <c r="BB24" i="75"/>
  <c r="BC24" i="75" s="1"/>
  <c r="BB39" i="75"/>
  <c r="BC39" i="75" s="1"/>
  <c r="BB32" i="75"/>
  <c r="BC32" i="75" s="1"/>
  <c r="BB23" i="75"/>
  <c r="BC23" i="75" s="1"/>
  <c r="BB22" i="75"/>
  <c r="BC22" i="75" s="1"/>
  <c r="BB21" i="75"/>
  <c r="BC21" i="75" s="1"/>
  <c r="BB20" i="75"/>
  <c r="BC20" i="75" s="1"/>
  <c r="BB19" i="75"/>
  <c r="BC19" i="75" s="1"/>
  <c r="BB46" i="75"/>
  <c r="BC46" i="75" s="1"/>
  <c r="BB45" i="75"/>
  <c r="BC45" i="75" s="1"/>
  <c r="BB18" i="75"/>
  <c r="BC18" i="75" s="1"/>
  <c r="BB17" i="75"/>
  <c r="BC17" i="75" s="1"/>
  <c r="BB16" i="75"/>
  <c r="BC16" i="75" s="1"/>
  <c r="BB44" i="75"/>
  <c r="BC44" i="75" s="1"/>
  <c r="BB38" i="75"/>
  <c r="BC38" i="75" s="1"/>
  <c r="BB31" i="75"/>
  <c r="BC31" i="75" s="1"/>
  <c r="BB15" i="75"/>
  <c r="BC15" i="75" s="1"/>
  <c r="BB14" i="75"/>
  <c r="BC14" i="75" s="1"/>
  <c r="BB43" i="75"/>
  <c r="BC43" i="75" s="1"/>
  <c r="BB37" i="75"/>
  <c r="BC37" i="75" s="1"/>
  <c r="BB13" i="75"/>
  <c r="BC13" i="75" s="1"/>
  <c r="AP82" i="76"/>
  <c r="AQ82" i="76" s="1"/>
  <c r="AP77" i="76"/>
  <c r="AQ77" i="76" s="1"/>
  <c r="AP64" i="76"/>
  <c r="AQ64" i="76" s="1"/>
  <c r="AP63" i="76"/>
  <c r="AQ63" i="76" s="1"/>
  <c r="AP86" i="76"/>
  <c r="AQ86" i="76" s="1"/>
  <c r="AP81" i="76"/>
  <c r="AQ81" i="76" s="1"/>
  <c r="AP68" i="76"/>
  <c r="AQ68" i="76" s="1"/>
  <c r="AP67" i="76"/>
  <c r="AQ67" i="76" s="1"/>
  <c r="AP90" i="76"/>
  <c r="AQ90" i="76" s="1"/>
  <c r="AP85" i="76"/>
  <c r="AQ85" i="76" s="1"/>
  <c r="AP72" i="76"/>
  <c r="AQ72" i="76" s="1"/>
  <c r="AP71" i="76"/>
  <c r="AQ71" i="76" s="1"/>
  <c r="AP89" i="76"/>
  <c r="AQ89" i="76" s="1"/>
  <c r="AP76" i="76"/>
  <c r="AQ76" i="76" s="1"/>
  <c r="AP75" i="76"/>
  <c r="AQ75" i="76" s="1"/>
  <c r="AP62" i="76"/>
  <c r="AQ62" i="76" s="1"/>
  <c r="AP84" i="76"/>
  <c r="AQ84" i="76" s="1"/>
  <c r="AP83" i="76"/>
  <c r="AQ83" i="76" s="1"/>
  <c r="AP70" i="76"/>
  <c r="AQ70" i="76" s="1"/>
  <c r="AP65" i="76"/>
  <c r="AQ65" i="76" s="1"/>
  <c r="AP88" i="76"/>
  <c r="AQ88" i="76" s="1"/>
  <c r="AP87" i="76"/>
  <c r="AQ87" i="76" s="1"/>
  <c r="AP74" i="76"/>
  <c r="AQ74" i="76" s="1"/>
  <c r="AP69" i="76"/>
  <c r="AQ69" i="76" s="1"/>
  <c r="AP79" i="76"/>
  <c r="AQ79" i="76" s="1"/>
  <c r="AP43" i="76"/>
  <c r="AQ43" i="76" s="1"/>
  <c r="AP73" i="76"/>
  <c r="AQ73" i="76" s="1"/>
  <c r="AP58" i="76"/>
  <c r="AQ58" i="76" s="1"/>
  <c r="AP49" i="76"/>
  <c r="AQ49" i="76" s="1"/>
  <c r="AP42" i="76"/>
  <c r="AQ42" i="76" s="1"/>
  <c r="AP61" i="76"/>
  <c r="AQ61" i="76" s="1"/>
  <c r="AP54" i="76"/>
  <c r="AQ54" i="76" s="1"/>
  <c r="AP41" i="76"/>
  <c r="AQ41" i="76" s="1"/>
  <c r="AP80" i="76"/>
  <c r="AQ80" i="76" s="1"/>
  <c r="AP57" i="76"/>
  <c r="AQ57" i="76" s="1"/>
  <c r="AP48" i="76"/>
  <c r="AQ48" i="76" s="1"/>
  <c r="AP10" i="76"/>
  <c r="AQ10" i="76" s="1"/>
  <c r="AP53" i="76"/>
  <c r="AQ53" i="76" s="1"/>
  <c r="AP47" i="76"/>
  <c r="AQ47" i="76" s="1"/>
  <c r="AP9" i="76"/>
  <c r="AQ9" i="76" s="1"/>
  <c r="AP60" i="76"/>
  <c r="AQ60" i="76" s="1"/>
  <c r="AP52" i="76"/>
  <c r="AQ52" i="76" s="1"/>
  <c r="AP46" i="76"/>
  <c r="AQ46" i="76" s="1"/>
  <c r="AP8" i="76"/>
  <c r="AQ8" i="76" s="1"/>
  <c r="AP59" i="76"/>
  <c r="AQ59" i="76" s="1"/>
  <c r="AP56" i="76"/>
  <c r="AQ56" i="76" s="1"/>
  <c r="AP51" i="76"/>
  <c r="AQ51" i="76" s="1"/>
  <c r="AP45" i="76"/>
  <c r="AQ45" i="76" s="1"/>
  <c r="AP78" i="76"/>
  <c r="AQ78" i="76" s="1"/>
  <c r="AP66" i="76"/>
  <c r="AQ66" i="76" s="1"/>
  <c r="AP55" i="76"/>
  <c r="AQ55" i="76" s="1"/>
  <c r="AP44" i="76"/>
  <c r="AQ44" i="76" s="1"/>
  <c r="AP50" i="76"/>
  <c r="AQ50" i="76" s="1"/>
  <c r="AG56" i="80"/>
  <c r="AH56" i="80" s="1"/>
  <c r="AG52" i="80"/>
  <c r="AH52" i="80" s="1"/>
  <c r="AG55" i="80"/>
  <c r="AH55" i="80" s="1"/>
  <c r="AG51" i="80"/>
  <c r="AH51" i="80" s="1"/>
  <c r="AG40" i="80"/>
  <c r="AH40" i="80" s="1"/>
  <c r="AG32" i="80"/>
  <c r="AH32" i="80" s="1"/>
  <c r="AG47" i="80"/>
  <c r="AH47" i="80" s="1"/>
  <c r="AG36" i="80"/>
  <c r="AH36" i="80" s="1"/>
  <c r="AG27" i="80"/>
  <c r="AH27" i="80" s="1"/>
  <c r="AG43" i="80"/>
  <c r="AH43" i="80" s="1"/>
  <c r="AG39" i="80"/>
  <c r="AH39" i="80" s="1"/>
  <c r="AG31" i="80"/>
  <c r="AH31" i="80" s="1"/>
  <c r="AG48" i="80"/>
  <c r="AH48" i="80" s="1"/>
  <c r="AG44" i="80"/>
  <c r="AH44" i="80" s="1"/>
  <c r="AG35" i="80"/>
  <c r="AH35" i="80" s="1"/>
  <c r="AG28" i="80"/>
  <c r="AH28" i="80" s="1"/>
  <c r="AG41" i="80"/>
  <c r="AH41" i="80" s="1"/>
  <c r="AG29" i="80"/>
  <c r="AH29" i="80" s="1"/>
  <c r="AG33" i="80"/>
  <c r="AH33" i="80" s="1"/>
  <c r="AG34" i="80"/>
  <c r="AH34" i="80" s="1"/>
  <c r="AG37" i="80"/>
  <c r="AH37" i="80" s="1"/>
  <c r="AG42" i="80"/>
  <c r="AH42" i="80" s="1"/>
  <c r="AG50" i="80"/>
  <c r="AH50" i="80" s="1"/>
  <c r="AG45" i="80"/>
  <c r="AH45" i="80" s="1"/>
  <c r="AG53" i="80"/>
  <c r="AH53" i="80" s="1"/>
  <c r="AG38" i="80"/>
  <c r="AH38" i="80" s="1"/>
  <c r="AG46" i="80"/>
  <c r="AH46" i="80" s="1"/>
  <c r="AG54" i="80"/>
  <c r="AH54" i="80" s="1"/>
  <c r="AG30" i="80"/>
  <c r="AH30" i="80" s="1"/>
  <c r="AG49" i="80"/>
  <c r="AH49" i="80" s="1"/>
  <c r="AG57" i="80"/>
  <c r="AH57" i="80" s="1"/>
  <c r="AS54" i="80"/>
  <c r="AT54" i="80" s="1"/>
  <c r="AS53" i="80"/>
  <c r="AT53" i="80" s="1"/>
  <c r="AS56" i="80"/>
  <c r="AT56" i="80" s="1"/>
  <c r="AS52" i="80"/>
  <c r="AT52" i="80" s="1"/>
  <c r="AS44" i="80"/>
  <c r="AT44" i="80" s="1"/>
  <c r="AS38" i="80"/>
  <c r="AT38" i="80" s="1"/>
  <c r="AS37" i="80"/>
  <c r="AT37" i="80" s="1"/>
  <c r="AS30" i="80"/>
  <c r="AT30" i="80" s="1"/>
  <c r="AS29" i="80"/>
  <c r="AT29" i="80" s="1"/>
  <c r="AS24" i="80"/>
  <c r="AT24" i="80" s="1"/>
  <c r="AS14" i="80"/>
  <c r="AT14" i="80" s="1"/>
  <c r="AS13" i="80"/>
  <c r="AT13" i="80" s="1"/>
  <c r="AS8" i="80"/>
  <c r="AT8" i="80" s="1"/>
  <c r="AS40" i="80"/>
  <c r="AT40" i="80" s="1"/>
  <c r="AS34" i="80"/>
  <c r="AT34" i="80" s="1"/>
  <c r="AS33" i="80"/>
  <c r="AT33" i="80" s="1"/>
  <c r="AS19" i="80"/>
  <c r="AT19" i="80" s="1"/>
  <c r="AS57" i="80"/>
  <c r="AT57" i="80" s="1"/>
  <c r="AS36" i="80"/>
  <c r="AT36" i="80" s="1"/>
  <c r="AS28" i="80"/>
  <c r="AT28" i="80" s="1"/>
  <c r="AS18" i="80"/>
  <c r="AT18" i="80" s="1"/>
  <c r="AS17" i="80"/>
  <c r="AT17" i="80" s="1"/>
  <c r="AS12" i="80"/>
  <c r="AT12" i="80" s="1"/>
  <c r="AS32" i="80"/>
  <c r="AT32" i="80" s="1"/>
  <c r="AS23" i="80"/>
  <c r="AT23" i="80" s="1"/>
  <c r="AS55" i="80"/>
  <c r="AT55" i="80" s="1"/>
  <c r="AS51" i="80"/>
  <c r="AT51" i="80" s="1"/>
  <c r="AS50" i="80"/>
  <c r="AT50" i="80" s="1"/>
  <c r="AS49" i="80"/>
  <c r="AT49" i="80" s="1"/>
  <c r="AS43" i="80"/>
  <c r="AT43" i="80" s="1"/>
  <c r="AS27" i="80"/>
  <c r="AT27" i="80" s="1"/>
  <c r="AS11" i="80"/>
  <c r="AT11" i="80" s="1"/>
  <c r="AS46" i="80"/>
  <c r="AT46" i="80" s="1"/>
  <c r="AS45" i="80"/>
  <c r="AT45" i="80" s="1"/>
  <c r="AS39" i="80"/>
  <c r="AT39" i="80" s="1"/>
  <c r="AS31" i="80"/>
  <c r="AT31" i="80" s="1"/>
  <c r="AS26" i="80"/>
  <c r="AT26" i="80" s="1"/>
  <c r="AS25" i="80"/>
  <c r="AT25" i="80" s="1"/>
  <c r="AS20" i="80"/>
  <c r="AT20" i="80" s="1"/>
  <c r="AS10" i="80"/>
  <c r="AT10" i="80" s="1"/>
  <c r="AS9" i="80"/>
  <c r="AT9" i="80" s="1"/>
  <c r="AS41" i="80"/>
  <c r="AT41" i="80" s="1"/>
  <c r="AS35" i="80"/>
  <c r="AT35" i="80" s="1"/>
  <c r="AS42" i="80"/>
  <c r="AT42" i="80" s="1"/>
  <c r="AS21" i="80"/>
  <c r="AT21" i="80" s="1"/>
  <c r="AS15" i="80"/>
  <c r="AT15" i="80" s="1"/>
  <c r="AS16" i="80"/>
  <c r="AT16" i="80" s="1"/>
  <c r="AS47" i="80"/>
  <c r="AT47" i="80" s="1"/>
  <c r="AS22" i="80"/>
  <c r="AT22" i="80" s="1"/>
  <c r="AS48" i="80"/>
  <c r="AT48" i="80" s="1"/>
  <c r="AJ102" i="81"/>
  <c r="AK102" i="81" s="1"/>
  <c r="AJ79" i="81"/>
  <c r="AK79" i="81" s="1"/>
  <c r="AJ71" i="81"/>
  <c r="AK71" i="81" s="1"/>
  <c r="AJ101" i="81"/>
  <c r="AK101" i="81" s="1"/>
  <c r="AJ95" i="81"/>
  <c r="AK95" i="81" s="1"/>
  <c r="AJ87" i="81"/>
  <c r="AK87" i="81" s="1"/>
  <c r="AJ77" i="81"/>
  <c r="AK77" i="81" s="1"/>
  <c r="AJ74" i="81"/>
  <c r="AK74" i="81" s="1"/>
  <c r="AJ91" i="81"/>
  <c r="AK91" i="81" s="1"/>
  <c r="AJ81" i="81"/>
  <c r="AK81" i="81" s="1"/>
  <c r="AJ59" i="81"/>
  <c r="AK59" i="81" s="1"/>
  <c r="AJ97" i="81"/>
  <c r="AK97" i="81" s="1"/>
  <c r="AJ85" i="81"/>
  <c r="AK85" i="81" s="1"/>
  <c r="AJ63" i="81"/>
  <c r="AK63" i="81" s="1"/>
  <c r="AJ40" i="81"/>
  <c r="AK40" i="81" s="1"/>
  <c r="AJ89" i="81"/>
  <c r="AK89" i="81" s="1"/>
  <c r="AJ39" i="81"/>
  <c r="AK39" i="81" s="1"/>
  <c r="AJ20" i="81"/>
  <c r="AK20" i="81" s="1"/>
  <c r="AJ103" i="81"/>
  <c r="AK103" i="81" s="1"/>
  <c r="AJ75" i="81"/>
  <c r="AK75" i="81" s="1"/>
  <c r="AJ47" i="81"/>
  <c r="AK47" i="81" s="1"/>
  <c r="AJ24" i="81"/>
  <c r="AK24" i="81" s="1"/>
  <c r="AJ16" i="81"/>
  <c r="AK16" i="81" s="1"/>
  <c r="AJ12" i="81"/>
  <c r="AK12" i="81" s="1"/>
  <c r="AJ83" i="81"/>
  <c r="AK83" i="81" s="1"/>
  <c r="AJ67" i="81"/>
  <c r="AK67" i="81" s="1"/>
  <c r="AJ55" i="81"/>
  <c r="AK55" i="81" s="1"/>
  <c r="AJ51" i="81"/>
  <c r="AK51" i="81" s="1"/>
  <c r="AJ41" i="81"/>
  <c r="AK41" i="81" s="1"/>
  <c r="AJ28" i="81"/>
  <c r="AK28" i="81" s="1"/>
  <c r="AJ32" i="81"/>
  <c r="AK32" i="81" s="1"/>
  <c r="AJ99" i="81"/>
  <c r="AK99" i="81" s="1"/>
  <c r="AJ93" i="81"/>
  <c r="AK93" i="81" s="1"/>
  <c r="AJ58" i="81"/>
  <c r="AK58" i="81" s="1"/>
  <c r="AJ36" i="81"/>
  <c r="AK36" i="81" s="1"/>
  <c r="AJ22" i="81"/>
  <c r="AK22" i="81" s="1"/>
  <c r="AJ10" i="81"/>
  <c r="AK10" i="81" s="1"/>
  <c r="AJ18" i="81"/>
  <c r="AK18" i="81" s="1"/>
  <c r="AJ76" i="81"/>
  <c r="AK76" i="81" s="1"/>
  <c r="AJ19" i="81"/>
  <c r="AK19" i="81" s="1"/>
  <c r="AJ53" i="81"/>
  <c r="AK53" i="81" s="1"/>
  <c r="AJ49" i="81"/>
  <c r="AK49" i="81" s="1"/>
  <c r="AJ44" i="81"/>
  <c r="AK44" i="81" s="1"/>
  <c r="AJ84" i="81"/>
  <c r="AK84" i="81" s="1"/>
  <c r="AJ42" i="81"/>
  <c r="AK42" i="81" s="1"/>
  <c r="AJ8" i="81"/>
  <c r="AK8" i="81" s="1"/>
  <c r="AJ48" i="81"/>
  <c r="AK48" i="81" s="1"/>
  <c r="AJ9" i="81"/>
  <c r="AK9" i="81" s="1"/>
  <c r="AJ82" i="81"/>
  <c r="AK82" i="81" s="1"/>
  <c r="AJ98" i="81"/>
  <c r="AK98" i="81" s="1"/>
  <c r="AJ69" i="81"/>
  <c r="AK69" i="81" s="1"/>
  <c r="AJ70" i="81"/>
  <c r="AK70" i="81" s="1"/>
  <c r="AJ23" i="81"/>
  <c r="AK23" i="81" s="1"/>
  <c r="AJ37" i="81"/>
  <c r="AK37" i="81" s="1"/>
  <c r="AJ33" i="81"/>
  <c r="AK33" i="81" s="1"/>
  <c r="AJ52" i="81"/>
  <c r="AK52" i="81" s="1"/>
  <c r="AJ21" i="81"/>
  <c r="AK21" i="81" s="1"/>
  <c r="AJ68" i="81"/>
  <c r="AK68" i="81" s="1"/>
  <c r="AJ104" i="81"/>
  <c r="AK104" i="81" s="1"/>
  <c r="AJ78" i="81"/>
  <c r="AK78" i="81" s="1"/>
  <c r="AJ65" i="81"/>
  <c r="AK65" i="81" s="1"/>
  <c r="AJ31" i="81"/>
  <c r="AK31" i="81" s="1"/>
  <c r="AJ90" i="81"/>
  <c r="AK90" i="81" s="1"/>
  <c r="AJ38" i="81"/>
  <c r="AK38" i="81" s="1"/>
  <c r="AJ13" i="81"/>
  <c r="AK13" i="81" s="1"/>
  <c r="AJ56" i="81"/>
  <c r="AK56" i="81" s="1"/>
  <c r="AJ30" i="81"/>
  <c r="AK30" i="81" s="1"/>
  <c r="AJ73" i="81"/>
  <c r="AK73" i="81" s="1"/>
  <c r="AJ66" i="81"/>
  <c r="AK66" i="81" s="1"/>
  <c r="AJ50" i="81"/>
  <c r="AK50" i="81" s="1"/>
  <c r="AJ27" i="81"/>
  <c r="AK27" i="81" s="1"/>
  <c r="AJ26" i="81"/>
  <c r="AK26" i="81" s="1"/>
  <c r="AJ45" i="81"/>
  <c r="AK45" i="81" s="1"/>
  <c r="AJ60" i="81"/>
  <c r="AK60" i="81" s="1"/>
  <c r="AJ88" i="81"/>
  <c r="AK88" i="81" s="1"/>
  <c r="AJ14" i="81"/>
  <c r="AK14" i="81" s="1"/>
  <c r="AJ54" i="81"/>
  <c r="AK54" i="81" s="1"/>
  <c r="AJ46" i="81"/>
  <c r="AK46" i="81" s="1"/>
  <c r="AJ25" i="81"/>
  <c r="AK25" i="81" s="1"/>
  <c r="AJ61" i="81"/>
  <c r="AK61" i="81" s="1"/>
  <c r="AJ35" i="81"/>
  <c r="AK35" i="81" s="1"/>
  <c r="AJ100" i="81"/>
  <c r="AK100" i="81" s="1"/>
  <c r="AJ17" i="81"/>
  <c r="AK17" i="81" s="1"/>
  <c r="AJ57" i="81"/>
  <c r="AK57" i="81" s="1"/>
  <c r="AJ11" i="81"/>
  <c r="AK11" i="81" s="1"/>
  <c r="AJ62" i="81"/>
  <c r="AK62" i="81" s="1"/>
  <c r="AJ80" i="81"/>
  <c r="AK80" i="81" s="1"/>
  <c r="AJ34" i="81"/>
  <c r="AK34" i="81" s="1"/>
  <c r="AJ72" i="81"/>
  <c r="AK72" i="81" s="1"/>
  <c r="AJ43" i="81"/>
  <c r="AK43" i="81" s="1"/>
  <c r="AJ86" i="81"/>
  <c r="AK86" i="81" s="1"/>
  <c r="AJ92" i="81"/>
  <c r="AK92" i="81" s="1"/>
  <c r="AJ15" i="81"/>
  <c r="AK15" i="81" s="1"/>
  <c r="AJ96" i="81"/>
  <c r="AK96" i="81" s="1"/>
  <c r="AJ64" i="81"/>
  <c r="AK64" i="81" s="1"/>
  <c r="AJ29" i="81"/>
  <c r="AK29" i="81" s="1"/>
  <c r="AJ94" i="81"/>
  <c r="AK94" i="81" s="1"/>
  <c r="AY52" i="82"/>
  <c r="AZ52" i="82" s="1"/>
  <c r="AY49" i="82"/>
  <c r="AZ49" i="82" s="1"/>
  <c r="AY48" i="82"/>
  <c r="AZ48" i="82" s="1"/>
  <c r="AY43" i="82"/>
  <c r="AZ43" i="82" s="1"/>
  <c r="AY41" i="82"/>
  <c r="AZ41" i="82" s="1"/>
  <c r="AY38" i="82"/>
  <c r="AZ38" i="82" s="1"/>
  <c r="AY45" i="82"/>
  <c r="AZ45" i="82" s="1"/>
  <c r="AY60" i="82"/>
  <c r="AZ60" i="82" s="1"/>
  <c r="AY58" i="82"/>
  <c r="AZ58" i="82" s="1"/>
  <c r="AY55" i="82"/>
  <c r="AZ55" i="82" s="1"/>
  <c r="AY44" i="82"/>
  <c r="AZ44" i="82" s="1"/>
  <c r="AY51" i="82"/>
  <c r="AZ51" i="82" s="1"/>
  <c r="AY47" i="82"/>
  <c r="AZ47" i="82" s="1"/>
  <c r="AY36" i="82"/>
  <c r="AZ36" i="82" s="1"/>
  <c r="AY59" i="82"/>
  <c r="AZ59" i="82" s="1"/>
  <c r="AY57" i="82"/>
  <c r="AZ57" i="82" s="1"/>
  <c r="AY54" i="82"/>
  <c r="AZ54" i="82" s="1"/>
  <c r="AY46" i="82"/>
  <c r="AZ46" i="82" s="1"/>
  <c r="AY42" i="82"/>
  <c r="AZ42" i="82" s="1"/>
  <c r="AY24" i="82"/>
  <c r="AZ24" i="82" s="1"/>
  <c r="AY21" i="82"/>
  <c r="AZ21" i="82" s="1"/>
  <c r="AY18" i="82"/>
  <c r="AZ18" i="82" s="1"/>
  <c r="AY53" i="82"/>
  <c r="AZ53" i="82" s="1"/>
  <c r="AY34" i="82"/>
  <c r="AZ34" i="82" s="1"/>
  <c r="AY20" i="82"/>
  <c r="AZ20" i="82" s="1"/>
  <c r="AY17" i="82"/>
  <c r="AZ17" i="82" s="1"/>
  <c r="AY14" i="82"/>
  <c r="AZ14" i="82" s="1"/>
  <c r="AY56" i="82"/>
  <c r="AZ56" i="82" s="1"/>
  <c r="AY50" i="82"/>
  <c r="AZ50" i="82" s="1"/>
  <c r="AY33" i="82"/>
  <c r="AZ33" i="82" s="1"/>
  <c r="AY31" i="82"/>
  <c r="AZ31" i="82" s="1"/>
  <c r="AY16" i="82"/>
  <c r="AZ16" i="82" s="1"/>
  <c r="AY13" i="82"/>
  <c r="AZ13" i="82" s="1"/>
  <c r="AY10" i="82"/>
  <c r="AZ10" i="82" s="1"/>
  <c r="AY40" i="82"/>
  <c r="AZ40" i="82" s="1"/>
  <c r="AY39" i="82"/>
  <c r="AZ39" i="82" s="1"/>
  <c r="AY27" i="82"/>
  <c r="AZ27" i="82" s="1"/>
  <c r="AY12" i="82"/>
  <c r="AZ12" i="82" s="1"/>
  <c r="AY9" i="82"/>
  <c r="AZ9" i="82" s="1"/>
  <c r="AY32" i="82"/>
  <c r="AZ32" i="82" s="1"/>
  <c r="AY23" i="82"/>
  <c r="AZ23" i="82" s="1"/>
  <c r="AY8" i="82"/>
  <c r="AZ8" i="82" s="1"/>
  <c r="AY29" i="82"/>
  <c r="AZ29" i="82" s="1"/>
  <c r="AY37" i="82"/>
  <c r="AZ37" i="82" s="1"/>
  <c r="AY30" i="82"/>
  <c r="AZ30" i="82" s="1"/>
  <c r="AY25" i="82"/>
  <c r="AZ25" i="82" s="1"/>
  <c r="AY35" i="82"/>
  <c r="AZ35" i="82" s="1"/>
  <c r="AY26" i="82"/>
  <c r="AZ26" i="82" s="1"/>
  <c r="AY22" i="82"/>
  <c r="AZ22" i="82" s="1"/>
  <c r="AY19" i="82"/>
  <c r="AZ19" i="82" s="1"/>
  <c r="AY15" i="82"/>
  <c r="AZ15" i="82" s="1"/>
  <c r="AY28" i="82"/>
  <c r="AZ28" i="82" s="1"/>
  <c r="AY11" i="82"/>
  <c r="AZ11" i="82" s="1"/>
  <c r="AY33" i="67"/>
  <c r="AZ33" i="67" s="1"/>
  <c r="AY36" i="67"/>
  <c r="AZ36" i="67" s="1"/>
  <c r="AY28" i="67"/>
  <c r="AZ28" i="67" s="1"/>
  <c r="AY32" i="67"/>
  <c r="AZ32" i="67" s="1"/>
  <c r="AY31" i="67"/>
  <c r="AZ31" i="67" s="1"/>
  <c r="AY25" i="67"/>
  <c r="AZ25" i="67" s="1"/>
  <c r="AY34" i="67"/>
  <c r="AZ34" i="67" s="1"/>
  <c r="AY22" i="67"/>
  <c r="AZ22" i="67" s="1"/>
  <c r="AY27" i="67"/>
  <c r="AZ27" i="67" s="1"/>
  <c r="AY24" i="67"/>
  <c r="AZ24" i="67" s="1"/>
  <c r="AY35" i="67"/>
  <c r="AZ35" i="67" s="1"/>
  <c r="AY37" i="67"/>
  <c r="AZ37" i="67" s="1"/>
  <c r="AY26" i="67"/>
  <c r="AZ26" i="67" s="1"/>
  <c r="AY21" i="67"/>
  <c r="AZ21" i="67" s="1"/>
  <c r="AY29" i="67"/>
  <c r="AZ29" i="67" s="1"/>
  <c r="AY38" i="67"/>
  <c r="AZ38" i="67" s="1"/>
  <c r="AY23" i="67"/>
  <c r="AZ23" i="67" s="1"/>
  <c r="AY30" i="67"/>
  <c r="AZ30" i="67" s="1"/>
  <c r="AY49" i="73"/>
  <c r="AZ49" i="73" s="1"/>
  <c r="AY41" i="73"/>
  <c r="AZ41" i="73" s="1"/>
  <c r="AY58" i="73"/>
  <c r="AZ58" i="73" s="1"/>
  <c r="AY65" i="73"/>
  <c r="AZ65" i="73" s="1"/>
  <c r="AY100" i="73"/>
  <c r="AZ100" i="73" s="1"/>
  <c r="AY88" i="73"/>
  <c r="AZ88" i="73" s="1"/>
  <c r="AY64" i="73"/>
  <c r="AZ64" i="73" s="1"/>
  <c r="AY62" i="73"/>
  <c r="AZ62" i="73" s="1"/>
  <c r="AY98" i="73"/>
  <c r="AZ98" i="73" s="1"/>
  <c r="AY38" i="73"/>
  <c r="AZ38" i="73" s="1"/>
  <c r="AY90" i="73"/>
  <c r="AZ90" i="73" s="1"/>
  <c r="AY108" i="73"/>
  <c r="AZ108" i="73" s="1"/>
  <c r="AY33" i="73"/>
  <c r="AZ33" i="73" s="1"/>
  <c r="AY92" i="73"/>
  <c r="AZ92" i="73" s="1"/>
  <c r="AY43" i="73"/>
  <c r="AZ43" i="73" s="1"/>
  <c r="AY106" i="73"/>
  <c r="AZ106" i="73" s="1"/>
  <c r="AY47" i="73"/>
  <c r="AZ47" i="73" s="1"/>
  <c r="AY107" i="73"/>
  <c r="AZ107" i="73" s="1"/>
  <c r="AY40" i="73"/>
  <c r="AZ40" i="73" s="1"/>
  <c r="AY57" i="73"/>
  <c r="AZ57" i="73" s="1"/>
  <c r="AY48" i="73"/>
  <c r="AZ48" i="73" s="1"/>
  <c r="AY45" i="73"/>
  <c r="AZ45" i="73" s="1"/>
  <c r="AY78" i="73"/>
  <c r="AZ78" i="73" s="1"/>
  <c r="AY53" i="73"/>
  <c r="AZ53" i="73" s="1"/>
  <c r="AY66" i="73"/>
  <c r="AZ66" i="73" s="1"/>
  <c r="AY69" i="73"/>
  <c r="AZ69" i="73" s="1"/>
  <c r="AY93" i="73"/>
  <c r="AZ93" i="73" s="1"/>
  <c r="AY101" i="73"/>
  <c r="AZ101" i="73" s="1"/>
  <c r="AY39" i="73"/>
  <c r="AZ39" i="73" s="1"/>
  <c r="AY59" i="73"/>
  <c r="AZ59" i="73" s="1"/>
  <c r="AY31" i="73"/>
  <c r="AZ31" i="73" s="1"/>
  <c r="AY104" i="73"/>
  <c r="AZ104" i="73" s="1"/>
  <c r="AY60" i="73"/>
  <c r="AZ60" i="73" s="1"/>
  <c r="AY73" i="73"/>
  <c r="AZ73" i="73" s="1"/>
  <c r="AY44" i="73"/>
  <c r="AZ44" i="73" s="1"/>
  <c r="AY63" i="73"/>
  <c r="AZ63" i="73" s="1"/>
  <c r="AY54" i="73"/>
  <c r="AZ54" i="73" s="1"/>
  <c r="AY82" i="73"/>
  <c r="AZ82" i="73" s="1"/>
  <c r="AY71" i="73"/>
  <c r="AZ71" i="73" s="1"/>
  <c r="AY74" i="73"/>
  <c r="AZ74" i="73" s="1"/>
  <c r="AY52" i="73"/>
  <c r="AZ52" i="73" s="1"/>
  <c r="AY77" i="73"/>
  <c r="AZ77" i="73" s="1"/>
  <c r="AY81" i="73"/>
  <c r="AZ81" i="73" s="1"/>
  <c r="AY102" i="73"/>
  <c r="AZ102" i="73" s="1"/>
  <c r="AY42" i="73"/>
  <c r="AZ42" i="73" s="1"/>
  <c r="AY72" i="73"/>
  <c r="AZ72" i="73" s="1"/>
  <c r="AY85" i="73"/>
  <c r="AZ85" i="73" s="1"/>
  <c r="AY75" i="73"/>
  <c r="AZ75" i="73" s="1"/>
  <c r="AY83" i="73"/>
  <c r="AZ83" i="73" s="1"/>
  <c r="AY87" i="73"/>
  <c r="AZ87" i="73" s="1"/>
  <c r="AY91" i="73"/>
  <c r="AZ91" i="73" s="1"/>
  <c r="AY103" i="73"/>
  <c r="AZ103" i="73" s="1"/>
  <c r="AY67" i="73"/>
  <c r="AZ67" i="73" s="1"/>
  <c r="AY94" i="73"/>
  <c r="AZ94" i="73" s="1"/>
  <c r="AY36" i="73"/>
  <c r="AZ36" i="73" s="1"/>
  <c r="AY96" i="73"/>
  <c r="AZ96" i="73" s="1"/>
  <c r="AY76" i="73"/>
  <c r="AZ76" i="73" s="1"/>
  <c r="AY56" i="73"/>
  <c r="AZ56" i="73" s="1"/>
  <c r="AY99" i="73"/>
  <c r="AZ99" i="73" s="1"/>
  <c r="AY46" i="73"/>
  <c r="AZ46" i="73" s="1"/>
  <c r="AY68" i="73"/>
  <c r="AZ68" i="73" s="1"/>
  <c r="AY95" i="73"/>
  <c r="AZ95" i="73" s="1"/>
  <c r="AY50" i="73"/>
  <c r="AZ50" i="73" s="1"/>
  <c r="AY105" i="73"/>
  <c r="AZ105" i="73" s="1"/>
  <c r="AY86" i="73"/>
  <c r="AZ86" i="73" s="1"/>
  <c r="AY80" i="73"/>
  <c r="AZ80" i="73" s="1"/>
  <c r="AY34" i="73"/>
  <c r="AZ34" i="73" s="1"/>
  <c r="AY79" i="73"/>
  <c r="AZ79" i="73" s="1"/>
  <c r="AY70" i="73"/>
  <c r="AZ70" i="73" s="1"/>
  <c r="AY109" i="73"/>
  <c r="AZ109" i="73" s="1"/>
  <c r="AY51" i="73"/>
  <c r="AZ51" i="73" s="1"/>
  <c r="AY97" i="73"/>
  <c r="AZ97" i="73" s="1"/>
  <c r="AY110" i="73"/>
  <c r="AZ110" i="73" s="1"/>
  <c r="AY89" i="73"/>
  <c r="AZ89" i="73" s="1"/>
  <c r="AY55" i="73"/>
  <c r="AZ55" i="73" s="1"/>
  <c r="AY84" i="73"/>
  <c r="AZ84" i="73" s="1"/>
  <c r="AY35" i="73"/>
  <c r="AZ35" i="73" s="1"/>
  <c r="AY61" i="73"/>
  <c r="AZ61" i="73" s="1"/>
  <c r="AY37" i="73"/>
  <c r="AZ37" i="73" s="1"/>
  <c r="AY32" i="73"/>
  <c r="AZ32" i="73" s="1"/>
  <c r="AV34" i="80"/>
  <c r="AW34" i="80" s="1"/>
  <c r="AV54" i="80"/>
  <c r="AW54" i="80" s="1"/>
  <c r="AV51" i="80"/>
  <c r="AW51" i="80" s="1"/>
  <c r="AV30" i="80"/>
  <c r="AW30" i="80" s="1"/>
  <c r="AV26" i="80"/>
  <c r="AW26" i="80" s="1"/>
  <c r="AV22" i="80"/>
  <c r="AW22" i="80" s="1"/>
  <c r="AV18" i="80"/>
  <c r="AW18" i="80" s="1"/>
  <c r="AV14" i="80"/>
  <c r="AW14" i="80" s="1"/>
  <c r="AV10" i="80"/>
  <c r="AW10" i="80" s="1"/>
  <c r="AV42" i="80"/>
  <c r="AW42" i="80" s="1"/>
  <c r="AV39" i="80"/>
  <c r="AW39" i="80" s="1"/>
  <c r="AV50" i="80"/>
  <c r="AW50" i="80" s="1"/>
  <c r="AV47" i="80"/>
  <c r="AW47" i="80" s="1"/>
  <c r="AV38" i="80"/>
  <c r="AW38" i="80" s="1"/>
  <c r="AV35" i="80"/>
  <c r="AW35" i="80" s="1"/>
  <c r="AV55" i="80"/>
  <c r="AW55" i="80" s="1"/>
  <c r="AV31" i="80"/>
  <c r="AW31" i="80" s="1"/>
  <c r="AV46" i="80"/>
  <c r="AW46" i="80" s="1"/>
  <c r="AV43" i="80"/>
  <c r="AW43" i="80" s="1"/>
  <c r="AV27" i="80"/>
  <c r="AW27" i="80" s="1"/>
  <c r="AV23" i="80"/>
  <c r="AW23" i="80" s="1"/>
  <c r="AV19" i="80"/>
  <c r="AW19" i="80" s="1"/>
  <c r="AV15" i="80"/>
  <c r="AW15" i="80" s="1"/>
  <c r="AV11" i="80"/>
  <c r="AW11" i="80" s="1"/>
  <c r="AV24" i="80"/>
  <c r="AW24" i="80" s="1"/>
  <c r="AV37" i="80"/>
  <c r="AW37" i="80" s="1"/>
  <c r="AV8" i="80"/>
  <c r="AW8" i="80" s="1"/>
  <c r="AV41" i="80"/>
  <c r="AW41" i="80" s="1"/>
  <c r="AV40" i="80"/>
  <c r="AW40" i="80" s="1"/>
  <c r="AV28" i="80"/>
  <c r="AW28" i="80" s="1"/>
  <c r="AV32" i="80"/>
  <c r="AW32" i="80" s="1"/>
  <c r="AV17" i="80"/>
  <c r="AW17" i="80" s="1"/>
  <c r="AV48" i="80"/>
  <c r="AW48" i="80" s="1"/>
  <c r="AV49" i="80"/>
  <c r="AW49" i="80" s="1"/>
  <c r="AV52" i="80"/>
  <c r="AW52" i="80" s="1"/>
  <c r="AV21" i="80"/>
  <c r="AW21" i="80" s="1"/>
  <c r="AV36" i="80"/>
  <c r="AW36" i="80" s="1"/>
  <c r="AV57" i="80"/>
  <c r="AW57" i="80" s="1"/>
  <c r="AV25" i="80"/>
  <c r="AW25" i="80" s="1"/>
  <c r="AV45" i="80"/>
  <c r="AW45" i="80" s="1"/>
  <c r="AV9" i="80"/>
  <c r="AW9" i="80" s="1"/>
  <c r="AV33" i="80"/>
  <c r="AW33" i="80" s="1"/>
  <c r="AV29" i="80"/>
  <c r="AW29" i="80" s="1"/>
  <c r="AV44" i="80"/>
  <c r="AW44" i="80" s="1"/>
  <c r="AV12" i="80"/>
  <c r="AW12" i="80" s="1"/>
  <c r="AV53" i="80"/>
  <c r="AW53" i="80" s="1"/>
  <c r="AV16" i="80"/>
  <c r="AW16" i="80" s="1"/>
  <c r="AV20" i="80"/>
  <c r="AW20" i="80" s="1"/>
  <c r="AV13" i="80"/>
  <c r="AW13" i="80" s="1"/>
  <c r="AV56" i="80"/>
  <c r="AW56" i="80" s="1"/>
  <c r="AY60" i="70"/>
  <c r="AZ60" i="70" s="1"/>
  <c r="AY43" i="70"/>
  <c r="AZ43" i="70" s="1"/>
  <c r="AY80" i="70"/>
  <c r="AZ80" i="70" s="1"/>
  <c r="AY51" i="70"/>
  <c r="AZ51" i="70" s="1"/>
  <c r="AY47" i="70"/>
  <c r="AZ47" i="70" s="1"/>
  <c r="AY39" i="70"/>
  <c r="AZ39" i="70" s="1"/>
  <c r="AY83" i="70"/>
  <c r="AZ83" i="70" s="1"/>
  <c r="AY63" i="70"/>
  <c r="AZ63" i="70" s="1"/>
  <c r="AY55" i="70"/>
  <c r="AZ55" i="70" s="1"/>
  <c r="AY30" i="70"/>
  <c r="AZ30" i="70" s="1"/>
  <c r="AY87" i="70"/>
  <c r="AZ87" i="70" s="1"/>
  <c r="AY67" i="70"/>
  <c r="AZ67" i="70" s="1"/>
  <c r="AY59" i="70"/>
  <c r="AZ59" i="70" s="1"/>
  <c r="AY35" i="70"/>
  <c r="AZ35" i="70" s="1"/>
  <c r="AY91" i="70"/>
  <c r="AZ91" i="70" s="1"/>
  <c r="AY71" i="70"/>
  <c r="AZ71" i="70" s="1"/>
  <c r="AY79" i="70"/>
  <c r="AZ79" i="70" s="1"/>
  <c r="AY75" i="70"/>
  <c r="AZ75" i="70" s="1"/>
  <c r="AY34" i="70"/>
  <c r="AZ34" i="70" s="1"/>
  <c r="AY48" i="70"/>
  <c r="AZ48" i="70" s="1"/>
  <c r="AY65" i="70"/>
  <c r="AZ65" i="70" s="1"/>
  <c r="AY62" i="70"/>
  <c r="AZ62" i="70" s="1"/>
  <c r="AY72" i="70"/>
  <c r="AZ72" i="70" s="1"/>
  <c r="AY74" i="70"/>
  <c r="AZ74" i="70" s="1"/>
  <c r="AY69" i="70"/>
  <c r="AZ69" i="70" s="1"/>
  <c r="AY85" i="70"/>
  <c r="AZ85" i="70" s="1"/>
  <c r="AY29" i="70"/>
  <c r="AZ29" i="70" s="1"/>
  <c r="AY82" i="70"/>
  <c r="AZ82" i="70" s="1"/>
  <c r="AY38" i="70"/>
  <c r="AZ38" i="70" s="1"/>
  <c r="AY78" i="70"/>
  <c r="AZ78" i="70" s="1"/>
  <c r="AY70" i="70"/>
  <c r="AZ70" i="70" s="1"/>
  <c r="AY86" i="70"/>
  <c r="AZ86" i="70" s="1"/>
  <c r="AY37" i="70"/>
  <c r="AZ37" i="70" s="1"/>
  <c r="AY41" i="70"/>
  <c r="AZ41" i="70" s="1"/>
  <c r="AY32" i="70"/>
  <c r="AZ32" i="70" s="1"/>
  <c r="AY84" i="70"/>
  <c r="AZ84" i="70" s="1"/>
  <c r="AY89" i="70"/>
  <c r="AZ89" i="70" s="1"/>
  <c r="AY40" i="70"/>
  <c r="AZ40" i="70" s="1"/>
  <c r="AY93" i="70"/>
  <c r="AZ93" i="70" s="1"/>
  <c r="AY49" i="70"/>
  <c r="AZ49" i="70" s="1"/>
  <c r="AY45" i="70"/>
  <c r="AZ45" i="70" s="1"/>
  <c r="AY36" i="70"/>
  <c r="AZ36" i="70" s="1"/>
  <c r="AY90" i="70"/>
  <c r="AZ90" i="70" s="1"/>
  <c r="AY44" i="70"/>
  <c r="AZ44" i="70" s="1"/>
  <c r="AY53" i="70"/>
  <c r="AZ53" i="70" s="1"/>
  <c r="AY46" i="70"/>
  <c r="AZ46" i="70" s="1"/>
  <c r="AY42" i="70"/>
  <c r="AZ42" i="70" s="1"/>
  <c r="AY68" i="70"/>
  <c r="AZ68" i="70" s="1"/>
  <c r="AY56" i="70"/>
  <c r="AZ56" i="70" s="1"/>
  <c r="AY33" i="70"/>
  <c r="AZ33" i="70" s="1"/>
  <c r="AY58" i="70"/>
  <c r="AZ58" i="70" s="1"/>
  <c r="AY61" i="70"/>
  <c r="AZ61" i="70" s="1"/>
  <c r="AY31" i="70"/>
  <c r="AZ31" i="70" s="1"/>
  <c r="AY73" i="70"/>
  <c r="AZ73" i="70" s="1"/>
  <c r="AY92" i="70"/>
  <c r="AZ92" i="70" s="1"/>
  <c r="AY52" i="70"/>
  <c r="AZ52" i="70" s="1"/>
  <c r="AY50" i="70"/>
  <c r="AZ50" i="70" s="1"/>
  <c r="AY88" i="70"/>
  <c r="AZ88" i="70" s="1"/>
  <c r="AY66" i="70"/>
  <c r="AZ66" i="70" s="1"/>
  <c r="AY81" i="70"/>
  <c r="AZ81" i="70" s="1"/>
  <c r="AY57" i="70"/>
  <c r="AZ57" i="70" s="1"/>
  <c r="AY54" i="70"/>
  <c r="AZ54" i="70" s="1"/>
  <c r="AY64" i="70"/>
  <c r="AZ64" i="70" s="1"/>
  <c r="AY77" i="70"/>
  <c r="AZ77" i="70" s="1"/>
  <c r="AY76" i="70"/>
  <c r="AZ76" i="70" s="1"/>
  <c r="AV62" i="79"/>
  <c r="AW62" i="79" s="1"/>
  <c r="AV54" i="79"/>
  <c r="AW54" i="79" s="1"/>
  <c r="AV46" i="79"/>
  <c r="AW46" i="79" s="1"/>
  <c r="AV38" i="79"/>
  <c r="AW38" i="79" s="1"/>
  <c r="AV20" i="79"/>
  <c r="AW20" i="79" s="1"/>
  <c r="AV18" i="79"/>
  <c r="AW18" i="79" s="1"/>
  <c r="AV67" i="79"/>
  <c r="AW67" i="79" s="1"/>
  <c r="AV59" i="79"/>
  <c r="AW59" i="79" s="1"/>
  <c r="AV51" i="79"/>
  <c r="AW51" i="79" s="1"/>
  <c r="AV43" i="79"/>
  <c r="AW43" i="79" s="1"/>
  <c r="AV35" i="79"/>
  <c r="AW35" i="79" s="1"/>
  <c r="AV30" i="79"/>
  <c r="AW30" i="79" s="1"/>
  <c r="AV16" i="79"/>
  <c r="AW16" i="79" s="1"/>
  <c r="AV14" i="79"/>
  <c r="AW14" i="79" s="1"/>
  <c r="AV64" i="79"/>
  <c r="AW64" i="79" s="1"/>
  <c r="AV56" i="79"/>
  <c r="AW56" i="79" s="1"/>
  <c r="AV48" i="79"/>
  <c r="AW48" i="79" s="1"/>
  <c r="AV40" i="79"/>
  <c r="AW40" i="79" s="1"/>
  <c r="AV27" i="79"/>
  <c r="AW27" i="79" s="1"/>
  <c r="AV25" i="79"/>
  <c r="AW25" i="79" s="1"/>
  <c r="AV23" i="79"/>
  <c r="AW23" i="79" s="1"/>
  <c r="AV12" i="79"/>
  <c r="AW12" i="79" s="1"/>
  <c r="AV10" i="79"/>
  <c r="AW10" i="79" s="1"/>
  <c r="AV69" i="79"/>
  <c r="AW69" i="79" s="1"/>
  <c r="AV61" i="79"/>
  <c r="AW61" i="79" s="1"/>
  <c r="AV53" i="79"/>
  <c r="AW53" i="79" s="1"/>
  <c r="AV45" i="79"/>
  <c r="AW45" i="79" s="1"/>
  <c r="AV37" i="79"/>
  <c r="AW37" i="79" s="1"/>
  <c r="AV32" i="79"/>
  <c r="AW32" i="79" s="1"/>
  <c r="AV21" i="79"/>
  <c r="AW21" i="79" s="1"/>
  <c r="AV19" i="79"/>
  <c r="AW19" i="79" s="1"/>
  <c r="AV8" i="79"/>
  <c r="AW8" i="79" s="1"/>
  <c r="AV66" i="79"/>
  <c r="AW66" i="79" s="1"/>
  <c r="AV58" i="79"/>
  <c r="AW58" i="79" s="1"/>
  <c r="AV50" i="79"/>
  <c r="AW50" i="79" s="1"/>
  <c r="AV42" i="79"/>
  <c r="AW42" i="79" s="1"/>
  <c r="AV34" i="79"/>
  <c r="AW34" i="79" s="1"/>
  <c r="AV29" i="79"/>
  <c r="AW29" i="79" s="1"/>
  <c r="AV17" i="79"/>
  <c r="AW17" i="79" s="1"/>
  <c r="AV15" i="79"/>
  <c r="AW15" i="79" s="1"/>
  <c r="AV63" i="79"/>
  <c r="AW63" i="79" s="1"/>
  <c r="AV55" i="79"/>
  <c r="AW55" i="79" s="1"/>
  <c r="AV47" i="79"/>
  <c r="AW47" i="79" s="1"/>
  <c r="AV39" i="79"/>
  <c r="AW39" i="79" s="1"/>
  <c r="AV13" i="79"/>
  <c r="AW13" i="79" s="1"/>
  <c r="AV11" i="79"/>
  <c r="AW11" i="79" s="1"/>
  <c r="AV68" i="79"/>
  <c r="AW68" i="79" s="1"/>
  <c r="AV60" i="79"/>
  <c r="AW60" i="79" s="1"/>
  <c r="AV52" i="79"/>
  <c r="AW52" i="79" s="1"/>
  <c r="AV44" i="79"/>
  <c r="AW44" i="79" s="1"/>
  <c r="AV36" i="79"/>
  <c r="AW36" i="79" s="1"/>
  <c r="AV31" i="79"/>
  <c r="AW31" i="79" s="1"/>
  <c r="AV26" i="79"/>
  <c r="AW26" i="79" s="1"/>
  <c r="AV9" i="79"/>
  <c r="AW9" i="79" s="1"/>
  <c r="AV65" i="79"/>
  <c r="AW65" i="79" s="1"/>
  <c r="AV57" i="79"/>
  <c r="AW57" i="79" s="1"/>
  <c r="AV49" i="79"/>
  <c r="AW49" i="79" s="1"/>
  <c r="AV41" i="79"/>
  <c r="AW41" i="79" s="1"/>
  <c r="AV33" i="79"/>
  <c r="AW33" i="79" s="1"/>
  <c r="AV28" i="79"/>
  <c r="AW28" i="79" s="1"/>
  <c r="AV24" i="79"/>
  <c r="AW24" i="79" s="1"/>
  <c r="AV22" i="79"/>
  <c r="AW22" i="79" s="1"/>
  <c r="AY24" i="89"/>
  <c r="AZ24" i="89" s="1"/>
  <c r="AV88" i="76"/>
  <c r="AW88" i="76" s="1"/>
  <c r="AV75" i="76"/>
  <c r="AW75" i="76" s="1"/>
  <c r="AV63" i="76"/>
  <c r="AW63" i="76" s="1"/>
  <c r="AV58" i="76"/>
  <c r="AW58" i="76" s="1"/>
  <c r="AV48" i="76"/>
  <c r="AW48" i="76" s="1"/>
  <c r="AV78" i="76"/>
  <c r="AW78" i="76" s="1"/>
  <c r="AV72" i="76"/>
  <c r="AW72" i="76" s="1"/>
  <c r="AV66" i="76"/>
  <c r="AW66" i="76" s="1"/>
  <c r="AV84" i="76"/>
  <c r="AW84" i="76" s="1"/>
  <c r="AV60" i="76"/>
  <c r="AW60" i="76" s="1"/>
  <c r="AV50" i="76"/>
  <c r="AW50" i="76" s="1"/>
  <c r="AV10" i="76"/>
  <c r="AW10" i="76" s="1"/>
  <c r="AV71" i="76"/>
  <c r="AW71" i="76" s="1"/>
  <c r="AV80" i="76"/>
  <c r="AW80" i="76" s="1"/>
  <c r="AV74" i="76"/>
  <c r="AW74" i="76" s="1"/>
  <c r="AV68" i="76"/>
  <c r="AW68" i="76" s="1"/>
  <c r="AV62" i="76"/>
  <c r="AW62" i="76" s="1"/>
  <c r="AV57" i="76"/>
  <c r="AW57" i="76" s="1"/>
  <c r="AV86" i="76"/>
  <c r="AW86" i="76" s="1"/>
  <c r="AV8" i="76"/>
  <c r="AW8" i="76" s="1"/>
  <c r="AV76" i="76"/>
  <c r="AW76" i="76" s="1"/>
  <c r="AV64" i="76"/>
  <c r="AW64" i="76" s="1"/>
  <c r="AV49" i="76"/>
  <c r="AW49" i="76" s="1"/>
  <c r="AV82" i="76"/>
  <c r="AW82" i="76" s="1"/>
  <c r="AV70" i="76"/>
  <c r="AW70" i="76" s="1"/>
  <c r="AV61" i="76"/>
  <c r="AW61" i="76" s="1"/>
  <c r="AV56" i="76"/>
  <c r="AW56" i="76" s="1"/>
  <c r="AV52" i="76"/>
  <c r="AW52" i="76" s="1"/>
  <c r="AV42" i="76"/>
  <c r="AW42" i="76" s="1"/>
  <c r="AV67" i="76"/>
  <c r="AW67" i="76" s="1"/>
  <c r="AV65" i="76"/>
  <c r="AW65" i="76" s="1"/>
  <c r="AV69" i="76"/>
  <c r="AW69" i="76" s="1"/>
  <c r="AV89" i="76"/>
  <c r="AW89" i="76" s="1"/>
  <c r="AV53" i="76"/>
  <c r="AW53" i="76" s="1"/>
  <c r="AV73" i="76"/>
  <c r="AW73" i="76" s="1"/>
  <c r="AV44" i="76"/>
  <c r="AW44" i="76" s="1"/>
  <c r="AV54" i="76"/>
  <c r="AW54" i="76" s="1"/>
  <c r="AV85" i="76"/>
  <c r="AW85" i="76" s="1"/>
  <c r="AV77" i="76"/>
  <c r="AW77" i="76" s="1"/>
  <c r="AV41" i="76"/>
  <c r="AW41" i="76" s="1"/>
  <c r="AV43" i="76"/>
  <c r="AW43" i="76" s="1"/>
  <c r="AV83" i="76"/>
  <c r="AW83" i="76" s="1"/>
  <c r="AV47" i="76"/>
  <c r="AW47" i="76" s="1"/>
  <c r="AV79" i="76"/>
  <c r="AW79" i="76" s="1"/>
  <c r="AV90" i="76"/>
  <c r="AW90" i="76" s="1"/>
  <c r="AV81" i="76"/>
  <c r="AW81" i="76" s="1"/>
  <c r="AV51" i="76"/>
  <c r="AW51" i="76" s="1"/>
  <c r="AV87" i="76"/>
  <c r="AW87" i="76" s="1"/>
  <c r="AV55" i="76"/>
  <c r="AW55" i="76" s="1"/>
  <c r="AV45" i="76"/>
  <c r="AW45" i="76" s="1"/>
  <c r="AV9" i="76"/>
  <c r="AW9" i="76" s="1"/>
  <c r="AV46" i="76"/>
  <c r="AW46" i="76" s="1"/>
  <c r="AV59" i="76"/>
  <c r="AW59" i="76" s="1"/>
  <c r="AY90" i="66"/>
  <c r="AZ90" i="66" s="1"/>
  <c r="AY91" i="66"/>
  <c r="AZ91" i="66" s="1"/>
  <c r="AY38" i="66"/>
  <c r="AZ38" i="66" s="1"/>
  <c r="AY42" i="66"/>
  <c r="AZ42" i="66" s="1"/>
  <c r="AY46" i="66"/>
  <c r="AZ46" i="66" s="1"/>
  <c r="AY49" i="66"/>
  <c r="AZ49" i="66" s="1"/>
  <c r="AY88" i="66"/>
  <c r="AZ88" i="66" s="1"/>
  <c r="AY89" i="66"/>
  <c r="AZ89" i="66" s="1"/>
  <c r="AY86" i="66"/>
  <c r="AZ86" i="66" s="1"/>
  <c r="AY87" i="66"/>
  <c r="AZ87" i="66" s="1"/>
  <c r="AY41" i="66"/>
  <c r="AZ41" i="66" s="1"/>
  <c r="AY45" i="66"/>
  <c r="AZ45" i="66" s="1"/>
  <c r="AY84" i="66"/>
  <c r="AZ84" i="66" s="1"/>
  <c r="AY85" i="66"/>
  <c r="AZ85" i="66" s="1"/>
  <c r="AY82" i="66"/>
  <c r="AZ82" i="66" s="1"/>
  <c r="AY83" i="66"/>
  <c r="AZ83" i="66" s="1"/>
  <c r="AY40" i="66"/>
  <c r="AZ40" i="66" s="1"/>
  <c r="AY44" i="66"/>
  <c r="AZ44" i="66" s="1"/>
  <c r="AY48" i="66"/>
  <c r="AZ48" i="66" s="1"/>
  <c r="AY80" i="66"/>
  <c r="AZ80" i="66" s="1"/>
  <c r="AY81" i="66"/>
  <c r="AZ81" i="66" s="1"/>
  <c r="AY78" i="66"/>
  <c r="AZ78" i="66" s="1"/>
  <c r="AY79" i="66"/>
  <c r="AZ79" i="66" s="1"/>
  <c r="AY39" i="66"/>
  <c r="AZ39" i="66" s="1"/>
  <c r="AY43" i="66"/>
  <c r="AZ43" i="66" s="1"/>
  <c r="AY47" i="66"/>
  <c r="AZ47" i="66" s="1"/>
  <c r="AY50" i="66"/>
  <c r="AZ50" i="66" s="1"/>
  <c r="AY51" i="66"/>
  <c r="AZ51" i="66" s="1"/>
  <c r="AY52" i="66"/>
  <c r="AZ52" i="66" s="1"/>
  <c r="AY53" i="66"/>
  <c r="AZ53" i="66" s="1"/>
  <c r="AY54" i="66"/>
  <c r="AZ54" i="66" s="1"/>
  <c r="AY55" i="66"/>
  <c r="AZ55" i="66" s="1"/>
  <c r="AY56" i="66"/>
  <c r="AZ56" i="66" s="1"/>
  <c r="AY57" i="66"/>
  <c r="AZ57" i="66" s="1"/>
  <c r="AY58" i="66"/>
  <c r="AZ58" i="66" s="1"/>
  <c r="AY59" i="66"/>
  <c r="AZ59" i="66" s="1"/>
  <c r="AY60" i="66"/>
  <c r="AZ60" i="66" s="1"/>
  <c r="AY61" i="66"/>
  <c r="AZ61" i="66" s="1"/>
  <c r="AY62" i="66"/>
  <c r="AZ62" i="66" s="1"/>
  <c r="AY63" i="66"/>
  <c r="AZ63" i="66" s="1"/>
  <c r="AY64" i="66"/>
  <c r="AZ64" i="66" s="1"/>
  <c r="AY65" i="66"/>
  <c r="AZ65" i="66" s="1"/>
  <c r="AY66" i="66"/>
  <c r="AZ66" i="66" s="1"/>
  <c r="AY67" i="66"/>
  <c r="AZ67" i="66" s="1"/>
  <c r="AY68" i="66"/>
  <c r="AZ68" i="66" s="1"/>
  <c r="AY69" i="66"/>
  <c r="AZ69" i="66" s="1"/>
  <c r="AY70" i="66"/>
  <c r="AZ70" i="66" s="1"/>
  <c r="AY71" i="66"/>
  <c r="AZ71" i="66" s="1"/>
  <c r="AY72" i="66"/>
  <c r="AZ72" i="66" s="1"/>
  <c r="AY73" i="66"/>
  <c r="AZ73" i="66" s="1"/>
  <c r="AY74" i="66"/>
  <c r="AZ74" i="66" s="1"/>
  <c r="AY75" i="66"/>
  <c r="AZ75" i="66" s="1"/>
  <c r="AY76" i="66"/>
  <c r="AZ76" i="66" s="1"/>
  <c r="AY77" i="66"/>
  <c r="AZ77" i="66" s="1"/>
  <c r="AY95" i="66"/>
  <c r="AZ95" i="66" s="1"/>
  <c r="AY99" i="66"/>
  <c r="AZ99" i="66" s="1"/>
  <c r="AY94" i="66"/>
  <c r="AZ94" i="66" s="1"/>
  <c r="AY98" i="66"/>
  <c r="AZ98" i="66" s="1"/>
  <c r="AY92" i="66"/>
  <c r="AZ92" i="66" s="1"/>
  <c r="AY93" i="66"/>
  <c r="AZ93" i="66" s="1"/>
  <c r="AY97" i="66"/>
  <c r="AZ97" i="66" s="1"/>
  <c r="AY101" i="66"/>
  <c r="AZ101" i="66" s="1"/>
  <c r="AY96" i="66"/>
  <c r="AZ96" i="66" s="1"/>
  <c r="AY100" i="66"/>
  <c r="AZ100" i="66" s="1"/>
  <c r="AY9" i="85"/>
  <c r="AZ9" i="85" s="1"/>
  <c r="AY11" i="85"/>
  <c r="AZ11" i="85" s="1"/>
  <c r="AY13" i="85"/>
  <c r="AZ13" i="85" s="1"/>
  <c r="AY15" i="85"/>
  <c r="AZ15" i="85" s="1"/>
  <c r="AY17" i="85"/>
  <c r="AZ17" i="85" s="1"/>
  <c r="AY19" i="85"/>
  <c r="AZ19" i="85" s="1"/>
  <c r="AY8" i="85"/>
  <c r="AZ8" i="85" s="1"/>
  <c r="AY10" i="85"/>
  <c r="AZ10" i="85" s="1"/>
  <c r="AY12" i="85"/>
  <c r="AZ12" i="85" s="1"/>
  <c r="AY14" i="85"/>
  <c r="AZ14" i="85" s="1"/>
  <c r="AY16" i="85"/>
  <c r="AZ16" i="85" s="1"/>
  <c r="AY18" i="85"/>
  <c r="AZ18" i="85" s="1"/>
  <c r="AY72" i="72"/>
  <c r="AZ72" i="72" s="1"/>
  <c r="AY60" i="72"/>
  <c r="AZ60" i="72" s="1"/>
  <c r="AY78" i="72"/>
  <c r="AZ78" i="72" s="1"/>
  <c r="AY70" i="72"/>
  <c r="AZ70" i="72" s="1"/>
  <c r="AY74" i="72"/>
  <c r="AZ74" i="72" s="1"/>
  <c r="AY80" i="72"/>
  <c r="AZ80" i="72" s="1"/>
  <c r="AY57" i="72"/>
  <c r="AZ57" i="72" s="1"/>
  <c r="AY58" i="72"/>
  <c r="AZ58" i="72" s="1"/>
  <c r="AY76" i="72"/>
  <c r="AZ76" i="72" s="1"/>
  <c r="AY64" i="72"/>
  <c r="AZ64" i="72" s="1"/>
  <c r="AY59" i="72"/>
  <c r="AZ59" i="72" s="1"/>
  <c r="AY68" i="72"/>
  <c r="AZ68" i="72" s="1"/>
  <c r="AY69" i="72"/>
  <c r="AZ69" i="72" s="1"/>
  <c r="AY75" i="72"/>
  <c r="AZ75" i="72" s="1"/>
  <c r="AY71" i="72"/>
  <c r="AZ71" i="72" s="1"/>
  <c r="AY61" i="72"/>
  <c r="AZ61" i="72" s="1"/>
  <c r="AY77" i="72"/>
  <c r="AZ77" i="72" s="1"/>
  <c r="AY79" i="72"/>
  <c r="AZ79" i="72" s="1"/>
  <c r="AY62" i="72"/>
  <c r="AZ62" i="72" s="1"/>
  <c r="AY67" i="72"/>
  <c r="AZ67" i="72" s="1"/>
  <c r="AY63" i="72"/>
  <c r="AZ63" i="72" s="1"/>
  <c r="AY65" i="72"/>
  <c r="AZ65" i="72" s="1"/>
  <c r="AY66" i="72"/>
  <c r="AZ66" i="72" s="1"/>
  <c r="AY73" i="72"/>
  <c r="AZ73" i="72" s="1"/>
  <c r="AY70" i="68"/>
  <c r="AZ70" i="68" s="1"/>
  <c r="AY82" i="68"/>
  <c r="AZ82" i="68" s="1"/>
  <c r="AY86" i="68"/>
  <c r="AZ86" i="68" s="1"/>
  <c r="AY78" i="68"/>
  <c r="AZ78" i="68" s="1"/>
  <c r="AY98" i="68"/>
  <c r="AZ98" i="68" s="1"/>
  <c r="AY94" i="68"/>
  <c r="AZ94" i="68" s="1"/>
  <c r="AY97" i="68"/>
  <c r="AZ97" i="68" s="1"/>
  <c r="AY77" i="68"/>
  <c r="AZ77" i="68" s="1"/>
  <c r="AY95" i="68"/>
  <c r="AZ95" i="68" s="1"/>
  <c r="AY85" i="68"/>
  <c r="AZ85" i="68" s="1"/>
  <c r="AY73" i="68"/>
  <c r="AZ73" i="68" s="1"/>
  <c r="AY71" i="68"/>
  <c r="AZ71" i="68" s="1"/>
  <c r="AY90" i="68"/>
  <c r="AZ90" i="68" s="1"/>
  <c r="AY81" i="68"/>
  <c r="AZ81" i="68" s="1"/>
  <c r="AY87" i="68"/>
  <c r="AZ87" i="68" s="1"/>
  <c r="AY79" i="68"/>
  <c r="AZ79" i="68" s="1"/>
  <c r="AY75" i="68"/>
  <c r="AZ75" i="68" s="1"/>
  <c r="AY88" i="68"/>
  <c r="AZ88" i="68" s="1"/>
  <c r="AY91" i="68"/>
  <c r="AZ91" i="68" s="1"/>
  <c r="AY83" i="68"/>
  <c r="AZ83" i="68" s="1"/>
  <c r="AY92" i="68"/>
  <c r="AZ92" i="68" s="1"/>
  <c r="AY93" i="68"/>
  <c r="AZ93" i="68" s="1"/>
  <c r="AY76" i="68"/>
  <c r="AZ76" i="68" s="1"/>
  <c r="AY99" i="68"/>
  <c r="AZ99" i="68" s="1"/>
  <c r="AY96" i="68"/>
  <c r="AZ96" i="68" s="1"/>
  <c r="AY89" i="68"/>
  <c r="AZ89" i="68" s="1"/>
  <c r="AY72" i="68"/>
  <c r="AZ72" i="68" s="1"/>
  <c r="AY74" i="68"/>
  <c r="AZ74" i="68" s="1"/>
  <c r="AY80" i="68"/>
  <c r="AZ80" i="68" s="1"/>
  <c r="AY100" i="68"/>
  <c r="AZ100" i="68" s="1"/>
  <c r="AY68" i="68"/>
  <c r="AZ68" i="68" s="1"/>
  <c r="AY84" i="68"/>
  <c r="AZ84" i="68" s="1"/>
  <c r="AY69" i="68"/>
  <c r="AZ69" i="68" s="1"/>
  <c r="AY94" i="71"/>
  <c r="AZ94" i="71" s="1"/>
  <c r="AY93" i="71"/>
  <c r="AZ93" i="71" s="1"/>
  <c r="AY22" i="75"/>
  <c r="AZ22" i="75" s="1"/>
  <c r="AY17" i="75"/>
  <c r="AZ17" i="75" s="1"/>
  <c r="AY37" i="75"/>
  <c r="AZ37" i="75" s="1"/>
  <c r="AY29" i="75"/>
  <c r="AZ29" i="75" s="1"/>
  <c r="AY21" i="75"/>
  <c r="AZ21" i="75" s="1"/>
  <c r="AY31" i="75"/>
  <c r="AZ31" i="75" s="1"/>
  <c r="AY51" i="75"/>
  <c r="AZ51" i="75" s="1"/>
  <c r="AY47" i="75"/>
  <c r="AZ47" i="75" s="1"/>
  <c r="AY43" i="75"/>
  <c r="AZ43" i="75" s="1"/>
  <c r="AY39" i="75"/>
  <c r="AZ39" i="75" s="1"/>
  <c r="AY34" i="75"/>
  <c r="AZ34" i="75" s="1"/>
  <c r="AY33" i="75"/>
  <c r="AZ33" i="75" s="1"/>
  <c r="AY23" i="75"/>
  <c r="AZ23" i="75" s="1"/>
  <c r="AY14" i="75"/>
  <c r="AZ14" i="75" s="1"/>
  <c r="AY10" i="75"/>
  <c r="AZ10" i="75" s="1"/>
  <c r="AY50" i="75"/>
  <c r="AZ50" i="75" s="1"/>
  <c r="AY46" i="75"/>
  <c r="AZ46" i="75" s="1"/>
  <c r="AY42" i="75"/>
  <c r="AZ42" i="75" s="1"/>
  <c r="AY35" i="75"/>
  <c r="AZ35" i="75" s="1"/>
  <c r="AY18" i="75"/>
  <c r="AZ18" i="75" s="1"/>
  <c r="AY38" i="75"/>
  <c r="AZ38" i="75" s="1"/>
  <c r="AY30" i="75"/>
  <c r="AZ30" i="75" s="1"/>
  <c r="AY26" i="75"/>
  <c r="AZ26" i="75" s="1"/>
  <c r="AY13" i="75"/>
  <c r="AZ13" i="75" s="1"/>
  <c r="AY45" i="75"/>
  <c r="AZ45" i="75" s="1"/>
  <c r="AY28" i="75"/>
  <c r="AZ28" i="75" s="1"/>
  <c r="AY53" i="75"/>
  <c r="AZ53" i="75" s="1"/>
  <c r="AY15" i="75"/>
  <c r="AZ15" i="75" s="1"/>
  <c r="AY16" i="75"/>
  <c r="AZ16" i="75" s="1"/>
  <c r="AY49" i="75"/>
  <c r="AZ49" i="75" s="1"/>
  <c r="AY27" i="75"/>
  <c r="AZ27" i="75" s="1"/>
  <c r="AY12" i="75"/>
  <c r="AZ12" i="75" s="1"/>
  <c r="AY32" i="75"/>
  <c r="AZ32" i="75" s="1"/>
  <c r="AY48" i="75"/>
  <c r="AZ48" i="75" s="1"/>
  <c r="AY25" i="75"/>
  <c r="AZ25" i="75" s="1"/>
  <c r="AY40" i="75"/>
  <c r="AZ40" i="75" s="1"/>
  <c r="AY19" i="75"/>
  <c r="AZ19" i="75" s="1"/>
  <c r="AY11" i="75"/>
  <c r="AZ11" i="75" s="1"/>
  <c r="AY36" i="75"/>
  <c r="AZ36" i="75" s="1"/>
  <c r="AY20" i="75"/>
  <c r="AZ20" i="75" s="1"/>
  <c r="AY44" i="75"/>
  <c r="AZ44" i="75" s="1"/>
  <c r="AY41" i="75"/>
  <c r="AZ41" i="75" s="1"/>
  <c r="AY52" i="75"/>
  <c r="AZ52" i="75" s="1"/>
  <c r="AY24" i="75"/>
  <c r="AZ24" i="75" s="1"/>
  <c r="AV37" i="82"/>
  <c r="AW37" i="82" s="1"/>
  <c r="AV29" i="82"/>
  <c r="AW29" i="82" s="1"/>
  <c r="AV46" i="82"/>
  <c r="AW46" i="82" s="1"/>
  <c r="AV39" i="82"/>
  <c r="AW39" i="82" s="1"/>
  <c r="AV31" i="82"/>
  <c r="AW31" i="82" s="1"/>
  <c r="AV26" i="82"/>
  <c r="AW26" i="82" s="1"/>
  <c r="AV23" i="82"/>
  <c r="AW23" i="82" s="1"/>
  <c r="AV41" i="82"/>
  <c r="AW41" i="82" s="1"/>
  <c r="AV35" i="82"/>
  <c r="AW35" i="82" s="1"/>
  <c r="AV57" i="82"/>
  <c r="AW57" i="82" s="1"/>
  <c r="AV14" i="82"/>
  <c r="AW14" i="82" s="1"/>
  <c r="AV54" i="82"/>
  <c r="AW54" i="82" s="1"/>
  <c r="AV47" i="82"/>
  <c r="AW47" i="82" s="1"/>
  <c r="AV42" i="82"/>
  <c r="AW42" i="82" s="1"/>
  <c r="AV38" i="82"/>
  <c r="AW38" i="82" s="1"/>
  <c r="AV30" i="82"/>
  <c r="AW30" i="82" s="1"/>
  <c r="AV22" i="82"/>
  <c r="AW22" i="82" s="1"/>
  <c r="AV10" i="82"/>
  <c r="AW10" i="82" s="1"/>
  <c r="AV58" i="82"/>
  <c r="AW58" i="82" s="1"/>
  <c r="AV50" i="82"/>
  <c r="AW50" i="82" s="1"/>
  <c r="AV45" i="82"/>
  <c r="AW45" i="82" s="1"/>
  <c r="AV34" i="82"/>
  <c r="AW34" i="82" s="1"/>
  <c r="AV43" i="82"/>
  <c r="AW43" i="82" s="1"/>
  <c r="AV18" i="82"/>
  <c r="AW18" i="82" s="1"/>
  <c r="AV15" i="82"/>
  <c r="AW15" i="82" s="1"/>
  <c r="AV52" i="82"/>
  <c r="AW52" i="82" s="1"/>
  <c r="AV60" i="82"/>
  <c r="AW60" i="82" s="1"/>
  <c r="AV13" i="82"/>
  <c r="AW13" i="82" s="1"/>
  <c r="AV51" i="82"/>
  <c r="AW51" i="82" s="1"/>
  <c r="AV24" i="82"/>
  <c r="AW24" i="82" s="1"/>
  <c r="AV56" i="82"/>
  <c r="AW56" i="82" s="1"/>
  <c r="AV19" i="82"/>
  <c r="AW19" i="82" s="1"/>
  <c r="AV25" i="82"/>
  <c r="AW25" i="82" s="1"/>
  <c r="AV20" i="82"/>
  <c r="AW20" i="82" s="1"/>
  <c r="AV40" i="82"/>
  <c r="AW40" i="82" s="1"/>
  <c r="AV27" i="82"/>
  <c r="AW27" i="82" s="1"/>
  <c r="AV44" i="82"/>
  <c r="AW44" i="82" s="1"/>
  <c r="AV53" i="82"/>
  <c r="AW53" i="82" s="1"/>
  <c r="AV17" i="82"/>
  <c r="AW17" i="82" s="1"/>
  <c r="AV49" i="82"/>
  <c r="AW49" i="82" s="1"/>
  <c r="AV9" i="82"/>
  <c r="AW9" i="82" s="1"/>
  <c r="AV11" i="82"/>
  <c r="AW11" i="82" s="1"/>
  <c r="AV48" i="82"/>
  <c r="AW48" i="82" s="1"/>
  <c r="AV59" i="82"/>
  <c r="AW59" i="82" s="1"/>
  <c r="AV16" i="82"/>
  <c r="AW16" i="82" s="1"/>
  <c r="AV55" i="82"/>
  <c r="AW55" i="82" s="1"/>
  <c r="AV28" i="82"/>
  <c r="AW28" i="82" s="1"/>
  <c r="AV21" i="82"/>
  <c r="AW21" i="82" s="1"/>
  <c r="AV32" i="82"/>
  <c r="AW32" i="82" s="1"/>
  <c r="AV8" i="82"/>
  <c r="AW8" i="82" s="1"/>
  <c r="AV12" i="82"/>
  <c r="AW12" i="82" s="1"/>
  <c r="AV36" i="82"/>
  <c r="AW36" i="82" s="1"/>
  <c r="AV33" i="82"/>
  <c r="AW33" i="82" s="1"/>
  <c r="AY33" i="69"/>
  <c r="AZ33" i="69" s="1"/>
  <c r="AY37" i="69"/>
  <c r="AZ37" i="69" s="1"/>
  <c r="AY29" i="69"/>
  <c r="AZ29" i="69" s="1"/>
  <c r="AY38" i="69"/>
  <c r="AZ38" i="69" s="1"/>
  <c r="AY39" i="69"/>
  <c r="AZ39" i="69" s="1"/>
  <c r="AY30" i="69"/>
  <c r="AZ30" i="69" s="1"/>
  <c r="AY32" i="69"/>
  <c r="AZ32" i="69" s="1"/>
  <c r="AY35" i="69"/>
  <c r="AZ35" i="69" s="1"/>
  <c r="AY34" i="69"/>
  <c r="AZ34" i="69" s="1"/>
  <c r="AY31" i="69"/>
  <c r="AZ31" i="69" s="1"/>
  <c r="AY36" i="69"/>
  <c r="AZ36" i="69" s="1"/>
  <c r="AY41" i="86"/>
  <c r="AZ41" i="86" s="1"/>
  <c r="AY43" i="86"/>
  <c r="AZ43" i="86" s="1"/>
  <c r="AY45" i="86"/>
  <c r="AZ45" i="86" s="1"/>
  <c r="AY47" i="86"/>
  <c r="AZ47" i="86" s="1"/>
  <c r="AY66" i="86"/>
  <c r="AZ66" i="86" s="1"/>
  <c r="AY83" i="86"/>
  <c r="AZ83" i="86" s="1"/>
  <c r="AY49" i="86"/>
  <c r="AZ49" i="86" s="1"/>
  <c r="AY53" i="86"/>
  <c r="AZ53" i="86" s="1"/>
  <c r="AY57" i="86"/>
  <c r="AZ57" i="86" s="1"/>
  <c r="AY61" i="86"/>
  <c r="AZ61" i="86" s="1"/>
  <c r="AY65" i="86"/>
  <c r="AZ65" i="86" s="1"/>
  <c r="AY70" i="86"/>
  <c r="AZ70" i="86" s="1"/>
  <c r="AY74" i="86"/>
  <c r="AZ74" i="86" s="1"/>
  <c r="AY78" i="86"/>
  <c r="AZ78" i="86" s="1"/>
  <c r="AY69" i="86"/>
  <c r="AZ69" i="86" s="1"/>
  <c r="AY82" i="86"/>
  <c r="AZ82" i="86" s="1"/>
  <c r="AY52" i="86"/>
  <c r="AZ52" i="86" s="1"/>
  <c r="AY56" i="86"/>
  <c r="AZ56" i="86" s="1"/>
  <c r="AY60" i="86"/>
  <c r="AZ60" i="86" s="1"/>
  <c r="AY64" i="86"/>
  <c r="AZ64" i="86" s="1"/>
  <c r="AY73" i="86"/>
  <c r="AZ73" i="86" s="1"/>
  <c r="AY77" i="86"/>
  <c r="AZ77" i="86" s="1"/>
  <c r="AY81" i="86"/>
  <c r="AZ81" i="86" s="1"/>
  <c r="AY68" i="86"/>
  <c r="AZ68" i="86" s="1"/>
  <c r="AY88" i="86"/>
  <c r="AZ88" i="86" s="1"/>
  <c r="AY51" i="86"/>
  <c r="AZ51" i="86" s="1"/>
  <c r="AY55" i="86"/>
  <c r="AZ55" i="86" s="1"/>
  <c r="AY59" i="86"/>
  <c r="AZ59" i="86" s="1"/>
  <c r="AY63" i="86"/>
  <c r="AZ63" i="86" s="1"/>
  <c r="AY72" i="86"/>
  <c r="AZ72" i="86" s="1"/>
  <c r="AY76" i="86"/>
  <c r="AZ76" i="86" s="1"/>
  <c r="AY80" i="86"/>
  <c r="AZ80" i="86" s="1"/>
  <c r="AY67" i="86"/>
  <c r="AZ67" i="86" s="1"/>
  <c r="AY50" i="86"/>
  <c r="AZ50" i="86" s="1"/>
  <c r="AY54" i="86"/>
  <c r="AZ54" i="86" s="1"/>
  <c r="AY58" i="86"/>
  <c r="AZ58" i="86" s="1"/>
  <c r="AY62" i="86"/>
  <c r="AZ62" i="86" s="1"/>
  <c r="AY71" i="86"/>
  <c r="AZ71" i="86" s="1"/>
  <c r="AY75" i="86"/>
  <c r="AZ75" i="86" s="1"/>
  <c r="AY79" i="86"/>
  <c r="AZ79" i="86" s="1"/>
  <c r="AY95" i="86"/>
  <c r="AZ95" i="86" s="1"/>
  <c r="AY89" i="86"/>
  <c r="AZ89" i="86" s="1"/>
  <c r="AY91" i="86"/>
  <c r="AZ91" i="86" s="1"/>
  <c r="AY84" i="86"/>
  <c r="AZ84" i="86" s="1"/>
  <c r="AY96" i="86"/>
  <c r="AZ96" i="86" s="1"/>
  <c r="AY100" i="86"/>
  <c r="AZ100" i="86" s="1"/>
  <c r="AY92" i="86"/>
  <c r="AZ92" i="86" s="1"/>
  <c r="AY40" i="86"/>
  <c r="AZ40" i="86" s="1"/>
  <c r="AY87" i="86"/>
  <c r="AZ87" i="86" s="1"/>
  <c r="AY98" i="86"/>
  <c r="AZ98" i="86" s="1"/>
  <c r="AY94" i="86"/>
  <c r="AZ94" i="86" s="1"/>
  <c r="AY90" i="86"/>
  <c r="AZ90" i="86" s="1"/>
  <c r="AY44" i="86"/>
  <c r="AZ44" i="86" s="1"/>
  <c r="AY46" i="86"/>
  <c r="AZ46" i="86" s="1"/>
  <c r="AY97" i="86"/>
  <c r="AZ97" i="86" s="1"/>
  <c r="AY101" i="86"/>
  <c r="AZ101" i="86" s="1"/>
  <c r="AY48" i="86"/>
  <c r="AZ48" i="86" s="1"/>
  <c r="AY93" i="86"/>
  <c r="AZ93" i="86" s="1"/>
  <c r="AY86" i="86"/>
  <c r="AZ86" i="86" s="1"/>
  <c r="AY85" i="86"/>
  <c r="AZ85" i="86" s="1"/>
  <c r="AY42" i="86"/>
  <c r="AZ42" i="86" s="1"/>
  <c r="AY99" i="86"/>
  <c r="AZ99" i="86" s="1"/>
  <c r="AY47" i="88"/>
  <c r="AZ47" i="88" s="1"/>
  <c r="AY76" i="88"/>
  <c r="AZ76" i="88" s="1"/>
  <c r="AY58" i="88"/>
  <c r="AZ58" i="88" s="1"/>
  <c r="AY65" i="88"/>
  <c r="AZ65" i="88" s="1"/>
  <c r="AY57" i="88"/>
  <c r="AZ57" i="88" s="1"/>
  <c r="AY72" i="88"/>
  <c r="AZ72" i="88" s="1"/>
  <c r="AY54" i="88"/>
  <c r="AZ54" i="88" s="1"/>
  <c r="AY48" i="88"/>
  <c r="AZ48" i="88" s="1"/>
  <c r="AY53" i="88"/>
  <c r="AZ53" i="88" s="1"/>
  <c r="AY66" i="88"/>
  <c r="AZ66" i="88" s="1"/>
  <c r="AY62" i="88"/>
  <c r="AZ62" i="88" s="1"/>
  <c r="AY52" i="88"/>
  <c r="AZ52" i="88" s="1"/>
  <c r="AY51" i="88"/>
  <c r="AZ51" i="88" s="1"/>
  <c r="AY64" i="88"/>
  <c r="AZ64" i="88" s="1"/>
  <c r="AY50" i="88"/>
  <c r="AZ50" i="88" s="1"/>
  <c r="AY75" i="88"/>
  <c r="AZ75" i="88" s="1"/>
  <c r="AY60" i="88"/>
  <c r="AZ60" i="88" s="1"/>
  <c r="AY71" i="88"/>
  <c r="AZ71" i="88" s="1"/>
  <c r="AY59" i="88"/>
  <c r="AZ59" i="88" s="1"/>
  <c r="AY74" i="88"/>
  <c r="AZ74" i="88" s="1"/>
  <c r="AY46" i="88"/>
  <c r="AZ46" i="88" s="1"/>
  <c r="AY63" i="88"/>
  <c r="AZ63" i="88" s="1"/>
  <c r="AY61" i="88"/>
  <c r="AZ61" i="88" s="1"/>
  <c r="AY49" i="88"/>
  <c r="AZ49" i="88" s="1"/>
  <c r="AY56" i="88"/>
  <c r="AZ56" i="88" s="1"/>
  <c r="AY55" i="88"/>
  <c r="AZ55" i="88" s="1"/>
  <c r="AY73" i="88"/>
  <c r="AZ73" i="88" s="1"/>
  <c r="AY57" i="91"/>
  <c r="AZ57" i="91" s="1"/>
  <c r="AY56" i="91"/>
  <c r="AZ56" i="91" s="1"/>
  <c r="AY58" i="91"/>
  <c r="AZ58" i="91" s="1"/>
  <c r="AY59" i="91"/>
  <c r="AZ59" i="91" s="1"/>
  <c r="AY60" i="91"/>
  <c r="AZ60" i="91" s="1"/>
  <c r="AY61" i="91"/>
  <c r="AZ61" i="91" s="1"/>
  <c r="AY62" i="91"/>
  <c r="AZ62" i="91" s="1"/>
  <c r="AY47" i="74"/>
  <c r="AZ47" i="74" s="1"/>
  <c r="AY37" i="74"/>
  <c r="AZ37" i="74" s="1"/>
  <c r="AY33" i="74"/>
  <c r="AZ33" i="74" s="1"/>
  <c r="AY50" i="74"/>
  <c r="AZ50" i="74" s="1"/>
  <c r="AY45" i="74"/>
  <c r="AZ45" i="74" s="1"/>
  <c r="AY18" i="74"/>
  <c r="AZ18" i="74" s="1"/>
  <c r="AY49" i="74"/>
  <c r="AZ49" i="74" s="1"/>
  <c r="AY22" i="74"/>
  <c r="AZ22" i="74" s="1"/>
  <c r="AY26" i="74"/>
  <c r="AZ26" i="74" s="1"/>
  <c r="AY46" i="74"/>
  <c r="AZ46" i="74" s="1"/>
  <c r="AY38" i="74"/>
  <c r="AZ38" i="74" s="1"/>
  <c r="AY34" i="74"/>
  <c r="AZ34" i="74" s="1"/>
  <c r="AY30" i="74"/>
  <c r="AZ30" i="74" s="1"/>
  <c r="AY42" i="74"/>
  <c r="AZ42" i="74" s="1"/>
  <c r="AY24" i="74"/>
  <c r="AZ24" i="74" s="1"/>
  <c r="AY20" i="74"/>
  <c r="AZ20" i="74" s="1"/>
  <c r="AY31" i="74"/>
  <c r="AZ31" i="74" s="1"/>
  <c r="AY52" i="74"/>
  <c r="AZ52" i="74" s="1"/>
  <c r="AY40" i="74"/>
  <c r="AZ40" i="74" s="1"/>
  <c r="AY19" i="74"/>
  <c r="AZ19" i="74" s="1"/>
  <c r="AY21" i="74"/>
  <c r="AZ21" i="74" s="1"/>
  <c r="AY16" i="74"/>
  <c r="AZ16" i="74" s="1"/>
  <c r="AY17" i="74"/>
  <c r="AZ17" i="74" s="1"/>
  <c r="AY29" i="74"/>
  <c r="AZ29" i="74" s="1"/>
  <c r="AY35" i="74"/>
  <c r="AZ35" i="74" s="1"/>
  <c r="AY27" i="74"/>
  <c r="AZ27" i="74" s="1"/>
  <c r="AY43" i="74"/>
  <c r="AZ43" i="74" s="1"/>
  <c r="AY39" i="74"/>
  <c r="AZ39" i="74" s="1"/>
  <c r="AY32" i="74"/>
  <c r="AZ32" i="74" s="1"/>
  <c r="AY25" i="74"/>
  <c r="AZ25" i="74" s="1"/>
  <c r="AY48" i="74"/>
  <c r="AZ48" i="74" s="1"/>
  <c r="AY51" i="74"/>
  <c r="AZ51" i="74" s="1"/>
  <c r="AY23" i="74"/>
  <c r="AZ23" i="74" s="1"/>
  <c r="AY44" i="74"/>
  <c r="AZ44" i="74" s="1"/>
  <c r="AY36" i="74"/>
  <c r="AZ36" i="74" s="1"/>
  <c r="AY41" i="74"/>
  <c r="AZ41" i="74" s="1"/>
  <c r="AY28" i="74"/>
  <c r="AZ28" i="74" s="1"/>
  <c r="AV88" i="81"/>
  <c r="AW88" i="81" s="1"/>
  <c r="AV57" i="81"/>
  <c r="AW57" i="81" s="1"/>
  <c r="AV54" i="81"/>
  <c r="AW54" i="81" s="1"/>
  <c r="AV27" i="81"/>
  <c r="AW27" i="81" s="1"/>
  <c r="AV104" i="81"/>
  <c r="AW104" i="81" s="1"/>
  <c r="AV94" i="81"/>
  <c r="AW94" i="81" s="1"/>
  <c r="AV84" i="81"/>
  <c r="AW84" i="81" s="1"/>
  <c r="AV74" i="81"/>
  <c r="AW74" i="81" s="1"/>
  <c r="AV43" i="81"/>
  <c r="AW43" i="81" s="1"/>
  <c r="AV23" i="81"/>
  <c r="AW23" i="81" s="1"/>
  <c r="AV80" i="81"/>
  <c r="AW80" i="81" s="1"/>
  <c r="AV42" i="81"/>
  <c r="AW42" i="81" s="1"/>
  <c r="AV19" i="81"/>
  <c r="AW19" i="81" s="1"/>
  <c r="AV101" i="81"/>
  <c r="AW101" i="81" s="1"/>
  <c r="AV96" i="81"/>
  <c r="AW96" i="81" s="1"/>
  <c r="AV70" i="81"/>
  <c r="AW70" i="81" s="1"/>
  <c r="AV66" i="81"/>
  <c r="AW66" i="81" s="1"/>
  <c r="AV40" i="81"/>
  <c r="AW40" i="81" s="1"/>
  <c r="AV98" i="81"/>
  <c r="AW98" i="81" s="1"/>
  <c r="AV90" i="81"/>
  <c r="AW90" i="81" s="1"/>
  <c r="AV62" i="81"/>
  <c r="AW62" i="81" s="1"/>
  <c r="AV58" i="81"/>
  <c r="AW58" i="81" s="1"/>
  <c r="AV53" i="81"/>
  <c r="AW53" i="81" s="1"/>
  <c r="AV50" i="81"/>
  <c r="AW50" i="81" s="1"/>
  <c r="AV86" i="81"/>
  <c r="AW86" i="81" s="1"/>
  <c r="AV65" i="81"/>
  <c r="AW65" i="81" s="1"/>
  <c r="AV15" i="81"/>
  <c r="AW15" i="81" s="1"/>
  <c r="AV82" i="81"/>
  <c r="AW82" i="81" s="1"/>
  <c r="AV35" i="81"/>
  <c r="AW35" i="81" s="1"/>
  <c r="AV102" i="81"/>
  <c r="AW102" i="81" s="1"/>
  <c r="AV100" i="81"/>
  <c r="AW100" i="81" s="1"/>
  <c r="AV92" i="81"/>
  <c r="AW92" i="81" s="1"/>
  <c r="AV78" i="81"/>
  <c r="AW78" i="81" s="1"/>
  <c r="AV31" i="81"/>
  <c r="AW31" i="81" s="1"/>
  <c r="AV11" i="81"/>
  <c r="AW11" i="81" s="1"/>
  <c r="AV39" i="81"/>
  <c r="AW39" i="81" s="1"/>
  <c r="AV61" i="81"/>
  <c r="AW61" i="81" s="1"/>
  <c r="AV17" i="81"/>
  <c r="AW17" i="81" s="1"/>
  <c r="AV69" i="81"/>
  <c r="AW69" i="81" s="1"/>
  <c r="AV32" i="81"/>
  <c r="AW32" i="81" s="1"/>
  <c r="AV48" i="81"/>
  <c r="AW48" i="81" s="1"/>
  <c r="AV72" i="81"/>
  <c r="AW72" i="81" s="1"/>
  <c r="AV64" i="81"/>
  <c r="AW64" i="81" s="1"/>
  <c r="AV79" i="81"/>
  <c r="AW79" i="81" s="1"/>
  <c r="AV85" i="81"/>
  <c r="AW85" i="81" s="1"/>
  <c r="AV20" i="81"/>
  <c r="AW20" i="81" s="1"/>
  <c r="AV89" i="81"/>
  <c r="AW89" i="81" s="1"/>
  <c r="AV73" i="81"/>
  <c r="AW73" i="81" s="1"/>
  <c r="AV18" i="81"/>
  <c r="AW18" i="81" s="1"/>
  <c r="AV91" i="81"/>
  <c r="AW91" i="81" s="1"/>
  <c r="AV68" i="81"/>
  <c r="AW68" i="81" s="1"/>
  <c r="AV29" i="81"/>
  <c r="AW29" i="81" s="1"/>
  <c r="AV10" i="81"/>
  <c r="AW10" i="81" s="1"/>
  <c r="AV71" i="81"/>
  <c r="AW71" i="81" s="1"/>
  <c r="AV12" i="81"/>
  <c r="AW12" i="81" s="1"/>
  <c r="AV36" i="81"/>
  <c r="AW36" i="81" s="1"/>
  <c r="AV13" i="81"/>
  <c r="AW13" i="81" s="1"/>
  <c r="AV24" i="81"/>
  <c r="AW24" i="81" s="1"/>
  <c r="AV8" i="81"/>
  <c r="AW8" i="81" s="1"/>
  <c r="AV22" i="81"/>
  <c r="AW22" i="81" s="1"/>
  <c r="AV56" i="81"/>
  <c r="AW56" i="81" s="1"/>
  <c r="AV16" i="81"/>
  <c r="AW16" i="81" s="1"/>
  <c r="AV97" i="81"/>
  <c r="AW97" i="81" s="1"/>
  <c r="AV14" i="81"/>
  <c r="AW14" i="81" s="1"/>
  <c r="AV45" i="81"/>
  <c r="AW45" i="81" s="1"/>
  <c r="AV21" i="81"/>
  <c r="AW21" i="81" s="1"/>
  <c r="AV25" i="81"/>
  <c r="AW25" i="81" s="1"/>
  <c r="AV63" i="81"/>
  <c r="AW63" i="81" s="1"/>
  <c r="AV30" i="81"/>
  <c r="AW30" i="81" s="1"/>
  <c r="AV34" i="81"/>
  <c r="AW34" i="81" s="1"/>
  <c r="AV83" i="81"/>
  <c r="AW83" i="81" s="1"/>
  <c r="AV41" i="81"/>
  <c r="AW41" i="81" s="1"/>
  <c r="AV55" i="81"/>
  <c r="AW55" i="81" s="1"/>
  <c r="AV28" i="81"/>
  <c r="AW28" i="81" s="1"/>
  <c r="AV47" i="81"/>
  <c r="AW47" i="81" s="1"/>
  <c r="AV33" i="81"/>
  <c r="AW33" i="81" s="1"/>
  <c r="AV38" i="81"/>
  <c r="AW38" i="81" s="1"/>
  <c r="AV49" i="81"/>
  <c r="AW49" i="81" s="1"/>
  <c r="AV87" i="81"/>
  <c r="AW87" i="81" s="1"/>
  <c r="AV9" i="81"/>
  <c r="AW9" i="81" s="1"/>
  <c r="AV81" i="81"/>
  <c r="AW81" i="81" s="1"/>
  <c r="AV95" i="81"/>
  <c r="AW95" i="81" s="1"/>
  <c r="AV44" i="81"/>
  <c r="AW44" i="81" s="1"/>
  <c r="AV75" i="81"/>
  <c r="AW75" i="81" s="1"/>
  <c r="AV46" i="81"/>
  <c r="AW46" i="81" s="1"/>
  <c r="AV59" i="81"/>
  <c r="AW59" i="81" s="1"/>
  <c r="AV37" i="81"/>
  <c r="AW37" i="81" s="1"/>
  <c r="AV60" i="81"/>
  <c r="AW60" i="81" s="1"/>
  <c r="AV76" i="81"/>
  <c r="AW76" i="81" s="1"/>
  <c r="AV51" i="81"/>
  <c r="AW51" i="81" s="1"/>
  <c r="AV52" i="81"/>
  <c r="AW52" i="81" s="1"/>
  <c r="AV93" i="81"/>
  <c r="AW93" i="81" s="1"/>
  <c r="AV103" i="81"/>
  <c r="AW103" i="81" s="1"/>
  <c r="AV99" i="81"/>
  <c r="AW99" i="81" s="1"/>
  <c r="AV26" i="81"/>
  <c r="AW26" i="81" s="1"/>
  <c r="AV67" i="81"/>
  <c r="AW67" i="81" s="1"/>
  <c r="AV77" i="81"/>
  <c r="AW77" i="81" s="1"/>
  <c r="AP40" i="75"/>
  <c r="AQ40" i="75" s="1"/>
  <c r="AP28" i="75"/>
  <c r="AQ28" i="75" s="1"/>
  <c r="AP24" i="75"/>
  <c r="AQ24" i="75" s="1"/>
  <c r="AP32" i="75"/>
  <c r="AQ32" i="75" s="1"/>
  <c r="AP20" i="75"/>
  <c r="AQ20" i="75" s="1"/>
  <c r="AP16" i="75"/>
  <c r="AQ16" i="75" s="1"/>
  <c r="AP12" i="75"/>
  <c r="AQ12" i="75" s="1"/>
  <c r="AP52" i="75"/>
  <c r="AQ52" i="75" s="1"/>
  <c r="AP36" i="75"/>
  <c r="AQ36" i="75" s="1"/>
  <c r="AP48" i="75"/>
  <c r="AQ48" i="75" s="1"/>
  <c r="AP44" i="75"/>
  <c r="AQ44" i="75" s="1"/>
  <c r="AP26" i="75"/>
  <c r="AQ26" i="75" s="1"/>
  <c r="AP27" i="75"/>
  <c r="AQ27" i="75" s="1"/>
  <c r="AP30" i="75"/>
  <c r="AQ30" i="75" s="1"/>
  <c r="AP15" i="75"/>
  <c r="AQ15" i="75" s="1"/>
  <c r="AP34" i="75"/>
  <c r="AQ34" i="75" s="1"/>
  <c r="AP23" i="75"/>
  <c r="AQ23" i="75" s="1"/>
  <c r="AP45" i="75"/>
  <c r="AQ45" i="75" s="1"/>
  <c r="AP29" i="75"/>
  <c r="AQ29" i="75" s="1"/>
  <c r="AP46" i="75"/>
  <c r="AQ46" i="75" s="1"/>
  <c r="AP53" i="75"/>
  <c r="AQ53" i="75" s="1"/>
  <c r="AP13" i="75"/>
  <c r="AQ13" i="75" s="1"/>
  <c r="AP51" i="75"/>
  <c r="AQ51" i="75" s="1"/>
  <c r="AP18" i="75"/>
  <c r="AQ18" i="75" s="1"/>
  <c r="AP25" i="75"/>
  <c r="AQ25" i="75" s="1"/>
  <c r="AP41" i="75"/>
  <c r="AQ41" i="75" s="1"/>
  <c r="AP21" i="75"/>
  <c r="AQ21" i="75" s="1"/>
  <c r="AP31" i="75"/>
  <c r="AQ31" i="75" s="1"/>
  <c r="AP42" i="75"/>
  <c r="AQ42" i="75" s="1"/>
  <c r="AP37" i="75"/>
  <c r="AQ37" i="75" s="1"/>
  <c r="AP38" i="75"/>
  <c r="AQ38" i="75" s="1"/>
  <c r="AP10" i="75"/>
  <c r="AQ10" i="75" s="1"/>
  <c r="AP43" i="75"/>
  <c r="AQ43" i="75" s="1"/>
  <c r="AP39" i="75"/>
  <c r="AQ39" i="75" s="1"/>
  <c r="AP35" i="75"/>
  <c r="AQ35" i="75" s="1"/>
  <c r="AP22" i="75"/>
  <c r="AQ22" i="75" s="1"/>
  <c r="AP11" i="75"/>
  <c r="AQ11" i="75" s="1"/>
  <c r="AP17" i="75"/>
  <c r="AQ17" i="75" s="1"/>
  <c r="AP50" i="75"/>
  <c r="AQ50" i="75" s="1"/>
  <c r="AP47" i="75"/>
  <c r="AQ47" i="75" s="1"/>
  <c r="AP33" i="75"/>
  <c r="AQ33" i="75" s="1"/>
  <c r="AP14" i="75"/>
  <c r="AQ14" i="75" s="1"/>
  <c r="AP19" i="75"/>
  <c r="AQ19" i="75" s="1"/>
  <c r="AP49" i="75"/>
  <c r="AQ49" i="75" s="1"/>
  <c r="AP60" i="91"/>
  <c r="AQ60" i="91" s="1"/>
  <c r="AP61" i="91"/>
  <c r="AQ61" i="91" s="1"/>
  <c r="AP62" i="91"/>
  <c r="AQ62" i="91" s="1"/>
  <c r="AP56" i="91"/>
  <c r="AQ56" i="91" s="1"/>
  <c r="AP57" i="91"/>
  <c r="AQ57" i="91" s="1"/>
  <c r="AP58" i="91"/>
  <c r="AQ58" i="91" s="1"/>
  <c r="AP59" i="91"/>
  <c r="AQ59" i="91" s="1"/>
  <c r="AM101" i="81"/>
  <c r="AN101" i="81" s="1"/>
  <c r="AM89" i="81"/>
  <c r="AN89" i="81" s="1"/>
  <c r="AM73" i="81"/>
  <c r="AN73" i="81" s="1"/>
  <c r="AM58" i="81"/>
  <c r="AN58" i="81" s="1"/>
  <c r="AM54" i="81"/>
  <c r="AN54" i="81" s="1"/>
  <c r="AM47" i="81"/>
  <c r="AN47" i="81" s="1"/>
  <c r="AM33" i="81"/>
  <c r="AN33" i="81" s="1"/>
  <c r="AM19" i="81"/>
  <c r="AN19" i="81" s="1"/>
  <c r="AM14" i="81"/>
  <c r="AN14" i="81" s="1"/>
  <c r="AM77" i="81"/>
  <c r="AN77" i="81" s="1"/>
  <c r="AM69" i="81"/>
  <c r="AN69" i="81" s="1"/>
  <c r="AM21" i="81"/>
  <c r="AN21" i="81" s="1"/>
  <c r="AM49" i="81"/>
  <c r="AN49" i="81" s="1"/>
  <c r="AM41" i="81"/>
  <c r="AN41" i="81" s="1"/>
  <c r="AM27" i="81"/>
  <c r="AN27" i="81" s="1"/>
  <c r="AM85" i="81"/>
  <c r="AN85" i="81" s="1"/>
  <c r="AM55" i="81"/>
  <c r="AN55" i="81" s="1"/>
  <c r="AM51" i="81"/>
  <c r="AN51" i="81" s="1"/>
  <c r="AM46" i="81"/>
  <c r="AN46" i="81" s="1"/>
  <c r="AM29" i="81"/>
  <c r="AN29" i="81" s="1"/>
  <c r="AM11" i="81"/>
  <c r="AN11" i="81" s="1"/>
  <c r="AM35" i="81"/>
  <c r="AN35" i="81" s="1"/>
  <c r="AM17" i="81"/>
  <c r="AN17" i="81" s="1"/>
  <c r="AM13" i="81"/>
  <c r="AN13" i="81" s="1"/>
  <c r="AM93" i="81"/>
  <c r="AN93" i="81" s="1"/>
  <c r="AM65" i="81"/>
  <c r="AN65" i="81" s="1"/>
  <c r="AM59" i="81"/>
  <c r="AN59" i="81" s="1"/>
  <c r="AM37" i="81"/>
  <c r="AN37" i="81" s="1"/>
  <c r="AM23" i="81"/>
  <c r="AN23" i="81" s="1"/>
  <c r="AM15" i="81"/>
  <c r="AN15" i="81" s="1"/>
  <c r="AM81" i="81"/>
  <c r="AN81" i="81" s="1"/>
  <c r="AM57" i="81"/>
  <c r="AN57" i="81" s="1"/>
  <c r="AM53" i="81"/>
  <c r="AN53" i="81" s="1"/>
  <c r="AM45" i="81"/>
  <c r="AN45" i="81" s="1"/>
  <c r="AM25" i="81"/>
  <c r="AN25" i="81" s="1"/>
  <c r="AM97" i="81"/>
  <c r="AN97" i="81" s="1"/>
  <c r="AM75" i="81"/>
  <c r="AN75" i="81" s="1"/>
  <c r="AM61" i="81"/>
  <c r="AN61" i="81" s="1"/>
  <c r="AM31" i="81"/>
  <c r="AN31" i="81" s="1"/>
  <c r="AM9" i="81"/>
  <c r="AN9" i="81" s="1"/>
  <c r="AM22" i="81"/>
  <c r="AN22" i="81" s="1"/>
  <c r="AM42" i="81"/>
  <c r="AN42" i="81" s="1"/>
  <c r="AM71" i="81"/>
  <c r="AN71" i="81" s="1"/>
  <c r="AM26" i="81"/>
  <c r="AN26" i="81" s="1"/>
  <c r="AM36" i="81"/>
  <c r="AN36" i="81" s="1"/>
  <c r="AM95" i="81"/>
  <c r="AN95" i="81" s="1"/>
  <c r="AM76" i="81"/>
  <c r="AN76" i="81" s="1"/>
  <c r="AM67" i="81"/>
  <c r="AN67" i="81" s="1"/>
  <c r="AM100" i="81"/>
  <c r="AN100" i="81" s="1"/>
  <c r="AM79" i="81"/>
  <c r="AN79" i="81" s="1"/>
  <c r="AM87" i="81"/>
  <c r="AN87" i="81" s="1"/>
  <c r="AM104" i="81"/>
  <c r="AN104" i="81" s="1"/>
  <c r="AM12" i="81"/>
  <c r="AN12" i="81" s="1"/>
  <c r="AM34" i="81"/>
  <c r="AN34" i="81" s="1"/>
  <c r="AM62" i="81"/>
  <c r="AN62" i="81" s="1"/>
  <c r="AM80" i="81"/>
  <c r="AN80" i="81" s="1"/>
  <c r="AM63" i="81"/>
  <c r="AN63" i="81" s="1"/>
  <c r="AM8" i="81"/>
  <c r="AN8" i="81" s="1"/>
  <c r="AM16" i="81"/>
  <c r="AN16" i="81" s="1"/>
  <c r="AM84" i="81"/>
  <c r="AN84" i="81" s="1"/>
  <c r="AM66" i="81"/>
  <c r="AN66" i="81" s="1"/>
  <c r="AM82" i="81"/>
  <c r="AN82" i="81" s="1"/>
  <c r="AM43" i="81"/>
  <c r="AN43" i="81" s="1"/>
  <c r="AM83" i="81"/>
  <c r="AN83" i="81" s="1"/>
  <c r="AM52" i="81"/>
  <c r="AN52" i="81" s="1"/>
  <c r="AM40" i="81"/>
  <c r="AN40" i="81" s="1"/>
  <c r="AM103" i="81"/>
  <c r="AN103" i="81" s="1"/>
  <c r="AM10" i="81"/>
  <c r="AN10" i="81" s="1"/>
  <c r="AM38" i="81"/>
  <c r="AN38" i="81" s="1"/>
  <c r="AM18" i="81"/>
  <c r="AN18" i="81" s="1"/>
  <c r="AM88" i="81"/>
  <c r="AN88" i="81" s="1"/>
  <c r="AM74" i="81"/>
  <c r="AN74" i="81" s="1"/>
  <c r="AM86" i="81"/>
  <c r="AN86" i="81" s="1"/>
  <c r="AM56" i="81"/>
  <c r="AN56" i="81" s="1"/>
  <c r="AM44" i="81"/>
  <c r="AN44" i="81" s="1"/>
  <c r="AM94" i="81"/>
  <c r="AN94" i="81" s="1"/>
  <c r="AM91" i="81"/>
  <c r="AN91" i="81" s="1"/>
  <c r="AM20" i="81"/>
  <c r="AN20" i="81" s="1"/>
  <c r="AM92" i="81"/>
  <c r="AN92" i="81" s="1"/>
  <c r="AM50" i="81"/>
  <c r="AN50" i="81" s="1"/>
  <c r="AM96" i="81"/>
  <c r="AN96" i="81" s="1"/>
  <c r="AM64" i="81"/>
  <c r="AN64" i="81" s="1"/>
  <c r="AM90" i="81"/>
  <c r="AN90" i="81" s="1"/>
  <c r="AM28" i="81"/>
  <c r="AN28" i="81" s="1"/>
  <c r="AM102" i="81"/>
  <c r="AN102" i="81" s="1"/>
  <c r="AM60" i="81"/>
  <c r="AN60" i="81" s="1"/>
  <c r="AM32" i="81"/>
  <c r="AN32" i="81" s="1"/>
  <c r="AM70" i="81"/>
  <c r="AN70" i="81" s="1"/>
  <c r="AM68" i="81"/>
  <c r="AN68" i="81" s="1"/>
  <c r="AM30" i="81"/>
  <c r="AN30" i="81" s="1"/>
  <c r="AM24" i="81"/>
  <c r="AN24" i="81" s="1"/>
  <c r="AM48" i="81"/>
  <c r="AN48" i="81" s="1"/>
  <c r="AM72" i="81"/>
  <c r="AN72" i="81" s="1"/>
  <c r="AM39" i="81"/>
  <c r="AN39" i="81" s="1"/>
  <c r="AM78" i="81"/>
  <c r="AN78" i="81" s="1"/>
  <c r="AM98" i="81"/>
  <c r="AN98" i="81" s="1"/>
  <c r="AM99" i="81"/>
  <c r="AN99" i="81" s="1"/>
  <c r="AP52" i="74"/>
  <c r="AQ52" i="74" s="1"/>
  <c r="AP36" i="74"/>
  <c r="AQ36" i="74" s="1"/>
  <c r="AP47" i="74"/>
  <c r="AQ47" i="74" s="1"/>
  <c r="AP35" i="74"/>
  <c r="AQ35" i="74" s="1"/>
  <c r="AP32" i="74"/>
  <c r="AQ32" i="74" s="1"/>
  <c r="AP51" i="74"/>
  <c r="AQ51" i="74" s="1"/>
  <c r="AP28" i="74"/>
  <c r="AQ28" i="74" s="1"/>
  <c r="AP44" i="74"/>
  <c r="AQ44" i="74" s="1"/>
  <c r="AP31" i="74"/>
  <c r="AQ31" i="74" s="1"/>
  <c r="AP24" i="74"/>
  <c r="AQ24" i="74" s="1"/>
  <c r="AP48" i="74"/>
  <c r="AQ48" i="74" s="1"/>
  <c r="AP40" i="74"/>
  <c r="AQ40" i="74" s="1"/>
  <c r="AP27" i="74"/>
  <c r="AQ27" i="74" s="1"/>
  <c r="AP20" i="74"/>
  <c r="AQ20" i="74" s="1"/>
  <c r="AP43" i="74"/>
  <c r="AQ43" i="74" s="1"/>
  <c r="AP23" i="74"/>
  <c r="AQ23" i="74" s="1"/>
  <c r="AP39" i="74"/>
  <c r="AQ39" i="74" s="1"/>
  <c r="AP41" i="74"/>
  <c r="AQ41" i="74" s="1"/>
  <c r="AP42" i="74"/>
  <c r="AQ42" i="74" s="1"/>
  <c r="AP19" i="74"/>
  <c r="AQ19" i="74" s="1"/>
  <c r="AP37" i="74"/>
  <c r="AQ37" i="74" s="1"/>
  <c r="AP49" i="74"/>
  <c r="AQ49" i="74" s="1"/>
  <c r="AP34" i="74"/>
  <c r="AQ34" i="74" s="1"/>
  <c r="AP17" i="74"/>
  <c r="AQ17" i="74" s="1"/>
  <c r="AP30" i="74"/>
  <c r="AQ30" i="74" s="1"/>
  <c r="AP38" i="74"/>
  <c r="AQ38" i="74" s="1"/>
  <c r="AP46" i="74"/>
  <c r="AQ46" i="74" s="1"/>
  <c r="AP16" i="74"/>
  <c r="AQ16" i="74" s="1"/>
  <c r="AP18" i="74"/>
  <c r="AQ18" i="74" s="1"/>
  <c r="AP33" i="74"/>
  <c r="AQ33" i="74" s="1"/>
  <c r="AP29" i="74"/>
  <c r="AQ29" i="74" s="1"/>
  <c r="AP21" i="74"/>
  <c r="AQ21" i="74" s="1"/>
  <c r="AP22" i="74"/>
  <c r="AQ22" i="74" s="1"/>
  <c r="AP26" i="74"/>
  <c r="AQ26" i="74" s="1"/>
  <c r="AP50" i="74"/>
  <c r="AQ50" i="74" s="1"/>
  <c r="AP25" i="74"/>
  <c r="AQ25" i="74" s="1"/>
  <c r="AP45" i="74"/>
  <c r="AQ45" i="74" s="1"/>
  <c r="AP37" i="67"/>
  <c r="AQ37" i="67" s="1"/>
  <c r="AP29" i="67"/>
  <c r="AQ29" i="67" s="1"/>
  <c r="AP34" i="67"/>
  <c r="AQ34" i="67" s="1"/>
  <c r="AP31" i="67"/>
  <c r="AQ31" i="67" s="1"/>
  <c r="AP23" i="67"/>
  <c r="AQ23" i="67" s="1"/>
  <c r="AP38" i="67"/>
  <c r="AQ38" i="67" s="1"/>
  <c r="AP33" i="67"/>
  <c r="AQ33" i="67" s="1"/>
  <c r="AP30" i="67"/>
  <c r="AQ30" i="67" s="1"/>
  <c r="AP26" i="67"/>
  <c r="AQ26" i="67" s="1"/>
  <c r="AP35" i="67"/>
  <c r="AQ35" i="67" s="1"/>
  <c r="AP22" i="67"/>
  <c r="AQ22" i="67" s="1"/>
  <c r="AP27" i="67"/>
  <c r="AQ27" i="67" s="1"/>
  <c r="AP25" i="67"/>
  <c r="AQ25" i="67" s="1"/>
  <c r="AP28" i="67"/>
  <c r="AQ28" i="67" s="1"/>
  <c r="AP36" i="67"/>
  <c r="AQ36" i="67" s="1"/>
  <c r="AP32" i="67"/>
  <c r="AQ32" i="67" s="1"/>
  <c r="AP24" i="67"/>
  <c r="AQ24" i="67" s="1"/>
  <c r="AP21" i="67"/>
  <c r="AQ21" i="67" s="1"/>
  <c r="AP43" i="66"/>
  <c r="AQ43" i="66" s="1"/>
  <c r="AP49" i="66"/>
  <c r="AQ49" i="66" s="1"/>
  <c r="AP60" i="66"/>
  <c r="AQ60" i="66" s="1"/>
  <c r="AP61" i="66"/>
  <c r="AQ61" i="66" s="1"/>
  <c r="AP78" i="66"/>
  <c r="AQ78" i="66" s="1"/>
  <c r="AP79" i="66"/>
  <c r="AQ79" i="66" s="1"/>
  <c r="AP101" i="66"/>
  <c r="AQ101" i="66" s="1"/>
  <c r="AP42" i="66"/>
  <c r="AQ42" i="66" s="1"/>
  <c r="AP51" i="66"/>
  <c r="AQ51" i="66" s="1"/>
  <c r="AP66" i="66"/>
  <c r="AQ66" i="66" s="1"/>
  <c r="AP67" i="66"/>
  <c r="AQ67" i="66" s="1"/>
  <c r="AP80" i="66"/>
  <c r="AQ80" i="66" s="1"/>
  <c r="AP81" i="66"/>
  <c r="AQ81" i="66" s="1"/>
  <c r="AP100" i="66"/>
  <c r="AQ100" i="66" s="1"/>
  <c r="AP41" i="66"/>
  <c r="AQ41" i="66" s="1"/>
  <c r="AP56" i="66"/>
  <c r="AQ56" i="66" s="1"/>
  <c r="AP57" i="66"/>
  <c r="AQ57" i="66" s="1"/>
  <c r="AP72" i="66"/>
  <c r="AQ72" i="66" s="1"/>
  <c r="AP73" i="66"/>
  <c r="AQ73" i="66" s="1"/>
  <c r="AP82" i="66"/>
  <c r="AQ82" i="66" s="1"/>
  <c r="AP83" i="66"/>
  <c r="AQ83" i="66" s="1"/>
  <c r="AP99" i="66"/>
  <c r="AQ99" i="66" s="1"/>
  <c r="AP40" i="66"/>
  <c r="AQ40" i="66" s="1"/>
  <c r="AP48" i="66"/>
  <c r="AQ48" i="66" s="1"/>
  <c r="AP62" i="66"/>
  <c r="AQ62" i="66" s="1"/>
  <c r="AP63" i="66"/>
  <c r="AQ63" i="66" s="1"/>
  <c r="AP84" i="66"/>
  <c r="AQ84" i="66" s="1"/>
  <c r="AP85" i="66"/>
  <c r="AQ85" i="66" s="1"/>
  <c r="AP98" i="66"/>
  <c r="AQ98" i="66" s="1"/>
  <c r="AP39" i="66"/>
  <c r="AQ39" i="66" s="1"/>
  <c r="AP47" i="66"/>
  <c r="AQ47" i="66" s="1"/>
  <c r="AP52" i="66"/>
  <c r="AQ52" i="66" s="1"/>
  <c r="AP53" i="66"/>
  <c r="AQ53" i="66" s="1"/>
  <c r="AP68" i="66"/>
  <c r="AQ68" i="66" s="1"/>
  <c r="AP69" i="66"/>
  <c r="AQ69" i="66" s="1"/>
  <c r="AP74" i="66"/>
  <c r="AQ74" i="66" s="1"/>
  <c r="AP75" i="66"/>
  <c r="AQ75" i="66" s="1"/>
  <c r="AP86" i="66"/>
  <c r="AQ86" i="66" s="1"/>
  <c r="AP87" i="66"/>
  <c r="AQ87" i="66" s="1"/>
  <c r="AP97" i="66"/>
  <c r="AQ97" i="66" s="1"/>
  <c r="AP38" i="66"/>
  <c r="AQ38" i="66" s="1"/>
  <c r="AP46" i="66"/>
  <c r="AQ46" i="66" s="1"/>
  <c r="AP58" i="66"/>
  <c r="AQ58" i="66" s="1"/>
  <c r="AP59" i="66"/>
  <c r="AQ59" i="66" s="1"/>
  <c r="AP88" i="66"/>
  <c r="AQ88" i="66" s="1"/>
  <c r="AP89" i="66"/>
  <c r="AQ89" i="66" s="1"/>
  <c r="AP96" i="66"/>
  <c r="AQ96" i="66" s="1"/>
  <c r="AP45" i="66"/>
  <c r="AQ45" i="66" s="1"/>
  <c r="AP64" i="66"/>
  <c r="AQ64" i="66" s="1"/>
  <c r="AP65" i="66"/>
  <c r="AQ65" i="66" s="1"/>
  <c r="AP90" i="66"/>
  <c r="AQ90" i="66" s="1"/>
  <c r="AP91" i="66"/>
  <c r="AQ91" i="66" s="1"/>
  <c r="AP95" i="66"/>
  <c r="AQ95" i="66" s="1"/>
  <c r="AP44" i="66"/>
  <c r="AQ44" i="66" s="1"/>
  <c r="AP50" i="66"/>
  <c r="AQ50" i="66" s="1"/>
  <c r="AP54" i="66"/>
  <c r="AQ54" i="66" s="1"/>
  <c r="AP55" i="66"/>
  <c r="AQ55" i="66" s="1"/>
  <c r="AP70" i="66"/>
  <c r="AQ70" i="66" s="1"/>
  <c r="AP71" i="66"/>
  <c r="AQ71" i="66" s="1"/>
  <c r="AP76" i="66"/>
  <c r="AQ76" i="66" s="1"/>
  <c r="AP77" i="66"/>
  <c r="AQ77" i="66" s="1"/>
  <c r="AP92" i="66"/>
  <c r="AQ92" i="66" s="1"/>
  <c r="AP93" i="66"/>
  <c r="AQ93" i="66" s="1"/>
  <c r="AP94" i="66"/>
  <c r="AQ94" i="66" s="1"/>
  <c r="AP68" i="70"/>
  <c r="AQ68" i="70" s="1"/>
  <c r="AP61" i="70"/>
  <c r="AQ61" i="70" s="1"/>
  <c r="AP93" i="70"/>
  <c r="AQ93" i="70" s="1"/>
  <c r="AP64" i="70"/>
  <c r="AQ64" i="70" s="1"/>
  <c r="AP48" i="70"/>
  <c r="AQ48" i="70" s="1"/>
  <c r="AP45" i="70"/>
  <c r="AQ45" i="70" s="1"/>
  <c r="AP29" i="70"/>
  <c r="AQ29" i="70" s="1"/>
  <c r="AP36" i="70"/>
  <c r="AQ36" i="70" s="1"/>
  <c r="AP77" i="70"/>
  <c r="AQ77" i="70" s="1"/>
  <c r="AP57" i="70"/>
  <c r="AQ57" i="70" s="1"/>
  <c r="AP44" i="70"/>
  <c r="AQ44" i="70" s="1"/>
  <c r="AP41" i="70"/>
  <c r="AQ41" i="70" s="1"/>
  <c r="AP89" i="70"/>
  <c r="AQ89" i="70" s="1"/>
  <c r="AP80" i="70"/>
  <c r="AQ80" i="70" s="1"/>
  <c r="AP60" i="70"/>
  <c r="AQ60" i="70" s="1"/>
  <c r="AP92" i="70"/>
  <c r="AQ92" i="70" s="1"/>
  <c r="AP85" i="70"/>
  <c r="AQ85" i="70" s="1"/>
  <c r="AP73" i="70"/>
  <c r="AQ73" i="70" s="1"/>
  <c r="AP56" i="70"/>
  <c r="AQ56" i="70" s="1"/>
  <c r="AP53" i="70"/>
  <c r="AQ53" i="70" s="1"/>
  <c r="AP88" i="70"/>
  <c r="AQ88" i="70" s="1"/>
  <c r="AP81" i="70"/>
  <c r="AQ81" i="70" s="1"/>
  <c r="AP76" i="70"/>
  <c r="AQ76" i="70" s="1"/>
  <c r="AP69" i="70"/>
  <c r="AQ69" i="70" s="1"/>
  <c r="AP40" i="70"/>
  <c r="AQ40" i="70" s="1"/>
  <c r="AP84" i="70"/>
  <c r="AQ84" i="70" s="1"/>
  <c r="AP72" i="70"/>
  <c r="AQ72" i="70" s="1"/>
  <c r="AP65" i="70"/>
  <c r="AQ65" i="70" s="1"/>
  <c r="AP52" i="70"/>
  <c r="AQ52" i="70" s="1"/>
  <c r="AP49" i="70"/>
  <c r="AQ49" i="70" s="1"/>
  <c r="AP37" i="70"/>
  <c r="AQ37" i="70" s="1"/>
  <c r="AP70" i="70"/>
  <c r="AQ70" i="70" s="1"/>
  <c r="AP54" i="70"/>
  <c r="AQ54" i="70" s="1"/>
  <c r="AP33" i="70"/>
  <c r="AQ33" i="70" s="1"/>
  <c r="AP58" i="70"/>
  <c r="AQ58" i="70" s="1"/>
  <c r="AP82" i="70"/>
  <c r="AQ82" i="70" s="1"/>
  <c r="AP71" i="70"/>
  <c r="AQ71" i="70" s="1"/>
  <c r="AP34" i="70"/>
  <c r="AQ34" i="70" s="1"/>
  <c r="AP78" i="70"/>
  <c r="AQ78" i="70" s="1"/>
  <c r="AP74" i="70"/>
  <c r="AQ74" i="70" s="1"/>
  <c r="AP39" i="70"/>
  <c r="AQ39" i="70" s="1"/>
  <c r="AP91" i="70"/>
  <c r="AQ91" i="70" s="1"/>
  <c r="AP83" i="70"/>
  <c r="AQ83" i="70" s="1"/>
  <c r="AP75" i="70"/>
  <c r="AQ75" i="70" s="1"/>
  <c r="AP30" i="70"/>
  <c r="AQ30" i="70" s="1"/>
  <c r="AP62" i="70"/>
  <c r="AQ62" i="70" s="1"/>
  <c r="AP47" i="70"/>
  <c r="AQ47" i="70" s="1"/>
  <c r="AP38" i="70"/>
  <c r="AQ38" i="70" s="1"/>
  <c r="AP90" i="70"/>
  <c r="AQ90" i="70" s="1"/>
  <c r="AP59" i="70"/>
  <c r="AQ59" i="70" s="1"/>
  <c r="AP43" i="70"/>
  <c r="AQ43" i="70" s="1"/>
  <c r="AP63" i="70"/>
  <c r="AQ63" i="70" s="1"/>
  <c r="AP50" i="70"/>
  <c r="AQ50" i="70" s="1"/>
  <c r="AP79" i="70"/>
  <c r="AQ79" i="70" s="1"/>
  <c r="AP67" i="70"/>
  <c r="AQ67" i="70" s="1"/>
  <c r="AP46" i="70"/>
  <c r="AQ46" i="70" s="1"/>
  <c r="AP87" i="70"/>
  <c r="AQ87" i="70" s="1"/>
  <c r="AP51" i="70"/>
  <c r="AQ51" i="70" s="1"/>
  <c r="AP31" i="70"/>
  <c r="AQ31" i="70" s="1"/>
  <c r="AP86" i="70"/>
  <c r="AQ86" i="70" s="1"/>
  <c r="AP66" i="70"/>
  <c r="AQ66" i="70" s="1"/>
  <c r="AP55" i="70"/>
  <c r="AQ55" i="70" s="1"/>
  <c r="AP32" i="70"/>
  <c r="AQ32" i="70" s="1"/>
  <c r="AP42" i="70"/>
  <c r="AQ42" i="70" s="1"/>
  <c r="AP35" i="70"/>
  <c r="AQ35" i="70" s="1"/>
  <c r="AP103" i="73"/>
  <c r="AQ103" i="73" s="1"/>
  <c r="AP35" i="73"/>
  <c r="AQ35" i="73" s="1"/>
  <c r="AP32" i="73"/>
  <c r="AQ32" i="73" s="1"/>
  <c r="AP109" i="73"/>
  <c r="AQ109" i="73" s="1"/>
  <c r="AP105" i="73"/>
  <c r="AQ105" i="73" s="1"/>
  <c r="AP37" i="73"/>
  <c r="AQ37" i="73" s="1"/>
  <c r="AP44" i="73"/>
  <c r="AQ44" i="73" s="1"/>
  <c r="AP38" i="73"/>
  <c r="AQ38" i="73" s="1"/>
  <c r="AP98" i="73"/>
  <c r="AQ98" i="73" s="1"/>
  <c r="AP99" i="73"/>
  <c r="AQ99" i="73" s="1"/>
  <c r="AP40" i="73"/>
  <c r="AQ40" i="73" s="1"/>
  <c r="AP89" i="73"/>
  <c r="AQ89" i="73" s="1"/>
  <c r="AP34" i="73"/>
  <c r="AQ34" i="73" s="1"/>
  <c r="AP52" i="73"/>
  <c r="AQ52" i="73" s="1"/>
  <c r="AP45" i="73"/>
  <c r="AQ45" i="73" s="1"/>
  <c r="AP100" i="73"/>
  <c r="AQ100" i="73" s="1"/>
  <c r="AP48" i="73"/>
  <c r="AQ48" i="73" s="1"/>
  <c r="AP90" i="73"/>
  <c r="AQ90" i="73" s="1"/>
  <c r="AP74" i="73"/>
  <c r="AQ74" i="73" s="1"/>
  <c r="AP57" i="73"/>
  <c r="AQ57" i="73" s="1"/>
  <c r="AP46" i="73"/>
  <c r="AQ46" i="73" s="1"/>
  <c r="AP54" i="73"/>
  <c r="AQ54" i="73" s="1"/>
  <c r="AP91" i="73"/>
  <c r="AQ91" i="73" s="1"/>
  <c r="AP75" i="73"/>
  <c r="AQ75" i="73" s="1"/>
  <c r="AP63" i="73"/>
  <c r="AQ63" i="73" s="1"/>
  <c r="AP77" i="73"/>
  <c r="AQ77" i="73" s="1"/>
  <c r="AP58" i="73"/>
  <c r="AQ58" i="73" s="1"/>
  <c r="AP87" i="73"/>
  <c r="AQ87" i="73" s="1"/>
  <c r="AP81" i="73"/>
  <c r="AQ81" i="73" s="1"/>
  <c r="AP55" i="73"/>
  <c r="AQ55" i="73" s="1"/>
  <c r="AP42" i="73"/>
  <c r="AQ42" i="73" s="1"/>
  <c r="AP92" i="73"/>
  <c r="AQ92" i="73" s="1"/>
  <c r="AP84" i="73"/>
  <c r="AQ84" i="73" s="1"/>
  <c r="AP50" i="73"/>
  <c r="AQ50" i="73" s="1"/>
  <c r="AP94" i="73"/>
  <c r="AQ94" i="73" s="1"/>
  <c r="AP43" i="73"/>
  <c r="AQ43" i="73" s="1"/>
  <c r="AP93" i="73"/>
  <c r="AQ93" i="73" s="1"/>
  <c r="AP59" i="73"/>
  <c r="AQ59" i="73" s="1"/>
  <c r="AP31" i="73"/>
  <c r="AQ31" i="73" s="1"/>
  <c r="AP33" i="73"/>
  <c r="AQ33" i="73" s="1"/>
  <c r="AP106" i="73"/>
  <c r="AQ106" i="73" s="1"/>
  <c r="AP102" i="73"/>
  <c r="AQ102" i="73" s="1"/>
  <c r="AP49" i="73"/>
  <c r="AQ49" i="73" s="1"/>
  <c r="AP56" i="73"/>
  <c r="AQ56" i="73" s="1"/>
  <c r="AP96" i="73"/>
  <c r="AQ96" i="73" s="1"/>
  <c r="AP67" i="73"/>
  <c r="AQ67" i="73" s="1"/>
  <c r="AP69" i="73"/>
  <c r="AQ69" i="73" s="1"/>
  <c r="AP76" i="73"/>
  <c r="AQ76" i="73" s="1"/>
  <c r="AP39" i="73"/>
  <c r="AQ39" i="73" s="1"/>
  <c r="AP110" i="73"/>
  <c r="AQ110" i="73" s="1"/>
  <c r="AP60" i="73"/>
  <c r="AQ60" i="73" s="1"/>
  <c r="AP61" i="73"/>
  <c r="AQ61" i="73" s="1"/>
  <c r="AP104" i="73"/>
  <c r="AQ104" i="73" s="1"/>
  <c r="AP72" i="73"/>
  <c r="AQ72" i="73" s="1"/>
  <c r="AP97" i="73"/>
  <c r="AQ97" i="73" s="1"/>
  <c r="AP47" i="73"/>
  <c r="AQ47" i="73" s="1"/>
  <c r="AP65" i="73"/>
  <c r="AQ65" i="73" s="1"/>
  <c r="AP66" i="73"/>
  <c r="AQ66" i="73" s="1"/>
  <c r="AP68" i="73"/>
  <c r="AQ68" i="73" s="1"/>
  <c r="AP62" i="73"/>
  <c r="AQ62" i="73" s="1"/>
  <c r="AP108" i="73"/>
  <c r="AQ108" i="73" s="1"/>
  <c r="AP53" i="73"/>
  <c r="AQ53" i="73" s="1"/>
  <c r="AP78" i="73"/>
  <c r="AQ78" i="73" s="1"/>
  <c r="AP64" i="73"/>
  <c r="AQ64" i="73" s="1"/>
  <c r="AP79" i="73"/>
  <c r="AQ79" i="73" s="1"/>
  <c r="AP82" i="73"/>
  <c r="AQ82" i="73" s="1"/>
  <c r="AP70" i="73"/>
  <c r="AQ70" i="73" s="1"/>
  <c r="AP73" i="73"/>
  <c r="AQ73" i="73" s="1"/>
  <c r="AP95" i="73"/>
  <c r="AQ95" i="73" s="1"/>
  <c r="AP86" i="73"/>
  <c r="AQ86" i="73" s="1"/>
  <c r="AP88" i="73"/>
  <c r="AQ88" i="73" s="1"/>
  <c r="AP80" i="73"/>
  <c r="AQ80" i="73" s="1"/>
  <c r="AP41" i="73"/>
  <c r="AQ41" i="73" s="1"/>
  <c r="AP36" i="73"/>
  <c r="AQ36" i="73" s="1"/>
  <c r="AP83" i="73"/>
  <c r="AQ83" i="73" s="1"/>
  <c r="AP71" i="73"/>
  <c r="AQ71" i="73" s="1"/>
  <c r="AP85" i="73"/>
  <c r="AQ85" i="73" s="1"/>
  <c r="AP101" i="73"/>
  <c r="AQ101" i="73" s="1"/>
  <c r="AP107" i="73"/>
  <c r="AQ107" i="73" s="1"/>
  <c r="AP51" i="73"/>
  <c r="AQ51" i="73" s="1"/>
  <c r="AM40" i="80"/>
  <c r="AN40" i="80" s="1"/>
  <c r="AM25" i="80"/>
  <c r="AN25" i="80" s="1"/>
  <c r="AM56" i="80"/>
  <c r="AN56" i="80" s="1"/>
  <c r="AM49" i="80"/>
  <c r="AN49" i="80" s="1"/>
  <c r="AM33" i="80"/>
  <c r="AN33" i="80" s="1"/>
  <c r="AM12" i="80"/>
  <c r="AN12" i="80" s="1"/>
  <c r="AM9" i="80"/>
  <c r="AN9" i="80" s="1"/>
  <c r="AM44" i="80"/>
  <c r="AN44" i="80" s="1"/>
  <c r="AM24" i="80"/>
  <c r="AN24" i="80" s="1"/>
  <c r="AM21" i="80"/>
  <c r="AN21" i="80" s="1"/>
  <c r="AM53" i="80"/>
  <c r="AN53" i="80" s="1"/>
  <c r="AM37" i="80"/>
  <c r="AN37" i="80" s="1"/>
  <c r="AM32" i="80"/>
  <c r="AN32" i="80" s="1"/>
  <c r="AM8" i="80"/>
  <c r="AN8" i="80" s="1"/>
  <c r="AM48" i="80"/>
  <c r="AN48" i="80" s="1"/>
  <c r="AM20" i="80"/>
  <c r="AN20" i="80" s="1"/>
  <c r="AM41" i="80"/>
  <c r="AN41" i="80" s="1"/>
  <c r="AM29" i="80"/>
  <c r="AN29" i="80" s="1"/>
  <c r="AM17" i="80"/>
  <c r="AN17" i="80" s="1"/>
  <c r="AM57" i="80"/>
  <c r="AN57" i="80" s="1"/>
  <c r="AM52" i="80"/>
  <c r="AN52" i="80" s="1"/>
  <c r="AM36" i="80"/>
  <c r="AN36" i="80" s="1"/>
  <c r="AM45" i="80"/>
  <c r="AN45" i="80" s="1"/>
  <c r="AM28" i="80"/>
  <c r="AN28" i="80" s="1"/>
  <c r="AM16" i="80"/>
  <c r="AN16" i="80" s="1"/>
  <c r="AM13" i="80"/>
  <c r="AN13" i="80" s="1"/>
  <c r="AM42" i="80"/>
  <c r="AN42" i="80" s="1"/>
  <c r="AM11" i="80"/>
  <c r="AN11" i="80" s="1"/>
  <c r="AM46" i="80"/>
  <c r="AN46" i="80" s="1"/>
  <c r="AM14" i="80"/>
  <c r="AN14" i="80" s="1"/>
  <c r="AM34" i="80"/>
  <c r="AN34" i="80" s="1"/>
  <c r="AM39" i="80"/>
  <c r="AN39" i="80" s="1"/>
  <c r="AM50" i="80"/>
  <c r="AN50" i="80" s="1"/>
  <c r="AM35" i="80"/>
  <c r="AN35" i="80" s="1"/>
  <c r="AM18" i="80"/>
  <c r="AN18" i="80" s="1"/>
  <c r="AM19" i="80"/>
  <c r="AN19" i="80" s="1"/>
  <c r="AM23" i="80"/>
  <c r="AN23" i="80" s="1"/>
  <c r="AM30" i="80"/>
  <c r="AN30" i="80" s="1"/>
  <c r="AM47" i="80"/>
  <c r="AN47" i="80" s="1"/>
  <c r="AM10" i="80"/>
  <c r="AN10" i="80" s="1"/>
  <c r="AM55" i="80"/>
  <c r="AN55" i="80" s="1"/>
  <c r="AM54" i="80"/>
  <c r="AN54" i="80" s="1"/>
  <c r="AM15" i="80"/>
  <c r="AN15" i="80" s="1"/>
  <c r="AM22" i="80"/>
  <c r="AN22" i="80" s="1"/>
  <c r="AM31" i="80"/>
  <c r="AN31" i="80" s="1"/>
  <c r="AM51" i="80"/>
  <c r="AN51" i="80" s="1"/>
  <c r="AM26" i="80"/>
  <c r="AN26" i="80" s="1"/>
  <c r="AM27" i="80"/>
  <c r="AN27" i="80" s="1"/>
  <c r="AM38" i="80"/>
  <c r="AN38" i="80" s="1"/>
  <c r="AM43" i="80"/>
  <c r="AN43" i="80" s="1"/>
  <c r="AP47" i="86"/>
  <c r="AQ47" i="86" s="1"/>
  <c r="AP45" i="86"/>
  <c r="AQ45" i="86" s="1"/>
  <c r="AP43" i="86"/>
  <c r="AQ43" i="86" s="1"/>
  <c r="AP41" i="86"/>
  <c r="AQ41" i="86" s="1"/>
  <c r="AP52" i="86"/>
  <c r="AQ52" i="86" s="1"/>
  <c r="AP61" i="86"/>
  <c r="AQ61" i="86" s="1"/>
  <c r="AP71" i="86"/>
  <c r="AQ71" i="86" s="1"/>
  <c r="AP79" i="86"/>
  <c r="AQ79" i="86" s="1"/>
  <c r="AP51" i="86"/>
  <c r="AQ51" i="86" s="1"/>
  <c r="AP60" i="86"/>
  <c r="AQ60" i="86" s="1"/>
  <c r="AP69" i="86"/>
  <c r="AQ69" i="86" s="1"/>
  <c r="AP70" i="86"/>
  <c r="AQ70" i="86" s="1"/>
  <c r="AP78" i="86"/>
  <c r="AQ78" i="86" s="1"/>
  <c r="AP50" i="86"/>
  <c r="AQ50" i="86" s="1"/>
  <c r="AP59" i="86"/>
  <c r="AQ59" i="86" s="1"/>
  <c r="AP68" i="86"/>
  <c r="AQ68" i="86" s="1"/>
  <c r="AP77" i="86"/>
  <c r="AQ77" i="86" s="1"/>
  <c r="AP49" i="86"/>
  <c r="AQ49" i="86" s="1"/>
  <c r="AP57" i="86"/>
  <c r="AQ57" i="86" s="1"/>
  <c r="AP58" i="86"/>
  <c r="AQ58" i="86" s="1"/>
  <c r="AP67" i="86"/>
  <c r="AQ67" i="86" s="1"/>
  <c r="AP76" i="86"/>
  <c r="AQ76" i="86" s="1"/>
  <c r="AP56" i="86"/>
  <c r="AQ56" i="86" s="1"/>
  <c r="AP65" i="86"/>
  <c r="AQ65" i="86" s="1"/>
  <c r="AP66" i="86"/>
  <c r="AQ66" i="86" s="1"/>
  <c r="AP75" i="86"/>
  <c r="AQ75" i="86" s="1"/>
  <c r="AP55" i="86"/>
  <c r="AQ55" i="86" s="1"/>
  <c r="AP64" i="86"/>
  <c r="AQ64" i="86" s="1"/>
  <c r="AP74" i="86"/>
  <c r="AQ74" i="86" s="1"/>
  <c r="AP83" i="86"/>
  <c r="AQ83" i="86" s="1"/>
  <c r="AP54" i="86"/>
  <c r="AQ54" i="86" s="1"/>
  <c r="AP63" i="86"/>
  <c r="AQ63" i="86" s="1"/>
  <c r="AP73" i="86"/>
  <c r="AQ73" i="86" s="1"/>
  <c r="AP81" i="86"/>
  <c r="AQ81" i="86" s="1"/>
  <c r="AP82" i="86"/>
  <c r="AQ82" i="86" s="1"/>
  <c r="AP53" i="86"/>
  <c r="AQ53" i="86" s="1"/>
  <c r="AP62" i="86"/>
  <c r="AQ62" i="86" s="1"/>
  <c r="AP72" i="86"/>
  <c r="AQ72" i="86" s="1"/>
  <c r="AP80" i="86"/>
  <c r="AQ80" i="86" s="1"/>
  <c r="AP90" i="86"/>
  <c r="AQ90" i="86" s="1"/>
  <c r="AP101" i="86"/>
  <c r="AQ101" i="86" s="1"/>
  <c r="AP89" i="86"/>
  <c r="AQ89" i="86" s="1"/>
  <c r="AP42" i="86"/>
  <c r="AQ42" i="86" s="1"/>
  <c r="AP91" i="86"/>
  <c r="AQ91" i="86" s="1"/>
  <c r="AP88" i="86"/>
  <c r="AQ88" i="86" s="1"/>
  <c r="AP44" i="86"/>
  <c r="AQ44" i="86" s="1"/>
  <c r="AP93" i="86"/>
  <c r="AQ93" i="86" s="1"/>
  <c r="AP46" i="86"/>
  <c r="AQ46" i="86" s="1"/>
  <c r="AP84" i="86"/>
  <c r="AQ84" i="86" s="1"/>
  <c r="AP94" i="86"/>
  <c r="AQ94" i="86" s="1"/>
  <c r="AP86" i="86"/>
  <c r="AQ86" i="86" s="1"/>
  <c r="AP48" i="86"/>
  <c r="AQ48" i="86" s="1"/>
  <c r="AP100" i="86"/>
  <c r="AQ100" i="86" s="1"/>
  <c r="AP96" i="86"/>
  <c r="AQ96" i="86" s="1"/>
  <c r="AP99" i="86"/>
  <c r="AQ99" i="86" s="1"/>
  <c r="AP87" i="86"/>
  <c r="AQ87" i="86" s="1"/>
  <c r="AP98" i="86"/>
  <c r="AQ98" i="86" s="1"/>
  <c r="AP97" i="86"/>
  <c r="AQ97" i="86" s="1"/>
  <c r="AP40" i="86"/>
  <c r="AQ40" i="86" s="1"/>
  <c r="AP95" i="86"/>
  <c r="AQ95" i="86" s="1"/>
  <c r="AP85" i="86"/>
  <c r="AQ85" i="86" s="1"/>
  <c r="AP92" i="86"/>
  <c r="AQ92" i="86" s="1"/>
  <c r="AM22" i="79"/>
  <c r="AN22" i="79" s="1"/>
  <c r="AM10" i="79"/>
  <c r="AN10" i="79" s="1"/>
  <c r="AM18" i="79"/>
  <c r="AN18" i="79" s="1"/>
  <c r="AM26" i="79"/>
  <c r="AN26" i="79" s="1"/>
  <c r="AM14" i="79"/>
  <c r="AN14" i="79" s="1"/>
  <c r="AM9" i="79"/>
  <c r="AN9" i="79" s="1"/>
  <c r="AM16" i="79"/>
  <c r="AN16" i="79" s="1"/>
  <c r="AM62" i="79"/>
  <c r="AN62" i="79" s="1"/>
  <c r="AM57" i="79"/>
  <c r="AN57" i="79" s="1"/>
  <c r="AM13" i="79"/>
  <c r="AN13" i="79" s="1"/>
  <c r="AM23" i="79"/>
  <c r="AN23" i="79" s="1"/>
  <c r="AM35" i="79"/>
  <c r="AN35" i="79" s="1"/>
  <c r="AM19" i="79"/>
  <c r="AN19" i="79" s="1"/>
  <c r="AM65" i="79"/>
  <c r="AN65" i="79" s="1"/>
  <c r="AM43" i="79"/>
  <c r="AN43" i="79" s="1"/>
  <c r="AM21" i="79"/>
  <c r="AN21" i="79" s="1"/>
  <c r="AM51" i="79"/>
  <c r="AN51" i="79" s="1"/>
  <c r="AM28" i="79"/>
  <c r="AN28" i="79" s="1"/>
  <c r="AM67" i="79"/>
  <c r="AN67" i="79" s="1"/>
  <c r="AM38" i="79"/>
  <c r="AN38" i="79" s="1"/>
  <c r="AM46" i="79"/>
  <c r="AN46" i="79" s="1"/>
  <c r="AM11" i="79"/>
  <c r="AN11" i="79" s="1"/>
  <c r="AM55" i="79"/>
  <c r="AN55" i="79" s="1"/>
  <c r="AM27" i="79"/>
  <c r="AN27" i="79" s="1"/>
  <c r="AM48" i="79"/>
  <c r="AN48" i="79" s="1"/>
  <c r="AM36" i="79"/>
  <c r="AN36" i="79" s="1"/>
  <c r="AM37" i="79"/>
  <c r="AN37" i="79" s="1"/>
  <c r="AM56" i="79"/>
  <c r="AN56" i="79" s="1"/>
  <c r="AM44" i="79"/>
  <c r="AN44" i="79" s="1"/>
  <c r="AM20" i="79"/>
  <c r="AN20" i="79" s="1"/>
  <c r="AM32" i="79"/>
  <c r="AN32" i="79" s="1"/>
  <c r="AM45" i="79"/>
  <c r="AN45" i="79" s="1"/>
  <c r="AM64" i="79"/>
  <c r="AN64" i="79" s="1"/>
  <c r="AM24" i="79"/>
  <c r="AN24" i="79" s="1"/>
  <c r="AM33" i="79"/>
  <c r="AN33" i="79" s="1"/>
  <c r="AM52" i="79"/>
  <c r="AN52" i="79" s="1"/>
  <c r="AM25" i="79"/>
  <c r="AN25" i="79" s="1"/>
  <c r="AM42" i="79"/>
  <c r="AN42" i="79" s="1"/>
  <c r="AM53" i="79"/>
  <c r="AN53" i="79" s="1"/>
  <c r="AM41" i="79"/>
  <c r="AN41" i="79" s="1"/>
  <c r="AM68" i="79"/>
  <c r="AN68" i="79" s="1"/>
  <c r="AM34" i="79"/>
  <c r="AN34" i="79" s="1"/>
  <c r="AM12" i="79"/>
  <c r="AN12" i="79" s="1"/>
  <c r="AM54" i="79"/>
  <c r="AN54" i="79" s="1"/>
  <c r="AM31" i="79"/>
  <c r="AN31" i="79" s="1"/>
  <c r="AM60" i="79"/>
  <c r="AN60" i="79" s="1"/>
  <c r="AM29" i="79"/>
  <c r="AN29" i="79" s="1"/>
  <c r="AM50" i="79"/>
  <c r="AN50" i="79" s="1"/>
  <c r="AM61" i="79"/>
  <c r="AN61" i="79" s="1"/>
  <c r="AM58" i="79"/>
  <c r="AN58" i="79" s="1"/>
  <c r="AM69" i="79"/>
  <c r="AN69" i="79" s="1"/>
  <c r="AM49" i="79"/>
  <c r="AN49" i="79" s="1"/>
  <c r="AM39" i="79"/>
  <c r="AN39" i="79" s="1"/>
  <c r="AM66" i="79"/>
  <c r="AN66" i="79" s="1"/>
  <c r="AM15" i="79"/>
  <c r="AN15" i="79" s="1"/>
  <c r="AM30" i="79"/>
  <c r="AN30" i="79" s="1"/>
  <c r="AM63" i="79"/>
  <c r="AN63" i="79" s="1"/>
  <c r="AM59" i="79"/>
  <c r="AN59" i="79" s="1"/>
  <c r="AM8" i="79"/>
  <c r="AN8" i="79" s="1"/>
  <c r="AM47" i="79"/>
  <c r="AN47" i="79" s="1"/>
  <c r="AM17" i="79"/>
  <c r="AN17" i="79" s="1"/>
  <c r="AM40" i="79"/>
  <c r="AN40" i="79" s="1"/>
  <c r="AP75" i="88"/>
  <c r="AQ75" i="88" s="1"/>
  <c r="AP59" i="88"/>
  <c r="AQ59" i="88" s="1"/>
  <c r="AP47" i="88"/>
  <c r="AQ47" i="88" s="1"/>
  <c r="AP62" i="88"/>
  <c r="AQ62" i="88" s="1"/>
  <c r="AP54" i="88"/>
  <c r="AQ54" i="88" s="1"/>
  <c r="AP48" i="88"/>
  <c r="AQ48" i="88" s="1"/>
  <c r="AP73" i="88"/>
  <c r="AQ73" i="88" s="1"/>
  <c r="AP57" i="88"/>
  <c r="AQ57" i="88" s="1"/>
  <c r="AP52" i="88"/>
  <c r="AQ52" i="88" s="1"/>
  <c r="AP71" i="88"/>
  <c r="AQ71" i="88" s="1"/>
  <c r="AP55" i="88"/>
  <c r="AQ55" i="88" s="1"/>
  <c r="AP65" i="88"/>
  <c r="AQ65" i="88" s="1"/>
  <c r="AP53" i="88"/>
  <c r="AQ53" i="88" s="1"/>
  <c r="AP76" i="88"/>
  <c r="AQ76" i="88" s="1"/>
  <c r="AP46" i="88"/>
  <c r="AQ46" i="88" s="1"/>
  <c r="AP63" i="88"/>
  <c r="AQ63" i="88" s="1"/>
  <c r="AP74" i="88"/>
  <c r="AQ74" i="88" s="1"/>
  <c r="AP60" i="88"/>
  <c r="AQ60" i="88" s="1"/>
  <c r="AP72" i="88"/>
  <c r="AQ72" i="88" s="1"/>
  <c r="AP58" i="88"/>
  <c r="AQ58" i="88" s="1"/>
  <c r="AP61" i="88"/>
  <c r="AQ61" i="88" s="1"/>
  <c r="AP64" i="88"/>
  <c r="AQ64" i="88" s="1"/>
  <c r="AP51" i="88"/>
  <c r="AQ51" i="88" s="1"/>
  <c r="AP56" i="88"/>
  <c r="AQ56" i="88" s="1"/>
  <c r="AP49" i="88"/>
  <c r="AQ49" i="88" s="1"/>
  <c r="AP50" i="88"/>
  <c r="AQ50" i="88" s="1"/>
  <c r="AP66" i="88"/>
  <c r="AQ66" i="88" s="1"/>
  <c r="AP24" i="89"/>
  <c r="AQ24" i="89" s="1"/>
  <c r="AM86" i="76"/>
  <c r="AN86" i="76" s="1"/>
  <c r="AM66" i="76"/>
  <c r="AN66" i="76" s="1"/>
  <c r="AM74" i="76"/>
  <c r="AN74" i="76" s="1"/>
  <c r="AM58" i="76"/>
  <c r="AN58" i="76" s="1"/>
  <c r="AM8" i="76"/>
  <c r="AN8" i="76" s="1"/>
  <c r="AM82" i="76"/>
  <c r="AN82" i="76" s="1"/>
  <c r="AM42" i="76"/>
  <c r="AN42" i="76" s="1"/>
  <c r="AM90" i="76"/>
  <c r="AN90" i="76" s="1"/>
  <c r="AM62" i="76"/>
  <c r="AN62" i="76" s="1"/>
  <c r="AM46" i="76"/>
  <c r="AN46" i="76" s="1"/>
  <c r="AM78" i="76"/>
  <c r="AN78" i="76" s="1"/>
  <c r="AM70" i="76"/>
  <c r="AN70" i="76" s="1"/>
  <c r="AM10" i="76"/>
  <c r="AN10" i="76" s="1"/>
  <c r="AM83" i="76"/>
  <c r="AN83" i="76" s="1"/>
  <c r="AM75" i="76"/>
  <c r="AN75" i="76" s="1"/>
  <c r="AM67" i="76"/>
  <c r="AN67" i="76" s="1"/>
  <c r="AM48" i="76"/>
  <c r="AN48" i="76" s="1"/>
  <c r="AM45" i="76"/>
  <c r="AN45" i="76" s="1"/>
  <c r="AM84" i="76"/>
  <c r="AN84" i="76" s="1"/>
  <c r="AM81" i="76"/>
  <c r="AN81" i="76" s="1"/>
  <c r="AM64" i="76"/>
  <c r="AN64" i="76" s="1"/>
  <c r="AM89" i="76"/>
  <c r="AN89" i="76" s="1"/>
  <c r="AM54" i="76"/>
  <c r="AN54" i="76" s="1"/>
  <c r="AM87" i="76"/>
  <c r="AN87" i="76" s="1"/>
  <c r="AM52" i="76"/>
  <c r="AN52" i="76" s="1"/>
  <c r="AM61" i="76"/>
  <c r="AN61" i="76" s="1"/>
  <c r="AM47" i="76"/>
  <c r="AN47" i="76" s="1"/>
  <c r="AM88" i="76"/>
  <c r="AN88" i="76" s="1"/>
  <c r="AM41" i="76"/>
  <c r="AN41" i="76" s="1"/>
  <c r="AM60" i="76"/>
  <c r="AN60" i="76" s="1"/>
  <c r="AM85" i="76"/>
  <c r="AN85" i="76" s="1"/>
  <c r="AM71" i="76"/>
  <c r="AN71" i="76" s="1"/>
  <c r="AM69" i="76"/>
  <c r="AN69" i="76" s="1"/>
  <c r="AM50" i="76"/>
  <c r="AN50" i="76" s="1"/>
  <c r="AM68" i="76"/>
  <c r="AN68" i="76" s="1"/>
  <c r="AM79" i="76"/>
  <c r="AN79" i="76" s="1"/>
  <c r="AM72" i="76"/>
  <c r="AN72" i="76" s="1"/>
  <c r="AM76" i="76"/>
  <c r="AN76" i="76" s="1"/>
  <c r="AM51" i="76"/>
  <c r="AN51" i="76" s="1"/>
  <c r="AM59" i="76"/>
  <c r="AN59" i="76" s="1"/>
  <c r="AM73" i="76"/>
  <c r="AN73" i="76" s="1"/>
  <c r="AM80" i="76"/>
  <c r="AN80" i="76" s="1"/>
  <c r="AM9" i="76"/>
  <c r="AN9" i="76" s="1"/>
  <c r="AM77" i="76"/>
  <c r="AN77" i="76" s="1"/>
  <c r="AM44" i="76"/>
  <c r="AN44" i="76" s="1"/>
  <c r="AM57" i="76"/>
  <c r="AN57" i="76" s="1"/>
  <c r="AM55" i="76"/>
  <c r="AN55" i="76" s="1"/>
  <c r="AM49" i="76"/>
  <c r="AN49" i="76" s="1"/>
  <c r="AM56" i="76"/>
  <c r="AN56" i="76" s="1"/>
  <c r="AM65" i="76"/>
  <c r="AN65" i="76" s="1"/>
  <c r="AM53" i="76"/>
  <c r="AN53" i="76" s="1"/>
  <c r="AM43" i="76"/>
  <c r="AN43" i="76" s="1"/>
  <c r="AM63" i="76"/>
  <c r="AN63" i="76" s="1"/>
  <c r="AP34" i="69"/>
  <c r="AQ34" i="69" s="1"/>
  <c r="AP35" i="69"/>
  <c r="AQ35" i="69" s="1"/>
  <c r="AP36" i="69"/>
  <c r="AQ36" i="69" s="1"/>
  <c r="AP37" i="69"/>
  <c r="AQ37" i="69" s="1"/>
  <c r="AP38" i="69"/>
  <c r="AQ38" i="69" s="1"/>
  <c r="AP32" i="69"/>
  <c r="AQ32" i="69" s="1"/>
  <c r="AP31" i="69"/>
  <c r="AQ31" i="69" s="1"/>
  <c r="AP33" i="69"/>
  <c r="AQ33" i="69" s="1"/>
  <c r="AP30" i="69"/>
  <c r="AQ30" i="69" s="1"/>
  <c r="AP39" i="69"/>
  <c r="AQ39" i="69" s="1"/>
  <c r="AP29" i="69"/>
  <c r="AQ29" i="69" s="1"/>
  <c r="AP8" i="85"/>
  <c r="AQ8" i="85" s="1"/>
  <c r="AP16" i="85"/>
  <c r="AQ16" i="85" s="1"/>
  <c r="AP13" i="85"/>
  <c r="AQ13" i="85" s="1"/>
  <c r="AP10" i="85"/>
  <c r="AQ10" i="85" s="1"/>
  <c r="AP18" i="85"/>
  <c r="AQ18" i="85" s="1"/>
  <c r="AP15" i="85"/>
  <c r="AQ15" i="85" s="1"/>
  <c r="AP12" i="85"/>
  <c r="AQ12" i="85" s="1"/>
  <c r="AP9" i="85"/>
  <c r="AQ9" i="85" s="1"/>
  <c r="AP17" i="85"/>
  <c r="AQ17" i="85" s="1"/>
  <c r="AP14" i="85"/>
  <c r="AQ14" i="85" s="1"/>
  <c r="AP11" i="85"/>
  <c r="AQ11" i="85" s="1"/>
  <c r="AP19" i="85"/>
  <c r="AQ19" i="85" s="1"/>
  <c r="AP75" i="72"/>
  <c r="AQ75" i="72" s="1"/>
  <c r="AP71" i="72"/>
  <c r="AQ71" i="72" s="1"/>
  <c r="AP64" i="72"/>
  <c r="AQ64" i="72" s="1"/>
  <c r="AP72" i="72"/>
  <c r="AQ72" i="72" s="1"/>
  <c r="AP65" i="72"/>
  <c r="AQ65" i="72" s="1"/>
  <c r="AP61" i="72"/>
  <c r="AQ61" i="72" s="1"/>
  <c r="AP76" i="72"/>
  <c r="AQ76" i="72" s="1"/>
  <c r="AP66" i="72"/>
  <c r="AQ66" i="72" s="1"/>
  <c r="AP62" i="72"/>
  <c r="AQ62" i="72" s="1"/>
  <c r="AP77" i="72"/>
  <c r="AQ77" i="72" s="1"/>
  <c r="AP79" i="72"/>
  <c r="AQ79" i="72" s="1"/>
  <c r="AP67" i="72"/>
  <c r="AQ67" i="72" s="1"/>
  <c r="AP59" i="72"/>
  <c r="AQ59" i="72" s="1"/>
  <c r="AP78" i="72"/>
  <c r="AQ78" i="72" s="1"/>
  <c r="AP73" i="72"/>
  <c r="AQ73" i="72" s="1"/>
  <c r="AP80" i="72"/>
  <c r="AQ80" i="72" s="1"/>
  <c r="AP69" i="72"/>
  <c r="AQ69" i="72" s="1"/>
  <c r="AP70" i="72"/>
  <c r="AQ70" i="72" s="1"/>
  <c r="AP57" i="72"/>
  <c r="AQ57" i="72" s="1"/>
  <c r="AP58" i="72"/>
  <c r="AQ58" i="72" s="1"/>
  <c r="AP63" i="72"/>
  <c r="AQ63" i="72" s="1"/>
  <c r="AP74" i="72"/>
  <c r="AQ74" i="72" s="1"/>
  <c r="AP60" i="72"/>
  <c r="AQ60" i="72" s="1"/>
  <c r="AP68" i="72"/>
  <c r="AQ68" i="72" s="1"/>
  <c r="AP94" i="71"/>
  <c r="AQ94" i="71" s="1"/>
  <c r="AP93" i="71"/>
  <c r="AQ93" i="71" s="1"/>
  <c r="AM56" i="82"/>
  <c r="AN56" i="82" s="1"/>
  <c r="AM43" i="82"/>
  <c r="AN43" i="82" s="1"/>
  <c r="AM9" i="82"/>
  <c r="AN9" i="82" s="1"/>
  <c r="AM59" i="82"/>
  <c r="AN59" i="82" s="1"/>
  <c r="AM49" i="82"/>
  <c r="AN49" i="82" s="1"/>
  <c r="AM28" i="82"/>
  <c r="AN28" i="82" s="1"/>
  <c r="AM11" i="82"/>
  <c r="AN11" i="82" s="1"/>
  <c r="AM51" i="82"/>
  <c r="AN51" i="82" s="1"/>
  <c r="AM47" i="82"/>
  <c r="AN47" i="82" s="1"/>
  <c r="AM36" i="82"/>
  <c r="AN36" i="82" s="1"/>
  <c r="AM35" i="82"/>
  <c r="AN35" i="82" s="1"/>
  <c r="AM33" i="82"/>
  <c r="AN33" i="82" s="1"/>
  <c r="AM17" i="82"/>
  <c r="AN17" i="82" s="1"/>
  <c r="AM13" i="82"/>
  <c r="AN13" i="82" s="1"/>
  <c r="AM53" i="82"/>
  <c r="AN53" i="82" s="1"/>
  <c r="AM19" i="82"/>
  <c r="AN19" i="82" s="1"/>
  <c r="AM15" i="82"/>
  <c r="AN15" i="82" s="1"/>
  <c r="AM8" i="82"/>
  <c r="AN8" i="82" s="1"/>
  <c r="AM55" i="82"/>
  <c r="AN55" i="82" s="1"/>
  <c r="AM48" i="82"/>
  <c r="AN48" i="82" s="1"/>
  <c r="AM45" i="82"/>
  <c r="AN45" i="82" s="1"/>
  <c r="AM41" i="82"/>
  <c r="AN41" i="82" s="1"/>
  <c r="AM25" i="82"/>
  <c r="AN25" i="82" s="1"/>
  <c r="AM21" i="82"/>
  <c r="AN21" i="82" s="1"/>
  <c r="AM57" i="82"/>
  <c r="AN57" i="82" s="1"/>
  <c r="AM39" i="82"/>
  <c r="AN39" i="82" s="1"/>
  <c r="AM32" i="82"/>
  <c r="AN32" i="82" s="1"/>
  <c r="AM31" i="82"/>
  <c r="AN31" i="82" s="1"/>
  <c r="AM27" i="82"/>
  <c r="AN27" i="82" s="1"/>
  <c r="AM23" i="82"/>
  <c r="AN23" i="82" s="1"/>
  <c r="AM16" i="82"/>
  <c r="AN16" i="82" s="1"/>
  <c r="AM12" i="82"/>
  <c r="AN12" i="82" s="1"/>
  <c r="AM52" i="82"/>
  <c r="AN52" i="82" s="1"/>
  <c r="AM29" i="82"/>
  <c r="AN29" i="82" s="1"/>
  <c r="AM44" i="82"/>
  <c r="AN44" i="82" s="1"/>
  <c r="AM40" i="82"/>
  <c r="AN40" i="82" s="1"/>
  <c r="AM37" i="82"/>
  <c r="AN37" i="82" s="1"/>
  <c r="AM24" i="82"/>
  <c r="AN24" i="82" s="1"/>
  <c r="AM20" i="82"/>
  <c r="AN20" i="82" s="1"/>
  <c r="AM34" i="82"/>
  <c r="AN34" i="82" s="1"/>
  <c r="AM42" i="82"/>
  <c r="AN42" i="82" s="1"/>
  <c r="AM50" i="82"/>
  <c r="AN50" i="82" s="1"/>
  <c r="AM46" i="82"/>
  <c r="AN46" i="82" s="1"/>
  <c r="AM30" i="82"/>
  <c r="AN30" i="82" s="1"/>
  <c r="AM60" i="82"/>
  <c r="AN60" i="82" s="1"/>
  <c r="AM14" i="82"/>
  <c r="AN14" i="82" s="1"/>
  <c r="AM54" i="82"/>
  <c r="AN54" i="82" s="1"/>
  <c r="AM18" i="82"/>
  <c r="AN18" i="82" s="1"/>
  <c r="AM58" i="82"/>
  <c r="AN58" i="82" s="1"/>
  <c r="AM22" i="82"/>
  <c r="AN22" i="82" s="1"/>
  <c r="AM10" i="82"/>
  <c r="AN10" i="82" s="1"/>
  <c r="AM26" i="82"/>
  <c r="AN26" i="82" s="1"/>
  <c r="AM38" i="82"/>
  <c r="AN38" i="82" s="1"/>
  <c r="AN8" i="202"/>
  <c r="AZ8" i="202"/>
  <c r="AS8" i="202"/>
  <c r="AT8" i="202" s="1"/>
  <c r="AM33" i="202"/>
  <c r="AN33" i="202" s="1"/>
  <c r="AM27" i="202"/>
  <c r="AN27" i="202" s="1"/>
  <c r="AM26" i="202"/>
  <c r="AN26" i="202" s="1"/>
  <c r="AM16" i="202"/>
  <c r="AN16" i="202" s="1"/>
  <c r="AM37" i="202"/>
  <c r="AN37" i="202" s="1"/>
  <c r="AM36" i="202"/>
  <c r="AN36" i="202" s="1"/>
  <c r="AM32" i="202"/>
  <c r="AN32" i="202" s="1"/>
  <c r="AM29" i="202"/>
  <c r="AN29" i="202" s="1"/>
  <c r="AM35" i="202"/>
  <c r="AN35" i="202" s="1"/>
  <c r="AM25" i="202"/>
  <c r="AN25" i="202" s="1"/>
  <c r="AM31" i="202"/>
  <c r="AN31" i="202" s="1"/>
  <c r="AM28" i="202"/>
  <c r="AN28" i="202" s="1"/>
  <c r="AM22" i="202"/>
  <c r="AN22" i="202" s="1"/>
  <c r="AM34" i="202"/>
  <c r="AN34" i="202" s="1"/>
  <c r="AM24" i="202"/>
  <c r="AN24" i="202" s="1"/>
  <c r="AM21" i="202"/>
  <c r="AN21" i="202" s="1"/>
  <c r="AM23" i="202"/>
  <c r="AN23" i="202" s="1"/>
  <c r="AM19" i="202"/>
  <c r="AN19" i="202" s="1"/>
  <c r="AM13" i="202"/>
  <c r="AN13" i="202" s="1"/>
  <c r="AM20" i="202"/>
  <c r="AN20" i="202" s="1"/>
  <c r="AM17" i="202"/>
  <c r="AN17" i="202" s="1"/>
  <c r="AM30" i="202"/>
  <c r="AN30" i="202" s="1"/>
  <c r="AM15" i="202"/>
  <c r="AN15" i="202" s="1"/>
  <c r="AM12" i="202"/>
  <c r="AN12" i="202" s="1"/>
  <c r="AM18" i="202"/>
  <c r="AN18" i="202" s="1"/>
  <c r="AM14" i="202"/>
  <c r="AN14" i="202" s="1"/>
  <c r="AY32" i="202"/>
  <c r="AZ32" i="202" s="1"/>
  <c r="AY26" i="202"/>
  <c r="AZ26" i="202" s="1"/>
  <c r="AY23" i="202"/>
  <c r="AZ23" i="202" s="1"/>
  <c r="AY37" i="202"/>
  <c r="AZ37" i="202" s="1"/>
  <c r="AY29" i="202"/>
  <c r="AZ29" i="202" s="1"/>
  <c r="AY18" i="202"/>
  <c r="AZ18" i="202" s="1"/>
  <c r="AY36" i="202"/>
  <c r="AZ36" i="202" s="1"/>
  <c r="AY35" i="202"/>
  <c r="AZ35" i="202" s="1"/>
  <c r="AY31" i="202"/>
  <c r="AZ31" i="202" s="1"/>
  <c r="AY28" i="202"/>
  <c r="AZ28" i="202" s="1"/>
  <c r="AY22" i="202"/>
  <c r="AZ22" i="202" s="1"/>
  <c r="AY34" i="202"/>
  <c r="AZ34" i="202" s="1"/>
  <c r="AY24" i="202"/>
  <c r="AZ24" i="202" s="1"/>
  <c r="AY30" i="202"/>
  <c r="AZ30" i="202" s="1"/>
  <c r="AY27" i="202"/>
  <c r="AZ27" i="202" s="1"/>
  <c r="AY21" i="202"/>
  <c r="AZ21" i="202" s="1"/>
  <c r="AY20" i="202"/>
  <c r="AZ20" i="202" s="1"/>
  <c r="AY17" i="202"/>
  <c r="AZ17" i="202" s="1"/>
  <c r="AY13" i="202"/>
  <c r="AZ13" i="202" s="1"/>
  <c r="AY33" i="202"/>
  <c r="AZ33" i="202" s="1"/>
  <c r="AY12" i="202"/>
  <c r="AZ12" i="202" s="1"/>
  <c r="AY16" i="202"/>
  <c r="AZ16" i="202" s="1"/>
  <c r="AY25" i="202"/>
  <c r="AZ25" i="202" s="1"/>
  <c r="AY19" i="202"/>
  <c r="AZ19" i="202" s="1"/>
  <c r="AY15" i="202"/>
  <c r="AZ15" i="202" s="1"/>
  <c r="AY14" i="202"/>
  <c r="AZ14" i="202" s="1"/>
  <c r="AP32" i="202"/>
  <c r="AQ32" i="202" s="1"/>
  <c r="AP26" i="202"/>
  <c r="AQ26" i="202" s="1"/>
  <c r="AP37" i="202"/>
  <c r="AQ37" i="202" s="1"/>
  <c r="AP36" i="202"/>
  <c r="AQ36" i="202" s="1"/>
  <c r="AP29" i="202"/>
  <c r="AQ29" i="202" s="1"/>
  <c r="AP35" i="202"/>
  <c r="AQ35" i="202" s="1"/>
  <c r="AP25" i="202"/>
  <c r="AQ25" i="202" s="1"/>
  <c r="AP31" i="202"/>
  <c r="AQ31" i="202" s="1"/>
  <c r="AP28" i="202"/>
  <c r="AQ28" i="202" s="1"/>
  <c r="AP34" i="202"/>
  <c r="AQ34" i="202" s="1"/>
  <c r="AP24" i="202"/>
  <c r="AQ24" i="202" s="1"/>
  <c r="AP21" i="202"/>
  <c r="AQ21" i="202" s="1"/>
  <c r="AP30" i="202"/>
  <c r="AQ30" i="202" s="1"/>
  <c r="AP27" i="202"/>
  <c r="AQ27" i="202" s="1"/>
  <c r="AP20" i="202"/>
  <c r="AQ20" i="202" s="1"/>
  <c r="AP17" i="202"/>
  <c r="AQ17" i="202" s="1"/>
  <c r="AP33" i="202"/>
  <c r="AQ33" i="202" s="1"/>
  <c r="AP22" i="202"/>
  <c r="AQ22" i="202" s="1"/>
  <c r="AP19" i="202"/>
  <c r="AQ19" i="202" s="1"/>
  <c r="AP13" i="202"/>
  <c r="AQ13" i="202" s="1"/>
  <c r="AP16" i="202"/>
  <c r="AQ16" i="202" s="1"/>
  <c r="AP12" i="202"/>
  <c r="AQ12" i="202" s="1"/>
  <c r="AP14" i="202"/>
  <c r="AQ14" i="202" s="1"/>
  <c r="AP15" i="202"/>
  <c r="AQ15" i="202" s="1"/>
  <c r="AP23" i="202"/>
  <c r="AQ23" i="202" s="1"/>
  <c r="AP18" i="202"/>
  <c r="AQ18" i="202" s="1"/>
  <c r="AV30" i="202"/>
  <c r="AW30" i="202" s="1"/>
  <c r="AV27" i="202"/>
  <c r="AW27" i="202" s="1"/>
  <c r="AV33" i="202"/>
  <c r="AW33" i="202" s="1"/>
  <c r="AV19" i="202"/>
  <c r="AW19" i="202" s="1"/>
  <c r="AV32" i="202"/>
  <c r="AW32" i="202" s="1"/>
  <c r="AV37" i="202"/>
  <c r="AW37" i="202" s="1"/>
  <c r="AV29" i="202"/>
  <c r="AW29" i="202" s="1"/>
  <c r="AV18" i="202"/>
  <c r="AW18" i="202" s="1"/>
  <c r="AV36" i="202"/>
  <c r="AW36" i="202" s="1"/>
  <c r="AV35" i="202"/>
  <c r="AW35" i="202" s="1"/>
  <c r="AV25" i="202"/>
  <c r="AW25" i="202" s="1"/>
  <c r="AV15" i="202"/>
  <c r="AW15" i="202" s="1"/>
  <c r="AV31" i="202"/>
  <c r="AW31" i="202" s="1"/>
  <c r="AV28" i="202"/>
  <c r="AW28" i="202" s="1"/>
  <c r="AV22" i="202"/>
  <c r="AW22" i="202" s="1"/>
  <c r="AV26" i="202"/>
  <c r="AW26" i="202" s="1"/>
  <c r="AV21" i="202"/>
  <c r="AW21" i="202" s="1"/>
  <c r="AV14" i="202"/>
  <c r="AW14" i="202" s="1"/>
  <c r="AV20" i="202"/>
  <c r="AW20" i="202" s="1"/>
  <c r="AV24" i="202"/>
  <c r="AW24" i="202" s="1"/>
  <c r="AV23" i="202"/>
  <c r="AW23" i="202" s="1"/>
  <c r="AV17" i="202"/>
  <c r="AW17" i="202" s="1"/>
  <c r="AV34" i="202"/>
  <c r="AW34" i="202" s="1"/>
  <c r="AV13" i="202"/>
  <c r="AW13" i="202" s="1"/>
  <c r="AV16" i="202"/>
  <c r="AW16" i="202" s="1"/>
  <c r="AV12" i="202"/>
  <c r="AW12" i="202" s="1"/>
  <c r="AJ31" i="202"/>
  <c r="AK31" i="202" s="1"/>
  <c r="AJ28" i="202"/>
  <c r="AK28" i="202" s="1"/>
  <c r="AJ34" i="202"/>
  <c r="AK34" i="202" s="1"/>
  <c r="AJ24" i="202"/>
  <c r="AK24" i="202" s="1"/>
  <c r="AJ30" i="202"/>
  <c r="AK30" i="202" s="1"/>
  <c r="AJ20" i="202"/>
  <c r="AK20" i="202" s="1"/>
  <c r="AJ33" i="202"/>
  <c r="AK33" i="202" s="1"/>
  <c r="AJ19" i="202"/>
  <c r="AK19" i="202" s="1"/>
  <c r="AJ37" i="202"/>
  <c r="AK37" i="202" s="1"/>
  <c r="AJ36" i="202"/>
  <c r="AK36" i="202" s="1"/>
  <c r="AJ26" i="202"/>
  <c r="AK26" i="202" s="1"/>
  <c r="AJ16" i="202"/>
  <c r="AK16" i="202" s="1"/>
  <c r="AJ32" i="202"/>
  <c r="AK32" i="202" s="1"/>
  <c r="AJ29" i="202"/>
  <c r="AK29" i="202" s="1"/>
  <c r="AJ23" i="202"/>
  <c r="AK23" i="202" s="1"/>
  <c r="AJ18" i="202"/>
  <c r="AK18" i="202" s="1"/>
  <c r="AJ15" i="202"/>
  <c r="AK15" i="202" s="1"/>
  <c r="AJ12" i="202"/>
  <c r="AK12" i="202" s="1"/>
  <c r="AJ14" i="202"/>
  <c r="AK14" i="202" s="1"/>
  <c r="AJ27" i="202"/>
  <c r="AK27" i="202" s="1"/>
  <c r="AJ35" i="202"/>
  <c r="AK35" i="202" s="1"/>
  <c r="AJ25" i="202"/>
  <c r="AK25" i="202" s="1"/>
  <c r="AJ22" i="202"/>
  <c r="AK22" i="202" s="1"/>
  <c r="AJ21" i="202"/>
  <c r="AK21" i="202" s="1"/>
  <c r="AJ13" i="202"/>
  <c r="AK13" i="202" s="1"/>
  <c r="AJ17" i="202"/>
  <c r="AK17" i="202" s="1"/>
  <c r="AG32" i="202"/>
  <c r="AH32" i="202" s="1"/>
  <c r="AG29" i="202"/>
  <c r="AH29" i="202" s="1"/>
  <c r="AG35" i="202"/>
  <c r="AH35" i="202" s="1"/>
  <c r="AG25" i="202"/>
  <c r="AH25" i="202" s="1"/>
  <c r="AG31" i="202"/>
  <c r="AH31" i="202" s="1"/>
  <c r="AG28" i="202"/>
  <c r="AH28" i="202" s="1"/>
  <c r="AG22" i="202"/>
  <c r="AH22" i="202" s="1"/>
  <c r="AG21" i="202"/>
  <c r="AH21" i="202" s="1"/>
  <c r="AG34" i="202"/>
  <c r="AH34" i="202" s="1"/>
  <c r="AG24" i="202"/>
  <c r="AH24" i="202" s="1"/>
  <c r="AG20" i="202"/>
  <c r="AH20" i="202" s="1"/>
  <c r="AG33" i="202"/>
  <c r="AH33" i="202" s="1"/>
  <c r="AG30" i="202"/>
  <c r="AH30" i="202" s="1"/>
  <c r="AG27" i="202"/>
  <c r="AH27" i="202" s="1"/>
  <c r="AG17" i="202"/>
  <c r="AH17" i="202" s="1"/>
  <c r="AG19" i="202"/>
  <c r="AH19" i="202" s="1"/>
  <c r="AG37" i="202"/>
  <c r="AH37" i="202" s="1"/>
  <c r="AG36" i="202"/>
  <c r="AH36" i="202" s="1"/>
  <c r="AG23" i="202"/>
  <c r="AH23" i="202" s="1"/>
  <c r="AG18" i="202"/>
  <c r="AH18" i="202" s="1"/>
  <c r="AG15" i="202"/>
  <c r="AH15" i="202" s="1"/>
  <c r="AG12" i="202"/>
  <c r="AH12" i="202" s="1"/>
  <c r="AG26" i="202"/>
  <c r="AH26" i="202" s="1"/>
  <c r="AG14" i="202"/>
  <c r="AH14" i="202" s="1"/>
  <c r="AG13" i="202"/>
  <c r="AH13" i="202" s="1"/>
  <c r="AG16" i="202"/>
  <c r="AH16" i="202" s="1"/>
  <c r="AS35" i="202"/>
  <c r="AT35" i="202" s="1"/>
  <c r="AS31" i="202"/>
  <c r="AT31" i="202" s="1"/>
  <c r="AS28" i="202"/>
  <c r="AT28" i="202" s="1"/>
  <c r="AS34" i="202"/>
  <c r="AT34" i="202" s="1"/>
  <c r="AS24" i="202"/>
  <c r="AT24" i="202" s="1"/>
  <c r="AS21" i="202"/>
  <c r="AT21" i="202" s="1"/>
  <c r="AS30" i="202"/>
  <c r="AT30" i="202" s="1"/>
  <c r="AS33" i="202"/>
  <c r="AT33" i="202" s="1"/>
  <c r="AS19" i="202"/>
  <c r="AT19" i="202" s="1"/>
  <c r="AS32" i="202"/>
  <c r="AT32" i="202" s="1"/>
  <c r="AS26" i="202"/>
  <c r="AT26" i="202" s="1"/>
  <c r="AS23" i="202"/>
  <c r="AT23" i="202" s="1"/>
  <c r="AS25" i="202"/>
  <c r="AT25" i="202" s="1"/>
  <c r="AS12" i="202"/>
  <c r="AT12" i="202" s="1"/>
  <c r="AS16" i="202"/>
  <c r="AT16" i="202" s="1"/>
  <c r="AS37" i="202"/>
  <c r="AT37" i="202" s="1"/>
  <c r="AS36" i="202"/>
  <c r="AT36" i="202" s="1"/>
  <c r="AS17" i="202"/>
  <c r="AT17" i="202" s="1"/>
  <c r="AS15" i="202"/>
  <c r="AT15" i="202" s="1"/>
  <c r="AS22" i="202"/>
  <c r="AT22" i="202" s="1"/>
  <c r="AS14" i="202"/>
  <c r="AT14" i="202" s="1"/>
  <c r="AS27" i="202"/>
  <c r="AT27" i="202" s="1"/>
  <c r="AS20" i="202"/>
  <c r="AT20" i="202" s="1"/>
  <c r="AS18" i="202"/>
  <c r="AT18" i="202" s="1"/>
  <c r="AS13" i="202"/>
  <c r="AT13" i="202" s="1"/>
  <c r="AS29" i="202"/>
  <c r="AT29" i="202" s="1"/>
  <c r="BB51" i="86"/>
  <c r="BC51" i="86" s="1"/>
  <c r="BB54" i="86"/>
  <c r="BC54" i="86" s="1"/>
  <c r="BB50" i="86"/>
  <c r="BC50" i="86" s="1"/>
  <c r="BB53" i="86"/>
  <c r="BC53" i="86" s="1"/>
  <c r="BB49" i="86"/>
  <c r="BC49" i="86" s="1"/>
  <c r="BB52" i="86"/>
  <c r="BC52" i="86" s="1"/>
  <c r="AI61" i="82"/>
  <c r="BA27" i="76" l="1"/>
  <c r="BA11" i="76"/>
  <c r="BA20" i="76"/>
  <c r="BA28" i="76"/>
  <c r="BA14" i="76"/>
  <c r="BA32" i="76"/>
  <c r="BA21" i="76"/>
  <c r="BA29" i="76"/>
  <c r="BA12" i="76"/>
  <c r="BA36" i="76"/>
  <c r="BA33" i="76"/>
  <c r="BA23" i="76"/>
  <c r="BA31" i="76"/>
  <c r="BA35" i="76"/>
  <c r="BA15" i="76"/>
  <c r="BA37" i="76"/>
  <c r="BA25" i="76"/>
  <c r="BA19" i="76"/>
  <c r="BA17" i="76"/>
  <c r="BA22" i="76"/>
  <c r="BA18" i="76"/>
  <c r="BA24" i="76"/>
  <c r="BA38" i="76"/>
  <c r="BA34" i="76"/>
  <c r="BA40" i="76"/>
  <c r="BA26" i="76"/>
  <c r="BA30" i="76"/>
  <c r="BA13" i="76"/>
  <c r="BA16" i="76"/>
  <c r="BA39" i="76"/>
  <c r="BC77" i="88"/>
  <c r="BD48" i="88"/>
  <c r="BD47" i="88"/>
  <c r="BD55" i="88"/>
  <c r="BD71" i="88"/>
  <c r="BD57" i="88"/>
  <c r="BD49" i="88"/>
  <c r="BD54" i="88"/>
  <c r="BD60" i="88"/>
  <c r="BD65" i="88"/>
  <c r="BD52" i="88"/>
  <c r="BD62" i="88"/>
  <c r="BD75" i="88"/>
  <c r="BD56" i="88"/>
  <c r="BD72" i="88"/>
  <c r="BD59" i="88"/>
  <c r="BD64" i="88"/>
  <c r="BD53" i="88"/>
  <c r="BD66" i="88"/>
  <c r="BD58" i="88"/>
  <c r="BD46" i="88"/>
  <c r="BD76" i="88"/>
  <c r="BD50" i="88"/>
  <c r="BD63" i="88"/>
  <c r="BD74" i="88"/>
  <c r="BD51" i="88"/>
  <c r="BD61" i="88"/>
  <c r="BD73" i="88"/>
  <c r="BA8" i="81"/>
  <c r="BA8" i="202"/>
  <c r="BA14" i="81"/>
  <c r="BA18" i="81"/>
  <c r="BA17" i="81"/>
  <c r="BA23" i="81"/>
  <c r="BA20" i="81"/>
  <c r="BA19" i="81"/>
  <c r="BA12" i="81"/>
  <c r="BA9" i="81"/>
  <c r="BA15" i="81"/>
  <c r="BA11" i="81"/>
  <c r="BA22" i="81"/>
  <c r="BA21" i="81"/>
  <c r="BA16" i="81"/>
  <c r="BA13" i="81"/>
  <c r="BA10" i="81"/>
  <c r="BD34" i="73"/>
  <c r="BD42" i="73"/>
  <c r="BD37" i="73"/>
  <c r="BD38" i="73"/>
  <c r="BD32" i="73"/>
  <c r="BD40" i="73"/>
  <c r="BD33" i="73"/>
  <c r="BD41" i="73"/>
  <c r="BD36" i="73"/>
  <c r="BD31" i="73"/>
  <c r="BD39" i="73"/>
  <c r="BD35" i="73"/>
  <c r="BA33" i="202"/>
  <c r="BA26" i="202"/>
  <c r="BA14" i="202"/>
  <c r="BA34" i="202"/>
  <c r="BA20" i="202"/>
  <c r="BA15" i="202"/>
  <c r="BA19" i="202"/>
  <c r="BA35" i="202"/>
  <c r="BA23" i="202"/>
  <c r="BA17" i="202"/>
  <c r="BA21" i="202"/>
  <c r="BA37" i="202"/>
  <c r="BA30" i="202"/>
  <c r="BA28" i="202"/>
  <c r="BA32" i="202"/>
  <c r="BA22" i="202"/>
  <c r="BA16" i="202"/>
  <c r="BA25" i="202"/>
  <c r="BA36" i="202"/>
  <c r="BA24" i="202"/>
  <c r="BA12" i="202"/>
  <c r="BA27" i="202"/>
  <c r="BA18" i="202"/>
  <c r="BA13" i="202"/>
  <c r="BA29" i="202"/>
  <c r="BA31" i="202"/>
  <c r="BD53" i="86"/>
  <c r="BD41" i="86"/>
  <c r="BD42" i="86"/>
  <c r="BD51" i="86"/>
  <c r="BD50" i="86"/>
  <c r="BD40" i="86"/>
  <c r="BD45" i="86"/>
  <c r="BD46" i="86"/>
  <c r="BD44" i="86"/>
  <c r="BD43" i="86"/>
  <c r="BD52" i="86"/>
  <c r="BD49" i="86"/>
  <c r="BD47" i="86"/>
  <c r="BD54" i="86"/>
  <c r="BD48" i="86"/>
  <c r="BB12" i="78" l="1"/>
  <c r="BC12" i="78" s="1"/>
  <c r="AF12" i="78"/>
  <c r="AF12" i="65"/>
  <c r="K12" i="65"/>
  <c r="I12" i="65"/>
  <c r="AF12" i="85"/>
  <c r="K12" i="85"/>
  <c r="AF56" i="86"/>
  <c r="K56" i="86"/>
  <c r="I56" i="86"/>
  <c r="AF57" i="72"/>
  <c r="K57" i="72"/>
  <c r="I57" i="72"/>
  <c r="AF44" i="73"/>
  <c r="K44" i="73"/>
  <c r="I44" i="73"/>
  <c r="AF12" i="75"/>
  <c r="I12" i="75"/>
  <c r="AE42" i="76"/>
  <c r="I42" i="76"/>
  <c r="AE12" i="80"/>
  <c r="I12" i="80"/>
  <c r="AE12" i="82"/>
  <c r="K12" i="82"/>
  <c r="I12" i="82"/>
  <c r="AE12" i="79"/>
  <c r="AC12" i="79"/>
  <c r="K12" i="79"/>
  <c r="I12" i="79"/>
  <c r="AE12" i="77"/>
  <c r="AC12" i="77"/>
  <c r="K12" i="77"/>
  <c r="I12" i="77"/>
  <c r="AE38" i="202"/>
  <c r="AC38" i="202"/>
  <c r="K38" i="202"/>
  <c r="I38" i="202"/>
  <c r="BD12" i="78" l="1"/>
  <c r="AU82" i="202"/>
  <c r="AU81" i="202"/>
  <c r="AU80" i="202"/>
  <c r="AU79" i="202"/>
  <c r="AU78" i="202"/>
  <c r="AU100" i="77"/>
  <c r="AL100" i="77"/>
  <c r="AU99" i="77"/>
  <c r="AL99" i="77"/>
  <c r="AU98" i="77"/>
  <c r="AL98" i="77"/>
  <c r="AU97" i="77"/>
  <c r="AL97" i="77"/>
  <c r="AU96" i="77"/>
  <c r="AL96" i="77"/>
  <c r="AU95" i="77"/>
  <c r="AL95" i="77"/>
  <c r="AU94" i="77"/>
  <c r="AL94" i="77"/>
  <c r="AU93" i="77"/>
  <c r="AL93" i="77"/>
  <c r="AU92" i="77"/>
  <c r="AL92" i="77"/>
  <c r="AU91" i="77"/>
  <c r="AL91" i="77"/>
  <c r="AU90" i="77"/>
  <c r="AL90" i="77"/>
  <c r="AU89" i="77"/>
  <c r="AL89" i="77"/>
  <c r="AU88" i="77"/>
  <c r="AL88" i="77"/>
  <c r="AU87" i="77"/>
  <c r="AL87" i="77"/>
  <c r="AU86" i="77"/>
  <c r="AL86" i="77"/>
  <c r="AU85" i="77"/>
  <c r="AL85" i="77"/>
  <c r="AU84" i="77"/>
  <c r="AL84" i="77"/>
  <c r="AU83" i="77"/>
  <c r="AL83" i="77"/>
  <c r="AU82" i="77"/>
  <c r="AL82" i="77"/>
  <c r="AU81" i="77"/>
  <c r="AL81" i="77"/>
  <c r="AU80" i="77"/>
  <c r="AL80" i="77"/>
  <c r="AU79" i="77"/>
  <c r="AL79" i="77"/>
  <c r="AU78" i="77"/>
  <c r="AL78" i="77"/>
  <c r="AU77" i="77"/>
  <c r="AL77" i="77"/>
  <c r="AU76" i="77"/>
  <c r="AL76" i="77"/>
  <c r="AU75" i="77"/>
  <c r="AL75" i="77"/>
  <c r="AU74" i="77"/>
  <c r="AL74" i="77"/>
  <c r="AU73" i="77"/>
  <c r="AL73" i="77"/>
  <c r="AU72" i="77"/>
  <c r="AL72" i="77"/>
  <c r="AU71" i="77"/>
  <c r="AL71" i="77"/>
  <c r="AU70" i="77"/>
  <c r="AL70" i="77"/>
  <c r="AU69" i="77"/>
  <c r="AL69" i="77"/>
  <c r="AU68" i="77"/>
  <c r="AL68" i="77"/>
  <c r="AU67" i="77"/>
  <c r="AL67" i="77"/>
  <c r="AU66" i="77"/>
  <c r="AL66" i="77"/>
  <c r="AU65" i="77"/>
  <c r="AL65" i="77"/>
  <c r="AU64" i="77"/>
  <c r="AL64" i="77"/>
  <c r="AU63" i="77"/>
  <c r="AL63" i="77"/>
  <c r="AU62" i="77"/>
  <c r="AL62" i="77"/>
  <c r="AU61" i="77"/>
  <c r="AL61" i="77"/>
  <c r="AU60" i="77"/>
  <c r="AL60" i="77"/>
  <c r="AU59" i="77"/>
  <c r="AL59" i="77"/>
  <c r="AU58" i="77"/>
  <c r="AL58" i="77"/>
  <c r="AU57" i="77"/>
  <c r="AL57" i="77"/>
  <c r="AU56" i="77"/>
  <c r="AL56" i="77"/>
  <c r="AU55" i="77"/>
  <c r="AL55" i="77"/>
  <c r="AU54" i="77"/>
  <c r="AL54" i="77"/>
  <c r="AU53" i="77"/>
  <c r="AL53" i="77"/>
  <c r="AU52" i="77"/>
  <c r="AL52" i="77"/>
  <c r="AU51" i="77"/>
  <c r="AL51" i="77"/>
  <c r="AU50" i="77"/>
  <c r="AL50" i="77"/>
  <c r="AU49" i="77"/>
  <c r="AL49" i="77"/>
  <c r="AU48" i="77"/>
  <c r="AL48" i="77"/>
  <c r="AU47" i="77"/>
  <c r="AL47" i="77"/>
  <c r="AU46" i="77"/>
  <c r="AL46" i="77"/>
  <c r="AU45" i="77"/>
  <c r="AL45" i="77"/>
  <c r="AU44" i="77"/>
  <c r="AL44" i="77"/>
  <c r="AU43" i="77"/>
  <c r="AL43" i="77"/>
  <c r="AU42" i="77"/>
  <c r="AL42" i="77"/>
  <c r="AU41" i="77"/>
  <c r="AL41" i="77"/>
  <c r="AX100" i="87"/>
  <c r="AX99" i="87"/>
  <c r="AX98" i="87"/>
  <c r="AX97" i="87"/>
  <c r="AX96" i="87"/>
  <c r="AX95" i="87"/>
  <c r="AX94" i="87"/>
  <c r="AX93" i="87"/>
  <c r="AX92" i="87"/>
  <c r="AX91" i="87"/>
  <c r="AX90" i="87"/>
  <c r="AX89" i="87"/>
  <c r="AX88" i="87"/>
  <c r="AX87" i="87"/>
  <c r="AF28" i="75"/>
  <c r="AD28" i="75"/>
  <c r="K28" i="75"/>
  <c r="I28" i="75"/>
  <c r="AF27" i="75"/>
  <c r="AD27" i="75"/>
  <c r="K27" i="75"/>
  <c r="I27" i="75"/>
  <c r="AF26" i="75"/>
  <c r="AD26" i="75"/>
  <c r="K26" i="75"/>
  <c r="I26" i="75"/>
  <c r="AF25" i="75"/>
  <c r="AD25" i="75"/>
  <c r="K25" i="75"/>
  <c r="I25" i="75"/>
  <c r="J25" i="75" s="1"/>
  <c r="Y25" i="75" s="1"/>
  <c r="AF24" i="75"/>
  <c r="AD24" i="75"/>
  <c r="K24" i="75"/>
  <c r="I24" i="75"/>
  <c r="AF23" i="75"/>
  <c r="AD23" i="75"/>
  <c r="K23" i="75"/>
  <c r="I23" i="75"/>
  <c r="AF22" i="75"/>
  <c r="I22" i="75"/>
  <c r="AF21" i="75"/>
  <c r="I21" i="75"/>
  <c r="AF20" i="75"/>
  <c r="I20" i="75"/>
  <c r="AF19" i="75"/>
  <c r="I19" i="75"/>
  <c r="AF18" i="75"/>
  <c r="I18" i="75"/>
  <c r="AF17" i="75"/>
  <c r="I17" i="75"/>
  <c r="AF16" i="75"/>
  <c r="I16" i="75"/>
  <c r="AF15" i="75"/>
  <c r="I15" i="75"/>
  <c r="AF14" i="75"/>
  <c r="I14" i="75"/>
  <c r="AE58" i="202"/>
  <c r="AC58" i="202"/>
  <c r="K58" i="202"/>
  <c r="I58" i="202"/>
  <c r="AE57" i="202"/>
  <c r="AC57" i="202"/>
  <c r="K57" i="202"/>
  <c r="I57" i="202"/>
  <c r="AE56" i="202"/>
  <c r="AC56" i="202"/>
  <c r="K56" i="202"/>
  <c r="I56" i="202"/>
  <c r="AE55" i="202"/>
  <c r="AC55" i="202"/>
  <c r="K55" i="202"/>
  <c r="I55" i="202"/>
  <c r="AE54" i="202"/>
  <c r="AC54" i="202"/>
  <c r="K54" i="202"/>
  <c r="I54" i="202"/>
  <c r="AE53" i="202"/>
  <c r="AC53" i="202"/>
  <c r="K53" i="202"/>
  <c r="I53" i="202"/>
  <c r="AE52" i="202"/>
  <c r="AC52" i="202"/>
  <c r="K52" i="202"/>
  <c r="I52" i="202"/>
  <c r="AE51" i="202"/>
  <c r="AC51" i="202"/>
  <c r="K51" i="202"/>
  <c r="I51" i="202"/>
  <c r="AE50" i="202"/>
  <c r="AC50" i="202"/>
  <c r="K50" i="202"/>
  <c r="I50" i="202"/>
  <c r="AE49" i="202"/>
  <c r="AC49" i="202"/>
  <c r="K49" i="202"/>
  <c r="I49" i="202"/>
  <c r="AE48" i="202"/>
  <c r="AC48" i="202"/>
  <c r="K48" i="202"/>
  <c r="I48" i="202"/>
  <c r="AE47" i="202"/>
  <c r="AC47" i="202"/>
  <c r="K47" i="202"/>
  <c r="I47" i="202"/>
  <c r="AE46" i="202"/>
  <c r="AC46" i="202"/>
  <c r="K46" i="202"/>
  <c r="I46" i="202"/>
  <c r="AE45" i="202"/>
  <c r="AC45" i="202"/>
  <c r="K45" i="202"/>
  <c r="I45" i="202"/>
  <c r="AE44" i="202"/>
  <c r="AC44" i="202"/>
  <c r="K44" i="202"/>
  <c r="I44" i="202"/>
  <c r="AE43" i="202"/>
  <c r="AC43" i="202"/>
  <c r="K43" i="202"/>
  <c r="I43" i="202"/>
  <c r="AE42" i="202"/>
  <c r="AC42" i="202"/>
  <c r="K42" i="202"/>
  <c r="I42" i="202"/>
  <c r="AE41" i="202"/>
  <c r="AC41" i="202"/>
  <c r="K41" i="202"/>
  <c r="I41" i="202"/>
  <c r="AE40" i="202"/>
  <c r="AC40" i="202"/>
  <c r="K40" i="202"/>
  <c r="I40" i="202"/>
  <c r="AE39" i="202"/>
  <c r="AC39" i="202"/>
  <c r="K39" i="202"/>
  <c r="I39" i="202"/>
  <c r="AE11" i="202"/>
  <c r="AC11" i="202"/>
  <c r="K11" i="202"/>
  <c r="I11" i="202"/>
  <c r="AE10" i="202"/>
  <c r="AC10" i="202"/>
  <c r="K10" i="202"/>
  <c r="I10" i="202"/>
  <c r="AE69" i="202"/>
  <c r="AC69" i="202"/>
  <c r="K69" i="202"/>
  <c r="I69" i="202"/>
  <c r="AE68" i="202"/>
  <c r="AC68" i="202"/>
  <c r="K68" i="202"/>
  <c r="I68" i="202"/>
  <c r="AE67" i="202"/>
  <c r="AC67" i="202"/>
  <c r="K67" i="202"/>
  <c r="I67" i="202"/>
  <c r="AE66" i="202"/>
  <c r="AC66" i="202"/>
  <c r="K66" i="202"/>
  <c r="I66" i="202"/>
  <c r="AE65" i="202"/>
  <c r="AC65" i="202"/>
  <c r="K65" i="202"/>
  <c r="I65" i="202"/>
  <c r="AE64" i="202"/>
  <c r="AC64" i="202"/>
  <c r="K64" i="202"/>
  <c r="I64" i="202"/>
  <c r="AE63" i="202"/>
  <c r="AC63" i="202"/>
  <c r="K63" i="202"/>
  <c r="I63" i="202"/>
  <c r="AE62" i="202"/>
  <c r="AC62" i="202"/>
  <c r="K62" i="202"/>
  <c r="I62" i="202"/>
  <c r="AE61" i="202"/>
  <c r="AC61" i="202"/>
  <c r="K61" i="202"/>
  <c r="I61" i="202"/>
  <c r="AE60" i="202"/>
  <c r="AC60" i="202"/>
  <c r="K60" i="202"/>
  <c r="I60" i="202"/>
  <c r="AE59" i="202"/>
  <c r="AC59" i="202"/>
  <c r="K59" i="202"/>
  <c r="I59" i="202"/>
  <c r="AE9" i="202"/>
  <c r="AC9" i="202"/>
  <c r="K9" i="202"/>
  <c r="I9" i="202"/>
  <c r="AE75" i="202"/>
  <c r="AC75" i="202"/>
  <c r="K75" i="202"/>
  <c r="I75" i="202"/>
  <c r="AE74" i="202"/>
  <c r="AC74" i="202"/>
  <c r="K74" i="202"/>
  <c r="I74" i="202"/>
  <c r="AE73" i="202"/>
  <c r="AC73" i="202"/>
  <c r="K73" i="202"/>
  <c r="I73" i="202"/>
  <c r="AE72" i="202"/>
  <c r="AC72" i="202"/>
  <c r="K72" i="202"/>
  <c r="I72" i="202"/>
  <c r="AE71" i="202"/>
  <c r="AC71" i="202"/>
  <c r="K71" i="202"/>
  <c r="I71" i="202"/>
  <c r="AE70" i="202"/>
  <c r="AC70" i="202"/>
  <c r="K70" i="202"/>
  <c r="I70" i="202"/>
  <c r="AE29" i="79"/>
  <c r="AC29" i="79"/>
  <c r="K29" i="79"/>
  <c r="I29" i="79"/>
  <c r="AE28" i="79"/>
  <c r="AC28" i="79"/>
  <c r="K28" i="79"/>
  <c r="I28" i="79"/>
  <c r="AE27" i="79"/>
  <c r="AC27" i="79"/>
  <c r="K27" i="79"/>
  <c r="I27" i="79"/>
  <c r="AE26" i="79"/>
  <c r="AC26" i="79"/>
  <c r="K26" i="79"/>
  <c r="I26" i="79"/>
  <c r="AE25" i="79"/>
  <c r="AC25" i="79"/>
  <c r="K25" i="79"/>
  <c r="I25" i="79"/>
  <c r="AE24" i="79"/>
  <c r="AC24" i="79"/>
  <c r="K24" i="79"/>
  <c r="I24" i="79"/>
  <c r="AE23" i="79"/>
  <c r="AC23" i="79"/>
  <c r="K23" i="79"/>
  <c r="I23" i="79"/>
  <c r="AE22" i="79"/>
  <c r="AC22" i="79"/>
  <c r="K22" i="79"/>
  <c r="I22" i="79"/>
  <c r="AE21" i="79"/>
  <c r="AC21" i="79"/>
  <c r="K21" i="79"/>
  <c r="I21" i="79"/>
  <c r="AE20" i="79"/>
  <c r="AC20" i="79"/>
  <c r="K20" i="79"/>
  <c r="I20" i="79"/>
  <c r="AE19" i="79"/>
  <c r="AC19" i="79"/>
  <c r="K19" i="79"/>
  <c r="I19" i="79"/>
  <c r="AE18" i="79"/>
  <c r="AC18" i="79"/>
  <c r="K18" i="79"/>
  <c r="I18" i="79"/>
  <c r="AE17" i="79"/>
  <c r="AC17" i="79"/>
  <c r="K17" i="79"/>
  <c r="I17" i="79"/>
  <c r="AE16" i="79"/>
  <c r="AC16" i="79"/>
  <c r="K16" i="79"/>
  <c r="I16" i="79"/>
  <c r="AE15" i="79"/>
  <c r="AC15" i="79"/>
  <c r="K15" i="79"/>
  <c r="I15" i="79"/>
  <c r="AE14" i="79"/>
  <c r="AC14" i="79"/>
  <c r="K14" i="79"/>
  <c r="I14" i="79"/>
  <c r="AE13" i="79"/>
  <c r="AC13" i="79"/>
  <c r="K13" i="79"/>
  <c r="I13" i="79"/>
  <c r="AE11" i="79"/>
  <c r="AC11" i="79"/>
  <c r="K11" i="79"/>
  <c r="I11" i="79"/>
  <c r="AE10" i="79"/>
  <c r="AC10" i="79"/>
  <c r="K10" i="79"/>
  <c r="I10" i="79"/>
  <c r="AE48" i="79"/>
  <c r="AC48" i="79"/>
  <c r="K48" i="79"/>
  <c r="I48" i="79"/>
  <c r="AE47" i="79"/>
  <c r="AC47" i="79"/>
  <c r="K47" i="79"/>
  <c r="I47" i="79"/>
  <c r="AE46" i="79"/>
  <c r="AC46" i="79"/>
  <c r="K46" i="79"/>
  <c r="I46" i="79"/>
  <c r="AE45" i="79"/>
  <c r="AC45" i="79"/>
  <c r="K45" i="79"/>
  <c r="I45" i="79"/>
  <c r="AE44" i="79"/>
  <c r="AC44" i="79"/>
  <c r="K44" i="79"/>
  <c r="I44" i="79"/>
  <c r="J44" i="79" s="1"/>
  <c r="X44" i="79" s="1"/>
  <c r="AE43" i="79"/>
  <c r="AC43" i="79"/>
  <c r="K43" i="79"/>
  <c r="I43" i="79"/>
  <c r="AE42" i="79"/>
  <c r="AC42" i="79"/>
  <c r="K42" i="79"/>
  <c r="I42" i="79"/>
  <c r="AE41" i="79"/>
  <c r="AC41" i="79"/>
  <c r="K41" i="79"/>
  <c r="I41" i="79"/>
  <c r="AE40" i="79"/>
  <c r="AC40" i="79"/>
  <c r="K40" i="79"/>
  <c r="I40" i="79"/>
  <c r="AE39" i="79"/>
  <c r="AC39" i="79"/>
  <c r="K39" i="79"/>
  <c r="I39" i="79"/>
  <c r="J39" i="79" s="1"/>
  <c r="X39" i="79" s="1"/>
  <c r="AE38" i="79"/>
  <c r="AC38" i="79"/>
  <c r="K38" i="79"/>
  <c r="I38" i="79"/>
  <c r="AE37" i="79"/>
  <c r="AC37" i="79"/>
  <c r="K37" i="79"/>
  <c r="I37" i="79"/>
  <c r="AE36" i="79"/>
  <c r="AC36" i="79"/>
  <c r="K36" i="79"/>
  <c r="I36" i="79"/>
  <c r="AE35" i="79"/>
  <c r="AC35" i="79"/>
  <c r="K35" i="79"/>
  <c r="I35" i="79"/>
  <c r="AE34" i="79"/>
  <c r="AC34" i="79"/>
  <c r="K34" i="79"/>
  <c r="I34" i="79"/>
  <c r="AE33" i="79"/>
  <c r="AC33" i="79"/>
  <c r="K33" i="79"/>
  <c r="I33" i="79"/>
  <c r="AE32" i="79"/>
  <c r="AC32" i="79"/>
  <c r="K32" i="79"/>
  <c r="I32" i="79"/>
  <c r="AE31" i="79"/>
  <c r="AC31" i="79"/>
  <c r="K31" i="79"/>
  <c r="I31" i="79"/>
  <c r="AE30" i="79"/>
  <c r="AC30" i="79"/>
  <c r="K30" i="79"/>
  <c r="I30" i="79"/>
  <c r="AE26" i="82"/>
  <c r="K26" i="82"/>
  <c r="I26" i="82"/>
  <c r="AE25" i="82"/>
  <c r="K25" i="82"/>
  <c r="I25" i="82"/>
  <c r="AE24" i="82"/>
  <c r="K24" i="82"/>
  <c r="I24" i="82"/>
  <c r="AE23" i="82"/>
  <c r="K23" i="82"/>
  <c r="I23" i="82"/>
  <c r="AE22" i="82"/>
  <c r="K22" i="82"/>
  <c r="I22" i="82"/>
  <c r="AE21" i="82"/>
  <c r="K21" i="82"/>
  <c r="I21" i="82"/>
  <c r="AE20" i="82"/>
  <c r="K20" i="82"/>
  <c r="I20" i="82"/>
  <c r="AE19" i="82"/>
  <c r="K19" i="82"/>
  <c r="I19" i="82"/>
  <c r="AE18" i="82"/>
  <c r="K18" i="82"/>
  <c r="I18" i="82"/>
  <c r="AE17" i="82"/>
  <c r="K17" i="82"/>
  <c r="I17" i="82"/>
  <c r="AE16" i="82"/>
  <c r="K16" i="82"/>
  <c r="I16" i="82"/>
  <c r="AE15" i="82"/>
  <c r="K15" i="82"/>
  <c r="I15" i="82"/>
  <c r="AE14" i="82"/>
  <c r="K14" i="82"/>
  <c r="I14" i="82"/>
  <c r="AE13" i="82"/>
  <c r="K13" i="82"/>
  <c r="I13" i="82"/>
  <c r="AE11" i="82"/>
  <c r="K11" i="82"/>
  <c r="I11" i="82"/>
  <c r="AE10" i="82"/>
  <c r="K10" i="82"/>
  <c r="I10" i="82"/>
  <c r="AE9" i="82"/>
  <c r="K9" i="82"/>
  <c r="I9" i="82"/>
  <c r="AE43" i="82"/>
  <c r="AC43" i="82"/>
  <c r="K43" i="82"/>
  <c r="I43" i="82"/>
  <c r="AE42" i="82"/>
  <c r="AC42" i="82"/>
  <c r="K42" i="82"/>
  <c r="I42" i="82"/>
  <c r="AE41" i="82"/>
  <c r="AC41" i="82"/>
  <c r="K41" i="82"/>
  <c r="I41" i="82"/>
  <c r="AE40" i="82"/>
  <c r="AC40" i="82"/>
  <c r="K40" i="82"/>
  <c r="I40" i="82"/>
  <c r="AE39" i="82"/>
  <c r="AC39" i="82"/>
  <c r="K39" i="82"/>
  <c r="I39" i="82"/>
  <c r="J39" i="82" s="1"/>
  <c r="X39" i="82" s="1"/>
  <c r="AE38" i="82"/>
  <c r="AC38" i="82"/>
  <c r="K38" i="82"/>
  <c r="I38" i="82"/>
  <c r="AE37" i="82"/>
  <c r="AC37" i="82"/>
  <c r="K37" i="82"/>
  <c r="I37" i="82"/>
  <c r="AE36" i="82"/>
  <c r="AC36" i="82"/>
  <c r="K36" i="82"/>
  <c r="I36" i="82"/>
  <c r="AE35" i="82"/>
  <c r="AC35" i="82"/>
  <c r="K35" i="82"/>
  <c r="I35" i="82"/>
  <c r="AE34" i="82"/>
  <c r="AC34" i="82"/>
  <c r="K34" i="82"/>
  <c r="I34" i="82"/>
  <c r="AE33" i="82"/>
  <c r="AC33" i="82"/>
  <c r="K33" i="82"/>
  <c r="I33" i="82"/>
  <c r="AE32" i="82"/>
  <c r="AC32" i="82"/>
  <c r="K32" i="82"/>
  <c r="I32" i="82"/>
  <c r="AE31" i="82"/>
  <c r="AC31" i="82"/>
  <c r="K31" i="82"/>
  <c r="I31" i="82"/>
  <c r="AE30" i="82"/>
  <c r="AC30" i="82"/>
  <c r="K30" i="82"/>
  <c r="I30" i="82"/>
  <c r="AE29" i="82"/>
  <c r="AC29" i="82"/>
  <c r="K29" i="82"/>
  <c r="I29" i="82"/>
  <c r="AE28" i="82"/>
  <c r="AC28" i="82"/>
  <c r="K28" i="82"/>
  <c r="I28" i="82"/>
  <c r="AE27" i="82"/>
  <c r="AC27" i="82"/>
  <c r="K27" i="82"/>
  <c r="I27" i="82"/>
  <c r="AE32" i="80"/>
  <c r="AC32" i="80"/>
  <c r="K32" i="80"/>
  <c r="I32" i="80"/>
  <c r="AE31" i="80"/>
  <c r="AC31" i="80"/>
  <c r="K31" i="80"/>
  <c r="I31" i="80"/>
  <c r="AE30" i="80"/>
  <c r="AC30" i="80"/>
  <c r="K30" i="80"/>
  <c r="I30" i="80"/>
  <c r="AE29" i="80"/>
  <c r="AC29" i="80"/>
  <c r="K29" i="80"/>
  <c r="I29" i="80"/>
  <c r="AE28" i="80"/>
  <c r="AC28" i="80"/>
  <c r="K28" i="80"/>
  <c r="I28" i="80"/>
  <c r="AE27" i="80"/>
  <c r="AC27" i="80"/>
  <c r="K27" i="80"/>
  <c r="I27" i="80"/>
  <c r="AE26" i="80"/>
  <c r="AC26" i="80"/>
  <c r="K26" i="80"/>
  <c r="I26" i="80"/>
  <c r="AE25" i="80"/>
  <c r="AC25" i="80"/>
  <c r="K25" i="80"/>
  <c r="I25" i="80"/>
  <c r="J25" i="80" s="1"/>
  <c r="X25" i="80" s="1"/>
  <c r="AE24" i="80"/>
  <c r="AC24" i="80"/>
  <c r="K24" i="80"/>
  <c r="I24" i="80"/>
  <c r="AE23" i="80"/>
  <c r="AC23" i="80"/>
  <c r="K23" i="80"/>
  <c r="I23" i="80"/>
  <c r="AE22" i="80"/>
  <c r="K22" i="80"/>
  <c r="I22" i="80"/>
  <c r="AE21" i="80"/>
  <c r="K21" i="80"/>
  <c r="I21" i="80"/>
  <c r="AE20" i="80"/>
  <c r="K20" i="80"/>
  <c r="I20" i="80"/>
  <c r="AE19" i="80"/>
  <c r="K19" i="80"/>
  <c r="I19" i="80"/>
  <c r="AE18" i="80"/>
  <c r="K18" i="80"/>
  <c r="I18" i="80"/>
  <c r="AE17" i="80"/>
  <c r="I17" i="80"/>
  <c r="AE16" i="80"/>
  <c r="I16" i="80"/>
  <c r="AE15" i="80"/>
  <c r="I15" i="80"/>
  <c r="AE14" i="80"/>
  <c r="I14" i="80"/>
  <c r="AE13" i="80"/>
  <c r="I13" i="80"/>
  <c r="AE68" i="76"/>
  <c r="AC68" i="76"/>
  <c r="I68" i="76"/>
  <c r="AE67" i="76"/>
  <c r="AC67" i="76"/>
  <c r="I67" i="76"/>
  <c r="AE66" i="76"/>
  <c r="AC66" i="76"/>
  <c r="I66" i="76"/>
  <c r="AE65" i="76"/>
  <c r="AC65" i="76"/>
  <c r="I65" i="76"/>
  <c r="AE64" i="76"/>
  <c r="AC64" i="76"/>
  <c r="I64" i="76"/>
  <c r="AE63" i="76"/>
  <c r="AC63" i="76"/>
  <c r="I63" i="76"/>
  <c r="AE62" i="76"/>
  <c r="AC62" i="76"/>
  <c r="I62" i="76"/>
  <c r="AE61" i="76"/>
  <c r="AC61" i="76"/>
  <c r="I61" i="76"/>
  <c r="AE60" i="76"/>
  <c r="AC60" i="76"/>
  <c r="I60" i="76"/>
  <c r="AE59" i="76"/>
  <c r="AC59" i="76"/>
  <c r="I59" i="76"/>
  <c r="AE58" i="76"/>
  <c r="AC58" i="76"/>
  <c r="I58" i="76"/>
  <c r="AE57" i="76"/>
  <c r="AC57" i="76"/>
  <c r="I57" i="76"/>
  <c r="AE56" i="76"/>
  <c r="AC56" i="76"/>
  <c r="I56" i="76"/>
  <c r="AE55" i="76"/>
  <c r="AC55" i="76"/>
  <c r="I55" i="76"/>
  <c r="J55" i="76" s="1"/>
  <c r="X55" i="76" s="1"/>
  <c r="AE54" i="76"/>
  <c r="AC54" i="76"/>
  <c r="I54" i="76"/>
  <c r="AE53" i="76"/>
  <c r="AC53" i="76"/>
  <c r="I53" i="76"/>
  <c r="AE52" i="76"/>
  <c r="AC52" i="76"/>
  <c r="I52" i="76"/>
  <c r="AF75" i="72"/>
  <c r="AD75" i="72"/>
  <c r="K75" i="72"/>
  <c r="I75" i="72"/>
  <c r="AF74" i="72"/>
  <c r="AD74" i="72"/>
  <c r="K74" i="72"/>
  <c r="I74" i="72"/>
  <c r="AF73" i="72"/>
  <c r="AD73" i="72"/>
  <c r="K73" i="72"/>
  <c r="I73" i="72"/>
  <c r="AF72" i="72"/>
  <c r="AD72" i="72"/>
  <c r="K72" i="72"/>
  <c r="I72" i="72"/>
  <c r="AF71" i="72"/>
  <c r="AD71" i="72"/>
  <c r="K71" i="72"/>
  <c r="I71" i="72"/>
  <c r="AF84" i="72"/>
  <c r="AD84" i="72"/>
  <c r="K84" i="72"/>
  <c r="I84" i="72"/>
  <c r="J84" i="72" s="1"/>
  <c r="Y84" i="72" s="1"/>
  <c r="AF83" i="72"/>
  <c r="AD83" i="72"/>
  <c r="K83" i="72"/>
  <c r="I83" i="72"/>
  <c r="AF82" i="72"/>
  <c r="AD82" i="72"/>
  <c r="K82" i="72"/>
  <c r="I82" i="72"/>
  <c r="AF81" i="72"/>
  <c r="AD81" i="72"/>
  <c r="K81" i="72"/>
  <c r="I81" i="72"/>
  <c r="AF80" i="72"/>
  <c r="AD80" i="72"/>
  <c r="K80" i="72"/>
  <c r="I80" i="72"/>
  <c r="AF79" i="72"/>
  <c r="AD79" i="72"/>
  <c r="K79" i="72"/>
  <c r="I79" i="72"/>
  <c r="AF78" i="72"/>
  <c r="AD78" i="72"/>
  <c r="K78" i="72"/>
  <c r="I78" i="72"/>
  <c r="AF77" i="72"/>
  <c r="AD77" i="72"/>
  <c r="K77" i="72"/>
  <c r="I77" i="72"/>
  <c r="AF76" i="72"/>
  <c r="AD76" i="72"/>
  <c r="K76" i="72"/>
  <c r="I76" i="72"/>
  <c r="AF70" i="72"/>
  <c r="AD70" i="72"/>
  <c r="K70" i="72"/>
  <c r="I70" i="72"/>
  <c r="AF69" i="72"/>
  <c r="AD69" i="72"/>
  <c r="K69" i="72"/>
  <c r="I69" i="72"/>
  <c r="AF68" i="72"/>
  <c r="K68" i="72"/>
  <c r="I68" i="72"/>
  <c r="AF67" i="72"/>
  <c r="K67" i="72"/>
  <c r="I67" i="72"/>
  <c r="AF66" i="72"/>
  <c r="K66" i="72"/>
  <c r="I66" i="72"/>
  <c r="AF65" i="72"/>
  <c r="K65" i="72"/>
  <c r="I65" i="72"/>
  <c r="AF64" i="72"/>
  <c r="K64" i="72"/>
  <c r="I64" i="72"/>
  <c r="AF63" i="72"/>
  <c r="K63" i="72"/>
  <c r="I63" i="72"/>
  <c r="AF93" i="71"/>
  <c r="AD93" i="71"/>
  <c r="K93" i="71"/>
  <c r="I93" i="71"/>
  <c r="AF32" i="89"/>
  <c r="AD32" i="89"/>
  <c r="I32" i="89"/>
  <c r="AF31" i="89"/>
  <c r="AD31" i="89"/>
  <c r="I31" i="89"/>
  <c r="AF30" i="89"/>
  <c r="AD30" i="89"/>
  <c r="I30" i="89"/>
  <c r="AF29" i="89"/>
  <c r="AD29" i="89"/>
  <c r="I29" i="89"/>
  <c r="AF28" i="89"/>
  <c r="AD28" i="89"/>
  <c r="I28" i="89"/>
  <c r="AF27" i="89"/>
  <c r="AD27" i="89"/>
  <c r="I27" i="89"/>
  <c r="AF26" i="89"/>
  <c r="AD26" i="89"/>
  <c r="I26" i="89"/>
  <c r="AF25" i="89"/>
  <c r="AD25" i="89"/>
  <c r="I25" i="89"/>
  <c r="J25" i="89" s="1"/>
  <c r="Y25" i="89" s="1"/>
  <c r="AF24" i="89"/>
  <c r="AD24" i="89"/>
  <c r="I24" i="89"/>
  <c r="M55" i="76" l="1"/>
  <c r="N55" i="76"/>
  <c r="P55" i="76"/>
  <c r="L55" i="76"/>
  <c r="O55" i="76"/>
  <c r="P25" i="89"/>
  <c r="L25" i="89"/>
  <c r="M25" i="89"/>
  <c r="N25" i="89"/>
  <c r="O25" i="89"/>
  <c r="P44" i="79"/>
  <c r="O44" i="79"/>
  <c r="N44" i="79"/>
  <c r="M44" i="79"/>
  <c r="L44" i="79"/>
  <c r="T44" i="79"/>
  <c r="R44" i="79"/>
  <c r="T39" i="79"/>
  <c r="R39" i="79"/>
  <c r="P39" i="79"/>
  <c r="O39" i="79"/>
  <c r="N39" i="79"/>
  <c r="M39" i="79"/>
  <c r="L39" i="79"/>
  <c r="N39" i="82"/>
  <c r="M39" i="82"/>
  <c r="R39" i="82"/>
  <c r="L39" i="82"/>
  <c r="O39" i="82"/>
  <c r="T39" i="82"/>
  <c r="P39" i="82"/>
  <c r="M25" i="80"/>
  <c r="L25" i="80"/>
  <c r="T25" i="80"/>
  <c r="R25" i="80"/>
  <c r="N25" i="80"/>
  <c r="P25" i="80"/>
  <c r="O25" i="80"/>
  <c r="R55" i="76"/>
  <c r="T55" i="76"/>
  <c r="T25" i="75"/>
  <c r="R25" i="75"/>
  <c r="L25" i="75"/>
  <c r="P25" i="75"/>
  <c r="O25" i="75"/>
  <c r="N25" i="75"/>
  <c r="M25" i="75"/>
  <c r="T84" i="72"/>
  <c r="O84" i="72"/>
  <c r="R84" i="72"/>
  <c r="P84" i="72"/>
  <c r="N84" i="72"/>
  <c r="M84" i="72"/>
  <c r="L84" i="72"/>
  <c r="T25" i="89"/>
  <c r="R25" i="89"/>
  <c r="U25" i="75" l="1"/>
  <c r="U44" i="79"/>
  <c r="AA44" i="79" s="1"/>
  <c r="U39" i="79"/>
  <c r="U39" i="82"/>
  <c r="U25" i="80"/>
  <c r="U55" i="76"/>
  <c r="U84" i="72"/>
  <c r="AB84" i="72" s="1"/>
  <c r="U25" i="89"/>
  <c r="V84" i="72" l="1"/>
  <c r="V44" i="79"/>
  <c r="V25" i="75"/>
  <c r="AB25" i="75"/>
  <c r="AA39" i="79"/>
  <c r="V39" i="79"/>
  <c r="AA26" i="82"/>
  <c r="AA39" i="82"/>
  <c r="V39" i="82"/>
  <c r="AA25" i="80"/>
  <c r="V25" i="80"/>
  <c r="V55" i="76"/>
  <c r="AA55" i="76"/>
  <c r="V25" i="89"/>
  <c r="AB25" i="89"/>
  <c r="E4" i="35" l="1"/>
  <c r="D8" i="27"/>
  <c r="D4" i="35"/>
  <c r="I8" i="79" l="1"/>
  <c r="AF49" i="75" l="1"/>
  <c r="AD49" i="75"/>
  <c r="K49" i="75"/>
  <c r="I49" i="75"/>
  <c r="AF48" i="75"/>
  <c r="AD48" i="75"/>
  <c r="K48" i="75"/>
  <c r="I48" i="75"/>
  <c r="AF47" i="75"/>
  <c r="AD47" i="75"/>
  <c r="K47" i="75"/>
  <c r="I47" i="75"/>
  <c r="AF46" i="75"/>
  <c r="AD46" i="75"/>
  <c r="K46" i="75"/>
  <c r="I46" i="75"/>
  <c r="AF45" i="75"/>
  <c r="AD45" i="75"/>
  <c r="K45" i="75"/>
  <c r="I45" i="75"/>
  <c r="AF44" i="75"/>
  <c r="AD44" i="75"/>
  <c r="K44" i="75"/>
  <c r="I44" i="75"/>
  <c r="AF43" i="75"/>
  <c r="AD43" i="75"/>
  <c r="K43" i="75"/>
  <c r="I43" i="75"/>
  <c r="AF42" i="75"/>
  <c r="AD42" i="75"/>
  <c r="K42" i="75"/>
  <c r="I42" i="75"/>
  <c r="AF41" i="75"/>
  <c r="AD41" i="75"/>
  <c r="K41" i="75"/>
  <c r="I41" i="75"/>
  <c r="AF40" i="75"/>
  <c r="AD40" i="75"/>
  <c r="K40" i="75"/>
  <c r="I40" i="75"/>
  <c r="AF39" i="75"/>
  <c r="AD39" i="75"/>
  <c r="K39" i="75"/>
  <c r="I39" i="75"/>
  <c r="AF38" i="75"/>
  <c r="AD38" i="75"/>
  <c r="K38" i="75"/>
  <c r="I38" i="75"/>
  <c r="AF37" i="75"/>
  <c r="AD37" i="75"/>
  <c r="K37" i="75"/>
  <c r="I37" i="75"/>
  <c r="AF36" i="75"/>
  <c r="AD36" i="75"/>
  <c r="K36" i="75"/>
  <c r="I36" i="75"/>
  <c r="AF35" i="75"/>
  <c r="AD35" i="75"/>
  <c r="K35" i="75"/>
  <c r="I35" i="75"/>
  <c r="AF34" i="75"/>
  <c r="AD34" i="75"/>
  <c r="K34" i="75"/>
  <c r="I34" i="75"/>
  <c r="AF33" i="75"/>
  <c r="AD33" i="75"/>
  <c r="K33" i="75"/>
  <c r="I33" i="75"/>
  <c r="AF32" i="75"/>
  <c r="AD32" i="75"/>
  <c r="K32" i="75"/>
  <c r="I32" i="75"/>
  <c r="AF31" i="75"/>
  <c r="AD31" i="75"/>
  <c r="K31" i="75"/>
  <c r="I31" i="75"/>
  <c r="AF30" i="75"/>
  <c r="AD30" i="75"/>
  <c r="K30" i="75"/>
  <c r="I30" i="75"/>
  <c r="AF29" i="75"/>
  <c r="AD29" i="75"/>
  <c r="K29" i="75"/>
  <c r="I29" i="75"/>
  <c r="AF13" i="75"/>
  <c r="I13" i="75"/>
  <c r="AF11" i="75"/>
  <c r="I11" i="75"/>
  <c r="AF10" i="75"/>
  <c r="I10" i="75"/>
  <c r="I94" i="71" l="1"/>
  <c r="K94" i="71"/>
  <c r="AD94" i="71"/>
  <c r="AF94" i="71"/>
  <c r="B3" i="202" l="1"/>
  <c r="E1" i="202" l="1"/>
  <c r="AE38" i="80" l="1"/>
  <c r="AC38" i="80"/>
  <c r="K38" i="80"/>
  <c r="I38" i="80"/>
  <c r="AE37" i="80"/>
  <c r="AC37" i="80"/>
  <c r="K37" i="80"/>
  <c r="I37" i="80"/>
  <c r="AE36" i="80"/>
  <c r="AC36" i="80"/>
  <c r="K36" i="80"/>
  <c r="I36" i="80"/>
  <c r="AE35" i="80"/>
  <c r="AC35" i="80"/>
  <c r="K35" i="80"/>
  <c r="I35" i="80"/>
  <c r="AE34" i="80"/>
  <c r="AC34" i="80"/>
  <c r="K34" i="80"/>
  <c r="I34" i="80"/>
  <c r="AE33" i="80"/>
  <c r="AC33" i="80"/>
  <c r="K33" i="80"/>
  <c r="I33" i="80"/>
  <c r="AE11" i="80"/>
  <c r="I11" i="80"/>
  <c r="AE10" i="80"/>
  <c r="I10" i="80"/>
  <c r="AE9" i="80"/>
  <c r="I9" i="80"/>
  <c r="AE47" i="80"/>
  <c r="AC47" i="80"/>
  <c r="K47" i="80"/>
  <c r="I47" i="80"/>
  <c r="AE46" i="80"/>
  <c r="AC46" i="80"/>
  <c r="K46" i="80"/>
  <c r="I46" i="80"/>
  <c r="AE45" i="80"/>
  <c r="AC45" i="80"/>
  <c r="K45" i="80"/>
  <c r="I45" i="80"/>
  <c r="AE44" i="80"/>
  <c r="AC44" i="80"/>
  <c r="K44" i="80"/>
  <c r="I44" i="80"/>
  <c r="J44" i="80" s="1"/>
  <c r="X44" i="80" s="1"/>
  <c r="AE43" i="80"/>
  <c r="AC43" i="80"/>
  <c r="K43" i="80"/>
  <c r="I43" i="80"/>
  <c r="AE42" i="80"/>
  <c r="AC42" i="80"/>
  <c r="K42" i="80"/>
  <c r="I42" i="80"/>
  <c r="AE41" i="80"/>
  <c r="AC41" i="80"/>
  <c r="K41" i="80"/>
  <c r="I41" i="80"/>
  <c r="AE40" i="80"/>
  <c r="AC40" i="80"/>
  <c r="K40" i="80"/>
  <c r="I40" i="80"/>
  <c r="AE39" i="80"/>
  <c r="AC39" i="80"/>
  <c r="K39" i="80"/>
  <c r="I39" i="80"/>
  <c r="W18" i="202" l="1"/>
  <c r="W35" i="202"/>
  <c r="W21" i="202"/>
  <c r="W14" i="202"/>
  <c r="W33" i="202"/>
  <c r="W37" i="202"/>
  <c r="W19" i="202"/>
  <c r="W20" i="202"/>
  <c r="W17" i="202"/>
  <c r="W15" i="202"/>
  <c r="W16" i="202"/>
  <c r="P44" i="80"/>
  <c r="R44" i="80"/>
  <c r="O44" i="80"/>
  <c r="N44" i="80"/>
  <c r="M44" i="80"/>
  <c r="L44" i="80"/>
  <c r="T44" i="80"/>
  <c r="U44" i="80" l="1"/>
  <c r="V44" i="80" l="1"/>
  <c r="AA44" i="80"/>
  <c r="H4" i="35" l="1"/>
  <c r="I4" i="35"/>
  <c r="AF58" i="73"/>
  <c r="AD58" i="73"/>
  <c r="K58" i="73"/>
  <c r="I58" i="73"/>
  <c r="AF57" i="73"/>
  <c r="AD57" i="73"/>
  <c r="K57" i="73"/>
  <c r="I57" i="73"/>
  <c r="AF56" i="73"/>
  <c r="AD56" i="73"/>
  <c r="K56" i="73"/>
  <c r="I56" i="73"/>
  <c r="AF55" i="73"/>
  <c r="AD55" i="73"/>
  <c r="K55" i="73"/>
  <c r="I55" i="73"/>
  <c r="AF54" i="73"/>
  <c r="K54" i="73"/>
  <c r="I54" i="73"/>
  <c r="AF53" i="73"/>
  <c r="K53" i="73"/>
  <c r="I53" i="73"/>
  <c r="AF52" i="73"/>
  <c r="K52" i="73"/>
  <c r="I52" i="73"/>
  <c r="AF51" i="73"/>
  <c r="K51" i="73"/>
  <c r="I51" i="73"/>
  <c r="AF50" i="73"/>
  <c r="K50" i="73"/>
  <c r="I50" i="73"/>
  <c r="AF49" i="73"/>
  <c r="K49" i="73"/>
  <c r="I49" i="73"/>
  <c r="AF48" i="73"/>
  <c r="K48" i="73"/>
  <c r="I48" i="73"/>
  <c r="AF47" i="73"/>
  <c r="K47" i="73"/>
  <c r="I47" i="73"/>
  <c r="AF46" i="73"/>
  <c r="K46" i="73"/>
  <c r="I46" i="73"/>
  <c r="AF45" i="73"/>
  <c r="K45" i="73"/>
  <c r="I45" i="73"/>
  <c r="AF43" i="73"/>
  <c r="K43" i="73"/>
  <c r="I43" i="73"/>
  <c r="AF75" i="73"/>
  <c r="AD75" i="73"/>
  <c r="K75" i="73"/>
  <c r="I75" i="73"/>
  <c r="AF74" i="73"/>
  <c r="AD74" i="73"/>
  <c r="K74" i="73"/>
  <c r="I74" i="73"/>
  <c r="AF73" i="73"/>
  <c r="AD73" i="73"/>
  <c r="K73" i="73"/>
  <c r="I73" i="73"/>
  <c r="AF72" i="73"/>
  <c r="AD72" i="73"/>
  <c r="K72" i="73"/>
  <c r="I72" i="73"/>
  <c r="AF71" i="73"/>
  <c r="AD71" i="73"/>
  <c r="K71" i="73"/>
  <c r="I71" i="73"/>
  <c r="AF70" i="73"/>
  <c r="AD70" i="73"/>
  <c r="K70" i="73"/>
  <c r="I70" i="73"/>
  <c r="AF69" i="73"/>
  <c r="AD69" i="73"/>
  <c r="K69" i="73"/>
  <c r="I69" i="73"/>
  <c r="AF68" i="73"/>
  <c r="AD68" i="73"/>
  <c r="K68" i="73"/>
  <c r="I68" i="73"/>
  <c r="AF67" i="73"/>
  <c r="AD67" i="73"/>
  <c r="K67" i="73"/>
  <c r="I67" i="73"/>
  <c r="AF66" i="73"/>
  <c r="AD66" i="73"/>
  <c r="K66" i="73"/>
  <c r="I66" i="73"/>
  <c r="AF65" i="73"/>
  <c r="AD65" i="73"/>
  <c r="K65" i="73"/>
  <c r="I65" i="73"/>
  <c r="AF64" i="73"/>
  <c r="AD64" i="73"/>
  <c r="K64" i="73"/>
  <c r="I64" i="73"/>
  <c r="AF63" i="73"/>
  <c r="AD63" i="73"/>
  <c r="K63" i="73"/>
  <c r="I63" i="73"/>
  <c r="AF62" i="73"/>
  <c r="AD62" i="73"/>
  <c r="K62" i="73"/>
  <c r="I62" i="73"/>
  <c r="AF61" i="73"/>
  <c r="AD61" i="73"/>
  <c r="K61" i="73"/>
  <c r="I61" i="73"/>
  <c r="AF60" i="73"/>
  <c r="AD60" i="73"/>
  <c r="K60" i="73"/>
  <c r="I60" i="73"/>
  <c r="AF59" i="73"/>
  <c r="AD59" i="73"/>
  <c r="K59" i="73"/>
  <c r="I59" i="73"/>
  <c r="AF92" i="73"/>
  <c r="AD92" i="73"/>
  <c r="K92" i="73"/>
  <c r="I92" i="73"/>
  <c r="AF91" i="73"/>
  <c r="AD91" i="73"/>
  <c r="K91" i="73"/>
  <c r="I91" i="73"/>
  <c r="AF90" i="73"/>
  <c r="AD90" i="73"/>
  <c r="K90" i="73"/>
  <c r="I90" i="73"/>
  <c r="AF89" i="73"/>
  <c r="AD89" i="73"/>
  <c r="K89" i="73"/>
  <c r="I89" i="73"/>
  <c r="AF88" i="73"/>
  <c r="AD88" i="73"/>
  <c r="K88" i="73"/>
  <c r="I88" i="73"/>
  <c r="AF87" i="73"/>
  <c r="AD87" i="73"/>
  <c r="K87" i="73"/>
  <c r="I87" i="73"/>
  <c r="AF86" i="73"/>
  <c r="AD86" i="73"/>
  <c r="K86" i="73"/>
  <c r="I86" i="73"/>
  <c r="AF85" i="73"/>
  <c r="AD85" i="73"/>
  <c r="K85" i="73"/>
  <c r="I85" i="73"/>
  <c r="AF84" i="73"/>
  <c r="AD84" i="73"/>
  <c r="K84" i="73"/>
  <c r="I84" i="73"/>
  <c r="AF83" i="73"/>
  <c r="AD83" i="73"/>
  <c r="K83" i="73"/>
  <c r="I83" i="73"/>
  <c r="AF82" i="73"/>
  <c r="AD82" i="73"/>
  <c r="K82" i="73"/>
  <c r="I82" i="73"/>
  <c r="AF81" i="73"/>
  <c r="AD81" i="73"/>
  <c r="K81" i="73"/>
  <c r="I81" i="73"/>
  <c r="AF80" i="73"/>
  <c r="AD80" i="73"/>
  <c r="K80" i="73"/>
  <c r="I80" i="73"/>
  <c r="AF79" i="73"/>
  <c r="AD79" i="73"/>
  <c r="K79" i="73"/>
  <c r="I79" i="73"/>
  <c r="AF78" i="73"/>
  <c r="AD78" i="73"/>
  <c r="K78" i="73"/>
  <c r="I78" i="73"/>
  <c r="AF77" i="73"/>
  <c r="AD77" i="73"/>
  <c r="K77" i="73"/>
  <c r="I77" i="73"/>
  <c r="AF76" i="73"/>
  <c r="AD76" i="73"/>
  <c r="K76" i="73"/>
  <c r="I76" i="73"/>
  <c r="AF76" i="87"/>
  <c r="K76" i="87"/>
  <c r="I76" i="87"/>
  <c r="AF75" i="87"/>
  <c r="K75" i="87"/>
  <c r="I75" i="87"/>
  <c r="AF74" i="87"/>
  <c r="K74" i="87"/>
  <c r="I74" i="87"/>
  <c r="AF73" i="87"/>
  <c r="K73" i="87"/>
  <c r="I73" i="87"/>
  <c r="AF72" i="87"/>
  <c r="K72" i="87"/>
  <c r="I72" i="87"/>
  <c r="AF71" i="87"/>
  <c r="K71" i="87"/>
  <c r="I71" i="87"/>
  <c r="AF70" i="87"/>
  <c r="K70" i="87"/>
  <c r="I70" i="87"/>
  <c r="AF69" i="87"/>
  <c r="K69" i="87"/>
  <c r="I69" i="87"/>
  <c r="AF68" i="87"/>
  <c r="K68" i="87"/>
  <c r="I68" i="87"/>
  <c r="AH8" i="77"/>
  <c r="BB107" i="65"/>
  <c r="AY107" i="65"/>
  <c r="AS107" i="65"/>
  <c r="AT107" i="65" s="1"/>
  <c r="AP107" i="65"/>
  <c r="AM21" i="65"/>
  <c r="AN21" i="65" s="1"/>
  <c r="AI21" i="65"/>
  <c r="AJ21" i="65" s="1"/>
  <c r="AF26" i="74"/>
  <c r="AD26" i="74"/>
  <c r="K26" i="74"/>
  <c r="I26" i="74"/>
  <c r="AF25" i="74"/>
  <c r="AD25" i="74"/>
  <c r="K25" i="74"/>
  <c r="I25" i="74"/>
  <c r="AF24" i="74"/>
  <c r="AD24" i="74"/>
  <c r="K24" i="74"/>
  <c r="I24" i="74"/>
  <c r="AF23" i="74"/>
  <c r="AD23" i="74"/>
  <c r="K23" i="74"/>
  <c r="I23" i="74"/>
  <c r="AF22" i="74"/>
  <c r="K22" i="74"/>
  <c r="I22" i="74"/>
  <c r="AF21" i="74"/>
  <c r="K21" i="74"/>
  <c r="I21" i="74"/>
  <c r="AF20" i="74"/>
  <c r="K20" i="74"/>
  <c r="I20" i="74"/>
  <c r="AF19" i="74"/>
  <c r="K19" i="74"/>
  <c r="I19" i="74"/>
  <c r="AF18" i="74"/>
  <c r="K18" i="74"/>
  <c r="I18" i="74"/>
  <c r="AF17" i="74"/>
  <c r="K17" i="74"/>
  <c r="I17" i="74"/>
  <c r="AF16" i="74"/>
  <c r="K16" i="74"/>
  <c r="I16" i="74"/>
  <c r="AM107" i="65" l="1"/>
  <c r="AN107" i="65" s="1"/>
  <c r="AM8" i="65"/>
  <c r="AN8" i="65" s="1"/>
  <c r="AI107" i="65"/>
  <c r="AJ107" i="65" s="1"/>
  <c r="AI8" i="65"/>
  <c r="AJ8" i="65" s="1"/>
  <c r="AQ107" i="65"/>
  <c r="AZ107" i="65"/>
  <c r="BC107" i="65"/>
  <c r="AV107" i="65"/>
  <c r="AW107" i="65" s="1"/>
  <c r="AI106" i="65"/>
  <c r="AJ106" i="65" s="1"/>
  <c r="AM106" i="65"/>
  <c r="AN106" i="65" s="1"/>
  <c r="AP106" i="65"/>
  <c r="AQ106" i="65" s="1"/>
  <c r="AS106" i="65"/>
  <c r="AT106" i="65" s="1"/>
  <c r="AV106" i="65"/>
  <c r="AW106" i="65" s="1"/>
  <c r="AY106" i="65"/>
  <c r="AZ106" i="65" s="1"/>
  <c r="BB106" i="65"/>
  <c r="BC106" i="65" s="1"/>
  <c r="AI104" i="65"/>
  <c r="AJ104" i="65" s="1"/>
  <c r="AM104" i="65"/>
  <c r="AN104" i="65" s="1"/>
  <c r="AP104" i="65"/>
  <c r="AQ104" i="65" s="1"/>
  <c r="AS104" i="65"/>
  <c r="AT104" i="65" s="1"/>
  <c r="AV104" i="65"/>
  <c r="AW104" i="65" s="1"/>
  <c r="AY104" i="65"/>
  <c r="AZ104" i="65" s="1"/>
  <c r="BB104" i="65"/>
  <c r="BC104" i="65" s="1"/>
  <c r="AI16" i="65"/>
  <c r="AJ16" i="65" s="1"/>
  <c r="AI24" i="65"/>
  <c r="AJ24" i="65" s="1"/>
  <c r="AI32" i="65"/>
  <c r="AJ32" i="65" s="1"/>
  <c r="AI40" i="65"/>
  <c r="AJ40" i="65" s="1"/>
  <c r="AI48" i="65"/>
  <c r="AJ48" i="65" s="1"/>
  <c r="AI56" i="65"/>
  <c r="AJ56" i="65" s="1"/>
  <c r="AI64" i="65"/>
  <c r="AJ64" i="65" s="1"/>
  <c r="AI72" i="65"/>
  <c r="AJ72" i="65" s="1"/>
  <c r="AI80" i="65"/>
  <c r="AJ80" i="65" s="1"/>
  <c r="AI88" i="65"/>
  <c r="AJ88" i="65" s="1"/>
  <c r="AI10" i="65"/>
  <c r="AJ10" i="65" s="1"/>
  <c r="AI18" i="65"/>
  <c r="AJ18" i="65" s="1"/>
  <c r="AI26" i="65"/>
  <c r="AJ26" i="65" s="1"/>
  <c r="AI34" i="65"/>
  <c r="AJ34" i="65" s="1"/>
  <c r="AI42" i="65"/>
  <c r="AJ42" i="65" s="1"/>
  <c r="AI50" i="65"/>
  <c r="AJ50" i="65" s="1"/>
  <c r="AI58" i="65"/>
  <c r="AJ58" i="65" s="1"/>
  <c r="AI66" i="65"/>
  <c r="AJ66" i="65" s="1"/>
  <c r="AI74" i="65"/>
  <c r="AJ74" i="65" s="1"/>
  <c r="AI82" i="65"/>
  <c r="AJ82" i="65" s="1"/>
  <c r="AI15" i="65"/>
  <c r="AJ15" i="65" s="1"/>
  <c r="AI23" i="65"/>
  <c r="AJ23" i="65" s="1"/>
  <c r="AI31" i="65"/>
  <c r="AJ31" i="65" s="1"/>
  <c r="AI39" i="65"/>
  <c r="AJ39" i="65" s="1"/>
  <c r="AI47" i="65"/>
  <c r="AJ47" i="65" s="1"/>
  <c r="AI55" i="65"/>
  <c r="AJ55" i="65" s="1"/>
  <c r="AI63" i="65"/>
  <c r="AJ63" i="65" s="1"/>
  <c r="AI71" i="65"/>
  <c r="AJ71" i="65" s="1"/>
  <c r="AI79" i="65"/>
  <c r="AJ79" i="65" s="1"/>
  <c r="AI87" i="65"/>
  <c r="AJ87" i="65" s="1"/>
  <c r="AI12" i="65"/>
  <c r="AJ12" i="65" s="1"/>
  <c r="AI20" i="65"/>
  <c r="AJ20" i="65" s="1"/>
  <c r="AI28" i="65"/>
  <c r="AJ28" i="65" s="1"/>
  <c r="AI36" i="65"/>
  <c r="AJ36" i="65" s="1"/>
  <c r="AI44" i="65"/>
  <c r="AJ44" i="65" s="1"/>
  <c r="AI52" i="65"/>
  <c r="AJ52" i="65" s="1"/>
  <c r="AI60" i="65"/>
  <c r="AJ60" i="65" s="1"/>
  <c r="AI68" i="65"/>
  <c r="AJ68" i="65" s="1"/>
  <c r="AI76" i="65"/>
  <c r="AJ76" i="65" s="1"/>
  <c r="AI84" i="65"/>
  <c r="AJ84" i="65" s="1"/>
  <c r="AI9" i="65"/>
  <c r="AJ9" i="65" s="1"/>
  <c r="AI17" i="65"/>
  <c r="AJ17" i="65" s="1"/>
  <c r="AI25" i="65"/>
  <c r="AJ25" i="65" s="1"/>
  <c r="AI33" i="65"/>
  <c r="AJ33" i="65" s="1"/>
  <c r="AI41" i="65"/>
  <c r="AJ41" i="65" s="1"/>
  <c r="AI49" i="65"/>
  <c r="AJ49" i="65" s="1"/>
  <c r="AI57" i="65"/>
  <c r="AJ57" i="65" s="1"/>
  <c r="AI65" i="65"/>
  <c r="AJ65" i="65" s="1"/>
  <c r="AI73" i="65"/>
  <c r="AJ73" i="65" s="1"/>
  <c r="AI81" i="65"/>
  <c r="AJ81" i="65" s="1"/>
  <c r="AI89" i="65"/>
  <c r="AJ89" i="65" s="1"/>
  <c r="AI11" i="65"/>
  <c r="AJ11" i="65" s="1"/>
  <c r="AI19" i="65"/>
  <c r="AJ19" i="65" s="1"/>
  <c r="AI27" i="65"/>
  <c r="AJ27" i="65" s="1"/>
  <c r="AI35" i="65"/>
  <c r="AJ35" i="65" s="1"/>
  <c r="AI43" i="65"/>
  <c r="AJ43" i="65" s="1"/>
  <c r="AI51" i="65"/>
  <c r="AJ51" i="65" s="1"/>
  <c r="AI59" i="65"/>
  <c r="AJ59" i="65" s="1"/>
  <c r="AI67" i="65"/>
  <c r="AJ67" i="65" s="1"/>
  <c r="AI75" i="65"/>
  <c r="AJ75" i="65" s="1"/>
  <c r="AI83" i="65"/>
  <c r="AJ83" i="65" s="1"/>
  <c r="AI38" i="65"/>
  <c r="AJ38" i="65" s="1"/>
  <c r="AI70" i="65"/>
  <c r="AJ70" i="65" s="1"/>
  <c r="AI13" i="65"/>
  <c r="AJ13" i="65" s="1"/>
  <c r="AI45" i="65"/>
  <c r="AJ45" i="65" s="1"/>
  <c r="AI77" i="65"/>
  <c r="AJ77" i="65" s="1"/>
  <c r="AI93" i="65"/>
  <c r="AJ93" i="65" s="1"/>
  <c r="AI14" i="65"/>
  <c r="AJ14" i="65" s="1"/>
  <c r="AI46" i="65"/>
  <c r="AJ46" i="65" s="1"/>
  <c r="AI78" i="65"/>
  <c r="AJ78" i="65" s="1"/>
  <c r="AI90" i="65"/>
  <c r="AJ90" i="65" s="1"/>
  <c r="AI53" i="65"/>
  <c r="AJ53" i="65" s="1"/>
  <c r="AI85" i="65"/>
  <c r="AJ85" i="65" s="1"/>
  <c r="AI95" i="65"/>
  <c r="AJ95" i="65" s="1"/>
  <c r="AI22" i="65"/>
  <c r="AJ22" i="65" s="1"/>
  <c r="AI54" i="65"/>
  <c r="AJ54" i="65" s="1"/>
  <c r="AI86" i="65"/>
  <c r="AJ86" i="65" s="1"/>
  <c r="AI92" i="65"/>
  <c r="AJ92" i="65" s="1"/>
  <c r="AI29" i="65"/>
  <c r="AJ29" i="65" s="1"/>
  <c r="AI61" i="65"/>
  <c r="AJ61" i="65" s="1"/>
  <c r="AI30" i="65"/>
  <c r="AJ30" i="65" s="1"/>
  <c r="AI62" i="65"/>
  <c r="AJ62" i="65" s="1"/>
  <c r="AI94" i="65"/>
  <c r="AJ94" i="65" s="1"/>
  <c r="AI37" i="65"/>
  <c r="AJ37" i="65" s="1"/>
  <c r="AI69" i="65"/>
  <c r="AJ69" i="65" s="1"/>
  <c r="AI91" i="65"/>
  <c r="AJ91" i="65" s="1"/>
  <c r="AM11" i="65"/>
  <c r="AN11" i="65" s="1"/>
  <c r="AM19" i="65"/>
  <c r="AN19" i="65" s="1"/>
  <c r="AM27" i="65"/>
  <c r="AN27" i="65" s="1"/>
  <c r="AM35" i="65"/>
  <c r="AN35" i="65" s="1"/>
  <c r="AM43" i="65"/>
  <c r="AN43" i="65" s="1"/>
  <c r="AM51" i="65"/>
  <c r="AN51" i="65" s="1"/>
  <c r="AM59" i="65"/>
  <c r="AN59" i="65" s="1"/>
  <c r="AM67" i="65"/>
  <c r="AN67" i="65" s="1"/>
  <c r="AM75" i="65"/>
  <c r="AN75" i="65" s="1"/>
  <c r="AM83" i="65"/>
  <c r="AN83" i="65" s="1"/>
  <c r="AM13" i="65"/>
  <c r="AN13" i="65" s="1"/>
  <c r="AM29" i="65"/>
  <c r="AN29" i="65" s="1"/>
  <c r="AM37" i="65"/>
  <c r="AN37" i="65" s="1"/>
  <c r="AM45" i="65"/>
  <c r="AN45" i="65" s="1"/>
  <c r="AM53" i="65"/>
  <c r="AN53" i="65" s="1"/>
  <c r="AM61" i="65"/>
  <c r="AN61" i="65" s="1"/>
  <c r="AM69" i="65"/>
  <c r="AN69" i="65" s="1"/>
  <c r="AM77" i="65"/>
  <c r="AN77" i="65" s="1"/>
  <c r="AM85" i="65"/>
  <c r="AN85" i="65" s="1"/>
  <c r="AM10" i="65"/>
  <c r="AN10" i="65" s="1"/>
  <c r="AM18" i="65"/>
  <c r="AN18" i="65" s="1"/>
  <c r="AM26" i="65"/>
  <c r="AN26" i="65" s="1"/>
  <c r="AM34" i="65"/>
  <c r="AN34" i="65" s="1"/>
  <c r="AM42" i="65"/>
  <c r="AN42" i="65" s="1"/>
  <c r="AM50" i="65"/>
  <c r="AN50" i="65" s="1"/>
  <c r="AM58" i="65"/>
  <c r="AN58" i="65" s="1"/>
  <c r="AM66" i="65"/>
  <c r="AN66" i="65" s="1"/>
  <c r="AM74" i="65"/>
  <c r="AN74" i="65" s="1"/>
  <c r="AM82" i="65"/>
  <c r="AN82" i="65" s="1"/>
  <c r="AM15" i="65"/>
  <c r="AN15" i="65" s="1"/>
  <c r="AM23" i="65"/>
  <c r="AN23" i="65" s="1"/>
  <c r="AM31" i="65"/>
  <c r="AN31" i="65" s="1"/>
  <c r="AM39" i="65"/>
  <c r="AN39" i="65" s="1"/>
  <c r="AM47" i="65"/>
  <c r="AN47" i="65" s="1"/>
  <c r="AM55" i="65"/>
  <c r="AN55" i="65" s="1"/>
  <c r="AM63" i="65"/>
  <c r="AN63" i="65" s="1"/>
  <c r="AM71" i="65"/>
  <c r="AN71" i="65" s="1"/>
  <c r="AM79" i="65"/>
  <c r="AN79" i="65" s="1"/>
  <c r="AM87" i="65"/>
  <c r="AN87" i="65" s="1"/>
  <c r="AM12" i="65"/>
  <c r="AN12" i="65" s="1"/>
  <c r="AM20" i="65"/>
  <c r="AN20" i="65" s="1"/>
  <c r="AM28" i="65"/>
  <c r="AN28" i="65" s="1"/>
  <c r="AM36" i="65"/>
  <c r="AN36" i="65" s="1"/>
  <c r="AM44" i="65"/>
  <c r="AN44" i="65" s="1"/>
  <c r="AM52" i="65"/>
  <c r="AN52" i="65" s="1"/>
  <c r="AM60" i="65"/>
  <c r="AN60" i="65" s="1"/>
  <c r="AM68" i="65"/>
  <c r="AN68" i="65" s="1"/>
  <c r="AM76" i="65"/>
  <c r="AN76" i="65" s="1"/>
  <c r="AM84" i="65"/>
  <c r="AN84" i="65" s="1"/>
  <c r="AM14" i="65"/>
  <c r="AN14" i="65" s="1"/>
  <c r="AM22" i="65"/>
  <c r="AN22" i="65" s="1"/>
  <c r="AM30" i="65"/>
  <c r="AN30" i="65" s="1"/>
  <c r="AM38" i="65"/>
  <c r="AN38" i="65" s="1"/>
  <c r="AM46" i="65"/>
  <c r="AN46" i="65" s="1"/>
  <c r="AM54" i="65"/>
  <c r="AN54" i="65" s="1"/>
  <c r="AM62" i="65"/>
  <c r="AN62" i="65" s="1"/>
  <c r="AM70" i="65"/>
  <c r="AN70" i="65" s="1"/>
  <c r="AM78" i="65"/>
  <c r="AN78" i="65" s="1"/>
  <c r="AM86" i="65"/>
  <c r="AN86" i="65" s="1"/>
  <c r="AM25" i="65"/>
  <c r="AN25" i="65" s="1"/>
  <c r="AM57" i="65"/>
  <c r="AN57" i="65" s="1"/>
  <c r="AM89" i="65"/>
  <c r="AN89" i="65" s="1"/>
  <c r="AM91" i="65"/>
  <c r="AN91" i="65" s="1"/>
  <c r="AM32" i="65"/>
  <c r="AN32" i="65" s="1"/>
  <c r="AM64" i="65"/>
  <c r="AN64" i="65" s="1"/>
  <c r="AM33" i="65"/>
  <c r="AN33" i="65" s="1"/>
  <c r="AM65" i="65"/>
  <c r="AN65" i="65" s="1"/>
  <c r="AM93" i="65"/>
  <c r="AN93" i="65" s="1"/>
  <c r="AM40" i="65"/>
  <c r="AN40" i="65" s="1"/>
  <c r="AM72" i="65"/>
  <c r="AN72" i="65" s="1"/>
  <c r="AM90" i="65"/>
  <c r="AN90" i="65" s="1"/>
  <c r="AM9" i="65"/>
  <c r="AN9" i="65" s="1"/>
  <c r="AM41" i="65"/>
  <c r="AN41" i="65" s="1"/>
  <c r="AM73" i="65"/>
  <c r="AN73" i="65" s="1"/>
  <c r="AM95" i="65"/>
  <c r="AN95" i="65" s="1"/>
  <c r="AM16" i="65"/>
  <c r="AN16" i="65" s="1"/>
  <c r="AM48" i="65"/>
  <c r="AN48" i="65" s="1"/>
  <c r="AM80" i="65"/>
  <c r="AN80" i="65" s="1"/>
  <c r="AM92" i="65"/>
  <c r="AN92" i="65" s="1"/>
  <c r="AM17" i="65"/>
  <c r="AN17" i="65" s="1"/>
  <c r="AM49" i="65"/>
  <c r="AN49" i="65" s="1"/>
  <c r="AM81" i="65"/>
  <c r="AN81" i="65" s="1"/>
  <c r="AM24" i="65"/>
  <c r="AN24" i="65" s="1"/>
  <c r="AM56" i="65"/>
  <c r="AN56" i="65" s="1"/>
  <c r="AM88" i="65"/>
  <c r="AN88" i="65" s="1"/>
  <c r="AM94" i="65"/>
  <c r="AN94" i="65" s="1"/>
  <c r="AS14" i="65"/>
  <c r="AT14" i="65" s="1"/>
  <c r="AS22" i="65"/>
  <c r="AT22" i="65" s="1"/>
  <c r="AS30" i="65"/>
  <c r="AT30" i="65" s="1"/>
  <c r="AS38" i="65"/>
  <c r="AT38" i="65" s="1"/>
  <c r="AS46" i="65"/>
  <c r="AT46" i="65" s="1"/>
  <c r="AS54" i="65"/>
  <c r="AT54" i="65" s="1"/>
  <c r="AS62" i="65"/>
  <c r="AT62" i="65" s="1"/>
  <c r="AS70" i="65"/>
  <c r="AT70" i="65" s="1"/>
  <c r="AS78" i="65"/>
  <c r="AT78" i="65" s="1"/>
  <c r="AS86" i="65"/>
  <c r="AT86" i="65" s="1"/>
  <c r="AS8" i="65"/>
  <c r="AT8" i="65" s="1"/>
  <c r="AS16" i="65"/>
  <c r="AT16" i="65" s="1"/>
  <c r="AS24" i="65"/>
  <c r="AT24" i="65" s="1"/>
  <c r="AS32" i="65"/>
  <c r="AT32" i="65" s="1"/>
  <c r="AS40" i="65"/>
  <c r="AT40" i="65" s="1"/>
  <c r="AS48" i="65"/>
  <c r="AT48" i="65" s="1"/>
  <c r="AS56" i="65"/>
  <c r="AT56" i="65" s="1"/>
  <c r="AS64" i="65"/>
  <c r="AT64" i="65" s="1"/>
  <c r="AS72" i="65"/>
  <c r="AT72" i="65" s="1"/>
  <c r="AS80" i="65"/>
  <c r="AT80" i="65" s="1"/>
  <c r="AS88" i="65"/>
  <c r="AT88" i="65" s="1"/>
  <c r="AS13" i="65"/>
  <c r="AT13" i="65" s="1"/>
  <c r="AS21" i="65"/>
  <c r="AT21" i="65" s="1"/>
  <c r="AS29" i="65"/>
  <c r="AT29" i="65" s="1"/>
  <c r="AS37" i="65"/>
  <c r="AT37" i="65" s="1"/>
  <c r="AS45" i="65"/>
  <c r="AT45" i="65" s="1"/>
  <c r="AS53" i="65"/>
  <c r="AT53" i="65" s="1"/>
  <c r="AS61" i="65"/>
  <c r="AT61" i="65" s="1"/>
  <c r="AS69" i="65"/>
  <c r="AT69" i="65" s="1"/>
  <c r="AS77" i="65"/>
  <c r="AT77" i="65" s="1"/>
  <c r="AS85" i="65"/>
  <c r="AT85" i="65" s="1"/>
  <c r="AS10" i="65"/>
  <c r="AT10" i="65" s="1"/>
  <c r="AS18" i="65"/>
  <c r="AT18" i="65" s="1"/>
  <c r="AS26" i="65"/>
  <c r="AT26" i="65" s="1"/>
  <c r="AS34" i="65"/>
  <c r="AT34" i="65" s="1"/>
  <c r="AS42" i="65"/>
  <c r="AT42" i="65" s="1"/>
  <c r="AS50" i="65"/>
  <c r="AT50" i="65" s="1"/>
  <c r="AS58" i="65"/>
  <c r="AT58" i="65" s="1"/>
  <c r="AS66" i="65"/>
  <c r="AT66" i="65" s="1"/>
  <c r="AS74" i="65"/>
  <c r="AT74" i="65" s="1"/>
  <c r="AS82" i="65"/>
  <c r="AT82" i="65" s="1"/>
  <c r="AS15" i="65"/>
  <c r="AT15" i="65" s="1"/>
  <c r="AS23" i="65"/>
  <c r="AT23" i="65" s="1"/>
  <c r="AS31" i="65"/>
  <c r="AT31" i="65" s="1"/>
  <c r="AS39" i="65"/>
  <c r="AT39" i="65" s="1"/>
  <c r="AS47" i="65"/>
  <c r="AT47" i="65" s="1"/>
  <c r="AS55" i="65"/>
  <c r="AT55" i="65" s="1"/>
  <c r="AS63" i="65"/>
  <c r="AT63" i="65" s="1"/>
  <c r="AS71" i="65"/>
  <c r="AT71" i="65" s="1"/>
  <c r="AS79" i="65"/>
  <c r="AT79" i="65" s="1"/>
  <c r="AS87" i="65"/>
  <c r="AT87" i="65" s="1"/>
  <c r="AS9" i="65"/>
  <c r="AT9" i="65" s="1"/>
  <c r="AS17" i="65"/>
  <c r="AT17" i="65" s="1"/>
  <c r="AS25" i="65"/>
  <c r="AT25" i="65" s="1"/>
  <c r="AS33" i="65"/>
  <c r="AT33" i="65" s="1"/>
  <c r="AS41" i="65"/>
  <c r="AT41" i="65" s="1"/>
  <c r="AS49" i="65"/>
  <c r="AT49" i="65" s="1"/>
  <c r="AS57" i="65"/>
  <c r="AT57" i="65" s="1"/>
  <c r="AS65" i="65"/>
  <c r="AT65" i="65" s="1"/>
  <c r="AS73" i="65"/>
  <c r="AT73" i="65" s="1"/>
  <c r="AS81" i="65"/>
  <c r="AT81" i="65" s="1"/>
  <c r="AS89" i="65"/>
  <c r="AT89" i="65" s="1"/>
  <c r="AS12" i="65"/>
  <c r="AT12" i="65" s="1"/>
  <c r="AS44" i="65"/>
  <c r="AT44" i="65" s="1"/>
  <c r="AS76" i="65"/>
  <c r="AT76" i="65" s="1"/>
  <c r="AS94" i="65"/>
  <c r="AT94" i="65" s="1"/>
  <c r="AS19" i="65"/>
  <c r="AT19" i="65" s="1"/>
  <c r="AS51" i="65"/>
  <c r="AT51" i="65" s="1"/>
  <c r="AS83" i="65"/>
  <c r="AT83" i="65" s="1"/>
  <c r="AS91" i="65"/>
  <c r="AT91" i="65" s="1"/>
  <c r="AS20" i="65"/>
  <c r="AT20" i="65" s="1"/>
  <c r="AS52" i="65"/>
  <c r="AT52" i="65" s="1"/>
  <c r="AS84" i="65"/>
  <c r="AT84" i="65" s="1"/>
  <c r="AS27" i="65"/>
  <c r="AT27" i="65" s="1"/>
  <c r="AS59" i="65"/>
  <c r="AT59" i="65" s="1"/>
  <c r="AS93" i="65"/>
  <c r="AT93" i="65" s="1"/>
  <c r="AS28" i="65"/>
  <c r="AT28" i="65" s="1"/>
  <c r="AS60" i="65"/>
  <c r="AT60" i="65" s="1"/>
  <c r="AS90" i="65"/>
  <c r="AT90" i="65" s="1"/>
  <c r="AS35" i="65"/>
  <c r="AT35" i="65" s="1"/>
  <c r="AS67" i="65"/>
  <c r="AT67" i="65" s="1"/>
  <c r="AS95" i="65"/>
  <c r="AT95" i="65" s="1"/>
  <c r="AS36" i="65"/>
  <c r="AT36" i="65" s="1"/>
  <c r="AS68" i="65"/>
  <c r="AT68" i="65" s="1"/>
  <c r="AS92" i="65"/>
  <c r="AT92" i="65" s="1"/>
  <c r="AS11" i="65"/>
  <c r="AT11" i="65" s="1"/>
  <c r="AS43" i="65"/>
  <c r="AT43" i="65" s="1"/>
  <c r="AS75" i="65"/>
  <c r="AT75" i="65" s="1"/>
  <c r="AV9" i="65"/>
  <c r="AW9" i="65" s="1"/>
  <c r="AV17" i="65"/>
  <c r="AW17" i="65" s="1"/>
  <c r="AV25" i="65"/>
  <c r="AW25" i="65" s="1"/>
  <c r="AV33" i="65"/>
  <c r="AW33" i="65" s="1"/>
  <c r="AV41" i="65"/>
  <c r="AW41" i="65" s="1"/>
  <c r="AV49" i="65"/>
  <c r="AW49" i="65" s="1"/>
  <c r="AV57" i="65"/>
  <c r="AW57" i="65" s="1"/>
  <c r="AV65" i="65"/>
  <c r="AW65" i="65" s="1"/>
  <c r="AV73" i="65"/>
  <c r="AW73" i="65" s="1"/>
  <c r="AV81" i="65"/>
  <c r="AW81" i="65" s="1"/>
  <c r="AV89" i="65"/>
  <c r="AW89" i="65" s="1"/>
  <c r="AV11" i="65"/>
  <c r="AW11" i="65" s="1"/>
  <c r="AV19" i="65"/>
  <c r="AW19" i="65" s="1"/>
  <c r="AV27" i="65"/>
  <c r="AW27" i="65" s="1"/>
  <c r="AV35" i="65"/>
  <c r="AW35" i="65" s="1"/>
  <c r="AV43" i="65"/>
  <c r="AW43" i="65" s="1"/>
  <c r="AV51" i="65"/>
  <c r="AW51" i="65" s="1"/>
  <c r="AV59" i="65"/>
  <c r="AW59" i="65" s="1"/>
  <c r="AV67" i="65"/>
  <c r="AW67" i="65" s="1"/>
  <c r="AV75" i="65"/>
  <c r="AW75" i="65" s="1"/>
  <c r="AV83" i="65"/>
  <c r="AW83" i="65" s="1"/>
  <c r="AV8" i="65"/>
  <c r="AW8" i="65" s="1"/>
  <c r="AV16" i="65"/>
  <c r="AW16" i="65" s="1"/>
  <c r="AV24" i="65"/>
  <c r="AW24" i="65" s="1"/>
  <c r="AV32" i="65"/>
  <c r="AW32" i="65" s="1"/>
  <c r="AV40" i="65"/>
  <c r="AW40" i="65" s="1"/>
  <c r="AV48" i="65"/>
  <c r="AW48" i="65" s="1"/>
  <c r="AV56" i="65"/>
  <c r="AW56" i="65" s="1"/>
  <c r="AV64" i="65"/>
  <c r="AW64" i="65" s="1"/>
  <c r="AV72" i="65"/>
  <c r="AW72" i="65" s="1"/>
  <c r="AV80" i="65"/>
  <c r="AW80" i="65" s="1"/>
  <c r="AV88" i="65"/>
  <c r="AW88" i="65" s="1"/>
  <c r="AV13" i="65"/>
  <c r="AW13" i="65" s="1"/>
  <c r="AV21" i="65"/>
  <c r="AW21" i="65" s="1"/>
  <c r="AV29" i="65"/>
  <c r="AW29" i="65" s="1"/>
  <c r="AV37" i="65"/>
  <c r="AW37" i="65" s="1"/>
  <c r="AV45" i="65"/>
  <c r="AW45" i="65" s="1"/>
  <c r="AV53" i="65"/>
  <c r="AW53" i="65" s="1"/>
  <c r="AV61" i="65"/>
  <c r="AW61" i="65" s="1"/>
  <c r="AV69" i="65"/>
  <c r="AW69" i="65" s="1"/>
  <c r="AV77" i="65"/>
  <c r="AW77" i="65" s="1"/>
  <c r="AV85" i="65"/>
  <c r="AW85" i="65" s="1"/>
  <c r="AV10" i="65"/>
  <c r="AW10" i="65" s="1"/>
  <c r="AV18" i="65"/>
  <c r="AW18" i="65" s="1"/>
  <c r="AV26" i="65"/>
  <c r="AW26" i="65" s="1"/>
  <c r="AV34" i="65"/>
  <c r="AW34" i="65" s="1"/>
  <c r="AV42" i="65"/>
  <c r="AW42" i="65" s="1"/>
  <c r="AV50" i="65"/>
  <c r="AW50" i="65" s="1"/>
  <c r="AV58" i="65"/>
  <c r="AW58" i="65" s="1"/>
  <c r="AV66" i="65"/>
  <c r="AW66" i="65" s="1"/>
  <c r="AV74" i="65"/>
  <c r="AW74" i="65" s="1"/>
  <c r="AV82" i="65"/>
  <c r="AW82" i="65" s="1"/>
  <c r="AV12" i="65"/>
  <c r="AW12" i="65" s="1"/>
  <c r="AV20" i="65"/>
  <c r="AW20" i="65" s="1"/>
  <c r="AV28" i="65"/>
  <c r="AW28" i="65" s="1"/>
  <c r="AV36" i="65"/>
  <c r="AW36" i="65" s="1"/>
  <c r="AV44" i="65"/>
  <c r="AW44" i="65" s="1"/>
  <c r="AV52" i="65"/>
  <c r="AW52" i="65" s="1"/>
  <c r="AV60" i="65"/>
  <c r="AW60" i="65" s="1"/>
  <c r="AV68" i="65"/>
  <c r="AW68" i="65" s="1"/>
  <c r="AV76" i="65"/>
  <c r="AW76" i="65" s="1"/>
  <c r="AV84" i="65"/>
  <c r="AW84" i="65" s="1"/>
  <c r="AV31" i="65"/>
  <c r="AW31" i="65" s="1"/>
  <c r="AV63" i="65"/>
  <c r="AW63" i="65" s="1"/>
  <c r="AV38" i="65"/>
  <c r="AW38" i="65" s="1"/>
  <c r="AV70" i="65"/>
  <c r="AW70" i="65" s="1"/>
  <c r="AV94" i="65"/>
  <c r="AW94" i="65" s="1"/>
  <c r="AV39" i="65"/>
  <c r="AW39" i="65" s="1"/>
  <c r="AV71" i="65"/>
  <c r="AW71" i="65" s="1"/>
  <c r="AV91" i="65"/>
  <c r="AW91" i="65" s="1"/>
  <c r="AV14" i="65"/>
  <c r="AW14" i="65" s="1"/>
  <c r="AV46" i="65"/>
  <c r="AW46" i="65" s="1"/>
  <c r="AV78" i="65"/>
  <c r="AW78" i="65" s="1"/>
  <c r="AV15" i="65"/>
  <c r="AW15" i="65" s="1"/>
  <c r="AV47" i="65"/>
  <c r="AW47" i="65" s="1"/>
  <c r="AV79" i="65"/>
  <c r="AW79" i="65" s="1"/>
  <c r="AV93" i="65"/>
  <c r="AW93" i="65" s="1"/>
  <c r="AV22" i="65"/>
  <c r="AW22" i="65" s="1"/>
  <c r="AV54" i="65"/>
  <c r="AW54" i="65" s="1"/>
  <c r="AV86" i="65"/>
  <c r="AW86" i="65" s="1"/>
  <c r="AV90" i="65"/>
  <c r="AW90" i="65" s="1"/>
  <c r="AV23" i="65"/>
  <c r="AW23" i="65" s="1"/>
  <c r="AV55" i="65"/>
  <c r="AW55" i="65" s="1"/>
  <c r="AV87" i="65"/>
  <c r="AW87" i="65" s="1"/>
  <c r="AV95" i="65"/>
  <c r="AW95" i="65" s="1"/>
  <c r="AV30" i="65"/>
  <c r="AW30" i="65" s="1"/>
  <c r="AV62" i="65"/>
  <c r="AW62" i="65" s="1"/>
  <c r="AV92" i="65"/>
  <c r="AW92" i="65" s="1"/>
  <c r="AY10" i="65"/>
  <c r="AZ10" i="65" s="1"/>
  <c r="AY95" i="65"/>
  <c r="AZ95" i="65" s="1"/>
  <c r="AY11" i="65"/>
  <c r="AZ11" i="65" s="1"/>
  <c r="AY18" i="65"/>
  <c r="AZ18" i="65" s="1"/>
  <c r="AY22" i="65"/>
  <c r="AZ22" i="65" s="1"/>
  <c r="AY26" i="65"/>
  <c r="AZ26" i="65" s="1"/>
  <c r="AY30" i="65"/>
  <c r="AZ30" i="65" s="1"/>
  <c r="AY91" i="65"/>
  <c r="AZ91" i="65" s="1"/>
  <c r="AY12" i="65"/>
  <c r="AZ12" i="65" s="1"/>
  <c r="AY92" i="65"/>
  <c r="AZ92" i="65" s="1"/>
  <c r="AY13" i="65"/>
  <c r="AZ13" i="65" s="1"/>
  <c r="AY19" i="65"/>
  <c r="AZ19" i="65" s="1"/>
  <c r="AY23" i="65"/>
  <c r="AZ23" i="65" s="1"/>
  <c r="AY27" i="65"/>
  <c r="AZ27" i="65" s="1"/>
  <c r="AY31" i="65"/>
  <c r="AZ31" i="65" s="1"/>
  <c r="AY14" i="65"/>
  <c r="AZ14" i="65" s="1"/>
  <c r="AY32" i="65"/>
  <c r="AZ32" i="65" s="1"/>
  <c r="AY93" i="65"/>
  <c r="AZ93" i="65" s="1"/>
  <c r="AY15" i="65"/>
  <c r="AZ15" i="65" s="1"/>
  <c r="AY16" i="65"/>
  <c r="AZ16" i="65" s="1"/>
  <c r="AY20" i="65"/>
  <c r="AZ20" i="65" s="1"/>
  <c r="AY24" i="65"/>
  <c r="AZ24" i="65" s="1"/>
  <c r="AY28" i="65"/>
  <c r="AZ28" i="65" s="1"/>
  <c r="AY8" i="65"/>
  <c r="AZ8" i="65" s="1"/>
  <c r="AY33" i="65"/>
  <c r="AZ33" i="65" s="1"/>
  <c r="AY94" i="65"/>
  <c r="AZ94" i="65" s="1"/>
  <c r="AY9" i="65"/>
  <c r="AZ9" i="65" s="1"/>
  <c r="AY17" i="65"/>
  <c r="AZ17" i="65" s="1"/>
  <c r="AY21" i="65"/>
  <c r="AZ21" i="65" s="1"/>
  <c r="AY25" i="65"/>
  <c r="AZ25" i="65" s="1"/>
  <c r="AY29" i="65"/>
  <c r="AZ29" i="65" s="1"/>
  <c r="AY34" i="65"/>
  <c r="AZ34" i="65" s="1"/>
  <c r="AY35" i="65"/>
  <c r="AZ35" i="65" s="1"/>
  <c r="AY36" i="65"/>
  <c r="AZ36" i="65" s="1"/>
  <c r="AY37" i="65"/>
  <c r="AZ37" i="65" s="1"/>
  <c r="AY38" i="65"/>
  <c r="AZ38" i="65" s="1"/>
  <c r="AY39" i="65"/>
  <c r="AZ39" i="65" s="1"/>
  <c r="AY40" i="65"/>
  <c r="AZ40" i="65" s="1"/>
  <c r="AY41" i="65"/>
  <c r="AZ41" i="65" s="1"/>
  <c r="AY42" i="65"/>
  <c r="AZ42" i="65" s="1"/>
  <c r="AY43" i="65"/>
  <c r="AZ43" i="65" s="1"/>
  <c r="AY44" i="65"/>
  <c r="AZ44" i="65" s="1"/>
  <c r="AY45" i="65"/>
  <c r="AZ45" i="65" s="1"/>
  <c r="AY46" i="65"/>
  <c r="AZ46" i="65" s="1"/>
  <c r="AY47" i="65"/>
  <c r="AZ47" i="65" s="1"/>
  <c r="AY48" i="65"/>
  <c r="AZ48" i="65" s="1"/>
  <c r="AY49" i="65"/>
  <c r="AZ49" i="65" s="1"/>
  <c r="AY50" i="65"/>
  <c r="AZ50" i="65" s="1"/>
  <c r="AY51" i="65"/>
  <c r="AZ51" i="65" s="1"/>
  <c r="AY52" i="65"/>
  <c r="AZ52" i="65" s="1"/>
  <c r="AY53" i="65"/>
  <c r="AZ53" i="65" s="1"/>
  <c r="AY54" i="65"/>
  <c r="AZ54" i="65" s="1"/>
  <c r="AY55" i="65"/>
  <c r="AZ55" i="65" s="1"/>
  <c r="AY56" i="65"/>
  <c r="AZ56" i="65" s="1"/>
  <c r="AY57" i="65"/>
  <c r="AZ57" i="65" s="1"/>
  <c r="AY58" i="65"/>
  <c r="AZ58" i="65" s="1"/>
  <c r="AY59" i="65"/>
  <c r="AZ59" i="65" s="1"/>
  <c r="AY60" i="65"/>
  <c r="AZ60" i="65" s="1"/>
  <c r="AY61" i="65"/>
  <c r="AZ61" i="65" s="1"/>
  <c r="AY62" i="65"/>
  <c r="AZ62" i="65" s="1"/>
  <c r="AY63" i="65"/>
  <c r="AZ63" i="65" s="1"/>
  <c r="AY64" i="65"/>
  <c r="AZ64" i="65" s="1"/>
  <c r="AY65" i="65"/>
  <c r="AZ65" i="65" s="1"/>
  <c r="AY66" i="65"/>
  <c r="AZ66" i="65" s="1"/>
  <c r="AY67" i="65"/>
  <c r="AZ67" i="65" s="1"/>
  <c r="AY68" i="65"/>
  <c r="AZ68" i="65" s="1"/>
  <c r="AY69" i="65"/>
  <c r="AZ69" i="65" s="1"/>
  <c r="AY70" i="65"/>
  <c r="AZ70" i="65" s="1"/>
  <c r="AY71" i="65"/>
  <c r="AZ71" i="65" s="1"/>
  <c r="AY72" i="65"/>
  <c r="AZ72" i="65" s="1"/>
  <c r="AY73" i="65"/>
  <c r="AZ73" i="65" s="1"/>
  <c r="AY74" i="65"/>
  <c r="AZ74" i="65" s="1"/>
  <c r="AY75" i="65"/>
  <c r="AZ75" i="65" s="1"/>
  <c r="AY76" i="65"/>
  <c r="AZ76" i="65" s="1"/>
  <c r="AY77" i="65"/>
  <c r="AZ77" i="65" s="1"/>
  <c r="AY78" i="65"/>
  <c r="AZ78" i="65" s="1"/>
  <c r="AY79" i="65"/>
  <c r="AZ79" i="65" s="1"/>
  <c r="AY80" i="65"/>
  <c r="AZ80" i="65" s="1"/>
  <c r="AY81" i="65"/>
  <c r="AZ81" i="65" s="1"/>
  <c r="AY82" i="65"/>
  <c r="AZ82" i="65" s="1"/>
  <c r="AY83" i="65"/>
  <c r="AZ83" i="65" s="1"/>
  <c r="AY84" i="65"/>
  <c r="AZ84" i="65" s="1"/>
  <c r="AY85" i="65"/>
  <c r="AZ85" i="65" s="1"/>
  <c r="AY86" i="65"/>
  <c r="AZ86" i="65" s="1"/>
  <c r="AY87" i="65"/>
  <c r="AZ87" i="65" s="1"/>
  <c r="AY88" i="65"/>
  <c r="AZ88" i="65" s="1"/>
  <c r="AY89" i="65"/>
  <c r="AZ89" i="65" s="1"/>
  <c r="AY90" i="65"/>
  <c r="AZ90" i="65" s="1"/>
  <c r="AP15" i="65"/>
  <c r="AQ15" i="65" s="1"/>
  <c r="AP16" i="65"/>
  <c r="AQ16" i="65" s="1"/>
  <c r="AP18" i="65"/>
  <c r="AQ18" i="65" s="1"/>
  <c r="AP20" i="65"/>
  <c r="AQ20" i="65" s="1"/>
  <c r="AP22" i="65"/>
  <c r="AQ22" i="65" s="1"/>
  <c r="AP24" i="65"/>
  <c r="AQ24" i="65" s="1"/>
  <c r="AP26" i="65"/>
  <c r="AQ26" i="65" s="1"/>
  <c r="AP28" i="65"/>
  <c r="AQ28" i="65" s="1"/>
  <c r="AP30" i="65"/>
  <c r="AQ30" i="65" s="1"/>
  <c r="AP32" i="65"/>
  <c r="AQ32" i="65" s="1"/>
  <c r="AP35" i="65"/>
  <c r="AQ35" i="65" s="1"/>
  <c r="AP8" i="65"/>
  <c r="AQ8" i="65" s="1"/>
  <c r="AP33" i="65"/>
  <c r="AQ33" i="65" s="1"/>
  <c r="AP36" i="65"/>
  <c r="AQ36" i="65" s="1"/>
  <c r="AP37" i="65"/>
  <c r="AQ37" i="65" s="1"/>
  <c r="AP9" i="65"/>
  <c r="AQ9" i="65" s="1"/>
  <c r="AP11" i="65"/>
  <c r="AQ11" i="65" s="1"/>
  <c r="AP12" i="65"/>
  <c r="AQ12" i="65" s="1"/>
  <c r="AP17" i="65"/>
  <c r="AQ17" i="65" s="1"/>
  <c r="AP19" i="65"/>
  <c r="AQ19" i="65" s="1"/>
  <c r="AP21" i="65"/>
  <c r="AQ21" i="65" s="1"/>
  <c r="AP23" i="65"/>
  <c r="AQ23" i="65" s="1"/>
  <c r="AP25" i="65"/>
  <c r="AQ25" i="65" s="1"/>
  <c r="AP27" i="65"/>
  <c r="AQ27" i="65" s="1"/>
  <c r="AP29" i="65"/>
  <c r="AQ29" i="65" s="1"/>
  <c r="AP31" i="65"/>
  <c r="AQ31" i="65" s="1"/>
  <c r="AP10" i="65"/>
  <c r="AQ10" i="65" s="1"/>
  <c r="AP13" i="65"/>
  <c r="AQ13" i="65" s="1"/>
  <c r="AP38" i="65"/>
  <c r="AQ38" i="65" s="1"/>
  <c r="AP14" i="65"/>
  <c r="AQ14" i="65" s="1"/>
  <c r="AP34" i="65"/>
  <c r="AQ34" i="65" s="1"/>
  <c r="AP52" i="65"/>
  <c r="AQ52" i="65" s="1"/>
  <c r="AP53" i="65"/>
  <c r="AQ53" i="65" s="1"/>
  <c r="AP68" i="65"/>
  <c r="AQ68" i="65" s="1"/>
  <c r="AP69" i="65"/>
  <c r="AQ69" i="65" s="1"/>
  <c r="AP84" i="65"/>
  <c r="AQ84" i="65" s="1"/>
  <c r="AP85" i="65"/>
  <c r="AQ85" i="65" s="1"/>
  <c r="AP90" i="65"/>
  <c r="AQ90" i="65" s="1"/>
  <c r="AP42" i="65"/>
  <c r="AQ42" i="65" s="1"/>
  <c r="AP43" i="65"/>
  <c r="AQ43" i="65" s="1"/>
  <c r="AP58" i="65"/>
  <c r="AQ58" i="65" s="1"/>
  <c r="AP59" i="65"/>
  <c r="AQ59" i="65" s="1"/>
  <c r="AP74" i="65"/>
  <c r="AQ74" i="65" s="1"/>
  <c r="AP75" i="65"/>
  <c r="AQ75" i="65" s="1"/>
  <c r="AP48" i="65"/>
  <c r="AQ48" i="65" s="1"/>
  <c r="AP49" i="65"/>
  <c r="AQ49" i="65" s="1"/>
  <c r="AP64" i="65"/>
  <c r="AQ64" i="65" s="1"/>
  <c r="AP65" i="65"/>
  <c r="AQ65" i="65" s="1"/>
  <c r="AP80" i="65"/>
  <c r="AQ80" i="65" s="1"/>
  <c r="AP81" i="65"/>
  <c r="AQ81" i="65" s="1"/>
  <c r="AP93" i="65"/>
  <c r="AQ93" i="65" s="1"/>
  <c r="AP95" i="65"/>
  <c r="AQ95" i="65" s="1"/>
  <c r="AP39" i="65"/>
  <c r="AQ39" i="65" s="1"/>
  <c r="AP54" i="65"/>
  <c r="AQ54" i="65" s="1"/>
  <c r="AP55" i="65"/>
  <c r="AQ55" i="65" s="1"/>
  <c r="AP70" i="65"/>
  <c r="AQ70" i="65" s="1"/>
  <c r="AP71" i="65"/>
  <c r="AQ71" i="65" s="1"/>
  <c r="AP86" i="65"/>
  <c r="AQ86" i="65" s="1"/>
  <c r="AP87" i="65"/>
  <c r="AQ87" i="65" s="1"/>
  <c r="AP91" i="65"/>
  <c r="AQ91" i="65" s="1"/>
  <c r="AP44" i="65"/>
  <c r="AQ44" i="65" s="1"/>
  <c r="AP45" i="65"/>
  <c r="AQ45" i="65" s="1"/>
  <c r="AP60" i="65"/>
  <c r="AQ60" i="65" s="1"/>
  <c r="AP61" i="65"/>
  <c r="AQ61" i="65" s="1"/>
  <c r="AP76" i="65"/>
  <c r="AQ76" i="65" s="1"/>
  <c r="AP77" i="65"/>
  <c r="AQ77" i="65" s="1"/>
  <c r="AP50" i="65"/>
  <c r="AQ50" i="65" s="1"/>
  <c r="AP51" i="65"/>
  <c r="AQ51" i="65" s="1"/>
  <c r="AP66" i="65"/>
  <c r="AQ66" i="65" s="1"/>
  <c r="AP67" i="65"/>
  <c r="AQ67" i="65" s="1"/>
  <c r="AP82" i="65"/>
  <c r="AQ82" i="65" s="1"/>
  <c r="AP83" i="65"/>
  <c r="AQ83" i="65" s="1"/>
  <c r="AP40" i="65"/>
  <c r="AQ40" i="65" s="1"/>
  <c r="AP41" i="65"/>
  <c r="AQ41" i="65" s="1"/>
  <c r="AP56" i="65"/>
  <c r="AQ56" i="65" s="1"/>
  <c r="AP57" i="65"/>
  <c r="AQ57" i="65" s="1"/>
  <c r="AP72" i="65"/>
  <c r="AQ72" i="65" s="1"/>
  <c r="AP73" i="65"/>
  <c r="AQ73" i="65" s="1"/>
  <c r="AP88" i="65"/>
  <c r="AQ88" i="65" s="1"/>
  <c r="AP89" i="65"/>
  <c r="AQ89" i="65" s="1"/>
  <c r="AP92" i="65"/>
  <c r="AQ92" i="65" s="1"/>
  <c r="AP94" i="65"/>
  <c r="AQ94" i="65" s="1"/>
  <c r="AP46" i="65"/>
  <c r="AQ46" i="65" s="1"/>
  <c r="AP47" i="65"/>
  <c r="AQ47" i="65" s="1"/>
  <c r="AP62" i="65"/>
  <c r="AQ62" i="65" s="1"/>
  <c r="AP63" i="65"/>
  <c r="AQ63" i="65" s="1"/>
  <c r="AP78" i="65"/>
  <c r="AQ78" i="65" s="1"/>
  <c r="AP79" i="65"/>
  <c r="AQ79" i="65" s="1"/>
  <c r="BB12" i="65"/>
  <c r="BC12" i="65" s="1"/>
  <c r="BB103" i="65"/>
  <c r="BC103" i="65" s="1"/>
  <c r="BB79" i="65"/>
  <c r="BC79" i="65" s="1"/>
  <c r="BB63" i="65"/>
  <c r="BC63" i="65" s="1"/>
  <c r="BB58" i="65"/>
  <c r="BC58" i="65" s="1"/>
  <c r="BB56" i="65"/>
  <c r="BC56" i="65" s="1"/>
  <c r="BB54" i="65"/>
  <c r="BC54" i="65" s="1"/>
  <c r="BB52" i="65"/>
  <c r="BC52" i="65" s="1"/>
  <c r="BB50" i="65"/>
  <c r="BC50" i="65" s="1"/>
  <c r="BB48" i="65"/>
  <c r="BC48" i="65" s="1"/>
  <c r="BB46" i="65"/>
  <c r="BC46" i="65" s="1"/>
  <c r="BB100" i="65"/>
  <c r="BC100" i="65" s="1"/>
  <c r="BB70" i="65"/>
  <c r="BC70" i="65" s="1"/>
  <c r="BB65" i="65"/>
  <c r="BC65" i="65" s="1"/>
  <c r="BB60" i="65"/>
  <c r="BC60" i="65" s="1"/>
  <c r="BB102" i="65"/>
  <c r="BC102" i="65" s="1"/>
  <c r="BB78" i="65"/>
  <c r="BC78" i="65" s="1"/>
  <c r="BB76" i="65"/>
  <c r="BC76" i="65" s="1"/>
  <c r="BB74" i="65"/>
  <c r="BC74" i="65" s="1"/>
  <c r="BB72" i="65"/>
  <c r="BC72" i="65" s="1"/>
  <c r="BB62" i="65"/>
  <c r="BC62" i="65" s="1"/>
  <c r="BB99" i="65"/>
  <c r="BC99" i="65" s="1"/>
  <c r="BB69" i="65"/>
  <c r="BC69" i="65" s="1"/>
  <c r="BB55" i="65"/>
  <c r="BC55" i="65" s="1"/>
  <c r="BB53" i="65"/>
  <c r="BC53" i="65" s="1"/>
  <c r="BB47" i="65"/>
  <c r="BC47" i="65" s="1"/>
  <c r="BB45" i="65"/>
  <c r="BC45" i="65" s="1"/>
  <c r="BB105" i="65"/>
  <c r="BC105" i="65" s="1"/>
  <c r="BB80" i="65"/>
  <c r="BC80" i="65" s="1"/>
  <c r="BB66" i="65"/>
  <c r="BC66" i="65" s="1"/>
  <c r="BB64" i="65"/>
  <c r="BC64" i="65" s="1"/>
  <c r="BB59" i="65"/>
  <c r="BC59" i="65" s="1"/>
  <c r="BB57" i="65"/>
  <c r="BC57" i="65" s="1"/>
  <c r="BB51" i="65"/>
  <c r="BC51" i="65" s="1"/>
  <c r="BB49" i="65"/>
  <c r="BC49" i="65" s="1"/>
  <c r="BB98" i="65"/>
  <c r="BC98" i="65" s="1"/>
  <c r="BB90" i="65"/>
  <c r="BC90" i="65" s="1"/>
  <c r="BB82" i="65"/>
  <c r="BC82" i="65" s="1"/>
  <c r="BB75" i="65"/>
  <c r="BC75" i="65" s="1"/>
  <c r="BB44" i="65"/>
  <c r="BC44" i="65" s="1"/>
  <c r="BB41" i="65"/>
  <c r="BC41" i="65" s="1"/>
  <c r="BB38" i="65"/>
  <c r="BC38" i="65" s="1"/>
  <c r="BB27" i="65"/>
  <c r="BC27" i="65" s="1"/>
  <c r="BB22" i="65"/>
  <c r="BC22" i="65" s="1"/>
  <c r="BB11" i="65"/>
  <c r="BC11" i="65" s="1"/>
  <c r="BB77" i="65"/>
  <c r="BC77" i="65" s="1"/>
  <c r="BB67" i="65"/>
  <c r="BC67" i="65" s="1"/>
  <c r="BB93" i="65"/>
  <c r="BC93" i="65" s="1"/>
  <c r="BB85" i="65"/>
  <c r="BC85" i="65" s="1"/>
  <c r="BB31" i="65"/>
  <c r="BC31" i="65" s="1"/>
  <c r="BB26" i="65"/>
  <c r="BC26" i="65" s="1"/>
  <c r="BB10" i="65"/>
  <c r="BC10" i="65" s="1"/>
  <c r="BB9" i="65"/>
  <c r="BC9" i="65" s="1"/>
  <c r="BB96" i="65"/>
  <c r="BC96" i="65" s="1"/>
  <c r="BB88" i="65"/>
  <c r="BC88" i="65" s="1"/>
  <c r="BB43" i="65"/>
  <c r="BC43" i="65" s="1"/>
  <c r="BB30" i="65"/>
  <c r="BC30" i="65" s="1"/>
  <c r="BB21" i="65"/>
  <c r="BC21" i="65" s="1"/>
  <c r="BB8" i="65"/>
  <c r="BC8" i="65" s="1"/>
  <c r="BB91" i="65"/>
  <c r="BC91" i="65" s="1"/>
  <c r="BB83" i="65"/>
  <c r="BC83" i="65" s="1"/>
  <c r="BB40" i="65"/>
  <c r="BC40" i="65" s="1"/>
  <c r="BB37" i="65"/>
  <c r="BC37" i="65" s="1"/>
  <c r="BB34" i="65"/>
  <c r="BC34" i="65" s="1"/>
  <c r="BB25" i="65"/>
  <c r="BC25" i="65" s="1"/>
  <c r="BB94" i="65"/>
  <c r="BC94" i="65" s="1"/>
  <c r="BB73" i="65"/>
  <c r="BC73" i="65" s="1"/>
  <c r="BB61" i="65"/>
  <c r="BC61" i="65" s="1"/>
  <c r="BB14" i="65"/>
  <c r="BC14" i="65" s="1"/>
  <c r="BB32" i="65"/>
  <c r="BC32" i="65" s="1"/>
  <c r="BB28" i="65"/>
  <c r="BC28" i="65" s="1"/>
  <c r="BB68" i="65"/>
  <c r="BC68" i="65" s="1"/>
  <c r="BB39" i="65"/>
  <c r="BC39" i="65" s="1"/>
  <c r="BB19" i="65"/>
  <c r="BC19" i="65" s="1"/>
  <c r="BB16" i="65"/>
  <c r="BC16" i="65" s="1"/>
  <c r="BB13" i="65"/>
  <c r="BC13" i="65" s="1"/>
  <c r="BB35" i="65"/>
  <c r="BC35" i="65" s="1"/>
  <c r="BB23" i="65"/>
  <c r="BC23" i="65" s="1"/>
  <c r="BB97" i="65"/>
  <c r="BC97" i="65" s="1"/>
  <c r="BB95" i="65"/>
  <c r="BC95" i="65" s="1"/>
  <c r="BB92" i="65"/>
  <c r="BC92" i="65" s="1"/>
  <c r="BB87" i="65"/>
  <c r="BC87" i="65" s="1"/>
  <c r="BB36" i="65"/>
  <c r="BC36" i="65" s="1"/>
  <c r="BB24" i="65"/>
  <c r="BC24" i="65" s="1"/>
  <c r="BB20" i="65"/>
  <c r="BC20" i="65" s="1"/>
  <c r="BB89" i="65"/>
  <c r="BC89" i="65" s="1"/>
  <c r="BB84" i="65"/>
  <c r="BC84" i="65" s="1"/>
  <c r="BB17" i="65"/>
  <c r="BC17" i="65" s="1"/>
  <c r="BB81" i="65"/>
  <c r="BC81" i="65" s="1"/>
  <c r="BB86" i="65"/>
  <c r="BC86" i="65" s="1"/>
  <c r="BB33" i="65"/>
  <c r="BC33" i="65" s="1"/>
  <c r="BB29" i="65"/>
  <c r="BC29" i="65" s="1"/>
  <c r="BB18" i="65"/>
  <c r="BC18" i="65" s="1"/>
  <c r="BB101" i="65"/>
  <c r="BC101" i="65" s="1"/>
  <c r="BB71" i="65"/>
  <c r="BC71" i="65" s="1"/>
  <c r="BB42" i="65"/>
  <c r="BC42" i="65" s="1"/>
  <c r="BB15" i="65"/>
  <c r="BC15" i="65" s="1"/>
  <c r="AI101" i="65"/>
  <c r="AJ101" i="65" s="1"/>
  <c r="AI98" i="65"/>
  <c r="AJ98" i="65" s="1"/>
  <c r="AI96" i="65"/>
  <c r="AJ96" i="65" s="1"/>
  <c r="AI100" i="65"/>
  <c r="AJ100" i="65" s="1"/>
  <c r="AI102" i="65"/>
  <c r="AJ102" i="65" s="1"/>
  <c r="AI97" i="65"/>
  <c r="AJ97" i="65" s="1"/>
  <c r="AI103" i="65"/>
  <c r="AJ103" i="65" s="1"/>
  <c r="AI105" i="65"/>
  <c r="AJ105" i="65" s="1"/>
  <c r="AI99" i="65"/>
  <c r="AJ99" i="65" s="1"/>
  <c r="AM98" i="65"/>
  <c r="AN98" i="65" s="1"/>
  <c r="AM96" i="65"/>
  <c r="AN96" i="65" s="1"/>
  <c r="AM103" i="65"/>
  <c r="AN103" i="65" s="1"/>
  <c r="AM102" i="65"/>
  <c r="AN102" i="65" s="1"/>
  <c r="AM97" i="65"/>
  <c r="AN97" i="65" s="1"/>
  <c r="AM99" i="65"/>
  <c r="AN99" i="65" s="1"/>
  <c r="AM105" i="65"/>
  <c r="AN105" i="65" s="1"/>
  <c r="AM100" i="65"/>
  <c r="AN100" i="65" s="1"/>
  <c r="AM101" i="65"/>
  <c r="AN101" i="65" s="1"/>
  <c r="AP102" i="65"/>
  <c r="AQ102" i="65" s="1"/>
  <c r="AP97" i="65"/>
  <c r="AQ97" i="65" s="1"/>
  <c r="AP105" i="65"/>
  <c r="AQ105" i="65" s="1"/>
  <c r="AP101" i="65"/>
  <c r="AQ101" i="65" s="1"/>
  <c r="AP98" i="65"/>
  <c r="AQ98" i="65" s="1"/>
  <c r="AP96" i="65"/>
  <c r="AQ96" i="65" s="1"/>
  <c r="AP103" i="65"/>
  <c r="AQ103" i="65" s="1"/>
  <c r="AP100" i="65"/>
  <c r="AQ100" i="65" s="1"/>
  <c r="AP99" i="65"/>
  <c r="AQ99" i="65" s="1"/>
  <c r="AS102" i="65"/>
  <c r="AT102" i="65" s="1"/>
  <c r="AS99" i="65"/>
  <c r="AT99" i="65" s="1"/>
  <c r="AS101" i="65"/>
  <c r="AT101" i="65" s="1"/>
  <c r="AS96" i="65"/>
  <c r="AT96" i="65" s="1"/>
  <c r="AS98" i="65"/>
  <c r="AT98" i="65" s="1"/>
  <c r="AS103" i="65"/>
  <c r="AT103" i="65" s="1"/>
  <c r="AS97" i="65"/>
  <c r="AT97" i="65" s="1"/>
  <c r="AS105" i="65"/>
  <c r="AT105" i="65" s="1"/>
  <c r="AS100" i="65"/>
  <c r="AT100" i="65" s="1"/>
  <c r="AV105" i="65"/>
  <c r="AW105" i="65" s="1"/>
  <c r="AV101" i="65"/>
  <c r="AW101" i="65" s="1"/>
  <c r="AV96" i="65"/>
  <c r="AW96" i="65" s="1"/>
  <c r="AV103" i="65"/>
  <c r="AW103" i="65" s="1"/>
  <c r="AV100" i="65"/>
  <c r="AW100" i="65" s="1"/>
  <c r="AV97" i="65"/>
  <c r="AW97" i="65" s="1"/>
  <c r="AV102" i="65"/>
  <c r="AW102" i="65" s="1"/>
  <c r="AV99" i="65"/>
  <c r="AW99" i="65" s="1"/>
  <c r="AV98" i="65"/>
  <c r="AW98" i="65" s="1"/>
  <c r="AY105" i="65"/>
  <c r="AZ105" i="65" s="1"/>
  <c r="AY98" i="65"/>
  <c r="AZ98" i="65" s="1"/>
  <c r="AY102" i="65"/>
  <c r="AZ102" i="65" s="1"/>
  <c r="AY103" i="65"/>
  <c r="AZ103" i="65" s="1"/>
  <c r="AY96" i="65"/>
  <c r="AZ96" i="65" s="1"/>
  <c r="AY99" i="65"/>
  <c r="AZ99" i="65" s="1"/>
  <c r="AY100" i="65"/>
  <c r="AZ100" i="65" s="1"/>
  <c r="AY97" i="65"/>
  <c r="AZ97" i="65" s="1"/>
  <c r="AY101" i="65"/>
  <c r="AZ101" i="65" s="1"/>
  <c r="BB12" i="85"/>
  <c r="BC12" i="85" s="1"/>
  <c r="BB19" i="85"/>
  <c r="BC19" i="85" s="1"/>
  <c r="BB17" i="85"/>
  <c r="BC17" i="85" s="1"/>
  <c r="BB15" i="85"/>
  <c r="BC15" i="85" s="1"/>
  <c r="BB13" i="85"/>
  <c r="BC13" i="85" s="1"/>
  <c r="BB10" i="85"/>
  <c r="BC10" i="85" s="1"/>
  <c r="BB8" i="85"/>
  <c r="BC8" i="85" s="1"/>
  <c r="BB18" i="85"/>
  <c r="BC18" i="85" s="1"/>
  <c r="BB16" i="85"/>
  <c r="BC16" i="85" s="1"/>
  <c r="BB14" i="85"/>
  <c r="BC14" i="85" s="1"/>
  <c r="BB11" i="85"/>
  <c r="BC11" i="85" s="1"/>
  <c r="BB9" i="85"/>
  <c r="BC9" i="85" s="1"/>
  <c r="BB101" i="66"/>
  <c r="BC101" i="66" s="1"/>
  <c r="BB97" i="66"/>
  <c r="BC97" i="66" s="1"/>
  <c r="BB89" i="66"/>
  <c r="BC89" i="66" s="1"/>
  <c r="BB81" i="66"/>
  <c r="BC81" i="66" s="1"/>
  <c r="BB71" i="66"/>
  <c r="BC71" i="66" s="1"/>
  <c r="BB69" i="66"/>
  <c r="BC69" i="66" s="1"/>
  <c r="BB92" i="66"/>
  <c r="BC92" i="66" s="1"/>
  <c r="BB84" i="66"/>
  <c r="BC84" i="66" s="1"/>
  <c r="BB76" i="66"/>
  <c r="BC76" i="66" s="1"/>
  <c r="BB67" i="66"/>
  <c r="BC67" i="66" s="1"/>
  <c r="BB100" i="66"/>
  <c r="BC100" i="66" s="1"/>
  <c r="BB98" i="66"/>
  <c r="BC98" i="66" s="1"/>
  <c r="BB90" i="66"/>
  <c r="BC90" i="66" s="1"/>
  <c r="BB82" i="66"/>
  <c r="BC82" i="66" s="1"/>
  <c r="BB65" i="66"/>
  <c r="BC65" i="66" s="1"/>
  <c r="BB61" i="66"/>
  <c r="BC61" i="66" s="1"/>
  <c r="BB57" i="66"/>
  <c r="BC57" i="66" s="1"/>
  <c r="BB53" i="66"/>
  <c r="BC53" i="66" s="1"/>
  <c r="BB49" i="66"/>
  <c r="BC49" i="66" s="1"/>
  <c r="BB93" i="66"/>
  <c r="BC93" i="66" s="1"/>
  <c r="BB85" i="66"/>
  <c r="BC85" i="66" s="1"/>
  <c r="BB77" i="66"/>
  <c r="BC77" i="66" s="1"/>
  <c r="BB72" i="66"/>
  <c r="BC72" i="66" s="1"/>
  <c r="BB70" i="66"/>
  <c r="BC70" i="66" s="1"/>
  <c r="BB99" i="66"/>
  <c r="BC99" i="66" s="1"/>
  <c r="BB91" i="66"/>
  <c r="BC91" i="66" s="1"/>
  <c r="BB83" i="66"/>
  <c r="BC83" i="66" s="1"/>
  <c r="BB66" i="66"/>
  <c r="BC66" i="66" s="1"/>
  <c r="BB62" i="66"/>
  <c r="BC62" i="66" s="1"/>
  <c r="BB58" i="66"/>
  <c r="BC58" i="66" s="1"/>
  <c r="BB54" i="66"/>
  <c r="BC54" i="66" s="1"/>
  <c r="BB50" i="66"/>
  <c r="BC50" i="66" s="1"/>
  <c r="BB46" i="66"/>
  <c r="BC46" i="66" s="1"/>
  <c r="BB94" i="66"/>
  <c r="BC94" i="66" s="1"/>
  <c r="BB86" i="66"/>
  <c r="BC86" i="66" s="1"/>
  <c r="BB78" i="66"/>
  <c r="BC78" i="66" s="1"/>
  <c r="BB73" i="66"/>
  <c r="BC73" i="66" s="1"/>
  <c r="BB64" i="66"/>
  <c r="BC64" i="66" s="1"/>
  <c r="BB60" i="66"/>
  <c r="BC60" i="66" s="1"/>
  <c r="BB56" i="66"/>
  <c r="BC56" i="66" s="1"/>
  <c r="BB96" i="66"/>
  <c r="BC96" i="66" s="1"/>
  <c r="BB79" i="66"/>
  <c r="BC79" i="66" s="1"/>
  <c r="BB51" i="66"/>
  <c r="BC51" i="66" s="1"/>
  <c r="BB63" i="66"/>
  <c r="BC63" i="66" s="1"/>
  <c r="BB52" i="66"/>
  <c r="BC52" i="66" s="1"/>
  <c r="BB87" i="66"/>
  <c r="BC87" i="66" s="1"/>
  <c r="BB75" i="66"/>
  <c r="BC75" i="66" s="1"/>
  <c r="BB68" i="66"/>
  <c r="BC68" i="66" s="1"/>
  <c r="BB42" i="66"/>
  <c r="BC42" i="66" s="1"/>
  <c r="BB38" i="66"/>
  <c r="BC38" i="66" s="1"/>
  <c r="BB45" i="66"/>
  <c r="BC45" i="66" s="1"/>
  <c r="BB95" i="66"/>
  <c r="BC95" i="66" s="1"/>
  <c r="BB80" i="66"/>
  <c r="BC80" i="66" s="1"/>
  <c r="BB59" i="66"/>
  <c r="BC59" i="66" s="1"/>
  <c r="BB47" i="66"/>
  <c r="BC47" i="66" s="1"/>
  <c r="BB44" i="66"/>
  <c r="BC44" i="66" s="1"/>
  <c r="BB88" i="66"/>
  <c r="BC88" i="66" s="1"/>
  <c r="BB74" i="66"/>
  <c r="BC74" i="66" s="1"/>
  <c r="BB43" i="66"/>
  <c r="BC43" i="66" s="1"/>
  <c r="BB40" i="66"/>
  <c r="BC40" i="66" s="1"/>
  <c r="BB41" i="66"/>
  <c r="BC41" i="66" s="1"/>
  <c r="BB39" i="66"/>
  <c r="BC39" i="66" s="1"/>
  <c r="BB48" i="66"/>
  <c r="BC48" i="66" s="1"/>
  <c r="BB55" i="66"/>
  <c r="BC55" i="66" s="1"/>
  <c r="BB56" i="86"/>
  <c r="BC56" i="86" s="1"/>
  <c r="BB101" i="86"/>
  <c r="BC101" i="86" s="1"/>
  <c r="BB98" i="86"/>
  <c r="BC98" i="86" s="1"/>
  <c r="BB88" i="86"/>
  <c r="BC88" i="86" s="1"/>
  <c r="BB81" i="86"/>
  <c r="BC81" i="86" s="1"/>
  <c r="BB75" i="86"/>
  <c r="BC75" i="86" s="1"/>
  <c r="BB67" i="86"/>
  <c r="BC67" i="86" s="1"/>
  <c r="BB59" i="86"/>
  <c r="BC59" i="86" s="1"/>
  <c r="BB86" i="86"/>
  <c r="BC86" i="86" s="1"/>
  <c r="BB73" i="86"/>
  <c r="BC73" i="86" s="1"/>
  <c r="BB57" i="86"/>
  <c r="BC57" i="86" s="1"/>
  <c r="BB97" i="86"/>
  <c r="BC97" i="86" s="1"/>
  <c r="BB87" i="86"/>
  <c r="BC87" i="86" s="1"/>
  <c r="BB80" i="86"/>
  <c r="BC80" i="86" s="1"/>
  <c r="BB74" i="86"/>
  <c r="BC74" i="86" s="1"/>
  <c r="BB66" i="86"/>
  <c r="BC66" i="86" s="1"/>
  <c r="BB58" i="86"/>
  <c r="BC58" i="86" s="1"/>
  <c r="BB90" i="86"/>
  <c r="BC90" i="86" s="1"/>
  <c r="BB65" i="86"/>
  <c r="BC65" i="86" s="1"/>
  <c r="BB100" i="86"/>
  <c r="BC100" i="86" s="1"/>
  <c r="BB96" i="86"/>
  <c r="BC96" i="86" s="1"/>
  <c r="BB85" i="86"/>
  <c r="BC85" i="86" s="1"/>
  <c r="BB79" i="86"/>
  <c r="BC79" i="86" s="1"/>
  <c r="BB72" i="86"/>
  <c r="BC72" i="86" s="1"/>
  <c r="BB64" i="86"/>
  <c r="BC64" i="86" s="1"/>
  <c r="BB55" i="86"/>
  <c r="BC55" i="86" s="1"/>
  <c r="BB92" i="86"/>
  <c r="BC92" i="86" s="1"/>
  <c r="BB84" i="86"/>
  <c r="BC84" i="86" s="1"/>
  <c r="BB78" i="86"/>
  <c r="BC78" i="86" s="1"/>
  <c r="BB71" i="86"/>
  <c r="BC71" i="86" s="1"/>
  <c r="BB63" i="86"/>
  <c r="BC63" i="86" s="1"/>
  <c r="BB95" i="86"/>
  <c r="BC95" i="86" s="1"/>
  <c r="BB83" i="86"/>
  <c r="BC83" i="86" s="1"/>
  <c r="BB70" i="86"/>
  <c r="BC70" i="86" s="1"/>
  <c r="BB62" i="86"/>
  <c r="BC62" i="86" s="1"/>
  <c r="BB89" i="86"/>
  <c r="BC89" i="86" s="1"/>
  <c r="BB68" i="86"/>
  <c r="BC68" i="86" s="1"/>
  <c r="BB94" i="86"/>
  <c r="BC94" i="86" s="1"/>
  <c r="BB82" i="86"/>
  <c r="BC82" i="86" s="1"/>
  <c r="BB76" i="86"/>
  <c r="BC76" i="86" s="1"/>
  <c r="BB61" i="86"/>
  <c r="BC61" i="86" s="1"/>
  <c r="BB69" i="86"/>
  <c r="BC69" i="86" s="1"/>
  <c r="BB77" i="86"/>
  <c r="BC77" i="86" s="1"/>
  <c r="BB60" i="86"/>
  <c r="BC60" i="86" s="1"/>
  <c r="BB99" i="86"/>
  <c r="BC99" i="86" s="1"/>
  <c r="BB93" i="86"/>
  <c r="BC93" i="86" s="1"/>
  <c r="BB91" i="86"/>
  <c r="BC91" i="86" s="1"/>
  <c r="AS103" i="67"/>
  <c r="AT103" i="67" s="1"/>
  <c r="AS101" i="67"/>
  <c r="AT101" i="67" s="1"/>
  <c r="AS87" i="67"/>
  <c r="AT87" i="67" s="1"/>
  <c r="AS75" i="67"/>
  <c r="AT75" i="67" s="1"/>
  <c r="AS68" i="67"/>
  <c r="AT68" i="67" s="1"/>
  <c r="AS63" i="67"/>
  <c r="AT63" i="67" s="1"/>
  <c r="AS54" i="67"/>
  <c r="AT54" i="67" s="1"/>
  <c r="AS48" i="67"/>
  <c r="AT48" i="67" s="1"/>
  <c r="AS42" i="67"/>
  <c r="AT42" i="67" s="1"/>
  <c r="AS90" i="67"/>
  <c r="AT90" i="67" s="1"/>
  <c r="AS82" i="67"/>
  <c r="AT82" i="67" s="1"/>
  <c r="AS73" i="67"/>
  <c r="AT73" i="67" s="1"/>
  <c r="AS66" i="67"/>
  <c r="AT66" i="67" s="1"/>
  <c r="AS56" i="67"/>
  <c r="AT56" i="67" s="1"/>
  <c r="AS52" i="67"/>
  <c r="AT52" i="67" s="1"/>
  <c r="AS102" i="67"/>
  <c r="AT102" i="67" s="1"/>
  <c r="AS88" i="67"/>
  <c r="AT88" i="67" s="1"/>
  <c r="AS80" i="67"/>
  <c r="AT80" i="67" s="1"/>
  <c r="AS78" i="67"/>
  <c r="AT78" i="67" s="1"/>
  <c r="AS69" i="67"/>
  <c r="AT69" i="67" s="1"/>
  <c r="AS59" i="67"/>
  <c r="AT59" i="67" s="1"/>
  <c r="AS55" i="67"/>
  <c r="AT55" i="67" s="1"/>
  <c r="AS91" i="67"/>
  <c r="AT91" i="67" s="1"/>
  <c r="AS83" i="67"/>
  <c r="AT83" i="67" s="1"/>
  <c r="AS76" i="67"/>
  <c r="AT76" i="67" s="1"/>
  <c r="AS67" i="67"/>
  <c r="AT67" i="67" s="1"/>
  <c r="AS65" i="67"/>
  <c r="AT65" i="67" s="1"/>
  <c r="AS57" i="67"/>
  <c r="AT57" i="67" s="1"/>
  <c r="AS53" i="67"/>
  <c r="AT53" i="67" s="1"/>
  <c r="AS44" i="67"/>
  <c r="AT44" i="67" s="1"/>
  <c r="AS41" i="67"/>
  <c r="AT41" i="67" s="1"/>
  <c r="AS100" i="67"/>
  <c r="AT100" i="67" s="1"/>
  <c r="AS94" i="67"/>
  <c r="AT94" i="67" s="1"/>
  <c r="AS86" i="67"/>
  <c r="AT86" i="67" s="1"/>
  <c r="AS74" i="67"/>
  <c r="AT74" i="67" s="1"/>
  <c r="AS51" i="67"/>
  <c r="AT51" i="67" s="1"/>
  <c r="AS97" i="67"/>
  <c r="AT97" i="67" s="1"/>
  <c r="AS89" i="67"/>
  <c r="AT89" i="67" s="1"/>
  <c r="AS85" i="67"/>
  <c r="AT85" i="67" s="1"/>
  <c r="AS62" i="67"/>
  <c r="AT62" i="67" s="1"/>
  <c r="AS46" i="67"/>
  <c r="AT46" i="67" s="1"/>
  <c r="AS81" i="67"/>
  <c r="AT81" i="67" s="1"/>
  <c r="AS77" i="67"/>
  <c r="AT77" i="67" s="1"/>
  <c r="AS58" i="67"/>
  <c r="AT58" i="67" s="1"/>
  <c r="AS70" i="67"/>
  <c r="AT70" i="67" s="1"/>
  <c r="AS40" i="67"/>
  <c r="AT40" i="67" s="1"/>
  <c r="AS39" i="67"/>
  <c r="AT39" i="67" s="1"/>
  <c r="AS98" i="67"/>
  <c r="AT98" i="67" s="1"/>
  <c r="AS71" i="67"/>
  <c r="AT71" i="67" s="1"/>
  <c r="AS99" i="67"/>
  <c r="AT99" i="67" s="1"/>
  <c r="AS95" i="67"/>
  <c r="AT95" i="67" s="1"/>
  <c r="AS79" i="67"/>
  <c r="AT79" i="67" s="1"/>
  <c r="AS49" i="67"/>
  <c r="AT49" i="67" s="1"/>
  <c r="AS43" i="67"/>
  <c r="AT43" i="67" s="1"/>
  <c r="AS72" i="67"/>
  <c r="AT72" i="67" s="1"/>
  <c r="AS64" i="67"/>
  <c r="AT64" i="67" s="1"/>
  <c r="AS60" i="67"/>
  <c r="AT60" i="67" s="1"/>
  <c r="AS93" i="67"/>
  <c r="AT93" i="67" s="1"/>
  <c r="AS84" i="67"/>
  <c r="AT84" i="67" s="1"/>
  <c r="AS92" i="67"/>
  <c r="AT92" i="67" s="1"/>
  <c r="AS61" i="67"/>
  <c r="AT61" i="67" s="1"/>
  <c r="AS45" i="67"/>
  <c r="AT45" i="67" s="1"/>
  <c r="AS96" i="67"/>
  <c r="AT96" i="67" s="1"/>
  <c r="AS50" i="67"/>
  <c r="AT50" i="67" s="1"/>
  <c r="AS47" i="67"/>
  <c r="AT47" i="67" s="1"/>
  <c r="AP98" i="67"/>
  <c r="AQ98" i="67" s="1"/>
  <c r="AP96" i="67"/>
  <c r="AQ96" i="67" s="1"/>
  <c r="AP92" i="67"/>
  <c r="AQ92" i="67" s="1"/>
  <c r="AP84" i="67"/>
  <c r="AQ84" i="67" s="1"/>
  <c r="AP77" i="67"/>
  <c r="AQ77" i="67" s="1"/>
  <c r="AP70" i="67"/>
  <c r="AQ70" i="67" s="1"/>
  <c r="AP60" i="67"/>
  <c r="AQ60" i="67" s="1"/>
  <c r="AP58" i="67"/>
  <c r="AQ58" i="67" s="1"/>
  <c r="AP46" i="67"/>
  <c r="AQ46" i="67" s="1"/>
  <c r="AP101" i="67"/>
  <c r="AQ101" i="67" s="1"/>
  <c r="AP87" i="67"/>
  <c r="AQ87" i="67" s="1"/>
  <c r="AP75" i="67"/>
  <c r="AQ75" i="67" s="1"/>
  <c r="AP68" i="67"/>
  <c r="AQ68" i="67" s="1"/>
  <c r="AP63" i="67"/>
  <c r="AQ63" i="67" s="1"/>
  <c r="AP54" i="67"/>
  <c r="AQ54" i="67" s="1"/>
  <c r="AP48" i="67"/>
  <c r="AQ48" i="67" s="1"/>
  <c r="AP99" i="67"/>
  <c r="AQ99" i="67" s="1"/>
  <c r="AP97" i="67"/>
  <c r="AQ97" i="67" s="1"/>
  <c r="AP95" i="67"/>
  <c r="AQ95" i="67" s="1"/>
  <c r="AP93" i="67"/>
  <c r="AQ93" i="67" s="1"/>
  <c r="AP85" i="67"/>
  <c r="AQ85" i="67" s="1"/>
  <c r="AP71" i="67"/>
  <c r="AQ71" i="67" s="1"/>
  <c r="AP61" i="67"/>
  <c r="AQ61" i="67" s="1"/>
  <c r="AP50" i="67"/>
  <c r="AQ50" i="67" s="1"/>
  <c r="AP47" i="67"/>
  <c r="AQ47" i="67" s="1"/>
  <c r="AP45" i="67"/>
  <c r="AQ45" i="67" s="1"/>
  <c r="AP102" i="67"/>
  <c r="AQ102" i="67" s="1"/>
  <c r="AP88" i="67"/>
  <c r="AQ88" i="67" s="1"/>
  <c r="AP80" i="67"/>
  <c r="AQ80" i="67" s="1"/>
  <c r="AP78" i="67"/>
  <c r="AQ78" i="67" s="1"/>
  <c r="AP69" i="67"/>
  <c r="AQ69" i="67" s="1"/>
  <c r="AP59" i="67"/>
  <c r="AQ59" i="67" s="1"/>
  <c r="AP55" i="67"/>
  <c r="AQ55" i="67" s="1"/>
  <c r="AP91" i="67"/>
  <c r="AQ91" i="67" s="1"/>
  <c r="AP83" i="67"/>
  <c r="AQ83" i="67" s="1"/>
  <c r="AP76" i="67"/>
  <c r="AQ76" i="67" s="1"/>
  <c r="AP67" i="67"/>
  <c r="AQ67" i="67" s="1"/>
  <c r="AP65" i="67"/>
  <c r="AQ65" i="67" s="1"/>
  <c r="AP57" i="67"/>
  <c r="AQ57" i="67" s="1"/>
  <c r="AP53" i="67"/>
  <c r="AQ53" i="67" s="1"/>
  <c r="AP73" i="67"/>
  <c r="AQ73" i="67" s="1"/>
  <c r="AP89" i="67"/>
  <c r="AQ89" i="67" s="1"/>
  <c r="AP62" i="67"/>
  <c r="AQ62" i="67" s="1"/>
  <c r="AP94" i="67"/>
  <c r="AQ94" i="67" s="1"/>
  <c r="AP81" i="67"/>
  <c r="AQ81" i="67" s="1"/>
  <c r="AP51" i="67"/>
  <c r="AQ51" i="67" s="1"/>
  <c r="AP90" i="67"/>
  <c r="AQ90" i="67" s="1"/>
  <c r="AP86" i="67"/>
  <c r="AQ86" i="67" s="1"/>
  <c r="AP74" i="67"/>
  <c r="AQ74" i="67" s="1"/>
  <c r="AP66" i="67"/>
  <c r="AQ66" i="67" s="1"/>
  <c r="AP82" i="67"/>
  <c r="AQ82" i="67" s="1"/>
  <c r="AP79" i="67"/>
  <c r="AQ79" i="67" s="1"/>
  <c r="AP56" i="67"/>
  <c r="AQ56" i="67" s="1"/>
  <c r="AP52" i="67"/>
  <c r="AQ52" i="67" s="1"/>
  <c r="AP49" i="67"/>
  <c r="AQ49" i="67" s="1"/>
  <c r="AP100" i="67"/>
  <c r="AQ100" i="67" s="1"/>
  <c r="AP72" i="67"/>
  <c r="AQ72" i="67" s="1"/>
  <c r="AP64" i="67"/>
  <c r="AQ64" i="67" s="1"/>
  <c r="AP39" i="67"/>
  <c r="AQ39" i="67" s="1"/>
  <c r="AP43" i="67"/>
  <c r="AQ43" i="67" s="1"/>
  <c r="AP40" i="67"/>
  <c r="AQ40" i="67" s="1"/>
  <c r="AP103" i="67"/>
  <c r="AQ103" i="67" s="1"/>
  <c r="AP44" i="67"/>
  <c r="AQ44" i="67" s="1"/>
  <c r="AP41" i="67"/>
  <c r="AQ41" i="67" s="1"/>
  <c r="AP42" i="67"/>
  <c r="AQ42" i="67" s="1"/>
  <c r="BB98" i="67"/>
  <c r="BC98" i="67" s="1"/>
  <c r="BB96" i="67"/>
  <c r="BC96" i="67" s="1"/>
  <c r="BB94" i="67"/>
  <c r="BC94" i="67" s="1"/>
  <c r="BB92" i="67"/>
  <c r="BC92" i="67" s="1"/>
  <c r="BB84" i="67"/>
  <c r="BC84" i="67" s="1"/>
  <c r="BB70" i="67"/>
  <c r="BC70" i="67" s="1"/>
  <c r="BB44" i="67"/>
  <c r="BC44" i="67" s="1"/>
  <c r="BB101" i="67"/>
  <c r="BC101" i="67" s="1"/>
  <c r="BB87" i="67"/>
  <c r="BC87" i="67" s="1"/>
  <c r="BB79" i="67"/>
  <c r="BC79" i="67" s="1"/>
  <c r="BB77" i="67"/>
  <c r="BC77" i="67" s="1"/>
  <c r="BB68" i="67"/>
  <c r="BC68" i="67" s="1"/>
  <c r="BB60" i="67"/>
  <c r="BC60" i="67" s="1"/>
  <c r="BB58" i="67"/>
  <c r="BC58" i="67" s="1"/>
  <c r="BB49" i="67"/>
  <c r="BC49" i="67" s="1"/>
  <c r="BB46" i="67"/>
  <c r="BC46" i="67" s="1"/>
  <c r="BB103" i="67"/>
  <c r="BC103" i="67" s="1"/>
  <c r="BB99" i="67"/>
  <c r="BC99" i="67" s="1"/>
  <c r="BB93" i="67"/>
  <c r="BC93" i="67" s="1"/>
  <c r="BB85" i="67"/>
  <c r="BC85" i="67" s="1"/>
  <c r="BB73" i="67"/>
  <c r="BC73" i="67" s="1"/>
  <c r="BB56" i="67"/>
  <c r="BC56" i="67" s="1"/>
  <c r="BB52" i="67"/>
  <c r="BC52" i="67" s="1"/>
  <c r="BB50" i="67"/>
  <c r="BC50" i="67" s="1"/>
  <c r="BB88" i="67"/>
  <c r="BC88" i="67" s="1"/>
  <c r="BB80" i="67"/>
  <c r="BC80" i="67" s="1"/>
  <c r="BB71" i="67"/>
  <c r="BC71" i="67" s="1"/>
  <c r="BB63" i="67"/>
  <c r="BC63" i="67" s="1"/>
  <c r="BB61" i="67"/>
  <c r="BC61" i="67" s="1"/>
  <c r="BB48" i="67"/>
  <c r="BC48" i="67" s="1"/>
  <c r="BB42" i="67"/>
  <c r="BC42" i="67" s="1"/>
  <c r="BB39" i="67"/>
  <c r="BC39" i="67" s="1"/>
  <c r="BB102" i="67"/>
  <c r="BC102" i="67" s="1"/>
  <c r="BB97" i="67"/>
  <c r="BC97" i="67" s="1"/>
  <c r="BB95" i="67"/>
  <c r="BC95" i="67" s="1"/>
  <c r="BB91" i="67"/>
  <c r="BC91" i="67" s="1"/>
  <c r="BB83" i="67"/>
  <c r="BC83" i="67" s="1"/>
  <c r="BB78" i="67"/>
  <c r="BC78" i="67" s="1"/>
  <c r="BB76" i="67"/>
  <c r="BC76" i="67" s="1"/>
  <c r="BB69" i="67"/>
  <c r="BC69" i="67" s="1"/>
  <c r="BB82" i="67"/>
  <c r="BC82" i="67" s="1"/>
  <c r="BB59" i="67"/>
  <c r="BC59" i="67" s="1"/>
  <c r="BB55" i="67"/>
  <c r="BC55" i="67" s="1"/>
  <c r="BB51" i="67"/>
  <c r="BC51" i="67" s="1"/>
  <c r="BB43" i="67"/>
  <c r="BC43" i="67" s="1"/>
  <c r="BB67" i="67"/>
  <c r="BC67" i="67" s="1"/>
  <c r="BB75" i="67"/>
  <c r="BC75" i="67" s="1"/>
  <c r="BB100" i="67"/>
  <c r="BC100" i="67" s="1"/>
  <c r="BB72" i="67"/>
  <c r="BC72" i="67" s="1"/>
  <c r="BB64" i="67"/>
  <c r="BC64" i="67" s="1"/>
  <c r="BB53" i="67"/>
  <c r="BC53" i="67" s="1"/>
  <c r="BB45" i="67"/>
  <c r="BC45" i="67" s="1"/>
  <c r="BB57" i="67"/>
  <c r="BC57" i="67" s="1"/>
  <c r="BB47" i="67"/>
  <c r="BC47" i="67" s="1"/>
  <c r="BB41" i="67"/>
  <c r="BC41" i="67" s="1"/>
  <c r="BB90" i="67"/>
  <c r="BC90" i="67" s="1"/>
  <c r="BB86" i="67"/>
  <c r="BC86" i="67" s="1"/>
  <c r="BB81" i="67"/>
  <c r="BC81" i="67" s="1"/>
  <c r="BB89" i="67"/>
  <c r="BC89" i="67" s="1"/>
  <c r="BB65" i="67"/>
  <c r="BC65" i="67" s="1"/>
  <c r="BB62" i="67"/>
  <c r="BC62" i="67" s="1"/>
  <c r="BB54" i="67"/>
  <c r="BC54" i="67" s="1"/>
  <c r="BB40" i="67"/>
  <c r="BC40" i="67" s="1"/>
  <c r="BB74" i="67"/>
  <c r="BC74" i="67" s="1"/>
  <c r="BB66" i="67"/>
  <c r="BC66" i="67" s="1"/>
  <c r="AI91" i="67"/>
  <c r="AJ91" i="67" s="1"/>
  <c r="AI83" i="67"/>
  <c r="AJ83" i="67" s="1"/>
  <c r="AI76" i="67"/>
  <c r="AJ76" i="67" s="1"/>
  <c r="AI67" i="67"/>
  <c r="AJ67" i="67" s="1"/>
  <c r="AI65" i="67"/>
  <c r="AJ65" i="67" s="1"/>
  <c r="AI55" i="67"/>
  <c r="AJ55" i="67" s="1"/>
  <c r="AI44" i="67"/>
  <c r="AJ44" i="67" s="1"/>
  <c r="AI41" i="67"/>
  <c r="AJ41" i="67" s="1"/>
  <c r="AI100" i="67"/>
  <c r="AJ100" i="67" s="1"/>
  <c r="AI94" i="67"/>
  <c r="AJ94" i="67" s="1"/>
  <c r="AI86" i="67"/>
  <c r="AJ86" i="67" s="1"/>
  <c r="AI74" i="67"/>
  <c r="AJ74" i="67" s="1"/>
  <c r="AI57" i="67"/>
  <c r="AJ57" i="67" s="1"/>
  <c r="AI53" i="67"/>
  <c r="AJ53" i="67" s="1"/>
  <c r="AI51" i="67"/>
  <c r="AJ51" i="67" s="1"/>
  <c r="AI103" i="67"/>
  <c r="AJ103" i="67" s="1"/>
  <c r="AI98" i="67"/>
  <c r="AJ98" i="67" s="1"/>
  <c r="AI96" i="67"/>
  <c r="AJ96" i="67" s="1"/>
  <c r="AI92" i="67"/>
  <c r="AJ92" i="67" s="1"/>
  <c r="AI84" i="67"/>
  <c r="AJ84" i="67" s="1"/>
  <c r="AI79" i="67"/>
  <c r="AJ79" i="67" s="1"/>
  <c r="AI77" i="67"/>
  <c r="AJ77" i="67" s="1"/>
  <c r="AI70" i="67"/>
  <c r="AJ70" i="67" s="1"/>
  <c r="AI46" i="67"/>
  <c r="AJ46" i="67" s="1"/>
  <c r="AI101" i="67"/>
  <c r="AJ101" i="67" s="1"/>
  <c r="AI87" i="67"/>
  <c r="AJ87" i="67" s="1"/>
  <c r="AI75" i="67"/>
  <c r="AJ75" i="67" s="1"/>
  <c r="AI68" i="67"/>
  <c r="AJ68" i="67" s="1"/>
  <c r="AI60" i="67"/>
  <c r="AJ60" i="67" s="1"/>
  <c r="AI58" i="67"/>
  <c r="AJ58" i="67" s="1"/>
  <c r="AI54" i="67"/>
  <c r="AJ54" i="67" s="1"/>
  <c r="AI48" i="67"/>
  <c r="AJ48" i="67" s="1"/>
  <c r="AI42" i="67"/>
  <c r="AJ42" i="67" s="1"/>
  <c r="AI90" i="67"/>
  <c r="AJ90" i="67" s="1"/>
  <c r="AI82" i="67"/>
  <c r="AJ82" i="67" s="1"/>
  <c r="AI73" i="67"/>
  <c r="AJ73" i="67" s="1"/>
  <c r="AI66" i="67"/>
  <c r="AJ66" i="67" s="1"/>
  <c r="AI63" i="67"/>
  <c r="AJ63" i="67" s="1"/>
  <c r="AI56" i="67"/>
  <c r="AJ56" i="67" s="1"/>
  <c r="AI52" i="67"/>
  <c r="AJ52" i="67" s="1"/>
  <c r="AI72" i="67"/>
  <c r="AJ72" i="67" s="1"/>
  <c r="AI64" i="67"/>
  <c r="AJ64" i="67" s="1"/>
  <c r="AI93" i="67"/>
  <c r="AJ93" i="67" s="1"/>
  <c r="AI88" i="67"/>
  <c r="AJ88" i="67" s="1"/>
  <c r="AI61" i="67"/>
  <c r="AJ61" i="67" s="1"/>
  <c r="AI45" i="67"/>
  <c r="AJ45" i="67" s="1"/>
  <c r="AI97" i="67"/>
  <c r="AJ97" i="67" s="1"/>
  <c r="AI85" i="67"/>
  <c r="AJ85" i="67" s="1"/>
  <c r="AI80" i="67"/>
  <c r="AJ80" i="67" s="1"/>
  <c r="AI50" i="67"/>
  <c r="AJ50" i="67" s="1"/>
  <c r="AI89" i="67"/>
  <c r="AJ89" i="67" s="1"/>
  <c r="AI69" i="67"/>
  <c r="AJ69" i="67" s="1"/>
  <c r="AI62" i="67"/>
  <c r="AJ62" i="67" s="1"/>
  <c r="AI47" i="67"/>
  <c r="AJ47" i="67" s="1"/>
  <c r="AI81" i="67"/>
  <c r="AJ81" i="67" s="1"/>
  <c r="AI102" i="67"/>
  <c r="AJ102" i="67" s="1"/>
  <c r="AI78" i="67"/>
  <c r="AJ78" i="67" s="1"/>
  <c r="AI71" i="67"/>
  <c r="AJ71" i="67" s="1"/>
  <c r="AI59" i="67"/>
  <c r="AJ59" i="67" s="1"/>
  <c r="AI40" i="67"/>
  <c r="AJ40" i="67" s="1"/>
  <c r="AI39" i="67"/>
  <c r="AJ39" i="67" s="1"/>
  <c r="AI99" i="67"/>
  <c r="AJ99" i="67" s="1"/>
  <c r="AI95" i="67"/>
  <c r="AJ95" i="67" s="1"/>
  <c r="AI43" i="67"/>
  <c r="AJ43" i="67" s="1"/>
  <c r="AI49" i="67"/>
  <c r="AJ49" i="67" s="1"/>
  <c r="AV99" i="67"/>
  <c r="AW99" i="67" s="1"/>
  <c r="AV97" i="67"/>
  <c r="AW97" i="67" s="1"/>
  <c r="AV95" i="67"/>
  <c r="AW95" i="67" s="1"/>
  <c r="AV93" i="67"/>
  <c r="AW93" i="67" s="1"/>
  <c r="AV85" i="67"/>
  <c r="AW85" i="67" s="1"/>
  <c r="AV73" i="67"/>
  <c r="AW73" i="67" s="1"/>
  <c r="AV56" i="67"/>
  <c r="AW56" i="67" s="1"/>
  <c r="AV50" i="67"/>
  <c r="AW50" i="67" s="1"/>
  <c r="AV102" i="67"/>
  <c r="AW102" i="67" s="1"/>
  <c r="AV88" i="67"/>
  <c r="AW88" i="67" s="1"/>
  <c r="AV80" i="67"/>
  <c r="AW80" i="67" s="1"/>
  <c r="AV78" i="67"/>
  <c r="AW78" i="67" s="1"/>
  <c r="AV71" i="67"/>
  <c r="AW71" i="67" s="1"/>
  <c r="AV61" i="67"/>
  <c r="AW61" i="67" s="1"/>
  <c r="AV59" i="67"/>
  <c r="AW59" i="67" s="1"/>
  <c r="AV47" i="67"/>
  <c r="AW47" i="67" s="1"/>
  <c r="AV45" i="67"/>
  <c r="AW45" i="67" s="1"/>
  <c r="AV100" i="67"/>
  <c r="AW100" i="67" s="1"/>
  <c r="AV94" i="67"/>
  <c r="AW94" i="67" s="1"/>
  <c r="AV86" i="67"/>
  <c r="AW86" i="67" s="1"/>
  <c r="AV74" i="67"/>
  <c r="AW74" i="67" s="1"/>
  <c r="AV67" i="67"/>
  <c r="AW67" i="67" s="1"/>
  <c r="AV53" i="67"/>
  <c r="AW53" i="67" s="1"/>
  <c r="AV44" i="67"/>
  <c r="AW44" i="67" s="1"/>
  <c r="AV89" i="67"/>
  <c r="AW89" i="67" s="1"/>
  <c r="AV81" i="67"/>
  <c r="AW81" i="67" s="1"/>
  <c r="AV79" i="67"/>
  <c r="AW79" i="67" s="1"/>
  <c r="AV72" i="67"/>
  <c r="AW72" i="67" s="1"/>
  <c r="AV62" i="67"/>
  <c r="AW62" i="67" s="1"/>
  <c r="AV51" i="67"/>
  <c r="AW51" i="67" s="1"/>
  <c r="AV49" i="67"/>
  <c r="AW49" i="67" s="1"/>
  <c r="AV98" i="67"/>
  <c r="AW98" i="67" s="1"/>
  <c r="AV96" i="67"/>
  <c r="AW96" i="67" s="1"/>
  <c r="AV92" i="67"/>
  <c r="AW92" i="67" s="1"/>
  <c r="AV84" i="67"/>
  <c r="AW84" i="67" s="1"/>
  <c r="AV70" i="67"/>
  <c r="AW70" i="67" s="1"/>
  <c r="AV64" i="67"/>
  <c r="AW64" i="67" s="1"/>
  <c r="AV60" i="67"/>
  <c r="AW60" i="67" s="1"/>
  <c r="AV101" i="67"/>
  <c r="AW101" i="67" s="1"/>
  <c r="AV77" i="67"/>
  <c r="AW77" i="67" s="1"/>
  <c r="AV69" i="67"/>
  <c r="AW69" i="67" s="1"/>
  <c r="AV65" i="67"/>
  <c r="AW65" i="67" s="1"/>
  <c r="AV58" i="67"/>
  <c r="AW58" i="67" s="1"/>
  <c r="AV40" i="67"/>
  <c r="AW40" i="67" s="1"/>
  <c r="AV54" i="67"/>
  <c r="AW54" i="67" s="1"/>
  <c r="AV42" i="67"/>
  <c r="AW42" i="67" s="1"/>
  <c r="AV41" i="67"/>
  <c r="AW41" i="67" s="1"/>
  <c r="AV39" i="67"/>
  <c r="AW39" i="67" s="1"/>
  <c r="AV90" i="67"/>
  <c r="AW90" i="67" s="1"/>
  <c r="AV66" i="67"/>
  <c r="AW66" i="67" s="1"/>
  <c r="AV55" i="67"/>
  <c r="AW55" i="67" s="1"/>
  <c r="AV48" i="67"/>
  <c r="AW48" i="67" s="1"/>
  <c r="AV43" i="67"/>
  <c r="AW43" i="67" s="1"/>
  <c r="AV82" i="67"/>
  <c r="AW82" i="67" s="1"/>
  <c r="AV63" i="67"/>
  <c r="AW63" i="67" s="1"/>
  <c r="AV103" i="67"/>
  <c r="AW103" i="67" s="1"/>
  <c r="AV91" i="67"/>
  <c r="AW91" i="67" s="1"/>
  <c r="AV87" i="67"/>
  <c r="AW87" i="67" s="1"/>
  <c r="AV52" i="67"/>
  <c r="AW52" i="67" s="1"/>
  <c r="AV83" i="67"/>
  <c r="AW83" i="67" s="1"/>
  <c r="AV75" i="67"/>
  <c r="AW75" i="67" s="1"/>
  <c r="AV68" i="67"/>
  <c r="AW68" i="67" s="1"/>
  <c r="AV46" i="67"/>
  <c r="AW46" i="67" s="1"/>
  <c r="AV76" i="67"/>
  <c r="AW76" i="67" s="1"/>
  <c r="AV57" i="67"/>
  <c r="AW57" i="67" s="1"/>
  <c r="AM100" i="67"/>
  <c r="AN100" i="67" s="1"/>
  <c r="AM94" i="67"/>
  <c r="AN94" i="67" s="1"/>
  <c r="AM86" i="67"/>
  <c r="AN86" i="67" s="1"/>
  <c r="AM74" i="67"/>
  <c r="AN74" i="67" s="1"/>
  <c r="AM51" i="67"/>
  <c r="AN51" i="67" s="1"/>
  <c r="AM89" i="67"/>
  <c r="AN89" i="67" s="1"/>
  <c r="AM81" i="67"/>
  <c r="AN81" i="67" s="1"/>
  <c r="AM79" i="67"/>
  <c r="AN79" i="67" s="1"/>
  <c r="AM72" i="67"/>
  <c r="AN72" i="67" s="1"/>
  <c r="AM64" i="67"/>
  <c r="AN64" i="67" s="1"/>
  <c r="AM62" i="67"/>
  <c r="AN62" i="67" s="1"/>
  <c r="AM49" i="67"/>
  <c r="AN49" i="67" s="1"/>
  <c r="AM43" i="67"/>
  <c r="AN43" i="67" s="1"/>
  <c r="AM101" i="67"/>
  <c r="AN101" i="67" s="1"/>
  <c r="AM87" i="67"/>
  <c r="AN87" i="67" s="1"/>
  <c r="AM75" i="67"/>
  <c r="AN75" i="67" s="1"/>
  <c r="AM68" i="67"/>
  <c r="AN68" i="67" s="1"/>
  <c r="AM63" i="67"/>
  <c r="AN63" i="67" s="1"/>
  <c r="AM54" i="67"/>
  <c r="AN54" i="67" s="1"/>
  <c r="AM48" i="67"/>
  <c r="AN48" i="67" s="1"/>
  <c r="AM90" i="67"/>
  <c r="AN90" i="67" s="1"/>
  <c r="AM82" i="67"/>
  <c r="AN82" i="67" s="1"/>
  <c r="AM73" i="67"/>
  <c r="AN73" i="67" s="1"/>
  <c r="AM66" i="67"/>
  <c r="AN66" i="67" s="1"/>
  <c r="AM56" i="67"/>
  <c r="AN56" i="67" s="1"/>
  <c r="AM52" i="67"/>
  <c r="AN52" i="67" s="1"/>
  <c r="AM99" i="67"/>
  <c r="AN99" i="67" s="1"/>
  <c r="AM97" i="67"/>
  <c r="AN97" i="67" s="1"/>
  <c r="AM95" i="67"/>
  <c r="AN95" i="67" s="1"/>
  <c r="AM93" i="67"/>
  <c r="AN93" i="67" s="1"/>
  <c r="AM85" i="67"/>
  <c r="AN85" i="67" s="1"/>
  <c r="AM71" i="67"/>
  <c r="AN71" i="67" s="1"/>
  <c r="AM61" i="67"/>
  <c r="AN61" i="67" s="1"/>
  <c r="AM50" i="67"/>
  <c r="AN50" i="67" s="1"/>
  <c r="AM92" i="67"/>
  <c r="AN92" i="67" s="1"/>
  <c r="AM88" i="67"/>
  <c r="AN88" i="67" s="1"/>
  <c r="AM53" i="67"/>
  <c r="AN53" i="67" s="1"/>
  <c r="AM45" i="67"/>
  <c r="AN45" i="67" s="1"/>
  <c r="AM96" i="67"/>
  <c r="AN96" i="67" s="1"/>
  <c r="AM84" i="67"/>
  <c r="AN84" i="67" s="1"/>
  <c r="AM80" i="67"/>
  <c r="AN80" i="67" s="1"/>
  <c r="AM76" i="67"/>
  <c r="AN76" i="67" s="1"/>
  <c r="AM57" i="67"/>
  <c r="AN57" i="67" s="1"/>
  <c r="AM47" i="67"/>
  <c r="AN47" i="67" s="1"/>
  <c r="AM69" i="67"/>
  <c r="AN69" i="67" s="1"/>
  <c r="AM65" i="67"/>
  <c r="AN65" i="67" s="1"/>
  <c r="AM46" i="67"/>
  <c r="AN46" i="67" s="1"/>
  <c r="AM77" i="67"/>
  <c r="AN77" i="67" s="1"/>
  <c r="AM58" i="67"/>
  <c r="AN58" i="67" s="1"/>
  <c r="AM42" i="67"/>
  <c r="AN42" i="67" s="1"/>
  <c r="AM41" i="67"/>
  <c r="AN41" i="67" s="1"/>
  <c r="AM102" i="67"/>
  <c r="AN102" i="67" s="1"/>
  <c r="AM78" i="67"/>
  <c r="AN78" i="67" s="1"/>
  <c r="AM70" i="67"/>
  <c r="AN70" i="67" s="1"/>
  <c r="AM59" i="67"/>
  <c r="AN59" i="67" s="1"/>
  <c r="AM55" i="67"/>
  <c r="AN55" i="67" s="1"/>
  <c r="AM40" i="67"/>
  <c r="AN40" i="67" s="1"/>
  <c r="AM39" i="67"/>
  <c r="AN39" i="67" s="1"/>
  <c r="AM98" i="67"/>
  <c r="AN98" i="67" s="1"/>
  <c r="AM103" i="67"/>
  <c r="AN103" i="67" s="1"/>
  <c r="AM83" i="67"/>
  <c r="AN83" i="67" s="1"/>
  <c r="AM91" i="67"/>
  <c r="AN91" i="67" s="1"/>
  <c r="AM67" i="67"/>
  <c r="AN67" i="67" s="1"/>
  <c r="AM44" i="67"/>
  <c r="AN44" i="67" s="1"/>
  <c r="AM60" i="67"/>
  <c r="AN60" i="67" s="1"/>
  <c r="AY100" i="67"/>
  <c r="AZ100" i="67" s="1"/>
  <c r="AY86" i="67"/>
  <c r="AZ86" i="67" s="1"/>
  <c r="AY74" i="67"/>
  <c r="AZ74" i="67" s="1"/>
  <c r="AY67" i="67"/>
  <c r="AZ67" i="67" s="1"/>
  <c r="AY53" i="67"/>
  <c r="AZ53" i="67" s="1"/>
  <c r="AY89" i="67"/>
  <c r="AZ89" i="67" s="1"/>
  <c r="AY81" i="67"/>
  <c r="AZ81" i="67" s="1"/>
  <c r="AY72" i="67"/>
  <c r="AZ72" i="67" s="1"/>
  <c r="AY62" i="67"/>
  <c r="AZ62" i="67" s="1"/>
  <c r="AY51" i="67"/>
  <c r="AZ51" i="67" s="1"/>
  <c r="AY101" i="67"/>
  <c r="AZ101" i="67" s="1"/>
  <c r="AY87" i="67"/>
  <c r="AZ87" i="67" s="1"/>
  <c r="AY77" i="67"/>
  <c r="AZ77" i="67" s="1"/>
  <c r="AY68" i="67"/>
  <c r="AZ68" i="67" s="1"/>
  <c r="AY58" i="67"/>
  <c r="AZ58" i="67" s="1"/>
  <c r="AY90" i="67"/>
  <c r="AZ90" i="67" s="1"/>
  <c r="AY82" i="67"/>
  <c r="AZ82" i="67" s="1"/>
  <c r="AY75" i="67"/>
  <c r="AZ75" i="67" s="1"/>
  <c r="AY66" i="67"/>
  <c r="AZ66" i="67" s="1"/>
  <c r="AY54" i="67"/>
  <c r="AZ54" i="67" s="1"/>
  <c r="AY99" i="67"/>
  <c r="AZ99" i="67" s="1"/>
  <c r="AY93" i="67"/>
  <c r="AZ93" i="67" s="1"/>
  <c r="AY85" i="67"/>
  <c r="AZ85" i="67" s="1"/>
  <c r="AY73" i="67"/>
  <c r="AZ73" i="67" s="1"/>
  <c r="AY56" i="67"/>
  <c r="AZ56" i="67" s="1"/>
  <c r="AY50" i="67"/>
  <c r="AZ50" i="67" s="1"/>
  <c r="AY102" i="67"/>
  <c r="AZ102" i="67" s="1"/>
  <c r="AY98" i="67"/>
  <c r="AZ98" i="67" s="1"/>
  <c r="AY71" i="67"/>
  <c r="AZ71" i="67" s="1"/>
  <c r="AY91" i="67"/>
  <c r="AZ91" i="67" s="1"/>
  <c r="AY92" i="67"/>
  <c r="AZ92" i="67" s="1"/>
  <c r="AY83" i="67"/>
  <c r="AZ83" i="67" s="1"/>
  <c r="AY96" i="67"/>
  <c r="AZ96" i="67" s="1"/>
  <c r="AY88" i="67"/>
  <c r="AZ88" i="67" s="1"/>
  <c r="AY84" i="67"/>
  <c r="AZ84" i="67" s="1"/>
  <c r="AY61" i="67"/>
  <c r="AZ61" i="67" s="1"/>
  <c r="AY80" i="67"/>
  <c r="AZ80" i="67" s="1"/>
  <c r="AY76" i="67"/>
  <c r="AZ76" i="67" s="1"/>
  <c r="AY69" i="67"/>
  <c r="AZ69" i="67" s="1"/>
  <c r="AY70" i="67"/>
  <c r="AZ70" i="67" s="1"/>
  <c r="AY103" i="67"/>
  <c r="AZ103" i="67" s="1"/>
  <c r="AY94" i="67"/>
  <c r="AZ94" i="67" s="1"/>
  <c r="AY45" i="67"/>
  <c r="AZ45" i="67" s="1"/>
  <c r="AY79" i="67"/>
  <c r="AZ79" i="67" s="1"/>
  <c r="AY46" i="67"/>
  <c r="AZ46" i="67" s="1"/>
  <c r="AY63" i="67"/>
  <c r="AZ63" i="67" s="1"/>
  <c r="AY42" i="67"/>
  <c r="AZ42" i="67" s="1"/>
  <c r="AY49" i="67"/>
  <c r="AZ49" i="67" s="1"/>
  <c r="AY43" i="67"/>
  <c r="AZ43" i="67" s="1"/>
  <c r="AY41" i="67"/>
  <c r="AZ41" i="67" s="1"/>
  <c r="AY40" i="67"/>
  <c r="AZ40" i="67" s="1"/>
  <c r="AY59" i="67"/>
  <c r="AZ59" i="67" s="1"/>
  <c r="AY60" i="67"/>
  <c r="AZ60" i="67" s="1"/>
  <c r="AY55" i="67"/>
  <c r="AZ55" i="67" s="1"/>
  <c r="AY97" i="67"/>
  <c r="AZ97" i="67" s="1"/>
  <c r="AY95" i="67"/>
  <c r="AZ95" i="67" s="1"/>
  <c r="AY52" i="67"/>
  <c r="AZ52" i="67" s="1"/>
  <c r="AY65" i="67"/>
  <c r="AZ65" i="67" s="1"/>
  <c r="AY39" i="67"/>
  <c r="AZ39" i="67" s="1"/>
  <c r="AY47" i="67"/>
  <c r="AZ47" i="67" s="1"/>
  <c r="AY78" i="67"/>
  <c r="AZ78" i="67" s="1"/>
  <c r="AY48" i="67"/>
  <c r="AZ48" i="67" s="1"/>
  <c r="AY64" i="67"/>
  <c r="AZ64" i="67" s="1"/>
  <c r="AY57" i="67"/>
  <c r="AZ57" i="67" s="1"/>
  <c r="AY44" i="67"/>
  <c r="AZ44" i="67" s="1"/>
  <c r="AV96" i="87"/>
  <c r="AW96" i="87" s="1"/>
  <c r="AV94" i="87"/>
  <c r="AW94" i="87" s="1"/>
  <c r="AV92" i="87"/>
  <c r="AW92" i="87" s="1"/>
  <c r="AV90" i="87"/>
  <c r="AW90" i="87" s="1"/>
  <c r="AV88" i="87"/>
  <c r="AW88" i="87" s="1"/>
  <c r="AV86" i="87"/>
  <c r="AW86" i="87" s="1"/>
  <c r="AV84" i="87"/>
  <c r="AW84" i="87" s="1"/>
  <c r="AV82" i="87"/>
  <c r="AW82" i="87" s="1"/>
  <c r="AV80" i="87"/>
  <c r="AW80" i="87" s="1"/>
  <c r="AV78" i="87"/>
  <c r="AW78" i="87" s="1"/>
  <c r="AV76" i="87"/>
  <c r="AW76" i="87" s="1"/>
  <c r="AV74" i="87"/>
  <c r="AW74" i="87" s="1"/>
  <c r="AV72" i="87"/>
  <c r="AW72" i="87" s="1"/>
  <c r="AV99" i="87"/>
  <c r="AW99" i="87" s="1"/>
  <c r="AV97" i="87"/>
  <c r="AW97" i="87" s="1"/>
  <c r="AV71" i="87"/>
  <c r="AW71" i="87" s="1"/>
  <c r="AV69" i="87"/>
  <c r="AW69" i="87" s="1"/>
  <c r="AV100" i="87"/>
  <c r="AW100" i="87" s="1"/>
  <c r="AV95" i="87"/>
  <c r="AW95" i="87" s="1"/>
  <c r="AV79" i="87"/>
  <c r="AW79" i="87" s="1"/>
  <c r="AV93" i="87"/>
  <c r="AW93" i="87" s="1"/>
  <c r="AV77" i="87"/>
  <c r="AW77" i="87" s="1"/>
  <c r="AV83" i="87"/>
  <c r="AW83" i="87" s="1"/>
  <c r="AV98" i="87"/>
  <c r="AW98" i="87" s="1"/>
  <c r="AV91" i="87"/>
  <c r="AW91" i="87" s="1"/>
  <c r="AV75" i="87"/>
  <c r="AW75" i="87" s="1"/>
  <c r="AV70" i="87"/>
  <c r="AW70" i="87" s="1"/>
  <c r="AV89" i="87"/>
  <c r="AW89" i="87" s="1"/>
  <c r="AV73" i="87"/>
  <c r="AW73" i="87" s="1"/>
  <c r="AV87" i="87"/>
  <c r="AW87" i="87" s="1"/>
  <c r="AV68" i="87"/>
  <c r="AW68" i="87" s="1"/>
  <c r="AV85" i="87"/>
  <c r="AW85" i="87" s="1"/>
  <c r="AV81" i="87"/>
  <c r="AW81" i="87" s="1"/>
  <c r="AP75" i="87"/>
  <c r="AQ75" i="87" s="1"/>
  <c r="AP73" i="87"/>
  <c r="AQ73" i="87" s="1"/>
  <c r="AP97" i="87"/>
  <c r="AQ97" i="87" s="1"/>
  <c r="AP95" i="87"/>
  <c r="AQ95" i="87" s="1"/>
  <c r="AP93" i="87"/>
  <c r="AQ93" i="87" s="1"/>
  <c r="AP91" i="87"/>
  <c r="AQ91" i="87" s="1"/>
  <c r="AP89" i="87"/>
  <c r="AQ89" i="87" s="1"/>
  <c r="AP87" i="87"/>
  <c r="AQ87" i="87" s="1"/>
  <c r="AP85" i="87"/>
  <c r="AQ85" i="87" s="1"/>
  <c r="AP83" i="87"/>
  <c r="AQ83" i="87" s="1"/>
  <c r="AP81" i="87"/>
  <c r="AQ81" i="87" s="1"/>
  <c r="AP79" i="87"/>
  <c r="AQ79" i="87" s="1"/>
  <c r="AP77" i="87"/>
  <c r="AQ77" i="87" s="1"/>
  <c r="AP74" i="87"/>
  <c r="AQ74" i="87" s="1"/>
  <c r="AP100" i="87"/>
  <c r="AQ100" i="87" s="1"/>
  <c r="AP98" i="87"/>
  <c r="AQ98" i="87" s="1"/>
  <c r="AP70" i="87"/>
  <c r="AQ70" i="87" s="1"/>
  <c r="AP88" i="87"/>
  <c r="AQ88" i="87" s="1"/>
  <c r="AP69" i="87"/>
  <c r="AQ69" i="87" s="1"/>
  <c r="AP86" i="87"/>
  <c r="AQ86" i="87" s="1"/>
  <c r="AP72" i="87"/>
  <c r="AQ72" i="87" s="1"/>
  <c r="AP84" i="87"/>
  <c r="AQ84" i="87" s="1"/>
  <c r="AP71" i="87"/>
  <c r="AQ71" i="87" s="1"/>
  <c r="AP82" i="87"/>
  <c r="AQ82" i="87" s="1"/>
  <c r="AP99" i="87"/>
  <c r="AQ99" i="87" s="1"/>
  <c r="AP76" i="87"/>
  <c r="AQ76" i="87" s="1"/>
  <c r="AP96" i="87"/>
  <c r="AQ96" i="87" s="1"/>
  <c r="AP80" i="87"/>
  <c r="AQ80" i="87" s="1"/>
  <c r="AP92" i="87"/>
  <c r="AQ92" i="87" s="1"/>
  <c r="AP94" i="87"/>
  <c r="AQ94" i="87" s="1"/>
  <c r="AP78" i="87"/>
  <c r="AQ78" i="87" s="1"/>
  <c r="AP68" i="87"/>
  <c r="AQ68" i="87" s="1"/>
  <c r="AP90" i="87"/>
  <c r="AQ90" i="87" s="1"/>
  <c r="BB73" i="87"/>
  <c r="BC73" i="87" s="1"/>
  <c r="BB99" i="87"/>
  <c r="BC99" i="87" s="1"/>
  <c r="BB97" i="87"/>
  <c r="BC97" i="87" s="1"/>
  <c r="BB69" i="87"/>
  <c r="BC69" i="87" s="1"/>
  <c r="BB96" i="87"/>
  <c r="BC96" i="87" s="1"/>
  <c r="BB94" i="87"/>
  <c r="BC94" i="87" s="1"/>
  <c r="BB92" i="87"/>
  <c r="BC92" i="87" s="1"/>
  <c r="BB90" i="87"/>
  <c r="BC90" i="87" s="1"/>
  <c r="BB88" i="87"/>
  <c r="BC88" i="87" s="1"/>
  <c r="BB86" i="87"/>
  <c r="BC86" i="87" s="1"/>
  <c r="BB84" i="87"/>
  <c r="BC84" i="87" s="1"/>
  <c r="BB82" i="87"/>
  <c r="BC82" i="87" s="1"/>
  <c r="BB80" i="87"/>
  <c r="BC80" i="87" s="1"/>
  <c r="BB78" i="87"/>
  <c r="BC78" i="87" s="1"/>
  <c r="BB76" i="87"/>
  <c r="BC76" i="87" s="1"/>
  <c r="BB100" i="87"/>
  <c r="BC100" i="87" s="1"/>
  <c r="BB98" i="87"/>
  <c r="BC98" i="87" s="1"/>
  <c r="BB70" i="87"/>
  <c r="BC70" i="87" s="1"/>
  <c r="BB68" i="87"/>
  <c r="BC68" i="87" s="1"/>
  <c r="BB91" i="87"/>
  <c r="BC91" i="87" s="1"/>
  <c r="BB75" i="87"/>
  <c r="BC75" i="87" s="1"/>
  <c r="BB89" i="87"/>
  <c r="BC89" i="87" s="1"/>
  <c r="BB95" i="87"/>
  <c r="BC95" i="87" s="1"/>
  <c r="BB72" i="87"/>
  <c r="BC72" i="87" s="1"/>
  <c r="BB87" i="87"/>
  <c r="BC87" i="87" s="1"/>
  <c r="BB79" i="87"/>
  <c r="BC79" i="87" s="1"/>
  <c r="BB85" i="87"/>
  <c r="BC85" i="87" s="1"/>
  <c r="BB71" i="87"/>
  <c r="BC71" i="87" s="1"/>
  <c r="BB83" i="87"/>
  <c r="BC83" i="87" s="1"/>
  <c r="BB81" i="87"/>
  <c r="BC81" i="87" s="1"/>
  <c r="BB74" i="87"/>
  <c r="BC74" i="87" s="1"/>
  <c r="BB77" i="87"/>
  <c r="BC77" i="87" s="1"/>
  <c r="BB93" i="87"/>
  <c r="BC93" i="87" s="1"/>
  <c r="AY84" i="87"/>
  <c r="AZ84" i="87" s="1"/>
  <c r="AY87" i="87"/>
  <c r="AZ87" i="87" s="1"/>
  <c r="AY94" i="87"/>
  <c r="AZ94" i="87" s="1"/>
  <c r="AY97" i="87"/>
  <c r="AZ97" i="87" s="1"/>
  <c r="AY81" i="87"/>
  <c r="AZ81" i="87" s="1"/>
  <c r="AY100" i="87"/>
  <c r="AZ100" i="87" s="1"/>
  <c r="AY80" i="87"/>
  <c r="AZ80" i="87" s="1"/>
  <c r="AY83" i="87"/>
  <c r="AZ83" i="87" s="1"/>
  <c r="AY86" i="87"/>
  <c r="AZ86" i="87" s="1"/>
  <c r="AY73" i="87"/>
  <c r="AZ73" i="87" s="1"/>
  <c r="AY89" i="87"/>
  <c r="AZ89" i="87" s="1"/>
  <c r="AY72" i="87"/>
  <c r="AZ72" i="87" s="1"/>
  <c r="AY88" i="87"/>
  <c r="AZ88" i="87" s="1"/>
  <c r="AY75" i="87"/>
  <c r="AZ75" i="87" s="1"/>
  <c r="AY91" i="87"/>
  <c r="AZ91" i="87" s="1"/>
  <c r="AY68" i="87"/>
  <c r="AZ68" i="87" s="1"/>
  <c r="AY74" i="87"/>
  <c r="AZ74" i="87" s="1"/>
  <c r="AY90" i="87"/>
  <c r="AZ90" i="87" s="1"/>
  <c r="AY69" i="87"/>
  <c r="AZ69" i="87" s="1"/>
  <c r="AY77" i="87"/>
  <c r="AZ77" i="87" s="1"/>
  <c r="AY93" i="87"/>
  <c r="AZ93" i="87" s="1"/>
  <c r="AY70" i="87"/>
  <c r="AZ70" i="87" s="1"/>
  <c r="AY78" i="87"/>
  <c r="AZ78" i="87" s="1"/>
  <c r="AY96" i="87"/>
  <c r="AZ96" i="87" s="1"/>
  <c r="AY99" i="87"/>
  <c r="AZ99" i="87" s="1"/>
  <c r="AY82" i="87"/>
  <c r="AZ82" i="87" s="1"/>
  <c r="AY85" i="87"/>
  <c r="AZ85" i="87" s="1"/>
  <c r="AY76" i="87"/>
  <c r="AZ76" i="87" s="1"/>
  <c r="AY92" i="87"/>
  <c r="AZ92" i="87" s="1"/>
  <c r="AY71" i="87"/>
  <c r="AZ71" i="87" s="1"/>
  <c r="AY79" i="87"/>
  <c r="AZ79" i="87" s="1"/>
  <c r="AY95" i="87"/>
  <c r="AZ95" i="87" s="1"/>
  <c r="AY98" i="87"/>
  <c r="AZ98" i="87" s="1"/>
  <c r="AI74" i="87"/>
  <c r="AJ74" i="87" s="1"/>
  <c r="AI96" i="87"/>
  <c r="AJ96" i="87" s="1"/>
  <c r="AI94" i="87"/>
  <c r="AJ94" i="87" s="1"/>
  <c r="AI92" i="87"/>
  <c r="AJ92" i="87" s="1"/>
  <c r="AI90" i="87"/>
  <c r="AJ90" i="87" s="1"/>
  <c r="AI88" i="87"/>
  <c r="AJ88" i="87" s="1"/>
  <c r="AI86" i="87"/>
  <c r="AJ86" i="87" s="1"/>
  <c r="AI84" i="87"/>
  <c r="AJ84" i="87" s="1"/>
  <c r="AI82" i="87"/>
  <c r="AJ82" i="87" s="1"/>
  <c r="AI80" i="87"/>
  <c r="AJ80" i="87" s="1"/>
  <c r="AI78" i="87"/>
  <c r="AJ78" i="87" s="1"/>
  <c r="AI76" i="87"/>
  <c r="AJ76" i="87" s="1"/>
  <c r="AI72" i="87"/>
  <c r="AJ72" i="87" s="1"/>
  <c r="AI68" i="87"/>
  <c r="AJ68" i="87" s="1"/>
  <c r="AI75" i="87"/>
  <c r="AJ75" i="87" s="1"/>
  <c r="AI73" i="87"/>
  <c r="AJ73" i="87" s="1"/>
  <c r="AI99" i="87"/>
  <c r="AJ99" i="87" s="1"/>
  <c r="AI71" i="87"/>
  <c r="AJ71" i="87" s="1"/>
  <c r="AI69" i="87"/>
  <c r="AJ69" i="87" s="1"/>
  <c r="AI83" i="87"/>
  <c r="AJ83" i="87" s="1"/>
  <c r="AI97" i="87"/>
  <c r="AJ97" i="87" s="1"/>
  <c r="AI81" i="87"/>
  <c r="AJ81" i="87" s="1"/>
  <c r="AI95" i="87"/>
  <c r="AJ95" i="87" s="1"/>
  <c r="AI79" i="87"/>
  <c r="AJ79" i="87" s="1"/>
  <c r="AI100" i="87"/>
  <c r="AJ100" i="87" s="1"/>
  <c r="AI93" i="87"/>
  <c r="AJ93" i="87" s="1"/>
  <c r="AI77" i="87"/>
  <c r="AJ77" i="87" s="1"/>
  <c r="AI91" i="87"/>
  <c r="AJ91" i="87" s="1"/>
  <c r="AI87" i="87"/>
  <c r="AJ87" i="87" s="1"/>
  <c r="AI98" i="87"/>
  <c r="AJ98" i="87" s="1"/>
  <c r="AI89" i="87"/>
  <c r="AJ89" i="87" s="1"/>
  <c r="AI70" i="87"/>
  <c r="AJ70" i="87" s="1"/>
  <c r="AI85" i="87"/>
  <c r="AJ85" i="87" s="1"/>
  <c r="AM96" i="87"/>
  <c r="AN96" i="87" s="1"/>
  <c r="AM94" i="87"/>
  <c r="AN94" i="87" s="1"/>
  <c r="AM92" i="87"/>
  <c r="AN92" i="87" s="1"/>
  <c r="AM90" i="87"/>
  <c r="AN90" i="87" s="1"/>
  <c r="AM88" i="87"/>
  <c r="AN88" i="87" s="1"/>
  <c r="AM86" i="87"/>
  <c r="AN86" i="87" s="1"/>
  <c r="AM84" i="87"/>
  <c r="AN84" i="87" s="1"/>
  <c r="AM82" i="87"/>
  <c r="AN82" i="87" s="1"/>
  <c r="AM80" i="87"/>
  <c r="AN80" i="87" s="1"/>
  <c r="AM78" i="87"/>
  <c r="AN78" i="87" s="1"/>
  <c r="AM76" i="87"/>
  <c r="AN76" i="87" s="1"/>
  <c r="AM72" i="87"/>
  <c r="AN72" i="87" s="1"/>
  <c r="AM68" i="87"/>
  <c r="AN68" i="87" s="1"/>
  <c r="AM100" i="87"/>
  <c r="AN100" i="87" s="1"/>
  <c r="AM98" i="87"/>
  <c r="AN98" i="87" s="1"/>
  <c r="AM70" i="87"/>
  <c r="AN70" i="87" s="1"/>
  <c r="AM75" i="87"/>
  <c r="AN75" i="87" s="1"/>
  <c r="AM73" i="87"/>
  <c r="AN73" i="87" s="1"/>
  <c r="AM97" i="87"/>
  <c r="AN97" i="87" s="1"/>
  <c r="AM95" i="87"/>
  <c r="AN95" i="87" s="1"/>
  <c r="AM93" i="87"/>
  <c r="AN93" i="87" s="1"/>
  <c r="AM91" i="87"/>
  <c r="AN91" i="87" s="1"/>
  <c r="AM89" i="87"/>
  <c r="AN89" i="87" s="1"/>
  <c r="AM87" i="87"/>
  <c r="AN87" i="87" s="1"/>
  <c r="AM85" i="87"/>
  <c r="AN85" i="87" s="1"/>
  <c r="AM83" i="87"/>
  <c r="AN83" i="87" s="1"/>
  <c r="AM81" i="87"/>
  <c r="AN81" i="87" s="1"/>
  <c r="AM79" i="87"/>
  <c r="AN79" i="87" s="1"/>
  <c r="AM77" i="87"/>
  <c r="AN77" i="87" s="1"/>
  <c r="AM74" i="87"/>
  <c r="AN74" i="87" s="1"/>
  <c r="AM99" i="87"/>
  <c r="AN99" i="87" s="1"/>
  <c r="AM71" i="87"/>
  <c r="AN71" i="87" s="1"/>
  <c r="AM69" i="87"/>
  <c r="AN69" i="87" s="1"/>
  <c r="AS99" i="87"/>
  <c r="AT99" i="87" s="1"/>
  <c r="AS97" i="87"/>
  <c r="AT97" i="87" s="1"/>
  <c r="AS71" i="87"/>
  <c r="AT71" i="87" s="1"/>
  <c r="AS69" i="87"/>
  <c r="AT69" i="87" s="1"/>
  <c r="AS96" i="87"/>
  <c r="AT96" i="87" s="1"/>
  <c r="AS94" i="87"/>
  <c r="AT94" i="87" s="1"/>
  <c r="AS92" i="87"/>
  <c r="AT92" i="87" s="1"/>
  <c r="AS90" i="87"/>
  <c r="AT90" i="87" s="1"/>
  <c r="AS88" i="87"/>
  <c r="AT88" i="87" s="1"/>
  <c r="AS86" i="87"/>
  <c r="AT86" i="87" s="1"/>
  <c r="AS84" i="87"/>
  <c r="AT84" i="87" s="1"/>
  <c r="AS82" i="87"/>
  <c r="AT82" i="87" s="1"/>
  <c r="AS80" i="87"/>
  <c r="AT80" i="87" s="1"/>
  <c r="AS78" i="87"/>
  <c r="AT78" i="87" s="1"/>
  <c r="AS76" i="87"/>
  <c r="AT76" i="87" s="1"/>
  <c r="AS74" i="87"/>
  <c r="AT74" i="87" s="1"/>
  <c r="AS72" i="87"/>
  <c r="AT72" i="87" s="1"/>
  <c r="AS100" i="87"/>
  <c r="AT100" i="87" s="1"/>
  <c r="AS98" i="87"/>
  <c r="AT98" i="87" s="1"/>
  <c r="AS70" i="87"/>
  <c r="AT70" i="87" s="1"/>
  <c r="AS68" i="87"/>
  <c r="AT68" i="87" s="1"/>
  <c r="AS95" i="87"/>
  <c r="AT95" i="87" s="1"/>
  <c r="AS93" i="87"/>
  <c r="AT93" i="87" s="1"/>
  <c r="AS91" i="87"/>
  <c r="AT91" i="87" s="1"/>
  <c r="AS89" i="87"/>
  <c r="AT89" i="87" s="1"/>
  <c r="AS87" i="87"/>
  <c r="AT87" i="87" s="1"/>
  <c r="AS85" i="87"/>
  <c r="AT85" i="87" s="1"/>
  <c r="AS83" i="87"/>
  <c r="AT83" i="87" s="1"/>
  <c r="AS81" i="87"/>
  <c r="AT81" i="87" s="1"/>
  <c r="AS79" i="87"/>
  <c r="AT79" i="87" s="1"/>
  <c r="AS77" i="87"/>
  <c r="AT77" i="87" s="1"/>
  <c r="AS75" i="87"/>
  <c r="AT75" i="87" s="1"/>
  <c r="AS73" i="87"/>
  <c r="AT73" i="87" s="1"/>
  <c r="AP106" i="69"/>
  <c r="AQ106" i="69" s="1"/>
  <c r="AP98" i="69"/>
  <c r="AQ98" i="69" s="1"/>
  <c r="AP90" i="69"/>
  <c r="AQ90" i="69" s="1"/>
  <c r="AP82" i="69"/>
  <c r="AQ82" i="69" s="1"/>
  <c r="AP74" i="69"/>
  <c r="AQ74" i="69" s="1"/>
  <c r="AP66" i="69"/>
  <c r="AQ66" i="69" s="1"/>
  <c r="AP58" i="69"/>
  <c r="AQ58" i="69" s="1"/>
  <c r="AP46" i="69"/>
  <c r="AQ46" i="69" s="1"/>
  <c r="AP103" i="69"/>
  <c r="AQ103" i="69" s="1"/>
  <c r="AP95" i="69"/>
  <c r="AQ95" i="69" s="1"/>
  <c r="AP87" i="69"/>
  <c r="AQ87" i="69" s="1"/>
  <c r="AP79" i="69"/>
  <c r="AQ79" i="69" s="1"/>
  <c r="AP71" i="69"/>
  <c r="AQ71" i="69" s="1"/>
  <c r="AP63" i="69"/>
  <c r="AQ63" i="69" s="1"/>
  <c r="AP55" i="69"/>
  <c r="AQ55" i="69" s="1"/>
  <c r="AP52" i="69"/>
  <c r="AQ52" i="69" s="1"/>
  <c r="AP49" i="69"/>
  <c r="AQ49" i="69" s="1"/>
  <c r="AP100" i="69"/>
  <c r="AQ100" i="69" s="1"/>
  <c r="AP92" i="69"/>
  <c r="AQ92" i="69" s="1"/>
  <c r="AP84" i="69"/>
  <c r="AQ84" i="69" s="1"/>
  <c r="AP76" i="69"/>
  <c r="AQ76" i="69" s="1"/>
  <c r="AP68" i="69"/>
  <c r="AQ68" i="69" s="1"/>
  <c r="AP60" i="69"/>
  <c r="AQ60" i="69" s="1"/>
  <c r="AP102" i="69"/>
  <c r="AQ102" i="69" s="1"/>
  <c r="AP94" i="69"/>
  <c r="AQ94" i="69" s="1"/>
  <c r="AP86" i="69"/>
  <c r="AQ86" i="69" s="1"/>
  <c r="AP78" i="69"/>
  <c r="AQ78" i="69" s="1"/>
  <c r="AP70" i="69"/>
  <c r="AQ70" i="69" s="1"/>
  <c r="AP62" i="69"/>
  <c r="AQ62" i="69" s="1"/>
  <c r="AP54" i="69"/>
  <c r="AQ54" i="69" s="1"/>
  <c r="AP51" i="69"/>
  <c r="AQ51" i="69" s="1"/>
  <c r="AP107" i="69"/>
  <c r="AQ107" i="69" s="1"/>
  <c r="AP99" i="69"/>
  <c r="AQ99" i="69" s="1"/>
  <c r="AP91" i="69"/>
  <c r="AQ91" i="69" s="1"/>
  <c r="AP83" i="69"/>
  <c r="AQ83" i="69" s="1"/>
  <c r="AP75" i="69"/>
  <c r="AQ75" i="69" s="1"/>
  <c r="AP67" i="69"/>
  <c r="AQ67" i="69" s="1"/>
  <c r="AP59" i="69"/>
  <c r="AQ59" i="69" s="1"/>
  <c r="AP44" i="69"/>
  <c r="AQ44" i="69" s="1"/>
  <c r="AP104" i="69"/>
  <c r="AQ104" i="69" s="1"/>
  <c r="AP96" i="69"/>
  <c r="AQ96" i="69" s="1"/>
  <c r="AP88" i="69"/>
  <c r="AQ88" i="69" s="1"/>
  <c r="AP80" i="69"/>
  <c r="AQ80" i="69" s="1"/>
  <c r="AP72" i="69"/>
  <c r="AQ72" i="69" s="1"/>
  <c r="AP64" i="69"/>
  <c r="AQ64" i="69" s="1"/>
  <c r="AP56" i="69"/>
  <c r="AQ56" i="69" s="1"/>
  <c r="AP50" i="69"/>
  <c r="AQ50" i="69" s="1"/>
  <c r="AP47" i="69"/>
  <c r="AQ47" i="69" s="1"/>
  <c r="AP77" i="69"/>
  <c r="AQ77" i="69" s="1"/>
  <c r="AP89" i="69"/>
  <c r="AQ89" i="69" s="1"/>
  <c r="AP105" i="69"/>
  <c r="AQ105" i="69" s="1"/>
  <c r="AP73" i="69"/>
  <c r="AQ73" i="69" s="1"/>
  <c r="AP41" i="69"/>
  <c r="AQ41" i="69" s="1"/>
  <c r="AP101" i="69"/>
  <c r="AQ101" i="69" s="1"/>
  <c r="AP69" i="69"/>
  <c r="AQ69" i="69" s="1"/>
  <c r="AP48" i="69"/>
  <c r="AQ48" i="69" s="1"/>
  <c r="AP57" i="69"/>
  <c r="AQ57" i="69" s="1"/>
  <c r="AP97" i="69"/>
  <c r="AQ97" i="69" s="1"/>
  <c r="AP65" i="69"/>
  <c r="AQ65" i="69" s="1"/>
  <c r="AP93" i="69"/>
  <c r="AQ93" i="69" s="1"/>
  <c r="AP61" i="69"/>
  <c r="AQ61" i="69" s="1"/>
  <c r="AP85" i="69"/>
  <c r="AQ85" i="69" s="1"/>
  <c r="AP53" i="69"/>
  <c r="AQ53" i="69" s="1"/>
  <c r="AP81" i="69"/>
  <c r="AQ81" i="69" s="1"/>
  <c r="AP45" i="69"/>
  <c r="AQ45" i="69" s="1"/>
  <c r="AP42" i="69"/>
  <c r="AQ42" i="69" s="1"/>
  <c r="AP40" i="69"/>
  <c r="AQ40" i="69" s="1"/>
  <c r="AP109" i="69"/>
  <c r="AQ109" i="69" s="1"/>
  <c r="AP43" i="69"/>
  <c r="AQ43" i="69" s="1"/>
  <c r="AP108" i="69"/>
  <c r="AQ108" i="69" s="1"/>
  <c r="AP110" i="69"/>
  <c r="AQ110" i="69" s="1"/>
  <c r="AP111" i="69"/>
  <c r="AQ111" i="69" s="1"/>
  <c r="BB104" i="69"/>
  <c r="BC104" i="69" s="1"/>
  <c r="BB96" i="69"/>
  <c r="BC96" i="69" s="1"/>
  <c r="BB88" i="69"/>
  <c r="BC88" i="69" s="1"/>
  <c r="BB80" i="69"/>
  <c r="BC80" i="69" s="1"/>
  <c r="BB72" i="69"/>
  <c r="BC72" i="69" s="1"/>
  <c r="BB64" i="69"/>
  <c r="BC64" i="69" s="1"/>
  <c r="BB56" i="69"/>
  <c r="BC56" i="69" s="1"/>
  <c r="BB47" i="69"/>
  <c r="BC47" i="69" s="1"/>
  <c r="BB44" i="69"/>
  <c r="BC44" i="69" s="1"/>
  <c r="BB110" i="69"/>
  <c r="BC110" i="69" s="1"/>
  <c r="BB101" i="69"/>
  <c r="BC101" i="69" s="1"/>
  <c r="BB93" i="69"/>
  <c r="BC93" i="69" s="1"/>
  <c r="BB85" i="69"/>
  <c r="BC85" i="69" s="1"/>
  <c r="BB77" i="69"/>
  <c r="BC77" i="69" s="1"/>
  <c r="BB69" i="69"/>
  <c r="BC69" i="69" s="1"/>
  <c r="BB61" i="69"/>
  <c r="BC61" i="69" s="1"/>
  <c r="BB53" i="69"/>
  <c r="BC53" i="69" s="1"/>
  <c r="BB50" i="69"/>
  <c r="BC50" i="69" s="1"/>
  <c r="BB106" i="69"/>
  <c r="BC106" i="69" s="1"/>
  <c r="BB98" i="69"/>
  <c r="BC98" i="69" s="1"/>
  <c r="BB90" i="69"/>
  <c r="BC90" i="69" s="1"/>
  <c r="BB82" i="69"/>
  <c r="BC82" i="69" s="1"/>
  <c r="BB74" i="69"/>
  <c r="BC74" i="69" s="1"/>
  <c r="BB66" i="69"/>
  <c r="BC66" i="69" s="1"/>
  <c r="BB58" i="69"/>
  <c r="BC58" i="69" s="1"/>
  <c r="BB43" i="69"/>
  <c r="BC43" i="69" s="1"/>
  <c r="BB100" i="69"/>
  <c r="BC100" i="69" s="1"/>
  <c r="BB92" i="69"/>
  <c r="BC92" i="69" s="1"/>
  <c r="BB84" i="69"/>
  <c r="BC84" i="69" s="1"/>
  <c r="BB76" i="69"/>
  <c r="BC76" i="69" s="1"/>
  <c r="BB68" i="69"/>
  <c r="BC68" i="69" s="1"/>
  <c r="BB60" i="69"/>
  <c r="BC60" i="69" s="1"/>
  <c r="BB52" i="69"/>
  <c r="BC52" i="69" s="1"/>
  <c r="BB108" i="69"/>
  <c r="BC108" i="69" s="1"/>
  <c r="BB105" i="69"/>
  <c r="BC105" i="69" s="1"/>
  <c r="BB97" i="69"/>
  <c r="BC97" i="69" s="1"/>
  <c r="BB89" i="69"/>
  <c r="BC89" i="69" s="1"/>
  <c r="BB81" i="69"/>
  <c r="BC81" i="69" s="1"/>
  <c r="BB73" i="69"/>
  <c r="BC73" i="69" s="1"/>
  <c r="BB65" i="69"/>
  <c r="BC65" i="69" s="1"/>
  <c r="BB57" i="69"/>
  <c r="BC57" i="69" s="1"/>
  <c r="BB45" i="69"/>
  <c r="BC45" i="69" s="1"/>
  <c r="BB102" i="69"/>
  <c r="BC102" i="69" s="1"/>
  <c r="BB94" i="69"/>
  <c r="BC94" i="69" s="1"/>
  <c r="BB86" i="69"/>
  <c r="BC86" i="69" s="1"/>
  <c r="BB78" i="69"/>
  <c r="BC78" i="69" s="1"/>
  <c r="BB70" i="69"/>
  <c r="BC70" i="69" s="1"/>
  <c r="BB62" i="69"/>
  <c r="BC62" i="69" s="1"/>
  <c r="BB54" i="69"/>
  <c r="BC54" i="69" s="1"/>
  <c r="BB51" i="69"/>
  <c r="BC51" i="69" s="1"/>
  <c r="BB48" i="69"/>
  <c r="BC48" i="69" s="1"/>
  <c r="BB99" i="69"/>
  <c r="BC99" i="69" s="1"/>
  <c r="BB67" i="69"/>
  <c r="BC67" i="69" s="1"/>
  <c r="BB46" i="69"/>
  <c r="BC46" i="69" s="1"/>
  <c r="BB79" i="69"/>
  <c r="BC79" i="69" s="1"/>
  <c r="BB95" i="69"/>
  <c r="BC95" i="69" s="1"/>
  <c r="BB63" i="69"/>
  <c r="BC63" i="69" s="1"/>
  <c r="BB91" i="69"/>
  <c r="BC91" i="69" s="1"/>
  <c r="BB59" i="69"/>
  <c r="BC59" i="69" s="1"/>
  <c r="BB42" i="69"/>
  <c r="BC42" i="69" s="1"/>
  <c r="BB87" i="69"/>
  <c r="BC87" i="69" s="1"/>
  <c r="BB55" i="69"/>
  <c r="BC55" i="69" s="1"/>
  <c r="BB41" i="69"/>
  <c r="BC41" i="69" s="1"/>
  <c r="BB83" i="69"/>
  <c r="BC83" i="69" s="1"/>
  <c r="BB49" i="69"/>
  <c r="BC49" i="69" s="1"/>
  <c r="BB111" i="69"/>
  <c r="BC111" i="69" s="1"/>
  <c r="BB109" i="69"/>
  <c r="BC109" i="69" s="1"/>
  <c r="BB107" i="69"/>
  <c r="BC107" i="69" s="1"/>
  <c r="BB75" i="69"/>
  <c r="BC75" i="69" s="1"/>
  <c r="BB40" i="69"/>
  <c r="BC40" i="69" s="1"/>
  <c r="BB103" i="69"/>
  <c r="BC103" i="69" s="1"/>
  <c r="BB71" i="69"/>
  <c r="BC71" i="69" s="1"/>
  <c r="AI107" i="69"/>
  <c r="AJ107" i="69" s="1"/>
  <c r="AI99" i="69"/>
  <c r="AJ99" i="69" s="1"/>
  <c r="AI91" i="69"/>
  <c r="AJ91" i="69" s="1"/>
  <c r="AI83" i="69"/>
  <c r="AJ83" i="69" s="1"/>
  <c r="AI75" i="69"/>
  <c r="AJ75" i="69" s="1"/>
  <c r="AI67" i="69"/>
  <c r="AJ67" i="69" s="1"/>
  <c r="AI59" i="69"/>
  <c r="AJ59" i="69" s="1"/>
  <c r="AI110" i="69"/>
  <c r="AJ110" i="69" s="1"/>
  <c r="AI104" i="69"/>
  <c r="AJ104" i="69" s="1"/>
  <c r="AI96" i="69"/>
  <c r="AJ96" i="69" s="1"/>
  <c r="AI88" i="69"/>
  <c r="AJ88" i="69" s="1"/>
  <c r="AI80" i="69"/>
  <c r="AJ80" i="69" s="1"/>
  <c r="AI72" i="69"/>
  <c r="AJ72" i="69" s="1"/>
  <c r="AI64" i="69"/>
  <c r="AJ64" i="69" s="1"/>
  <c r="AI56" i="69"/>
  <c r="AJ56" i="69" s="1"/>
  <c r="AI50" i="69"/>
  <c r="AJ50" i="69" s="1"/>
  <c r="AI47" i="69"/>
  <c r="AJ47" i="69" s="1"/>
  <c r="AI101" i="69"/>
  <c r="AJ101" i="69" s="1"/>
  <c r="AI93" i="69"/>
  <c r="AJ93" i="69" s="1"/>
  <c r="AI85" i="69"/>
  <c r="AJ85" i="69" s="1"/>
  <c r="AI77" i="69"/>
  <c r="AJ77" i="69" s="1"/>
  <c r="AI69" i="69"/>
  <c r="AJ69" i="69" s="1"/>
  <c r="AI61" i="69"/>
  <c r="AJ61" i="69" s="1"/>
  <c r="AI53" i="69"/>
  <c r="AJ53" i="69" s="1"/>
  <c r="AI103" i="69"/>
  <c r="AJ103" i="69" s="1"/>
  <c r="AI95" i="69"/>
  <c r="AJ95" i="69" s="1"/>
  <c r="AI87" i="69"/>
  <c r="AJ87" i="69" s="1"/>
  <c r="AI79" i="69"/>
  <c r="AJ79" i="69" s="1"/>
  <c r="AI71" i="69"/>
  <c r="AJ71" i="69" s="1"/>
  <c r="AI63" i="69"/>
  <c r="AJ63" i="69" s="1"/>
  <c r="AI55" i="69"/>
  <c r="AJ55" i="69" s="1"/>
  <c r="AI52" i="69"/>
  <c r="AJ52" i="69" s="1"/>
  <c r="AI49" i="69"/>
  <c r="AJ49" i="69" s="1"/>
  <c r="AI108" i="69"/>
  <c r="AJ108" i="69" s="1"/>
  <c r="AI100" i="69"/>
  <c r="AJ100" i="69" s="1"/>
  <c r="AI92" i="69"/>
  <c r="AJ92" i="69" s="1"/>
  <c r="AI84" i="69"/>
  <c r="AJ84" i="69" s="1"/>
  <c r="AI76" i="69"/>
  <c r="AJ76" i="69" s="1"/>
  <c r="AI68" i="69"/>
  <c r="AJ68" i="69" s="1"/>
  <c r="AI60" i="69"/>
  <c r="AJ60" i="69" s="1"/>
  <c r="AI105" i="69"/>
  <c r="AJ105" i="69" s="1"/>
  <c r="AI97" i="69"/>
  <c r="AJ97" i="69" s="1"/>
  <c r="AI89" i="69"/>
  <c r="AJ89" i="69" s="1"/>
  <c r="AI81" i="69"/>
  <c r="AJ81" i="69" s="1"/>
  <c r="AI73" i="69"/>
  <c r="AJ73" i="69" s="1"/>
  <c r="AI65" i="69"/>
  <c r="AJ65" i="69" s="1"/>
  <c r="AI57" i="69"/>
  <c r="AJ57" i="69" s="1"/>
  <c r="AI48" i="69"/>
  <c r="AJ48" i="69" s="1"/>
  <c r="AI45" i="69"/>
  <c r="AJ45" i="69" s="1"/>
  <c r="AI98" i="69"/>
  <c r="AJ98" i="69" s="1"/>
  <c r="AI66" i="69"/>
  <c r="AJ66" i="69" s="1"/>
  <c r="AI51" i="69"/>
  <c r="AJ51" i="69" s="1"/>
  <c r="AI43" i="69"/>
  <c r="AJ43" i="69" s="1"/>
  <c r="AI40" i="69"/>
  <c r="AJ40" i="69" s="1"/>
  <c r="AI94" i="69"/>
  <c r="AJ94" i="69" s="1"/>
  <c r="AI62" i="69"/>
  <c r="AJ62" i="69" s="1"/>
  <c r="AI42" i="69"/>
  <c r="AJ42" i="69" s="1"/>
  <c r="AI111" i="69"/>
  <c r="AJ111" i="69" s="1"/>
  <c r="AI109" i="69"/>
  <c r="AJ109" i="69" s="1"/>
  <c r="AI90" i="69"/>
  <c r="AJ90" i="69" s="1"/>
  <c r="AI58" i="69"/>
  <c r="AJ58" i="69" s="1"/>
  <c r="AI86" i="69"/>
  <c r="AJ86" i="69" s="1"/>
  <c r="AI54" i="69"/>
  <c r="AJ54" i="69" s="1"/>
  <c r="AI78" i="69"/>
  <c r="AJ78" i="69" s="1"/>
  <c r="AI82" i="69"/>
  <c r="AJ82" i="69" s="1"/>
  <c r="AI46" i="69"/>
  <c r="AJ46" i="69" s="1"/>
  <c r="AI41" i="69"/>
  <c r="AJ41" i="69" s="1"/>
  <c r="AI106" i="69"/>
  <c r="AJ106" i="69" s="1"/>
  <c r="AI74" i="69"/>
  <c r="AJ74" i="69" s="1"/>
  <c r="AI102" i="69"/>
  <c r="AJ102" i="69" s="1"/>
  <c r="AI70" i="69"/>
  <c r="AJ70" i="69" s="1"/>
  <c r="AI44" i="69"/>
  <c r="AJ44" i="69" s="1"/>
  <c r="AV108" i="69"/>
  <c r="AW108" i="69" s="1"/>
  <c r="AV105" i="69"/>
  <c r="AW105" i="69" s="1"/>
  <c r="AV97" i="69"/>
  <c r="AW97" i="69" s="1"/>
  <c r="AV89" i="69"/>
  <c r="AW89" i="69" s="1"/>
  <c r="AV81" i="69"/>
  <c r="AW81" i="69" s="1"/>
  <c r="AV73" i="69"/>
  <c r="AW73" i="69" s="1"/>
  <c r="AV65" i="69"/>
  <c r="AW65" i="69" s="1"/>
  <c r="AV57" i="69"/>
  <c r="AW57" i="69" s="1"/>
  <c r="AV45" i="69"/>
  <c r="AW45" i="69" s="1"/>
  <c r="AV102" i="69"/>
  <c r="AW102" i="69" s="1"/>
  <c r="AV94" i="69"/>
  <c r="AW94" i="69" s="1"/>
  <c r="AV86" i="69"/>
  <c r="AW86" i="69" s="1"/>
  <c r="AV78" i="69"/>
  <c r="AW78" i="69" s="1"/>
  <c r="AV70" i="69"/>
  <c r="AW70" i="69" s="1"/>
  <c r="AV62" i="69"/>
  <c r="AW62" i="69" s="1"/>
  <c r="AV54" i="69"/>
  <c r="AW54" i="69" s="1"/>
  <c r="AV51" i="69"/>
  <c r="AW51" i="69" s="1"/>
  <c r="AV48" i="69"/>
  <c r="AW48" i="69" s="1"/>
  <c r="AV111" i="69"/>
  <c r="AW111" i="69" s="1"/>
  <c r="AV107" i="69"/>
  <c r="AW107" i="69" s="1"/>
  <c r="AV99" i="69"/>
  <c r="AW99" i="69" s="1"/>
  <c r="AV91" i="69"/>
  <c r="AW91" i="69" s="1"/>
  <c r="AV83" i="69"/>
  <c r="AW83" i="69" s="1"/>
  <c r="AV75" i="69"/>
  <c r="AW75" i="69" s="1"/>
  <c r="AV67" i="69"/>
  <c r="AW67" i="69" s="1"/>
  <c r="AV59" i="69"/>
  <c r="AW59" i="69" s="1"/>
  <c r="AV110" i="69"/>
  <c r="AW110" i="69" s="1"/>
  <c r="AV101" i="69"/>
  <c r="AW101" i="69" s="1"/>
  <c r="AV93" i="69"/>
  <c r="AW93" i="69" s="1"/>
  <c r="AV85" i="69"/>
  <c r="AW85" i="69" s="1"/>
  <c r="AV77" i="69"/>
  <c r="AW77" i="69" s="1"/>
  <c r="AV69" i="69"/>
  <c r="AW69" i="69" s="1"/>
  <c r="AV61" i="69"/>
  <c r="AW61" i="69" s="1"/>
  <c r="AV53" i="69"/>
  <c r="AW53" i="69" s="1"/>
  <c r="AV50" i="69"/>
  <c r="AW50" i="69" s="1"/>
  <c r="AV106" i="69"/>
  <c r="AW106" i="69" s="1"/>
  <c r="AV98" i="69"/>
  <c r="AW98" i="69" s="1"/>
  <c r="AV90" i="69"/>
  <c r="AW90" i="69" s="1"/>
  <c r="AV82" i="69"/>
  <c r="AW82" i="69" s="1"/>
  <c r="AV74" i="69"/>
  <c r="AW74" i="69" s="1"/>
  <c r="AV66" i="69"/>
  <c r="AW66" i="69" s="1"/>
  <c r="AV58" i="69"/>
  <c r="AW58" i="69" s="1"/>
  <c r="AV109" i="69"/>
  <c r="AW109" i="69" s="1"/>
  <c r="AV103" i="69"/>
  <c r="AW103" i="69" s="1"/>
  <c r="AV95" i="69"/>
  <c r="AW95" i="69" s="1"/>
  <c r="AV87" i="69"/>
  <c r="AW87" i="69" s="1"/>
  <c r="AV79" i="69"/>
  <c r="AW79" i="69" s="1"/>
  <c r="AV71" i="69"/>
  <c r="AW71" i="69" s="1"/>
  <c r="AV63" i="69"/>
  <c r="AW63" i="69" s="1"/>
  <c r="AV55" i="69"/>
  <c r="AW55" i="69" s="1"/>
  <c r="AV49" i="69"/>
  <c r="AW49" i="69" s="1"/>
  <c r="AV46" i="69"/>
  <c r="AW46" i="69" s="1"/>
  <c r="AV92" i="69"/>
  <c r="AW92" i="69" s="1"/>
  <c r="AV60" i="69"/>
  <c r="AW60" i="69" s="1"/>
  <c r="AV104" i="69"/>
  <c r="AW104" i="69" s="1"/>
  <c r="AV72" i="69"/>
  <c r="AW72" i="69" s="1"/>
  <c r="AV42" i="69"/>
  <c r="AW42" i="69" s="1"/>
  <c r="AV88" i="69"/>
  <c r="AW88" i="69" s="1"/>
  <c r="AV56" i="69"/>
  <c r="AW56" i="69" s="1"/>
  <c r="AV40" i="69"/>
  <c r="AW40" i="69" s="1"/>
  <c r="AV84" i="69"/>
  <c r="AW84" i="69" s="1"/>
  <c r="AV52" i="69"/>
  <c r="AW52" i="69" s="1"/>
  <c r="AV80" i="69"/>
  <c r="AW80" i="69" s="1"/>
  <c r="AV44" i="69"/>
  <c r="AW44" i="69" s="1"/>
  <c r="AV43" i="69"/>
  <c r="AW43" i="69" s="1"/>
  <c r="AV76" i="69"/>
  <c r="AW76" i="69" s="1"/>
  <c r="AV100" i="69"/>
  <c r="AW100" i="69" s="1"/>
  <c r="AV68" i="69"/>
  <c r="AW68" i="69" s="1"/>
  <c r="AV47" i="69"/>
  <c r="AW47" i="69" s="1"/>
  <c r="AV41" i="69"/>
  <c r="AW41" i="69" s="1"/>
  <c r="AV96" i="69"/>
  <c r="AW96" i="69" s="1"/>
  <c r="AV64" i="69"/>
  <c r="AW64" i="69" s="1"/>
  <c r="AS109" i="69"/>
  <c r="AT109" i="69" s="1"/>
  <c r="AS103" i="69"/>
  <c r="AT103" i="69" s="1"/>
  <c r="AS95" i="69"/>
  <c r="AT95" i="69" s="1"/>
  <c r="AS87" i="69"/>
  <c r="AT87" i="69" s="1"/>
  <c r="AS79" i="69"/>
  <c r="AT79" i="69" s="1"/>
  <c r="AS71" i="69"/>
  <c r="AT71" i="69" s="1"/>
  <c r="AS63" i="69"/>
  <c r="AT63" i="69" s="1"/>
  <c r="AS55" i="69"/>
  <c r="AT55" i="69" s="1"/>
  <c r="AS52" i="69"/>
  <c r="AT52" i="69" s="1"/>
  <c r="AS49" i="69"/>
  <c r="AT49" i="69" s="1"/>
  <c r="AS100" i="69"/>
  <c r="AT100" i="69" s="1"/>
  <c r="AS92" i="69"/>
  <c r="AT92" i="69" s="1"/>
  <c r="AS84" i="69"/>
  <c r="AT84" i="69" s="1"/>
  <c r="AS76" i="69"/>
  <c r="AT76" i="69" s="1"/>
  <c r="AS68" i="69"/>
  <c r="AT68" i="69" s="1"/>
  <c r="AS60" i="69"/>
  <c r="AT60" i="69" s="1"/>
  <c r="AS108" i="69"/>
  <c r="AT108" i="69" s="1"/>
  <c r="AS105" i="69"/>
  <c r="AT105" i="69" s="1"/>
  <c r="AS97" i="69"/>
  <c r="AT97" i="69" s="1"/>
  <c r="AS89" i="69"/>
  <c r="AT89" i="69" s="1"/>
  <c r="AS81" i="69"/>
  <c r="AT81" i="69" s="1"/>
  <c r="AS73" i="69"/>
  <c r="AT73" i="69" s="1"/>
  <c r="AS65" i="69"/>
  <c r="AT65" i="69" s="1"/>
  <c r="AS57" i="69"/>
  <c r="AT57" i="69" s="1"/>
  <c r="AS48" i="69"/>
  <c r="AT48" i="69" s="1"/>
  <c r="AS45" i="69"/>
  <c r="AT45" i="69" s="1"/>
  <c r="AS111" i="69"/>
  <c r="AT111" i="69" s="1"/>
  <c r="AS107" i="69"/>
  <c r="AT107" i="69" s="1"/>
  <c r="AS99" i="69"/>
  <c r="AT99" i="69" s="1"/>
  <c r="AS91" i="69"/>
  <c r="AT91" i="69" s="1"/>
  <c r="AS83" i="69"/>
  <c r="AT83" i="69" s="1"/>
  <c r="AS75" i="69"/>
  <c r="AT75" i="69" s="1"/>
  <c r="AS67" i="69"/>
  <c r="AT67" i="69" s="1"/>
  <c r="AS59" i="69"/>
  <c r="AT59" i="69" s="1"/>
  <c r="AS104" i="69"/>
  <c r="AT104" i="69" s="1"/>
  <c r="AS96" i="69"/>
  <c r="AT96" i="69" s="1"/>
  <c r="AS88" i="69"/>
  <c r="AT88" i="69" s="1"/>
  <c r="AS80" i="69"/>
  <c r="AT80" i="69" s="1"/>
  <c r="AS72" i="69"/>
  <c r="AT72" i="69" s="1"/>
  <c r="AS64" i="69"/>
  <c r="AT64" i="69" s="1"/>
  <c r="AS56" i="69"/>
  <c r="AT56" i="69" s="1"/>
  <c r="AS50" i="69"/>
  <c r="AT50" i="69" s="1"/>
  <c r="AS47" i="69"/>
  <c r="AT47" i="69" s="1"/>
  <c r="AS110" i="69"/>
  <c r="AT110" i="69" s="1"/>
  <c r="AS101" i="69"/>
  <c r="AT101" i="69" s="1"/>
  <c r="AS93" i="69"/>
  <c r="AT93" i="69" s="1"/>
  <c r="AS85" i="69"/>
  <c r="AT85" i="69" s="1"/>
  <c r="AS77" i="69"/>
  <c r="AT77" i="69" s="1"/>
  <c r="AS69" i="69"/>
  <c r="AT69" i="69" s="1"/>
  <c r="AS61" i="69"/>
  <c r="AT61" i="69" s="1"/>
  <c r="AS53" i="69"/>
  <c r="AT53" i="69" s="1"/>
  <c r="AS90" i="69"/>
  <c r="AT90" i="69" s="1"/>
  <c r="AS58" i="69"/>
  <c r="AT58" i="69" s="1"/>
  <c r="AS41" i="69"/>
  <c r="AT41" i="69" s="1"/>
  <c r="AS86" i="69"/>
  <c r="AT86" i="69" s="1"/>
  <c r="AS54" i="69"/>
  <c r="AT54" i="69" s="1"/>
  <c r="AS82" i="69"/>
  <c r="AT82" i="69" s="1"/>
  <c r="AS46" i="69"/>
  <c r="AT46" i="69" s="1"/>
  <c r="AS40" i="69"/>
  <c r="AT40" i="69" s="1"/>
  <c r="AS43" i="69"/>
  <c r="AT43" i="69" s="1"/>
  <c r="AS78" i="69"/>
  <c r="AT78" i="69" s="1"/>
  <c r="AS102" i="69"/>
  <c r="AT102" i="69" s="1"/>
  <c r="AS70" i="69"/>
  <c r="AT70" i="69" s="1"/>
  <c r="AS106" i="69"/>
  <c r="AT106" i="69" s="1"/>
  <c r="AS74" i="69"/>
  <c r="AT74" i="69" s="1"/>
  <c r="AS44" i="69"/>
  <c r="AT44" i="69" s="1"/>
  <c r="AS98" i="69"/>
  <c r="AT98" i="69" s="1"/>
  <c r="AS66" i="69"/>
  <c r="AT66" i="69" s="1"/>
  <c r="AS51" i="69"/>
  <c r="AT51" i="69" s="1"/>
  <c r="AS42" i="69"/>
  <c r="AT42" i="69" s="1"/>
  <c r="AS94" i="69"/>
  <c r="AT94" i="69" s="1"/>
  <c r="AS62" i="69"/>
  <c r="AT62" i="69" s="1"/>
  <c r="AM110" i="69"/>
  <c r="AN110" i="69" s="1"/>
  <c r="AM104" i="69"/>
  <c r="AN104" i="69" s="1"/>
  <c r="AM96" i="69"/>
  <c r="AN96" i="69" s="1"/>
  <c r="AM88" i="69"/>
  <c r="AN88" i="69" s="1"/>
  <c r="AM80" i="69"/>
  <c r="AN80" i="69" s="1"/>
  <c r="AM72" i="69"/>
  <c r="AN72" i="69" s="1"/>
  <c r="AM64" i="69"/>
  <c r="AN64" i="69" s="1"/>
  <c r="AM56" i="69"/>
  <c r="AN56" i="69" s="1"/>
  <c r="AM50" i="69"/>
  <c r="AN50" i="69" s="1"/>
  <c r="AM47" i="69"/>
  <c r="AN47" i="69" s="1"/>
  <c r="AM101" i="69"/>
  <c r="AN101" i="69" s="1"/>
  <c r="AM93" i="69"/>
  <c r="AN93" i="69" s="1"/>
  <c r="AM85" i="69"/>
  <c r="AN85" i="69" s="1"/>
  <c r="AM77" i="69"/>
  <c r="AN77" i="69" s="1"/>
  <c r="AM69" i="69"/>
  <c r="AN69" i="69" s="1"/>
  <c r="AM61" i="69"/>
  <c r="AN61" i="69" s="1"/>
  <c r="AM53" i="69"/>
  <c r="AN53" i="69" s="1"/>
  <c r="AM109" i="69"/>
  <c r="AN109" i="69" s="1"/>
  <c r="AM106" i="69"/>
  <c r="AN106" i="69" s="1"/>
  <c r="AM98" i="69"/>
  <c r="AN98" i="69" s="1"/>
  <c r="AM90" i="69"/>
  <c r="AN90" i="69" s="1"/>
  <c r="AM82" i="69"/>
  <c r="AN82" i="69" s="1"/>
  <c r="AM74" i="69"/>
  <c r="AN74" i="69" s="1"/>
  <c r="AM66" i="69"/>
  <c r="AN66" i="69" s="1"/>
  <c r="AM58" i="69"/>
  <c r="AN58" i="69" s="1"/>
  <c r="AM46" i="69"/>
  <c r="AN46" i="69" s="1"/>
  <c r="AM108" i="69"/>
  <c r="AN108" i="69" s="1"/>
  <c r="AM100" i="69"/>
  <c r="AN100" i="69" s="1"/>
  <c r="AM92" i="69"/>
  <c r="AN92" i="69" s="1"/>
  <c r="AM84" i="69"/>
  <c r="AN84" i="69" s="1"/>
  <c r="AM76" i="69"/>
  <c r="AN76" i="69" s="1"/>
  <c r="AM68" i="69"/>
  <c r="AN68" i="69" s="1"/>
  <c r="AM60" i="69"/>
  <c r="AN60" i="69" s="1"/>
  <c r="AM105" i="69"/>
  <c r="AN105" i="69" s="1"/>
  <c r="AM97" i="69"/>
  <c r="AN97" i="69" s="1"/>
  <c r="AM89" i="69"/>
  <c r="AN89" i="69" s="1"/>
  <c r="AM81" i="69"/>
  <c r="AN81" i="69" s="1"/>
  <c r="AM73" i="69"/>
  <c r="AN73" i="69" s="1"/>
  <c r="AM65" i="69"/>
  <c r="AN65" i="69" s="1"/>
  <c r="AM57" i="69"/>
  <c r="AN57" i="69" s="1"/>
  <c r="AM48" i="69"/>
  <c r="AN48" i="69" s="1"/>
  <c r="AM45" i="69"/>
  <c r="AN45" i="69" s="1"/>
  <c r="AM111" i="69"/>
  <c r="AN111" i="69" s="1"/>
  <c r="AM102" i="69"/>
  <c r="AN102" i="69" s="1"/>
  <c r="AM94" i="69"/>
  <c r="AN94" i="69" s="1"/>
  <c r="AM86" i="69"/>
  <c r="AN86" i="69" s="1"/>
  <c r="AM78" i="69"/>
  <c r="AN78" i="69" s="1"/>
  <c r="AM70" i="69"/>
  <c r="AN70" i="69" s="1"/>
  <c r="AM62" i="69"/>
  <c r="AN62" i="69" s="1"/>
  <c r="AM54" i="69"/>
  <c r="AN54" i="69" s="1"/>
  <c r="AM51" i="69"/>
  <c r="AN51" i="69" s="1"/>
  <c r="AM83" i="69"/>
  <c r="AN83" i="69" s="1"/>
  <c r="AM49" i="69"/>
  <c r="AN49" i="69" s="1"/>
  <c r="AM42" i="69"/>
  <c r="AN42" i="69" s="1"/>
  <c r="AM79" i="69"/>
  <c r="AN79" i="69" s="1"/>
  <c r="AM107" i="69"/>
  <c r="AN107" i="69" s="1"/>
  <c r="AM75" i="69"/>
  <c r="AN75" i="69" s="1"/>
  <c r="AM103" i="69"/>
  <c r="AN103" i="69" s="1"/>
  <c r="AM71" i="69"/>
  <c r="AN71" i="69" s="1"/>
  <c r="AM41" i="69"/>
  <c r="AN41" i="69" s="1"/>
  <c r="AM95" i="69"/>
  <c r="AN95" i="69" s="1"/>
  <c r="AM99" i="69"/>
  <c r="AN99" i="69" s="1"/>
  <c r="AM67" i="69"/>
  <c r="AN67" i="69" s="1"/>
  <c r="AM52" i="69"/>
  <c r="AN52" i="69" s="1"/>
  <c r="AM40" i="69"/>
  <c r="AN40" i="69" s="1"/>
  <c r="AM63" i="69"/>
  <c r="AN63" i="69" s="1"/>
  <c r="AM91" i="69"/>
  <c r="AN91" i="69" s="1"/>
  <c r="AM59" i="69"/>
  <c r="AN59" i="69" s="1"/>
  <c r="AM44" i="69"/>
  <c r="AN44" i="69" s="1"/>
  <c r="AM87" i="69"/>
  <c r="AN87" i="69" s="1"/>
  <c r="AM55" i="69"/>
  <c r="AN55" i="69" s="1"/>
  <c r="AM43" i="69"/>
  <c r="AN43" i="69" s="1"/>
  <c r="AY48" i="69"/>
  <c r="AZ48" i="69" s="1"/>
  <c r="AY81" i="69"/>
  <c r="AZ81" i="69" s="1"/>
  <c r="AY76" i="69"/>
  <c r="AZ76" i="69" s="1"/>
  <c r="AY63" i="69"/>
  <c r="AZ63" i="69" s="1"/>
  <c r="AY101" i="69"/>
  <c r="AZ101" i="69" s="1"/>
  <c r="AY96" i="69"/>
  <c r="AZ96" i="69" s="1"/>
  <c r="AY99" i="69"/>
  <c r="AZ99" i="69" s="1"/>
  <c r="AY57" i="69"/>
  <c r="AZ57" i="69" s="1"/>
  <c r="AY72" i="69"/>
  <c r="AZ72" i="69" s="1"/>
  <c r="AY58" i="69"/>
  <c r="AZ58" i="69" s="1"/>
  <c r="AY82" i="69"/>
  <c r="AZ82" i="69" s="1"/>
  <c r="AY89" i="69"/>
  <c r="AZ89" i="69" s="1"/>
  <c r="AY84" i="69"/>
  <c r="AZ84" i="69" s="1"/>
  <c r="AY71" i="69"/>
  <c r="AZ71" i="69" s="1"/>
  <c r="AY50" i="69"/>
  <c r="AZ50" i="69" s="1"/>
  <c r="AY110" i="69"/>
  <c r="AZ110" i="69" s="1"/>
  <c r="AY104" i="69"/>
  <c r="AZ104" i="69" s="1"/>
  <c r="AY107" i="69"/>
  <c r="AZ107" i="69" s="1"/>
  <c r="AY70" i="69"/>
  <c r="AZ70" i="69" s="1"/>
  <c r="AY103" i="69"/>
  <c r="AZ103" i="69" s="1"/>
  <c r="AY90" i="69"/>
  <c r="AZ90" i="69" s="1"/>
  <c r="AY51" i="69"/>
  <c r="AZ51" i="69" s="1"/>
  <c r="AY42" i="69"/>
  <c r="AZ42" i="69" s="1"/>
  <c r="AY66" i="69"/>
  <c r="AZ66" i="69" s="1"/>
  <c r="AY54" i="69"/>
  <c r="AZ54" i="69" s="1"/>
  <c r="AY97" i="69"/>
  <c r="AZ97" i="69" s="1"/>
  <c r="AY92" i="69"/>
  <c r="AZ92" i="69" s="1"/>
  <c r="AY79" i="69"/>
  <c r="AZ79" i="69" s="1"/>
  <c r="AY53" i="69"/>
  <c r="AZ53" i="69" s="1"/>
  <c r="AY47" i="69"/>
  <c r="AZ47" i="69" s="1"/>
  <c r="AY111" i="69"/>
  <c r="AZ111" i="69" s="1"/>
  <c r="AY94" i="69"/>
  <c r="AZ94" i="69" s="1"/>
  <c r="AY46" i="69"/>
  <c r="AZ46" i="69" s="1"/>
  <c r="AY74" i="69"/>
  <c r="AZ74" i="69" s="1"/>
  <c r="AY86" i="69"/>
  <c r="AZ86" i="69" s="1"/>
  <c r="AY105" i="69"/>
  <c r="AZ105" i="69" s="1"/>
  <c r="AY100" i="69"/>
  <c r="AZ100" i="69" s="1"/>
  <c r="AY87" i="69"/>
  <c r="AZ87" i="69" s="1"/>
  <c r="AY61" i="69"/>
  <c r="AZ61" i="69" s="1"/>
  <c r="AY56" i="69"/>
  <c r="AZ56" i="69" s="1"/>
  <c r="AY59" i="69"/>
  <c r="AZ59" i="69" s="1"/>
  <c r="AY62" i="69"/>
  <c r="AZ62" i="69" s="1"/>
  <c r="AY41" i="69"/>
  <c r="AZ41" i="69" s="1"/>
  <c r="AY106" i="69"/>
  <c r="AZ106" i="69" s="1"/>
  <c r="AY45" i="69"/>
  <c r="AZ45" i="69" s="1"/>
  <c r="AY108" i="69"/>
  <c r="AZ108" i="69" s="1"/>
  <c r="AY95" i="69"/>
  <c r="AZ95" i="69" s="1"/>
  <c r="AY69" i="69"/>
  <c r="AZ69" i="69" s="1"/>
  <c r="AY64" i="69"/>
  <c r="AZ64" i="69" s="1"/>
  <c r="AY67" i="69"/>
  <c r="AZ67" i="69" s="1"/>
  <c r="AY102" i="69"/>
  <c r="AZ102" i="69" s="1"/>
  <c r="AY98" i="69"/>
  <c r="AZ98" i="69" s="1"/>
  <c r="AY78" i="69"/>
  <c r="AZ78" i="69" s="1"/>
  <c r="AY65" i="69"/>
  <c r="AZ65" i="69" s="1"/>
  <c r="AY60" i="69"/>
  <c r="AZ60" i="69" s="1"/>
  <c r="AY49" i="69"/>
  <c r="AZ49" i="69" s="1"/>
  <c r="AY109" i="69"/>
  <c r="AZ109" i="69" s="1"/>
  <c r="AY85" i="69"/>
  <c r="AZ85" i="69" s="1"/>
  <c r="AY80" i="69"/>
  <c r="AZ80" i="69" s="1"/>
  <c r="AY83" i="69"/>
  <c r="AZ83" i="69" s="1"/>
  <c r="AY44" i="69"/>
  <c r="AZ44" i="69" s="1"/>
  <c r="AY52" i="69"/>
  <c r="AZ52" i="69" s="1"/>
  <c r="AY77" i="69"/>
  <c r="AZ77" i="69" s="1"/>
  <c r="AY40" i="69"/>
  <c r="AZ40" i="69" s="1"/>
  <c r="AY43" i="69"/>
  <c r="AZ43" i="69" s="1"/>
  <c r="AY73" i="69"/>
  <c r="AZ73" i="69" s="1"/>
  <c r="AY68" i="69"/>
  <c r="AZ68" i="69" s="1"/>
  <c r="AY55" i="69"/>
  <c r="AZ55" i="69" s="1"/>
  <c r="AY93" i="69"/>
  <c r="AZ93" i="69" s="1"/>
  <c r="AY88" i="69"/>
  <c r="AZ88" i="69" s="1"/>
  <c r="AY91" i="69"/>
  <c r="AZ91" i="69" s="1"/>
  <c r="AY75" i="69"/>
  <c r="AZ75" i="69" s="1"/>
  <c r="AI54" i="89"/>
  <c r="AJ54" i="89" s="1"/>
  <c r="AI44" i="89"/>
  <c r="AJ44" i="89" s="1"/>
  <c r="AI51" i="89"/>
  <c r="AJ51" i="89" s="1"/>
  <c r="AI47" i="89"/>
  <c r="AJ47" i="89" s="1"/>
  <c r="AI43" i="89"/>
  <c r="AJ43" i="89" s="1"/>
  <c r="AI38" i="89"/>
  <c r="AJ38" i="89" s="1"/>
  <c r="AI35" i="89"/>
  <c r="AJ35" i="89" s="1"/>
  <c r="AI32" i="89"/>
  <c r="AJ32" i="89" s="1"/>
  <c r="AI56" i="89"/>
  <c r="AJ56" i="89" s="1"/>
  <c r="AI42" i="89"/>
  <c r="AJ42" i="89" s="1"/>
  <c r="AI27" i="89"/>
  <c r="AJ27" i="89" s="1"/>
  <c r="AI53" i="89"/>
  <c r="AJ53" i="89" s="1"/>
  <c r="AI50" i="89"/>
  <c r="AJ50" i="89" s="1"/>
  <c r="AI46" i="89"/>
  <c r="AJ46" i="89" s="1"/>
  <c r="AI37" i="89"/>
  <c r="AJ37" i="89" s="1"/>
  <c r="AI31" i="89"/>
  <c r="AJ31" i="89" s="1"/>
  <c r="AI41" i="89"/>
  <c r="AJ41" i="89" s="1"/>
  <c r="AI34" i="89"/>
  <c r="AJ34" i="89" s="1"/>
  <c r="AI30" i="89"/>
  <c r="AJ30" i="89" s="1"/>
  <c r="AI26" i="89"/>
  <c r="AJ26" i="89" s="1"/>
  <c r="AI52" i="89"/>
  <c r="AJ52" i="89" s="1"/>
  <c r="AI40" i="89"/>
  <c r="AJ40" i="89" s="1"/>
  <c r="AI33" i="89"/>
  <c r="AJ33" i="89" s="1"/>
  <c r="AI25" i="89"/>
  <c r="AJ25" i="89" s="1"/>
  <c r="AI48" i="89"/>
  <c r="AJ48" i="89" s="1"/>
  <c r="AI45" i="89"/>
  <c r="AJ45" i="89" s="1"/>
  <c r="AI39" i="89"/>
  <c r="AJ39" i="89" s="1"/>
  <c r="AI28" i="89"/>
  <c r="AJ28" i="89" s="1"/>
  <c r="AI49" i="89"/>
  <c r="AJ49" i="89" s="1"/>
  <c r="AI29" i="89"/>
  <c r="AJ29" i="89" s="1"/>
  <c r="AI36" i="89"/>
  <c r="AJ36" i="89" s="1"/>
  <c r="AI55" i="89"/>
  <c r="AJ55" i="89" s="1"/>
  <c r="AV40" i="89"/>
  <c r="AW40" i="89" s="1"/>
  <c r="AV33" i="89"/>
  <c r="AW33" i="89" s="1"/>
  <c r="AV29" i="89"/>
  <c r="AW29" i="89" s="1"/>
  <c r="AV25" i="89"/>
  <c r="AW25" i="89" s="1"/>
  <c r="AV54" i="89"/>
  <c r="AW54" i="89" s="1"/>
  <c r="AV48" i="89"/>
  <c r="AW48" i="89" s="1"/>
  <c r="AV45" i="89"/>
  <c r="AW45" i="89" s="1"/>
  <c r="AV28" i="89"/>
  <c r="AW28" i="89" s="1"/>
  <c r="AV56" i="89"/>
  <c r="AW56" i="89" s="1"/>
  <c r="AV51" i="89"/>
  <c r="AW51" i="89" s="1"/>
  <c r="AV39" i="89"/>
  <c r="AW39" i="89" s="1"/>
  <c r="AV47" i="89"/>
  <c r="AW47" i="89" s="1"/>
  <c r="AV44" i="89"/>
  <c r="AW44" i="89" s="1"/>
  <c r="AV38" i="89"/>
  <c r="AW38" i="89" s="1"/>
  <c r="AV35" i="89"/>
  <c r="AW35" i="89" s="1"/>
  <c r="AV53" i="89"/>
  <c r="AW53" i="89" s="1"/>
  <c r="AV43" i="89"/>
  <c r="AW43" i="89" s="1"/>
  <c r="AV32" i="89"/>
  <c r="AW32" i="89" s="1"/>
  <c r="AV55" i="89"/>
  <c r="AW55" i="89" s="1"/>
  <c r="AV26" i="89"/>
  <c r="AW26" i="89" s="1"/>
  <c r="AV52" i="89"/>
  <c r="AW52" i="89" s="1"/>
  <c r="AV49" i="89"/>
  <c r="AW49" i="89" s="1"/>
  <c r="AV41" i="89"/>
  <c r="AW41" i="89" s="1"/>
  <c r="AV36" i="89"/>
  <c r="AW36" i="89" s="1"/>
  <c r="AV34" i="89"/>
  <c r="AW34" i="89" s="1"/>
  <c r="AV30" i="89"/>
  <c r="AW30" i="89" s="1"/>
  <c r="AV42" i="89"/>
  <c r="AW42" i="89" s="1"/>
  <c r="AV50" i="89"/>
  <c r="AW50" i="89" s="1"/>
  <c r="AV37" i="89"/>
  <c r="AW37" i="89" s="1"/>
  <c r="AV27" i="89"/>
  <c r="AW27" i="89" s="1"/>
  <c r="AV31" i="89"/>
  <c r="AW31" i="89" s="1"/>
  <c r="AV46" i="89"/>
  <c r="AW46" i="89" s="1"/>
  <c r="BB47" i="89"/>
  <c r="BC47" i="89" s="1"/>
  <c r="BB44" i="89"/>
  <c r="BC44" i="89" s="1"/>
  <c r="BB38" i="89"/>
  <c r="BC38" i="89" s="1"/>
  <c r="BB27" i="89"/>
  <c r="BC27" i="89" s="1"/>
  <c r="BB53" i="89"/>
  <c r="BC53" i="89" s="1"/>
  <c r="BB43" i="89"/>
  <c r="BC43" i="89" s="1"/>
  <c r="BB50" i="89"/>
  <c r="BC50" i="89" s="1"/>
  <c r="BB46" i="89"/>
  <c r="BC46" i="89" s="1"/>
  <c r="BB42" i="89"/>
  <c r="BC42" i="89" s="1"/>
  <c r="BB37" i="89"/>
  <c r="BC37" i="89" s="1"/>
  <c r="BB34" i="89"/>
  <c r="BC34" i="89" s="1"/>
  <c r="BB31" i="89"/>
  <c r="BC31" i="89" s="1"/>
  <c r="BB55" i="89"/>
  <c r="BC55" i="89" s="1"/>
  <c r="BB41" i="89"/>
  <c r="BC41" i="89" s="1"/>
  <c r="BB26" i="89"/>
  <c r="BC26" i="89" s="1"/>
  <c r="BB52" i="89"/>
  <c r="BC52" i="89" s="1"/>
  <c r="BB49" i="89"/>
  <c r="BC49" i="89" s="1"/>
  <c r="BB45" i="89"/>
  <c r="BC45" i="89" s="1"/>
  <c r="BB36" i="89"/>
  <c r="BC36" i="89" s="1"/>
  <c r="BB30" i="89"/>
  <c r="BC30" i="89" s="1"/>
  <c r="BB54" i="89"/>
  <c r="BC54" i="89" s="1"/>
  <c r="BB48" i="89"/>
  <c r="BC48" i="89" s="1"/>
  <c r="BB35" i="89"/>
  <c r="BC35" i="89" s="1"/>
  <c r="BB28" i="89"/>
  <c r="BC28" i="89" s="1"/>
  <c r="BB56" i="89"/>
  <c r="BC56" i="89" s="1"/>
  <c r="BB51" i="89"/>
  <c r="BC51" i="89" s="1"/>
  <c r="BB39" i="89"/>
  <c r="BC39" i="89" s="1"/>
  <c r="BB33" i="89"/>
  <c r="BC33" i="89" s="1"/>
  <c r="BB29" i="89"/>
  <c r="BC29" i="89" s="1"/>
  <c r="BB25" i="89"/>
  <c r="BC25" i="89" s="1"/>
  <c r="BB32" i="89"/>
  <c r="BC32" i="89" s="1"/>
  <c r="BB40" i="89"/>
  <c r="BC40" i="89" s="1"/>
  <c r="AS55" i="89"/>
  <c r="AT55" i="89" s="1"/>
  <c r="AS26" i="89"/>
  <c r="AT26" i="89" s="1"/>
  <c r="AS52" i="89"/>
  <c r="AT52" i="89" s="1"/>
  <c r="AS49" i="89"/>
  <c r="AT49" i="89" s="1"/>
  <c r="AS41" i="89"/>
  <c r="AT41" i="89" s="1"/>
  <c r="AS36" i="89"/>
  <c r="AT36" i="89" s="1"/>
  <c r="AS34" i="89"/>
  <c r="AT34" i="89" s="1"/>
  <c r="AS30" i="89"/>
  <c r="AT30" i="89" s="1"/>
  <c r="AS40" i="89"/>
  <c r="AT40" i="89" s="1"/>
  <c r="AS33" i="89"/>
  <c r="AT33" i="89" s="1"/>
  <c r="AS29" i="89"/>
  <c r="AT29" i="89" s="1"/>
  <c r="AS25" i="89"/>
  <c r="AT25" i="89" s="1"/>
  <c r="AS54" i="89"/>
  <c r="AT54" i="89" s="1"/>
  <c r="AS48" i="89"/>
  <c r="AT48" i="89" s="1"/>
  <c r="AS45" i="89"/>
  <c r="AT45" i="89" s="1"/>
  <c r="AS28" i="89"/>
  <c r="AT28" i="89" s="1"/>
  <c r="AS56" i="89"/>
  <c r="AT56" i="89" s="1"/>
  <c r="AS51" i="89"/>
  <c r="AT51" i="89" s="1"/>
  <c r="AS39" i="89"/>
  <c r="AT39" i="89" s="1"/>
  <c r="AS53" i="89"/>
  <c r="AT53" i="89" s="1"/>
  <c r="AS43" i="89"/>
  <c r="AT43" i="89" s="1"/>
  <c r="AS32" i="89"/>
  <c r="AT32" i="89" s="1"/>
  <c r="AS50" i="89"/>
  <c r="AT50" i="89" s="1"/>
  <c r="AS46" i="89"/>
  <c r="AT46" i="89" s="1"/>
  <c r="AS42" i="89"/>
  <c r="AT42" i="89" s="1"/>
  <c r="AS37" i="89"/>
  <c r="AT37" i="89" s="1"/>
  <c r="AS47" i="89"/>
  <c r="AT47" i="89" s="1"/>
  <c r="AS44" i="89"/>
  <c r="AT44" i="89" s="1"/>
  <c r="AS38" i="89"/>
  <c r="AT38" i="89" s="1"/>
  <c r="AS27" i="89"/>
  <c r="AT27" i="89" s="1"/>
  <c r="AS35" i="89"/>
  <c r="AT35" i="89" s="1"/>
  <c r="AS31" i="89"/>
  <c r="AT31" i="89" s="1"/>
  <c r="AM51" i="89"/>
  <c r="AN51" i="89" s="1"/>
  <c r="AM47" i="89"/>
  <c r="AN47" i="89" s="1"/>
  <c r="AM43" i="89"/>
  <c r="AN43" i="89" s="1"/>
  <c r="AM38" i="89"/>
  <c r="AN38" i="89" s="1"/>
  <c r="AM35" i="89"/>
  <c r="AN35" i="89" s="1"/>
  <c r="AM32" i="89"/>
  <c r="AN32" i="89" s="1"/>
  <c r="AM56" i="89"/>
  <c r="AN56" i="89" s="1"/>
  <c r="AM42" i="89"/>
  <c r="AN42" i="89" s="1"/>
  <c r="AM27" i="89"/>
  <c r="AN27" i="89" s="1"/>
  <c r="AM53" i="89"/>
  <c r="AN53" i="89" s="1"/>
  <c r="AM50" i="89"/>
  <c r="AN50" i="89" s="1"/>
  <c r="AM46" i="89"/>
  <c r="AN46" i="89" s="1"/>
  <c r="AM37" i="89"/>
  <c r="AN37" i="89" s="1"/>
  <c r="AM31" i="89"/>
  <c r="AN31" i="89" s="1"/>
  <c r="AM41" i="89"/>
  <c r="AN41" i="89" s="1"/>
  <c r="AM34" i="89"/>
  <c r="AN34" i="89" s="1"/>
  <c r="AM30" i="89"/>
  <c r="AN30" i="89" s="1"/>
  <c r="AM26" i="89"/>
  <c r="AN26" i="89" s="1"/>
  <c r="AM55" i="89"/>
  <c r="AN55" i="89" s="1"/>
  <c r="AM49" i="89"/>
  <c r="AN49" i="89" s="1"/>
  <c r="AM36" i="89"/>
  <c r="AN36" i="89" s="1"/>
  <c r="AM29" i="89"/>
  <c r="AN29" i="89" s="1"/>
  <c r="AM48" i="89"/>
  <c r="AN48" i="89" s="1"/>
  <c r="AM45" i="89"/>
  <c r="AN45" i="89" s="1"/>
  <c r="AM39" i="89"/>
  <c r="AN39" i="89" s="1"/>
  <c r="AM28" i="89"/>
  <c r="AN28" i="89" s="1"/>
  <c r="AM54" i="89"/>
  <c r="AN54" i="89" s="1"/>
  <c r="AM44" i="89"/>
  <c r="AN44" i="89" s="1"/>
  <c r="AM40" i="89"/>
  <c r="AN40" i="89" s="1"/>
  <c r="AM33" i="89"/>
  <c r="AN33" i="89" s="1"/>
  <c r="AM25" i="89"/>
  <c r="AN25" i="89" s="1"/>
  <c r="AM52" i="89"/>
  <c r="AN52" i="89" s="1"/>
  <c r="AY35" i="89"/>
  <c r="AZ35" i="89" s="1"/>
  <c r="AY32" i="89"/>
  <c r="AZ32" i="89" s="1"/>
  <c r="AY27" i="89"/>
  <c r="AZ27" i="89" s="1"/>
  <c r="AY41" i="89"/>
  <c r="AZ41" i="89" s="1"/>
  <c r="AY34" i="89"/>
  <c r="AZ34" i="89" s="1"/>
  <c r="AY45" i="89"/>
  <c r="AZ45" i="89" s="1"/>
  <c r="AY30" i="89"/>
  <c r="AZ30" i="89" s="1"/>
  <c r="AY25" i="89"/>
  <c r="AZ25" i="89" s="1"/>
  <c r="AY31" i="89"/>
  <c r="AZ31" i="89" s="1"/>
  <c r="AY43" i="89"/>
  <c r="AZ43" i="89" s="1"/>
  <c r="AY56" i="89"/>
  <c r="AZ56" i="89" s="1"/>
  <c r="AY48" i="89"/>
  <c r="AZ48" i="89" s="1"/>
  <c r="AY29" i="89"/>
  <c r="AZ29" i="89" s="1"/>
  <c r="AY26" i="89"/>
  <c r="AZ26" i="89" s="1"/>
  <c r="AY37" i="89"/>
  <c r="AZ37" i="89" s="1"/>
  <c r="AY38" i="89"/>
  <c r="AZ38" i="89" s="1"/>
  <c r="AY49" i="89"/>
  <c r="AZ49" i="89" s="1"/>
  <c r="AY54" i="89"/>
  <c r="AZ54" i="89" s="1"/>
  <c r="AY33" i="89"/>
  <c r="AZ33" i="89" s="1"/>
  <c r="AY55" i="89"/>
  <c r="AZ55" i="89" s="1"/>
  <c r="AY42" i="89"/>
  <c r="AZ42" i="89" s="1"/>
  <c r="AY44" i="89"/>
  <c r="AZ44" i="89" s="1"/>
  <c r="AY39" i="89"/>
  <c r="AZ39" i="89" s="1"/>
  <c r="AY28" i="89"/>
  <c r="AZ28" i="89" s="1"/>
  <c r="AY46" i="89"/>
  <c r="AZ46" i="89" s="1"/>
  <c r="AY47" i="89"/>
  <c r="AZ47" i="89" s="1"/>
  <c r="AY40" i="89"/>
  <c r="AZ40" i="89" s="1"/>
  <c r="AY50" i="89"/>
  <c r="AZ50" i="89" s="1"/>
  <c r="AY51" i="89"/>
  <c r="AZ51" i="89" s="1"/>
  <c r="AY36" i="89"/>
  <c r="AZ36" i="89" s="1"/>
  <c r="AY53" i="89"/>
  <c r="AZ53" i="89" s="1"/>
  <c r="AY52" i="89"/>
  <c r="AZ52" i="89" s="1"/>
  <c r="AP50" i="89"/>
  <c r="AQ50" i="89" s="1"/>
  <c r="AP46" i="89"/>
  <c r="AQ46" i="89" s="1"/>
  <c r="AP37" i="89"/>
  <c r="AQ37" i="89" s="1"/>
  <c r="AP31" i="89"/>
  <c r="AQ31" i="89" s="1"/>
  <c r="AP55" i="89"/>
  <c r="AQ55" i="89" s="1"/>
  <c r="AP26" i="89"/>
  <c r="AQ26" i="89" s="1"/>
  <c r="AP52" i="89"/>
  <c r="AQ52" i="89" s="1"/>
  <c r="AP49" i="89"/>
  <c r="AQ49" i="89" s="1"/>
  <c r="AP40" i="89"/>
  <c r="AQ40" i="89" s="1"/>
  <c r="AP33" i="89"/>
  <c r="AQ33" i="89" s="1"/>
  <c r="AP54" i="89"/>
  <c r="AQ54" i="89" s="1"/>
  <c r="AP48" i="89"/>
  <c r="AQ48" i="89" s="1"/>
  <c r="AP45" i="89"/>
  <c r="AQ45" i="89" s="1"/>
  <c r="AP28" i="89"/>
  <c r="AQ28" i="89" s="1"/>
  <c r="AP56" i="89"/>
  <c r="AQ56" i="89" s="1"/>
  <c r="AP47" i="89"/>
  <c r="AQ47" i="89" s="1"/>
  <c r="AP38" i="89"/>
  <c r="AQ38" i="89" s="1"/>
  <c r="AP53" i="89"/>
  <c r="AQ53" i="89" s="1"/>
  <c r="AP51" i="89"/>
  <c r="AQ51" i="89" s="1"/>
  <c r="AP43" i="89"/>
  <c r="AQ43" i="89" s="1"/>
  <c r="AP30" i="89"/>
  <c r="AQ30" i="89" s="1"/>
  <c r="AP27" i="89"/>
  <c r="AQ27" i="89" s="1"/>
  <c r="AP32" i="89"/>
  <c r="AQ32" i="89" s="1"/>
  <c r="AP34" i="89"/>
  <c r="AQ34" i="89" s="1"/>
  <c r="AP44" i="89"/>
  <c r="AQ44" i="89" s="1"/>
  <c r="AP39" i="89"/>
  <c r="AQ39" i="89" s="1"/>
  <c r="AP35" i="89"/>
  <c r="AQ35" i="89" s="1"/>
  <c r="AP36" i="89"/>
  <c r="AQ36" i="89" s="1"/>
  <c r="AP42" i="89"/>
  <c r="AQ42" i="89" s="1"/>
  <c r="AP41" i="89"/>
  <c r="AQ41" i="89" s="1"/>
  <c r="AP25" i="89"/>
  <c r="AQ25" i="89" s="1"/>
  <c r="AP29" i="89"/>
  <c r="AQ29" i="89" s="1"/>
  <c r="AI102" i="72"/>
  <c r="AJ102" i="72" s="1"/>
  <c r="AI94" i="72"/>
  <c r="AJ94" i="72" s="1"/>
  <c r="AI88" i="72"/>
  <c r="AJ88" i="72" s="1"/>
  <c r="AI96" i="72"/>
  <c r="AJ96" i="72" s="1"/>
  <c r="AI97" i="72"/>
  <c r="AJ97" i="72" s="1"/>
  <c r="AI85" i="72"/>
  <c r="AJ85" i="72" s="1"/>
  <c r="AI82" i="72"/>
  <c r="AJ82" i="72" s="1"/>
  <c r="AI100" i="72"/>
  <c r="AJ100" i="72" s="1"/>
  <c r="AI92" i="72"/>
  <c r="AJ92" i="72" s="1"/>
  <c r="AI89" i="72"/>
  <c r="AJ89" i="72" s="1"/>
  <c r="AI95" i="72"/>
  <c r="AJ95" i="72" s="1"/>
  <c r="AI87" i="72"/>
  <c r="AJ87" i="72" s="1"/>
  <c r="AI84" i="72"/>
  <c r="AJ84" i="72" s="1"/>
  <c r="AI98" i="72"/>
  <c r="AJ98" i="72" s="1"/>
  <c r="AI90" i="72"/>
  <c r="AJ90" i="72" s="1"/>
  <c r="AI81" i="72"/>
  <c r="AJ81" i="72" s="1"/>
  <c r="AI101" i="72"/>
  <c r="AJ101" i="72" s="1"/>
  <c r="AI93" i="72"/>
  <c r="AJ93" i="72" s="1"/>
  <c r="AI86" i="72"/>
  <c r="AJ86" i="72" s="1"/>
  <c r="AI99" i="72"/>
  <c r="AJ99" i="72" s="1"/>
  <c r="AI91" i="72"/>
  <c r="AJ91" i="72" s="1"/>
  <c r="AI83" i="72"/>
  <c r="AJ83" i="72" s="1"/>
  <c r="AV96" i="72"/>
  <c r="AW96" i="72" s="1"/>
  <c r="AV86" i="72"/>
  <c r="AW86" i="72" s="1"/>
  <c r="AV87" i="72"/>
  <c r="AW87" i="72" s="1"/>
  <c r="AV99" i="72"/>
  <c r="AW99" i="72" s="1"/>
  <c r="AV91" i="72"/>
  <c r="AW91" i="72" s="1"/>
  <c r="AV89" i="72"/>
  <c r="AW89" i="72" s="1"/>
  <c r="AV83" i="72"/>
  <c r="AW83" i="72" s="1"/>
  <c r="AV102" i="72"/>
  <c r="AW102" i="72" s="1"/>
  <c r="AV94" i="72"/>
  <c r="AW94" i="72" s="1"/>
  <c r="AV97" i="72"/>
  <c r="AW97" i="72" s="1"/>
  <c r="AV88" i="72"/>
  <c r="AW88" i="72" s="1"/>
  <c r="AV85" i="72"/>
  <c r="AW85" i="72" s="1"/>
  <c r="AV98" i="72"/>
  <c r="AW98" i="72" s="1"/>
  <c r="AV100" i="72"/>
  <c r="AW100" i="72" s="1"/>
  <c r="AV92" i="72"/>
  <c r="AW92" i="72" s="1"/>
  <c r="AV82" i="72"/>
  <c r="AW82" i="72" s="1"/>
  <c r="AV90" i="72"/>
  <c r="AW90" i="72" s="1"/>
  <c r="AV95" i="72"/>
  <c r="AW95" i="72" s="1"/>
  <c r="AV84" i="72"/>
  <c r="AW84" i="72" s="1"/>
  <c r="AV101" i="72"/>
  <c r="AW101" i="72" s="1"/>
  <c r="AV93" i="72"/>
  <c r="AW93" i="72" s="1"/>
  <c r="AV81" i="72"/>
  <c r="AW81" i="72" s="1"/>
  <c r="AS98" i="72"/>
  <c r="AT98" i="72" s="1"/>
  <c r="AS90" i="72"/>
  <c r="AT90" i="72" s="1"/>
  <c r="AS87" i="72"/>
  <c r="AT87" i="72" s="1"/>
  <c r="AS84" i="72"/>
  <c r="AT84" i="72" s="1"/>
  <c r="AS81" i="72"/>
  <c r="AT81" i="72" s="1"/>
  <c r="AS92" i="72"/>
  <c r="AT92" i="72" s="1"/>
  <c r="AS82" i="72"/>
  <c r="AT82" i="72" s="1"/>
  <c r="AS101" i="72"/>
  <c r="AT101" i="72" s="1"/>
  <c r="AS93" i="72"/>
  <c r="AT93" i="72" s="1"/>
  <c r="AS96" i="72"/>
  <c r="AT96" i="72" s="1"/>
  <c r="AS86" i="72"/>
  <c r="AT86" i="72" s="1"/>
  <c r="AS99" i="72"/>
  <c r="AT99" i="72" s="1"/>
  <c r="AS91" i="72"/>
  <c r="AT91" i="72" s="1"/>
  <c r="AS89" i="72"/>
  <c r="AT89" i="72" s="1"/>
  <c r="AS83" i="72"/>
  <c r="AT83" i="72" s="1"/>
  <c r="AS102" i="72"/>
  <c r="AT102" i="72" s="1"/>
  <c r="AS94" i="72"/>
  <c r="AT94" i="72" s="1"/>
  <c r="AS100" i="72"/>
  <c r="AT100" i="72" s="1"/>
  <c r="AS97" i="72"/>
  <c r="AT97" i="72" s="1"/>
  <c r="AS88" i="72"/>
  <c r="AT88" i="72" s="1"/>
  <c r="AS85" i="72"/>
  <c r="AT85" i="72" s="1"/>
  <c r="AS95" i="72"/>
  <c r="AT95" i="72" s="1"/>
  <c r="AM97" i="72"/>
  <c r="AN97" i="72" s="1"/>
  <c r="AM85" i="72"/>
  <c r="AN85" i="72" s="1"/>
  <c r="AM82" i="72"/>
  <c r="AN82" i="72" s="1"/>
  <c r="AM100" i="72"/>
  <c r="AN100" i="72" s="1"/>
  <c r="AM92" i="72"/>
  <c r="AN92" i="72" s="1"/>
  <c r="AM95" i="72"/>
  <c r="AN95" i="72" s="1"/>
  <c r="AM87" i="72"/>
  <c r="AN87" i="72" s="1"/>
  <c r="AM84" i="72"/>
  <c r="AN84" i="72" s="1"/>
  <c r="AM83" i="72"/>
  <c r="AN83" i="72" s="1"/>
  <c r="AM98" i="72"/>
  <c r="AN98" i="72" s="1"/>
  <c r="AM90" i="72"/>
  <c r="AN90" i="72" s="1"/>
  <c r="AM81" i="72"/>
  <c r="AN81" i="72" s="1"/>
  <c r="AM91" i="72"/>
  <c r="AN91" i="72" s="1"/>
  <c r="AM101" i="72"/>
  <c r="AN101" i="72" s="1"/>
  <c r="AM93" i="72"/>
  <c r="AN93" i="72" s="1"/>
  <c r="AM86" i="72"/>
  <c r="AN86" i="72" s="1"/>
  <c r="AM99" i="72"/>
  <c r="AN99" i="72" s="1"/>
  <c r="AM96" i="72"/>
  <c r="AN96" i="72" s="1"/>
  <c r="AM89" i="72"/>
  <c r="AN89" i="72" s="1"/>
  <c r="AM102" i="72"/>
  <c r="AN102" i="72" s="1"/>
  <c r="AM94" i="72"/>
  <c r="AN94" i="72" s="1"/>
  <c r="AM88" i="72"/>
  <c r="AN88" i="72" s="1"/>
  <c r="AY97" i="72"/>
  <c r="AZ97" i="72" s="1"/>
  <c r="AY85" i="72"/>
  <c r="AZ85" i="72" s="1"/>
  <c r="AY100" i="72"/>
  <c r="AZ100" i="72" s="1"/>
  <c r="AY92" i="72"/>
  <c r="AZ92" i="72" s="1"/>
  <c r="AY95" i="72"/>
  <c r="AZ95" i="72" s="1"/>
  <c r="AY99" i="72"/>
  <c r="AZ99" i="72" s="1"/>
  <c r="AY98" i="72"/>
  <c r="AZ98" i="72" s="1"/>
  <c r="AY90" i="72"/>
  <c r="AZ90" i="72" s="1"/>
  <c r="AY87" i="72"/>
  <c r="AZ87" i="72" s="1"/>
  <c r="AY101" i="72"/>
  <c r="AZ101" i="72" s="1"/>
  <c r="AY93" i="72"/>
  <c r="AZ93" i="72" s="1"/>
  <c r="AY83" i="72"/>
  <c r="AZ83" i="72" s="1"/>
  <c r="AY96" i="72"/>
  <c r="AZ96" i="72" s="1"/>
  <c r="AY102" i="72"/>
  <c r="AZ102" i="72" s="1"/>
  <c r="AY94" i="72"/>
  <c r="AZ94" i="72" s="1"/>
  <c r="AY91" i="72"/>
  <c r="AZ91" i="72" s="1"/>
  <c r="AY89" i="72"/>
  <c r="AZ89" i="72" s="1"/>
  <c r="AY86" i="72"/>
  <c r="AZ86" i="72" s="1"/>
  <c r="AY88" i="72"/>
  <c r="AZ88" i="72" s="1"/>
  <c r="AY84" i="72"/>
  <c r="AZ84" i="72" s="1"/>
  <c r="AY82" i="72"/>
  <c r="AZ82" i="72" s="1"/>
  <c r="AY81" i="72"/>
  <c r="AZ81" i="72" s="1"/>
  <c r="AP95" i="72"/>
  <c r="AQ95" i="72" s="1"/>
  <c r="AP98" i="72"/>
  <c r="AQ98" i="72" s="1"/>
  <c r="AP90" i="72"/>
  <c r="AQ90" i="72" s="1"/>
  <c r="AP81" i="72"/>
  <c r="AQ81" i="72" s="1"/>
  <c r="AP101" i="72"/>
  <c r="AQ101" i="72" s="1"/>
  <c r="AP93" i="72"/>
  <c r="AQ93" i="72" s="1"/>
  <c r="AP85" i="72"/>
  <c r="AQ85" i="72" s="1"/>
  <c r="AP96" i="72"/>
  <c r="AQ96" i="72" s="1"/>
  <c r="AP99" i="72"/>
  <c r="AQ99" i="72" s="1"/>
  <c r="AP91" i="72"/>
  <c r="AQ91" i="72" s="1"/>
  <c r="AP83" i="72"/>
  <c r="AQ83" i="72" s="1"/>
  <c r="AP97" i="72"/>
  <c r="AQ97" i="72" s="1"/>
  <c r="AP102" i="72"/>
  <c r="AQ102" i="72" s="1"/>
  <c r="AP94" i="72"/>
  <c r="AQ94" i="72" s="1"/>
  <c r="AP100" i="72"/>
  <c r="AQ100" i="72" s="1"/>
  <c r="AP92" i="72"/>
  <c r="AQ92" i="72" s="1"/>
  <c r="AP88" i="72"/>
  <c r="AQ88" i="72" s="1"/>
  <c r="AP87" i="72"/>
  <c r="AQ87" i="72" s="1"/>
  <c r="AP89" i="72"/>
  <c r="AQ89" i="72" s="1"/>
  <c r="AP86" i="72"/>
  <c r="AQ86" i="72" s="1"/>
  <c r="AP84" i="72"/>
  <c r="AQ84" i="72" s="1"/>
  <c r="AP82" i="72"/>
  <c r="AQ82" i="72" s="1"/>
  <c r="BB95" i="72"/>
  <c r="BC95" i="72" s="1"/>
  <c r="BB88" i="72"/>
  <c r="BC88" i="72" s="1"/>
  <c r="BB98" i="72"/>
  <c r="BC98" i="72" s="1"/>
  <c r="BB90" i="72"/>
  <c r="BC90" i="72" s="1"/>
  <c r="BB82" i="72"/>
  <c r="BC82" i="72" s="1"/>
  <c r="BB101" i="72"/>
  <c r="BC101" i="72" s="1"/>
  <c r="BB93" i="72"/>
  <c r="BC93" i="72" s="1"/>
  <c r="BB87" i="72"/>
  <c r="BC87" i="72" s="1"/>
  <c r="BB96" i="72"/>
  <c r="BC96" i="72" s="1"/>
  <c r="BB84" i="72"/>
  <c r="BC84" i="72" s="1"/>
  <c r="BB81" i="72"/>
  <c r="BC81" i="72" s="1"/>
  <c r="BB99" i="72"/>
  <c r="BC99" i="72" s="1"/>
  <c r="BB91" i="72"/>
  <c r="BC91" i="72" s="1"/>
  <c r="BB102" i="72"/>
  <c r="BC102" i="72" s="1"/>
  <c r="BB94" i="72"/>
  <c r="BC94" i="72" s="1"/>
  <c r="BB86" i="72"/>
  <c r="BC86" i="72" s="1"/>
  <c r="BB83" i="72"/>
  <c r="BC83" i="72" s="1"/>
  <c r="BB97" i="72"/>
  <c r="BC97" i="72" s="1"/>
  <c r="BB89" i="72"/>
  <c r="BC89" i="72" s="1"/>
  <c r="BB100" i="72"/>
  <c r="BC100" i="72" s="1"/>
  <c r="BB92" i="72"/>
  <c r="BC92" i="72" s="1"/>
  <c r="BB85" i="72"/>
  <c r="BC85" i="72" s="1"/>
  <c r="AV12" i="77"/>
  <c r="AW12" i="77" s="1"/>
  <c r="AV37" i="77"/>
  <c r="AW37" i="77" s="1"/>
  <c r="AV14" i="77"/>
  <c r="AW14" i="77" s="1"/>
  <c r="AV67" i="77"/>
  <c r="AW67" i="77" s="1"/>
  <c r="AV28" i="77"/>
  <c r="AW28" i="77" s="1"/>
  <c r="AV95" i="77"/>
  <c r="AW95" i="77" s="1"/>
  <c r="AV62" i="77"/>
  <c r="AW62" i="77" s="1"/>
  <c r="AV73" i="77"/>
  <c r="AW73" i="77" s="1"/>
  <c r="AV43" i="77"/>
  <c r="AW43" i="77" s="1"/>
  <c r="AV56" i="77"/>
  <c r="AW56" i="77" s="1"/>
  <c r="AV85" i="77"/>
  <c r="AW85" i="77" s="1"/>
  <c r="AV58" i="77"/>
  <c r="AW58" i="77" s="1"/>
  <c r="AV20" i="77"/>
  <c r="AW20" i="77" s="1"/>
  <c r="AV17" i="77"/>
  <c r="AW17" i="77" s="1"/>
  <c r="AV91" i="77"/>
  <c r="AW91" i="77" s="1"/>
  <c r="AV53" i="77"/>
  <c r="AW53" i="77" s="1"/>
  <c r="AV72" i="77"/>
  <c r="AW72" i="77" s="1"/>
  <c r="AV33" i="77"/>
  <c r="AW33" i="77" s="1"/>
  <c r="AV26" i="77"/>
  <c r="AW26" i="77" s="1"/>
  <c r="AV78" i="77"/>
  <c r="AW78" i="77" s="1"/>
  <c r="AV47" i="77"/>
  <c r="AW47" i="77" s="1"/>
  <c r="AV86" i="77"/>
  <c r="AW86" i="77" s="1"/>
  <c r="AV74" i="77"/>
  <c r="AW74" i="77" s="1"/>
  <c r="AV30" i="77"/>
  <c r="AW30" i="77" s="1"/>
  <c r="AV25" i="77"/>
  <c r="AW25" i="77" s="1"/>
  <c r="AV61" i="77"/>
  <c r="AW61" i="77" s="1"/>
  <c r="AV46" i="77"/>
  <c r="AW46" i="77" s="1"/>
  <c r="AV8" i="77"/>
  <c r="AW8" i="77" s="1"/>
  <c r="AV27" i="77"/>
  <c r="AW27" i="77" s="1"/>
  <c r="AV79" i="77"/>
  <c r="AW79" i="77" s="1"/>
  <c r="AV41" i="77"/>
  <c r="AW41" i="77" s="1"/>
  <c r="AV13" i="77"/>
  <c r="AW13" i="77" s="1"/>
  <c r="AV45" i="77"/>
  <c r="AW45" i="77" s="1"/>
  <c r="AV82" i="77"/>
  <c r="AW82" i="77" s="1"/>
  <c r="AV51" i="77"/>
  <c r="AW51" i="77" s="1"/>
  <c r="AV80" i="77"/>
  <c r="AW80" i="77" s="1"/>
  <c r="AV32" i="77"/>
  <c r="AW32" i="77" s="1"/>
  <c r="AV68" i="77"/>
  <c r="AW68" i="77" s="1"/>
  <c r="AV87" i="77"/>
  <c r="AW87" i="77" s="1"/>
  <c r="AV75" i="77"/>
  <c r="AW75" i="77" s="1"/>
  <c r="AV34" i="77"/>
  <c r="AW34" i="77" s="1"/>
  <c r="AV65" i="77"/>
  <c r="AW65" i="77" s="1"/>
  <c r="AV92" i="77"/>
  <c r="AW92" i="77" s="1"/>
  <c r="AV18" i="77"/>
  <c r="AW18" i="77" s="1"/>
  <c r="AV9" i="77"/>
  <c r="AW9" i="77" s="1"/>
  <c r="AV83" i="77"/>
  <c r="AW83" i="77" s="1"/>
  <c r="AV49" i="77"/>
  <c r="AW49" i="77" s="1"/>
  <c r="AV89" i="77"/>
  <c r="AW89" i="77" s="1"/>
  <c r="AV55" i="77"/>
  <c r="AW55" i="77" s="1"/>
  <c r="AV81" i="77"/>
  <c r="AW81" i="77" s="1"/>
  <c r="AV36" i="77"/>
  <c r="AW36" i="77" s="1"/>
  <c r="AV69" i="77"/>
  <c r="AW69" i="77" s="1"/>
  <c r="AV38" i="77"/>
  <c r="AW38" i="77" s="1"/>
  <c r="AV93" i="77"/>
  <c r="AW93" i="77" s="1"/>
  <c r="AV19" i="77"/>
  <c r="AW19" i="77" s="1"/>
  <c r="AV44" i="77"/>
  <c r="AW44" i="77" s="1"/>
  <c r="AV76" i="77"/>
  <c r="AW76" i="77" s="1"/>
  <c r="AV22" i="77"/>
  <c r="AW22" i="77" s="1"/>
  <c r="AV88" i="77"/>
  <c r="AW88" i="77" s="1"/>
  <c r="AV57" i="77"/>
  <c r="AW57" i="77" s="1"/>
  <c r="AV10" i="77"/>
  <c r="AW10" i="77" s="1"/>
  <c r="AV16" i="77"/>
  <c r="AW16" i="77" s="1"/>
  <c r="AV11" i="77"/>
  <c r="AW11" i="77" s="1"/>
  <c r="AV94" i="77"/>
  <c r="AW94" i="77" s="1"/>
  <c r="AV59" i="77"/>
  <c r="AW59" i="77" s="1"/>
  <c r="AV40" i="77"/>
  <c r="AW40" i="77" s="1"/>
  <c r="AV100" i="77"/>
  <c r="AW100" i="77" s="1"/>
  <c r="AV96" i="77"/>
  <c r="AW96" i="77" s="1"/>
  <c r="AV90" i="77"/>
  <c r="AW90" i="77" s="1"/>
  <c r="AV42" i="77"/>
  <c r="AW42" i="77" s="1"/>
  <c r="AV31" i="77"/>
  <c r="AW31" i="77" s="1"/>
  <c r="AV98" i="77"/>
  <c r="AW98" i="77" s="1"/>
  <c r="AV23" i="77"/>
  <c r="AW23" i="77" s="1"/>
  <c r="AV24" i="77"/>
  <c r="AW24" i="77" s="1"/>
  <c r="AV21" i="77"/>
  <c r="AW21" i="77" s="1"/>
  <c r="AV35" i="77"/>
  <c r="AW35" i="77" s="1"/>
  <c r="AV48" i="77"/>
  <c r="AW48" i="77" s="1"/>
  <c r="AV70" i="77"/>
  <c r="AW70" i="77" s="1"/>
  <c r="AV63" i="77"/>
  <c r="AW63" i="77" s="1"/>
  <c r="AV50" i="77"/>
  <c r="AW50" i="77" s="1"/>
  <c r="AV77" i="77"/>
  <c r="AW77" i="77" s="1"/>
  <c r="AV60" i="77"/>
  <c r="AW60" i="77" s="1"/>
  <c r="AV15" i="77"/>
  <c r="AW15" i="77" s="1"/>
  <c r="AV29" i="77"/>
  <c r="AW29" i="77" s="1"/>
  <c r="AV66" i="77"/>
  <c r="AW66" i="77" s="1"/>
  <c r="AV39" i="77"/>
  <c r="AW39" i="77" s="1"/>
  <c r="AV99" i="77"/>
  <c r="AW99" i="77" s="1"/>
  <c r="AV52" i="77"/>
  <c r="AW52" i="77" s="1"/>
  <c r="AV84" i="77"/>
  <c r="AW84" i="77" s="1"/>
  <c r="AV71" i="77"/>
  <c r="AW71" i="77" s="1"/>
  <c r="AV64" i="77"/>
  <c r="AW64" i="77" s="1"/>
  <c r="AV97" i="77"/>
  <c r="AW97" i="77" s="1"/>
  <c r="AV54" i="77"/>
  <c r="AW54" i="77" s="1"/>
  <c r="AM12" i="77"/>
  <c r="AN12" i="77" s="1"/>
  <c r="AM56" i="77"/>
  <c r="AN56" i="77" s="1"/>
  <c r="AM52" i="77"/>
  <c r="AN52" i="77" s="1"/>
  <c r="AM48" i="77"/>
  <c r="AN48" i="77" s="1"/>
  <c r="AM44" i="77"/>
  <c r="AN44" i="77" s="1"/>
  <c r="AM40" i="77"/>
  <c r="AN40" i="77" s="1"/>
  <c r="AM36" i="77"/>
  <c r="AN36" i="77" s="1"/>
  <c r="AM32" i="77"/>
  <c r="AN32" i="77" s="1"/>
  <c r="AM58" i="77"/>
  <c r="AN58" i="77" s="1"/>
  <c r="AM54" i="77"/>
  <c r="AN54" i="77" s="1"/>
  <c r="AM50" i="77"/>
  <c r="AN50" i="77" s="1"/>
  <c r="AM46" i="77"/>
  <c r="AN46" i="77" s="1"/>
  <c r="AM42" i="77"/>
  <c r="AN42" i="77" s="1"/>
  <c r="AM38" i="77"/>
  <c r="AN38" i="77" s="1"/>
  <c r="AM34" i="77"/>
  <c r="AN34" i="77" s="1"/>
  <c r="AM30" i="77"/>
  <c r="AN30" i="77" s="1"/>
  <c r="AM57" i="77"/>
  <c r="AN57" i="77" s="1"/>
  <c r="AM53" i="77"/>
  <c r="AN53" i="77" s="1"/>
  <c r="AM49" i="77"/>
  <c r="AN49" i="77" s="1"/>
  <c r="AM45" i="77"/>
  <c r="AN45" i="77" s="1"/>
  <c r="AM41" i="77"/>
  <c r="AN41" i="77" s="1"/>
  <c r="AM37" i="77"/>
  <c r="AN37" i="77" s="1"/>
  <c r="AM33" i="77"/>
  <c r="AN33" i="77" s="1"/>
  <c r="AM23" i="77"/>
  <c r="AN23" i="77" s="1"/>
  <c r="AM19" i="77"/>
  <c r="AN19" i="77" s="1"/>
  <c r="AM9" i="77"/>
  <c r="AN9" i="77" s="1"/>
  <c r="AM27" i="77"/>
  <c r="AN27" i="77" s="1"/>
  <c r="AM14" i="77"/>
  <c r="AN14" i="77" s="1"/>
  <c r="AM22" i="77"/>
  <c r="AN22" i="77" s="1"/>
  <c r="AM18" i="77"/>
  <c r="AN18" i="77" s="1"/>
  <c r="AM47" i="77"/>
  <c r="AN47" i="77" s="1"/>
  <c r="AM59" i="77"/>
  <c r="AN59" i="77" s="1"/>
  <c r="AM51" i="77"/>
  <c r="AN51" i="77" s="1"/>
  <c r="AM43" i="77"/>
  <c r="AN43" i="77" s="1"/>
  <c r="AM35" i="77"/>
  <c r="AN35" i="77" s="1"/>
  <c r="AM26" i="77"/>
  <c r="AN26" i="77" s="1"/>
  <c r="AM21" i="77"/>
  <c r="AN21" i="77" s="1"/>
  <c r="AM11" i="77"/>
  <c r="AN11" i="77" s="1"/>
  <c r="AM55" i="77"/>
  <c r="AN55" i="77" s="1"/>
  <c r="AM39" i="77"/>
  <c r="AN39" i="77" s="1"/>
  <c r="AM31" i="77"/>
  <c r="AN31" i="77" s="1"/>
  <c r="AM16" i="77"/>
  <c r="AN16" i="77" s="1"/>
  <c r="AM24" i="77"/>
  <c r="AN24" i="77" s="1"/>
  <c r="AM20" i="77"/>
  <c r="AN20" i="77" s="1"/>
  <c r="AM10" i="77"/>
  <c r="AN10" i="77" s="1"/>
  <c r="AM28" i="77"/>
  <c r="AN28" i="77" s="1"/>
  <c r="AM15" i="77"/>
  <c r="AN15" i="77" s="1"/>
  <c r="AM99" i="77"/>
  <c r="AN99" i="77" s="1"/>
  <c r="AM73" i="77"/>
  <c r="AN73" i="77" s="1"/>
  <c r="AM79" i="77"/>
  <c r="AN79" i="77" s="1"/>
  <c r="AM68" i="77"/>
  <c r="AN68" i="77" s="1"/>
  <c r="AM85" i="77"/>
  <c r="AN85" i="77" s="1"/>
  <c r="AM89" i="77"/>
  <c r="AN89" i="77" s="1"/>
  <c r="AM25" i="77"/>
  <c r="AN25" i="77" s="1"/>
  <c r="AM97" i="77"/>
  <c r="AN97" i="77" s="1"/>
  <c r="AM80" i="77"/>
  <c r="AN80" i="77" s="1"/>
  <c r="AM74" i="77"/>
  <c r="AN74" i="77" s="1"/>
  <c r="AM66" i="77"/>
  <c r="AN66" i="77" s="1"/>
  <c r="AM92" i="77"/>
  <c r="AN92" i="77" s="1"/>
  <c r="AM61" i="77"/>
  <c r="AN61" i="77" s="1"/>
  <c r="AM86" i="77"/>
  <c r="AN86" i="77" s="1"/>
  <c r="AM64" i="77"/>
  <c r="AN64" i="77" s="1"/>
  <c r="AM62" i="77"/>
  <c r="AN62" i="77" s="1"/>
  <c r="AM82" i="77"/>
  <c r="AN82" i="77" s="1"/>
  <c r="AM93" i="77"/>
  <c r="AN93" i="77" s="1"/>
  <c r="AM77" i="77"/>
  <c r="AN77" i="77" s="1"/>
  <c r="AM8" i="77"/>
  <c r="AN8" i="77" s="1"/>
  <c r="AM65" i="77"/>
  <c r="AN65" i="77" s="1"/>
  <c r="AM98" i="77"/>
  <c r="AN98" i="77" s="1"/>
  <c r="AM94" i="77"/>
  <c r="AN94" i="77" s="1"/>
  <c r="AM83" i="77"/>
  <c r="AN83" i="77" s="1"/>
  <c r="AM69" i="77"/>
  <c r="AN69" i="77" s="1"/>
  <c r="AM17" i="77"/>
  <c r="AN17" i="77" s="1"/>
  <c r="AM88" i="77"/>
  <c r="AN88" i="77" s="1"/>
  <c r="AM76" i="77"/>
  <c r="AN76" i="77" s="1"/>
  <c r="AM70" i="77"/>
  <c r="AN70" i="77" s="1"/>
  <c r="AM96" i="77"/>
  <c r="AN96" i="77" s="1"/>
  <c r="AM29" i="77"/>
  <c r="AN29" i="77" s="1"/>
  <c r="AM60" i="77"/>
  <c r="AN60" i="77" s="1"/>
  <c r="AM67" i="77"/>
  <c r="AN67" i="77" s="1"/>
  <c r="AM13" i="77"/>
  <c r="AN13" i="77" s="1"/>
  <c r="AM71" i="77"/>
  <c r="AN71" i="77" s="1"/>
  <c r="AM75" i="77"/>
  <c r="AN75" i="77" s="1"/>
  <c r="AM63" i="77"/>
  <c r="AN63" i="77" s="1"/>
  <c r="AM90" i="77"/>
  <c r="AN90" i="77" s="1"/>
  <c r="AM78" i="77"/>
  <c r="AN78" i="77" s="1"/>
  <c r="AM95" i="77"/>
  <c r="AN95" i="77" s="1"/>
  <c r="AM100" i="77"/>
  <c r="AN100" i="77" s="1"/>
  <c r="AM81" i="77"/>
  <c r="AN81" i="77" s="1"/>
  <c r="AM87" i="77"/>
  <c r="AN87" i="77" s="1"/>
  <c r="AM91" i="77"/>
  <c r="AN91" i="77" s="1"/>
  <c r="AM72" i="77"/>
  <c r="AN72" i="77" s="1"/>
  <c r="AM84" i="77"/>
  <c r="AN84" i="77" s="1"/>
  <c r="AY12" i="77"/>
  <c r="AZ12" i="77" s="1"/>
  <c r="AY97" i="77"/>
  <c r="AZ97" i="77" s="1"/>
  <c r="AY91" i="77"/>
  <c r="AZ91" i="77" s="1"/>
  <c r="AY90" i="77"/>
  <c r="AZ90" i="77" s="1"/>
  <c r="AY75" i="77"/>
  <c r="AZ75" i="77" s="1"/>
  <c r="AY74" i="77"/>
  <c r="AZ74" i="77" s="1"/>
  <c r="AY64" i="77"/>
  <c r="AZ64" i="77" s="1"/>
  <c r="AY63" i="77"/>
  <c r="AZ63" i="77" s="1"/>
  <c r="AY89" i="77"/>
  <c r="AZ89" i="77" s="1"/>
  <c r="AY88" i="77"/>
  <c r="AZ88" i="77" s="1"/>
  <c r="AY73" i="77"/>
  <c r="AZ73" i="77" s="1"/>
  <c r="AY72" i="77"/>
  <c r="AZ72" i="77" s="1"/>
  <c r="AY62" i="77"/>
  <c r="AZ62" i="77" s="1"/>
  <c r="AY57" i="77"/>
  <c r="AZ57" i="77" s="1"/>
  <c r="AY53" i="77"/>
  <c r="AZ53" i="77" s="1"/>
  <c r="AY49" i="77"/>
  <c r="AZ49" i="77" s="1"/>
  <c r="AY45" i="77"/>
  <c r="AZ45" i="77" s="1"/>
  <c r="AY41" i="77"/>
  <c r="AZ41" i="77" s="1"/>
  <c r="AY37" i="77"/>
  <c r="AZ37" i="77" s="1"/>
  <c r="AY33" i="77"/>
  <c r="AZ33" i="77" s="1"/>
  <c r="AY100" i="77"/>
  <c r="AZ100" i="77" s="1"/>
  <c r="AY85" i="77"/>
  <c r="AZ85" i="77" s="1"/>
  <c r="AY84" i="77"/>
  <c r="AZ84" i="77" s="1"/>
  <c r="AY69" i="77"/>
  <c r="AZ69" i="77" s="1"/>
  <c r="AY68" i="77"/>
  <c r="AZ68" i="77" s="1"/>
  <c r="AY56" i="77"/>
  <c r="AZ56" i="77" s="1"/>
  <c r="AY52" i="77"/>
  <c r="AZ52" i="77" s="1"/>
  <c r="AY48" i="77"/>
  <c r="AZ48" i="77" s="1"/>
  <c r="AY44" i="77"/>
  <c r="AZ44" i="77" s="1"/>
  <c r="AY40" i="77"/>
  <c r="AZ40" i="77" s="1"/>
  <c r="AY36" i="77"/>
  <c r="AZ36" i="77" s="1"/>
  <c r="AY32" i="77"/>
  <c r="AZ32" i="77" s="1"/>
  <c r="AY95" i="77"/>
  <c r="AZ95" i="77" s="1"/>
  <c r="AY83" i="77"/>
  <c r="AZ83" i="77" s="1"/>
  <c r="AY82" i="77"/>
  <c r="AZ82" i="77" s="1"/>
  <c r="AY67" i="77"/>
  <c r="AZ67" i="77" s="1"/>
  <c r="AY60" i="77"/>
  <c r="AZ60" i="77" s="1"/>
  <c r="AY94" i="77"/>
  <c r="AZ94" i="77" s="1"/>
  <c r="AY79" i="77"/>
  <c r="AZ79" i="77" s="1"/>
  <c r="AY78" i="77"/>
  <c r="AZ78" i="77" s="1"/>
  <c r="AY66" i="77"/>
  <c r="AZ66" i="77" s="1"/>
  <c r="AY87" i="77"/>
  <c r="AZ87" i="77" s="1"/>
  <c r="AY71" i="77"/>
  <c r="AZ71" i="77" s="1"/>
  <c r="AY59" i="77"/>
  <c r="AZ59" i="77" s="1"/>
  <c r="AY51" i="77"/>
  <c r="AZ51" i="77" s="1"/>
  <c r="AY43" i="77"/>
  <c r="AZ43" i="77" s="1"/>
  <c r="AY35" i="77"/>
  <c r="AZ35" i="77" s="1"/>
  <c r="AY25" i="77"/>
  <c r="AZ25" i="77" s="1"/>
  <c r="AY16" i="77"/>
  <c r="AZ16" i="77" s="1"/>
  <c r="AY21" i="77"/>
  <c r="AZ21" i="77" s="1"/>
  <c r="AY92" i="77"/>
  <c r="AZ92" i="77" s="1"/>
  <c r="AY76" i="77"/>
  <c r="AZ76" i="77" s="1"/>
  <c r="AY29" i="77"/>
  <c r="AZ29" i="77" s="1"/>
  <c r="AY24" i="77"/>
  <c r="AZ24" i="77" s="1"/>
  <c r="AY20" i="77"/>
  <c r="AZ20" i="77" s="1"/>
  <c r="AY10" i="77"/>
  <c r="AZ10" i="77" s="1"/>
  <c r="AY54" i="77"/>
  <c r="AZ54" i="77" s="1"/>
  <c r="AY46" i="77"/>
  <c r="AZ46" i="77" s="1"/>
  <c r="AY38" i="77"/>
  <c r="AZ38" i="77" s="1"/>
  <c r="AY30" i="77"/>
  <c r="AZ30" i="77" s="1"/>
  <c r="AY28" i="77"/>
  <c r="AZ28" i="77" s="1"/>
  <c r="AY15" i="77"/>
  <c r="AZ15" i="77" s="1"/>
  <c r="AY98" i="77"/>
  <c r="AZ98" i="77" s="1"/>
  <c r="AY81" i="77"/>
  <c r="AZ81" i="77" s="1"/>
  <c r="AY23" i="77"/>
  <c r="AZ23" i="77" s="1"/>
  <c r="AY19" i="77"/>
  <c r="AZ19" i="77" s="1"/>
  <c r="AY9" i="77"/>
  <c r="AZ9" i="77" s="1"/>
  <c r="AY93" i="77"/>
  <c r="AZ93" i="77" s="1"/>
  <c r="AY86" i="77"/>
  <c r="AZ86" i="77" s="1"/>
  <c r="AY77" i="77"/>
  <c r="AZ77" i="77" s="1"/>
  <c r="AY70" i="77"/>
  <c r="AZ70" i="77" s="1"/>
  <c r="AY65" i="77"/>
  <c r="AZ65" i="77" s="1"/>
  <c r="AY55" i="77"/>
  <c r="AZ55" i="77" s="1"/>
  <c r="AY47" i="77"/>
  <c r="AZ47" i="77" s="1"/>
  <c r="AY39" i="77"/>
  <c r="AZ39" i="77" s="1"/>
  <c r="AY31" i="77"/>
  <c r="AZ31" i="77" s="1"/>
  <c r="AY27" i="77"/>
  <c r="AZ27" i="77" s="1"/>
  <c r="AY14" i="77"/>
  <c r="AZ14" i="77" s="1"/>
  <c r="AY80" i="77"/>
  <c r="AZ80" i="77" s="1"/>
  <c r="AY96" i="77"/>
  <c r="AZ96" i="77" s="1"/>
  <c r="AY22" i="77"/>
  <c r="AZ22" i="77" s="1"/>
  <c r="AY18" i="77"/>
  <c r="AZ18" i="77" s="1"/>
  <c r="AY8" i="77"/>
  <c r="AZ8" i="77" s="1"/>
  <c r="AY99" i="77"/>
  <c r="AZ99" i="77" s="1"/>
  <c r="AY61" i="77"/>
  <c r="AZ61" i="77" s="1"/>
  <c r="AY58" i="77"/>
  <c r="AZ58" i="77" s="1"/>
  <c r="AY50" i="77"/>
  <c r="AZ50" i="77" s="1"/>
  <c r="AY42" i="77"/>
  <c r="AZ42" i="77" s="1"/>
  <c r="AY34" i="77"/>
  <c r="AZ34" i="77" s="1"/>
  <c r="AY26" i="77"/>
  <c r="AZ26" i="77" s="1"/>
  <c r="AY13" i="77"/>
  <c r="AZ13" i="77" s="1"/>
  <c r="AY17" i="77"/>
  <c r="AZ17" i="77" s="1"/>
  <c r="AY11" i="77"/>
  <c r="AZ11" i="77" s="1"/>
  <c r="AS12" i="77"/>
  <c r="AT12" i="77" s="1"/>
  <c r="AS99" i="77"/>
  <c r="AT99" i="77" s="1"/>
  <c r="AS81" i="77"/>
  <c r="AT81" i="77" s="1"/>
  <c r="AS80" i="77"/>
  <c r="AT80" i="77" s="1"/>
  <c r="AS59" i="77"/>
  <c r="AT59" i="77" s="1"/>
  <c r="AS55" i="77"/>
  <c r="AT55" i="77" s="1"/>
  <c r="AS51" i="77"/>
  <c r="AT51" i="77" s="1"/>
  <c r="AS47" i="77"/>
  <c r="AT47" i="77" s="1"/>
  <c r="AS43" i="77"/>
  <c r="AT43" i="77" s="1"/>
  <c r="AS39" i="77"/>
  <c r="AT39" i="77" s="1"/>
  <c r="AS35" i="77"/>
  <c r="AT35" i="77" s="1"/>
  <c r="AS31" i="77"/>
  <c r="AT31" i="77" s="1"/>
  <c r="AS94" i="77"/>
  <c r="AT94" i="77" s="1"/>
  <c r="AS79" i="77"/>
  <c r="AT79" i="77" s="1"/>
  <c r="AS78" i="77"/>
  <c r="AT78" i="77" s="1"/>
  <c r="AS66" i="77"/>
  <c r="AT66" i="77" s="1"/>
  <c r="AS97" i="77"/>
  <c r="AT97" i="77" s="1"/>
  <c r="AS91" i="77"/>
  <c r="AT91" i="77" s="1"/>
  <c r="AS90" i="77"/>
  <c r="AT90" i="77" s="1"/>
  <c r="AS75" i="77"/>
  <c r="AT75" i="77" s="1"/>
  <c r="AS74" i="77"/>
  <c r="AT74" i="77" s="1"/>
  <c r="AS64" i="77"/>
  <c r="AT64" i="77" s="1"/>
  <c r="AS63" i="77"/>
  <c r="AT63" i="77" s="1"/>
  <c r="AS89" i="77"/>
  <c r="AT89" i="77" s="1"/>
  <c r="AS88" i="77"/>
  <c r="AT88" i="77" s="1"/>
  <c r="AS73" i="77"/>
  <c r="AT73" i="77" s="1"/>
  <c r="AS72" i="77"/>
  <c r="AT72" i="77" s="1"/>
  <c r="AS62" i="77"/>
  <c r="AT62" i="77" s="1"/>
  <c r="AS57" i="77"/>
  <c r="AT57" i="77" s="1"/>
  <c r="AS53" i="77"/>
  <c r="AT53" i="77" s="1"/>
  <c r="AS49" i="77"/>
  <c r="AT49" i="77" s="1"/>
  <c r="AS45" i="77"/>
  <c r="AT45" i="77" s="1"/>
  <c r="AS41" i="77"/>
  <c r="AT41" i="77" s="1"/>
  <c r="AS37" i="77"/>
  <c r="AT37" i="77" s="1"/>
  <c r="AS33" i="77"/>
  <c r="AT33" i="77" s="1"/>
  <c r="AS100" i="77"/>
  <c r="AT100" i="77" s="1"/>
  <c r="AS85" i="77"/>
  <c r="AT85" i="77" s="1"/>
  <c r="AS84" i="77"/>
  <c r="AT84" i="77" s="1"/>
  <c r="AS69" i="77"/>
  <c r="AT69" i="77" s="1"/>
  <c r="AS68" i="77"/>
  <c r="AT68" i="77" s="1"/>
  <c r="AS56" i="77"/>
  <c r="AT56" i="77" s="1"/>
  <c r="AS52" i="77"/>
  <c r="AT52" i="77" s="1"/>
  <c r="AS48" i="77"/>
  <c r="AT48" i="77" s="1"/>
  <c r="AS44" i="77"/>
  <c r="AT44" i="77" s="1"/>
  <c r="AS40" i="77"/>
  <c r="AT40" i="77" s="1"/>
  <c r="AS36" i="77"/>
  <c r="AT36" i="77" s="1"/>
  <c r="AS32" i="77"/>
  <c r="AT32" i="77" s="1"/>
  <c r="AS61" i="77"/>
  <c r="AT61" i="77" s="1"/>
  <c r="AS58" i="77"/>
  <c r="AT58" i="77" s="1"/>
  <c r="AS50" i="77"/>
  <c r="AT50" i="77" s="1"/>
  <c r="AS42" i="77"/>
  <c r="AT42" i="77" s="1"/>
  <c r="AS34" i="77"/>
  <c r="AT34" i="77" s="1"/>
  <c r="AS22" i="77"/>
  <c r="AT22" i="77" s="1"/>
  <c r="AS18" i="77"/>
  <c r="AT18" i="77" s="1"/>
  <c r="AS8" i="77"/>
  <c r="AT8" i="77" s="1"/>
  <c r="AS14" i="77"/>
  <c r="AT14" i="77" s="1"/>
  <c r="AS82" i="77"/>
  <c r="AT82" i="77" s="1"/>
  <c r="AS26" i="77"/>
  <c r="AT26" i="77" s="1"/>
  <c r="AS13" i="77"/>
  <c r="AT13" i="77" s="1"/>
  <c r="AS87" i="77"/>
  <c r="AT87" i="77" s="1"/>
  <c r="AS71" i="77"/>
  <c r="AT71" i="77" s="1"/>
  <c r="AS21" i="77"/>
  <c r="AT21" i="77" s="1"/>
  <c r="AS17" i="77"/>
  <c r="AT17" i="77" s="1"/>
  <c r="AS11" i="77"/>
  <c r="AT11" i="77" s="1"/>
  <c r="AS96" i="77"/>
  <c r="AT96" i="77" s="1"/>
  <c r="AS92" i="77"/>
  <c r="AT92" i="77" s="1"/>
  <c r="AS76" i="77"/>
  <c r="AT76" i="77" s="1"/>
  <c r="AS25" i="77"/>
  <c r="AT25" i="77" s="1"/>
  <c r="AS16" i="77"/>
  <c r="AT16" i="77" s="1"/>
  <c r="AS95" i="77"/>
  <c r="AT95" i="77" s="1"/>
  <c r="AS54" i="77"/>
  <c r="AT54" i="77" s="1"/>
  <c r="AS46" i="77"/>
  <c r="AT46" i="77" s="1"/>
  <c r="AS38" i="77"/>
  <c r="AT38" i="77" s="1"/>
  <c r="AS30" i="77"/>
  <c r="AT30" i="77" s="1"/>
  <c r="AS29" i="77"/>
  <c r="AT29" i="77" s="1"/>
  <c r="AS24" i="77"/>
  <c r="AT24" i="77" s="1"/>
  <c r="AS20" i="77"/>
  <c r="AT20" i="77" s="1"/>
  <c r="AS10" i="77"/>
  <c r="AT10" i="77" s="1"/>
  <c r="AS27" i="77"/>
  <c r="AT27" i="77" s="1"/>
  <c r="AS98" i="77"/>
  <c r="AT98" i="77" s="1"/>
  <c r="AS83" i="77"/>
  <c r="AT83" i="77" s="1"/>
  <c r="AS67" i="77"/>
  <c r="AT67" i="77" s="1"/>
  <c r="AS60" i="77"/>
  <c r="AT60" i="77" s="1"/>
  <c r="AS28" i="77"/>
  <c r="AT28" i="77" s="1"/>
  <c r="AS15" i="77"/>
  <c r="AT15" i="77" s="1"/>
  <c r="AS93" i="77"/>
  <c r="AT93" i="77" s="1"/>
  <c r="AS86" i="77"/>
  <c r="AT86" i="77" s="1"/>
  <c r="AS77" i="77"/>
  <c r="AT77" i="77" s="1"/>
  <c r="AS70" i="77"/>
  <c r="AT70" i="77" s="1"/>
  <c r="AS65" i="77"/>
  <c r="AT65" i="77" s="1"/>
  <c r="AS23" i="77"/>
  <c r="AT23" i="77" s="1"/>
  <c r="AS19" i="77"/>
  <c r="AT19" i="77" s="1"/>
  <c r="AS9" i="77"/>
  <c r="AT9" i="77" s="1"/>
  <c r="AJ12" i="77"/>
  <c r="AK12" i="77" s="1"/>
  <c r="AJ87" i="77"/>
  <c r="AK87" i="77" s="1"/>
  <c r="AJ71" i="77"/>
  <c r="AK71" i="77" s="1"/>
  <c r="AJ62" i="77"/>
  <c r="AK62" i="77" s="1"/>
  <c r="AJ57" i="77"/>
  <c r="AK57" i="77" s="1"/>
  <c r="AJ53" i="77"/>
  <c r="AK53" i="77" s="1"/>
  <c r="AJ49" i="77"/>
  <c r="AK49" i="77" s="1"/>
  <c r="AJ45" i="77"/>
  <c r="AK45" i="77" s="1"/>
  <c r="AJ41" i="77"/>
  <c r="AK41" i="77" s="1"/>
  <c r="AJ37" i="77"/>
  <c r="AK37" i="77" s="1"/>
  <c r="AJ33" i="77"/>
  <c r="AK33" i="77" s="1"/>
  <c r="AJ100" i="77"/>
  <c r="AK100" i="77" s="1"/>
  <c r="AJ96" i="77"/>
  <c r="AK96" i="77" s="1"/>
  <c r="AJ86" i="77"/>
  <c r="AK86" i="77" s="1"/>
  <c r="AJ85" i="77"/>
  <c r="AK85" i="77" s="1"/>
  <c r="AJ84" i="77"/>
  <c r="AK84" i="77" s="1"/>
  <c r="AJ70" i="77"/>
  <c r="AK70" i="77" s="1"/>
  <c r="AJ69" i="77"/>
  <c r="AK69" i="77" s="1"/>
  <c r="AJ61" i="77"/>
  <c r="AK61" i="77" s="1"/>
  <c r="AJ99" i="77"/>
  <c r="AK99" i="77" s="1"/>
  <c r="AJ82" i="77"/>
  <c r="AK82" i="77" s="1"/>
  <c r="AJ81" i="77"/>
  <c r="AK81" i="77" s="1"/>
  <c r="AJ80" i="77"/>
  <c r="AK80" i="77" s="1"/>
  <c r="AJ94" i="77"/>
  <c r="AK94" i="77" s="1"/>
  <c r="AJ79" i="77"/>
  <c r="AK79" i="77" s="1"/>
  <c r="AJ67" i="77"/>
  <c r="AK67" i="77" s="1"/>
  <c r="AJ59" i="77"/>
  <c r="AK59" i="77" s="1"/>
  <c r="AJ55" i="77"/>
  <c r="AK55" i="77" s="1"/>
  <c r="AJ51" i="77"/>
  <c r="AK51" i="77" s="1"/>
  <c r="AJ47" i="77"/>
  <c r="AK47" i="77" s="1"/>
  <c r="AJ43" i="77"/>
  <c r="AK43" i="77" s="1"/>
  <c r="AJ39" i="77"/>
  <c r="AK39" i="77" s="1"/>
  <c r="AJ35" i="77"/>
  <c r="AK35" i="77" s="1"/>
  <c r="AJ31" i="77"/>
  <c r="AK31" i="77" s="1"/>
  <c r="AJ97" i="77"/>
  <c r="AK97" i="77" s="1"/>
  <c r="AJ91" i="77"/>
  <c r="AK91" i="77" s="1"/>
  <c r="AJ75" i="77"/>
  <c r="AK75" i="77" s="1"/>
  <c r="AJ65" i="77"/>
  <c r="AK65" i="77" s="1"/>
  <c r="AJ64" i="77"/>
  <c r="AK64" i="77" s="1"/>
  <c r="AJ58" i="77"/>
  <c r="AK58" i="77" s="1"/>
  <c r="AJ54" i="77"/>
  <c r="AK54" i="77" s="1"/>
  <c r="AJ50" i="77"/>
  <c r="AK50" i="77" s="1"/>
  <c r="AJ46" i="77"/>
  <c r="AK46" i="77" s="1"/>
  <c r="AJ42" i="77"/>
  <c r="AK42" i="77" s="1"/>
  <c r="AJ38" i="77"/>
  <c r="AK38" i="77" s="1"/>
  <c r="AJ34" i="77"/>
  <c r="AK34" i="77" s="1"/>
  <c r="AJ93" i="77"/>
  <c r="AK93" i="77" s="1"/>
  <c r="AJ77" i="77"/>
  <c r="AK77" i="77" s="1"/>
  <c r="AJ24" i="77"/>
  <c r="AK24" i="77" s="1"/>
  <c r="AJ20" i="77"/>
  <c r="AK20" i="77" s="1"/>
  <c r="AJ10" i="77"/>
  <c r="AK10" i="77" s="1"/>
  <c r="AJ90" i="77"/>
  <c r="AK90" i="77" s="1"/>
  <c r="AJ83" i="77"/>
  <c r="AK83" i="77" s="1"/>
  <c r="AJ72" i="77"/>
  <c r="AK72" i="77" s="1"/>
  <c r="AJ52" i="77"/>
  <c r="AK52" i="77" s="1"/>
  <c r="AJ29" i="77"/>
  <c r="AK29" i="77" s="1"/>
  <c r="AJ63" i="77"/>
  <c r="AK63" i="77" s="1"/>
  <c r="AJ28" i="77"/>
  <c r="AK28" i="77" s="1"/>
  <c r="AJ15" i="77"/>
  <c r="AK15" i="77" s="1"/>
  <c r="AJ23" i="77"/>
  <c r="AK23" i="77" s="1"/>
  <c r="AJ19" i="77"/>
  <c r="AK19" i="77" s="1"/>
  <c r="AJ9" i="77"/>
  <c r="AK9" i="77" s="1"/>
  <c r="AJ36" i="77"/>
  <c r="AK36" i="77" s="1"/>
  <c r="AJ89" i="77"/>
  <c r="AK89" i="77" s="1"/>
  <c r="AJ78" i="77"/>
  <c r="AK78" i="77" s="1"/>
  <c r="AJ73" i="77"/>
  <c r="AK73" i="77" s="1"/>
  <c r="AJ68" i="77"/>
  <c r="AK68" i="77" s="1"/>
  <c r="AJ66" i="77"/>
  <c r="AK66" i="77" s="1"/>
  <c r="AJ56" i="77"/>
  <c r="AK56" i="77" s="1"/>
  <c r="AJ48" i="77"/>
  <c r="AK48" i="77" s="1"/>
  <c r="AJ40" i="77"/>
  <c r="AK40" i="77" s="1"/>
  <c r="AJ32" i="77"/>
  <c r="AK32" i="77" s="1"/>
  <c r="AJ27" i="77"/>
  <c r="AK27" i="77" s="1"/>
  <c r="AJ14" i="77"/>
  <c r="AK14" i="77" s="1"/>
  <c r="AJ8" i="77"/>
  <c r="AK8" i="77" s="1"/>
  <c r="AJ98" i="77"/>
  <c r="AK98" i="77" s="1"/>
  <c r="AJ22" i="77"/>
  <c r="AK22" i="77" s="1"/>
  <c r="AJ18" i="77"/>
  <c r="AK18" i="77" s="1"/>
  <c r="AJ13" i="77"/>
  <c r="AK13" i="77" s="1"/>
  <c r="AJ88" i="77"/>
  <c r="AK88" i="77" s="1"/>
  <c r="AJ74" i="77"/>
  <c r="AK74" i="77" s="1"/>
  <c r="AJ60" i="77"/>
  <c r="AK60" i="77" s="1"/>
  <c r="AJ44" i="77"/>
  <c r="AK44" i="77" s="1"/>
  <c r="AJ16" i="77"/>
  <c r="AK16" i="77" s="1"/>
  <c r="AJ92" i="77"/>
  <c r="AK92" i="77" s="1"/>
  <c r="AJ76" i="77"/>
  <c r="AK76" i="77" s="1"/>
  <c r="AJ26" i="77"/>
  <c r="AK26" i="77" s="1"/>
  <c r="AJ17" i="77"/>
  <c r="AK17" i="77" s="1"/>
  <c r="AJ95" i="77"/>
  <c r="AK95" i="77" s="1"/>
  <c r="AJ30" i="77"/>
  <c r="AK30" i="77" s="1"/>
  <c r="AJ25" i="77"/>
  <c r="AK25" i="77" s="1"/>
  <c r="AJ21" i="77"/>
  <c r="AK21" i="77" s="1"/>
  <c r="AJ11" i="77"/>
  <c r="AK11" i="77" s="1"/>
  <c r="AP12" i="77"/>
  <c r="AQ12" i="77" s="1"/>
  <c r="AP95" i="77"/>
  <c r="AQ95" i="77" s="1"/>
  <c r="AP83" i="77"/>
  <c r="AQ83" i="77" s="1"/>
  <c r="AP82" i="77"/>
  <c r="AQ82" i="77" s="1"/>
  <c r="AP68" i="77"/>
  <c r="AQ68" i="77" s="1"/>
  <c r="AP67" i="77"/>
  <c r="AQ67" i="77" s="1"/>
  <c r="AP60" i="77"/>
  <c r="AQ60" i="77" s="1"/>
  <c r="AP99" i="77"/>
  <c r="AQ99" i="77" s="1"/>
  <c r="AP81" i="77"/>
  <c r="AQ81" i="77" s="1"/>
  <c r="AP80" i="77"/>
  <c r="AQ80" i="77" s="1"/>
  <c r="AP59" i="77"/>
  <c r="AQ59" i="77" s="1"/>
  <c r="AP55" i="77"/>
  <c r="AQ55" i="77" s="1"/>
  <c r="AP51" i="77"/>
  <c r="AQ51" i="77" s="1"/>
  <c r="AP47" i="77"/>
  <c r="AQ47" i="77" s="1"/>
  <c r="AP43" i="77"/>
  <c r="AQ43" i="77" s="1"/>
  <c r="AP39" i="77"/>
  <c r="AQ39" i="77" s="1"/>
  <c r="AP35" i="77"/>
  <c r="AQ35" i="77" s="1"/>
  <c r="AP31" i="77"/>
  <c r="AQ31" i="77" s="1"/>
  <c r="AP98" i="77"/>
  <c r="AQ98" i="77" s="1"/>
  <c r="AP93" i="77"/>
  <c r="AQ93" i="77" s="1"/>
  <c r="AP92" i="77"/>
  <c r="AQ92" i="77" s="1"/>
  <c r="AP77" i="77"/>
  <c r="AQ77" i="77" s="1"/>
  <c r="AP76" i="77"/>
  <c r="AQ76" i="77" s="1"/>
  <c r="AP66" i="77"/>
  <c r="AQ66" i="77" s="1"/>
  <c r="AP65" i="77"/>
  <c r="AQ65" i="77" s="1"/>
  <c r="AP58" i="77"/>
  <c r="AQ58" i="77" s="1"/>
  <c r="AP54" i="77"/>
  <c r="AQ54" i="77" s="1"/>
  <c r="AP50" i="77"/>
  <c r="AQ50" i="77" s="1"/>
  <c r="AP46" i="77"/>
  <c r="AQ46" i="77" s="1"/>
  <c r="AP42" i="77"/>
  <c r="AQ42" i="77" s="1"/>
  <c r="AP38" i="77"/>
  <c r="AQ38" i="77" s="1"/>
  <c r="AP34" i="77"/>
  <c r="AQ34" i="77" s="1"/>
  <c r="AP30" i="77"/>
  <c r="AQ30" i="77" s="1"/>
  <c r="AP97" i="77"/>
  <c r="AQ97" i="77" s="1"/>
  <c r="AP91" i="77"/>
  <c r="AQ91" i="77" s="1"/>
  <c r="AP90" i="77"/>
  <c r="AQ90" i="77" s="1"/>
  <c r="AP75" i="77"/>
  <c r="AQ75" i="77" s="1"/>
  <c r="AP74" i="77"/>
  <c r="AQ74" i="77" s="1"/>
  <c r="AP64" i="77"/>
  <c r="AQ64" i="77" s="1"/>
  <c r="AP63" i="77"/>
  <c r="AQ63" i="77" s="1"/>
  <c r="AP96" i="77"/>
  <c r="AQ96" i="77" s="1"/>
  <c r="AP87" i="77"/>
  <c r="AQ87" i="77" s="1"/>
  <c r="AP86" i="77"/>
  <c r="AQ86" i="77" s="1"/>
  <c r="AP71" i="77"/>
  <c r="AQ71" i="77" s="1"/>
  <c r="AP70" i="77"/>
  <c r="AQ70" i="77" s="1"/>
  <c r="AP53" i="77"/>
  <c r="AQ53" i="77" s="1"/>
  <c r="AP45" i="77"/>
  <c r="AQ45" i="77" s="1"/>
  <c r="AP37" i="77"/>
  <c r="AQ37" i="77" s="1"/>
  <c r="AP27" i="77"/>
  <c r="AQ27" i="77" s="1"/>
  <c r="AP14" i="77"/>
  <c r="AQ14" i="77" s="1"/>
  <c r="AP9" i="77"/>
  <c r="AQ9" i="77" s="1"/>
  <c r="AP94" i="77"/>
  <c r="AQ94" i="77" s="1"/>
  <c r="AP89" i="77"/>
  <c r="AQ89" i="77" s="1"/>
  <c r="AP84" i="77"/>
  <c r="AQ84" i="77" s="1"/>
  <c r="AP78" i="77"/>
  <c r="AQ78" i="77" s="1"/>
  <c r="AP73" i="77"/>
  <c r="AQ73" i="77" s="1"/>
  <c r="AP61" i="77"/>
  <c r="AQ61" i="77" s="1"/>
  <c r="AP56" i="77"/>
  <c r="AQ56" i="77" s="1"/>
  <c r="AP48" i="77"/>
  <c r="AQ48" i="77" s="1"/>
  <c r="AP40" i="77"/>
  <c r="AQ40" i="77" s="1"/>
  <c r="AP32" i="77"/>
  <c r="AQ32" i="77" s="1"/>
  <c r="AP22" i="77"/>
  <c r="AQ22" i="77" s="1"/>
  <c r="AP18" i="77"/>
  <c r="AQ18" i="77" s="1"/>
  <c r="AP8" i="77"/>
  <c r="AQ8" i="77" s="1"/>
  <c r="AP26" i="77"/>
  <c r="AQ26" i="77" s="1"/>
  <c r="AP13" i="77"/>
  <c r="AQ13" i="77" s="1"/>
  <c r="AP19" i="77"/>
  <c r="AQ19" i="77" s="1"/>
  <c r="AP100" i="77"/>
  <c r="AQ100" i="77" s="1"/>
  <c r="AP62" i="77"/>
  <c r="AQ62" i="77" s="1"/>
  <c r="AP21" i="77"/>
  <c r="AQ21" i="77" s="1"/>
  <c r="AP17" i="77"/>
  <c r="AQ17" i="77" s="1"/>
  <c r="AP11" i="77"/>
  <c r="AQ11" i="77" s="1"/>
  <c r="AP85" i="77"/>
  <c r="AQ85" i="77" s="1"/>
  <c r="AP69" i="77"/>
  <c r="AQ69" i="77" s="1"/>
  <c r="AP57" i="77"/>
  <c r="AQ57" i="77" s="1"/>
  <c r="AP49" i="77"/>
  <c r="AQ49" i="77" s="1"/>
  <c r="AP41" i="77"/>
  <c r="AQ41" i="77" s="1"/>
  <c r="AP33" i="77"/>
  <c r="AQ33" i="77" s="1"/>
  <c r="AP25" i="77"/>
  <c r="AQ25" i="77" s="1"/>
  <c r="AP16" i="77"/>
  <c r="AQ16" i="77" s="1"/>
  <c r="AP23" i="77"/>
  <c r="AQ23" i="77" s="1"/>
  <c r="AP88" i="77"/>
  <c r="AQ88" i="77" s="1"/>
  <c r="AP79" i="77"/>
  <c r="AQ79" i="77" s="1"/>
  <c r="AP72" i="77"/>
  <c r="AQ72" i="77" s="1"/>
  <c r="AP52" i="77"/>
  <c r="AQ52" i="77" s="1"/>
  <c r="AP44" i="77"/>
  <c r="AQ44" i="77" s="1"/>
  <c r="AP36" i="77"/>
  <c r="AQ36" i="77" s="1"/>
  <c r="AP29" i="77"/>
  <c r="AQ29" i="77" s="1"/>
  <c r="AP24" i="77"/>
  <c r="AQ24" i="77" s="1"/>
  <c r="AP20" i="77"/>
  <c r="AQ20" i="77" s="1"/>
  <c r="AP10" i="77"/>
  <c r="AQ10" i="77" s="1"/>
  <c r="AP28" i="77"/>
  <c r="AQ28" i="77" s="1"/>
  <c r="AP15" i="77"/>
  <c r="AQ15" i="77" s="1"/>
  <c r="AG12" i="77"/>
  <c r="AH12" i="77" s="1"/>
  <c r="AG97" i="77"/>
  <c r="AH97" i="77" s="1"/>
  <c r="AG90" i="77"/>
  <c r="AH90" i="77" s="1"/>
  <c r="AG89" i="77"/>
  <c r="AH89" i="77" s="1"/>
  <c r="AG88" i="77"/>
  <c r="AH88" i="77" s="1"/>
  <c r="AG74" i="77"/>
  <c r="AH74" i="77" s="1"/>
  <c r="AG73" i="77"/>
  <c r="AH73" i="77" s="1"/>
  <c r="AG72" i="77"/>
  <c r="AH72" i="77" s="1"/>
  <c r="AG63" i="77"/>
  <c r="AH63" i="77" s="1"/>
  <c r="AG87" i="77"/>
  <c r="AH87" i="77" s="1"/>
  <c r="AG71" i="77"/>
  <c r="AH71" i="77" s="1"/>
  <c r="AG62" i="77"/>
  <c r="AH62" i="77" s="1"/>
  <c r="AG57" i="77"/>
  <c r="AH57" i="77" s="1"/>
  <c r="AG53" i="77"/>
  <c r="AH53" i="77" s="1"/>
  <c r="AG49" i="77"/>
  <c r="AH49" i="77" s="1"/>
  <c r="AG45" i="77"/>
  <c r="AH45" i="77" s="1"/>
  <c r="AG41" i="77"/>
  <c r="AH41" i="77" s="1"/>
  <c r="AG37" i="77"/>
  <c r="AH37" i="77" s="1"/>
  <c r="AG33" i="77"/>
  <c r="AH33" i="77" s="1"/>
  <c r="AG100" i="77"/>
  <c r="AH100" i="77" s="1"/>
  <c r="AG96" i="77"/>
  <c r="AH96" i="77" s="1"/>
  <c r="AG83" i="77"/>
  <c r="AH83" i="77" s="1"/>
  <c r="AG68" i="77"/>
  <c r="AH68" i="77" s="1"/>
  <c r="AG60" i="77"/>
  <c r="AH60" i="77" s="1"/>
  <c r="AG56" i="77"/>
  <c r="AH56" i="77" s="1"/>
  <c r="AG52" i="77"/>
  <c r="AH52" i="77" s="1"/>
  <c r="AG48" i="77"/>
  <c r="AH48" i="77" s="1"/>
  <c r="AG44" i="77"/>
  <c r="AH44" i="77" s="1"/>
  <c r="AG40" i="77"/>
  <c r="AH40" i="77" s="1"/>
  <c r="AG36" i="77"/>
  <c r="AH36" i="77" s="1"/>
  <c r="AG32" i="77"/>
  <c r="AH32" i="77" s="1"/>
  <c r="AG95" i="77"/>
  <c r="AH95" i="77" s="1"/>
  <c r="AG82" i="77"/>
  <c r="AH82" i="77" s="1"/>
  <c r="AG81" i="77"/>
  <c r="AH81" i="77" s="1"/>
  <c r="AG80" i="77"/>
  <c r="AH80" i="77" s="1"/>
  <c r="AG94" i="77"/>
  <c r="AH94" i="77" s="1"/>
  <c r="AG93" i="77"/>
  <c r="AH93" i="77" s="1"/>
  <c r="AG92" i="77"/>
  <c r="AH92" i="77" s="1"/>
  <c r="AG78" i="77"/>
  <c r="AH78" i="77" s="1"/>
  <c r="AG77" i="77"/>
  <c r="AH77" i="77" s="1"/>
  <c r="AG76" i="77"/>
  <c r="AH76" i="77" s="1"/>
  <c r="AG66" i="77"/>
  <c r="AH66" i="77" s="1"/>
  <c r="AG98" i="77"/>
  <c r="AH98" i="77" s="1"/>
  <c r="AG65" i="77"/>
  <c r="AH65" i="77" s="1"/>
  <c r="AG29" i="77"/>
  <c r="AH29" i="77" s="1"/>
  <c r="AG16" i="77"/>
  <c r="AH16" i="77" s="1"/>
  <c r="AG86" i="77"/>
  <c r="AH86" i="77" s="1"/>
  <c r="AG70" i="77"/>
  <c r="AH70" i="77" s="1"/>
  <c r="AG55" i="77"/>
  <c r="AH55" i="77" s="1"/>
  <c r="AG47" i="77"/>
  <c r="AH47" i="77" s="1"/>
  <c r="AG39" i="77"/>
  <c r="AH39" i="77" s="1"/>
  <c r="AG31" i="77"/>
  <c r="AH31" i="77" s="1"/>
  <c r="AG24" i="77"/>
  <c r="AH24" i="77" s="1"/>
  <c r="AG20" i="77"/>
  <c r="AH20" i="77" s="1"/>
  <c r="AG10" i="77"/>
  <c r="AH10" i="77" s="1"/>
  <c r="AG99" i="77"/>
  <c r="AH99" i="77" s="1"/>
  <c r="AG91" i="77"/>
  <c r="AH91" i="77" s="1"/>
  <c r="AG75" i="77"/>
  <c r="AH75" i="77" s="1"/>
  <c r="AG58" i="77"/>
  <c r="AH58" i="77" s="1"/>
  <c r="AG50" i="77"/>
  <c r="AH50" i="77" s="1"/>
  <c r="AG42" i="77"/>
  <c r="AH42" i="77" s="1"/>
  <c r="AG34" i="77"/>
  <c r="AH34" i="77" s="1"/>
  <c r="AG28" i="77"/>
  <c r="AH28" i="77" s="1"/>
  <c r="AG15" i="77"/>
  <c r="AH15" i="77" s="1"/>
  <c r="AG79" i="77"/>
  <c r="AH79" i="77" s="1"/>
  <c r="AG30" i="77"/>
  <c r="AH30" i="77" s="1"/>
  <c r="AG84" i="77"/>
  <c r="AH84" i="77" s="1"/>
  <c r="AG61" i="77"/>
  <c r="AH61" i="77" s="1"/>
  <c r="AG23" i="77"/>
  <c r="AH23" i="77" s="1"/>
  <c r="AG19" i="77"/>
  <c r="AH19" i="77" s="1"/>
  <c r="AG9" i="77"/>
  <c r="AH9" i="77" s="1"/>
  <c r="AG64" i="77"/>
  <c r="AH64" i="77" s="1"/>
  <c r="AG27" i="77"/>
  <c r="AH27" i="77" s="1"/>
  <c r="AG14" i="77"/>
  <c r="AH14" i="77" s="1"/>
  <c r="AG25" i="77"/>
  <c r="AH25" i="77" s="1"/>
  <c r="AG11" i="77"/>
  <c r="AH11" i="77" s="1"/>
  <c r="AG59" i="77"/>
  <c r="AH59" i="77" s="1"/>
  <c r="AG51" i="77"/>
  <c r="AH51" i="77" s="1"/>
  <c r="AG43" i="77"/>
  <c r="AH43" i="77" s="1"/>
  <c r="AG35" i="77"/>
  <c r="AH35" i="77" s="1"/>
  <c r="AG22" i="77"/>
  <c r="AH22" i="77" s="1"/>
  <c r="AG18" i="77"/>
  <c r="AH18" i="77" s="1"/>
  <c r="AG13" i="77"/>
  <c r="AH13" i="77" s="1"/>
  <c r="AG85" i="77"/>
  <c r="AH85" i="77" s="1"/>
  <c r="AG69" i="77"/>
  <c r="AH69" i="77" s="1"/>
  <c r="AG54" i="77"/>
  <c r="AH54" i="77" s="1"/>
  <c r="AG46" i="77"/>
  <c r="AH46" i="77" s="1"/>
  <c r="AG38" i="77"/>
  <c r="AH38" i="77" s="1"/>
  <c r="AG26" i="77"/>
  <c r="AH26" i="77" s="1"/>
  <c r="AG17" i="77"/>
  <c r="AH17" i="77" s="1"/>
  <c r="AG67" i="77"/>
  <c r="AH67" i="77" s="1"/>
  <c r="AG21" i="77"/>
  <c r="AH21" i="77" s="1"/>
  <c r="BC57" i="89" l="1"/>
  <c r="BD107" i="65"/>
  <c r="BD106" i="65"/>
  <c r="BD104" i="65"/>
  <c r="BD12" i="65"/>
  <c r="BA21" i="80"/>
  <c r="BA11" i="79"/>
  <c r="BA20" i="82"/>
  <c r="BA16" i="82"/>
  <c r="BD74" i="72"/>
  <c r="BA22" i="82"/>
  <c r="BA18" i="80"/>
  <c r="BA62" i="76"/>
  <c r="BA42" i="76"/>
  <c r="BD12" i="85"/>
  <c r="BA26" i="82"/>
  <c r="BA15" i="82"/>
  <c r="BA15" i="80"/>
  <c r="BD27" i="75"/>
  <c r="BA66" i="76"/>
  <c r="BA59" i="76"/>
  <c r="BA64" i="76"/>
  <c r="BD56" i="86"/>
  <c r="BA28" i="79"/>
  <c r="BA13" i="82"/>
  <c r="BA54" i="76"/>
  <c r="BD32" i="89"/>
  <c r="BD57" i="72"/>
  <c r="BD44" i="73"/>
  <c r="BD21" i="75"/>
  <c r="BD22" i="75"/>
  <c r="BD20" i="75"/>
  <c r="BD12" i="75"/>
  <c r="BA17" i="80"/>
  <c r="BA22" i="80"/>
  <c r="BA12" i="80"/>
  <c r="BA10" i="82"/>
  <c r="BA12" i="82"/>
  <c r="BA21" i="82"/>
  <c r="BA20" i="79"/>
  <c r="BA12" i="79"/>
  <c r="BA12" i="77"/>
  <c r="BD25" i="75"/>
  <c r="BD15" i="75"/>
  <c r="BD24" i="75"/>
  <c r="BD23" i="75"/>
  <c r="BD14" i="75"/>
  <c r="BD18" i="75"/>
  <c r="BD26" i="75"/>
  <c r="BD19" i="75"/>
  <c r="BD16" i="75"/>
  <c r="BD28" i="75"/>
  <c r="BD17" i="75"/>
  <c r="BD13" i="75"/>
  <c r="BA13" i="79"/>
  <c r="BA21" i="79"/>
  <c r="BA29" i="79"/>
  <c r="BA14" i="79"/>
  <c r="BA22" i="79"/>
  <c r="BA17" i="79"/>
  <c r="BA25" i="79"/>
  <c r="BA16" i="79"/>
  <c r="BA24" i="79"/>
  <c r="BA10" i="79"/>
  <c r="BA19" i="79"/>
  <c r="BA27" i="79"/>
  <c r="BA18" i="79"/>
  <c r="BA31" i="79"/>
  <c r="BA39" i="79"/>
  <c r="BA47" i="79"/>
  <c r="BA26" i="79"/>
  <c r="BA15" i="79"/>
  <c r="BA23" i="79"/>
  <c r="BA32" i="79"/>
  <c r="BA40" i="79"/>
  <c r="BA48" i="79"/>
  <c r="BA33" i="79"/>
  <c r="BA41" i="79"/>
  <c r="BA36" i="79"/>
  <c r="BA44" i="79"/>
  <c r="BA37" i="79"/>
  <c r="BA45" i="79"/>
  <c r="BA30" i="79"/>
  <c r="BA38" i="79"/>
  <c r="BA46" i="79"/>
  <c r="BA43" i="79"/>
  <c r="BA35" i="79"/>
  <c r="BA34" i="79"/>
  <c r="BA42" i="79"/>
  <c r="BA23" i="82"/>
  <c r="BA9" i="82"/>
  <c r="BA42" i="82"/>
  <c r="BA25" i="82"/>
  <c r="BA18" i="82"/>
  <c r="BA19" i="82"/>
  <c r="BA11" i="82"/>
  <c r="BA24" i="82"/>
  <c r="BA40" i="82"/>
  <c r="BA14" i="82"/>
  <c r="BA17" i="82"/>
  <c r="BA29" i="82"/>
  <c r="BA32" i="82"/>
  <c r="BA41" i="82"/>
  <c r="BA28" i="82"/>
  <c r="BA34" i="82"/>
  <c r="BA43" i="82"/>
  <c r="BA31" i="82"/>
  <c r="BA27" i="82"/>
  <c r="BA35" i="82"/>
  <c r="BA33" i="82"/>
  <c r="BA38" i="82"/>
  <c r="BA39" i="82"/>
  <c r="BA36" i="82"/>
  <c r="BA37" i="82"/>
  <c r="BA30" i="82"/>
  <c r="BA25" i="80"/>
  <c r="BA26" i="80"/>
  <c r="BA27" i="80"/>
  <c r="BA29" i="80"/>
  <c r="BA13" i="80"/>
  <c r="BA16" i="80"/>
  <c r="BA31" i="80"/>
  <c r="BA14" i="80"/>
  <c r="BA24" i="80"/>
  <c r="BA20" i="80"/>
  <c r="BA23" i="80"/>
  <c r="BA28" i="80"/>
  <c r="BA32" i="80"/>
  <c r="BA30" i="80"/>
  <c r="BA19" i="80"/>
  <c r="BA65" i="76"/>
  <c r="BA56" i="76"/>
  <c r="BA58" i="76"/>
  <c r="BA63" i="76"/>
  <c r="BA52" i="76"/>
  <c r="BA53" i="76"/>
  <c r="BA60" i="76"/>
  <c r="BA55" i="76"/>
  <c r="BA68" i="76"/>
  <c r="BA67" i="76"/>
  <c r="BA61" i="76"/>
  <c r="BA57" i="76"/>
  <c r="BD73" i="72"/>
  <c r="BD65" i="72"/>
  <c r="BD75" i="72"/>
  <c r="BD63" i="72"/>
  <c r="BD70" i="72"/>
  <c r="BD72" i="72"/>
  <c r="BD71" i="72"/>
  <c r="BD64" i="72"/>
  <c r="BD83" i="72"/>
  <c r="BD78" i="72"/>
  <c r="BD82" i="72"/>
  <c r="BD67" i="72"/>
  <c r="BD80" i="72"/>
  <c r="BD69" i="72"/>
  <c r="BD77" i="72"/>
  <c r="BD81" i="72"/>
  <c r="BD66" i="72"/>
  <c r="BD68" i="72"/>
  <c r="BD79" i="72"/>
  <c r="BD76" i="72"/>
  <c r="BD84" i="72"/>
  <c r="BD93" i="71"/>
  <c r="BD31" i="89"/>
  <c r="BD26" i="89"/>
  <c r="BD30" i="89"/>
  <c r="BD29" i="89"/>
  <c r="BD28" i="89"/>
  <c r="BD25" i="89"/>
  <c r="BD27" i="89"/>
  <c r="BD24" i="89"/>
  <c r="BD11" i="75"/>
  <c r="BD10" i="75"/>
  <c r="BD37" i="75"/>
  <c r="BD36" i="75"/>
  <c r="BD42" i="75"/>
  <c r="BD40" i="75"/>
  <c r="BD39" i="75"/>
  <c r="BD43" i="75"/>
  <c r="BD46" i="75"/>
  <c r="BD45" i="75"/>
  <c r="BD47" i="75"/>
  <c r="BD44" i="75"/>
  <c r="BD49" i="75"/>
  <c r="BD48" i="75"/>
  <c r="BD29" i="75"/>
  <c r="BD38" i="75"/>
  <c r="BD31" i="75"/>
  <c r="BD34" i="75"/>
  <c r="BD32" i="75"/>
  <c r="BD41" i="75"/>
  <c r="BD30" i="75"/>
  <c r="BD33" i="75"/>
  <c r="BD35" i="75"/>
  <c r="BD94" i="71"/>
  <c r="BA34" i="80"/>
  <c r="BA39" i="80"/>
  <c r="BA11" i="80"/>
  <c r="BA33" i="80"/>
  <c r="BA46" i="80"/>
  <c r="BA9" i="80"/>
  <c r="BA37" i="80"/>
  <c r="BA10" i="80"/>
  <c r="BA45" i="80"/>
  <c r="BA38" i="80"/>
  <c r="BA35" i="80"/>
  <c r="BA36" i="80"/>
  <c r="BA44" i="80"/>
  <c r="BA42" i="80"/>
  <c r="BA40" i="80"/>
  <c r="BA47" i="80"/>
  <c r="BA43" i="80"/>
  <c r="BA41" i="80"/>
  <c r="BD56" i="73"/>
  <c r="BD52" i="73"/>
  <c r="BD48" i="73"/>
  <c r="BD43" i="73"/>
  <c r="BD57" i="73"/>
  <c r="BD53" i="73"/>
  <c r="BD49" i="73"/>
  <c r="BD45" i="73"/>
  <c r="BD55" i="73"/>
  <c r="BD51" i="73"/>
  <c r="BD58" i="73"/>
  <c r="BD54" i="73"/>
  <c r="BD50" i="73"/>
  <c r="BD46" i="73"/>
  <c r="BD47" i="73"/>
  <c r="BD68" i="73"/>
  <c r="BD60" i="73"/>
  <c r="BD71" i="73"/>
  <c r="BD59" i="73"/>
  <c r="BD67" i="73"/>
  <c r="BD74" i="73"/>
  <c r="BD70" i="73"/>
  <c r="BD66" i="73"/>
  <c r="BD62" i="73"/>
  <c r="BD64" i="73"/>
  <c r="BD75" i="73"/>
  <c r="BD63" i="73"/>
  <c r="BD72" i="73"/>
  <c r="BD73" i="73"/>
  <c r="BD69" i="73"/>
  <c r="BD65" i="73"/>
  <c r="BD61" i="73"/>
  <c r="BD92" i="73"/>
  <c r="BD85" i="73"/>
  <c r="BD89" i="73"/>
  <c r="BD88" i="73"/>
  <c r="BD84" i="73"/>
  <c r="BD80" i="73"/>
  <c r="BD76" i="73"/>
  <c r="BD81" i="73"/>
  <c r="BD91" i="73"/>
  <c r="BD87" i="73"/>
  <c r="BD83" i="73"/>
  <c r="BD79" i="73"/>
  <c r="BD77" i="73"/>
  <c r="BD90" i="73"/>
  <c r="BD86" i="73"/>
  <c r="BD82" i="73"/>
  <c r="BD78" i="73"/>
  <c r="BD69" i="87"/>
  <c r="BD74" i="87"/>
  <c r="BD76" i="87"/>
  <c r="BD71" i="87"/>
  <c r="BD75" i="87"/>
  <c r="BD72" i="87"/>
  <c r="BD73" i="87"/>
  <c r="BD70" i="87"/>
  <c r="BD68" i="87"/>
  <c r="B3" i="65" l="1"/>
  <c r="K82" i="202" l="1"/>
  <c r="K81" i="202"/>
  <c r="K80" i="202"/>
  <c r="K79" i="202"/>
  <c r="K78" i="202"/>
  <c r="K77" i="202"/>
  <c r="K76" i="202"/>
  <c r="I82" i="202"/>
  <c r="I81" i="202"/>
  <c r="I80" i="202"/>
  <c r="I79" i="202"/>
  <c r="I78" i="202"/>
  <c r="I77" i="202"/>
  <c r="I76" i="202"/>
  <c r="AF42" i="74" l="1"/>
  <c r="AD42" i="74"/>
  <c r="K42" i="74"/>
  <c r="I42" i="74"/>
  <c r="AF41" i="74"/>
  <c r="AD41" i="74"/>
  <c r="K41" i="74"/>
  <c r="I41" i="74"/>
  <c r="AF40" i="74"/>
  <c r="AD40" i="74"/>
  <c r="K40" i="74"/>
  <c r="I40" i="74"/>
  <c r="AF39" i="74"/>
  <c r="AD39" i="74"/>
  <c r="K39" i="74"/>
  <c r="I39" i="74"/>
  <c r="AF38" i="74"/>
  <c r="AD38" i="74"/>
  <c r="K38" i="74"/>
  <c r="I38" i="74"/>
  <c r="AF37" i="74"/>
  <c r="AD37" i="74"/>
  <c r="K37" i="74"/>
  <c r="I37" i="74"/>
  <c r="AF36" i="74"/>
  <c r="AD36" i="74"/>
  <c r="K36" i="74"/>
  <c r="I36" i="74"/>
  <c r="AF35" i="74"/>
  <c r="AD35" i="74"/>
  <c r="K35" i="74"/>
  <c r="I35" i="74"/>
  <c r="AF34" i="74"/>
  <c r="AD34" i="74"/>
  <c r="K34" i="74"/>
  <c r="I34" i="74"/>
  <c r="AF33" i="74"/>
  <c r="AD33" i="74"/>
  <c r="K33" i="74"/>
  <c r="I33" i="74"/>
  <c r="AF32" i="74"/>
  <c r="AD32" i="74"/>
  <c r="K32" i="74"/>
  <c r="I32" i="74"/>
  <c r="AF31" i="74"/>
  <c r="AD31" i="74"/>
  <c r="K31" i="74"/>
  <c r="I31" i="74"/>
  <c r="AF30" i="74"/>
  <c r="AD30" i="74"/>
  <c r="K30" i="74"/>
  <c r="I30" i="74"/>
  <c r="AF29" i="74"/>
  <c r="AD29" i="74"/>
  <c r="K29" i="74"/>
  <c r="I29" i="74"/>
  <c r="AF28" i="74"/>
  <c r="AD28" i="74"/>
  <c r="K28" i="74"/>
  <c r="I28" i="74"/>
  <c r="AF27" i="74"/>
  <c r="AD27" i="74"/>
  <c r="K27" i="74"/>
  <c r="I27" i="74"/>
  <c r="E1" i="65"/>
  <c r="X4" i="75"/>
  <c r="X4" i="74"/>
  <c r="X4" i="72"/>
  <c r="X4" i="71"/>
  <c r="X4" i="70"/>
  <c r="X4" i="89"/>
  <c r="X4" i="69"/>
  <c r="X4" i="88"/>
  <c r="X4" i="68"/>
  <c r="X4" i="87"/>
  <c r="X4" i="67"/>
  <c r="X4" i="86"/>
  <c r="X4" i="66"/>
  <c r="X4" i="85"/>
  <c r="X4" i="65"/>
  <c r="AK63" i="91"/>
  <c r="AR63" i="91"/>
  <c r="M17" i="186" s="1"/>
  <c r="AU63" i="91"/>
  <c r="N17" i="186" s="1"/>
  <c r="BA63" i="91"/>
  <c r="P17" i="186" s="1"/>
  <c r="AG63" i="91"/>
  <c r="AF61" i="91"/>
  <c r="AD61" i="91"/>
  <c r="K61" i="91"/>
  <c r="I61" i="91"/>
  <c r="AF60" i="91"/>
  <c r="AD60" i="91"/>
  <c r="K60" i="91"/>
  <c r="I60" i="91"/>
  <c r="AF59" i="91"/>
  <c r="AD59" i="91"/>
  <c r="K59" i="91"/>
  <c r="I59" i="91"/>
  <c r="AF58" i="91"/>
  <c r="AD58" i="91"/>
  <c r="K58" i="91"/>
  <c r="I58" i="91"/>
  <c r="AF57" i="91"/>
  <c r="AD57" i="91"/>
  <c r="K57" i="91"/>
  <c r="I57" i="91"/>
  <c r="AF56" i="91"/>
  <c r="AD56" i="91"/>
  <c r="K56" i="91"/>
  <c r="I56" i="91"/>
  <c r="AK57" i="89"/>
  <c r="AR57" i="89"/>
  <c r="M15" i="186" s="1"/>
  <c r="AU57" i="89"/>
  <c r="N15" i="186" s="1"/>
  <c r="AG57" i="89"/>
  <c r="F57" i="89"/>
  <c r="AF55" i="89"/>
  <c r="AD55" i="89"/>
  <c r="I55" i="89"/>
  <c r="AF54" i="89"/>
  <c r="AD54" i="89"/>
  <c r="I54" i="89"/>
  <c r="AF53" i="89"/>
  <c r="AD53" i="89"/>
  <c r="I53" i="89"/>
  <c r="AF52" i="89"/>
  <c r="AD52" i="89"/>
  <c r="I52" i="89"/>
  <c r="AF51" i="89"/>
  <c r="AD51" i="89"/>
  <c r="I51" i="89"/>
  <c r="AF50" i="89"/>
  <c r="AD50" i="89"/>
  <c r="I50" i="89"/>
  <c r="AF49" i="89"/>
  <c r="AD49" i="89"/>
  <c r="I49" i="89"/>
  <c r="AF48" i="89"/>
  <c r="AD48" i="89"/>
  <c r="I48" i="89"/>
  <c r="AF47" i="89"/>
  <c r="AD47" i="89"/>
  <c r="I47" i="89"/>
  <c r="AF46" i="89"/>
  <c r="AD46" i="89"/>
  <c r="I46" i="89"/>
  <c r="AF45" i="89"/>
  <c r="AD45" i="89"/>
  <c r="I45" i="89"/>
  <c r="AF44" i="89"/>
  <c r="AD44" i="89"/>
  <c r="I44" i="89"/>
  <c r="AF43" i="89"/>
  <c r="AD43" i="89"/>
  <c r="I43" i="89"/>
  <c r="AF42" i="89"/>
  <c r="AD42" i="89"/>
  <c r="I42" i="89"/>
  <c r="AF41" i="89"/>
  <c r="AD41" i="89"/>
  <c r="I41" i="89"/>
  <c r="AF40" i="89"/>
  <c r="AD40" i="89"/>
  <c r="I40" i="89"/>
  <c r="AF39" i="89"/>
  <c r="AD39" i="89"/>
  <c r="I39" i="89"/>
  <c r="AF38" i="89"/>
  <c r="AD38" i="89"/>
  <c r="I38" i="89"/>
  <c r="AF37" i="89"/>
  <c r="AD37" i="89"/>
  <c r="I37" i="89"/>
  <c r="AF36" i="89"/>
  <c r="AD36" i="89"/>
  <c r="I36" i="89"/>
  <c r="AF35" i="89"/>
  <c r="AD35" i="89"/>
  <c r="I35" i="89"/>
  <c r="AF34" i="89"/>
  <c r="AD34" i="89"/>
  <c r="I34" i="89"/>
  <c r="AF33" i="89"/>
  <c r="AD33" i="89"/>
  <c r="I33" i="89"/>
  <c r="AR77" i="88"/>
  <c r="M13" i="186" s="1"/>
  <c r="AU77" i="88"/>
  <c r="N13" i="186" s="1"/>
  <c r="AG77" i="88"/>
  <c r="AK101" i="87"/>
  <c r="AR101" i="87"/>
  <c r="M11" i="186" s="1"/>
  <c r="AU101" i="87"/>
  <c r="N11" i="186" s="1"/>
  <c r="BA101" i="87"/>
  <c r="P11" i="186" s="1"/>
  <c r="AG101" i="87"/>
  <c r="AF99" i="87"/>
  <c r="AD99" i="87"/>
  <c r="K99" i="87"/>
  <c r="I99" i="87"/>
  <c r="AF98" i="87"/>
  <c r="AD98" i="87"/>
  <c r="K98" i="87"/>
  <c r="I98" i="87"/>
  <c r="AF97" i="87"/>
  <c r="AD97" i="87"/>
  <c r="K97" i="87"/>
  <c r="I97" i="87"/>
  <c r="AF96" i="87"/>
  <c r="AD96" i="87"/>
  <c r="K96" i="87"/>
  <c r="I96" i="87"/>
  <c r="AF95" i="87"/>
  <c r="AD95" i="87"/>
  <c r="K95" i="87"/>
  <c r="I95" i="87"/>
  <c r="AF94" i="87"/>
  <c r="AD94" i="87"/>
  <c r="K94" i="87"/>
  <c r="I94" i="87"/>
  <c r="AF93" i="87"/>
  <c r="AD93" i="87"/>
  <c r="K93" i="87"/>
  <c r="I93" i="87"/>
  <c r="AF92" i="87"/>
  <c r="AD92" i="87"/>
  <c r="K92" i="87"/>
  <c r="I92" i="87"/>
  <c r="AF91" i="87"/>
  <c r="AD91" i="87"/>
  <c r="K91" i="87"/>
  <c r="I91" i="87"/>
  <c r="AF90" i="87"/>
  <c r="AD90" i="87"/>
  <c r="K90" i="87"/>
  <c r="I90" i="87"/>
  <c r="AF89" i="87"/>
  <c r="AD89" i="87"/>
  <c r="K89" i="87"/>
  <c r="I89" i="87"/>
  <c r="AF88" i="87"/>
  <c r="AD88" i="87"/>
  <c r="K88" i="87"/>
  <c r="I88" i="87"/>
  <c r="AF87" i="87"/>
  <c r="AD87" i="87"/>
  <c r="K87" i="87"/>
  <c r="I87" i="87"/>
  <c r="AF86" i="87"/>
  <c r="AD86" i="87"/>
  <c r="K86" i="87"/>
  <c r="I86" i="87"/>
  <c r="AF85" i="87"/>
  <c r="AD85" i="87"/>
  <c r="K85" i="87"/>
  <c r="I85" i="87"/>
  <c r="AF84" i="87"/>
  <c r="K84" i="87"/>
  <c r="I84" i="87"/>
  <c r="AF83" i="87"/>
  <c r="K83" i="87"/>
  <c r="I83" i="87"/>
  <c r="AF82" i="87"/>
  <c r="K82" i="87"/>
  <c r="I82" i="87"/>
  <c r="AF81" i="87"/>
  <c r="K81" i="87"/>
  <c r="I81" i="87"/>
  <c r="AF80" i="87"/>
  <c r="K80" i="87"/>
  <c r="I80" i="87"/>
  <c r="AF79" i="87"/>
  <c r="K79" i="87"/>
  <c r="I79" i="87"/>
  <c r="AF78" i="87"/>
  <c r="K78" i="87"/>
  <c r="I78" i="87"/>
  <c r="AF77" i="87"/>
  <c r="K77" i="87"/>
  <c r="I77" i="87"/>
  <c r="M9" i="186"/>
  <c r="AU102" i="86"/>
  <c r="N9" i="186" s="1"/>
  <c r="BA102" i="86"/>
  <c r="P9" i="186" s="1"/>
  <c r="AG102" i="86"/>
  <c r="F102" i="86"/>
  <c r="AF76" i="86"/>
  <c r="K76" i="86"/>
  <c r="I76" i="86"/>
  <c r="AF75" i="86"/>
  <c r="K75" i="86"/>
  <c r="I75" i="86"/>
  <c r="AF74" i="86"/>
  <c r="K74" i="86"/>
  <c r="I74" i="86"/>
  <c r="AF73" i="86"/>
  <c r="K73" i="86"/>
  <c r="I73" i="86"/>
  <c r="AF72" i="86"/>
  <c r="K72" i="86"/>
  <c r="I72" i="86"/>
  <c r="AF71" i="86"/>
  <c r="K71" i="86"/>
  <c r="I71" i="86"/>
  <c r="AF70" i="86"/>
  <c r="K70" i="86"/>
  <c r="I70" i="86"/>
  <c r="AF69" i="86"/>
  <c r="K69" i="86"/>
  <c r="I69" i="86"/>
  <c r="AF68" i="86"/>
  <c r="K68" i="86"/>
  <c r="I68" i="86"/>
  <c r="AF67" i="86"/>
  <c r="K67" i="86"/>
  <c r="I67" i="86"/>
  <c r="AF66" i="86"/>
  <c r="K66" i="86"/>
  <c r="I66" i="86"/>
  <c r="AF65" i="86"/>
  <c r="K65" i="86"/>
  <c r="I65" i="86"/>
  <c r="AF64" i="86"/>
  <c r="K64" i="86"/>
  <c r="I64" i="86"/>
  <c r="AF63" i="86"/>
  <c r="K63" i="86"/>
  <c r="I63" i="86"/>
  <c r="AF62" i="86"/>
  <c r="K62" i="86"/>
  <c r="I62" i="86"/>
  <c r="AF61" i="86"/>
  <c r="K61" i="86"/>
  <c r="I61" i="86"/>
  <c r="AF60" i="86"/>
  <c r="K60" i="86"/>
  <c r="I60" i="86"/>
  <c r="AF59" i="86"/>
  <c r="K59" i="86"/>
  <c r="I59" i="86"/>
  <c r="AF58" i="86"/>
  <c r="K58" i="86"/>
  <c r="I58" i="86"/>
  <c r="AF57" i="86"/>
  <c r="K57" i="86"/>
  <c r="I57" i="86"/>
  <c r="AF55" i="86"/>
  <c r="K55" i="86"/>
  <c r="I55" i="86"/>
  <c r="AF100" i="86"/>
  <c r="AD100" i="86"/>
  <c r="K100" i="86"/>
  <c r="I100" i="86"/>
  <c r="AF99" i="86"/>
  <c r="AD99" i="86"/>
  <c r="K99" i="86"/>
  <c r="I99" i="86"/>
  <c r="AF98" i="86"/>
  <c r="AD98" i="86"/>
  <c r="K98" i="86"/>
  <c r="I98" i="86"/>
  <c r="AF97" i="86"/>
  <c r="AD97" i="86"/>
  <c r="K97" i="86"/>
  <c r="I97" i="86"/>
  <c r="AF96" i="86"/>
  <c r="AD96" i="86"/>
  <c r="K96" i="86"/>
  <c r="I96" i="86"/>
  <c r="AF95" i="86"/>
  <c r="AD95" i="86"/>
  <c r="K95" i="86"/>
  <c r="I95" i="86"/>
  <c r="AF94" i="86"/>
  <c r="AD94" i="86"/>
  <c r="K94" i="86"/>
  <c r="I94" i="86"/>
  <c r="AF93" i="86"/>
  <c r="AD93" i="86"/>
  <c r="K93" i="86"/>
  <c r="I93" i="86"/>
  <c r="AF92" i="86"/>
  <c r="AD92" i="86"/>
  <c r="K92" i="86"/>
  <c r="I92" i="86"/>
  <c r="AF91" i="86"/>
  <c r="AD91" i="86"/>
  <c r="K91" i="86"/>
  <c r="I91" i="86"/>
  <c r="AF90" i="86"/>
  <c r="AD90" i="86"/>
  <c r="K90" i="86"/>
  <c r="I90" i="86"/>
  <c r="AF89" i="86"/>
  <c r="AD89" i="86"/>
  <c r="K89" i="86"/>
  <c r="I89" i="86"/>
  <c r="AF88" i="86"/>
  <c r="AD88" i="86"/>
  <c r="K88" i="86"/>
  <c r="I88" i="86"/>
  <c r="AF87" i="86"/>
  <c r="AD87" i="86"/>
  <c r="K87" i="86"/>
  <c r="I87" i="86"/>
  <c r="AF86" i="86"/>
  <c r="K86" i="86"/>
  <c r="I86" i="86"/>
  <c r="AF85" i="86"/>
  <c r="K85" i="86"/>
  <c r="I85" i="86"/>
  <c r="AF84" i="86"/>
  <c r="K84" i="86"/>
  <c r="I84" i="86"/>
  <c r="AF83" i="86"/>
  <c r="K83" i="86"/>
  <c r="I83" i="86"/>
  <c r="AF82" i="86"/>
  <c r="K82" i="86"/>
  <c r="I82" i="86"/>
  <c r="AF81" i="86"/>
  <c r="K81" i="86"/>
  <c r="I81" i="86"/>
  <c r="AF80" i="86"/>
  <c r="K80" i="86"/>
  <c r="I80" i="86"/>
  <c r="AF79" i="86"/>
  <c r="K79" i="86"/>
  <c r="I79" i="86"/>
  <c r="AF78" i="86"/>
  <c r="K78" i="86"/>
  <c r="I78" i="86"/>
  <c r="AF77" i="86"/>
  <c r="K77" i="86"/>
  <c r="I77" i="86"/>
  <c r="AK89" i="85"/>
  <c r="AR89" i="85"/>
  <c r="M7" i="186" s="1"/>
  <c r="AU89" i="85"/>
  <c r="N7" i="186" s="1"/>
  <c r="BA89" i="85"/>
  <c r="P7" i="186" s="1"/>
  <c r="AG89" i="85"/>
  <c r="AF19" i="85"/>
  <c r="K19" i="85"/>
  <c r="AF18" i="85"/>
  <c r="K18" i="85"/>
  <c r="AF17" i="85"/>
  <c r="K17" i="85"/>
  <c r="AF16" i="85"/>
  <c r="K16" i="85"/>
  <c r="AF15" i="85"/>
  <c r="K15" i="85"/>
  <c r="AF14" i="85"/>
  <c r="K14" i="85"/>
  <c r="AF13" i="85"/>
  <c r="K13" i="85"/>
  <c r="AF11" i="85"/>
  <c r="K11" i="85"/>
  <c r="AF10" i="85"/>
  <c r="K10" i="85"/>
  <c r="AF9" i="85"/>
  <c r="K9" i="85"/>
  <c r="AF8" i="85"/>
  <c r="K8" i="85"/>
  <c r="W31" i="69" l="1"/>
  <c r="W39" i="69"/>
  <c r="W32" i="69"/>
  <c r="W40" i="69"/>
  <c r="W33" i="69"/>
  <c r="W41" i="69"/>
  <c r="W34" i="69"/>
  <c r="W30" i="69"/>
  <c r="W35" i="69"/>
  <c r="W28" i="69"/>
  <c r="W36" i="69"/>
  <c r="W38" i="69"/>
  <c r="W29" i="69"/>
  <c r="W37" i="69"/>
  <c r="W13" i="86"/>
  <c r="X13" i="86" s="1"/>
  <c r="W14" i="86"/>
  <c r="X14" i="86" s="1"/>
  <c r="W15" i="86"/>
  <c r="X15" i="86" s="1"/>
  <c r="W16" i="86"/>
  <c r="X16" i="86" s="1"/>
  <c r="W9" i="86"/>
  <c r="X9" i="86" s="1"/>
  <c r="W8" i="86"/>
  <c r="X8" i="86" s="1"/>
  <c r="W10" i="86"/>
  <c r="X10" i="86" s="1"/>
  <c r="W11" i="86"/>
  <c r="X11" i="86" s="1"/>
  <c r="W12" i="86"/>
  <c r="X12" i="86" s="1"/>
  <c r="W29" i="75"/>
  <c r="W37" i="75"/>
  <c r="W45" i="75"/>
  <c r="W53" i="75"/>
  <c r="W44" i="75"/>
  <c r="W30" i="75"/>
  <c r="W38" i="75"/>
  <c r="W46" i="75"/>
  <c r="W31" i="75"/>
  <c r="W39" i="75"/>
  <c r="W47" i="75"/>
  <c r="W32" i="75"/>
  <c r="W40" i="75"/>
  <c r="W48" i="75"/>
  <c r="W25" i="75"/>
  <c r="W33" i="75"/>
  <c r="W41" i="75"/>
  <c r="W49" i="75"/>
  <c r="W52" i="75"/>
  <c r="W26" i="75"/>
  <c r="W34" i="75"/>
  <c r="W42" i="75"/>
  <c r="W50" i="75"/>
  <c r="W28" i="75"/>
  <c r="W27" i="75"/>
  <c r="W35" i="75"/>
  <c r="W43" i="75"/>
  <c r="W51" i="75"/>
  <c r="W36" i="75"/>
  <c r="W13" i="76"/>
  <c r="W21" i="76"/>
  <c r="W14" i="76"/>
  <c r="W35" i="76"/>
  <c r="W32" i="76"/>
  <c r="W37" i="76"/>
  <c r="W22" i="76"/>
  <c r="W17" i="76"/>
  <c r="W38" i="76"/>
  <c r="W27" i="76"/>
  <c r="W23" i="76"/>
  <c r="W20" i="76"/>
  <c r="W19" i="76"/>
  <c r="W28" i="76"/>
  <c r="W15" i="76"/>
  <c r="W34" i="76"/>
  <c r="W31" i="76"/>
  <c r="W25" i="76"/>
  <c r="W18" i="76"/>
  <c r="W40" i="76"/>
  <c r="W24" i="76"/>
  <c r="W36" i="76"/>
  <c r="W33" i="76"/>
  <c r="W30" i="76"/>
  <c r="W39" i="76"/>
  <c r="W29" i="76"/>
  <c r="W12" i="76"/>
  <c r="W26" i="76"/>
  <c r="W11" i="76"/>
  <c r="W16" i="76"/>
  <c r="W15" i="70"/>
  <c r="W23" i="70"/>
  <c r="W31" i="70"/>
  <c r="W39" i="70"/>
  <c r="W47" i="70"/>
  <c r="W55" i="70"/>
  <c r="W63" i="70"/>
  <c r="W71" i="70"/>
  <c r="W79" i="70"/>
  <c r="W87" i="70"/>
  <c r="W17" i="70"/>
  <c r="W89" i="70"/>
  <c r="W16" i="70"/>
  <c r="W24" i="70"/>
  <c r="W32" i="70"/>
  <c r="W40" i="70"/>
  <c r="W48" i="70"/>
  <c r="W56" i="70"/>
  <c r="W64" i="70"/>
  <c r="W72" i="70"/>
  <c r="W80" i="70"/>
  <c r="W88" i="70"/>
  <c r="W65" i="70"/>
  <c r="W10" i="70"/>
  <c r="W18" i="70"/>
  <c r="W26" i="70"/>
  <c r="W34" i="70"/>
  <c r="W42" i="70"/>
  <c r="W50" i="70"/>
  <c r="W58" i="70"/>
  <c r="W66" i="70"/>
  <c r="W74" i="70"/>
  <c r="W82" i="70"/>
  <c r="W90" i="70"/>
  <c r="W49" i="70"/>
  <c r="W73" i="70"/>
  <c r="W11" i="70"/>
  <c r="W19" i="70"/>
  <c r="W27" i="70"/>
  <c r="W35" i="70"/>
  <c r="W43" i="70"/>
  <c r="W51" i="70"/>
  <c r="W59" i="70"/>
  <c r="W67" i="70"/>
  <c r="W75" i="70"/>
  <c r="W83" i="70"/>
  <c r="W91" i="70"/>
  <c r="W57" i="70"/>
  <c r="W12" i="70"/>
  <c r="W20" i="70"/>
  <c r="W28" i="70"/>
  <c r="W36" i="70"/>
  <c r="W44" i="70"/>
  <c r="W52" i="70"/>
  <c r="W60" i="70"/>
  <c r="W68" i="70"/>
  <c r="W76" i="70"/>
  <c r="W84" i="70"/>
  <c r="W92" i="70"/>
  <c r="W41" i="70"/>
  <c r="W13" i="70"/>
  <c r="W21" i="70"/>
  <c r="W29" i="70"/>
  <c r="W37" i="70"/>
  <c r="W45" i="70"/>
  <c r="W53" i="70"/>
  <c r="W61" i="70"/>
  <c r="W69" i="70"/>
  <c r="W77" i="70"/>
  <c r="W85" i="70"/>
  <c r="W93" i="70"/>
  <c r="W25" i="70"/>
  <c r="W14" i="70"/>
  <c r="W22" i="70"/>
  <c r="W30" i="70"/>
  <c r="W38" i="70"/>
  <c r="W46" i="70"/>
  <c r="W54" i="70"/>
  <c r="W62" i="70"/>
  <c r="W70" i="70"/>
  <c r="W78" i="70"/>
  <c r="W86" i="70"/>
  <c r="W33" i="70"/>
  <c r="W81" i="70"/>
  <c r="W10" i="89"/>
  <c r="W18" i="89"/>
  <c r="W26" i="89"/>
  <c r="W34" i="89"/>
  <c r="W42" i="89"/>
  <c r="W50" i="89"/>
  <c r="W11" i="89"/>
  <c r="W19" i="89"/>
  <c r="W27" i="89"/>
  <c r="W35" i="89"/>
  <c r="W43" i="89"/>
  <c r="W51" i="89"/>
  <c r="W12" i="89"/>
  <c r="W20" i="89"/>
  <c r="W28" i="89"/>
  <c r="W36" i="89"/>
  <c r="W44" i="89"/>
  <c r="W52" i="89"/>
  <c r="W13" i="89"/>
  <c r="W21" i="89"/>
  <c r="W29" i="89"/>
  <c r="W37" i="89"/>
  <c r="W45" i="89"/>
  <c r="W53" i="89"/>
  <c r="W17" i="89"/>
  <c r="W49" i="89"/>
  <c r="W14" i="89"/>
  <c r="W22" i="89"/>
  <c r="W30" i="89"/>
  <c r="W38" i="89"/>
  <c r="W46" i="89"/>
  <c r="W54" i="89"/>
  <c r="W25" i="89"/>
  <c r="W15" i="89"/>
  <c r="W23" i="89"/>
  <c r="W31" i="89"/>
  <c r="W39" i="89"/>
  <c r="W47" i="89"/>
  <c r="W55" i="89"/>
  <c r="W33" i="89"/>
  <c r="W16" i="89"/>
  <c r="W24" i="89"/>
  <c r="W32" i="89"/>
  <c r="W40" i="89"/>
  <c r="W48" i="89"/>
  <c r="W56" i="89"/>
  <c r="W41" i="89"/>
  <c r="W14" i="66"/>
  <c r="X14" i="66" s="1"/>
  <c r="W22" i="66"/>
  <c r="X22" i="66" s="1"/>
  <c r="W30" i="66"/>
  <c r="X30" i="66" s="1"/>
  <c r="W38" i="66"/>
  <c r="W46" i="66"/>
  <c r="W54" i="66"/>
  <c r="W19" i="66"/>
  <c r="X19" i="66" s="1"/>
  <c r="W37" i="66"/>
  <c r="X37" i="66" s="1"/>
  <c r="W15" i="66"/>
  <c r="X15" i="66" s="1"/>
  <c r="W23" i="66"/>
  <c r="X23" i="66" s="1"/>
  <c r="W31" i="66"/>
  <c r="X31" i="66" s="1"/>
  <c r="W39" i="66"/>
  <c r="W47" i="66"/>
  <c r="W27" i="66"/>
  <c r="X27" i="66" s="1"/>
  <c r="W29" i="66"/>
  <c r="X29" i="66" s="1"/>
  <c r="W16" i="66"/>
  <c r="X16" i="66" s="1"/>
  <c r="W24" i="66"/>
  <c r="X24" i="66" s="1"/>
  <c r="W32" i="66"/>
  <c r="X32" i="66" s="1"/>
  <c r="W40" i="66"/>
  <c r="W48" i="66"/>
  <c r="W35" i="66"/>
  <c r="X35" i="66" s="1"/>
  <c r="W45" i="66"/>
  <c r="W9" i="66"/>
  <c r="X9" i="66" s="1"/>
  <c r="W17" i="66"/>
  <c r="X17" i="66" s="1"/>
  <c r="W25" i="66"/>
  <c r="X25" i="66" s="1"/>
  <c r="W33" i="66"/>
  <c r="X33" i="66" s="1"/>
  <c r="W41" i="66"/>
  <c r="W49" i="66"/>
  <c r="W10" i="66"/>
  <c r="X10" i="66" s="1"/>
  <c r="W18" i="66"/>
  <c r="X18" i="66" s="1"/>
  <c r="W26" i="66"/>
  <c r="X26" i="66" s="1"/>
  <c r="W34" i="66"/>
  <c r="X34" i="66" s="1"/>
  <c r="W42" i="66"/>
  <c r="W50" i="66"/>
  <c r="W11" i="66"/>
  <c r="X11" i="66" s="1"/>
  <c r="W43" i="66"/>
  <c r="W51" i="66"/>
  <c r="W13" i="66"/>
  <c r="X13" i="66" s="1"/>
  <c r="W53" i="66"/>
  <c r="W12" i="66"/>
  <c r="X12" i="66" s="1"/>
  <c r="W20" i="66"/>
  <c r="X20" i="66" s="1"/>
  <c r="W28" i="66"/>
  <c r="X28" i="66" s="1"/>
  <c r="W36" i="66"/>
  <c r="X36" i="66" s="1"/>
  <c r="W44" i="66"/>
  <c r="W52" i="66"/>
  <c r="W21" i="66"/>
  <c r="X21" i="66" s="1"/>
  <c r="W15" i="71"/>
  <c r="W23" i="71"/>
  <c r="W31" i="71"/>
  <c r="W39" i="71"/>
  <c r="W20" i="71"/>
  <c r="W30" i="71"/>
  <c r="W16" i="71"/>
  <c r="W24" i="71"/>
  <c r="W32" i="71"/>
  <c r="W40" i="71"/>
  <c r="W28" i="71"/>
  <c r="W22" i="71"/>
  <c r="W9" i="71"/>
  <c r="W17" i="71"/>
  <c r="W25" i="71"/>
  <c r="W33" i="71"/>
  <c r="W41" i="71"/>
  <c r="W21" i="71"/>
  <c r="W37" i="71"/>
  <c r="W14" i="71"/>
  <c r="W10" i="71"/>
  <c r="W18" i="71"/>
  <c r="W26" i="71"/>
  <c r="W34" i="71"/>
  <c r="W42" i="71"/>
  <c r="W43" i="71"/>
  <c r="W12" i="71"/>
  <c r="W36" i="71"/>
  <c r="W13" i="71"/>
  <c r="W45" i="71"/>
  <c r="W38" i="71"/>
  <c r="W11" i="71"/>
  <c r="W19" i="71"/>
  <c r="W27" i="71"/>
  <c r="W35" i="71"/>
  <c r="W44" i="71"/>
  <c r="W29" i="71"/>
  <c r="W46" i="71"/>
  <c r="W11" i="72"/>
  <c r="W19" i="72"/>
  <c r="W27" i="72"/>
  <c r="W25" i="72"/>
  <c r="W12" i="72"/>
  <c r="W20" i="72"/>
  <c r="W28" i="72"/>
  <c r="W17" i="72"/>
  <c r="W13" i="72"/>
  <c r="W21" i="72"/>
  <c r="W16" i="72"/>
  <c r="W9" i="72"/>
  <c r="W10" i="72"/>
  <c r="W14" i="72"/>
  <c r="W22" i="72"/>
  <c r="W18" i="72"/>
  <c r="W15" i="72"/>
  <c r="W23" i="72"/>
  <c r="W24" i="72"/>
  <c r="W26" i="72"/>
  <c r="W13" i="68"/>
  <c r="X13" i="68" s="1"/>
  <c r="W21" i="68"/>
  <c r="X21" i="68" s="1"/>
  <c r="W29" i="68"/>
  <c r="X29" i="68" s="1"/>
  <c r="W37" i="68"/>
  <c r="X37" i="68" s="1"/>
  <c r="W45" i="68"/>
  <c r="X45" i="68" s="1"/>
  <c r="W53" i="68"/>
  <c r="X53" i="68" s="1"/>
  <c r="W61" i="68"/>
  <c r="X61" i="68" s="1"/>
  <c r="W69" i="68"/>
  <c r="W77" i="68"/>
  <c r="W85" i="68"/>
  <c r="W93" i="68"/>
  <c r="W26" i="68"/>
  <c r="X26" i="68" s="1"/>
  <c r="W90" i="68"/>
  <c r="W52" i="68"/>
  <c r="X52" i="68" s="1"/>
  <c r="W14" i="68"/>
  <c r="X14" i="68" s="1"/>
  <c r="W22" i="68"/>
  <c r="X22" i="68" s="1"/>
  <c r="W30" i="68"/>
  <c r="X30" i="68" s="1"/>
  <c r="W38" i="68"/>
  <c r="X38" i="68" s="1"/>
  <c r="W46" i="68"/>
  <c r="X46" i="68" s="1"/>
  <c r="W54" i="68"/>
  <c r="X54" i="68" s="1"/>
  <c r="W62" i="68"/>
  <c r="X62" i="68" s="1"/>
  <c r="W70" i="68"/>
  <c r="W78" i="68"/>
  <c r="W86" i="68"/>
  <c r="W94" i="68"/>
  <c r="W82" i="68"/>
  <c r="W92" i="68"/>
  <c r="W15" i="68"/>
  <c r="X15" i="68" s="1"/>
  <c r="W23" i="68"/>
  <c r="X23" i="68" s="1"/>
  <c r="W31" i="68"/>
  <c r="X31" i="68" s="1"/>
  <c r="W39" i="68"/>
  <c r="X39" i="68" s="1"/>
  <c r="W47" i="68"/>
  <c r="X47" i="68" s="1"/>
  <c r="W55" i="68"/>
  <c r="X55" i="68" s="1"/>
  <c r="W63" i="68"/>
  <c r="X63" i="68" s="1"/>
  <c r="W71" i="68"/>
  <c r="W79" i="68"/>
  <c r="W87" i="68"/>
  <c r="W95" i="68"/>
  <c r="W42" i="68"/>
  <c r="X42" i="68" s="1"/>
  <c r="W76" i="68"/>
  <c r="W16" i="68"/>
  <c r="X16" i="68" s="1"/>
  <c r="W24" i="68"/>
  <c r="X24" i="68" s="1"/>
  <c r="W32" i="68"/>
  <c r="X32" i="68" s="1"/>
  <c r="W40" i="68"/>
  <c r="X40" i="68" s="1"/>
  <c r="W48" i="68"/>
  <c r="X48" i="68" s="1"/>
  <c r="W56" i="68"/>
  <c r="X56" i="68" s="1"/>
  <c r="W64" i="68"/>
  <c r="X64" i="68" s="1"/>
  <c r="W72" i="68"/>
  <c r="W80" i="68"/>
  <c r="W88" i="68"/>
  <c r="W96" i="68"/>
  <c r="W10" i="68"/>
  <c r="X10" i="68" s="1"/>
  <c r="W34" i="68"/>
  <c r="X34" i="68" s="1"/>
  <c r="W50" i="68"/>
  <c r="X50" i="68" s="1"/>
  <c r="W74" i="68"/>
  <c r="W98" i="68"/>
  <c r="W20" i="68"/>
  <c r="X20" i="68" s="1"/>
  <c r="W44" i="68"/>
  <c r="X44" i="68" s="1"/>
  <c r="W68" i="68"/>
  <c r="W9" i="68"/>
  <c r="X9" i="68" s="1"/>
  <c r="W17" i="68"/>
  <c r="X17" i="68" s="1"/>
  <c r="W25" i="68"/>
  <c r="X25" i="68" s="1"/>
  <c r="W33" i="68"/>
  <c r="X33" i="68" s="1"/>
  <c r="W41" i="68"/>
  <c r="X41" i="68" s="1"/>
  <c r="W49" i="68"/>
  <c r="X49" i="68" s="1"/>
  <c r="W57" i="68"/>
  <c r="X57" i="68" s="1"/>
  <c r="W65" i="68"/>
  <c r="X65" i="68" s="1"/>
  <c r="W73" i="68"/>
  <c r="W81" i="68"/>
  <c r="W89" i="68"/>
  <c r="W97" i="68"/>
  <c r="W18" i="68"/>
  <c r="X18" i="68" s="1"/>
  <c r="W58" i="68"/>
  <c r="X58" i="68" s="1"/>
  <c r="W36" i="68"/>
  <c r="X36" i="68" s="1"/>
  <c r="W100" i="68"/>
  <c r="W66" i="68"/>
  <c r="X66" i="68" s="1"/>
  <c r="W11" i="68"/>
  <c r="X11" i="68" s="1"/>
  <c r="W19" i="68"/>
  <c r="X19" i="68" s="1"/>
  <c r="W27" i="68"/>
  <c r="X27" i="68" s="1"/>
  <c r="W35" i="68"/>
  <c r="X35" i="68" s="1"/>
  <c r="W43" i="68"/>
  <c r="X43" i="68" s="1"/>
  <c r="W51" i="68"/>
  <c r="X51" i="68" s="1"/>
  <c r="W59" i="68"/>
  <c r="X59" i="68" s="1"/>
  <c r="W67" i="68"/>
  <c r="X67" i="68" s="1"/>
  <c r="W75" i="68"/>
  <c r="W83" i="68"/>
  <c r="W91" i="68"/>
  <c r="W99" i="68"/>
  <c r="W12" i="68"/>
  <c r="X12" i="68" s="1"/>
  <c r="W28" i="68"/>
  <c r="X28" i="68" s="1"/>
  <c r="W60" i="68"/>
  <c r="X60" i="68" s="1"/>
  <c r="W84" i="68"/>
  <c r="W9" i="88"/>
  <c r="X9" i="88" s="1"/>
  <c r="W17" i="88"/>
  <c r="X17" i="88" s="1"/>
  <c r="W25" i="88"/>
  <c r="X25" i="88" s="1"/>
  <c r="W33" i="88"/>
  <c r="X33" i="88" s="1"/>
  <c r="W41" i="88"/>
  <c r="X41" i="88" s="1"/>
  <c r="W49" i="88"/>
  <c r="X49" i="88" s="1"/>
  <c r="W57" i="88"/>
  <c r="X57" i="88" s="1"/>
  <c r="W65" i="88"/>
  <c r="X65" i="88" s="1"/>
  <c r="W73" i="88"/>
  <c r="X73" i="88" s="1"/>
  <c r="W22" i="88"/>
  <c r="X22" i="88" s="1"/>
  <c r="W10" i="88"/>
  <c r="X10" i="88" s="1"/>
  <c r="W18" i="88"/>
  <c r="X18" i="88" s="1"/>
  <c r="W26" i="88"/>
  <c r="X26" i="88" s="1"/>
  <c r="W34" i="88"/>
  <c r="X34" i="88" s="1"/>
  <c r="W42" i="88"/>
  <c r="X42" i="88" s="1"/>
  <c r="W50" i="88"/>
  <c r="X50" i="88" s="1"/>
  <c r="W58" i="88"/>
  <c r="X58" i="88" s="1"/>
  <c r="W66" i="88"/>
  <c r="X66" i="88" s="1"/>
  <c r="W74" i="88"/>
  <c r="X74" i="88" s="1"/>
  <c r="W38" i="88"/>
  <c r="X38" i="88" s="1"/>
  <c r="W11" i="88"/>
  <c r="X11" i="88" s="1"/>
  <c r="W19" i="88"/>
  <c r="X19" i="88" s="1"/>
  <c r="W27" i="88"/>
  <c r="X27" i="88" s="1"/>
  <c r="W35" i="88"/>
  <c r="X35" i="88" s="1"/>
  <c r="W43" i="88"/>
  <c r="X43" i="88" s="1"/>
  <c r="W51" i="88"/>
  <c r="X51" i="88" s="1"/>
  <c r="W59" i="88"/>
  <c r="X59" i="88" s="1"/>
  <c r="W67" i="88"/>
  <c r="X67" i="88" s="1"/>
  <c r="W75" i="88"/>
  <c r="X75" i="88" s="1"/>
  <c r="W14" i="88"/>
  <c r="X14" i="88" s="1"/>
  <c r="W64" i="88"/>
  <c r="X64" i="88" s="1"/>
  <c r="W12" i="88"/>
  <c r="X12" i="88" s="1"/>
  <c r="W20" i="88"/>
  <c r="X20" i="88" s="1"/>
  <c r="W28" i="88"/>
  <c r="X28" i="88" s="1"/>
  <c r="W36" i="88"/>
  <c r="X36" i="88" s="1"/>
  <c r="W44" i="88"/>
  <c r="X44" i="88" s="1"/>
  <c r="W52" i="88"/>
  <c r="X52" i="88" s="1"/>
  <c r="W60" i="88"/>
  <c r="X60" i="88" s="1"/>
  <c r="W68" i="88"/>
  <c r="X68" i="88" s="1"/>
  <c r="W46" i="88"/>
  <c r="X46" i="88" s="1"/>
  <c r="W70" i="88"/>
  <c r="X70" i="88" s="1"/>
  <c r="W40" i="88"/>
  <c r="X40" i="88" s="1"/>
  <c r="W13" i="88"/>
  <c r="X13" i="88" s="1"/>
  <c r="W21" i="88"/>
  <c r="X21" i="88" s="1"/>
  <c r="W29" i="88"/>
  <c r="X29" i="88" s="1"/>
  <c r="W37" i="88"/>
  <c r="X37" i="88" s="1"/>
  <c r="W45" i="88"/>
  <c r="X45" i="88" s="1"/>
  <c r="W53" i="88"/>
  <c r="X53" i="88" s="1"/>
  <c r="W61" i="88"/>
  <c r="X61" i="88" s="1"/>
  <c r="W69" i="88"/>
  <c r="X69" i="88" s="1"/>
  <c r="W54" i="88"/>
  <c r="X54" i="88" s="1"/>
  <c r="W56" i="88"/>
  <c r="X56" i="88" s="1"/>
  <c r="W30" i="88"/>
  <c r="X30" i="88" s="1"/>
  <c r="W62" i="88"/>
  <c r="X62" i="88" s="1"/>
  <c r="W15" i="88"/>
  <c r="X15" i="88" s="1"/>
  <c r="W23" i="88"/>
  <c r="X23" i="88" s="1"/>
  <c r="W31" i="88"/>
  <c r="X31" i="88" s="1"/>
  <c r="W39" i="88"/>
  <c r="X39" i="88" s="1"/>
  <c r="W47" i="88"/>
  <c r="X47" i="88" s="1"/>
  <c r="W55" i="88"/>
  <c r="X55" i="88" s="1"/>
  <c r="W63" i="88"/>
  <c r="X63" i="88" s="1"/>
  <c r="W71" i="88"/>
  <c r="X71" i="88" s="1"/>
  <c r="W16" i="88"/>
  <c r="X16" i="88" s="1"/>
  <c r="W24" i="88"/>
  <c r="X24" i="88" s="1"/>
  <c r="W32" i="88"/>
  <c r="X32" i="88" s="1"/>
  <c r="W48" i="88"/>
  <c r="X48" i="88" s="1"/>
  <c r="W72" i="88"/>
  <c r="X72" i="88" s="1"/>
  <c r="W13" i="69"/>
  <c r="X13" i="69" s="1"/>
  <c r="W21" i="69"/>
  <c r="X21" i="69" s="1"/>
  <c r="W14" i="69"/>
  <c r="X14" i="69" s="1"/>
  <c r="W22" i="69"/>
  <c r="X22" i="69" s="1"/>
  <c r="W15" i="69"/>
  <c r="X15" i="69" s="1"/>
  <c r="W23" i="69"/>
  <c r="X23" i="69" s="1"/>
  <c r="W16" i="69"/>
  <c r="X16" i="69" s="1"/>
  <c r="W24" i="69"/>
  <c r="X24" i="69" s="1"/>
  <c r="W18" i="69"/>
  <c r="X18" i="69" s="1"/>
  <c r="W9" i="69"/>
  <c r="X9" i="69" s="1"/>
  <c r="W17" i="69"/>
  <c r="X17" i="69" s="1"/>
  <c r="W25" i="69"/>
  <c r="X25" i="69" s="1"/>
  <c r="W26" i="69"/>
  <c r="X26" i="69" s="1"/>
  <c r="W10" i="69"/>
  <c r="X10" i="69" s="1"/>
  <c r="W11" i="69"/>
  <c r="X11" i="69" s="1"/>
  <c r="W19" i="69"/>
  <c r="X19" i="69" s="1"/>
  <c r="W27" i="69"/>
  <c r="X27" i="69" s="1"/>
  <c r="W12" i="69"/>
  <c r="X12" i="69" s="1"/>
  <c r="W20" i="69"/>
  <c r="X20" i="69" s="1"/>
  <c r="X28" i="69"/>
  <c r="W9" i="70"/>
  <c r="W9" i="87"/>
  <c r="X9" i="87" s="1"/>
  <c r="W17" i="87"/>
  <c r="X17" i="87" s="1"/>
  <c r="W25" i="87"/>
  <c r="X25" i="87" s="1"/>
  <c r="W33" i="87"/>
  <c r="X33" i="87" s="1"/>
  <c r="W41" i="87"/>
  <c r="X41" i="87" s="1"/>
  <c r="W49" i="87"/>
  <c r="X49" i="87" s="1"/>
  <c r="W57" i="87"/>
  <c r="X57" i="87" s="1"/>
  <c r="W65" i="87"/>
  <c r="X65" i="87" s="1"/>
  <c r="W73" i="87"/>
  <c r="W81" i="87"/>
  <c r="W89" i="87"/>
  <c r="W97" i="87"/>
  <c r="W10" i="87"/>
  <c r="X10" i="87" s="1"/>
  <c r="W18" i="87"/>
  <c r="X18" i="87" s="1"/>
  <c r="W26" i="87"/>
  <c r="X26" i="87" s="1"/>
  <c r="W34" i="87"/>
  <c r="X34" i="87" s="1"/>
  <c r="W42" i="87"/>
  <c r="X42" i="87" s="1"/>
  <c r="W50" i="87"/>
  <c r="X50" i="87" s="1"/>
  <c r="W58" i="87"/>
  <c r="X58" i="87" s="1"/>
  <c r="W66" i="87"/>
  <c r="X66" i="87" s="1"/>
  <c r="W74" i="87"/>
  <c r="W82" i="87"/>
  <c r="W90" i="87"/>
  <c r="W98" i="87"/>
  <c r="W11" i="87"/>
  <c r="X11" i="87" s="1"/>
  <c r="W19" i="87"/>
  <c r="X19" i="87" s="1"/>
  <c r="W27" i="87"/>
  <c r="X27" i="87" s="1"/>
  <c r="W35" i="87"/>
  <c r="X35" i="87" s="1"/>
  <c r="W43" i="87"/>
  <c r="X43" i="87" s="1"/>
  <c r="W51" i="87"/>
  <c r="X51" i="87" s="1"/>
  <c r="W59" i="87"/>
  <c r="X59" i="87" s="1"/>
  <c r="W67" i="87"/>
  <c r="X67" i="87" s="1"/>
  <c r="W75" i="87"/>
  <c r="W83" i="87"/>
  <c r="W91" i="87"/>
  <c r="W99" i="87"/>
  <c r="W12" i="87"/>
  <c r="X12" i="87" s="1"/>
  <c r="W20" i="87"/>
  <c r="X20" i="87" s="1"/>
  <c r="W28" i="87"/>
  <c r="X28" i="87" s="1"/>
  <c r="W36" i="87"/>
  <c r="X36" i="87" s="1"/>
  <c r="W44" i="87"/>
  <c r="X44" i="87" s="1"/>
  <c r="W52" i="87"/>
  <c r="X52" i="87" s="1"/>
  <c r="W60" i="87"/>
  <c r="X60" i="87" s="1"/>
  <c r="W68" i="87"/>
  <c r="W76" i="87"/>
  <c r="W84" i="87"/>
  <c r="W92" i="87"/>
  <c r="W100" i="87"/>
  <c r="W13" i="87"/>
  <c r="X13" i="87" s="1"/>
  <c r="W21" i="87"/>
  <c r="X21" i="87" s="1"/>
  <c r="W29" i="87"/>
  <c r="X29" i="87" s="1"/>
  <c r="W37" i="87"/>
  <c r="X37" i="87" s="1"/>
  <c r="W45" i="87"/>
  <c r="X45" i="87" s="1"/>
  <c r="W53" i="87"/>
  <c r="X53" i="87" s="1"/>
  <c r="W61" i="87"/>
  <c r="X61" i="87" s="1"/>
  <c r="W69" i="87"/>
  <c r="W77" i="87"/>
  <c r="W85" i="87"/>
  <c r="W93" i="87"/>
  <c r="W14" i="87"/>
  <c r="X14" i="87" s="1"/>
  <c r="W22" i="87"/>
  <c r="X22" i="87" s="1"/>
  <c r="W30" i="87"/>
  <c r="X30" i="87" s="1"/>
  <c r="W38" i="87"/>
  <c r="X38" i="87" s="1"/>
  <c r="W46" i="87"/>
  <c r="X46" i="87" s="1"/>
  <c r="W54" i="87"/>
  <c r="X54" i="87" s="1"/>
  <c r="W62" i="87"/>
  <c r="X62" i="87" s="1"/>
  <c r="W70" i="87"/>
  <c r="W78" i="87"/>
  <c r="W86" i="87"/>
  <c r="W94" i="87"/>
  <c r="W15" i="87"/>
  <c r="X15" i="87" s="1"/>
  <c r="W23" i="87"/>
  <c r="X23" i="87" s="1"/>
  <c r="W31" i="87"/>
  <c r="X31" i="87" s="1"/>
  <c r="W39" i="87"/>
  <c r="X39" i="87" s="1"/>
  <c r="W47" i="87"/>
  <c r="X47" i="87" s="1"/>
  <c r="W55" i="87"/>
  <c r="X55" i="87" s="1"/>
  <c r="W63" i="87"/>
  <c r="X63" i="87" s="1"/>
  <c r="W71" i="87"/>
  <c r="W79" i="87"/>
  <c r="W87" i="87"/>
  <c r="W95" i="87"/>
  <c r="W16" i="87"/>
  <c r="X16" i="87" s="1"/>
  <c r="W24" i="87"/>
  <c r="X24" i="87" s="1"/>
  <c r="W32" i="87"/>
  <c r="X32" i="87" s="1"/>
  <c r="W40" i="87"/>
  <c r="X40" i="87" s="1"/>
  <c r="W48" i="87"/>
  <c r="X48" i="87" s="1"/>
  <c r="W56" i="87"/>
  <c r="X56" i="87" s="1"/>
  <c r="W64" i="87"/>
  <c r="X64" i="87" s="1"/>
  <c r="W72" i="87"/>
  <c r="W80" i="87"/>
  <c r="W88" i="87"/>
  <c r="W96" i="87"/>
  <c r="X9" i="75"/>
  <c r="W16" i="75"/>
  <c r="W24" i="75"/>
  <c r="W23" i="75"/>
  <c r="W9" i="75"/>
  <c r="W17" i="75"/>
  <c r="W8" i="75"/>
  <c r="X8" i="75" s="1"/>
  <c r="W10" i="75"/>
  <c r="W18" i="75"/>
  <c r="W11" i="75"/>
  <c r="W19" i="75"/>
  <c r="W12" i="75"/>
  <c r="W20" i="75"/>
  <c r="W15" i="75"/>
  <c r="W13" i="75"/>
  <c r="W21" i="75"/>
  <c r="W14" i="75"/>
  <c r="W22" i="75"/>
  <c r="W15" i="74"/>
  <c r="W23" i="74"/>
  <c r="W31" i="74"/>
  <c r="W39" i="74"/>
  <c r="W47" i="74"/>
  <c r="W16" i="74"/>
  <c r="W24" i="74"/>
  <c r="W32" i="74"/>
  <c r="W40" i="74"/>
  <c r="W48" i="74"/>
  <c r="W46" i="74"/>
  <c r="W9" i="74"/>
  <c r="W17" i="74"/>
  <c r="W25" i="74"/>
  <c r="W33" i="74"/>
  <c r="W41" i="74"/>
  <c r="W49" i="74"/>
  <c r="W30" i="74"/>
  <c r="W10" i="74"/>
  <c r="W18" i="74"/>
  <c r="W26" i="74"/>
  <c r="W34" i="74"/>
  <c r="W42" i="74"/>
  <c r="W50" i="74"/>
  <c r="W22" i="74"/>
  <c r="W11" i="74"/>
  <c r="W19" i="74"/>
  <c r="W27" i="74"/>
  <c r="W35" i="74"/>
  <c r="W43" i="74"/>
  <c r="W51" i="74"/>
  <c r="W38" i="74"/>
  <c r="W12" i="74"/>
  <c r="W20" i="74"/>
  <c r="W28" i="74"/>
  <c r="W36" i="74"/>
  <c r="W44" i="74"/>
  <c r="W52" i="74"/>
  <c r="W14" i="74"/>
  <c r="W13" i="74"/>
  <c r="W21" i="74"/>
  <c r="W29" i="74"/>
  <c r="W37" i="74"/>
  <c r="W45" i="74"/>
  <c r="W8" i="74"/>
  <c r="X8" i="74" s="1"/>
  <c r="X29" i="72"/>
  <c r="W36" i="72"/>
  <c r="W44" i="72"/>
  <c r="W52" i="72"/>
  <c r="W60" i="72"/>
  <c r="W68" i="72"/>
  <c r="W76" i="72"/>
  <c r="W84" i="72"/>
  <c r="W92" i="72"/>
  <c r="W100" i="72"/>
  <c r="W89" i="72"/>
  <c r="W29" i="72"/>
  <c r="W37" i="72"/>
  <c r="W45" i="72"/>
  <c r="W53" i="72"/>
  <c r="W61" i="72"/>
  <c r="W69" i="72"/>
  <c r="W77" i="72"/>
  <c r="W85" i="72"/>
  <c r="W93" i="72"/>
  <c r="W101" i="72"/>
  <c r="W32" i="72"/>
  <c r="W73" i="72"/>
  <c r="W30" i="72"/>
  <c r="W38" i="72"/>
  <c r="W46" i="72"/>
  <c r="W54" i="72"/>
  <c r="W62" i="72"/>
  <c r="W70" i="72"/>
  <c r="W78" i="72"/>
  <c r="W86" i="72"/>
  <c r="W94" i="72"/>
  <c r="W102" i="72"/>
  <c r="W8" i="72"/>
  <c r="X8" i="72" s="1"/>
  <c r="W40" i="72"/>
  <c r="W72" i="72"/>
  <c r="W88" i="72"/>
  <c r="W41" i="72"/>
  <c r="W81" i="72"/>
  <c r="W31" i="72"/>
  <c r="W39" i="72"/>
  <c r="W47" i="72"/>
  <c r="W55" i="72"/>
  <c r="W63" i="72"/>
  <c r="W71" i="72"/>
  <c r="W79" i="72"/>
  <c r="W87" i="72"/>
  <c r="W95" i="72"/>
  <c r="W56" i="72"/>
  <c r="W57" i="72"/>
  <c r="W34" i="72"/>
  <c r="W42" i="72"/>
  <c r="W50" i="72"/>
  <c r="W58" i="72"/>
  <c r="W66" i="72"/>
  <c r="W74" i="72"/>
  <c r="W82" i="72"/>
  <c r="W90" i="72"/>
  <c r="W98" i="72"/>
  <c r="W48" i="72"/>
  <c r="W80" i="72"/>
  <c r="W96" i="72"/>
  <c r="W33" i="72"/>
  <c r="W65" i="72"/>
  <c r="W97" i="72"/>
  <c r="W35" i="72"/>
  <c r="W43" i="72"/>
  <c r="W51" i="72"/>
  <c r="W59" i="72"/>
  <c r="W67" i="72"/>
  <c r="W75" i="72"/>
  <c r="W83" i="72"/>
  <c r="W91" i="72"/>
  <c r="W99" i="72"/>
  <c r="W64" i="72"/>
  <c r="W49" i="72"/>
  <c r="W50" i="71"/>
  <c r="W58" i="71"/>
  <c r="W66" i="71"/>
  <c r="W74" i="71"/>
  <c r="W52" i="71"/>
  <c r="W68" i="71"/>
  <c r="W51" i="71"/>
  <c r="W59" i="71"/>
  <c r="W67" i="71"/>
  <c r="W75" i="71"/>
  <c r="W60" i="71"/>
  <c r="W76" i="71"/>
  <c r="W53" i="71"/>
  <c r="W61" i="71"/>
  <c r="W69" i="71"/>
  <c r="W77" i="71"/>
  <c r="W54" i="71"/>
  <c r="W62" i="71"/>
  <c r="W70" i="71"/>
  <c r="W78" i="71"/>
  <c r="W47" i="71"/>
  <c r="W55" i="71"/>
  <c r="W63" i="71"/>
  <c r="W71" i="71"/>
  <c r="W79" i="71"/>
  <c r="W73" i="71"/>
  <c r="W8" i="71"/>
  <c r="W48" i="71"/>
  <c r="W56" i="71"/>
  <c r="W64" i="71"/>
  <c r="W72" i="71"/>
  <c r="W49" i="71"/>
  <c r="W57" i="71"/>
  <c r="W65" i="71"/>
  <c r="W8" i="89"/>
  <c r="X8" i="89" s="1"/>
  <c r="W9" i="89"/>
  <c r="W8" i="68"/>
  <c r="X8" i="68" s="1"/>
  <c r="W8" i="66"/>
  <c r="X8" i="66" s="1"/>
  <c r="W8" i="70"/>
  <c r="X8" i="70" s="1"/>
  <c r="W8" i="88"/>
  <c r="X8" i="88" s="1"/>
  <c r="W8" i="69"/>
  <c r="X8" i="69" s="1"/>
  <c r="W23" i="86"/>
  <c r="X23" i="86" s="1"/>
  <c r="W31" i="86"/>
  <c r="X31" i="86" s="1"/>
  <c r="W24" i="86"/>
  <c r="X24" i="86" s="1"/>
  <c r="W32" i="86"/>
  <c r="X32" i="86" s="1"/>
  <c r="W25" i="86"/>
  <c r="X25" i="86" s="1"/>
  <c r="W33" i="86"/>
  <c r="X33" i="86" s="1"/>
  <c r="W38" i="86"/>
  <c r="X38" i="86" s="1"/>
  <c r="W26" i="86"/>
  <c r="X26" i="86" s="1"/>
  <c r="W34" i="86"/>
  <c r="X34" i="86" s="1"/>
  <c r="W27" i="86"/>
  <c r="X27" i="86" s="1"/>
  <c r="W35" i="86"/>
  <c r="X35" i="86" s="1"/>
  <c r="W28" i="86"/>
  <c r="X28" i="86" s="1"/>
  <c r="W36" i="86"/>
  <c r="X36" i="86" s="1"/>
  <c r="W30" i="86"/>
  <c r="X30" i="86" s="1"/>
  <c r="W29" i="86"/>
  <c r="X29" i="86" s="1"/>
  <c r="W37" i="86"/>
  <c r="X37" i="86" s="1"/>
  <c r="W14" i="67"/>
  <c r="X14" i="67" s="1"/>
  <c r="W22" i="67"/>
  <c r="W30" i="67"/>
  <c r="W15" i="67"/>
  <c r="X15" i="67" s="1"/>
  <c r="W23" i="67"/>
  <c r="W31" i="67"/>
  <c r="W29" i="67"/>
  <c r="W8" i="67"/>
  <c r="X8" i="67" s="1"/>
  <c r="W16" i="67"/>
  <c r="X16" i="67" s="1"/>
  <c r="W24" i="67"/>
  <c r="W32" i="67"/>
  <c r="W21" i="67"/>
  <c r="W37" i="67"/>
  <c r="W9" i="67"/>
  <c r="X9" i="67" s="1"/>
  <c r="W17" i="67"/>
  <c r="X17" i="67" s="1"/>
  <c r="W25" i="67"/>
  <c r="W33" i="67"/>
  <c r="W10" i="67"/>
  <c r="X10" i="67" s="1"/>
  <c r="W18" i="67"/>
  <c r="X18" i="67" s="1"/>
  <c r="W26" i="67"/>
  <c r="W34" i="67"/>
  <c r="W13" i="67"/>
  <c r="X13" i="67" s="1"/>
  <c r="W11" i="67"/>
  <c r="X11" i="67" s="1"/>
  <c r="W19" i="67"/>
  <c r="X19" i="67" s="1"/>
  <c r="W27" i="67"/>
  <c r="W35" i="67"/>
  <c r="W12" i="67"/>
  <c r="X12" i="67" s="1"/>
  <c r="W20" i="67"/>
  <c r="X20" i="67" s="1"/>
  <c r="W28" i="67"/>
  <c r="W36" i="67"/>
  <c r="W8" i="87"/>
  <c r="X8" i="87" s="1"/>
  <c r="X8" i="71"/>
  <c r="X55" i="71"/>
  <c r="X58" i="71"/>
  <c r="X39" i="71"/>
  <c r="X33" i="71"/>
  <c r="X31" i="71"/>
  <c r="X44" i="71"/>
  <c r="X52" i="71"/>
  <c r="X32" i="71"/>
  <c r="X60" i="71"/>
  <c r="X57" i="71"/>
  <c r="X56" i="71"/>
  <c r="X40" i="71"/>
  <c r="X45" i="71"/>
  <c r="X53" i="71"/>
  <c r="X35" i="71"/>
  <c r="X36" i="71"/>
  <c r="X54" i="71"/>
  <c r="X50" i="71"/>
  <c r="X37" i="71"/>
  <c r="X38" i="71"/>
  <c r="X42" i="71"/>
  <c r="X51" i="71"/>
  <c r="X59" i="71"/>
  <c r="X47" i="71"/>
  <c r="X34" i="71"/>
  <c r="X46" i="71"/>
  <c r="X43" i="71"/>
  <c r="X49" i="71"/>
  <c r="X48" i="71"/>
  <c r="X41" i="71"/>
  <c r="W20" i="85"/>
  <c r="W28" i="85"/>
  <c r="W36" i="85"/>
  <c r="W44" i="85"/>
  <c r="W52" i="85"/>
  <c r="W60" i="85"/>
  <c r="W68" i="85"/>
  <c r="W76" i="85"/>
  <c r="W84" i="85"/>
  <c r="W9" i="85"/>
  <c r="W85" i="85"/>
  <c r="W8" i="85"/>
  <c r="W14" i="85"/>
  <c r="W22" i="85"/>
  <c r="W30" i="85"/>
  <c r="W38" i="85"/>
  <c r="W54" i="85"/>
  <c r="W62" i="85"/>
  <c r="W70" i="85"/>
  <c r="W86" i="85"/>
  <c r="W15" i="85"/>
  <c r="W31" i="85"/>
  <c r="W47" i="85"/>
  <c r="W63" i="85"/>
  <c r="W79" i="85"/>
  <c r="W87" i="85"/>
  <c r="W24" i="85"/>
  <c r="W40" i="85"/>
  <c r="W48" i="85"/>
  <c r="W64" i="85"/>
  <c r="W88" i="85"/>
  <c r="W17" i="85"/>
  <c r="W25" i="85"/>
  <c r="W33" i="85"/>
  <c r="W41" i="85"/>
  <c r="W49" i="85"/>
  <c r="W65" i="85"/>
  <c r="W73" i="85"/>
  <c r="W81" i="85"/>
  <c r="W34" i="85"/>
  <c r="W58" i="85"/>
  <c r="W66" i="85"/>
  <c r="W82" i="85"/>
  <c r="W19" i="85"/>
  <c r="W43" i="85"/>
  <c r="W51" i="85"/>
  <c r="W59" i="85"/>
  <c r="W75" i="85"/>
  <c r="W83" i="85"/>
  <c r="W13" i="85"/>
  <c r="W21" i="85"/>
  <c r="W29" i="85"/>
  <c r="W37" i="85"/>
  <c r="W45" i="85"/>
  <c r="W53" i="85"/>
  <c r="W61" i="85"/>
  <c r="W69" i="85"/>
  <c r="W77" i="85"/>
  <c r="W46" i="85"/>
  <c r="W78" i="85"/>
  <c r="W23" i="85"/>
  <c r="W39" i="85"/>
  <c r="W55" i="85"/>
  <c r="W71" i="85"/>
  <c r="W16" i="85"/>
  <c r="W32" i="85"/>
  <c r="W56" i="85"/>
  <c r="W72" i="85"/>
  <c r="W57" i="85"/>
  <c r="W42" i="85"/>
  <c r="W11" i="85"/>
  <c r="W35" i="85"/>
  <c r="W67" i="85"/>
  <c r="W80" i="85"/>
  <c r="W12" i="85"/>
  <c r="W26" i="85"/>
  <c r="W50" i="85"/>
  <c r="W74" i="85"/>
  <c r="W27" i="85"/>
  <c r="W10" i="85"/>
  <c r="W18" i="85"/>
  <c r="X107" i="65"/>
  <c r="W45" i="65"/>
  <c r="W37" i="65"/>
  <c r="W29" i="65"/>
  <c r="W21" i="65"/>
  <c r="W13" i="65"/>
  <c r="W44" i="65"/>
  <c r="W36" i="65"/>
  <c r="W28" i="65"/>
  <c r="W20" i="65"/>
  <c r="W12" i="65"/>
  <c r="W43" i="65"/>
  <c r="W35" i="65"/>
  <c r="W27" i="65"/>
  <c r="W19" i="65"/>
  <c r="W42" i="65"/>
  <c r="W34" i="65"/>
  <c r="W26" i="65"/>
  <c r="W18" i="65"/>
  <c r="W9" i="65"/>
  <c r="W33" i="65"/>
  <c r="W25" i="65"/>
  <c r="W17" i="65"/>
  <c r="W10" i="65"/>
  <c r="W32" i="65"/>
  <c r="W24" i="65"/>
  <c r="W16" i="65"/>
  <c r="W8" i="65"/>
  <c r="W14" i="65"/>
  <c r="W41" i="65"/>
  <c r="W38" i="65"/>
  <c r="W11" i="65"/>
  <c r="W40" i="65"/>
  <c r="W30" i="65"/>
  <c r="W39" i="65"/>
  <c r="W31" i="65"/>
  <c r="W23" i="65"/>
  <c r="W15" i="65"/>
  <c r="W22" i="65"/>
  <c r="X27" i="85"/>
  <c r="X31" i="85"/>
  <c r="X22" i="85"/>
  <c r="X29" i="85"/>
  <c r="X25" i="85"/>
  <c r="X26" i="85"/>
  <c r="X34" i="85"/>
  <c r="X23" i="85"/>
  <c r="X24" i="85"/>
  <c r="X21" i="85"/>
  <c r="X32" i="85"/>
  <c r="X33" i="85"/>
  <c r="X28" i="85"/>
  <c r="X30" i="85"/>
  <c r="X20" i="85"/>
  <c r="X15" i="89"/>
  <c r="X12" i="89"/>
  <c r="X20" i="89"/>
  <c r="X22" i="89"/>
  <c r="X9" i="89"/>
  <c r="X21" i="89"/>
  <c r="X19" i="89"/>
  <c r="X23" i="89"/>
  <c r="X10" i="89"/>
  <c r="X11" i="89"/>
  <c r="X17" i="89"/>
  <c r="X13" i="89"/>
  <c r="X18" i="89"/>
  <c r="X16" i="89"/>
  <c r="X14" i="89"/>
  <c r="X21" i="70"/>
  <c r="X26" i="70"/>
  <c r="X19" i="70"/>
  <c r="X20" i="70"/>
  <c r="X23" i="70"/>
  <c r="X10" i="70"/>
  <c r="X24" i="70"/>
  <c r="X27" i="70"/>
  <c r="X28" i="70"/>
  <c r="X16" i="70"/>
  <c r="X9" i="70"/>
  <c r="X18" i="70"/>
  <c r="X12" i="70"/>
  <c r="X25" i="70"/>
  <c r="X17" i="70"/>
  <c r="X22" i="70"/>
  <c r="X14" i="70"/>
  <c r="X13" i="70"/>
  <c r="X15" i="70"/>
  <c r="X11" i="70"/>
  <c r="X48" i="91"/>
  <c r="X11" i="91"/>
  <c r="X46" i="91"/>
  <c r="X32" i="91"/>
  <c r="X44" i="91"/>
  <c r="X13" i="91"/>
  <c r="X35" i="91"/>
  <c r="X33" i="91"/>
  <c r="X10" i="91"/>
  <c r="X17" i="91"/>
  <c r="X41" i="91"/>
  <c r="X54" i="91"/>
  <c r="X45" i="91"/>
  <c r="X23" i="91"/>
  <c r="X53" i="91"/>
  <c r="X42" i="91"/>
  <c r="X40" i="91"/>
  <c r="X26" i="91"/>
  <c r="X52" i="91"/>
  <c r="X55" i="91"/>
  <c r="X34" i="91"/>
  <c r="X31" i="91"/>
  <c r="X9" i="91"/>
  <c r="X39" i="91"/>
  <c r="X47" i="91"/>
  <c r="X29" i="91"/>
  <c r="X50" i="91"/>
  <c r="X18" i="91"/>
  <c r="X49" i="91"/>
  <c r="X20" i="91"/>
  <c r="X36" i="91"/>
  <c r="X37" i="91"/>
  <c r="X25" i="91"/>
  <c r="X38" i="91"/>
  <c r="X43" i="91"/>
  <c r="X14" i="91"/>
  <c r="X12" i="91"/>
  <c r="X21" i="91"/>
  <c r="X27" i="91"/>
  <c r="X51" i="91"/>
  <c r="X15" i="91"/>
  <c r="X22" i="91"/>
  <c r="X24" i="91"/>
  <c r="X19" i="91"/>
  <c r="X28" i="91"/>
  <c r="X16" i="91"/>
  <c r="X30" i="91"/>
  <c r="X27" i="73"/>
  <c r="X22" i="73"/>
  <c r="X29" i="73"/>
  <c r="X12" i="73"/>
  <c r="X19" i="73"/>
  <c r="X18" i="73"/>
  <c r="X16" i="73"/>
  <c r="X15" i="73"/>
  <c r="X25" i="73"/>
  <c r="X10" i="73"/>
  <c r="X23" i="73"/>
  <c r="X13" i="73"/>
  <c r="X20" i="73"/>
  <c r="X26" i="73"/>
  <c r="X17" i="73"/>
  <c r="X9" i="73"/>
  <c r="X28" i="73"/>
  <c r="X30" i="73"/>
  <c r="X21" i="73"/>
  <c r="X14" i="73"/>
  <c r="X24" i="73"/>
  <c r="X11" i="73"/>
  <c r="X13" i="74"/>
  <c r="X11" i="74"/>
  <c r="X14" i="74"/>
  <c r="X12" i="74"/>
  <c r="X10" i="74"/>
  <c r="X9" i="74"/>
  <c r="X15" i="74"/>
  <c r="X66" i="85"/>
  <c r="X44" i="85"/>
  <c r="X81" i="85"/>
  <c r="X88" i="85"/>
  <c r="X67" i="85"/>
  <c r="X45" i="85"/>
  <c r="X42" i="85"/>
  <c r="X77" i="85"/>
  <c r="X74" i="85"/>
  <c r="X76" i="85"/>
  <c r="X47" i="85"/>
  <c r="X72" i="85"/>
  <c r="X56" i="85"/>
  <c r="X58" i="85"/>
  <c r="X41" i="85"/>
  <c r="X46" i="85"/>
  <c r="X85" i="85"/>
  <c r="X49" i="85"/>
  <c r="X61" i="85"/>
  <c r="X69" i="85"/>
  <c r="X52" i="85"/>
  <c r="X82" i="85"/>
  <c r="X38" i="85"/>
  <c r="X73" i="85"/>
  <c r="X63" i="85"/>
  <c r="X59" i="85"/>
  <c r="X39" i="85"/>
  <c r="X37" i="85"/>
  <c r="X53" i="85"/>
  <c r="X51" i="85"/>
  <c r="X79" i="85"/>
  <c r="X48" i="85"/>
  <c r="X40" i="85"/>
  <c r="X55" i="85"/>
  <c r="X83" i="85"/>
  <c r="X70" i="85"/>
  <c r="X68" i="85"/>
  <c r="X50" i="85"/>
  <c r="X35" i="85"/>
  <c r="X86" i="85"/>
  <c r="X62" i="85"/>
  <c r="X71" i="85"/>
  <c r="X87" i="85"/>
  <c r="X57" i="85"/>
  <c r="X84" i="85"/>
  <c r="X78" i="85"/>
  <c r="X36" i="85"/>
  <c r="X43" i="85"/>
  <c r="X54" i="85"/>
  <c r="X75" i="85"/>
  <c r="X65" i="85"/>
  <c r="X64" i="85"/>
  <c r="X80" i="85"/>
  <c r="X60" i="85"/>
  <c r="X20" i="72"/>
  <c r="X42" i="72"/>
  <c r="X56" i="72"/>
  <c r="X32" i="72"/>
  <c r="X49" i="72"/>
  <c r="X19" i="72"/>
  <c r="X38" i="72"/>
  <c r="X26" i="72"/>
  <c r="X37" i="72"/>
  <c r="X18" i="72"/>
  <c r="X48" i="72"/>
  <c r="X16" i="72"/>
  <c r="X34" i="72"/>
  <c r="X47" i="72"/>
  <c r="X30" i="72"/>
  <c r="X46" i="72"/>
  <c r="X21" i="72"/>
  <c r="X28" i="72"/>
  <c r="X45" i="72"/>
  <c r="X40" i="72"/>
  <c r="X12" i="72"/>
  <c r="X53" i="72"/>
  <c r="X43" i="72"/>
  <c r="X39" i="72"/>
  <c r="X35" i="72"/>
  <c r="X9" i="72"/>
  <c r="X36" i="72"/>
  <c r="X52" i="72"/>
  <c r="X14" i="72"/>
  <c r="X33" i="72"/>
  <c r="X13" i="72"/>
  <c r="X23" i="72"/>
  <c r="X27" i="72"/>
  <c r="X55" i="72"/>
  <c r="X15" i="72"/>
  <c r="X41" i="72"/>
  <c r="X44" i="72"/>
  <c r="X25" i="72"/>
  <c r="X54" i="72"/>
  <c r="X50" i="72"/>
  <c r="X24" i="72"/>
  <c r="X17" i="72"/>
  <c r="X31" i="72"/>
  <c r="X10" i="72"/>
  <c r="X22" i="72"/>
  <c r="X11" i="72"/>
  <c r="X51" i="72"/>
  <c r="X17" i="71"/>
  <c r="X25" i="71"/>
  <c r="X15" i="71"/>
  <c r="X14" i="71"/>
  <c r="X12" i="71"/>
  <c r="X23" i="71"/>
  <c r="X13" i="71"/>
  <c r="X10" i="71"/>
  <c r="X19" i="71"/>
  <c r="X16" i="71"/>
  <c r="X11" i="71"/>
  <c r="X18" i="71"/>
  <c r="X22" i="71"/>
  <c r="X24" i="71"/>
  <c r="X20" i="71"/>
  <c r="X21" i="71"/>
  <c r="X75" i="71"/>
  <c r="X71" i="71"/>
  <c r="X63" i="71"/>
  <c r="X27" i="71"/>
  <c r="X26" i="71"/>
  <c r="X61" i="71"/>
  <c r="X69" i="71"/>
  <c r="X65" i="71"/>
  <c r="X76" i="71"/>
  <c r="X92" i="71"/>
  <c r="X62" i="71"/>
  <c r="X83" i="71"/>
  <c r="X9" i="71"/>
  <c r="X29" i="71"/>
  <c r="X79" i="71"/>
  <c r="X80" i="71"/>
  <c r="X70" i="71"/>
  <c r="X90" i="71"/>
  <c r="X73" i="71"/>
  <c r="X74" i="71"/>
  <c r="X81" i="71"/>
  <c r="X72" i="71"/>
  <c r="X91" i="71"/>
  <c r="X28" i="71"/>
  <c r="X67" i="71"/>
  <c r="X78" i="71"/>
  <c r="X89" i="71"/>
  <c r="X86" i="71"/>
  <c r="X88" i="71"/>
  <c r="X82" i="71"/>
  <c r="X64" i="71"/>
  <c r="X85" i="71"/>
  <c r="X77" i="71"/>
  <c r="X68" i="71"/>
  <c r="X66" i="71"/>
  <c r="X87" i="71"/>
  <c r="X30" i="71"/>
  <c r="X84" i="71"/>
  <c r="X104" i="65"/>
  <c r="X106" i="65"/>
  <c r="W17" i="81"/>
  <c r="W8" i="81"/>
  <c r="W9" i="81"/>
  <c r="W15" i="81"/>
  <c r="W21" i="81"/>
  <c r="W19" i="81"/>
  <c r="W10" i="81"/>
  <c r="W22" i="81"/>
  <c r="W18" i="81"/>
  <c r="W14" i="81"/>
  <c r="W20" i="81"/>
  <c r="W13" i="81"/>
  <c r="W16" i="81"/>
  <c r="W11" i="81"/>
  <c r="W23" i="81"/>
  <c r="W12" i="81"/>
  <c r="X42" i="73"/>
  <c r="X32" i="73"/>
  <c r="X38" i="73"/>
  <c r="X34" i="73"/>
  <c r="X31" i="73"/>
  <c r="X35" i="73"/>
  <c r="X40" i="73"/>
  <c r="X39" i="73"/>
  <c r="X36" i="73"/>
  <c r="X41" i="73"/>
  <c r="X33" i="73"/>
  <c r="X37" i="73"/>
  <c r="AV38" i="202"/>
  <c r="AW38" i="202" s="1"/>
  <c r="AV54" i="202"/>
  <c r="AW54" i="202" s="1"/>
  <c r="AV63" i="202"/>
  <c r="AW63" i="202" s="1"/>
  <c r="AV75" i="202"/>
  <c r="AW75" i="202" s="1"/>
  <c r="AV65" i="202"/>
  <c r="AW65" i="202" s="1"/>
  <c r="AV51" i="202"/>
  <c r="AW51" i="202" s="1"/>
  <c r="AV47" i="202"/>
  <c r="AW47" i="202" s="1"/>
  <c r="AV50" i="202"/>
  <c r="AW50" i="202" s="1"/>
  <c r="AV44" i="202"/>
  <c r="AW44" i="202" s="1"/>
  <c r="AV66" i="202"/>
  <c r="AW66" i="202" s="1"/>
  <c r="AV62" i="202"/>
  <c r="AW62" i="202" s="1"/>
  <c r="AV11" i="202"/>
  <c r="AW11" i="202" s="1"/>
  <c r="AV48" i="202"/>
  <c r="AW48" i="202" s="1"/>
  <c r="AV72" i="202"/>
  <c r="AW72" i="202" s="1"/>
  <c r="AV70" i="202"/>
  <c r="AW70" i="202" s="1"/>
  <c r="AV57" i="202"/>
  <c r="AW57" i="202" s="1"/>
  <c r="AV67" i="202"/>
  <c r="AW67" i="202" s="1"/>
  <c r="AV52" i="202"/>
  <c r="AW52" i="202" s="1"/>
  <c r="AV76" i="202"/>
  <c r="AW76" i="202" s="1"/>
  <c r="AV60" i="202"/>
  <c r="AW60" i="202" s="1"/>
  <c r="AV49" i="202"/>
  <c r="AW49" i="202" s="1"/>
  <c r="AV53" i="202"/>
  <c r="AW53" i="202" s="1"/>
  <c r="AV80" i="202"/>
  <c r="AW80" i="202" s="1"/>
  <c r="AV39" i="202"/>
  <c r="AW39" i="202" s="1"/>
  <c r="AV78" i="202"/>
  <c r="AW78" i="202" s="1"/>
  <c r="AV56" i="202"/>
  <c r="AW56" i="202" s="1"/>
  <c r="AV71" i="202"/>
  <c r="AW71" i="202" s="1"/>
  <c r="AV69" i="202"/>
  <c r="AW69" i="202" s="1"/>
  <c r="AV59" i="202"/>
  <c r="AW59" i="202" s="1"/>
  <c r="AV73" i="202"/>
  <c r="AW73" i="202" s="1"/>
  <c r="AV82" i="202"/>
  <c r="AW82" i="202" s="1"/>
  <c r="AV79" i="202"/>
  <c r="AW79" i="202" s="1"/>
  <c r="AV10" i="202"/>
  <c r="AW10" i="202" s="1"/>
  <c r="AV77" i="202"/>
  <c r="AW77" i="202" s="1"/>
  <c r="AV64" i="202"/>
  <c r="AW64" i="202" s="1"/>
  <c r="AV40" i="202"/>
  <c r="AW40" i="202" s="1"/>
  <c r="AV81" i="202"/>
  <c r="AW81" i="202" s="1"/>
  <c r="AV42" i="202"/>
  <c r="AW42" i="202" s="1"/>
  <c r="AV9" i="202"/>
  <c r="AW9" i="202" s="1"/>
  <c r="AV68" i="202"/>
  <c r="AW68" i="202" s="1"/>
  <c r="AV55" i="202"/>
  <c r="AW55" i="202" s="1"/>
  <c r="AV45" i="202"/>
  <c r="AW45" i="202" s="1"/>
  <c r="AV41" i="202"/>
  <c r="AW41" i="202" s="1"/>
  <c r="AV58" i="202"/>
  <c r="AW58" i="202" s="1"/>
  <c r="AV74" i="202"/>
  <c r="AW74" i="202" s="1"/>
  <c r="AV43" i="202"/>
  <c r="AW43" i="202" s="1"/>
  <c r="AV46" i="202"/>
  <c r="AW46" i="202" s="1"/>
  <c r="AV61" i="202"/>
  <c r="AW61" i="202" s="1"/>
  <c r="AY38" i="202"/>
  <c r="AZ38" i="202" s="1"/>
  <c r="AY79" i="202"/>
  <c r="AZ79" i="202" s="1"/>
  <c r="AY71" i="202"/>
  <c r="AZ71" i="202" s="1"/>
  <c r="AY67" i="202"/>
  <c r="AZ67" i="202" s="1"/>
  <c r="AY61" i="202"/>
  <c r="AZ61" i="202" s="1"/>
  <c r="AY58" i="202"/>
  <c r="AZ58" i="202" s="1"/>
  <c r="AY42" i="202"/>
  <c r="AZ42" i="202" s="1"/>
  <c r="AY82" i="202"/>
  <c r="AZ82" i="202" s="1"/>
  <c r="AY76" i="202"/>
  <c r="AZ76" i="202" s="1"/>
  <c r="AY57" i="202"/>
  <c r="AZ57" i="202" s="1"/>
  <c r="AY46" i="202"/>
  <c r="AZ46" i="202" s="1"/>
  <c r="AY41" i="202"/>
  <c r="AZ41" i="202" s="1"/>
  <c r="AY81" i="202"/>
  <c r="AZ81" i="202" s="1"/>
  <c r="AY73" i="202"/>
  <c r="AZ73" i="202" s="1"/>
  <c r="AY66" i="202"/>
  <c r="AZ66" i="202" s="1"/>
  <c r="AY56" i="202"/>
  <c r="AZ56" i="202" s="1"/>
  <c r="AY51" i="202"/>
  <c r="AZ51" i="202" s="1"/>
  <c r="AY45" i="202"/>
  <c r="AZ45" i="202" s="1"/>
  <c r="AY40" i="202"/>
  <c r="AZ40" i="202" s="1"/>
  <c r="AY78" i="202"/>
  <c r="AZ78" i="202" s="1"/>
  <c r="AY70" i="202"/>
  <c r="AZ70" i="202" s="1"/>
  <c r="AY65" i="202"/>
  <c r="AZ65" i="202" s="1"/>
  <c r="AY60" i="202"/>
  <c r="AZ60" i="202" s="1"/>
  <c r="AY55" i="202"/>
  <c r="AZ55" i="202" s="1"/>
  <c r="AY44" i="202"/>
  <c r="AZ44" i="202" s="1"/>
  <c r="AY39" i="202"/>
  <c r="AZ39" i="202" s="1"/>
  <c r="AY75" i="202"/>
  <c r="AZ75" i="202" s="1"/>
  <c r="AY69" i="202"/>
  <c r="AZ69" i="202" s="1"/>
  <c r="AY64" i="202"/>
  <c r="AZ64" i="202" s="1"/>
  <c r="AY50" i="202"/>
  <c r="AZ50" i="202" s="1"/>
  <c r="AY80" i="202"/>
  <c r="AZ80" i="202" s="1"/>
  <c r="AY72" i="202"/>
  <c r="AZ72" i="202" s="1"/>
  <c r="AY63" i="202"/>
  <c r="AZ63" i="202" s="1"/>
  <c r="AY54" i="202"/>
  <c r="AZ54" i="202" s="1"/>
  <c r="AY49" i="202"/>
  <c r="AZ49" i="202" s="1"/>
  <c r="AY11" i="202"/>
  <c r="AZ11" i="202" s="1"/>
  <c r="AY77" i="202"/>
  <c r="AZ77" i="202" s="1"/>
  <c r="AY59" i="202"/>
  <c r="AZ59" i="202" s="1"/>
  <c r="AY74" i="202"/>
  <c r="AZ74" i="202" s="1"/>
  <c r="AY68" i="202"/>
  <c r="AZ68" i="202" s="1"/>
  <c r="AY62" i="202"/>
  <c r="AZ62" i="202" s="1"/>
  <c r="AY52" i="202"/>
  <c r="AZ52" i="202" s="1"/>
  <c r="AY47" i="202"/>
  <c r="AZ47" i="202" s="1"/>
  <c r="AY9" i="202"/>
  <c r="AZ9" i="202" s="1"/>
  <c r="AY53" i="202"/>
  <c r="AZ53" i="202" s="1"/>
  <c r="AY43" i="202"/>
  <c r="AZ43" i="202" s="1"/>
  <c r="AY48" i="202"/>
  <c r="AZ48" i="202" s="1"/>
  <c r="AY10" i="202"/>
  <c r="AZ10" i="202" s="1"/>
  <c r="AG38" i="202"/>
  <c r="AH38" i="202" s="1"/>
  <c r="AG77" i="202"/>
  <c r="AH77" i="202" s="1"/>
  <c r="AG58" i="202"/>
  <c r="AH58" i="202" s="1"/>
  <c r="AG47" i="202"/>
  <c r="AH47" i="202" s="1"/>
  <c r="AG42" i="202"/>
  <c r="AH42" i="202" s="1"/>
  <c r="AG82" i="202"/>
  <c r="AH82" i="202" s="1"/>
  <c r="AG74" i="202"/>
  <c r="AH74" i="202" s="1"/>
  <c r="AG67" i="202"/>
  <c r="AH67" i="202" s="1"/>
  <c r="AG57" i="202"/>
  <c r="AH57" i="202" s="1"/>
  <c r="AG52" i="202"/>
  <c r="AH52" i="202" s="1"/>
  <c r="AG46" i="202"/>
  <c r="AH46" i="202" s="1"/>
  <c r="AG41" i="202"/>
  <c r="AH41" i="202" s="1"/>
  <c r="AG9" i="202"/>
  <c r="AH9" i="202" s="1"/>
  <c r="AG79" i="202"/>
  <c r="AH79" i="202" s="1"/>
  <c r="AG71" i="202"/>
  <c r="AH71" i="202" s="1"/>
  <c r="AG66" i="202"/>
  <c r="AH66" i="202" s="1"/>
  <c r="AG61" i="202"/>
  <c r="AH61" i="202" s="1"/>
  <c r="AG56" i="202"/>
  <c r="AH56" i="202" s="1"/>
  <c r="AG45" i="202"/>
  <c r="AH45" i="202" s="1"/>
  <c r="AG40" i="202"/>
  <c r="AH40" i="202" s="1"/>
  <c r="AG76" i="202"/>
  <c r="AH76" i="202" s="1"/>
  <c r="AG70" i="202"/>
  <c r="AH70" i="202" s="1"/>
  <c r="AG65" i="202"/>
  <c r="AH65" i="202" s="1"/>
  <c r="AG51" i="202"/>
  <c r="AH51" i="202" s="1"/>
  <c r="AG81" i="202"/>
  <c r="AH81" i="202" s="1"/>
  <c r="AG73" i="202"/>
  <c r="AH73" i="202" s="1"/>
  <c r="AG64" i="202"/>
  <c r="AH64" i="202" s="1"/>
  <c r="AG55" i="202"/>
  <c r="AH55" i="202" s="1"/>
  <c r="AG50" i="202"/>
  <c r="AH50" i="202" s="1"/>
  <c r="AG39" i="202"/>
  <c r="AH39" i="202" s="1"/>
  <c r="AG78" i="202"/>
  <c r="AH78" i="202" s="1"/>
  <c r="AG60" i="202"/>
  <c r="AH60" i="202" s="1"/>
  <c r="AG54" i="202"/>
  <c r="AH54" i="202" s="1"/>
  <c r="AG49" i="202"/>
  <c r="AH49" i="202" s="1"/>
  <c r="AG44" i="202"/>
  <c r="AH44" i="202" s="1"/>
  <c r="AG11" i="202"/>
  <c r="AH11" i="202" s="1"/>
  <c r="AG75" i="202"/>
  <c r="AH75" i="202" s="1"/>
  <c r="AG69" i="202"/>
  <c r="AH69" i="202" s="1"/>
  <c r="AG63" i="202"/>
  <c r="AH63" i="202" s="1"/>
  <c r="AG80" i="202"/>
  <c r="AH80" i="202" s="1"/>
  <c r="AG72" i="202"/>
  <c r="AH72" i="202" s="1"/>
  <c r="AG68" i="202"/>
  <c r="AH68" i="202" s="1"/>
  <c r="AG62" i="202"/>
  <c r="AH62" i="202" s="1"/>
  <c r="AG59" i="202"/>
  <c r="AH59" i="202" s="1"/>
  <c r="AG43" i="202"/>
  <c r="AH43" i="202" s="1"/>
  <c r="AG48" i="202"/>
  <c r="AH48" i="202" s="1"/>
  <c r="AG10" i="202"/>
  <c r="AH10" i="202" s="1"/>
  <c r="AG53" i="202"/>
  <c r="AH53" i="202" s="1"/>
  <c r="AJ38" i="202"/>
  <c r="AK38" i="202" s="1"/>
  <c r="AJ82" i="202"/>
  <c r="AK82" i="202" s="1"/>
  <c r="AJ74" i="202"/>
  <c r="AK74" i="202" s="1"/>
  <c r="AJ67" i="202"/>
  <c r="AK67" i="202" s="1"/>
  <c r="AJ57" i="202"/>
  <c r="AK57" i="202" s="1"/>
  <c r="AJ52" i="202"/>
  <c r="AK52" i="202" s="1"/>
  <c r="AJ46" i="202"/>
  <c r="AK46" i="202" s="1"/>
  <c r="AJ41" i="202"/>
  <c r="AK41" i="202" s="1"/>
  <c r="AJ9" i="202"/>
  <c r="AK9" i="202" s="1"/>
  <c r="AJ79" i="202"/>
  <c r="AK79" i="202" s="1"/>
  <c r="AJ71" i="202"/>
  <c r="AK71" i="202" s="1"/>
  <c r="AJ66" i="202"/>
  <c r="AK66" i="202" s="1"/>
  <c r="AJ61" i="202"/>
  <c r="AK61" i="202" s="1"/>
  <c r="AJ56" i="202"/>
  <c r="AK56" i="202" s="1"/>
  <c r="AJ45" i="202"/>
  <c r="AK45" i="202" s="1"/>
  <c r="AJ40" i="202"/>
  <c r="AK40" i="202" s="1"/>
  <c r="AJ76" i="202"/>
  <c r="AK76" i="202" s="1"/>
  <c r="AJ70" i="202"/>
  <c r="AK70" i="202" s="1"/>
  <c r="AJ65" i="202"/>
  <c r="AK65" i="202" s="1"/>
  <c r="AJ51" i="202"/>
  <c r="AK51" i="202" s="1"/>
  <c r="AJ81" i="202"/>
  <c r="AK81" i="202" s="1"/>
  <c r="AJ73" i="202"/>
  <c r="AK73" i="202" s="1"/>
  <c r="AJ64" i="202"/>
  <c r="AK64" i="202" s="1"/>
  <c r="AJ55" i="202"/>
  <c r="AK55" i="202" s="1"/>
  <c r="AJ50" i="202"/>
  <c r="AK50" i="202" s="1"/>
  <c r="AJ39" i="202"/>
  <c r="AK39" i="202" s="1"/>
  <c r="AJ78" i="202"/>
  <c r="AK78" i="202" s="1"/>
  <c r="AJ60" i="202"/>
  <c r="AK60" i="202" s="1"/>
  <c r="AJ54" i="202"/>
  <c r="AK54" i="202" s="1"/>
  <c r="AJ49" i="202"/>
  <c r="AK49" i="202" s="1"/>
  <c r="AJ44" i="202"/>
  <c r="AK44" i="202" s="1"/>
  <c r="AJ11" i="202"/>
  <c r="AK11" i="202" s="1"/>
  <c r="AJ75" i="202"/>
  <c r="AK75" i="202" s="1"/>
  <c r="AJ69" i="202"/>
  <c r="AK69" i="202" s="1"/>
  <c r="AJ63" i="202"/>
  <c r="AK63" i="202" s="1"/>
  <c r="AJ53" i="202"/>
  <c r="AK53" i="202" s="1"/>
  <c r="AJ48" i="202"/>
  <c r="AK48" i="202" s="1"/>
  <c r="AJ10" i="202"/>
  <c r="AK10" i="202" s="1"/>
  <c r="AJ80" i="202"/>
  <c r="AK80" i="202" s="1"/>
  <c r="AJ72" i="202"/>
  <c r="AK72" i="202" s="1"/>
  <c r="AJ68" i="202"/>
  <c r="AK68" i="202" s="1"/>
  <c r="AJ62" i="202"/>
  <c r="AK62" i="202" s="1"/>
  <c r="AJ59" i="202"/>
  <c r="AK59" i="202" s="1"/>
  <c r="AJ77" i="202"/>
  <c r="AK77" i="202" s="1"/>
  <c r="AJ58" i="202"/>
  <c r="AK58" i="202" s="1"/>
  <c r="AJ47" i="202"/>
  <c r="AK47" i="202" s="1"/>
  <c r="AJ42" i="202"/>
  <c r="AK42" i="202" s="1"/>
  <c r="AJ43" i="202"/>
  <c r="AK43" i="202" s="1"/>
  <c r="AM38" i="202"/>
  <c r="AN38" i="202" s="1"/>
  <c r="AM76" i="202"/>
  <c r="AN76" i="202" s="1"/>
  <c r="AM51" i="202"/>
  <c r="AN51" i="202" s="1"/>
  <c r="AM81" i="202"/>
  <c r="AN81" i="202" s="1"/>
  <c r="AM73" i="202"/>
  <c r="AN73" i="202" s="1"/>
  <c r="AM55" i="202"/>
  <c r="AN55" i="202" s="1"/>
  <c r="AM39" i="202"/>
  <c r="AN39" i="202" s="1"/>
  <c r="AM78" i="202"/>
  <c r="AN78" i="202" s="1"/>
  <c r="AM60" i="202"/>
  <c r="AN60" i="202" s="1"/>
  <c r="AM44" i="202"/>
  <c r="AN44" i="202" s="1"/>
  <c r="AM75" i="202"/>
  <c r="AN75" i="202" s="1"/>
  <c r="AM69" i="202"/>
  <c r="AN69" i="202" s="1"/>
  <c r="AM63" i="202"/>
  <c r="AN63" i="202" s="1"/>
  <c r="AM80" i="202"/>
  <c r="AN80" i="202" s="1"/>
  <c r="AM72" i="202"/>
  <c r="AN72" i="202" s="1"/>
  <c r="AM59" i="202"/>
  <c r="AN59" i="202" s="1"/>
  <c r="AM43" i="202"/>
  <c r="AN43" i="202" s="1"/>
  <c r="AM77" i="202"/>
  <c r="AN77" i="202" s="1"/>
  <c r="AM47" i="202"/>
  <c r="AN47" i="202" s="1"/>
  <c r="AM74" i="202"/>
  <c r="AN74" i="202" s="1"/>
  <c r="AM67" i="202"/>
  <c r="AN67" i="202" s="1"/>
  <c r="AM79" i="202"/>
  <c r="AN79" i="202" s="1"/>
  <c r="AM71" i="202"/>
  <c r="AN71" i="202" s="1"/>
  <c r="AM61" i="202"/>
  <c r="AN61" i="202" s="1"/>
  <c r="AM9" i="202"/>
  <c r="AN9" i="202" s="1"/>
  <c r="AM52" i="202"/>
  <c r="AN52" i="202" s="1"/>
  <c r="AM46" i="202"/>
  <c r="AN46" i="202" s="1"/>
  <c r="AM50" i="202"/>
  <c r="AN50" i="202" s="1"/>
  <c r="AM65" i="202"/>
  <c r="AN65" i="202" s="1"/>
  <c r="AM10" i="202"/>
  <c r="AN10" i="202" s="1"/>
  <c r="AM54" i="202"/>
  <c r="AN54" i="202" s="1"/>
  <c r="AM57" i="202"/>
  <c r="AN57" i="202" s="1"/>
  <c r="AM64" i="202"/>
  <c r="AN64" i="202" s="1"/>
  <c r="AM70" i="202"/>
  <c r="AN70" i="202" s="1"/>
  <c r="AM56" i="202"/>
  <c r="AN56" i="202" s="1"/>
  <c r="AM58" i="202"/>
  <c r="AN58" i="202" s="1"/>
  <c r="AM42" i="202"/>
  <c r="AN42" i="202" s="1"/>
  <c r="AM62" i="202"/>
  <c r="AN62" i="202" s="1"/>
  <c r="AM48" i="202"/>
  <c r="AN48" i="202" s="1"/>
  <c r="AM11" i="202"/>
  <c r="AN11" i="202" s="1"/>
  <c r="AM66" i="202"/>
  <c r="AN66" i="202" s="1"/>
  <c r="AM82" i="202"/>
  <c r="AN82" i="202" s="1"/>
  <c r="AM49" i="202"/>
  <c r="AN49" i="202" s="1"/>
  <c r="AM53" i="202"/>
  <c r="AN53" i="202" s="1"/>
  <c r="AM41" i="202"/>
  <c r="AN41" i="202" s="1"/>
  <c r="AM68" i="202"/>
  <c r="AN68" i="202" s="1"/>
  <c r="AM40" i="202"/>
  <c r="AN40" i="202" s="1"/>
  <c r="AM45" i="202"/>
  <c r="AN45" i="202" s="1"/>
  <c r="AP38" i="202"/>
  <c r="AQ38" i="202" s="1"/>
  <c r="AP78" i="202"/>
  <c r="AQ78" i="202" s="1"/>
  <c r="AP70" i="202"/>
  <c r="AQ70" i="202" s="1"/>
  <c r="AP65" i="202"/>
  <c r="AQ65" i="202" s="1"/>
  <c r="AP60" i="202"/>
  <c r="AQ60" i="202" s="1"/>
  <c r="AP55" i="202"/>
  <c r="AQ55" i="202" s="1"/>
  <c r="AP44" i="202"/>
  <c r="AQ44" i="202" s="1"/>
  <c r="AP39" i="202"/>
  <c r="AQ39" i="202" s="1"/>
  <c r="AP75" i="202"/>
  <c r="AQ75" i="202" s="1"/>
  <c r="AP69" i="202"/>
  <c r="AQ69" i="202" s="1"/>
  <c r="AP64" i="202"/>
  <c r="AQ64" i="202" s="1"/>
  <c r="AP50" i="202"/>
  <c r="AQ50" i="202" s="1"/>
  <c r="AP80" i="202"/>
  <c r="AQ80" i="202" s="1"/>
  <c r="AP72" i="202"/>
  <c r="AQ72" i="202" s="1"/>
  <c r="AP63" i="202"/>
  <c r="AQ63" i="202" s="1"/>
  <c r="AP54" i="202"/>
  <c r="AQ54" i="202" s="1"/>
  <c r="AP49" i="202"/>
  <c r="AQ49" i="202" s="1"/>
  <c r="AP11" i="202"/>
  <c r="AQ11" i="202" s="1"/>
  <c r="AP77" i="202"/>
  <c r="AQ77" i="202" s="1"/>
  <c r="AP59" i="202"/>
  <c r="AQ59" i="202" s="1"/>
  <c r="AP53" i="202"/>
  <c r="AQ53" i="202" s="1"/>
  <c r="AP48" i="202"/>
  <c r="AQ48" i="202" s="1"/>
  <c r="AP43" i="202"/>
  <c r="AQ43" i="202" s="1"/>
  <c r="AP10" i="202"/>
  <c r="AQ10" i="202" s="1"/>
  <c r="AP74" i="202"/>
  <c r="AQ74" i="202" s="1"/>
  <c r="AP68" i="202"/>
  <c r="AQ68" i="202" s="1"/>
  <c r="AP62" i="202"/>
  <c r="AQ62" i="202" s="1"/>
  <c r="AP52" i="202"/>
  <c r="AQ52" i="202" s="1"/>
  <c r="AP47" i="202"/>
  <c r="AQ47" i="202" s="1"/>
  <c r="AP9" i="202"/>
  <c r="AQ9" i="202" s="1"/>
  <c r="AP79" i="202"/>
  <c r="AQ79" i="202" s="1"/>
  <c r="AP71" i="202"/>
  <c r="AQ71" i="202" s="1"/>
  <c r="AP67" i="202"/>
  <c r="AQ67" i="202" s="1"/>
  <c r="AP61" i="202"/>
  <c r="AQ61" i="202" s="1"/>
  <c r="AP58" i="202"/>
  <c r="AQ58" i="202" s="1"/>
  <c r="AP42" i="202"/>
  <c r="AQ42" i="202" s="1"/>
  <c r="AP82" i="202"/>
  <c r="AQ82" i="202" s="1"/>
  <c r="AP76" i="202"/>
  <c r="AQ76" i="202" s="1"/>
  <c r="AP81" i="202"/>
  <c r="AQ81" i="202" s="1"/>
  <c r="AP73" i="202"/>
  <c r="AQ73" i="202" s="1"/>
  <c r="AP66" i="202"/>
  <c r="AQ66" i="202" s="1"/>
  <c r="AP56" i="202"/>
  <c r="AQ56" i="202" s="1"/>
  <c r="AP51" i="202"/>
  <c r="AQ51" i="202" s="1"/>
  <c r="AP45" i="202"/>
  <c r="AQ45" i="202" s="1"/>
  <c r="AP40" i="202"/>
  <c r="AQ40" i="202" s="1"/>
  <c r="AP41" i="202"/>
  <c r="AQ41" i="202" s="1"/>
  <c r="AP57" i="202"/>
  <c r="AQ57" i="202" s="1"/>
  <c r="AP46" i="202"/>
  <c r="AQ46" i="202" s="1"/>
  <c r="AS38" i="202"/>
  <c r="AT38" i="202" s="1"/>
  <c r="AS80" i="202"/>
  <c r="AT80" i="202" s="1"/>
  <c r="AS72" i="202"/>
  <c r="AT72" i="202" s="1"/>
  <c r="AS63" i="202"/>
  <c r="AT63" i="202" s="1"/>
  <c r="AS54" i="202"/>
  <c r="AT54" i="202" s="1"/>
  <c r="AS49" i="202"/>
  <c r="AT49" i="202" s="1"/>
  <c r="AS11" i="202"/>
  <c r="AT11" i="202" s="1"/>
  <c r="AS77" i="202"/>
  <c r="AT77" i="202" s="1"/>
  <c r="AS59" i="202"/>
  <c r="AT59" i="202" s="1"/>
  <c r="AS53" i="202"/>
  <c r="AT53" i="202" s="1"/>
  <c r="AS48" i="202"/>
  <c r="AT48" i="202" s="1"/>
  <c r="AS43" i="202"/>
  <c r="AT43" i="202" s="1"/>
  <c r="AS10" i="202"/>
  <c r="AT10" i="202" s="1"/>
  <c r="AS74" i="202"/>
  <c r="AT74" i="202" s="1"/>
  <c r="AS68" i="202"/>
  <c r="AT68" i="202" s="1"/>
  <c r="AS62" i="202"/>
  <c r="AT62" i="202" s="1"/>
  <c r="AS52" i="202"/>
  <c r="AT52" i="202" s="1"/>
  <c r="AS47" i="202"/>
  <c r="AT47" i="202" s="1"/>
  <c r="AS9" i="202"/>
  <c r="AT9" i="202" s="1"/>
  <c r="AS79" i="202"/>
  <c r="AT79" i="202" s="1"/>
  <c r="AS71" i="202"/>
  <c r="AT71" i="202" s="1"/>
  <c r="AS67" i="202"/>
  <c r="AT67" i="202" s="1"/>
  <c r="AS61" i="202"/>
  <c r="AT61" i="202" s="1"/>
  <c r="AS58" i="202"/>
  <c r="AT58" i="202" s="1"/>
  <c r="AS42" i="202"/>
  <c r="AT42" i="202" s="1"/>
  <c r="AS82" i="202"/>
  <c r="AT82" i="202" s="1"/>
  <c r="AS76" i="202"/>
  <c r="AT76" i="202" s="1"/>
  <c r="AS57" i="202"/>
  <c r="AT57" i="202" s="1"/>
  <c r="AS46" i="202"/>
  <c r="AT46" i="202" s="1"/>
  <c r="AS41" i="202"/>
  <c r="AT41" i="202" s="1"/>
  <c r="AS81" i="202"/>
  <c r="AT81" i="202" s="1"/>
  <c r="AS73" i="202"/>
  <c r="AT73" i="202" s="1"/>
  <c r="AS66" i="202"/>
  <c r="AT66" i="202" s="1"/>
  <c r="AS56" i="202"/>
  <c r="AT56" i="202" s="1"/>
  <c r="AS51" i="202"/>
  <c r="AT51" i="202" s="1"/>
  <c r="AS45" i="202"/>
  <c r="AT45" i="202" s="1"/>
  <c r="AS40" i="202"/>
  <c r="AT40" i="202" s="1"/>
  <c r="AS78" i="202"/>
  <c r="AT78" i="202" s="1"/>
  <c r="AS70" i="202"/>
  <c r="AT70" i="202" s="1"/>
  <c r="AS65" i="202"/>
  <c r="AT65" i="202" s="1"/>
  <c r="AS60" i="202"/>
  <c r="AT60" i="202" s="1"/>
  <c r="AS75" i="202"/>
  <c r="AT75" i="202" s="1"/>
  <c r="AS69" i="202"/>
  <c r="AT69" i="202" s="1"/>
  <c r="AS64" i="202"/>
  <c r="AT64" i="202" s="1"/>
  <c r="AS50" i="202"/>
  <c r="AT50" i="202" s="1"/>
  <c r="AS39" i="202"/>
  <c r="AT39" i="202" s="1"/>
  <c r="AS55" i="202"/>
  <c r="AT55" i="202" s="1"/>
  <c r="AS44" i="202"/>
  <c r="AT44" i="202" s="1"/>
  <c r="X25" i="75"/>
  <c r="W44" i="79"/>
  <c r="W39" i="79"/>
  <c r="W39" i="82"/>
  <c r="W25" i="80"/>
  <c r="W55" i="76"/>
  <c r="X84" i="72"/>
  <c r="X25" i="89"/>
  <c r="W44" i="80"/>
  <c r="BD90" i="86"/>
  <c r="BD78" i="86"/>
  <c r="BD80" i="86"/>
  <c r="BD82" i="86"/>
  <c r="BD84" i="86"/>
  <c r="BD86" i="86"/>
  <c r="BD99" i="87"/>
  <c r="BD61" i="91"/>
  <c r="BD60" i="91"/>
  <c r="BD97" i="87"/>
  <c r="BD95" i="87"/>
  <c r="BD89" i="87"/>
  <c r="BD91" i="87"/>
  <c r="BD93" i="87"/>
  <c r="BD92" i="86"/>
  <c r="BD88" i="86"/>
  <c r="BD68" i="86"/>
  <c r="BD70" i="86"/>
  <c r="BD72" i="86"/>
  <c r="BD61" i="86"/>
  <c r="BD63" i="86"/>
  <c r="BD65" i="86"/>
  <c r="BD76" i="86"/>
  <c r="BD18" i="85"/>
  <c r="BD19" i="85"/>
  <c r="BD56" i="91"/>
  <c r="BD58" i="91"/>
  <c r="BD57" i="91"/>
  <c r="BD59" i="91"/>
  <c r="BD35" i="89"/>
  <c r="BD37" i="89"/>
  <c r="BD39" i="89"/>
  <c r="BD41" i="89"/>
  <c r="BD43" i="89"/>
  <c r="BD45" i="89"/>
  <c r="BD47" i="89"/>
  <c r="BD49" i="89"/>
  <c r="BD51" i="89"/>
  <c r="BD53" i="89"/>
  <c r="BD55" i="89"/>
  <c r="BD52" i="89"/>
  <c r="BD36" i="89"/>
  <c r="BD40" i="89"/>
  <c r="BD44" i="89"/>
  <c r="BD48" i="89"/>
  <c r="BD34" i="89"/>
  <c r="BD38" i="89"/>
  <c r="BD42" i="89"/>
  <c r="BD46" i="89"/>
  <c r="BD50" i="89"/>
  <c r="BD54" i="89"/>
  <c r="BD84" i="87"/>
  <c r="BD86" i="87"/>
  <c r="BD88" i="87"/>
  <c r="BD90" i="87"/>
  <c r="BD92" i="87"/>
  <c r="BD94" i="87"/>
  <c r="BD96" i="87"/>
  <c r="BD98" i="87"/>
  <c r="BD83" i="87"/>
  <c r="BD85" i="87"/>
  <c r="BD87" i="87"/>
  <c r="BD94" i="86"/>
  <c r="BD96" i="86"/>
  <c r="BD75" i="86"/>
  <c r="BD100" i="86"/>
  <c r="BD55" i="86"/>
  <c r="BD58" i="86"/>
  <c r="BD73" i="86"/>
  <c r="BD98" i="86"/>
  <c r="BD77" i="86"/>
  <c r="BD79" i="86"/>
  <c r="BD81" i="86"/>
  <c r="BD83" i="86"/>
  <c r="BD85" i="86"/>
  <c r="BD87" i="86"/>
  <c r="BD89" i="86"/>
  <c r="BD91" i="86"/>
  <c r="BD93" i="86"/>
  <c r="BD64" i="86"/>
  <c r="BD66" i="86"/>
  <c r="BD71" i="86"/>
  <c r="BD95" i="86"/>
  <c r="BD97" i="86"/>
  <c r="BD59" i="86"/>
  <c r="BD69" i="86"/>
  <c r="BD99" i="86"/>
  <c r="BD57" i="86"/>
  <c r="BD74" i="86"/>
  <c r="BD60" i="86"/>
  <c r="BD62" i="86"/>
  <c r="BD67" i="86"/>
  <c r="AX89" i="85"/>
  <c r="O7" i="186" s="1"/>
  <c r="AO89" i="85"/>
  <c r="L7" i="186" s="1"/>
  <c r="BA53" i="202" l="1"/>
  <c r="BA38" i="202"/>
  <c r="BA47" i="202"/>
  <c r="BA51" i="202"/>
  <c r="BA55" i="202"/>
  <c r="BA40" i="202"/>
  <c r="BA44" i="202"/>
  <c r="BA45" i="202"/>
  <c r="BA39" i="202"/>
  <c r="BA48" i="202"/>
  <c r="BA49" i="202"/>
  <c r="BA46" i="202"/>
  <c r="BA56" i="202"/>
  <c r="BA41" i="202"/>
  <c r="BA52" i="202"/>
  <c r="BA54" i="202"/>
  <c r="BA11" i="202"/>
  <c r="BA58" i="202"/>
  <c r="BA62" i="202"/>
  <c r="BA42" i="202"/>
  <c r="BA43" i="202"/>
  <c r="BA10" i="202"/>
  <c r="BA50" i="202"/>
  <c r="BA57" i="202"/>
  <c r="BA66" i="202"/>
  <c r="BA68" i="202"/>
  <c r="BA59" i="202"/>
  <c r="BA63" i="202"/>
  <c r="BA67" i="202"/>
  <c r="BA65" i="202"/>
  <c r="BA9" i="202"/>
  <c r="BA60" i="202"/>
  <c r="BA70" i="202"/>
  <c r="BA61" i="202"/>
  <c r="BA64" i="202"/>
  <c r="BA69" i="202"/>
  <c r="BA73" i="202"/>
  <c r="BA71" i="202"/>
  <c r="BA75" i="202"/>
  <c r="BA74" i="202"/>
  <c r="BA72" i="202"/>
  <c r="BD78" i="87"/>
  <c r="BD77" i="87"/>
  <c r="BD81" i="87"/>
  <c r="BD79" i="87"/>
  <c r="BD16" i="85"/>
  <c r="AN89" i="85"/>
  <c r="BD17" i="85"/>
  <c r="BD13" i="85"/>
  <c r="BD11" i="85"/>
  <c r="AW89" i="85"/>
  <c r="BD25" i="74"/>
  <c r="BD17" i="74"/>
  <c r="BD18" i="74"/>
  <c r="BD19" i="74"/>
  <c r="BD20" i="74"/>
  <c r="BD21" i="74"/>
  <c r="BD23" i="74"/>
  <c r="BD16" i="74"/>
  <c r="BD26" i="74"/>
  <c r="BD24" i="74"/>
  <c r="BD22" i="74"/>
  <c r="BC89" i="85"/>
  <c r="BD10" i="85"/>
  <c r="BD33" i="89"/>
  <c r="BD15" i="85"/>
  <c r="BD9" i="85"/>
  <c r="BD80" i="87"/>
  <c r="BD82" i="87"/>
  <c r="AQ89" i="85"/>
  <c r="BD8" i="85"/>
  <c r="AT89" i="85"/>
  <c r="AZ89" i="85"/>
  <c r="BD14" i="85"/>
  <c r="BD41" i="74"/>
  <c r="BD37" i="74"/>
  <c r="BD35" i="74"/>
  <c r="BD36" i="74"/>
  <c r="BD38" i="74"/>
  <c r="BD40" i="74"/>
  <c r="BD33" i="74"/>
  <c r="BD30" i="74"/>
  <c r="BD42" i="74"/>
  <c r="BD39" i="74"/>
  <c r="BD34" i="74"/>
  <c r="BD27" i="74"/>
  <c r="BD29" i="74"/>
  <c r="BD28" i="74"/>
  <c r="BD32" i="74"/>
  <c r="BD31" i="74"/>
  <c r="AJ89" i="85"/>
  <c r="AW6" i="202" l="1"/>
  <c r="AV6" i="202"/>
  <c r="AT6" i="202"/>
  <c r="AS6" i="202"/>
  <c r="AQ6" i="202"/>
  <c r="AP6" i="202"/>
  <c r="AN6" i="202"/>
  <c r="AM6" i="202"/>
  <c r="AK6" i="202"/>
  <c r="AJ6" i="202"/>
  <c r="AH6" i="202"/>
  <c r="AG6" i="202"/>
  <c r="AW6" i="77"/>
  <c r="AV6" i="77"/>
  <c r="AT6" i="77"/>
  <c r="AS6" i="77"/>
  <c r="AQ6" i="77"/>
  <c r="AP6" i="77"/>
  <c r="AN6" i="77"/>
  <c r="AM6" i="77"/>
  <c r="AK6" i="77"/>
  <c r="AJ6" i="77"/>
  <c r="AH6" i="77"/>
  <c r="AG6" i="77"/>
  <c r="AW6" i="79"/>
  <c r="AV6" i="79"/>
  <c r="AT6" i="79"/>
  <c r="AS6" i="79"/>
  <c r="AQ6" i="79"/>
  <c r="AP6" i="79"/>
  <c r="AN6" i="79"/>
  <c r="AM6" i="79"/>
  <c r="AK6" i="79"/>
  <c r="AJ6" i="79"/>
  <c r="AH6" i="79"/>
  <c r="AG6" i="79"/>
  <c r="AZ6" i="82"/>
  <c r="AY6" i="82"/>
  <c r="AW6" i="82"/>
  <c r="AV6" i="82"/>
  <c r="AT6" i="82"/>
  <c r="AS6" i="82"/>
  <c r="AQ6" i="82"/>
  <c r="AP6" i="82"/>
  <c r="AN6" i="82"/>
  <c r="AM6" i="82"/>
  <c r="AK6" i="82"/>
  <c r="AJ6" i="82"/>
  <c r="AH6" i="82"/>
  <c r="AG6" i="82"/>
  <c r="AZ6" i="81"/>
  <c r="AY6" i="81"/>
  <c r="AW6" i="81"/>
  <c r="AV6" i="81"/>
  <c r="AT6" i="81"/>
  <c r="AS6" i="81"/>
  <c r="AQ6" i="81"/>
  <c r="AP6" i="81"/>
  <c r="AN6" i="81"/>
  <c r="AM6" i="81"/>
  <c r="AK6" i="81"/>
  <c r="AJ6" i="81"/>
  <c r="AH6" i="81"/>
  <c r="AG6" i="81"/>
  <c r="AZ6" i="80"/>
  <c r="AY6" i="80"/>
  <c r="AW6" i="80"/>
  <c r="AV6" i="80"/>
  <c r="AT6" i="80"/>
  <c r="AS6" i="80"/>
  <c r="AQ6" i="80"/>
  <c r="AP6" i="80"/>
  <c r="AN6" i="80"/>
  <c r="AM6" i="80"/>
  <c r="AK6" i="80"/>
  <c r="AJ6" i="80"/>
  <c r="AZ6" i="76"/>
  <c r="AY6" i="76"/>
  <c r="AW6" i="76"/>
  <c r="AV6" i="76"/>
  <c r="AT6" i="76"/>
  <c r="AS6" i="76"/>
  <c r="AQ6" i="76"/>
  <c r="AP6" i="76"/>
  <c r="AN6" i="76"/>
  <c r="AM6" i="76"/>
  <c r="AK6" i="76"/>
  <c r="AJ6" i="76"/>
  <c r="AH6" i="76"/>
  <c r="AG6" i="76"/>
  <c r="AP6" i="65"/>
  <c r="AQ6" i="65"/>
  <c r="BA3" i="65"/>
  <c r="BA53" i="77" l="1"/>
  <c r="AE53" i="77"/>
  <c r="AC53" i="77"/>
  <c r="K53" i="77"/>
  <c r="I53" i="77"/>
  <c r="AE52" i="77"/>
  <c r="K52" i="77"/>
  <c r="I52" i="77"/>
  <c r="BA51" i="77"/>
  <c r="AE51" i="77"/>
  <c r="K51" i="77"/>
  <c r="I51" i="77"/>
  <c r="BA50" i="77"/>
  <c r="AE50" i="77"/>
  <c r="K50" i="77"/>
  <c r="I50" i="77"/>
  <c r="J50" i="77" s="1"/>
  <c r="X50" i="77" s="1"/>
  <c r="BA49" i="77"/>
  <c r="AE49" i="77"/>
  <c r="AC49" i="77"/>
  <c r="K49" i="77"/>
  <c r="I49" i="77"/>
  <c r="BA48" i="77"/>
  <c r="AE48" i="77"/>
  <c r="AC48" i="77"/>
  <c r="K48" i="77"/>
  <c r="I48" i="77"/>
  <c r="AE47" i="77"/>
  <c r="K47" i="77"/>
  <c r="I47" i="77"/>
  <c r="BA46" i="77"/>
  <c r="AE46" i="77"/>
  <c r="K46" i="77"/>
  <c r="I46" i="77"/>
  <c r="AE45" i="77"/>
  <c r="K45" i="77"/>
  <c r="I45" i="77"/>
  <c r="BA44" i="77"/>
  <c r="AE44" i="77"/>
  <c r="AC44" i="77"/>
  <c r="K44" i="77"/>
  <c r="I44" i="77"/>
  <c r="BA43" i="77"/>
  <c r="AE43" i="77"/>
  <c r="AC43" i="77"/>
  <c r="K43" i="77"/>
  <c r="I43" i="77"/>
  <c r="BA42" i="77"/>
  <c r="AE42" i="77"/>
  <c r="AC42" i="77"/>
  <c r="K42" i="77"/>
  <c r="I42" i="77"/>
  <c r="BA41" i="77"/>
  <c r="AE41" i="77"/>
  <c r="AC41" i="77"/>
  <c r="K41" i="77"/>
  <c r="I41" i="77"/>
  <c r="J41" i="77" s="1"/>
  <c r="X41" i="77" s="1"/>
  <c r="BA40" i="77"/>
  <c r="AE40" i="77"/>
  <c r="AC40" i="77"/>
  <c r="K40" i="77"/>
  <c r="I40" i="77"/>
  <c r="BA39" i="77"/>
  <c r="AE39" i="77"/>
  <c r="AC39" i="77"/>
  <c r="K39" i="77"/>
  <c r="I39" i="77"/>
  <c r="BA38" i="77"/>
  <c r="AE38" i="77"/>
  <c r="AC38" i="77"/>
  <c r="K38" i="77"/>
  <c r="I38" i="77"/>
  <c r="BA37" i="77"/>
  <c r="AE37" i="77"/>
  <c r="AC37" i="77"/>
  <c r="K37" i="77"/>
  <c r="I37" i="77"/>
  <c r="BA36" i="77"/>
  <c r="AE36" i="77"/>
  <c r="AC36" i="77"/>
  <c r="K36" i="77"/>
  <c r="I36" i="77"/>
  <c r="AE35" i="77"/>
  <c r="AC35" i="77"/>
  <c r="K35" i="77"/>
  <c r="I35" i="77"/>
  <c r="BA34" i="77"/>
  <c r="AE34" i="77"/>
  <c r="AC34" i="77"/>
  <c r="K34" i="77"/>
  <c r="I34" i="77"/>
  <c r="BA33" i="77"/>
  <c r="AE33" i="77"/>
  <c r="AC33" i="77"/>
  <c r="K33" i="77"/>
  <c r="I33" i="77"/>
  <c r="AE32" i="77"/>
  <c r="AC32" i="77"/>
  <c r="K32" i="77"/>
  <c r="I32" i="77"/>
  <c r="BA31" i="77"/>
  <c r="AE31" i="77"/>
  <c r="AC31" i="77"/>
  <c r="K31" i="77"/>
  <c r="I31" i="77"/>
  <c r="J31" i="77" s="1"/>
  <c r="X31" i="77" s="1"/>
  <c r="BA30" i="77"/>
  <c r="AE30" i="77"/>
  <c r="AC30" i="77"/>
  <c r="K30" i="77"/>
  <c r="I30" i="77"/>
  <c r="BA29" i="77"/>
  <c r="AE29" i="77"/>
  <c r="AC29" i="77"/>
  <c r="K29" i="77"/>
  <c r="I29" i="77"/>
  <c r="BA28" i="77"/>
  <c r="AE28" i="77"/>
  <c r="AC28" i="77"/>
  <c r="K28" i="77"/>
  <c r="I28" i="77"/>
  <c r="BA27" i="77"/>
  <c r="AE27" i="77"/>
  <c r="AC27" i="77"/>
  <c r="K27" i="77"/>
  <c r="I27" i="77"/>
  <c r="BA26" i="77"/>
  <c r="AE26" i="77"/>
  <c r="AC26" i="77"/>
  <c r="K26" i="77"/>
  <c r="I26" i="77"/>
  <c r="BA25" i="77"/>
  <c r="AE25" i="77"/>
  <c r="AC25" i="77"/>
  <c r="K25" i="77"/>
  <c r="I25" i="77"/>
  <c r="BA24" i="77"/>
  <c r="AE24" i="77"/>
  <c r="AC24" i="77"/>
  <c r="K24" i="77"/>
  <c r="I24" i="77"/>
  <c r="BA23" i="77"/>
  <c r="AE23" i="77"/>
  <c r="K23" i="77"/>
  <c r="I23" i="77"/>
  <c r="BA22" i="77"/>
  <c r="AE22" i="77"/>
  <c r="K22" i="77"/>
  <c r="I22" i="77"/>
  <c r="AE21" i="77"/>
  <c r="AC21" i="77"/>
  <c r="K21" i="77"/>
  <c r="I21" i="77"/>
  <c r="BA20" i="77"/>
  <c r="AE20" i="77"/>
  <c r="AC20" i="77"/>
  <c r="K20" i="77"/>
  <c r="I20" i="77"/>
  <c r="BA19" i="77"/>
  <c r="AE19" i="77"/>
  <c r="AC19" i="77"/>
  <c r="K19" i="77"/>
  <c r="I19" i="77"/>
  <c r="BA18" i="77"/>
  <c r="AE18" i="77"/>
  <c r="AC18" i="77"/>
  <c r="K18" i="77"/>
  <c r="I18" i="77"/>
  <c r="AE17" i="77"/>
  <c r="K17" i="77"/>
  <c r="I17" i="77"/>
  <c r="BA16" i="77"/>
  <c r="AE16" i="77"/>
  <c r="K16" i="77"/>
  <c r="I16" i="77"/>
  <c r="BA15" i="77"/>
  <c r="AE15" i="77"/>
  <c r="K15" i="77"/>
  <c r="I15" i="77"/>
  <c r="AE14" i="77"/>
  <c r="AC14" i="77"/>
  <c r="K14" i="77"/>
  <c r="I14" i="77"/>
  <c r="BA13" i="77"/>
  <c r="AE13" i="77"/>
  <c r="AC13" i="77"/>
  <c r="K13" i="77"/>
  <c r="I13" i="77"/>
  <c r="BA11" i="77"/>
  <c r="AE11" i="77"/>
  <c r="AC11" i="77"/>
  <c r="K11" i="77"/>
  <c r="I11" i="77"/>
  <c r="BA10" i="77"/>
  <c r="AE10" i="77"/>
  <c r="AC10" i="77"/>
  <c r="K10" i="77"/>
  <c r="I10" i="77"/>
  <c r="AE9" i="77"/>
  <c r="AC9" i="77"/>
  <c r="K9" i="77"/>
  <c r="I9" i="77"/>
  <c r="J9" i="77" s="1"/>
  <c r="X9" i="77" s="1"/>
  <c r="BA97" i="77"/>
  <c r="AE97" i="77"/>
  <c r="AC97" i="77"/>
  <c r="K97" i="77"/>
  <c r="I97" i="77"/>
  <c r="BA96" i="77"/>
  <c r="AE96" i="77"/>
  <c r="AC96" i="77"/>
  <c r="K96" i="77"/>
  <c r="I96" i="77"/>
  <c r="BA95" i="77"/>
  <c r="AE95" i="77"/>
  <c r="AC95" i="77"/>
  <c r="K95" i="77"/>
  <c r="I95" i="77"/>
  <c r="BA94" i="77"/>
  <c r="AE94" i="77"/>
  <c r="AC94" i="77"/>
  <c r="K94" i="77"/>
  <c r="I94" i="77"/>
  <c r="BA93" i="77"/>
  <c r="AE93" i="77"/>
  <c r="AC93" i="77"/>
  <c r="K93" i="77"/>
  <c r="I93" i="77"/>
  <c r="BA92" i="77"/>
  <c r="AE92" i="77"/>
  <c r="K92" i="77"/>
  <c r="I92" i="77"/>
  <c r="BA91" i="77"/>
  <c r="AE91" i="77"/>
  <c r="K91" i="77"/>
  <c r="I91" i="77"/>
  <c r="BA90" i="77"/>
  <c r="AE90" i="77"/>
  <c r="K90" i="77"/>
  <c r="I90" i="77"/>
  <c r="AE89" i="77"/>
  <c r="AC89" i="77"/>
  <c r="K89" i="77"/>
  <c r="I89" i="77"/>
  <c r="BA88" i="77"/>
  <c r="AE88" i="77"/>
  <c r="AC88" i="77"/>
  <c r="K88" i="77"/>
  <c r="I88" i="77"/>
  <c r="BA87" i="77"/>
  <c r="AE87" i="77"/>
  <c r="AC87" i="77"/>
  <c r="K87" i="77"/>
  <c r="I87" i="77"/>
  <c r="AE86" i="77"/>
  <c r="AC86" i="77"/>
  <c r="K86" i="77"/>
  <c r="I86" i="77"/>
  <c r="BA85" i="77"/>
  <c r="AE85" i="77"/>
  <c r="AC85" i="77"/>
  <c r="K85" i="77"/>
  <c r="I85" i="77"/>
  <c r="BA84" i="77"/>
  <c r="AE84" i="77"/>
  <c r="AC84" i="77"/>
  <c r="K84" i="77"/>
  <c r="I84" i="77"/>
  <c r="BA83" i="77"/>
  <c r="AE83" i="77"/>
  <c r="AC83" i="77"/>
  <c r="K83" i="77"/>
  <c r="I83" i="77"/>
  <c r="BA82" i="77"/>
  <c r="AE82" i="77"/>
  <c r="AC82" i="77"/>
  <c r="K82" i="77"/>
  <c r="I82" i="77"/>
  <c r="BA81" i="77"/>
  <c r="AE81" i="77"/>
  <c r="AC81" i="77"/>
  <c r="K81" i="77"/>
  <c r="I81" i="77"/>
  <c r="J81" i="77" s="1"/>
  <c r="X81" i="77" s="1"/>
  <c r="BA80" i="77"/>
  <c r="AE80" i="77"/>
  <c r="AC80" i="77"/>
  <c r="K80" i="77"/>
  <c r="I80" i="77"/>
  <c r="BA79" i="77"/>
  <c r="AE79" i="77"/>
  <c r="AC79" i="77"/>
  <c r="K79" i="77"/>
  <c r="I79" i="77"/>
  <c r="BA78" i="77"/>
  <c r="AE78" i="77"/>
  <c r="AC78" i="77"/>
  <c r="K78" i="77"/>
  <c r="I78" i="77"/>
  <c r="BA77" i="77"/>
  <c r="AE77" i="77"/>
  <c r="AC77" i="77"/>
  <c r="K77" i="77"/>
  <c r="I77" i="77"/>
  <c r="BA76" i="77"/>
  <c r="AE76" i="77"/>
  <c r="AC76" i="77"/>
  <c r="K76" i="77"/>
  <c r="I76" i="77"/>
  <c r="BA75" i="77"/>
  <c r="AE75" i="77"/>
  <c r="AC75" i="77"/>
  <c r="K75" i="77"/>
  <c r="I75" i="77"/>
  <c r="BA74" i="77"/>
  <c r="AE74" i="77"/>
  <c r="AC74" i="77"/>
  <c r="K74" i="77"/>
  <c r="I74" i="77"/>
  <c r="BA73" i="77"/>
  <c r="AE73" i="77"/>
  <c r="AC73" i="77"/>
  <c r="K73" i="77"/>
  <c r="I73" i="77"/>
  <c r="J73" i="77" s="1"/>
  <c r="X73" i="77" s="1"/>
  <c r="BA72" i="77"/>
  <c r="AE72" i="77"/>
  <c r="AC72" i="77"/>
  <c r="K72" i="77"/>
  <c r="I72" i="77"/>
  <c r="BA71" i="77"/>
  <c r="AE71" i="77"/>
  <c r="K71" i="77"/>
  <c r="I71" i="77"/>
  <c r="BA70" i="77"/>
  <c r="AE70" i="77"/>
  <c r="K70" i="77"/>
  <c r="I70" i="77"/>
  <c r="BA69" i="77"/>
  <c r="AE69" i="77"/>
  <c r="K69" i="77"/>
  <c r="I69" i="77"/>
  <c r="BA68" i="77"/>
  <c r="AE68" i="77"/>
  <c r="K68" i="77"/>
  <c r="I68" i="77"/>
  <c r="BA67" i="77"/>
  <c r="AE67" i="77"/>
  <c r="K67" i="77"/>
  <c r="I67" i="77"/>
  <c r="BA66" i="77"/>
  <c r="AE66" i="77"/>
  <c r="K66" i="77"/>
  <c r="I66" i="77"/>
  <c r="BA65" i="77"/>
  <c r="AE65" i="77"/>
  <c r="K65" i="77"/>
  <c r="I65" i="77"/>
  <c r="BA64" i="77"/>
  <c r="AE64" i="77"/>
  <c r="K64" i="77"/>
  <c r="I64" i="77"/>
  <c r="BA63" i="77"/>
  <c r="AE63" i="77"/>
  <c r="K63" i="77"/>
  <c r="I63" i="77"/>
  <c r="BA62" i="77"/>
  <c r="AE62" i="77"/>
  <c r="K62" i="77"/>
  <c r="I62" i="77"/>
  <c r="BA61" i="77"/>
  <c r="AE61" i="77"/>
  <c r="K61" i="77"/>
  <c r="I61" i="77"/>
  <c r="BA60" i="77"/>
  <c r="AE60" i="77"/>
  <c r="K60" i="77"/>
  <c r="I60" i="77"/>
  <c r="BA59" i="77"/>
  <c r="AE59" i="77"/>
  <c r="K59" i="77"/>
  <c r="I59" i="77"/>
  <c r="BA58" i="77"/>
  <c r="AE58" i="77"/>
  <c r="K58" i="77"/>
  <c r="I58" i="77"/>
  <c r="BA57" i="77"/>
  <c r="AE57" i="77"/>
  <c r="K57" i="77"/>
  <c r="I57" i="77"/>
  <c r="BA56" i="77"/>
  <c r="AE56" i="77"/>
  <c r="K56" i="77"/>
  <c r="I56" i="77"/>
  <c r="BA55" i="77"/>
  <c r="AE55" i="77"/>
  <c r="AC55" i="77"/>
  <c r="K55" i="77"/>
  <c r="I55" i="77"/>
  <c r="BA54" i="77"/>
  <c r="AE54" i="77"/>
  <c r="AC54" i="77"/>
  <c r="K54" i="77"/>
  <c r="I54" i="77"/>
  <c r="AE65" i="79"/>
  <c r="AC65" i="79"/>
  <c r="K65" i="79"/>
  <c r="I65" i="79"/>
  <c r="BA64" i="79"/>
  <c r="AE64" i="79"/>
  <c r="AC64" i="79"/>
  <c r="K64" i="79"/>
  <c r="I64" i="79"/>
  <c r="AE63" i="79"/>
  <c r="AC63" i="79"/>
  <c r="K63" i="79"/>
  <c r="I63" i="79"/>
  <c r="AE62" i="79"/>
  <c r="AC62" i="79"/>
  <c r="K62" i="79"/>
  <c r="I62" i="79"/>
  <c r="AE61" i="79"/>
  <c r="AC61" i="79"/>
  <c r="K61" i="79"/>
  <c r="I61" i="79"/>
  <c r="AE60" i="82"/>
  <c r="AC60" i="82"/>
  <c r="K60" i="82"/>
  <c r="I60" i="82"/>
  <c r="AE59" i="82"/>
  <c r="AC59" i="82"/>
  <c r="K59" i="82"/>
  <c r="I59" i="82"/>
  <c r="BA58" i="82"/>
  <c r="AE58" i="82"/>
  <c r="AC58" i="82"/>
  <c r="K58" i="82"/>
  <c r="I58" i="82"/>
  <c r="AE57" i="82"/>
  <c r="AC57" i="82"/>
  <c r="K57" i="82"/>
  <c r="I57" i="82"/>
  <c r="AE56" i="82"/>
  <c r="AC56" i="82"/>
  <c r="K56" i="82"/>
  <c r="I56" i="82"/>
  <c r="AE55" i="82"/>
  <c r="AC55" i="82"/>
  <c r="K55" i="82"/>
  <c r="I55" i="82"/>
  <c r="BA54" i="82"/>
  <c r="AE54" i="82"/>
  <c r="AC54" i="82"/>
  <c r="K54" i="82"/>
  <c r="I54" i="82"/>
  <c r="AE53" i="82"/>
  <c r="AC53" i="82"/>
  <c r="K53" i="82"/>
  <c r="I53" i="82"/>
  <c r="BA52" i="82"/>
  <c r="AE52" i="82"/>
  <c r="AC52" i="82"/>
  <c r="K52" i="82"/>
  <c r="I52" i="82"/>
  <c r="BA51" i="82"/>
  <c r="AE51" i="82"/>
  <c r="AC51" i="82"/>
  <c r="K51" i="82"/>
  <c r="I51" i="82"/>
  <c r="J51" i="82" s="1"/>
  <c r="X51" i="82" s="1"/>
  <c r="AE50" i="82"/>
  <c r="AC50" i="82"/>
  <c r="K50" i="82"/>
  <c r="I50" i="82"/>
  <c r="AE49" i="82"/>
  <c r="AC49" i="82"/>
  <c r="K49" i="82"/>
  <c r="I49" i="82"/>
  <c r="AE48" i="82"/>
  <c r="AC48" i="82"/>
  <c r="K48" i="82"/>
  <c r="I48" i="82"/>
  <c r="AE47" i="82"/>
  <c r="AC47" i="82"/>
  <c r="K47" i="82"/>
  <c r="I47" i="82"/>
  <c r="AE46" i="82"/>
  <c r="AC46" i="82"/>
  <c r="K46" i="82"/>
  <c r="I46" i="82"/>
  <c r="AE45" i="82"/>
  <c r="AC45" i="82"/>
  <c r="K45" i="82"/>
  <c r="I45" i="82"/>
  <c r="BA44" i="82"/>
  <c r="AE44" i="82"/>
  <c r="AC44" i="82"/>
  <c r="K44" i="82"/>
  <c r="I44" i="82"/>
  <c r="AE35" i="81"/>
  <c r="AC35" i="81"/>
  <c r="BA34" i="81"/>
  <c r="AE34" i="81"/>
  <c r="AC34" i="81"/>
  <c r="AE33" i="81"/>
  <c r="AC33" i="81"/>
  <c r="AE32" i="81"/>
  <c r="AC32" i="81"/>
  <c r="BA31" i="81"/>
  <c r="AE31" i="81"/>
  <c r="AC31" i="81"/>
  <c r="BA30" i="81"/>
  <c r="AE30" i="81"/>
  <c r="AC30" i="81"/>
  <c r="BA29" i="81"/>
  <c r="AE29" i="81"/>
  <c r="AC29" i="81"/>
  <c r="AE28" i="81"/>
  <c r="AC28" i="81"/>
  <c r="BA27" i="81"/>
  <c r="AE27" i="81"/>
  <c r="AC27" i="81"/>
  <c r="AE26" i="81"/>
  <c r="AC26" i="81"/>
  <c r="AE25" i="81"/>
  <c r="AC25" i="81"/>
  <c r="X25" i="81"/>
  <c r="BA24" i="81"/>
  <c r="AE24" i="81"/>
  <c r="AC24" i="81"/>
  <c r="AE62" i="81"/>
  <c r="AC62" i="81"/>
  <c r="BA61" i="81"/>
  <c r="AE61" i="81"/>
  <c r="AC61" i="81"/>
  <c r="AE60" i="81"/>
  <c r="AC60" i="81"/>
  <c r="AE59" i="81"/>
  <c r="AC59" i="81"/>
  <c r="AE58" i="81"/>
  <c r="AC58" i="81"/>
  <c r="AE57" i="81"/>
  <c r="AC57" i="81"/>
  <c r="BA56" i="81"/>
  <c r="AE56" i="81"/>
  <c r="AC56" i="81"/>
  <c r="AE55" i="81"/>
  <c r="AC55" i="81"/>
  <c r="BA54" i="81"/>
  <c r="AE54" i="81"/>
  <c r="AC54" i="81"/>
  <c r="AE53" i="81"/>
  <c r="AC53" i="81"/>
  <c r="BA52" i="81"/>
  <c r="AE52" i="81"/>
  <c r="AC52" i="81"/>
  <c r="BA51" i="81"/>
  <c r="AE51" i="81"/>
  <c r="AC51" i="81"/>
  <c r="AE50" i="81"/>
  <c r="AC50" i="81"/>
  <c r="AE49" i="81"/>
  <c r="AC49" i="81"/>
  <c r="AE48" i="81"/>
  <c r="AC48" i="81"/>
  <c r="AE47" i="81"/>
  <c r="AC47" i="81"/>
  <c r="BA46" i="81"/>
  <c r="AE46" i="81"/>
  <c r="AC46" i="81"/>
  <c r="AE45" i="81"/>
  <c r="AC45" i="81"/>
  <c r="BA44" i="81"/>
  <c r="AE44" i="81"/>
  <c r="AC44" i="81"/>
  <c r="BA43" i="81"/>
  <c r="AE43" i="81"/>
  <c r="AC43" i="81"/>
  <c r="AE42" i="81"/>
  <c r="AC42" i="81"/>
  <c r="AE41" i="81"/>
  <c r="AC41" i="81"/>
  <c r="BA40" i="81"/>
  <c r="AE40" i="81"/>
  <c r="AC40" i="81"/>
  <c r="BA39" i="81"/>
  <c r="AE39" i="81"/>
  <c r="AC39" i="81"/>
  <c r="BA38" i="81"/>
  <c r="AE38" i="81"/>
  <c r="AC38" i="81"/>
  <c r="AE37" i="81"/>
  <c r="AC37" i="81"/>
  <c r="BA36" i="81"/>
  <c r="AE36" i="81"/>
  <c r="AC36" i="81"/>
  <c r="AE89" i="81"/>
  <c r="AC89" i="81"/>
  <c r="AE88" i="81"/>
  <c r="AC88" i="81"/>
  <c r="AE87" i="81"/>
  <c r="AC87" i="81"/>
  <c r="AE86" i="81"/>
  <c r="AC86" i="81"/>
  <c r="X86" i="81"/>
  <c r="AE85" i="81"/>
  <c r="AC85" i="81"/>
  <c r="BA84" i="81"/>
  <c r="AE84" i="81"/>
  <c r="AC84" i="81"/>
  <c r="AE83" i="81"/>
  <c r="AC83" i="81"/>
  <c r="BA82" i="81"/>
  <c r="AE82" i="81"/>
  <c r="AC82" i="81"/>
  <c r="AE81" i="81"/>
  <c r="AC81" i="81"/>
  <c r="AE80" i="81"/>
  <c r="AC80" i="81"/>
  <c r="AE79" i="81"/>
  <c r="AC79" i="81"/>
  <c r="AE78" i="81"/>
  <c r="AC78" i="81"/>
  <c r="BA77" i="81"/>
  <c r="AE77" i="81"/>
  <c r="AC77" i="81"/>
  <c r="AE76" i="81"/>
  <c r="AC76" i="81"/>
  <c r="AE75" i="81"/>
  <c r="AC75" i="81"/>
  <c r="AE74" i="81"/>
  <c r="AC74" i="81"/>
  <c r="AE73" i="81"/>
  <c r="AC73" i="81"/>
  <c r="BA72" i="81"/>
  <c r="AE72" i="81"/>
  <c r="AC72" i="81"/>
  <c r="BA71" i="81"/>
  <c r="AE71" i="81"/>
  <c r="AC71" i="81"/>
  <c r="AE70" i="81"/>
  <c r="AC70" i="81"/>
  <c r="BA69" i="81"/>
  <c r="AE69" i="81"/>
  <c r="AC69" i="81"/>
  <c r="AE68" i="81"/>
  <c r="AC68" i="81"/>
  <c r="AE67" i="81"/>
  <c r="AC67" i="81"/>
  <c r="AE66" i="81"/>
  <c r="AC66" i="81"/>
  <c r="AE65" i="81"/>
  <c r="AC65" i="81"/>
  <c r="AE64" i="81"/>
  <c r="AC64" i="81"/>
  <c r="BA63" i="81"/>
  <c r="AE63" i="81"/>
  <c r="AC63" i="81"/>
  <c r="AX101" i="77"/>
  <c r="P28" i="186" s="1"/>
  <c r="AX61" i="82"/>
  <c r="P26" i="186" s="1"/>
  <c r="AX58" i="80"/>
  <c r="P24" i="186" s="1"/>
  <c r="AX91" i="76"/>
  <c r="P23" i="186" s="1"/>
  <c r="BA54" i="75"/>
  <c r="P22" i="186" s="1"/>
  <c r="BA53" i="74"/>
  <c r="P21" i="186" s="1"/>
  <c r="BA111" i="73"/>
  <c r="BA112" i="69"/>
  <c r="P14" i="186" s="1"/>
  <c r="BA101" i="68"/>
  <c r="P12" i="186" s="1"/>
  <c r="BA103" i="72"/>
  <c r="P19" i="186" s="1"/>
  <c r="BA95" i="71"/>
  <c r="P18" i="186" s="1"/>
  <c r="BA94" i="70"/>
  <c r="P16" i="186" s="1"/>
  <c r="P15" i="186"/>
  <c r="P13" i="186"/>
  <c r="BA104" i="67"/>
  <c r="P10" i="186" s="1"/>
  <c r="BA102" i="66"/>
  <c r="P8" i="186" s="1"/>
  <c r="BA108" i="65"/>
  <c r="P6" i="186" s="1"/>
  <c r="BA96" i="78"/>
  <c r="P5" i="186" s="1"/>
  <c r="BA82" i="202"/>
  <c r="BA81" i="202"/>
  <c r="BA80" i="202"/>
  <c r="BA79" i="202"/>
  <c r="BA78" i="202"/>
  <c r="BA77" i="202"/>
  <c r="BA76" i="202"/>
  <c r="AX83" i="202"/>
  <c r="AR83" i="202"/>
  <c r="N31" i="186" s="1"/>
  <c r="AO83" i="202"/>
  <c r="AI83" i="202"/>
  <c r="AF83" i="202"/>
  <c r="F83" i="202"/>
  <c r="AE82" i="202"/>
  <c r="AC82" i="202"/>
  <c r="AE81" i="202"/>
  <c r="AC81" i="202"/>
  <c r="AE80" i="202"/>
  <c r="AC80" i="202"/>
  <c r="AE79" i="202"/>
  <c r="AC79" i="202"/>
  <c r="AE78" i="202"/>
  <c r="AC78" i="202"/>
  <c r="AE77" i="202"/>
  <c r="AC77" i="202"/>
  <c r="AL83" i="202"/>
  <c r="AE76" i="202"/>
  <c r="AC76" i="202"/>
  <c r="A4" i="35"/>
  <c r="AW61" i="82"/>
  <c r="AX70" i="79"/>
  <c r="P27" i="186" s="1"/>
  <c r="AX105" i="81"/>
  <c r="P25" i="186" s="1"/>
  <c r="BC63" i="91"/>
  <c r="AX63" i="91"/>
  <c r="O17" i="186" s="1"/>
  <c r="AW63" i="91"/>
  <c r="AU64" i="91" s="1"/>
  <c r="AT63" i="91"/>
  <c r="AO63" i="91"/>
  <c r="L17" i="186" s="1"/>
  <c r="AN63" i="91"/>
  <c r="Y16" i="35" s="1"/>
  <c r="K17" i="186"/>
  <c r="AJ63" i="91"/>
  <c r="AX57" i="89"/>
  <c r="O15" i="186" s="1"/>
  <c r="AW57" i="89"/>
  <c r="AB14" i="35" s="1"/>
  <c r="AT57" i="89"/>
  <c r="AO57" i="89"/>
  <c r="L15" i="186" s="1"/>
  <c r="AN57" i="89"/>
  <c r="AX77" i="88"/>
  <c r="O13" i="186" s="1"/>
  <c r="AW77" i="88"/>
  <c r="AU78" i="88" s="1"/>
  <c r="AT77" i="88"/>
  <c r="AO77" i="88"/>
  <c r="L13" i="186" s="1"/>
  <c r="AK77" i="88"/>
  <c r="K13" i="186" s="1"/>
  <c r="BC101" i="87"/>
  <c r="AX101" i="87"/>
  <c r="O11" i="186" s="1"/>
  <c r="AW101" i="87"/>
  <c r="AB10" i="35" s="1"/>
  <c r="AT101" i="87"/>
  <c r="AO101" i="87"/>
  <c r="L11" i="186" s="1"/>
  <c r="AN101" i="87"/>
  <c r="AJ101" i="87"/>
  <c r="BC102" i="86"/>
  <c r="AX102" i="86"/>
  <c r="O9" i="186" s="1"/>
  <c r="AW102" i="86"/>
  <c r="AU103" i="86" s="1"/>
  <c r="AT102" i="86"/>
  <c r="AO102" i="86"/>
  <c r="L9" i="186" s="1"/>
  <c r="AN102" i="86"/>
  <c r="AJ102" i="86"/>
  <c r="BA58" i="79"/>
  <c r="BB95" i="78"/>
  <c r="BC95" i="78" s="1"/>
  <c r="BB94" i="78"/>
  <c r="BC94" i="78" s="1"/>
  <c r="BB93" i="78"/>
  <c r="BC93" i="78" s="1"/>
  <c r="BB92" i="78"/>
  <c r="BC92" i="78" s="1"/>
  <c r="BB91" i="78"/>
  <c r="BC91" i="78" s="1"/>
  <c r="BB90" i="78"/>
  <c r="BC90" i="78" s="1"/>
  <c r="BB89" i="78"/>
  <c r="BC89" i="78" s="1"/>
  <c r="BB88" i="78"/>
  <c r="BC88" i="78" s="1"/>
  <c r="BB80" i="78"/>
  <c r="BC80" i="78" s="1"/>
  <c r="BB79" i="78"/>
  <c r="BC79" i="78" s="1"/>
  <c r="BB78" i="78"/>
  <c r="BC78" i="78" s="1"/>
  <c r="BB77" i="78"/>
  <c r="BC77" i="78" s="1"/>
  <c r="BB76" i="78"/>
  <c r="BC76" i="78" s="1"/>
  <c r="BB75" i="78"/>
  <c r="BC75" i="78" s="1"/>
  <c r="BB74" i="78"/>
  <c r="BC74" i="78" s="1"/>
  <c r="BB73" i="78"/>
  <c r="BC73" i="78" s="1"/>
  <c r="BB72" i="78"/>
  <c r="BC72" i="78" s="1"/>
  <c r="BB71" i="78"/>
  <c r="BC71" i="78" s="1"/>
  <c r="BB70" i="78"/>
  <c r="BC70" i="78" s="1"/>
  <c r="BB69" i="78"/>
  <c r="BC69" i="78" s="1"/>
  <c r="BB68" i="78"/>
  <c r="BC68" i="78" s="1"/>
  <c r="BB67" i="78"/>
  <c r="BC67" i="78" s="1"/>
  <c r="BB66" i="78"/>
  <c r="BC66" i="78" s="1"/>
  <c r="BB65" i="78"/>
  <c r="BC65" i="78" s="1"/>
  <c r="BB64" i="78"/>
  <c r="BC64" i="78" s="1"/>
  <c r="BB63" i="78"/>
  <c r="BC63" i="78" s="1"/>
  <c r="BB62" i="78"/>
  <c r="BC62" i="78" s="1"/>
  <c r="BB61" i="78"/>
  <c r="BC61" i="78" s="1"/>
  <c r="BB60" i="78"/>
  <c r="BC60" i="78" s="1"/>
  <c r="BB59" i="78"/>
  <c r="BC59" i="78" s="1"/>
  <c r="BB58" i="78"/>
  <c r="BC58" i="78" s="1"/>
  <c r="BB57" i="78"/>
  <c r="BC57" i="78" s="1"/>
  <c r="BD57" i="78" s="1"/>
  <c r="BB56" i="78"/>
  <c r="BC56" i="78" s="1"/>
  <c r="BD56" i="78" s="1"/>
  <c r="BB55" i="78"/>
  <c r="BC55" i="78" s="1"/>
  <c r="BD55" i="78" s="1"/>
  <c r="BB54" i="78"/>
  <c r="BC54" i="78" s="1"/>
  <c r="BD54" i="78" s="1"/>
  <c r="BB53" i="78"/>
  <c r="BC53" i="78" s="1"/>
  <c r="BD53" i="78" s="1"/>
  <c r="BB52" i="78"/>
  <c r="BC52" i="78" s="1"/>
  <c r="BD52" i="78" s="1"/>
  <c r="BB51" i="78"/>
  <c r="BC51" i="78" s="1"/>
  <c r="BD51" i="78" s="1"/>
  <c r="BB50" i="78"/>
  <c r="BC50" i="78" s="1"/>
  <c r="BD50" i="78" s="1"/>
  <c r="BB49" i="78"/>
  <c r="BC49" i="78" s="1"/>
  <c r="BD49" i="78" s="1"/>
  <c r="BB48" i="78"/>
  <c r="BC48" i="78" s="1"/>
  <c r="BD48" i="78" s="1"/>
  <c r="BB47" i="78"/>
  <c r="BC47" i="78" s="1"/>
  <c r="BD47" i="78" s="1"/>
  <c r="BB46" i="78"/>
  <c r="BC46" i="78" s="1"/>
  <c r="BD46" i="78" s="1"/>
  <c r="BB45" i="78"/>
  <c r="BC45" i="78" s="1"/>
  <c r="BD45" i="78" s="1"/>
  <c r="BB44" i="78"/>
  <c r="BC44" i="78" s="1"/>
  <c r="BD44" i="78" s="1"/>
  <c r="BB43" i="78"/>
  <c r="BC43" i="78" s="1"/>
  <c r="BD43" i="78" s="1"/>
  <c r="BB42" i="78"/>
  <c r="BC42" i="78" s="1"/>
  <c r="BD42" i="78" s="1"/>
  <c r="BB41" i="78"/>
  <c r="BC41" i="78" s="1"/>
  <c r="BD41" i="78" s="1"/>
  <c r="BB40" i="78"/>
  <c r="BC40" i="78" s="1"/>
  <c r="BD40" i="78" s="1"/>
  <c r="BB39" i="78"/>
  <c r="BC39" i="78" s="1"/>
  <c r="BD39" i="78" s="1"/>
  <c r="BB38" i="78"/>
  <c r="BC38" i="78" s="1"/>
  <c r="BD38" i="78" s="1"/>
  <c r="BB37" i="78"/>
  <c r="BC37" i="78" s="1"/>
  <c r="BD37" i="78" s="1"/>
  <c r="BB36" i="78"/>
  <c r="BC36" i="78" s="1"/>
  <c r="BD36" i="78" s="1"/>
  <c r="BB35" i="78"/>
  <c r="BC35" i="78" s="1"/>
  <c r="BD35" i="78" s="1"/>
  <c r="BB34" i="78"/>
  <c r="BC34" i="78" s="1"/>
  <c r="BD34" i="78" s="1"/>
  <c r="BB33" i="78"/>
  <c r="BC33" i="78" s="1"/>
  <c r="BD33" i="78" s="1"/>
  <c r="BB32" i="78"/>
  <c r="BC32" i="78" s="1"/>
  <c r="BD32" i="78" s="1"/>
  <c r="BB31" i="78"/>
  <c r="BC31" i="78" s="1"/>
  <c r="BB30" i="78"/>
  <c r="BC30" i="78" s="1"/>
  <c r="BB29" i="78"/>
  <c r="BC29" i="78" s="1"/>
  <c r="BB28" i="78"/>
  <c r="BC28" i="78" s="1"/>
  <c r="BB27" i="78"/>
  <c r="BC27" i="78" s="1"/>
  <c r="BB26" i="78"/>
  <c r="BC26" i="78" s="1"/>
  <c r="BB25" i="78"/>
  <c r="BC25" i="78" s="1"/>
  <c r="BB24" i="78"/>
  <c r="BC24" i="78" s="1"/>
  <c r="BB23" i="78"/>
  <c r="BC23" i="78" s="1"/>
  <c r="BB22" i="78"/>
  <c r="BC22" i="78" s="1"/>
  <c r="BB21" i="78"/>
  <c r="BC21" i="78" s="1"/>
  <c r="BB20" i="78"/>
  <c r="BC20" i="78" s="1"/>
  <c r="BB19" i="78"/>
  <c r="BC19" i="78" s="1"/>
  <c r="BB18" i="78"/>
  <c r="BC18" i="78" s="1"/>
  <c r="BB17" i="78"/>
  <c r="BC17" i="78" s="1"/>
  <c r="BB16" i="78"/>
  <c r="BC16" i="78" s="1"/>
  <c r="BB15" i="78"/>
  <c r="BC15" i="78" s="1"/>
  <c r="BB14" i="78"/>
  <c r="BC14" i="78" s="1"/>
  <c r="BB13" i="78"/>
  <c r="BC13" i="78" s="1"/>
  <c r="BB11" i="78"/>
  <c r="BC11" i="78" s="1"/>
  <c r="BB10" i="78"/>
  <c r="BC10" i="78" s="1"/>
  <c r="BB9" i="78"/>
  <c r="BC9" i="78" s="1"/>
  <c r="BB8" i="78"/>
  <c r="BC8" i="78" s="1"/>
  <c r="AY92" i="78"/>
  <c r="AZ92" i="78" s="1"/>
  <c r="AV95" i="78"/>
  <c r="AW95" i="78" s="1"/>
  <c r="AV94" i="78"/>
  <c r="AW94" i="78" s="1"/>
  <c r="AV93" i="78"/>
  <c r="AW93" i="78" s="1"/>
  <c r="AV92" i="78"/>
  <c r="AW92" i="78" s="1"/>
  <c r="AV91" i="78"/>
  <c r="AW91" i="78" s="1"/>
  <c r="AV90" i="78"/>
  <c r="AW90" i="78" s="1"/>
  <c r="AV89" i="78"/>
  <c r="AW89" i="78" s="1"/>
  <c r="AV88" i="78"/>
  <c r="AW88" i="78" s="1"/>
  <c r="AV80" i="78"/>
  <c r="AW80" i="78" s="1"/>
  <c r="AV79" i="78"/>
  <c r="AW79" i="78" s="1"/>
  <c r="AV78" i="78"/>
  <c r="AW78" i="78" s="1"/>
  <c r="AV77" i="78"/>
  <c r="AW77" i="78" s="1"/>
  <c r="AS95" i="78"/>
  <c r="AT95" i="78" s="1"/>
  <c r="AS94" i="78"/>
  <c r="AT94" i="78" s="1"/>
  <c r="AS93" i="78"/>
  <c r="AT93" i="78" s="1"/>
  <c r="AS92" i="78"/>
  <c r="AT92" i="78" s="1"/>
  <c r="AS91" i="78"/>
  <c r="AT91" i="78" s="1"/>
  <c r="AS90" i="78"/>
  <c r="AT90" i="78" s="1"/>
  <c r="AS89" i="78"/>
  <c r="AT89" i="78" s="1"/>
  <c r="AS88" i="78"/>
  <c r="AT88" i="78" s="1"/>
  <c r="AS80" i="78"/>
  <c r="AT80" i="78" s="1"/>
  <c r="AS79" i="78"/>
  <c r="AT79" i="78" s="1"/>
  <c r="AS78" i="78"/>
  <c r="AT78" i="78" s="1"/>
  <c r="AS77" i="78"/>
  <c r="AT77" i="78" s="1"/>
  <c r="AI77" i="78"/>
  <c r="AJ77" i="78" s="1"/>
  <c r="AI78" i="78"/>
  <c r="AJ78" i="78" s="1"/>
  <c r="AI79" i="78"/>
  <c r="AJ79" i="78" s="1"/>
  <c r="AI80" i="78"/>
  <c r="AJ80" i="78" s="1"/>
  <c r="AI88" i="78"/>
  <c r="AJ88" i="78" s="1"/>
  <c r="AI89" i="78"/>
  <c r="AJ89" i="78" s="1"/>
  <c r="AI90" i="78"/>
  <c r="AJ90" i="78" s="1"/>
  <c r="AI91" i="78"/>
  <c r="AJ91" i="78" s="1"/>
  <c r="AI92" i="78"/>
  <c r="AJ92" i="78" s="1"/>
  <c r="AI93" i="78"/>
  <c r="AJ93" i="78" s="1"/>
  <c r="AI94" i="78"/>
  <c r="AJ94" i="78" s="1"/>
  <c r="AI95" i="78"/>
  <c r="AJ95" i="78" s="1"/>
  <c r="BA104" i="81"/>
  <c r="BA102" i="81"/>
  <c r="BA101" i="81"/>
  <c r="BA100" i="81"/>
  <c r="BA99" i="81"/>
  <c r="BA98" i="81"/>
  <c r="BA97" i="81"/>
  <c r="BA96" i="81"/>
  <c r="BA95" i="81"/>
  <c r="BA94" i="81"/>
  <c r="BA93" i="81"/>
  <c r="BA92" i="81"/>
  <c r="BA90" i="81"/>
  <c r="BA57" i="80"/>
  <c r="BA56" i="80"/>
  <c r="BA54" i="80"/>
  <c r="BA53" i="80"/>
  <c r="BA52" i="80"/>
  <c r="BA50" i="80"/>
  <c r="BA49" i="80"/>
  <c r="BA48" i="80"/>
  <c r="BA8" i="80"/>
  <c r="AW58" i="80"/>
  <c r="BA90" i="76"/>
  <c r="BA89" i="76"/>
  <c r="BA88" i="76"/>
  <c r="BA87" i="76"/>
  <c r="BA86" i="76"/>
  <c r="BA83" i="76"/>
  <c r="BA80" i="76"/>
  <c r="BA79" i="76"/>
  <c r="BA75" i="76"/>
  <c r="BA73" i="76"/>
  <c r="BA72" i="76"/>
  <c r="BA71" i="76"/>
  <c r="BA50" i="76"/>
  <c r="BA46" i="76"/>
  <c r="BA45" i="76"/>
  <c r="BA41" i="76"/>
  <c r="BD52" i="75"/>
  <c r="BD50" i="75"/>
  <c r="BD52" i="74"/>
  <c r="BD51" i="74"/>
  <c r="BD50" i="74"/>
  <c r="BD49" i="74"/>
  <c r="BD48" i="74"/>
  <c r="BD47" i="74"/>
  <c r="BD46" i="74"/>
  <c r="BD45" i="74"/>
  <c r="BD44" i="74"/>
  <c r="BD43" i="74"/>
  <c r="BD110" i="73"/>
  <c r="BD109" i="73"/>
  <c r="BD108" i="73"/>
  <c r="BD107" i="73"/>
  <c r="BD106" i="73"/>
  <c r="BD105" i="73"/>
  <c r="BD104" i="73"/>
  <c r="BD103" i="73"/>
  <c r="BD102" i="73"/>
  <c r="BD101" i="73"/>
  <c r="BD100" i="73"/>
  <c r="BD99" i="73"/>
  <c r="BD98" i="73"/>
  <c r="BD97" i="73"/>
  <c r="BD96" i="73"/>
  <c r="BD95" i="73"/>
  <c r="BD94" i="73"/>
  <c r="BD93" i="73"/>
  <c r="BD102" i="72"/>
  <c r="BD101" i="72"/>
  <c r="BD100" i="72"/>
  <c r="BD99" i="72"/>
  <c r="BD98" i="72"/>
  <c r="BD97" i="72"/>
  <c r="BD96" i="72"/>
  <c r="BD95" i="72"/>
  <c r="BD94" i="72"/>
  <c r="BD93" i="72"/>
  <c r="BD92" i="72"/>
  <c r="BD91" i="72"/>
  <c r="BD90" i="72"/>
  <c r="BD89" i="72"/>
  <c r="BD88" i="72"/>
  <c r="BD87" i="72"/>
  <c r="BD86" i="72"/>
  <c r="BD85" i="72"/>
  <c r="BD62" i="72"/>
  <c r="BD61" i="72"/>
  <c r="BD60" i="72"/>
  <c r="BD59" i="72"/>
  <c r="BD58" i="72"/>
  <c r="BD93" i="70"/>
  <c r="BD91" i="70"/>
  <c r="BD90" i="70"/>
  <c r="BD89" i="70"/>
  <c r="BD87" i="70"/>
  <c r="BD86" i="70"/>
  <c r="BD85" i="70"/>
  <c r="BD83" i="70"/>
  <c r="BD82" i="70"/>
  <c r="BD81" i="70"/>
  <c r="BD79" i="70"/>
  <c r="BD78" i="70"/>
  <c r="BD77" i="70"/>
  <c r="BD75" i="70"/>
  <c r="BD74" i="70"/>
  <c r="BD73" i="70"/>
  <c r="BD71" i="70"/>
  <c r="BD70" i="70"/>
  <c r="BD69" i="70"/>
  <c r="BD68" i="70"/>
  <c r="BD66" i="70"/>
  <c r="BD65" i="70"/>
  <c r="BD63" i="70"/>
  <c r="BD62" i="70"/>
  <c r="BD61" i="70"/>
  <c r="BD59" i="70"/>
  <c r="BD58" i="70"/>
  <c r="BD57" i="70"/>
  <c r="BD55" i="70"/>
  <c r="BD54" i="70"/>
  <c r="BD53" i="70"/>
  <c r="BD51" i="70"/>
  <c r="BD50" i="70"/>
  <c r="BD49" i="70"/>
  <c r="BD47" i="70"/>
  <c r="BD46" i="70"/>
  <c r="BD45" i="70"/>
  <c r="BD44" i="70"/>
  <c r="BD43" i="70"/>
  <c r="BD42" i="70"/>
  <c r="BD41" i="70"/>
  <c r="BD39" i="70"/>
  <c r="BD38" i="70"/>
  <c r="BD37" i="70"/>
  <c r="BD36" i="70"/>
  <c r="BD35" i="70"/>
  <c r="BD34" i="70"/>
  <c r="BD33" i="70"/>
  <c r="BD31" i="70"/>
  <c r="BD30" i="70"/>
  <c r="BD29" i="70"/>
  <c r="AW94" i="70"/>
  <c r="AT94" i="70"/>
  <c r="BA100" i="77"/>
  <c r="BA99" i="77"/>
  <c r="AZ101" i="77"/>
  <c r="BD110" i="69"/>
  <c r="BD108" i="69"/>
  <c r="BD107" i="69"/>
  <c r="BD106" i="69"/>
  <c r="BD104" i="69"/>
  <c r="BD103" i="69"/>
  <c r="BD99" i="69"/>
  <c r="BD97" i="69"/>
  <c r="BD96" i="69"/>
  <c r="BD95" i="69"/>
  <c r="BD93" i="69"/>
  <c r="BD91" i="69"/>
  <c r="BD89" i="69"/>
  <c r="BD88" i="69"/>
  <c r="BD87" i="69"/>
  <c r="BD86" i="69"/>
  <c r="BD84" i="69"/>
  <c r="BD83" i="69"/>
  <c r="BD81" i="69"/>
  <c r="BD79" i="69"/>
  <c r="BD77" i="69"/>
  <c r="BD76" i="69"/>
  <c r="BD75" i="69"/>
  <c r="BD74" i="69"/>
  <c r="BD72" i="69"/>
  <c r="BD69" i="69"/>
  <c r="BD67" i="69"/>
  <c r="BD63" i="69"/>
  <c r="BD59" i="69"/>
  <c r="BD57" i="69"/>
  <c r="BD54" i="69"/>
  <c r="BD50" i="69"/>
  <c r="BD46" i="69"/>
  <c r="BD44" i="69"/>
  <c r="BD42" i="69"/>
  <c r="BD40" i="69"/>
  <c r="BD38" i="69"/>
  <c r="BD34" i="69"/>
  <c r="BD30" i="69"/>
  <c r="AZ112" i="69"/>
  <c r="AC13" i="35" s="1"/>
  <c r="AZ104" i="67"/>
  <c r="AC9" i="35" s="1"/>
  <c r="BD101" i="67"/>
  <c r="BD97" i="67"/>
  <c r="BD93" i="67"/>
  <c r="BD85" i="67"/>
  <c r="BD81" i="67"/>
  <c r="BD77" i="67"/>
  <c r="BD73" i="67"/>
  <c r="BD69" i="67"/>
  <c r="BD65" i="67"/>
  <c r="BD61" i="67"/>
  <c r="BD57" i="67"/>
  <c r="BD53" i="67"/>
  <c r="BD45" i="67"/>
  <c r="BD41" i="67"/>
  <c r="BD37" i="67"/>
  <c r="BD33" i="67"/>
  <c r="BD25" i="67"/>
  <c r="BD21" i="67"/>
  <c r="AQ104" i="67"/>
  <c r="BD100" i="67"/>
  <c r="BD88" i="67"/>
  <c r="BD84" i="67"/>
  <c r="BD80" i="67"/>
  <c r="BD76" i="67"/>
  <c r="BD68" i="67"/>
  <c r="BD64" i="67"/>
  <c r="BD60" i="67"/>
  <c r="BD56" i="67"/>
  <c r="BD52" i="67"/>
  <c r="BD44" i="67"/>
  <c r="BD40" i="67"/>
  <c r="BD36" i="67"/>
  <c r="BD32" i="67"/>
  <c r="BD24" i="67"/>
  <c r="AN104" i="67"/>
  <c r="BD55" i="67"/>
  <c r="BD87" i="67"/>
  <c r="AJ104" i="67"/>
  <c r="K62" i="91"/>
  <c r="K63" i="91" s="1"/>
  <c r="K56" i="89"/>
  <c r="K57" i="89" s="1"/>
  <c r="K77" i="88"/>
  <c r="K100" i="87"/>
  <c r="K101" i="87" s="1"/>
  <c r="K101" i="86"/>
  <c r="K102" i="86" s="1"/>
  <c r="K89" i="85"/>
  <c r="K9" i="79"/>
  <c r="K49" i="79"/>
  <c r="K50" i="79"/>
  <c r="K51" i="79"/>
  <c r="K52" i="79"/>
  <c r="K53" i="79"/>
  <c r="K54" i="79"/>
  <c r="K55" i="79"/>
  <c r="K56" i="79"/>
  <c r="K57" i="79"/>
  <c r="K58" i="79"/>
  <c r="K59" i="79"/>
  <c r="K60" i="79"/>
  <c r="K66" i="79"/>
  <c r="K67" i="79"/>
  <c r="K68" i="79"/>
  <c r="K69" i="79"/>
  <c r="K8" i="79"/>
  <c r="K48" i="78"/>
  <c r="K49" i="78"/>
  <c r="K50" i="78"/>
  <c r="K51" i="78"/>
  <c r="K52" i="78"/>
  <c r="K53" i="78"/>
  <c r="K54" i="78"/>
  <c r="K55" i="78"/>
  <c r="K56" i="78"/>
  <c r="K57" i="78"/>
  <c r="K58" i="78"/>
  <c r="K59" i="78"/>
  <c r="K60" i="78"/>
  <c r="K61" i="78"/>
  <c r="K62" i="78"/>
  <c r="K63" i="78"/>
  <c r="K64" i="78"/>
  <c r="K65" i="78"/>
  <c r="K66" i="78"/>
  <c r="K67" i="78"/>
  <c r="K68" i="78"/>
  <c r="K69" i="78"/>
  <c r="K70" i="78"/>
  <c r="K71" i="78"/>
  <c r="K72" i="78"/>
  <c r="K73" i="78"/>
  <c r="K74" i="78"/>
  <c r="K75" i="78"/>
  <c r="K76" i="78"/>
  <c r="K77" i="78"/>
  <c r="K78" i="78"/>
  <c r="K79" i="78"/>
  <c r="K80" i="78"/>
  <c r="K88" i="78"/>
  <c r="K89" i="78"/>
  <c r="K90" i="78"/>
  <c r="K91" i="78"/>
  <c r="K92" i="78"/>
  <c r="K93" i="78"/>
  <c r="K94" i="78"/>
  <c r="K95" i="78"/>
  <c r="K48" i="80"/>
  <c r="K49" i="80"/>
  <c r="K50" i="80"/>
  <c r="K51" i="80"/>
  <c r="K52" i="80"/>
  <c r="K53" i="80"/>
  <c r="K54" i="80"/>
  <c r="K55" i="80"/>
  <c r="K56" i="80"/>
  <c r="K57" i="80"/>
  <c r="K8" i="80"/>
  <c r="K8" i="76"/>
  <c r="K50" i="75"/>
  <c r="K51" i="75"/>
  <c r="K52" i="75"/>
  <c r="K53" i="75"/>
  <c r="K43" i="74"/>
  <c r="K44" i="74"/>
  <c r="K45" i="74"/>
  <c r="K46" i="74"/>
  <c r="K47" i="74"/>
  <c r="K48" i="74"/>
  <c r="K49" i="74"/>
  <c r="K50" i="74"/>
  <c r="K51" i="74"/>
  <c r="K52" i="74"/>
  <c r="K93" i="73"/>
  <c r="K94" i="73"/>
  <c r="K95" i="73"/>
  <c r="K96" i="73"/>
  <c r="K97" i="73"/>
  <c r="K98" i="73"/>
  <c r="K99" i="73"/>
  <c r="K100" i="73"/>
  <c r="K101" i="73"/>
  <c r="K102" i="73"/>
  <c r="K103" i="73"/>
  <c r="K104" i="73"/>
  <c r="K105" i="73"/>
  <c r="K106" i="73"/>
  <c r="K107" i="73"/>
  <c r="K108" i="73"/>
  <c r="K109" i="73"/>
  <c r="K110" i="73"/>
  <c r="K58" i="72"/>
  <c r="K59" i="72"/>
  <c r="K60" i="72"/>
  <c r="K61" i="72"/>
  <c r="K62" i="72"/>
  <c r="K85" i="72"/>
  <c r="K86" i="72"/>
  <c r="K87" i="72"/>
  <c r="K88" i="72"/>
  <c r="K89" i="72"/>
  <c r="K90" i="72"/>
  <c r="K91" i="72"/>
  <c r="K92" i="72"/>
  <c r="K93" i="72"/>
  <c r="K94" i="72"/>
  <c r="K95" i="72"/>
  <c r="K96" i="72"/>
  <c r="K97" i="72"/>
  <c r="K98" i="72"/>
  <c r="K99" i="72"/>
  <c r="K100" i="72"/>
  <c r="K101" i="72"/>
  <c r="K102" i="72"/>
  <c r="K29" i="70"/>
  <c r="K30" i="70"/>
  <c r="K31" i="70"/>
  <c r="K32" i="70"/>
  <c r="K33" i="70"/>
  <c r="K34" i="70"/>
  <c r="K35" i="70"/>
  <c r="K36" i="70"/>
  <c r="K37" i="70"/>
  <c r="K38" i="70"/>
  <c r="K39" i="70"/>
  <c r="K40" i="70"/>
  <c r="K41" i="70"/>
  <c r="K42" i="70"/>
  <c r="K43" i="70"/>
  <c r="K44" i="70"/>
  <c r="K45" i="70"/>
  <c r="K46" i="70"/>
  <c r="K47" i="70"/>
  <c r="K48" i="70"/>
  <c r="K49" i="70"/>
  <c r="K50" i="70"/>
  <c r="K51" i="70"/>
  <c r="K52" i="70"/>
  <c r="K53" i="70"/>
  <c r="K54" i="70"/>
  <c r="K55" i="70"/>
  <c r="K56" i="70"/>
  <c r="K57" i="70"/>
  <c r="K58" i="70"/>
  <c r="K59" i="70"/>
  <c r="K60" i="70"/>
  <c r="K61" i="70"/>
  <c r="K62" i="70"/>
  <c r="K63" i="70"/>
  <c r="K64" i="70"/>
  <c r="K65" i="70"/>
  <c r="K66" i="70"/>
  <c r="K67" i="70"/>
  <c r="K68" i="70"/>
  <c r="K69" i="70"/>
  <c r="K70" i="70"/>
  <c r="K71" i="70"/>
  <c r="K72" i="70"/>
  <c r="K73" i="70"/>
  <c r="K74" i="70"/>
  <c r="K75" i="70"/>
  <c r="K76" i="70"/>
  <c r="K77" i="70"/>
  <c r="K78" i="70"/>
  <c r="K79" i="70"/>
  <c r="K80" i="70"/>
  <c r="K81" i="70"/>
  <c r="K82" i="70"/>
  <c r="K83" i="70"/>
  <c r="K84" i="70"/>
  <c r="K85" i="70"/>
  <c r="K86" i="70"/>
  <c r="K87" i="70"/>
  <c r="K88" i="70"/>
  <c r="K89" i="70"/>
  <c r="K90" i="70"/>
  <c r="K91" i="70"/>
  <c r="K92" i="70"/>
  <c r="K93" i="70"/>
  <c r="K98" i="77"/>
  <c r="K99" i="77"/>
  <c r="K100" i="77"/>
  <c r="K8" i="77"/>
  <c r="K29" i="69"/>
  <c r="K30" i="69"/>
  <c r="K31" i="69"/>
  <c r="K32" i="69"/>
  <c r="K33" i="69"/>
  <c r="K34" i="69"/>
  <c r="K35" i="69"/>
  <c r="K36" i="69"/>
  <c r="K37" i="69"/>
  <c r="K38" i="69"/>
  <c r="K39" i="69"/>
  <c r="K40" i="69"/>
  <c r="K41" i="69"/>
  <c r="K42" i="69"/>
  <c r="K43" i="69"/>
  <c r="K44" i="69"/>
  <c r="K45" i="69"/>
  <c r="K46" i="69"/>
  <c r="K47" i="69"/>
  <c r="K48" i="69"/>
  <c r="K49" i="69"/>
  <c r="K50" i="69"/>
  <c r="K51" i="69"/>
  <c r="K52" i="69"/>
  <c r="K53" i="69"/>
  <c r="K54" i="69"/>
  <c r="K55" i="69"/>
  <c r="K56" i="69"/>
  <c r="K57" i="69"/>
  <c r="K58" i="69"/>
  <c r="K59" i="69"/>
  <c r="K60" i="69"/>
  <c r="K61" i="69"/>
  <c r="K62" i="69"/>
  <c r="K63" i="69"/>
  <c r="K64" i="69"/>
  <c r="K65" i="69"/>
  <c r="K66" i="69"/>
  <c r="K67" i="69"/>
  <c r="K68" i="69"/>
  <c r="K69" i="69"/>
  <c r="K70" i="69"/>
  <c r="K71" i="69"/>
  <c r="K72" i="69"/>
  <c r="K73" i="69"/>
  <c r="K74" i="69"/>
  <c r="K75" i="69"/>
  <c r="K76" i="69"/>
  <c r="K77" i="69"/>
  <c r="K78" i="69"/>
  <c r="K79" i="69"/>
  <c r="K80" i="69"/>
  <c r="K81" i="69"/>
  <c r="K82" i="69"/>
  <c r="K83" i="69"/>
  <c r="K84" i="69"/>
  <c r="K85" i="69"/>
  <c r="K86" i="69"/>
  <c r="K87" i="69"/>
  <c r="K88" i="69"/>
  <c r="K89" i="69"/>
  <c r="K90" i="69"/>
  <c r="K91" i="69"/>
  <c r="K92" i="69"/>
  <c r="K93" i="69"/>
  <c r="K94" i="69"/>
  <c r="K95" i="69"/>
  <c r="K96" i="69"/>
  <c r="K97" i="69"/>
  <c r="K98" i="69"/>
  <c r="K99" i="69"/>
  <c r="K100" i="69"/>
  <c r="K101" i="69"/>
  <c r="K102" i="69"/>
  <c r="K103" i="69"/>
  <c r="K104" i="69"/>
  <c r="K105" i="69"/>
  <c r="K106" i="69"/>
  <c r="K107" i="69"/>
  <c r="K108" i="69"/>
  <c r="K109" i="69"/>
  <c r="K110" i="69"/>
  <c r="K111" i="69"/>
  <c r="K68" i="68"/>
  <c r="K69" i="68"/>
  <c r="K70" i="68"/>
  <c r="K71" i="68"/>
  <c r="K72" i="68"/>
  <c r="K73" i="68"/>
  <c r="K74" i="68"/>
  <c r="K75" i="68"/>
  <c r="K76" i="68"/>
  <c r="K77" i="68"/>
  <c r="K78" i="68"/>
  <c r="K79" i="68"/>
  <c r="K80" i="68"/>
  <c r="K81" i="68"/>
  <c r="K82" i="68"/>
  <c r="K83" i="68"/>
  <c r="K84" i="68"/>
  <c r="K85" i="68"/>
  <c r="K86" i="68"/>
  <c r="K87" i="68"/>
  <c r="K88" i="68"/>
  <c r="K89" i="68"/>
  <c r="K90" i="68"/>
  <c r="K91" i="68"/>
  <c r="K92" i="68"/>
  <c r="K93" i="68"/>
  <c r="K94" i="68"/>
  <c r="K95" i="68"/>
  <c r="K96" i="68"/>
  <c r="K97" i="68"/>
  <c r="K98" i="68"/>
  <c r="K99" i="68"/>
  <c r="K100" i="68"/>
  <c r="K21" i="67"/>
  <c r="K22" i="67"/>
  <c r="K23" i="67"/>
  <c r="K24" i="67"/>
  <c r="K25" i="67"/>
  <c r="K26" i="67"/>
  <c r="K27" i="67"/>
  <c r="K28" i="67"/>
  <c r="K29" i="67"/>
  <c r="K30" i="67"/>
  <c r="K31" i="67"/>
  <c r="K32" i="67"/>
  <c r="K33" i="67"/>
  <c r="K34" i="67"/>
  <c r="K35" i="67"/>
  <c r="K36" i="67"/>
  <c r="K37" i="67"/>
  <c r="K38" i="67"/>
  <c r="K39" i="67"/>
  <c r="K40" i="67"/>
  <c r="K41" i="67"/>
  <c r="K42" i="67"/>
  <c r="K43" i="67"/>
  <c r="K44" i="67"/>
  <c r="K45" i="67"/>
  <c r="K46" i="67"/>
  <c r="K47" i="67"/>
  <c r="K48" i="67"/>
  <c r="K49" i="67"/>
  <c r="K50" i="67"/>
  <c r="K51" i="67"/>
  <c r="K52" i="67"/>
  <c r="K53" i="67"/>
  <c r="K54" i="67"/>
  <c r="K55" i="67"/>
  <c r="K56" i="67"/>
  <c r="K57" i="67"/>
  <c r="K58" i="67"/>
  <c r="K59" i="67"/>
  <c r="K60" i="67"/>
  <c r="K61" i="67"/>
  <c r="K62" i="67"/>
  <c r="K63" i="67"/>
  <c r="K64" i="67"/>
  <c r="K65" i="67"/>
  <c r="K66" i="67"/>
  <c r="K67" i="67"/>
  <c r="K68" i="67"/>
  <c r="K69" i="67"/>
  <c r="K70" i="67"/>
  <c r="K71" i="67"/>
  <c r="K72" i="67"/>
  <c r="K73" i="67"/>
  <c r="K74" i="67"/>
  <c r="K75" i="67"/>
  <c r="K76" i="67"/>
  <c r="K77" i="67"/>
  <c r="K78" i="67"/>
  <c r="K79" i="67"/>
  <c r="K80" i="67"/>
  <c r="K81" i="67"/>
  <c r="K82" i="67"/>
  <c r="K83" i="67"/>
  <c r="K84" i="67"/>
  <c r="K85" i="67"/>
  <c r="K86" i="67"/>
  <c r="K87" i="67"/>
  <c r="K88" i="67"/>
  <c r="K89" i="67"/>
  <c r="K90" i="67"/>
  <c r="K91" i="67"/>
  <c r="K92" i="67"/>
  <c r="K93" i="67"/>
  <c r="K94" i="67"/>
  <c r="K95" i="67"/>
  <c r="K96" i="67"/>
  <c r="K97" i="67"/>
  <c r="K98" i="67"/>
  <c r="K99" i="67"/>
  <c r="K100" i="67"/>
  <c r="K101" i="67"/>
  <c r="K102" i="67"/>
  <c r="K103" i="67"/>
  <c r="K101" i="66"/>
  <c r="K100" i="66"/>
  <c r="K99" i="66"/>
  <c r="K98" i="66"/>
  <c r="K97" i="66"/>
  <c r="K96" i="66"/>
  <c r="K95" i="66"/>
  <c r="K94" i="66"/>
  <c r="K93" i="66"/>
  <c r="K92" i="66"/>
  <c r="K91" i="66"/>
  <c r="K90" i="66"/>
  <c r="K89" i="66"/>
  <c r="K88" i="66"/>
  <c r="K87" i="66"/>
  <c r="K86" i="66"/>
  <c r="K85" i="66"/>
  <c r="K84" i="66"/>
  <c r="K83" i="66"/>
  <c r="K82" i="66"/>
  <c r="K81" i="66"/>
  <c r="K80" i="66"/>
  <c r="K79" i="66"/>
  <c r="K78" i="66"/>
  <c r="K77" i="66"/>
  <c r="K76" i="66"/>
  <c r="K75" i="66"/>
  <c r="K74" i="66"/>
  <c r="K73" i="66"/>
  <c r="K72" i="66"/>
  <c r="K71" i="66"/>
  <c r="K70" i="66"/>
  <c r="K69" i="66"/>
  <c r="K68" i="66"/>
  <c r="K67" i="66"/>
  <c r="K66" i="66"/>
  <c r="K65" i="66"/>
  <c r="K64" i="66"/>
  <c r="K63" i="66"/>
  <c r="K62" i="66"/>
  <c r="K61" i="66"/>
  <c r="K60" i="66"/>
  <c r="K59" i="66"/>
  <c r="K58" i="66"/>
  <c r="K57" i="66"/>
  <c r="K56" i="66"/>
  <c r="K55" i="66"/>
  <c r="K54" i="66"/>
  <c r="K53" i="66"/>
  <c r="K52" i="66"/>
  <c r="K51" i="66"/>
  <c r="K50" i="66"/>
  <c r="K49" i="66"/>
  <c r="K48" i="66"/>
  <c r="K47" i="66"/>
  <c r="K46" i="66"/>
  <c r="K45" i="66"/>
  <c r="K44" i="66"/>
  <c r="K43" i="66"/>
  <c r="K42" i="66"/>
  <c r="K41" i="66"/>
  <c r="K40" i="66"/>
  <c r="K39" i="66"/>
  <c r="K38" i="66"/>
  <c r="K10" i="65"/>
  <c r="K11" i="65"/>
  <c r="K13" i="65"/>
  <c r="K14" i="65"/>
  <c r="K15" i="65"/>
  <c r="K16" i="65"/>
  <c r="K17" i="65"/>
  <c r="K18" i="65"/>
  <c r="K19" i="65"/>
  <c r="K20" i="65"/>
  <c r="K21" i="65"/>
  <c r="K22" i="65"/>
  <c r="K23" i="65"/>
  <c r="K24" i="65"/>
  <c r="K25" i="65"/>
  <c r="K26" i="65"/>
  <c r="K27" i="65"/>
  <c r="K28" i="65"/>
  <c r="K29" i="65"/>
  <c r="K30" i="65"/>
  <c r="K31" i="65"/>
  <c r="K32" i="65"/>
  <c r="K33" i="65"/>
  <c r="K34" i="65"/>
  <c r="K35" i="65"/>
  <c r="K36" i="65"/>
  <c r="K37" i="65"/>
  <c r="K38" i="65"/>
  <c r="K39" i="65"/>
  <c r="K40" i="65"/>
  <c r="K41" i="65"/>
  <c r="K42" i="65"/>
  <c r="K43" i="65"/>
  <c r="K44" i="65"/>
  <c r="K45" i="65"/>
  <c r="K46" i="65"/>
  <c r="K47" i="65"/>
  <c r="K48" i="65"/>
  <c r="K49" i="65"/>
  <c r="K50" i="65"/>
  <c r="K51" i="65"/>
  <c r="K52" i="65"/>
  <c r="K53" i="65"/>
  <c r="K54" i="65"/>
  <c r="K55" i="65"/>
  <c r="K56" i="65"/>
  <c r="K57" i="65"/>
  <c r="K58" i="65"/>
  <c r="K59" i="65"/>
  <c r="K60" i="65"/>
  <c r="K61" i="65"/>
  <c r="K62" i="65"/>
  <c r="K63" i="65"/>
  <c r="K64" i="65"/>
  <c r="K65" i="65"/>
  <c r="K66" i="65"/>
  <c r="K67" i="65"/>
  <c r="K68" i="65"/>
  <c r="K69" i="65"/>
  <c r="K70" i="65"/>
  <c r="K71" i="65"/>
  <c r="K72" i="65"/>
  <c r="K73" i="65"/>
  <c r="K74" i="65"/>
  <c r="K75" i="65"/>
  <c r="K76" i="65"/>
  <c r="K77" i="65"/>
  <c r="K78" i="65"/>
  <c r="K79" i="65"/>
  <c r="K80" i="65"/>
  <c r="K81" i="65"/>
  <c r="K82" i="65"/>
  <c r="K83" i="65"/>
  <c r="K84" i="65"/>
  <c r="K85" i="65"/>
  <c r="K86" i="65"/>
  <c r="K87" i="65"/>
  <c r="K88" i="65"/>
  <c r="K89" i="65"/>
  <c r="K90" i="65"/>
  <c r="K91" i="65"/>
  <c r="K92" i="65"/>
  <c r="K93" i="65"/>
  <c r="K94" i="65"/>
  <c r="K95" i="65"/>
  <c r="K96" i="65"/>
  <c r="K97" i="65"/>
  <c r="K98" i="65"/>
  <c r="K99" i="65"/>
  <c r="K100" i="65"/>
  <c r="K101" i="65"/>
  <c r="K102" i="65"/>
  <c r="K103" i="65"/>
  <c r="K105" i="65"/>
  <c r="B4" i="35"/>
  <c r="D5" i="27"/>
  <c r="H5" i="27"/>
  <c r="P1" i="69"/>
  <c r="H6" i="27"/>
  <c r="D7" i="27"/>
  <c r="P1" i="72"/>
  <c r="P1" i="73"/>
  <c r="P1" i="74"/>
  <c r="P1" i="75"/>
  <c r="B4" i="27"/>
  <c r="F4" i="27"/>
  <c r="B5" i="27"/>
  <c r="P1" i="87"/>
  <c r="P1" i="88"/>
  <c r="P1" i="89"/>
  <c r="P1" i="91"/>
  <c r="D4" i="27"/>
  <c r="E1" i="91"/>
  <c r="B3" i="91"/>
  <c r="I62" i="91"/>
  <c r="AD62" i="91"/>
  <c r="AD63" i="91" s="1"/>
  <c r="R16" i="35" s="1"/>
  <c r="AF62" i="91"/>
  <c r="J17" i="186"/>
  <c r="E1" i="89"/>
  <c r="B3" i="89"/>
  <c r="I56" i="89"/>
  <c r="AD56" i="89"/>
  <c r="AF56" i="89"/>
  <c r="J15" i="186"/>
  <c r="E1" i="88"/>
  <c r="B3" i="88"/>
  <c r="AD77" i="88"/>
  <c r="R12" i="35" s="1"/>
  <c r="AF77" i="88"/>
  <c r="S12" i="35" s="1"/>
  <c r="G12" i="35"/>
  <c r="I13" i="186" s="1"/>
  <c r="J13" i="186"/>
  <c r="E1" i="87"/>
  <c r="B3" i="87"/>
  <c r="I100" i="87"/>
  <c r="AD100" i="87"/>
  <c r="AF100" i="87"/>
  <c r="AF101" i="87" s="1"/>
  <c r="S10" i="35" s="1"/>
  <c r="K11" i="186"/>
  <c r="G10" i="35"/>
  <c r="I11" i="186" s="1"/>
  <c r="J11" i="186"/>
  <c r="E1" i="86"/>
  <c r="B3" i="86"/>
  <c r="I101" i="86"/>
  <c r="AD101" i="86"/>
  <c r="AF101" i="86"/>
  <c r="G8" i="35"/>
  <c r="I9" i="186" s="1"/>
  <c r="J9" i="186"/>
  <c r="E1" i="85"/>
  <c r="B3" i="85"/>
  <c r="G6" i="35"/>
  <c r="I7" i="186" s="1"/>
  <c r="J7" i="186"/>
  <c r="E1" i="79"/>
  <c r="B3" i="79"/>
  <c r="AC8" i="79"/>
  <c r="AE8" i="79"/>
  <c r="I9" i="79"/>
  <c r="AC9" i="79"/>
  <c r="AE9" i="79"/>
  <c r="I49" i="79"/>
  <c r="AC49" i="79"/>
  <c r="AE49" i="79"/>
  <c r="I50" i="79"/>
  <c r="AC50" i="79"/>
  <c r="AE50" i="79"/>
  <c r="I51" i="79"/>
  <c r="AC51" i="79"/>
  <c r="AE51" i="79"/>
  <c r="I52" i="79"/>
  <c r="AC52" i="79"/>
  <c r="AE52" i="79"/>
  <c r="I53" i="79"/>
  <c r="AC53" i="79"/>
  <c r="AE53" i="79"/>
  <c r="I54" i="79"/>
  <c r="AC54" i="79"/>
  <c r="AE54" i="79"/>
  <c r="I55" i="79"/>
  <c r="AC55" i="79"/>
  <c r="AE55" i="79"/>
  <c r="I56" i="79"/>
  <c r="AC56" i="79"/>
  <c r="AE56" i="79"/>
  <c r="I57" i="79"/>
  <c r="AC57" i="79"/>
  <c r="AE57" i="79"/>
  <c r="I58" i="79"/>
  <c r="AC58" i="79"/>
  <c r="AE58" i="79"/>
  <c r="I59" i="79"/>
  <c r="AC59" i="79"/>
  <c r="AE59" i="79"/>
  <c r="I60" i="79"/>
  <c r="AC60" i="79"/>
  <c r="AE60" i="79"/>
  <c r="I66" i="79"/>
  <c r="J66" i="79" s="1"/>
  <c r="X66" i="79" s="1"/>
  <c r="AC66" i="79"/>
  <c r="AE66" i="79"/>
  <c r="I67" i="79"/>
  <c r="AC67" i="79"/>
  <c r="AE67" i="79"/>
  <c r="I68" i="79"/>
  <c r="AC68" i="79"/>
  <c r="AE68" i="79"/>
  <c r="I69" i="79"/>
  <c r="AC69" i="79"/>
  <c r="AE69" i="79"/>
  <c r="F70" i="79"/>
  <c r="G26" i="35" s="1"/>
  <c r="I27" i="186" s="1"/>
  <c r="J27" i="186"/>
  <c r="AO70" i="79"/>
  <c r="M27" i="186" s="1"/>
  <c r="AR70" i="79"/>
  <c r="N27" i="186" s="1"/>
  <c r="E1" i="82"/>
  <c r="B3" i="82"/>
  <c r="I8" i="82"/>
  <c r="AE8" i="82"/>
  <c r="F61" i="82"/>
  <c r="G25" i="35" s="1"/>
  <c r="I26" i="186" s="1"/>
  <c r="AO61" i="82"/>
  <c r="M26" i="186" s="1"/>
  <c r="AR61" i="82"/>
  <c r="N26" i="186" s="1"/>
  <c r="Y8" i="78"/>
  <c r="AF8" i="78"/>
  <c r="AF9" i="78"/>
  <c r="AF10" i="78"/>
  <c r="AF11" i="78"/>
  <c r="AF13" i="78"/>
  <c r="AF14" i="78"/>
  <c r="AF15" i="78"/>
  <c r="AF16" i="78"/>
  <c r="AF17" i="78"/>
  <c r="AF18" i="78"/>
  <c r="AF19" i="78"/>
  <c r="AF20" i="78"/>
  <c r="AF21" i="78"/>
  <c r="AF22" i="78"/>
  <c r="AF23" i="78"/>
  <c r="AF24" i="78"/>
  <c r="AF25" i="78"/>
  <c r="AF26" i="78"/>
  <c r="AF27" i="78"/>
  <c r="AF28" i="78"/>
  <c r="AF29" i="78"/>
  <c r="AF30" i="78"/>
  <c r="AF31" i="78"/>
  <c r="AF32" i="78"/>
  <c r="AF33" i="78"/>
  <c r="AF34" i="78"/>
  <c r="AF35" i="78"/>
  <c r="AF36" i="78"/>
  <c r="AF37" i="78"/>
  <c r="AF38" i="78"/>
  <c r="AF39" i="78"/>
  <c r="AF40" i="78"/>
  <c r="AF41" i="78"/>
  <c r="AF42" i="78"/>
  <c r="AF43" i="78"/>
  <c r="AF44" i="78"/>
  <c r="AF45" i="78"/>
  <c r="AF46" i="78"/>
  <c r="AF47" i="78"/>
  <c r="AF48" i="78"/>
  <c r="AF49" i="78"/>
  <c r="AF50" i="78"/>
  <c r="AF51" i="78"/>
  <c r="J52" i="78"/>
  <c r="Y52" i="78" s="1"/>
  <c r="AF52" i="78"/>
  <c r="J53" i="78"/>
  <c r="Y53" i="78" s="1"/>
  <c r="AF53" i="78"/>
  <c r="AF54" i="78"/>
  <c r="AF55" i="78"/>
  <c r="AF56" i="78"/>
  <c r="AF57" i="78"/>
  <c r="AF58" i="78"/>
  <c r="AF59" i="78"/>
  <c r="J60" i="78"/>
  <c r="Y60" i="78" s="1"/>
  <c r="AF60" i="78"/>
  <c r="J61" i="78"/>
  <c r="Y61" i="78" s="1"/>
  <c r="AF61" i="78"/>
  <c r="AF62" i="78"/>
  <c r="AF63" i="78"/>
  <c r="AF64" i="78"/>
  <c r="AF65" i="78"/>
  <c r="AF66" i="78"/>
  <c r="AF67" i="78"/>
  <c r="J68" i="78"/>
  <c r="Y68" i="78" s="1"/>
  <c r="AF68" i="78"/>
  <c r="J69" i="78"/>
  <c r="Y69" i="78" s="1"/>
  <c r="AF69" i="78"/>
  <c r="AF70" i="78"/>
  <c r="AF71" i="78"/>
  <c r="AF72" i="78"/>
  <c r="AF73" i="78"/>
  <c r="AF74" i="78"/>
  <c r="AF75" i="78"/>
  <c r="J76" i="78"/>
  <c r="Y76" i="78" s="1"/>
  <c r="AF76" i="78"/>
  <c r="I77" i="78"/>
  <c r="J77" i="78" s="1"/>
  <c r="Y77" i="78" s="1"/>
  <c r="AF77" i="78"/>
  <c r="AP77" i="78"/>
  <c r="AQ77" i="78" s="1"/>
  <c r="AY77" i="78"/>
  <c r="AZ77" i="78" s="1"/>
  <c r="I78" i="78"/>
  <c r="AF78" i="78"/>
  <c r="AP78" i="78"/>
  <c r="AQ78" i="78" s="1"/>
  <c r="AY78" i="78"/>
  <c r="AZ78" i="78" s="1"/>
  <c r="I79" i="78"/>
  <c r="J79" i="78" s="1"/>
  <c r="Y79" i="78" s="1"/>
  <c r="AF79" i="78"/>
  <c r="AP79" i="78"/>
  <c r="AQ79" i="78" s="1"/>
  <c r="AY79" i="78"/>
  <c r="AZ79" i="78" s="1"/>
  <c r="I80" i="78"/>
  <c r="AF80" i="78"/>
  <c r="AP80" i="78"/>
  <c r="AQ80" i="78" s="1"/>
  <c r="AY80" i="78"/>
  <c r="AZ80" i="78" s="1"/>
  <c r="I88" i="78"/>
  <c r="AF88" i="78"/>
  <c r="AP88" i="78"/>
  <c r="AQ88" i="78" s="1"/>
  <c r="AY88" i="78"/>
  <c r="AZ88" i="78" s="1"/>
  <c r="I89" i="78"/>
  <c r="J89" i="78" s="1"/>
  <c r="Y89" i="78" s="1"/>
  <c r="AF89" i="78"/>
  <c r="AP89" i="78"/>
  <c r="AQ89" i="78" s="1"/>
  <c r="AY89" i="78"/>
  <c r="AZ89" i="78" s="1"/>
  <c r="I90" i="78"/>
  <c r="AF90" i="78"/>
  <c r="AP90" i="78"/>
  <c r="AQ90" i="78" s="1"/>
  <c r="AY90" i="78"/>
  <c r="AZ90" i="78" s="1"/>
  <c r="I91" i="78"/>
  <c r="J91" i="78" s="1"/>
  <c r="Y91" i="78" s="1"/>
  <c r="AF91" i="78"/>
  <c r="AP91" i="78"/>
  <c r="AQ91" i="78" s="1"/>
  <c r="AY91" i="78"/>
  <c r="AZ91" i="78" s="1"/>
  <c r="I92" i="78"/>
  <c r="J92" i="78" s="1"/>
  <c r="Y92" i="78" s="1"/>
  <c r="AF92" i="78"/>
  <c r="AP92" i="78"/>
  <c r="AQ92" i="78" s="1"/>
  <c r="I93" i="78"/>
  <c r="J93" i="78" s="1"/>
  <c r="Y93" i="78" s="1"/>
  <c r="AF93" i="78"/>
  <c r="AP93" i="78"/>
  <c r="AQ93" i="78" s="1"/>
  <c r="AY93" i="78"/>
  <c r="AZ93" i="78" s="1"/>
  <c r="I94" i="78"/>
  <c r="J94" i="78" s="1"/>
  <c r="Y94" i="78" s="1"/>
  <c r="AF94" i="78"/>
  <c r="AP94" i="78"/>
  <c r="AQ94" i="78" s="1"/>
  <c r="AY94" i="78"/>
  <c r="AZ94" i="78" s="1"/>
  <c r="I95" i="78"/>
  <c r="J95" i="78" s="1"/>
  <c r="Y95" i="78" s="1"/>
  <c r="AD95" i="78"/>
  <c r="AF95" i="78"/>
  <c r="AP95" i="78"/>
  <c r="AQ95" i="78" s="1"/>
  <c r="AY95" i="78"/>
  <c r="AZ95" i="78" s="1"/>
  <c r="F96" i="78"/>
  <c r="G4" i="35" s="1"/>
  <c r="I5" i="186" s="1"/>
  <c r="AG96" i="78"/>
  <c r="J5" i="186" s="1"/>
  <c r="AK96" i="78"/>
  <c r="K5" i="186" s="1"/>
  <c r="AR96" i="78"/>
  <c r="M5" i="186" s="1"/>
  <c r="AU96" i="78"/>
  <c r="N5" i="186" s="1"/>
  <c r="E1" i="81"/>
  <c r="B3" i="81"/>
  <c r="X90" i="81"/>
  <c r="AC90" i="81"/>
  <c r="AE90" i="81"/>
  <c r="X91" i="81"/>
  <c r="AC91" i="81"/>
  <c r="AE91" i="81"/>
  <c r="X92" i="81"/>
  <c r="AC92" i="81"/>
  <c r="AE92" i="81"/>
  <c r="X93" i="81"/>
  <c r="AC93" i="81"/>
  <c r="AE93" i="81"/>
  <c r="X94" i="81"/>
  <c r="AC94" i="81"/>
  <c r="AE94" i="81"/>
  <c r="X95" i="81"/>
  <c r="AC95" i="81"/>
  <c r="AE95" i="81"/>
  <c r="X96" i="81"/>
  <c r="AC96" i="81"/>
  <c r="AE96" i="81"/>
  <c r="X97" i="81"/>
  <c r="AC97" i="81"/>
  <c r="AE97" i="81"/>
  <c r="X98" i="81"/>
  <c r="AC98" i="81"/>
  <c r="AE98" i="81"/>
  <c r="X99" i="81"/>
  <c r="AC99" i="81"/>
  <c r="AE99" i="81"/>
  <c r="X100" i="81"/>
  <c r="AC100" i="81"/>
  <c r="AE100" i="81"/>
  <c r="X101" i="81"/>
  <c r="AC101" i="81"/>
  <c r="AE101" i="81"/>
  <c r="X102" i="81"/>
  <c r="AC102" i="81"/>
  <c r="AE102" i="81"/>
  <c r="X103" i="81"/>
  <c r="AC103" i="81"/>
  <c r="AE103" i="81"/>
  <c r="X104" i="81"/>
  <c r="AC104" i="81"/>
  <c r="AE104" i="81"/>
  <c r="F105" i="81"/>
  <c r="G24" i="35" s="1"/>
  <c r="I25" i="186" s="1"/>
  <c r="AO105" i="81"/>
  <c r="M25" i="186" s="1"/>
  <c r="AR105" i="81"/>
  <c r="N25" i="186" s="1"/>
  <c r="E1" i="80"/>
  <c r="B3" i="80"/>
  <c r="I8" i="80"/>
  <c r="AE8" i="80"/>
  <c r="I48" i="80"/>
  <c r="AC48" i="80"/>
  <c r="AE48" i="80"/>
  <c r="I49" i="80"/>
  <c r="AC49" i="80"/>
  <c r="AE49" i="80"/>
  <c r="I50" i="80"/>
  <c r="AC50" i="80"/>
  <c r="AE50" i="80"/>
  <c r="I51" i="80"/>
  <c r="AC51" i="80"/>
  <c r="AE51" i="80"/>
  <c r="I52" i="80"/>
  <c r="AC52" i="80"/>
  <c r="AE52" i="80"/>
  <c r="I53" i="80"/>
  <c r="J53" i="80" s="1"/>
  <c r="X53" i="80" s="1"/>
  <c r="AC53" i="80"/>
  <c r="AE53" i="80"/>
  <c r="I54" i="80"/>
  <c r="J54" i="80" s="1"/>
  <c r="X54" i="80" s="1"/>
  <c r="AC54" i="80"/>
  <c r="AE54" i="80"/>
  <c r="I55" i="80"/>
  <c r="J55" i="80" s="1"/>
  <c r="X55" i="80" s="1"/>
  <c r="AC55" i="80"/>
  <c r="AE55" i="80"/>
  <c r="I56" i="80"/>
  <c r="J56" i="80" s="1"/>
  <c r="X56" i="80" s="1"/>
  <c r="AC56" i="80"/>
  <c r="AE56" i="80"/>
  <c r="I57" i="80"/>
  <c r="J57" i="80" s="1"/>
  <c r="X57" i="80" s="1"/>
  <c r="AC57" i="80"/>
  <c r="AE57" i="80"/>
  <c r="AI58" i="80"/>
  <c r="K24" i="186" s="1"/>
  <c r="F58" i="80"/>
  <c r="G23" i="35" s="1"/>
  <c r="I24" i="186" s="1"/>
  <c r="AO58" i="80"/>
  <c r="M24" i="186" s="1"/>
  <c r="AR58" i="80"/>
  <c r="N24" i="186" s="1"/>
  <c r="E1" i="76"/>
  <c r="B3" i="76"/>
  <c r="I8" i="76"/>
  <c r="J8" i="76" s="1"/>
  <c r="X8" i="76" s="1"/>
  <c r="AE8" i="76"/>
  <c r="I9" i="76"/>
  <c r="J9" i="76" s="1"/>
  <c r="X9" i="76" s="1"/>
  <c r="AE9" i="76"/>
  <c r="I10" i="76"/>
  <c r="J10" i="76" s="1"/>
  <c r="X10" i="76" s="1"/>
  <c r="AE10" i="76"/>
  <c r="I41" i="76"/>
  <c r="J41" i="76" s="1"/>
  <c r="X41" i="76" s="1"/>
  <c r="AE41" i="76"/>
  <c r="I43" i="76"/>
  <c r="J43" i="76" s="1"/>
  <c r="X43" i="76" s="1"/>
  <c r="AE43" i="76"/>
  <c r="I44" i="76"/>
  <c r="AE44" i="76"/>
  <c r="I45" i="76"/>
  <c r="J45" i="76" s="1"/>
  <c r="X45" i="76" s="1"/>
  <c r="AE45" i="76"/>
  <c r="I46" i="76"/>
  <c r="J46" i="76" s="1"/>
  <c r="X46" i="76" s="1"/>
  <c r="AE46" i="76"/>
  <c r="I47" i="76"/>
  <c r="J47" i="76" s="1"/>
  <c r="X47" i="76" s="1"/>
  <c r="AE47" i="76"/>
  <c r="I48" i="76"/>
  <c r="J48" i="76" s="1"/>
  <c r="X48" i="76" s="1"/>
  <c r="AE48" i="76"/>
  <c r="I49" i="76"/>
  <c r="J49" i="76" s="1"/>
  <c r="X49" i="76" s="1"/>
  <c r="AE49" i="76"/>
  <c r="I50" i="76"/>
  <c r="J50" i="76" s="1"/>
  <c r="X50" i="76" s="1"/>
  <c r="AE50" i="76"/>
  <c r="I51" i="76"/>
  <c r="J51" i="76" s="1"/>
  <c r="X51" i="76" s="1"/>
  <c r="AE51" i="76"/>
  <c r="I69" i="76"/>
  <c r="J69" i="76" s="1"/>
  <c r="X69" i="76" s="1"/>
  <c r="AC69" i="76"/>
  <c r="AE69" i="76"/>
  <c r="I70" i="76"/>
  <c r="J70" i="76" s="1"/>
  <c r="X70" i="76" s="1"/>
  <c r="AC70" i="76"/>
  <c r="AE70" i="76"/>
  <c r="I71" i="76"/>
  <c r="J71" i="76" s="1"/>
  <c r="X71" i="76" s="1"/>
  <c r="AC71" i="76"/>
  <c r="AE71" i="76"/>
  <c r="I72" i="76"/>
  <c r="J72" i="76" s="1"/>
  <c r="X72" i="76" s="1"/>
  <c r="AC72" i="76"/>
  <c r="AE72" i="76"/>
  <c r="I73" i="76"/>
  <c r="J73" i="76" s="1"/>
  <c r="X73" i="76" s="1"/>
  <c r="AC73" i="76"/>
  <c r="AE73" i="76"/>
  <c r="I74" i="76"/>
  <c r="J74" i="76" s="1"/>
  <c r="X74" i="76" s="1"/>
  <c r="AC74" i="76"/>
  <c r="AE74" i="76"/>
  <c r="I75" i="76"/>
  <c r="J75" i="76" s="1"/>
  <c r="X75" i="76" s="1"/>
  <c r="AC75" i="76"/>
  <c r="AE75" i="76"/>
  <c r="I76" i="76"/>
  <c r="J76" i="76" s="1"/>
  <c r="X76" i="76" s="1"/>
  <c r="AC76" i="76"/>
  <c r="AE76" i="76"/>
  <c r="I77" i="76"/>
  <c r="J77" i="76" s="1"/>
  <c r="X77" i="76" s="1"/>
  <c r="AC77" i="76"/>
  <c r="AE77" i="76"/>
  <c r="I78" i="76"/>
  <c r="J78" i="76" s="1"/>
  <c r="X78" i="76" s="1"/>
  <c r="AC78" i="76"/>
  <c r="AE78" i="76"/>
  <c r="I79" i="76"/>
  <c r="J79" i="76" s="1"/>
  <c r="X79" i="76" s="1"/>
  <c r="AC79" i="76"/>
  <c r="AE79" i="76"/>
  <c r="I80" i="76"/>
  <c r="J80" i="76" s="1"/>
  <c r="X80" i="76" s="1"/>
  <c r="AC80" i="76"/>
  <c r="AE80" i="76"/>
  <c r="I81" i="76"/>
  <c r="J81" i="76" s="1"/>
  <c r="X81" i="76" s="1"/>
  <c r="AC81" i="76"/>
  <c r="AE81" i="76"/>
  <c r="I82" i="76"/>
  <c r="J82" i="76" s="1"/>
  <c r="X82" i="76" s="1"/>
  <c r="AC82" i="76"/>
  <c r="AE82" i="76"/>
  <c r="I83" i="76"/>
  <c r="J83" i="76" s="1"/>
  <c r="X83" i="76" s="1"/>
  <c r="AC83" i="76"/>
  <c r="AE83" i="76"/>
  <c r="I84" i="76"/>
  <c r="J84" i="76" s="1"/>
  <c r="X84" i="76" s="1"/>
  <c r="AC84" i="76"/>
  <c r="AE84" i="76"/>
  <c r="I85" i="76"/>
  <c r="J85" i="76" s="1"/>
  <c r="X85" i="76" s="1"/>
  <c r="AC85" i="76"/>
  <c r="AE85" i="76"/>
  <c r="I86" i="76"/>
  <c r="J86" i="76" s="1"/>
  <c r="X86" i="76" s="1"/>
  <c r="AC86" i="76"/>
  <c r="AE86" i="76"/>
  <c r="I87" i="76"/>
  <c r="J87" i="76" s="1"/>
  <c r="X87" i="76" s="1"/>
  <c r="AC87" i="76"/>
  <c r="AE87" i="76"/>
  <c r="I88" i="76"/>
  <c r="J88" i="76" s="1"/>
  <c r="X88" i="76" s="1"/>
  <c r="AC88" i="76"/>
  <c r="AE88" i="76"/>
  <c r="I89" i="76"/>
  <c r="J89" i="76" s="1"/>
  <c r="X89" i="76" s="1"/>
  <c r="AC89" i="76"/>
  <c r="AE89" i="76"/>
  <c r="I90" i="76"/>
  <c r="J90" i="76" s="1"/>
  <c r="X90" i="76" s="1"/>
  <c r="AC90" i="76"/>
  <c r="AE90" i="76"/>
  <c r="F91" i="76"/>
  <c r="G22" i="35" s="1"/>
  <c r="I23" i="186" s="1"/>
  <c r="AF91" i="76"/>
  <c r="AI91" i="76"/>
  <c r="K23" i="186" s="1"/>
  <c r="AO91" i="76"/>
  <c r="M23" i="186" s="1"/>
  <c r="AR91" i="76"/>
  <c r="N23" i="186" s="1"/>
  <c r="E1" i="75"/>
  <c r="B3" i="75"/>
  <c r="I50" i="75"/>
  <c r="J50" i="75" s="1"/>
  <c r="Y50" i="75" s="1"/>
  <c r="AD50" i="75"/>
  <c r="AF50" i="75"/>
  <c r="I51" i="75"/>
  <c r="J51" i="75" s="1"/>
  <c r="Y51" i="75" s="1"/>
  <c r="AD51" i="75"/>
  <c r="AF51" i="75"/>
  <c r="I52" i="75"/>
  <c r="J52" i="75" s="1"/>
  <c r="Y52" i="75" s="1"/>
  <c r="AD52" i="75"/>
  <c r="AF52" i="75"/>
  <c r="I53" i="75"/>
  <c r="J53" i="75" s="1"/>
  <c r="Y53" i="75" s="1"/>
  <c r="AD53" i="75"/>
  <c r="AF53" i="75"/>
  <c r="F54" i="75"/>
  <c r="G21" i="35" s="1"/>
  <c r="I22" i="186" s="1"/>
  <c r="AG54" i="75"/>
  <c r="J22" i="186" s="1"/>
  <c r="AK54" i="75"/>
  <c r="K22" i="186" s="1"/>
  <c r="AR54" i="75"/>
  <c r="M22" i="186" s="1"/>
  <c r="AU54" i="75"/>
  <c r="N22" i="186" s="1"/>
  <c r="E1" i="74"/>
  <c r="B3" i="74"/>
  <c r="AQ53" i="74"/>
  <c r="Z20" i="35" s="1"/>
  <c r="AT53" i="74"/>
  <c r="AA20" i="35" s="1"/>
  <c r="AW53" i="74"/>
  <c r="AB20" i="35" s="1"/>
  <c r="AZ53" i="74"/>
  <c r="AC20" i="35" s="1"/>
  <c r="I43" i="74"/>
  <c r="J43" i="74" s="1"/>
  <c r="Y43" i="74" s="1"/>
  <c r="AD43" i="74"/>
  <c r="AF43" i="74"/>
  <c r="I44" i="74"/>
  <c r="J44" i="74" s="1"/>
  <c r="Y44" i="74" s="1"/>
  <c r="AD44" i="74"/>
  <c r="AF44" i="74"/>
  <c r="I45" i="74"/>
  <c r="J45" i="74" s="1"/>
  <c r="Y45" i="74" s="1"/>
  <c r="AD45" i="74"/>
  <c r="AF45" i="74"/>
  <c r="I46" i="74"/>
  <c r="J46" i="74" s="1"/>
  <c r="Y46" i="74" s="1"/>
  <c r="AD46" i="74"/>
  <c r="AF46" i="74"/>
  <c r="I47" i="74"/>
  <c r="J47" i="74" s="1"/>
  <c r="Y47" i="74" s="1"/>
  <c r="AD47" i="74"/>
  <c r="AF47" i="74"/>
  <c r="I48" i="74"/>
  <c r="J48" i="74" s="1"/>
  <c r="Y48" i="74" s="1"/>
  <c r="AD48" i="74"/>
  <c r="AF48" i="74"/>
  <c r="I49" i="74"/>
  <c r="J49" i="74" s="1"/>
  <c r="Y49" i="74" s="1"/>
  <c r="AD49" i="74"/>
  <c r="AF49" i="74"/>
  <c r="I50" i="74"/>
  <c r="J50" i="74" s="1"/>
  <c r="Y50" i="74" s="1"/>
  <c r="AD50" i="74"/>
  <c r="AF50" i="74"/>
  <c r="I51" i="74"/>
  <c r="J51" i="74" s="1"/>
  <c r="Y51" i="74" s="1"/>
  <c r="AD51" i="74"/>
  <c r="AF51" i="74"/>
  <c r="I52" i="74"/>
  <c r="J52" i="74" s="1"/>
  <c r="Y52" i="74" s="1"/>
  <c r="AD52" i="74"/>
  <c r="AF52" i="74"/>
  <c r="F53" i="74"/>
  <c r="G20" i="35" s="1"/>
  <c r="I21" i="186" s="1"/>
  <c r="J21" i="186"/>
  <c r="AR53" i="74"/>
  <c r="M21" i="186" s="1"/>
  <c r="AU53" i="74"/>
  <c r="E1" i="73"/>
  <c r="B3" i="73"/>
  <c r="I93" i="73"/>
  <c r="J93" i="73" s="1"/>
  <c r="Y93" i="73" s="1"/>
  <c r="AD93" i="73"/>
  <c r="AF93" i="73"/>
  <c r="I94" i="73"/>
  <c r="J94" i="73" s="1"/>
  <c r="Y94" i="73" s="1"/>
  <c r="AD94" i="73"/>
  <c r="AF94" i="73"/>
  <c r="I95" i="73"/>
  <c r="J95" i="73" s="1"/>
  <c r="Y95" i="73" s="1"/>
  <c r="AD95" i="73"/>
  <c r="AF95" i="73"/>
  <c r="I96" i="73"/>
  <c r="J96" i="73" s="1"/>
  <c r="Y96" i="73" s="1"/>
  <c r="AD96" i="73"/>
  <c r="AF96" i="73"/>
  <c r="I97" i="73"/>
  <c r="J97" i="73" s="1"/>
  <c r="Y97" i="73" s="1"/>
  <c r="AD97" i="73"/>
  <c r="AF97" i="73"/>
  <c r="I98" i="73"/>
  <c r="J98" i="73" s="1"/>
  <c r="Y98" i="73" s="1"/>
  <c r="AD98" i="73"/>
  <c r="AF98" i="73"/>
  <c r="I99" i="73"/>
  <c r="J99" i="73" s="1"/>
  <c r="Y99" i="73" s="1"/>
  <c r="AD99" i="73"/>
  <c r="AF99" i="73"/>
  <c r="I100" i="73"/>
  <c r="J100" i="73" s="1"/>
  <c r="Y100" i="73" s="1"/>
  <c r="AD100" i="73"/>
  <c r="AF100" i="73"/>
  <c r="I101" i="73"/>
  <c r="J101" i="73" s="1"/>
  <c r="Y101" i="73" s="1"/>
  <c r="AD101" i="73"/>
  <c r="AF101" i="73"/>
  <c r="I102" i="73"/>
  <c r="J102" i="73" s="1"/>
  <c r="Y102" i="73" s="1"/>
  <c r="AD102" i="73"/>
  <c r="AF102" i="73"/>
  <c r="I103" i="73"/>
  <c r="J103" i="73" s="1"/>
  <c r="Y103" i="73" s="1"/>
  <c r="AD103" i="73"/>
  <c r="AF103" i="73"/>
  <c r="I104" i="73"/>
  <c r="J104" i="73" s="1"/>
  <c r="Y104" i="73" s="1"/>
  <c r="AD104" i="73"/>
  <c r="AF104" i="73"/>
  <c r="I105" i="73"/>
  <c r="J105" i="73" s="1"/>
  <c r="Y105" i="73" s="1"/>
  <c r="AD105" i="73"/>
  <c r="AF105" i="73"/>
  <c r="I106" i="73"/>
  <c r="J106" i="73" s="1"/>
  <c r="Y106" i="73" s="1"/>
  <c r="AD106" i="73"/>
  <c r="AF106" i="73"/>
  <c r="I107" i="73"/>
  <c r="J107" i="73" s="1"/>
  <c r="Y107" i="73" s="1"/>
  <c r="AD107" i="73"/>
  <c r="AF107" i="73"/>
  <c r="I108" i="73"/>
  <c r="J108" i="73" s="1"/>
  <c r="Y108" i="73" s="1"/>
  <c r="AD108" i="73"/>
  <c r="AF108" i="73"/>
  <c r="I109" i="73"/>
  <c r="J109" i="73" s="1"/>
  <c r="Y109" i="73" s="1"/>
  <c r="AD109" i="73"/>
  <c r="AF109" i="73"/>
  <c r="I110" i="73"/>
  <c r="J110" i="73" s="1"/>
  <c r="Y110" i="73" s="1"/>
  <c r="AD110" i="73"/>
  <c r="AF110" i="73"/>
  <c r="F111" i="73"/>
  <c r="G19" i="35" s="1"/>
  <c r="I20" i="186" s="1"/>
  <c r="AG111" i="73"/>
  <c r="J20" i="186" s="1"/>
  <c r="AK111" i="73"/>
  <c r="K20" i="186" s="1"/>
  <c r="AR111" i="73"/>
  <c r="AU111" i="73"/>
  <c r="E1" i="72"/>
  <c r="B3" i="72"/>
  <c r="AN103" i="72"/>
  <c r="Y18" i="35" s="1"/>
  <c r="AQ103" i="72"/>
  <c r="Z18" i="35" s="1"/>
  <c r="AT103" i="72"/>
  <c r="AR104" i="72" s="1"/>
  <c r="I58" i="72"/>
  <c r="J58" i="72" s="1"/>
  <c r="Y58" i="72" s="1"/>
  <c r="AF58" i="72"/>
  <c r="I59" i="72"/>
  <c r="AF59" i="72"/>
  <c r="I60" i="72"/>
  <c r="AF60" i="72"/>
  <c r="I61" i="72"/>
  <c r="AF61" i="72"/>
  <c r="I62" i="72"/>
  <c r="J62" i="72" s="1"/>
  <c r="Y62" i="72" s="1"/>
  <c r="AF62" i="72"/>
  <c r="I85" i="72"/>
  <c r="J85" i="72" s="1"/>
  <c r="Y85" i="72" s="1"/>
  <c r="AD85" i="72"/>
  <c r="AF85" i="72"/>
  <c r="I86" i="72"/>
  <c r="J86" i="72" s="1"/>
  <c r="Y86" i="72" s="1"/>
  <c r="AD86" i="72"/>
  <c r="AF86" i="72"/>
  <c r="I87" i="72"/>
  <c r="J87" i="72" s="1"/>
  <c r="Y87" i="72" s="1"/>
  <c r="AD87" i="72"/>
  <c r="AF87" i="72"/>
  <c r="I88" i="72"/>
  <c r="J88" i="72" s="1"/>
  <c r="Y88" i="72" s="1"/>
  <c r="AD88" i="72"/>
  <c r="AF88" i="72"/>
  <c r="I89" i="72"/>
  <c r="J89" i="72" s="1"/>
  <c r="Y89" i="72" s="1"/>
  <c r="AD89" i="72"/>
  <c r="AF89" i="72"/>
  <c r="I90" i="72"/>
  <c r="J90" i="72" s="1"/>
  <c r="Y90" i="72" s="1"/>
  <c r="AD90" i="72"/>
  <c r="AF90" i="72"/>
  <c r="I91" i="72"/>
  <c r="J91" i="72" s="1"/>
  <c r="Y91" i="72" s="1"/>
  <c r="AD91" i="72"/>
  <c r="AF91" i="72"/>
  <c r="I92" i="72"/>
  <c r="J92" i="72" s="1"/>
  <c r="Y92" i="72" s="1"/>
  <c r="AD92" i="72"/>
  <c r="AF92" i="72"/>
  <c r="I93" i="72"/>
  <c r="J93" i="72" s="1"/>
  <c r="Y93" i="72" s="1"/>
  <c r="AD93" i="72"/>
  <c r="AF93" i="72"/>
  <c r="I94" i="72"/>
  <c r="J94" i="72" s="1"/>
  <c r="Y94" i="72" s="1"/>
  <c r="AD94" i="72"/>
  <c r="AF94" i="72"/>
  <c r="I95" i="72"/>
  <c r="J95" i="72" s="1"/>
  <c r="Y95" i="72" s="1"/>
  <c r="AD95" i="72"/>
  <c r="AF95" i="72"/>
  <c r="I96" i="72"/>
  <c r="J96" i="72" s="1"/>
  <c r="Y96" i="72" s="1"/>
  <c r="AD96" i="72"/>
  <c r="AF96" i="72"/>
  <c r="I97" i="72"/>
  <c r="J97" i="72" s="1"/>
  <c r="Y97" i="72" s="1"/>
  <c r="AD97" i="72"/>
  <c r="AF97" i="72"/>
  <c r="I98" i="72"/>
  <c r="J98" i="72" s="1"/>
  <c r="Y98" i="72" s="1"/>
  <c r="AD98" i="72"/>
  <c r="AF98" i="72"/>
  <c r="I99" i="72"/>
  <c r="J99" i="72" s="1"/>
  <c r="Y99" i="72" s="1"/>
  <c r="AD99" i="72"/>
  <c r="AF99" i="72"/>
  <c r="I100" i="72"/>
  <c r="J100" i="72" s="1"/>
  <c r="Y100" i="72" s="1"/>
  <c r="AD100" i="72"/>
  <c r="AF100" i="72"/>
  <c r="I101" i="72"/>
  <c r="J101" i="72" s="1"/>
  <c r="Y101" i="72" s="1"/>
  <c r="AD101" i="72"/>
  <c r="AF101" i="72"/>
  <c r="I102" i="72"/>
  <c r="J102" i="72" s="1"/>
  <c r="Y102" i="72" s="1"/>
  <c r="AD102" i="72"/>
  <c r="AF102" i="72"/>
  <c r="F103" i="72"/>
  <c r="G18" i="35" s="1"/>
  <c r="I19" i="186" s="1"/>
  <c r="AG103" i="72"/>
  <c r="J19" i="186" s="1"/>
  <c r="AK103" i="72"/>
  <c r="K19" i="186" s="1"/>
  <c r="AR103" i="72"/>
  <c r="M19" i="186" s="1"/>
  <c r="AU103" i="72"/>
  <c r="N19" i="186" s="1"/>
  <c r="E1" i="71"/>
  <c r="B3" i="71"/>
  <c r="G17" i="35"/>
  <c r="I18" i="186" s="1"/>
  <c r="AG95" i="71"/>
  <c r="J18" i="186" s="1"/>
  <c r="AK95" i="71"/>
  <c r="K18" i="186" s="1"/>
  <c r="AR95" i="71"/>
  <c r="M18" i="186" s="1"/>
  <c r="AU95" i="71"/>
  <c r="N18" i="186" s="1"/>
  <c r="E1" i="70"/>
  <c r="B3" i="70"/>
  <c r="I29" i="70"/>
  <c r="J29" i="70" s="1"/>
  <c r="Y29" i="70" s="1"/>
  <c r="AD29" i="70"/>
  <c r="AF29" i="70"/>
  <c r="I30" i="70"/>
  <c r="J30" i="70" s="1"/>
  <c r="Y30" i="70" s="1"/>
  <c r="AD30" i="70"/>
  <c r="AF30" i="70"/>
  <c r="I31" i="70"/>
  <c r="J31" i="70" s="1"/>
  <c r="Y31" i="70" s="1"/>
  <c r="AD31" i="70"/>
  <c r="AF31" i="70"/>
  <c r="I32" i="70"/>
  <c r="J32" i="70" s="1"/>
  <c r="Y32" i="70" s="1"/>
  <c r="AD32" i="70"/>
  <c r="AF32" i="70"/>
  <c r="I33" i="70"/>
  <c r="J33" i="70" s="1"/>
  <c r="Y33" i="70" s="1"/>
  <c r="AD33" i="70"/>
  <c r="AF33" i="70"/>
  <c r="I34" i="70"/>
  <c r="J34" i="70" s="1"/>
  <c r="Y34" i="70" s="1"/>
  <c r="AD34" i="70"/>
  <c r="AF34" i="70"/>
  <c r="I35" i="70"/>
  <c r="J35" i="70" s="1"/>
  <c r="Y35" i="70" s="1"/>
  <c r="AD35" i="70"/>
  <c r="AF35" i="70"/>
  <c r="I36" i="70"/>
  <c r="J36" i="70" s="1"/>
  <c r="Y36" i="70" s="1"/>
  <c r="AD36" i="70"/>
  <c r="AF36" i="70"/>
  <c r="I37" i="70"/>
  <c r="J37" i="70" s="1"/>
  <c r="Y37" i="70" s="1"/>
  <c r="AD37" i="70"/>
  <c r="AF37" i="70"/>
  <c r="I38" i="70"/>
  <c r="J38" i="70" s="1"/>
  <c r="Y38" i="70" s="1"/>
  <c r="AD38" i="70"/>
  <c r="AF38" i="70"/>
  <c r="I39" i="70"/>
  <c r="J39" i="70" s="1"/>
  <c r="Y39" i="70" s="1"/>
  <c r="AD39" i="70"/>
  <c r="AF39" i="70"/>
  <c r="I40" i="70"/>
  <c r="J40" i="70" s="1"/>
  <c r="Y40" i="70" s="1"/>
  <c r="AD40" i="70"/>
  <c r="AF40" i="70"/>
  <c r="I41" i="70"/>
  <c r="J41" i="70" s="1"/>
  <c r="Y41" i="70" s="1"/>
  <c r="AD41" i="70"/>
  <c r="AF41" i="70"/>
  <c r="I42" i="70"/>
  <c r="J42" i="70" s="1"/>
  <c r="Y42" i="70" s="1"/>
  <c r="AD42" i="70"/>
  <c r="AF42" i="70"/>
  <c r="I43" i="70"/>
  <c r="J43" i="70" s="1"/>
  <c r="Y43" i="70" s="1"/>
  <c r="AD43" i="70"/>
  <c r="AF43" i="70"/>
  <c r="I44" i="70"/>
  <c r="J44" i="70" s="1"/>
  <c r="Y44" i="70" s="1"/>
  <c r="AD44" i="70"/>
  <c r="AF44" i="70"/>
  <c r="I45" i="70"/>
  <c r="J45" i="70" s="1"/>
  <c r="Y45" i="70" s="1"/>
  <c r="AD45" i="70"/>
  <c r="AF45" i="70"/>
  <c r="I46" i="70"/>
  <c r="J46" i="70" s="1"/>
  <c r="Y46" i="70" s="1"/>
  <c r="AD46" i="70"/>
  <c r="AF46" i="70"/>
  <c r="I47" i="70"/>
  <c r="J47" i="70" s="1"/>
  <c r="Y47" i="70" s="1"/>
  <c r="AD47" i="70"/>
  <c r="AF47" i="70"/>
  <c r="I48" i="70"/>
  <c r="J48" i="70" s="1"/>
  <c r="Y48" i="70" s="1"/>
  <c r="AD48" i="70"/>
  <c r="AF48" i="70"/>
  <c r="I49" i="70"/>
  <c r="J49" i="70" s="1"/>
  <c r="Y49" i="70" s="1"/>
  <c r="AD49" i="70"/>
  <c r="AF49" i="70"/>
  <c r="I50" i="70"/>
  <c r="J50" i="70" s="1"/>
  <c r="Y50" i="70" s="1"/>
  <c r="AD50" i="70"/>
  <c r="AF50" i="70"/>
  <c r="I51" i="70"/>
  <c r="J51" i="70" s="1"/>
  <c r="Y51" i="70" s="1"/>
  <c r="AD51" i="70"/>
  <c r="AF51" i="70"/>
  <c r="I52" i="70"/>
  <c r="J52" i="70" s="1"/>
  <c r="Y52" i="70" s="1"/>
  <c r="AD52" i="70"/>
  <c r="AF52" i="70"/>
  <c r="I53" i="70"/>
  <c r="J53" i="70" s="1"/>
  <c r="Y53" i="70" s="1"/>
  <c r="AD53" i="70"/>
  <c r="AF53" i="70"/>
  <c r="I54" i="70"/>
  <c r="J54" i="70" s="1"/>
  <c r="Y54" i="70" s="1"/>
  <c r="AD54" i="70"/>
  <c r="AF54" i="70"/>
  <c r="I55" i="70"/>
  <c r="J55" i="70" s="1"/>
  <c r="Y55" i="70" s="1"/>
  <c r="AD55" i="70"/>
  <c r="AF55" i="70"/>
  <c r="I56" i="70"/>
  <c r="J56" i="70" s="1"/>
  <c r="Y56" i="70" s="1"/>
  <c r="AD56" i="70"/>
  <c r="AF56" i="70"/>
  <c r="I57" i="70"/>
  <c r="J57" i="70" s="1"/>
  <c r="Y57" i="70" s="1"/>
  <c r="AD57" i="70"/>
  <c r="AF57" i="70"/>
  <c r="I58" i="70"/>
  <c r="J58" i="70" s="1"/>
  <c r="Y58" i="70" s="1"/>
  <c r="AD58" i="70"/>
  <c r="AF58" i="70"/>
  <c r="I59" i="70"/>
  <c r="J59" i="70" s="1"/>
  <c r="Y59" i="70" s="1"/>
  <c r="AD59" i="70"/>
  <c r="AF59" i="70"/>
  <c r="I60" i="70"/>
  <c r="J60" i="70" s="1"/>
  <c r="Y60" i="70" s="1"/>
  <c r="AD60" i="70"/>
  <c r="AF60" i="70"/>
  <c r="I61" i="70"/>
  <c r="J61" i="70" s="1"/>
  <c r="Y61" i="70" s="1"/>
  <c r="AD61" i="70"/>
  <c r="AF61" i="70"/>
  <c r="I62" i="70"/>
  <c r="J62" i="70" s="1"/>
  <c r="Y62" i="70" s="1"/>
  <c r="AD62" i="70"/>
  <c r="AF62" i="70"/>
  <c r="I63" i="70"/>
  <c r="J63" i="70" s="1"/>
  <c r="Y63" i="70" s="1"/>
  <c r="AD63" i="70"/>
  <c r="AF63" i="70"/>
  <c r="I64" i="70"/>
  <c r="J64" i="70" s="1"/>
  <c r="Y64" i="70" s="1"/>
  <c r="AD64" i="70"/>
  <c r="AF64" i="70"/>
  <c r="I65" i="70"/>
  <c r="J65" i="70" s="1"/>
  <c r="Y65" i="70" s="1"/>
  <c r="AD65" i="70"/>
  <c r="AF65" i="70"/>
  <c r="I66" i="70"/>
  <c r="J66" i="70" s="1"/>
  <c r="Y66" i="70" s="1"/>
  <c r="AD66" i="70"/>
  <c r="AF66" i="70"/>
  <c r="I67" i="70"/>
  <c r="J67" i="70" s="1"/>
  <c r="Y67" i="70" s="1"/>
  <c r="AD67" i="70"/>
  <c r="AF67" i="70"/>
  <c r="I68" i="70"/>
  <c r="J68" i="70" s="1"/>
  <c r="Y68" i="70" s="1"/>
  <c r="AD68" i="70"/>
  <c r="AF68" i="70"/>
  <c r="I69" i="70"/>
  <c r="J69" i="70" s="1"/>
  <c r="Y69" i="70" s="1"/>
  <c r="AD69" i="70"/>
  <c r="AF69" i="70"/>
  <c r="I70" i="70"/>
  <c r="J70" i="70" s="1"/>
  <c r="Y70" i="70" s="1"/>
  <c r="AD70" i="70"/>
  <c r="AF70" i="70"/>
  <c r="I71" i="70"/>
  <c r="J71" i="70" s="1"/>
  <c r="Y71" i="70" s="1"/>
  <c r="AD71" i="70"/>
  <c r="AF71" i="70"/>
  <c r="I72" i="70"/>
  <c r="J72" i="70" s="1"/>
  <c r="Y72" i="70" s="1"/>
  <c r="AD72" i="70"/>
  <c r="AF72" i="70"/>
  <c r="I73" i="70"/>
  <c r="J73" i="70" s="1"/>
  <c r="Y73" i="70" s="1"/>
  <c r="AD73" i="70"/>
  <c r="AF73" i="70"/>
  <c r="I74" i="70"/>
  <c r="J74" i="70" s="1"/>
  <c r="Y74" i="70" s="1"/>
  <c r="AD74" i="70"/>
  <c r="AF74" i="70"/>
  <c r="I75" i="70"/>
  <c r="J75" i="70" s="1"/>
  <c r="Y75" i="70" s="1"/>
  <c r="AD75" i="70"/>
  <c r="AF75" i="70"/>
  <c r="I76" i="70"/>
  <c r="J76" i="70" s="1"/>
  <c r="Y76" i="70" s="1"/>
  <c r="AD76" i="70"/>
  <c r="AF76" i="70"/>
  <c r="I77" i="70"/>
  <c r="J77" i="70" s="1"/>
  <c r="Y77" i="70" s="1"/>
  <c r="AD77" i="70"/>
  <c r="AF77" i="70"/>
  <c r="I78" i="70"/>
  <c r="J78" i="70" s="1"/>
  <c r="Y78" i="70" s="1"/>
  <c r="AD78" i="70"/>
  <c r="AF78" i="70"/>
  <c r="I79" i="70"/>
  <c r="J79" i="70" s="1"/>
  <c r="Y79" i="70" s="1"/>
  <c r="AD79" i="70"/>
  <c r="AF79" i="70"/>
  <c r="I80" i="70"/>
  <c r="J80" i="70" s="1"/>
  <c r="Y80" i="70" s="1"/>
  <c r="AD80" i="70"/>
  <c r="AF80" i="70"/>
  <c r="I81" i="70"/>
  <c r="J81" i="70" s="1"/>
  <c r="Y81" i="70" s="1"/>
  <c r="AD81" i="70"/>
  <c r="AF81" i="70"/>
  <c r="I82" i="70"/>
  <c r="J82" i="70" s="1"/>
  <c r="Y82" i="70" s="1"/>
  <c r="AD82" i="70"/>
  <c r="AF82" i="70"/>
  <c r="I83" i="70"/>
  <c r="J83" i="70" s="1"/>
  <c r="Y83" i="70" s="1"/>
  <c r="AD83" i="70"/>
  <c r="AF83" i="70"/>
  <c r="I84" i="70"/>
  <c r="J84" i="70" s="1"/>
  <c r="Y84" i="70" s="1"/>
  <c r="AD84" i="70"/>
  <c r="AF84" i="70"/>
  <c r="I85" i="70"/>
  <c r="J85" i="70" s="1"/>
  <c r="Y85" i="70" s="1"/>
  <c r="AD85" i="70"/>
  <c r="AF85" i="70"/>
  <c r="I86" i="70"/>
  <c r="J86" i="70" s="1"/>
  <c r="Y86" i="70" s="1"/>
  <c r="AD86" i="70"/>
  <c r="AF86" i="70"/>
  <c r="I87" i="70"/>
  <c r="J87" i="70" s="1"/>
  <c r="Y87" i="70" s="1"/>
  <c r="AD87" i="70"/>
  <c r="AF87" i="70"/>
  <c r="I88" i="70"/>
  <c r="J88" i="70" s="1"/>
  <c r="Y88" i="70" s="1"/>
  <c r="AD88" i="70"/>
  <c r="AF88" i="70"/>
  <c r="I89" i="70"/>
  <c r="J89" i="70" s="1"/>
  <c r="Y89" i="70" s="1"/>
  <c r="AD89" i="70"/>
  <c r="AF89" i="70"/>
  <c r="I90" i="70"/>
  <c r="J90" i="70" s="1"/>
  <c r="Y90" i="70" s="1"/>
  <c r="AD90" i="70"/>
  <c r="AF90" i="70"/>
  <c r="I91" i="70"/>
  <c r="J91" i="70" s="1"/>
  <c r="Y91" i="70" s="1"/>
  <c r="AD91" i="70"/>
  <c r="AF91" i="70"/>
  <c r="I92" i="70"/>
  <c r="J92" i="70" s="1"/>
  <c r="Y92" i="70" s="1"/>
  <c r="AD92" i="70"/>
  <c r="AF92" i="70"/>
  <c r="I93" i="70"/>
  <c r="J93" i="70" s="1"/>
  <c r="Y93" i="70" s="1"/>
  <c r="AD93" i="70"/>
  <c r="AF93" i="70"/>
  <c r="F94" i="70"/>
  <c r="G15" i="35" s="1"/>
  <c r="I16" i="186" s="1"/>
  <c r="AR94" i="70"/>
  <c r="M16" i="186" s="1"/>
  <c r="AU94" i="70"/>
  <c r="N16" i="186" s="1"/>
  <c r="E1" i="77"/>
  <c r="B3" i="77"/>
  <c r="I8" i="77"/>
  <c r="J8" i="77" s="1"/>
  <c r="X8" i="77" s="1"/>
  <c r="AC8" i="77"/>
  <c r="AE8" i="77"/>
  <c r="I98" i="77"/>
  <c r="J98" i="77" s="1"/>
  <c r="X98" i="77" s="1"/>
  <c r="AC98" i="77"/>
  <c r="AE98" i="77"/>
  <c r="I99" i="77"/>
  <c r="J99" i="77" s="1"/>
  <c r="X99" i="77" s="1"/>
  <c r="AC99" i="77"/>
  <c r="AE99" i="77"/>
  <c r="I100" i="77"/>
  <c r="J100" i="77" s="1"/>
  <c r="X100" i="77" s="1"/>
  <c r="AC100" i="77"/>
  <c r="AE100" i="77"/>
  <c r="F101" i="77"/>
  <c r="AO101" i="77"/>
  <c r="M28" i="186" s="1"/>
  <c r="AR101" i="77"/>
  <c r="N28" i="186" s="1"/>
  <c r="E1" i="69"/>
  <c r="B3" i="69"/>
  <c r="I29" i="69"/>
  <c r="J29" i="69" s="1"/>
  <c r="Y29" i="69" s="1"/>
  <c r="AD29" i="69"/>
  <c r="AF29" i="69"/>
  <c r="I30" i="69"/>
  <c r="J30" i="69" s="1"/>
  <c r="Y30" i="69" s="1"/>
  <c r="AD30" i="69"/>
  <c r="AF30" i="69"/>
  <c r="I31" i="69"/>
  <c r="J31" i="69" s="1"/>
  <c r="Y31" i="69" s="1"/>
  <c r="AD31" i="69"/>
  <c r="AF31" i="69"/>
  <c r="I32" i="69"/>
  <c r="J32" i="69" s="1"/>
  <c r="Y32" i="69" s="1"/>
  <c r="AD32" i="69"/>
  <c r="AF32" i="69"/>
  <c r="I33" i="69"/>
  <c r="J33" i="69" s="1"/>
  <c r="Y33" i="69" s="1"/>
  <c r="AD33" i="69"/>
  <c r="AF33" i="69"/>
  <c r="I34" i="69"/>
  <c r="J34" i="69" s="1"/>
  <c r="Y34" i="69" s="1"/>
  <c r="AD34" i="69"/>
  <c r="AF34" i="69"/>
  <c r="I35" i="69"/>
  <c r="J35" i="69" s="1"/>
  <c r="Y35" i="69" s="1"/>
  <c r="AD35" i="69"/>
  <c r="AF35" i="69"/>
  <c r="I36" i="69"/>
  <c r="J36" i="69" s="1"/>
  <c r="Y36" i="69" s="1"/>
  <c r="AD36" i="69"/>
  <c r="AF36" i="69"/>
  <c r="I37" i="69"/>
  <c r="J37" i="69" s="1"/>
  <c r="Y37" i="69" s="1"/>
  <c r="AD37" i="69"/>
  <c r="AF37" i="69"/>
  <c r="I38" i="69"/>
  <c r="J38" i="69" s="1"/>
  <c r="Y38" i="69" s="1"/>
  <c r="AD38" i="69"/>
  <c r="AF38" i="69"/>
  <c r="I39" i="69"/>
  <c r="J39" i="69" s="1"/>
  <c r="Y39" i="69" s="1"/>
  <c r="AD39" i="69"/>
  <c r="AF39" i="69"/>
  <c r="I40" i="69"/>
  <c r="J40" i="69" s="1"/>
  <c r="Y40" i="69" s="1"/>
  <c r="AD40" i="69"/>
  <c r="AF40" i="69"/>
  <c r="I41" i="69"/>
  <c r="J41" i="69" s="1"/>
  <c r="Y41" i="69" s="1"/>
  <c r="AD41" i="69"/>
  <c r="AF41" i="69"/>
  <c r="I42" i="69"/>
  <c r="J42" i="69" s="1"/>
  <c r="Y42" i="69" s="1"/>
  <c r="AD42" i="69"/>
  <c r="AF42" i="69"/>
  <c r="I43" i="69"/>
  <c r="J43" i="69" s="1"/>
  <c r="Y43" i="69" s="1"/>
  <c r="AD43" i="69"/>
  <c r="AF43" i="69"/>
  <c r="I44" i="69"/>
  <c r="J44" i="69" s="1"/>
  <c r="Y44" i="69" s="1"/>
  <c r="AD44" i="69"/>
  <c r="AF44" i="69"/>
  <c r="I45" i="69"/>
  <c r="J45" i="69" s="1"/>
  <c r="Y45" i="69" s="1"/>
  <c r="AD45" i="69"/>
  <c r="AF45" i="69"/>
  <c r="I46" i="69"/>
  <c r="J46" i="69" s="1"/>
  <c r="Y46" i="69" s="1"/>
  <c r="AD46" i="69"/>
  <c r="AF46" i="69"/>
  <c r="I47" i="69"/>
  <c r="J47" i="69" s="1"/>
  <c r="Y47" i="69" s="1"/>
  <c r="AD47" i="69"/>
  <c r="AF47" i="69"/>
  <c r="I48" i="69"/>
  <c r="J48" i="69" s="1"/>
  <c r="Y48" i="69" s="1"/>
  <c r="AD48" i="69"/>
  <c r="AF48" i="69"/>
  <c r="I49" i="69"/>
  <c r="J49" i="69" s="1"/>
  <c r="Y49" i="69" s="1"/>
  <c r="AD49" i="69"/>
  <c r="AF49" i="69"/>
  <c r="I50" i="69"/>
  <c r="J50" i="69" s="1"/>
  <c r="Y50" i="69" s="1"/>
  <c r="AD50" i="69"/>
  <c r="AF50" i="69"/>
  <c r="I51" i="69"/>
  <c r="J51" i="69" s="1"/>
  <c r="Y51" i="69" s="1"/>
  <c r="AD51" i="69"/>
  <c r="AF51" i="69"/>
  <c r="I52" i="69"/>
  <c r="J52" i="69" s="1"/>
  <c r="Y52" i="69" s="1"/>
  <c r="AD52" i="69"/>
  <c r="AF52" i="69"/>
  <c r="I53" i="69"/>
  <c r="J53" i="69" s="1"/>
  <c r="Y53" i="69" s="1"/>
  <c r="AD53" i="69"/>
  <c r="AF53" i="69"/>
  <c r="I54" i="69"/>
  <c r="J54" i="69" s="1"/>
  <c r="Y54" i="69" s="1"/>
  <c r="AD54" i="69"/>
  <c r="AF54" i="69"/>
  <c r="I55" i="69"/>
  <c r="J55" i="69" s="1"/>
  <c r="Y55" i="69" s="1"/>
  <c r="AD55" i="69"/>
  <c r="AF55" i="69"/>
  <c r="I56" i="69"/>
  <c r="J56" i="69" s="1"/>
  <c r="Y56" i="69" s="1"/>
  <c r="AD56" i="69"/>
  <c r="AF56" i="69"/>
  <c r="I57" i="69"/>
  <c r="J57" i="69" s="1"/>
  <c r="Y57" i="69" s="1"/>
  <c r="AD57" i="69"/>
  <c r="AF57" i="69"/>
  <c r="I58" i="69"/>
  <c r="J58" i="69" s="1"/>
  <c r="Y58" i="69" s="1"/>
  <c r="AD58" i="69"/>
  <c r="AF58" i="69"/>
  <c r="I59" i="69"/>
  <c r="J59" i="69" s="1"/>
  <c r="Y59" i="69" s="1"/>
  <c r="AD59" i="69"/>
  <c r="AF59" i="69"/>
  <c r="I60" i="69"/>
  <c r="J60" i="69" s="1"/>
  <c r="Y60" i="69" s="1"/>
  <c r="AD60" i="69"/>
  <c r="AF60" i="69"/>
  <c r="I61" i="69"/>
  <c r="J61" i="69" s="1"/>
  <c r="Y61" i="69" s="1"/>
  <c r="AD61" i="69"/>
  <c r="AF61" i="69"/>
  <c r="I62" i="69"/>
  <c r="J62" i="69" s="1"/>
  <c r="Y62" i="69" s="1"/>
  <c r="AD62" i="69"/>
  <c r="AF62" i="69"/>
  <c r="I63" i="69"/>
  <c r="J63" i="69" s="1"/>
  <c r="Y63" i="69" s="1"/>
  <c r="AD63" i="69"/>
  <c r="AF63" i="69"/>
  <c r="I64" i="69"/>
  <c r="J64" i="69" s="1"/>
  <c r="Y64" i="69" s="1"/>
  <c r="AD64" i="69"/>
  <c r="AF64" i="69"/>
  <c r="I65" i="69"/>
  <c r="J65" i="69" s="1"/>
  <c r="Y65" i="69" s="1"/>
  <c r="AD65" i="69"/>
  <c r="AF65" i="69"/>
  <c r="I66" i="69"/>
  <c r="J66" i="69" s="1"/>
  <c r="Y66" i="69" s="1"/>
  <c r="AD66" i="69"/>
  <c r="AF66" i="69"/>
  <c r="I67" i="69"/>
  <c r="J67" i="69" s="1"/>
  <c r="Y67" i="69" s="1"/>
  <c r="AD67" i="69"/>
  <c r="AF67" i="69"/>
  <c r="I68" i="69"/>
  <c r="J68" i="69" s="1"/>
  <c r="Y68" i="69" s="1"/>
  <c r="AD68" i="69"/>
  <c r="AF68" i="69"/>
  <c r="I69" i="69"/>
  <c r="J69" i="69" s="1"/>
  <c r="Y69" i="69" s="1"/>
  <c r="AD69" i="69"/>
  <c r="AF69" i="69"/>
  <c r="I70" i="69"/>
  <c r="J70" i="69" s="1"/>
  <c r="Y70" i="69" s="1"/>
  <c r="AD70" i="69"/>
  <c r="AF70" i="69"/>
  <c r="I71" i="69"/>
  <c r="J71" i="69" s="1"/>
  <c r="Y71" i="69" s="1"/>
  <c r="AD71" i="69"/>
  <c r="AF71" i="69"/>
  <c r="I72" i="69"/>
  <c r="J72" i="69" s="1"/>
  <c r="Y72" i="69" s="1"/>
  <c r="AD72" i="69"/>
  <c r="AF72" i="69"/>
  <c r="I73" i="69"/>
  <c r="J73" i="69" s="1"/>
  <c r="Y73" i="69" s="1"/>
  <c r="AD73" i="69"/>
  <c r="AF73" i="69"/>
  <c r="I74" i="69"/>
  <c r="J74" i="69" s="1"/>
  <c r="Y74" i="69" s="1"/>
  <c r="AD74" i="69"/>
  <c r="AF74" i="69"/>
  <c r="I75" i="69"/>
  <c r="J75" i="69" s="1"/>
  <c r="Y75" i="69" s="1"/>
  <c r="AD75" i="69"/>
  <c r="AF75" i="69"/>
  <c r="I76" i="69"/>
  <c r="J76" i="69" s="1"/>
  <c r="Y76" i="69" s="1"/>
  <c r="AD76" i="69"/>
  <c r="AF76" i="69"/>
  <c r="I77" i="69"/>
  <c r="J77" i="69" s="1"/>
  <c r="Y77" i="69" s="1"/>
  <c r="AD77" i="69"/>
  <c r="AF77" i="69"/>
  <c r="I78" i="69"/>
  <c r="J78" i="69" s="1"/>
  <c r="Y78" i="69" s="1"/>
  <c r="AD78" i="69"/>
  <c r="AF78" i="69"/>
  <c r="I79" i="69"/>
  <c r="J79" i="69" s="1"/>
  <c r="Y79" i="69" s="1"/>
  <c r="AD79" i="69"/>
  <c r="AF79" i="69"/>
  <c r="I80" i="69"/>
  <c r="J80" i="69" s="1"/>
  <c r="Y80" i="69" s="1"/>
  <c r="AD80" i="69"/>
  <c r="AF80" i="69"/>
  <c r="I81" i="69"/>
  <c r="J81" i="69" s="1"/>
  <c r="Y81" i="69" s="1"/>
  <c r="AD81" i="69"/>
  <c r="AF81" i="69"/>
  <c r="I82" i="69"/>
  <c r="J82" i="69" s="1"/>
  <c r="Y82" i="69" s="1"/>
  <c r="AD82" i="69"/>
  <c r="AF82" i="69"/>
  <c r="I83" i="69"/>
  <c r="J83" i="69" s="1"/>
  <c r="Y83" i="69" s="1"/>
  <c r="AD83" i="69"/>
  <c r="AF83" i="69"/>
  <c r="I84" i="69"/>
  <c r="J84" i="69" s="1"/>
  <c r="Y84" i="69" s="1"/>
  <c r="AD84" i="69"/>
  <c r="AF84" i="69"/>
  <c r="I85" i="69"/>
  <c r="J85" i="69" s="1"/>
  <c r="Y85" i="69" s="1"/>
  <c r="AD85" i="69"/>
  <c r="AF85" i="69"/>
  <c r="I86" i="69"/>
  <c r="J86" i="69" s="1"/>
  <c r="Y86" i="69" s="1"/>
  <c r="AD86" i="69"/>
  <c r="AF86" i="69"/>
  <c r="I87" i="69"/>
  <c r="J87" i="69" s="1"/>
  <c r="Y87" i="69" s="1"/>
  <c r="AD87" i="69"/>
  <c r="AF87" i="69"/>
  <c r="I88" i="69"/>
  <c r="J88" i="69" s="1"/>
  <c r="Y88" i="69" s="1"/>
  <c r="AD88" i="69"/>
  <c r="AF88" i="69"/>
  <c r="I89" i="69"/>
  <c r="J89" i="69" s="1"/>
  <c r="Y89" i="69" s="1"/>
  <c r="AD89" i="69"/>
  <c r="AF89" i="69"/>
  <c r="I90" i="69"/>
  <c r="J90" i="69" s="1"/>
  <c r="Y90" i="69" s="1"/>
  <c r="AD90" i="69"/>
  <c r="AF90" i="69"/>
  <c r="I91" i="69"/>
  <c r="J91" i="69" s="1"/>
  <c r="Y91" i="69" s="1"/>
  <c r="AD91" i="69"/>
  <c r="AF91" i="69"/>
  <c r="I92" i="69"/>
  <c r="J92" i="69" s="1"/>
  <c r="Y92" i="69" s="1"/>
  <c r="AD92" i="69"/>
  <c r="AF92" i="69"/>
  <c r="I93" i="69"/>
  <c r="J93" i="69" s="1"/>
  <c r="Y93" i="69" s="1"/>
  <c r="AD93" i="69"/>
  <c r="AF93" i="69"/>
  <c r="I94" i="69"/>
  <c r="J94" i="69" s="1"/>
  <c r="Y94" i="69" s="1"/>
  <c r="AD94" i="69"/>
  <c r="AF94" i="69"/>
  <c r="I95" i="69"/>
  <c r="J95" i="69" s="1"/>
  <c r="Y95" i="69" s="1"/>
  <c r="AD95" i="69"/>
  <c r="AF95" i="69"/>
  <c r="I96" i="69"/>
  <c r="J96" i="69" s="1"/>
  <c r="Y96" i="69" s="1"/>
  <c r="AD96" i="69"/>
  <c r="AF96" i="69"/>
  <c r="I97" i="69"/>
  <c r="J97" i="69" s="1"/>
  <c r="Y97" i="69" s="1"/>
  <c r="AD97" i="69"/>
  <c r="AF97" i="69"/>
  <c r="I98" i="69"/>
  <c r="J98" i="69" s="1"/>
  <c r="Y98" i="69" s="1"/>
  <c r="AD98" i="69"/>
  <c r="AF98" i="69"/>
  <c r="I99" i="69"/>
  <c r="J99" i="69" s="1"/>
  <c r="Y99" i="69" s="1"/>
  <c r="AD99" i="69"/>
  <c r="AF99" i="69"/>
  <c r="I100" i="69"/>
  <c r="J100" i="69" s="1"/>
  <c r="Y100" i="69" s="1"/>
  <c r="AD100" i="69"/>
  <c r="AF100" i="69"/>
  <c r="I101" i="69"/>
  <c r="J101" i="69" s="1"/>
  <c r="Y101" i="69" s="1"/>
  <c r="AD101" i="69"/>
  <c r="AF101" i="69"/>
  <c r="I102" i="69"/>
  <c r="J102" i="69" s="1"/>
  <c r="Y102" i="69" s="1"/>
  <c r="AD102" i="69"/>
  <c r="AF102" i="69"/>
  <c r="I103" i="69"/>
  <c r="J103" i="69" s="1"/>
  <c r="Y103" i="69" s="1"/>
  <c r="AD103" i="69"/>
  <c r="AF103" i="69"/>
  <c r="I104" i="69"/>
  <c r="J104" i="69" s="1"/>
  <c r="Y104" i="69" s="1"/>
  <c r="AD104" i="69"/>
  <c r="AF104" i="69"/>
  <c r="I105" i="69"/>
  <c r="J105" i="69" s="1"/>
  <c r="Y105" i="69" s="1"/>
  <c r="AD105" i="69"/>
  <c r="AF105" i="69"/>
  <c r="I106" i="69"/>
  <c r="J106" i="69" s="1"/>
  <c r="Y106" i="69" s="1"/>
  <c r="AD106" i="69"/>
  <c r="AF106" i="69"/>
  <c r="I107" i="69"/>
  <c r="J107" i="69" s="1"/>
  <c r="Y107" i="69" s="1"/>
  <c r="AD107" i="69"/>
  <c r="AF107" i="69"/>
  <c r="I108" i="69"/>
  <c r="J108" i="69" s="1"/>
  <c r="Y108" i="69" s="1"/>
  <c r="AD108" i="69"/>
  <c r="AF108" i="69"/>
  <c r="I109" i="69"/>
  <c r="J109" i="69" s="1"/>
  <c r="Y109" i="69" s="1"/>
  <c r="AD109" i="69"/>
  <c r="AF109" i="69"/>
  <c r="I110" i="69"/>
  <c r="J110" i="69" s="1"/>
  <c r="Y110" i="69" s="1"/>
  <c r="AD110" i="69"/>
  <c r="AF110" i="69"/>
  <c r="I111" i="69"/>
  <c r="J111" i="69" s="1"/>
  <c r="Y111" i="69" s="1"/>
  <c r="AD111" i="69"/>
  <c r="AF111" i="69"/>
  <c r="F112" i="69"/>
  <c r="G13" i="35" s="1"/>
  <c r="I14" i="186" s="1"/>
  <c r="AR112" i="69"/>
  <c r="M14" i="186" s="1"/>
  <c r="AU112" i="69"/>
  <c r="N14" i="186" s="1"/>
  <c r="E1" i="68"/>
  <c r="B3" i="68"/>
  <c r="I68" i="68"/>
  <c r="J68" i="68" s="1"/>
  <c r="Y68" i="68" s="1"/>
  <c r="AF68" i="68"/>
  <c r="I69" i="68"/>
  <c r="J69" i="68" s="1"/>
  <c r="Y69" i="68" s="1"/>
  <c r="AF69" i="68"/>
  <c r="I70" i="68"/>
  <c r="J70" i="68" s="1"/>
  <c r="Y70" i="68" s="1"/>
  <c r="AF70" i="68"/>
  <c r="I71" i="68"/>
  <c r="J71" i="68" s="1"/>
  <c r="Y71" i="68" s="1"/>
  <c r="AF71" i="68"/>
  <c r="I72" i="68"/>
  <c r="J72" i="68" s="1"/>
  <c r="Y72" i="68" s="1"/>
  <c r="AF72" i="68"/>
  <c r="I73" i="68"/>
  <c r="J73" i="68" s="1"/>
  <c r="Y73" i="68" s="1"/>
  <c r="AD73" i="68"/>
  <c r="AF73" i="68"/>
  <c r="I74" i="68"/>
  <c r="J74" i="68" s="1"/>
  <c r="Y74" i="68" s="1"/>
  <c r="AF74" i="68"/>
  <c r="I75" i="68"/>
  <c r="J75" i="68" s="1"/>
  <c r="Y75" i="68" s="1"/>
  <c r="AF75" i="68"/>
  <c r="I76" i="68"/>
  <c r="J76" i="68" s="1"/>
  <c r="Y76" i="68" s="1"/>
  <c r="AF76" i="68"/>
  <c r="I77" i="68"/>
  <c r="J77" i="68" s="1"/>
  <c r="Y77" i="68" s="1"/>
  <c r="AF77" i="68"/>
  <c r="I78" i="68"/>
  <c r="J78" i="68" s="1"/>
  <c r="Y78" i="68" s="1"/>
  <c r="AD78" i="68"/>
  <c r="AF78" i="68"/>
  <c r="I79" i="68"/>
  <c r="J79" i="68" s="1"/>
  <c r="Y79" i="68" s="1"/>
  <c r="AD79" i="68"/>
  <c r="AF79" i="68"/>
  <c r="I80" i="68"/>
  <c r="J80" i="68" s="1"/>
  <c r="Y80" i="68" s="1"/>
  <c r="AD80" i="68"/>
  <c r="AF80" i="68"/>
  <c r="I81" i="68"/>
  <c r="J81" i="68" s="1"/>
  <c r="Y81" i="68" s="1"/>
  <c r="AD81" i="68"/>
  <c r="AF81" i="68"/>
  <c r="I82" i="68"/>
  <c r="J82" i="68" s="1"/>
  <c r="Y82" i="68" s="1"/>
  <c r="AD82" i="68"/>
  <c r="AF82" i="68"/>
  <c r="I83" i="68"/>
  <c r="J83" i="68" s="1"/>
  <c r="Y83" i="68" s="1"/>
  <c r="AD83" i="68"/>
  <c r="AF83" i="68"/>
  <c r="I84" i="68"/>
  <c r="J84" i="68" s="1"/>
  <c r="Y84" i="68" s="1"/>
  <c r="AD84" i="68"/>
  <c r="AF84" i="68"/>
  <c r="I85" i="68"/>
  <c r="J85" i="68" s="1"/>
  <c r="Y85" i="68" s="1"/>
  <c r="AD85" i="68"/>
  <c r="AF85" i="68"/>
  <c r="I86" i="68"/>
  <c r="J86" i="68" s="1"/>
  <c r="Y86" i="68" s="1"/>
  <c r="AD86" i="68"/>
  <c r="AF86" i="68"/>
  <c r="I87" i="68"/>
  <c r="J87" i="68" s="1"/>
  <c r="Y87" i="68" s="1"/>
  <c r="AD87" i="68"/>
  <c r="AF87" i="68"/>
  <c r="I88" i="68"/>
  <c r="J88" i="68" s="1"/>
  <c r="Y88" i="68" s="1"/>
  <c r="AD88" i="68"/>
  <c r="AF88" i="68"/>
  <c r="I89" i="68"/>
  <c r="J89" i="68" s="1"/>
  <c r="Y89" i="68" s="1"/>
  <c r="AD89" i="68"/>
  <c r="AF89" i="68"/>
  <c r="I90" i="68"/>
  <c r="J90" i="68" s="1"/>
  <c r="Y90" i="68" s="1"/>
  <c r="AD90" i="68"/>
  <c r="AF90" i="68"/>
  <c r="I91" i="68"/>
  <c r="J91" i="68" s="1"/>
  <c r="Y91" i="68" s="1"/>
  <c r="AD91" i="68"/>
  <c r="AF91" i="68"/>
  <c r="I92" i="68"/>
  <c r="J92" i="68" s="1"/>
  <c r="Y92" i="68" s="1"/>
  <c r="AD92" i="68"/>
  <c r="AF92" i="68"/>
  <c r="I93" i="68"/>
  <c r="J93" i="68" s="1"/>
  <c r="Y93" i="68" s="1"/>
  <c r="AD93" i="68"/>
  <c r="AF93" i="68"/>
  <c r="I94" i="68"/>
  <c r="J94" i="68" s="1"/>
  <c r="Y94" i="68" s="1"/>
  <c r="AD94" i="68"/>
  <c r="AF94" i="68"/>
  <c r="I95" i="68"/>
  <c r="J95" i="68" s="1"/>
  <c r="Y95" i="68" s="1"/>
  <c r="AD95" i="68"/>
  <c r="AF95" i="68"/>
  <c r="I96" i="68"/>
  <c r="J96" i="68" s="1"/>
  <c r="Y96" i="68" s="1"/>
  <c r="AD96" i="68"/>
  <c r="AF96" i="68"/>
  <c r="I97" i="68"/>
  <c r="J97" i="68" s="1"/>
  <c r="Y97" i="68" s="1"/>
  <c r="AD97" i="68"/>
  <c r="AF97" i="68"/>
  <c r="I98" i="68"/>
  <c r="J98" i="68" s="1"/>
  <c r="Y98" i="68" s="1"/>
  <c r="AD98" i="68"/>
  <c r="AF98" i="68"/>
  <c r="I99" i="68"/>
  <c r="J99" i="68" s="1"/>
  <c r="Y99" i="68" s="1"/>
  <c r="AD99" i="68"/>
  <c r="AF99" i="68"/>
  <c r="I100" i="68"/>
  <c r="J100" i="68" s="1"/>
  <c r="Y100" i="68" s="1"/>
  <c r="AD100" i="68"/>
  <c r="AF100" i="68"/>
  <c r="G11" i="35"/>
  <c r="I12" i="186" s="1"/>
  <c r="AR101" i="68"/>
  <c r="M12" i="186" s="1"/>
  <c r="AU101" i="68"/>
  <c r="N12" i="186" s="1"/>
  <c r="E1" i="67"/>
  <c r="B3" i="67"/>
  <c r="I21" i="67"/>
  <c r="J21" i="67" s="1"/>
  <c r="Y21" i="67" s="1"/>
  <c r="AF21" i="67"/>
  <c r="I22" i="67"/>
  <c r="J22" i="67" s="1"/>
  <c r="Y22" i="67" s="1"/>
  <c r="AF22" i="67"/>
  <c r="I23" i="67"/>
  <c r="J23" i="67" s="1"/>
  <c r="Y23" i="67" s="1"/>
  <c r="AF23" i="67"/>
  <c r="I24" i="67"/>
  <c r="J24" i="67" s="1"/>
  <c r="Y24" i="67" s="1"/>
  <c r="AF24" i="67"/>
  <c r="I25" i="67"/>
  <c r="J25" i="67" s="1"/>
  <c r="Y25" i="67" s="1"/>
  <c r="AF25" i="67"/>
  <c r="I26" i="67"/>
  <c r="J26" i="67" s="1"/>
  <c r="Y26" i="67" s="1"/>
  <c r="AF26" i="67"/>
  <c r="I27" i="67"/>
  <c r="J27" i="67" s="1"/>
  <c r="Y27" i="67" s="1"/>
  <c r="AF27" i="67"/>
  <c r="I28" i="67"/>
  <c r="J28" i="67" s="1"/>
  <c r="Y28" i="67" s="1"/>
  <c r="AF28" i="67"/>
  <c r="I29" i="67"/>
  <c r="J29" i="67" s="1"/>
  <c r="Y29" i="67" s="1"/>
  <c r="AF29" i="67"/>
  <c r="I30" i="67"/>
  <c r="J30" i="67" s="1"/>
  <c r="Y30" i="67" s="1"/>
  <c r="AF30" i="67"/>
  <c r="I31" i="67"/>
  <c r="J31" i="67" s="1"/>
  <c r="Y31" i="67" s="1"/>
  <c r="AF31" i="67"/>
  <c r="I32" i="67"/>
  <c r="J32" i="67" s="1"/>
  <c r="Y32" i="67" s="1"/>
  <c r="AF32" i="67"/>
  <c r="I33" i="67"/>
  <c r="J33" i="67" s="1"/>
  <c r="Y33" i="67" s="1"/>
  <c r="AF33" i="67"/>
  <c r="I34" i="67"/>
  <c r="J34" i="67" s="1"/>
  <c r="Y34" i="67" s="1"/>
  <c r="AF34" i="67"/>
  <c r="I35" i="67"/>
  <c r="J35" i="67" s="1"/>
  <c r="Y35" i="67" s="1"/>
  <c r="AF35" i="67"/>
  <c r="I36" i="67"/>
  <c r="J36" i="67" s="1"/>
  <c r="Y36" i="67" s="1"/>
  <c r="AF36" i="67"/>
  <c r="I37" i="67"/>
  <c r="J37" i="67" s="1"/>
  <c r="Y37" i="67" s="1"/>
  <c r="AF37" i="67"/>
  <c r="I38" i="67"/>
  <c r="J38" i="67" s="1"/>
  <c r="Y38" i="67" s="1"/>
  <c r="AF38" i="67"/>
  <c r="I39" i="67"/>
  <c r="J39" i="67" s="1"/>
  <c r="Y39" i="67" s="1"/>
  <c r="AF39" i="67"/>
  <c r="I40" i="67"/>
  <c r="J40" i="67" s="1"/>
  <c r="Y40" i="67" s="1"/>
  <c r="AF40" i="67"/>
  <c r="I41" i="67"/>
  <c r="J41" i="67" s="1"/>
  <c r="Y41" i="67" s="1"/>
  <c r="AF41" i="67"/>
  <c r="I42" i="67"/>
  <c r="J42" i="67" s="1"/>
  <c r="Y42" i="67" s="1"/>
  <c r="AF42" i="67"/>
  <c r="I43" i="67"/>
  <c r="J43" i="67" s="1"/>
  <c r="Y43" i="67" s="1"/>
  <c r="AF43" i="67"/>
  <c r="I44" i="67"/>
  <c r="J44" i="67" s="1"/>
  <c r="Y44" i="67" s="1"/>
  <c r="AF44" i="67"/>
  <c r="I45" i="67"/>
  <c r="J45" i="67" s="1"/>
  <c r="Y45" i="67" s="1"/>
  <c r="AF45" i="67"/>
  <c r="I46" i="67"/>
  <c r="J46" i="67" s="1"/>
  <c r="Y46" i="67" s="1"/>
  <c r="AF46" i="67"/>
  <c r="I47" i="67"/>
  <c r="J47" i="67" s="1"/>
  <c r="Y47" i="67" s="1"/>
  <c r="AF47" i="67"/>
  <c r="I48" i="67"/>
  <c r="J48" i="67" s="1"/>
  <c r="Y48" i="67" s="1"/>
  <c r="AF48" i="67"/>
  <c r="I49" i="67"/>
  <c r="J49" i="67" s="1"/>
  <c r="Y49" i="67" s="1"/>
  <c r="AF49" i="67"/>
  <c r="I50" i="67"/>
  <c r="J50" i="67" s="1"/>
  <c r="Y50" i="67" s="1"/>
  <c r="AF50" i="67"/>
  <c r="I51" i="67"/>
  <c r="J51" i="67" s="1"/>
  <c r="Y51" i="67" s="1"/>
  <c r="AF51" i="67"/>
  <c r="I52" i="67"/>
  <c r="J52" i="67" s="1"/>
  <c r="Y52" i="67" s="1"/>
  <c r="AF52" i="67"/>
  <c r="I53" i="67"/>
  <c r="J53" i="67" s="1"/>
  <c r="Y53" i="67" s="1"/>
  <c r="AF53" i="67"/>
  <c r="I54" i="67"/>
  <c r="J54" i="67" s="1"/>
  <c r="Y54" i="67" s="1"/>
  <c r="AF54" i="67"/>
  <c r="I55" i="67"/>
  <c r="J55" i="67" s="1"/>
  <c r="Y55" i="67" s="1"/>
  <c r="AF55" i="67"/>
  <c r="I56" i="67"/>
  <c r="J56" i="67" s="1"/>
  <c r="Y56" i="67" s="1"/>
  <c r="AF56" i="67"/>
  <c r="I57" i="67"/>
  <c r="J57" i="67" s="1"/>
  <c r="Y57" i="67" s="1"/>
  <c r="AF57" i="67"/>
  <c r="I58" i="67"/>
  <c r="J58" i="67" s="1"/>
  <c r="Y58" i="67" s="1"/>
  <c r="AF58" i="67"/>
  <c r="I59" i="67"/>
  <c r="J59" i="67" s="1"/>
  <c r="Y59" i="67" s="1"/>
  <c r="AF59" i="67"/>
  <c r="I60" i="67"/>
  <c r="J60" i="67" s="1"/>
  <c r="Y60" i="67" s="1"/>
  <c r="AF60" i="67"/>
  <c r="I61" i="67"/>
  <c r="J61" i="67" s="1"/>
  <c r="Y61" i="67" s="1"/>
  <c r="AF61" i="67"/>
  <c r="I62" i="67"/>
  <c r="J62" i="67" s="1"/>
  <c r="Y62" i="67" s="1"/>
  <c r="AF62" i="67"/>
  <c r="I63" i="67"/>
  <c r="J63" i="67" s="1"/>
  <c r="Y63" i="67" s="1"/>
  <c r="AF63" i="67"/>
  <c r="I64" i="67"/>
  <c r="J64" i="67" s="1"/>
  <c r="Y64" i="67" s="1"/>
  <c r="AF64" i="67"/>
  <c r="I65" i="67"/>
  <c r="J65" i="67" s="1"/>
  <c r="Y65" i="67" s="1"/>
  <c r="AF65" i="67"/>
  <c r="I66" i="67"/>
  <c r="J66" i="67" s="1"/>
  <c r="Y66" i="67" s="1"/>
  <c r="AF66" i="67"/>
  <c r="I67" i="67"/>
  <c r="J67" i="67" s="1"/>
  <c r="Y67" i="67" s="1"/>
  <c r="AF67" i="67"/>
  <c r="I68" i="67"/>
  <c r="J68" i="67" s="1"/>
  <c r="Y68" i="67" s="1"/>
  <c r="AF68" i="67"/>
  <c r="I69" i="67"/>
  <c r="J69" i="67" s="1"/>
  <c r="Y69" i="67" s="1"/>
  <c r="AF69" i="67"/>
  <c r="I70" i="67"/>
  <c r="J70" i="67" s="1"/>
  <c r="Y70" i="67" s="1"/>
  <c r="AF70" i="67"/>
  <c r="I71" i="67"/>
  <c r="J71" i="67" s="1"/>
  <c r="Y71" i="67" s="1"/>
  <c r="AF71" i="67"/>
  <c r="I72" i="67"/>
  <c r="J72" i="67" s="1"/>
  <c r="Y72" i="67" s="1"/>
  <c r="AF72" i="67"/>
  <c r="I73" i="67"/>
  <c r="J73" i="67" s="1"/>
  <c r="Y73" i="67" s="1"/>
  <c r="AF73" i="67"/>
  <c r="I74" i="67"/>
  <c r="J74" i="67" s="1"/>
  <c r="Y74" i="67" s="1"/>
  <c r="AF74" i="67"/>
  <c r="I75" i="67"/>
  <c r="J75" i="67" s="1"/>
  <c r="Y75" i="67" s="1"/>
  <c r="AF75" i="67"/>
  <c r="I76" i="67"/>
  <c r="J76" i="67" s="1"/>
  <c r="Y76" i="67" s="1"/>
  <c r="AD76" i="67"/>
  <c r="AF76" i="67"/>
  <c r="I77" i="67"/>
  <c r="J77" i="67" s="1"/>
  <c r="Y77" i="67" s="1"/>
  <c r="AD77" i="67"/>
  <c r="AF77" i="67"/>
  <c r="I78" i="67"/>
  <c r="J78" i="67" s="1"/>
  <c r="Y78" i="67" s="1"/>
  <c r="AD78" i="67"/>
  <c r="AF78" i="67"/>
  <c r="I79" i="67"/>
  <c r="J79" i="67" s="1"/>
  <c r="Y79" i="67" s="1"/>
  <c r="AD79" i="67"/>
  <c r="AF79" i="67"/>
  <c r="I80" i="67"/>
  <c r="J80" i="67" s="1"/>
  <c r="Y80" i="67" s="1"/>
  <c r="AD80" i="67"/>
  <c r="AF80" i="67"/>
  <c r="I81" i="67"/>
  <c r="J81" i="67" s="1"/>
  <c r="Y81" i="67" s="1"/>
  <c r="AD81" i="67"/>
  <c r="AF81" i="67"/>
  <c r="I82" i="67"/>
  <c r="J82" i="67" s="1"/>
  <c r="Y82" i="67" s="1"/>
  <c r="AD82" i="67"/>
  <c r="AF82" i="67"/>
  <c r="I83" i="67"/>
  <c r="J83" i="67" s="1"/>
  <c r="Y83" i="67" s="1"/>
  <c r="AD83" i="67"/>
  <c r="AF83" i="67"/>
  <c r="I84" i="67"/>
  <c r="J84" i="67" s="1"/>
  <c r="Y84" i="67" s="1"/>
  <c r="AD84" i="67"/>
  <c r="AF84" i="67"/>
  <c r="I85" i="67"/>
  <c r="J85" i="67" s="1"/>
  <c r="Y85" i="67" s="1"/>
  <c r="AD85" i="67"/>
  <c r="AF85" i="67"/>
  <c r="I86" i="67"/>
  <c r="J86" i="67" s="1"/>
  <c r="Y86" i="67" s="1"/>
  <c r="AD86" i="67"/>
  <c r="AF86" i="67"/>
  <c r="I87" i="67"/>
  <c r="J87" i="67" s="1"/>
  <c r="Y87" i="67" s="1"/>
  <c r="AD87" i="67"/>
  <c r="AF87" i="67"/>
  <c r="I88" i="67"/>
  <c r="J88" i="67" s="1"/>
  <c r="Y88" i="67" s="1"/>
  <c r="AD88" i="67"/>
  <c r="AF88" i="67"/>
  <c r="I89" i="67"/>
  <c r="J89" i="67" s="1"/>
  <c r="Y89" i="67" s="1"/>
  <c r="AD89" i="67"/>
  <c r="AF89" i="67"/>
  <c r="I90" i="67"/>
  <c r="J90" i="67" s="1"/>
  <c r="Y90" i="67" s="1"/>
  <c r="AD90" i="67"/>
  <c r="AF90" i="67"/>
  <c r="I91" i="67"/>
  <c r="J91" i="67" s="1"/>
  <c r="Y91" i="67" s="1"/>
  <c r="AD91" i="67"/>
  <c r="AF91" i="67"/>
  <c r="I92" i="67"/>
  <c r="J92" i="67" s="1"/>
  <c r="Y92" i="67" s="1"/>
  <c r="AD92" i="67"/>
  <c r="AF92" i="67"/>
  <c r="I93" i="67"/>
  <c r="J93" i="67" s="1"/>
  <c r="Y93" i="67" s="1"/>
  <c r="AD93" i="67"/>
  <c r="AF93" i="67"/>
  <c r="I94" i="67"/>
  <c r="J94" i="67" s="1"/>
  <c r="Y94" i="67" s="1"/>
  <c r="AD94" i="67"/>
  <c r="AF94" i="67"/>
  <c r="I95" i="67"/>
  <c r="J95" i="67" s="1"/>
  <c r="Y95" i="67" s="1"/>
  <c r="AD95" i="67"/>
  <c r="AF95" i="67"/>
  <c r="I96" i="67"/>
  <c r="J96" i="67" s="1"/>
  <c r="Y96" i="67" s="1"/>
  <c r="AD96" i="67"/>
  <c r="AF96" i="67"/>
  <c r="I97" i="67"/>
  <c r="J97" i="67" s="1"/>
  <c r="Y97" i="67" s="1"/>
  <c r="AD97" i="67"/>
  <c r="AF97" i="67"/>
  <c r="I98" i="67"/>
  <c r="J98" i="67" s="1"/>
  <c r="Y98" i="67" s="1"/>
  <c r="AD98" i="67"/>
  <c r="AF98" i="67"/>
  <c r="I99" i="67"/>
  <c r="J99" i="67" s="1"/>
  <c r="Y99" i="67" s="1"/>
  <c r="AD99" i="67"/>
  <c r="AF99" i="67"/>
  <c r="I100" i="67"/>
  <c r="J100" i="67" s="1"/>
  <c r="Y100" i="67" s="1"/>
  <c r="AD100" i="67"/>
  <c r="AF100" i="67"/>
  <c r="I101" i="67"/>
  <c r="J101" i="67" s="1"/>
  <c r="Y101" i="67" s="1"/>
  <c r="AD101" i="67"/>
  <c r="AF101" i="67"/>
  <c r="I102" i="67"/>
  <c r="J102" i="67" s="1"/>
  <c r="Y102" i="67" s="1"/>
  <c r="AD102" i="67"/>
  <c r="AF102" i="67"/>
  <c r="I103" i="67"/>
  <c r="J103" i="67" s="1"/>
  <c r="Y103" i="67" s="1"/>
  <c r="AD103" i="67"/>
  <c r="AF103" i="67"/>
  <c r="F104" i="67"/>
  <c r="G9" i="35" s="1"/>
  <c r="I10" i="186" s="1"/>
  <c r="AR104" i="67"/>
  <c r="M10" i="186" s="1"/>
  <c r="M33" i="186" s="1"/>
  <c r="AU104" i="67"/>
  <c r="N10" i="186" s="1"/>
  <c r="N33" i="186" s="1"/>
  <c r="E1" i="66"/>
  <c r="B3" i="66"/>
  <c r="I38" i="66"/>
  <c r="J38" i="66" s="1"/>
  <c r="Y38" i="66" s="1"/>
  <c r="AF38" i="66"/>
  <c r="I39" i="66"/>
  <c r="J39" i="66" s="1"/>
  <c r="Y39" i="66" s="1"/>
  <c r="AF39" i="66"/>
  <c r="I40" i="66"/>
  <c r="J40" i="66" s="1"/>
  <c r="Y40" i="66" s="1"/>
  <c r="AF40" i="66"/>
  <c r="I41" i="66"/>
  <c r="J41" i="66" s="1"/>
  <c r="Y41" i="66" s="1"/>
  <c r="AF41" i="66"/>
  <c r="I42" i="66"/>
  <c r="J42" i="66" s="1"/>
  <c r="Y42" i="66" s="1"/>
  <c r="AF42" i="66"/>
  <c r="I43" i="66"/>
  <c r="J43" i="66" s="1"/>
  <c r="Y43" i="66" s="1"/>
  <c r="AF43" i="66"/>
  <c r="I44" i="66"/>
  <c r="J44" i="66" s="1"/>
  <c r="Y44" i="66" s="1"/>
  <c r="AF44" i="66"/>
  <c r="I45" i="66"/>
  <c r="J45" i="66" s="1"/>
  <c r="Y45" i="66" s="1"/>
  <c r="AF45" i="66"/>
  <c r="I46" i="66"/>
  <c r="J46" i="66" s="1"/>
  <c r="Y46" i="66" s="1"/>
  <c r="AF46" i="66"/>
  <c r="I47" i="66"/>
  <c r="J47" i="66" s="1"/>
  <c r="Y47" i="66" s="1"/>
  <c r="AF47" i="66"/>
  <c r="I48" i="66"/>
  <c r="J48" i="66" s="1"/>
  <c r="Y48" i="66" s="1"/>
  <c r="AF48" i="66"/>
  <c r="I49" i="66"/>
  <c r="J49" i="66" s="1"/>
  <c r="Y49" i="66" s="1"/>
  <c r="AF49" i="66"/>
  <c r="I50" i="66"/>
  <c r="J50" i="66" s="1"/>
  <c r="Y50" i="66" s="1"/>
  <c r="AF50" i="66"/>
  <c r="I51" i="66"/>
  <c r="J51" i="66" s="1"/>
  <c r="Y51" i="66" s="1"/>
  <c r="AF51" i="66"/>
  <c r="I52" i="66"/>
  <c r="J52" i="66" s="1"/>
  <c r="Y52" i="66" s="1"/>
  <c r="AF52" i="66"/>
  <c r="I53" i="66"/>
  <c r="J53" i="66" s="1"/>
  <c r="Y53" i="66" s="1"/>
  <c r="AF53" i="66"/>
  <c r="I54" i="66"/>
  <c r="J54" i="66" s="1"/>
  <c r="Y54" i="66" s="1"/>
  <c r="AF54" i="66"/>
  <c r="I55" i="66"/>
  <c r="J55" i="66" s="1"/>
  <c r="Y55" i="66" s="1"/>
  <c r="AF55" i="66"/>
  <c r="I56" i="66"/>
  <c r="J56" i="66" s="1"/>
  <c r="Y56" i="66" s="1"/>
  <c r="AF56" i="66"/>
  <c r="I57" i="66"/>
  <c r="J57" i="66" s="1"/>
  <c r="Y57" i="66" s="1"/>
  <c r="AF57" i="66"/>
  <c r="I58" i="66"/>
  <c r="J58" i="66" s="1"/>
  <c r="Y58" i="66" s="1"/>
  <c r="AF58" i="66"/>
  <c r="I59" i="66"/>
  <c r="J59" i="66" s="1"/>
  <c r="Y59" i="66" s="1"/>
  <c r="AF59" i="66"/>
  <c r="I60" i="66"/>
  <c r="J60" i="66" s="1"/>
  <c r="Y60" i="66" s="1"/>
  <c r="AF60" i="66"/>
  <c r="I61" i="66"/>
  <c r="J61" i="66" s="1"/>
  <c r="Y61" i="66" s="1"/>
  <c r="AF61" i="66"/>
  <c r="I62" i="66"/>
  <c r="J62" i="66" s="1"/>
  <c r="Y62" i="66" s="1"/>
  <c r="AF62" i="66"/>
  <c r="I63" i="66"/>
  <c r="J63" i="66" s="1"/>
  <c r="Y63" i="66" s="1"/>
  <c r="AF63" i="66"/>
  <c r="I64" i="66"/>
  <c r="J64" i="66" s="1"/>
  <c r="Y64" i="66" s="1"/>
  <c r="AF64" i="66"/>
  <c r="I65" i="66"/>
  <c r="J65" i="66" s="1"/>
  <c r="Y65" i="66" s="1"/>
  <c r="AF65" i="66"/>
  <c r="I66" i="66"/>
  <c r="J66" i="66" s="1"/>
  <c r="Y66" i="66" s="1"/>
  <c r="AF66" i="66"/>
  <c r="I67" i="66"/>
  <c r="J67" i="66" s="1"/>
  <c r="Y67" i="66" s="1"/>
  <c r="AF67" i="66"/>
  <c r="I68" i="66"/>
  <c r="J68" i="66" s="1"/>
  <c r="Y68" i="66" s="1"/>
  <c r="AF68" i="66"/>
  <c r="I69" i="66"/>
  <c r="J69" i="66" s="1"/>
  <c r="Y69" i="66" s="1"/>
  <c r="AD69" i="66"/>
  <c r="AF69" i="66"/>
  <c r="I70" i="66"/>
  <c r="J70" i="66" s="1"/>
  <c r="Y70" i="66" s="1"/>
  <c r="AD70" i="66"/>
  <c r="AF70" i="66"/>
  <c r="I71" i="66"/>
  <c r="J71" i="66" s="1"/>
  <c r="Y71" i="66" s="1"/>
  <c r="AD71" i="66"/>
  <c r="AF71" i="66"/>
  <c r="I72" i="66"/>
  <c r="J72" i="66" s="1"/>
  <c r="Y72" i="66" s="1"/>
  <c r="AD72" i="66"/>
  <c r="AF72" i="66"/>
  <c r="I73" i="66"/>
  <c r="J73" i="66" s="1"/>
  <c r="Y73" i="66" s="1"/>
  <c r="AD73" i="66"/>
  <c r="AF73" i="66"/>
  <c r="I74" i="66"/>
  <c r="J74" i="66" s="1"/>
  <c r="Y74" i="66" s="1"/>
  <c r="AD74" i="66"/>
  <c r="AF74" i="66"/>
  <c r="I75" i="66"/>
  <c r="J75" i="66" s="1"/>
  <c r="Y75" i="66" s="1"/>
  <c r="AD75" i="66"/>
  <c r="AF75" i="66"/>
  <c r="I76" i="66"/>
  <c r="J76" i="66" s="1"/>
  <c r="Y76" i="66" s="1"/>
  <c r="AD76" i="66"/>
  <c r="AF76" i="66"/>
  <c r="I77" i="66"/>
  <c r="J77" i="66" s="1"/>
  <c r="Y77" i="66" s="1"/>
  <c r="AD77" i="66"/>
  <c r="AF77" i="66"/>
  <c r="I78" i="66"/>
  <c r="J78" i="66" s="1"/>
  <c r="Y78" i="66" s="1"/>
  <c r="AD78" i="66"/>
  <c r="AF78" i="66"/>
  <c r="I79" i="66"/>
  <c r="J79" i="66" s="1"/>
  <c r="Y79" i="66" s="1"/>
  <c r="AD79" i="66"/>
  <c r="AF79" i="66"/>
  <c r="I80" i="66"/>
  <c r="J80" i="66" s="1"/>
  <c r="Y80" i="66" s="1"/>
  <c r="AD80" i="66"/>
  <c r="AF80" i="66"/>
  <c r="I81" i="66"/>
  <c r="J81" i="66" s="1"/>
  <c r="Y81" i="66" s="1"/>
  <c r="AD81" i="66"/>
  <c r="AF81" i="66"/>
  <c r="I82" i="66"/>
  <c r="J82" i="66" s="1"/>
  <c r="Y82" i="66" s="1"/>
  <c r="AD82" i="66"/>
  <c r="AF82" i="66"/>
  <c r="I83" i="66"/>
  <c r="J83" i="66" s="1"/>
  <c r="Y83" i="66" s="1"/>
  <c r="AD83" i="66"/>
  <c r="AF83" i="66"/>
  <c r="I84" i="66"/>
  <c r="J84" i="66" s="1"/>
  <c r="Y84" i="66" s="1"/>
  <c r="AD84" i="66"/>
  <c r="AF84" i="66"/>
  <c r="I85" i="66"/>
  <c r="J85" i="66" s="1"/>
  <c r="Y85" i="66" s="1"/>
  <c r="AD85" i="66"/>
  <c r="AF85" i="66"/>
  <c r="I86" i="66"/>
  <c r="J86" i="66" s="1"/>
  <c r="Y86" i="66" s="1"/>
  <c r="AD86" i="66"/>
  <c r="AF86" i="66"/>
  <c r="I87" i="66"/>
  <c r="J87" i="66" s="1"/>
  <c r="Y87" i="66" s="1"/>
  <c r="AD87" i="66"/>
  <c r="AF87" i="66"/>
  <c r="I88" i="66"/>
  <c r="J88" i="66" s="1"/>
  <c r="Y88" i="66" s="1"/>
  <c r="AD88" i="66"/>
  <c r="AF88" i="66"/>
  <c r="I89" i="66"/>
  <c r="J89" i="66" s="1"/>
  <c r="Y89" i="66" s="1"/>
  <c r="AD89" i="66"/>
  <c r="AF89" i="66"/>
  <c r="I90" i="66"/>
  <c r="J90" i="66" s="1"/>
  <c r="Y90" i="66" s="1"/>
  <c r="AD90" i="66"/>
  <c r="AF90" i="66"/>
  <c r="I91" i="66"/>
  <c r="J91" i="66" s="1"/>
  <c r="Y91" i="66" s="1"/>
  <c r="AD91" i="66"/>
  <c r="AF91" i="66"/>
  <c r="I92" i="66"/>
  <c r="J92" i="66" s="1"/>
  <c r="Y92" i="66" s="1"/>
  <c r="AD92" i="66"/>
  <c r="AF92" i="66"/>
  <c r="I93" i="66"/>
  <c r="J93" i="66" s="1"/>
  <c r="Y93" i="66" s="1"/>
  <c r="AD93" i="66"/>
  <c r="AF93" i="66"/>
  <c r="I94" i="66"/>
  <c r="J94" i="66" s="1"/>
  <c r="Y94" i="66" s="1"/>
  <c r="AD94" i="66"/>
  <c r="AF94" i="66"/>
  <c r="I95" i="66"/>
  <c r="J95" i="66" s="1"/>
  <c r="Y95" i="66" s="1"/>
  <c r="AD95" i="66"/>
  <c r="AF95" i="66"/>
  <c r="I96" i="66"/>
  <c r="J96" i="66" s="1"/>
  <c r="Y96" i="66" s="1"/>
  <c r="AD96" i="66"/>
  <c r="AF96" i="66"/>
  <c r="I97" i="66"/>
  <c r="J97" i="66" s="1"/>
  <c r="Y97" i="66" s="1"/>
  <c r="AD97" i="66"/>
  <c r="AF97" i="66"/>
  <c r="I98" i="66"/>
  <c r="J98" i="66" s="1"/>
  <c r="Y98" i="66" s="1"/>
  <c r="AD98" i="66"/>
  <c r="AF98" i="66"/>
  <c r="I99" i="66"/>
  <c r="J99" i="66" s="1"/>
  <c r="Y99" i="66" s="1"/>
  <c r="AD99" i="66"/>
  <c r="AF99" i="66"/>
  <c r="I100" i="66"/>
  <c r="J100" i="66" s="1"/>
  <c r="Y100" i="66" s="1"/>
  <c r="AD100" i="66"/>
  <c r="AF100" i="66"/>
  <c r="I101" i="66"/>
  <c r="J101" i="66" s="1"/>
  <c r="Y101" i="66" s="1"/>
  <c r="AD101" i="66"/>
  <c r="AF101" i="66"/>
  <c r="F102" i="66"/>
  <c r="G7" i="35" s="1"/>
  <c r="I8" i="186" s="1"/>
  <c r="AR102" i="66"/>
  <c r="M8" i="186" s="1"/>
  <c r="AU102" i="66"/>
  <c r="N8" i="186" s="1"/>
  <c r="Y8" i="65"/>
  <c r="AF8" i="65"/>
  <c r="Y9" i="65"/>
  <c r="AF9" i="65"/>
  <c r="I10" i="65"/>
  <c r="J10" i="65" s="1"/>
  <c r="Y10" i="65" s="1"/>
  <c r="AF10" i="65"/>
  <c r="I11" i="65"/>
  <c r="J11" i="65" s="1"/>
  <c r="Y11" i="65" s="1"/>
  <c r="AF11" i="65"/>
  <c r="I13" i="65"/>
  <c r="J13" i="65" s="1"/>
  <c r="Y13" i="65" s="1"/>
  <c r="AF13" i="65"/>
  <c r="I14" i="65"/>
  <c r="J14" i="65" s="1"/>
  <c r="Y14" i="65" s="1"/>
  <c r="AF14" i="65"/>
  <c r="I15" i="65"/>
  <c r="J15" i="65" s="1"/>
  <c r="Y15" i="65" s="1"/>
  <c r="AF15" i="65"/>
  <c r="I16" i="65"/>
  <c r="J16" i="65" s="1"/>
  <c r="Y16" i="65" s="1"/>
  <c r="AF16" i="65"/>
  <c r="I17" i="65"/>
  <c r="J17" i="65" s="1"/>
  <c r="Y17" i="65" s="1"/>
  <c r="AF17" i="65"/>
  <c r="I18" i="65"/>
  <c r="J18" i="65" s="1"/>
  <c r="Y18" i="65" s="1"/>
  <c r="AF18" i="65"/>
  <c r="I19" i="65"/>
  <c r="J19" i="65" s="1"/>
  <c r="Y19" i="65" s="1"/>
  <c r="AF19" i="65"/>
  <c r="I20" i="65"/>
  <c r="J20" i="65" s="1"/>
  <c r="Y20" i="65" s="1"/>
  <c r="AF20" i="65"/>
  <c r="I21" i="65"/>
  <c r="J21" i="65" s="1"/>
  <c r="Y21" i="65" s="1"/>
  <c r="AF21" i="65"/>
  <c r="I22" i="65"/>
  <c r="J22" i="65" s="1"/>
  <c r="Y22" i="65" s="1"/>
  <c r="AF22" i="65"/>
  <c r="I23" i="65"/>
  <c r="J23" i="65" s="1"/>
  <c r="Y23" i="65" s="1"/>
  <c r="AF23" i="65"/>
  <c r="I24" i="65"/>
  <c r="J24" i="65" s="1"/>
  <c r="Y24" i="65" s="1"/>
  <c r="AF24" i="65"/>
  <c r="I25" i="65"/>
  <c r="J25" i="65" s="1"/>
  <c r="Y25" i="65" s="1"/>
  <c r="AF25" i="65"/>
  <c r="I26" i="65"/>
  <c r="J26" i="65" s="1"/>
  <c r="Y26" i="65" s="1"/>
  <c r="AF26" i="65"/>
  <c r="I27" i="65"/>
  <c r="J27" i="65" s="1"/>
  <c r="Y27" i="65" s="1"/>
  <c r="AF27" i="65"/>
  <c r="I28" i="65"/>
  <c r="J28" i="65" s="1"/>
  <c r="Y28" i="65" s="1"/>
  <c r="AF28" i="65"/>
  <c r="I29" i="65"/>
  <c r="J29" i="65" s="1"/>
  <c r="Y29" i="65" s="1"/>
  <c r="AF29" i="65"/>
  <c r="I30" i="65"/>
  <c r="J30" i="65" s="1"/>
  <c r="Y30" i="65" s="1"/>
  <c r="AF30" i="65"/>
  <c r="I31" i="65"/>
  <c r="J31" i="65" s="1"/>
  <c r="Y31" i="65" s="1"/>
  <c r="AF31" i="65"/>
  <c r="I32" i="65"/>
  <c r="J32" i="65" s="1"/>
  <c r="Y32" i="65" s="1"/>
  <c r="AF32" i="65"/>
  <c r="I33" i="65"/>
  <c r="J33" i="65" s="1"/>
  <c r="Y33" i="65" s="1"/>
  <c r="AF33" i="65"/>
  <c r="I34" i="65"/>
  <c r="J34" i="65" s="1"/>
  <c r="Y34" i="65" s="1"/>
  <c r="AF34" i="65"/>
  <c r="I35" i="65"/>
  <c r="J35" i="65" s="1"/>
  <c r="Y35" i="65" s="1"/>
  <c r="AF35" i="65"/>
  <c r="I36" i="65"/>
  <c r="J36" i="65" s="1"/>
  <c r="Y36" i="65" s="1"/>
  <c r="AF36" i="65"/>
  <c r="I37" i="65"/>
  <c r="J37" i="65" s="1"/>
  <c r="Y37" i="65" s="1"/>
  <c r="AF37" i="65"/>
  <c r="I38" i="65"/>
  <c r="J38" i="65" s="1"/>
  <c r="Y38" i="65" s="1"/>
  <c r="AF38" i="65"/>
  <c r="I39" i="65"/>
  <c r="J39" i="65" s="1"/>
  <c r="Y39" i="65" s="1"/>
  <c r="AF39" i="65"/>
  <c r="I40" i="65"/>
  <c r="J40" i="65" s="1"/>
  <c r="Y40" i="65" s="1"/>
  <c r="AF40" i="65"/>
  <c r="I41" i="65"/>
  <c r="J41" i="65" s="1"/>
  <c r="Y41" i="65" s="1"/>
  <c r="AF41" i="65"/>
  <c r="I42" i="65"/>
  <c r="J42" i="65" s="1"/>
  <c r="Y42" i="65" s="1"/>
  <c r="AF42" i="65"/>
  <c r="I43" i="65"/>
  <c r="J43" i="65" s="1"/>
  <c r="Y43" i="65" s="1"/>
  <c r="AF43" i="65"/>
  <c r="I44" i="65"/>
  <c r="J44" i="65" s="1"/>
  <c r="Y44" i="65" s="1"/>
  <c r="AF44" i="65"/>
  <c r="I45" i="65"/>
  <c r="J45" i="65" s="1"/>
  <c r="Y45" i="65" s="1"/>
  <c r="AF45" i="65"/>
  <c r="I46" i="65"/>
  <c r="J46" i="65" s="1"/>
  <c r="Y46" i="65" s="1"/>
  <c r="AF46" i="65"/>
  <c r="I47" i="65"/>
  <c r="J47" i="65" s="1"/>
  <c r="Y47" i="65" s="1"/>
  <c r="AF47" i="65"/>
  <c r="I48" i="65"/>
  <c r="J48" i="65" s="1"/>
  <c r="Y48" i="65" s="1"/>
  <c r="AF48" i="65"/>
  <c r="I49" i="65"/>
  <c r="J49" i="65" s="1"/>
  <c r="Y49" i="65" s="1"/>
  <c r="AF49" i="65"/>
  <c r="I50" i="65"/>
  <c r="J50" i="65" s="1"/>
  <c r="Y50" i="65" s="1"/>
  <c r="AF50" i="65"/>
  <c r="I51" i="65"/>
  <c r="J51" i="65" s="1"/>
  <c r="Y51" i="65" s="1"/>
  <c r="AF51" i="65"/>
  <c r="I52" i="65"/>
  <c r="J52" i="65" s="1"/>
  <c r="Y52" i="65" s="1"/>
  <c r="AF52" i="65"/>
  <c r="I53" i="65"/>
  <c r="J53" i="65" s="1"/>
  <c r="Y53" i="65" s="1"/>
  <c r="AF53" i="65"/>
  <c r="I54" i="65"/>
  <c r="J54" i="65" s="1"/>
  <c r="Y54" i="65" s="1"/>
  <c r="AF54" i="65"/>
  <c r="I55" i="65"/>
  <c r="J55" i="65" s="1"/>
  <c r="Y55" i="65" s="1"/>
  <c r="AF55" i="65"/>
  <c r="I56" i="65"/>
  <c r="J56" i="65" s="1"/>
  <c r="Y56" i="65" s="1"/>
  <c r="AF56" i="65"/>
  <c r="I57" i="65"/>
  <c r="J57" i="65" s="1"/>
  <c r="Y57" i="65" s="1"/>
  <c r="AF57" i="65"/>
  <c r="I58" i="65"/>
  <c r="J58" i="65" s="1"/>
  <c r="Y58" i="65" s="1"/>
  <c r="AF58" i="65"/>
  <c r="I59" i="65"/>
  <c r="J59" i="65" s="1"/>
  <c r="Y59" i="65" s="1"/>
  <c r="AF59" i="65"/>
  <c r="I60" i="65"/>
  <c r="J60" i="65" s="1"/>
  <c r="Y60" i="65" s="1"/>
  <c r="AF60" i="65"/>
  <c r="I61" i="65"/>
  <c r="J61" i="65" s="1"/>
  <c r="Y61" i="65" s="1"/>
  <c r="AF61" i="65"/>
  <c r="I62" i="65"/>
  <c r="J62" i="65" s="1"/>
  <c r="Y62" i="65" s="1"/>
  <c r="AF62" i="65"/>
  <c r="I63" i="65"/>
  <c r="J63" i="65" s="1"/>
  <c r="Y63" i="65" s="1"/>
  <c r="AF63" i="65"/>
  <c r="I64" i="65"/>
  <c r="J64" i="65" s="1"/>
  <c r="Y64" i="65" s="1"/>
  <c r="AF64" i="65"/>
  <c r="I65" i="65"/>
  <c r="J65" i="65" s="1"/>
  <c r="Y65" i="65" s="1"/>
  <c r="AF65" i="65"/>
  <c r="I66" i="65"/>
  <c r="J66" i="65" s="1"/>
  <c r="Y66" i="65" s="1"/>
  <c r="AF66" i="65"/>
  <c r="I67" i="65"/>
  <c r="J67" i="65" s="1"/>
  <c r="Y67" i="65" s="1"/>
  <c r="AF67" i="65"/>
  <c r="I68" i="65"/>
  <c r="J68" i="65" s="1"/>
  <c r="Y68" i="65" s="1"/>
  <c r="AF68" i="65"/>
  <c r="I69" i="65"/>
  <c r="J69" i="65" s="1"/>
  <c r="Y69" i="65" s="1"/>
  <c r="AF69" i="65"/>
  <c r="I70" i="65"/>
  <c r="J70" i="65" s="1"/>
  <c r="Y70" i="65" s="1"/>
  <c r="AF70" i="65"/>
  <c r="I71" i="65"/>
  <c r="J71" i="65" s="1"/>
  <c r="Y71" i="65" s="1"/>
  <c r="AF71" i="65"/>
  <c r="I72" i="65"/>
  <c r="J72" i="65" s="1"/>
  <c r="Y72" i="65" s="1"/>
  <c r="AF72" i="65"/>
  <c r="I73" i="65"/>
  <c r="J73" i="65" s="1"/>
  <c r="Y73" i="65" s="1"/>
  <c r="AF73" i="65"/>
  <c r="I74" i="65"/>
  <c r="J74" i="65" s="1"/>
  <c r="Y74" i="65" s="1"/>
  <c r="AF74" i="65"/>
  <c r="I75" i="65"/>
  <c r="J75" i="65" s="1"/>
  <c r="Y75" i="65" s="1"/>
  <c r="AF75" i="65"/>
  <c r="I76" i="65"/>
  <c r="J76" i="65" s="1"/>
  <c r="Y76" i="65" s="1"/>
  <c r="AF76" i="65"/>
  <c r="I77" i="65"/>
  <c r="J77" i="65" s="1"/>
  <c r="Y77" i="65" s="1"/>
  <c r="AF77" i="65"/>
  <c r="I78" i="65"/>
  <c r="J78" i="65" s="1"/>
  <c r="Y78" i="65" s="1"/>
  <c r="AF78" i="65"/>
  <c r="I79" i="65"/>
  <c r="J79" i="65" s="1"/>
  <c r="Y79" i="65" s="1"/>
  <c r="AF79" i="65"/>
  <c r="I80" i="65"/>
  <c r="J80" i="65" s="1"/>
  <c r="Y80" i="65" s="1"/>
  <c r="AF80" i="65"/>
  <c r="I81" i="65"/>
  <c r="J81" i="65" s="1"/>
  <c r="Y81" i="65" s="1"/>
  <c r="AF81" i="65"/>
  <c r="I82" i="65"/>
  <c r="J82" i="65" s="1"/>
  <c r="Y82" i="65" s="1"/>
  <c r="AF82" i="65"/>
  <c r="I83" i="65"/>
  <c r="J83" i="65" s="1"/>
  <c r="Y83" i="65" s="1"/>
  <c r="AF83" i="65"/>
  <c r="I84" i="65"/>
  <c r="J84" i="65" s="1"/>
  <c r="Y84" i="65" s="1"/>
  <c r="AF84" i="65"/>
  <c r="I85" i="65"/>
  <c r="J85" i="65" s="1"/>
  <c r="Y85" i="65" s="1"/>
  <c r="AF85" i="65"/>
  <c r="I86" i="65"/>
  <c r="J86" i="65" s="1"/>
  <c r="Y86" i="65" s="1"/>
  <c r="AF86" i="65"/>
  <c r="I87" i="65"/>
  <c r="J87" i="65" s="1"/>
  <c r="Y87" i="65" s="1"/>
  <c r="AF87" i="65"/>
  <c r="I88" i="65"/>
  <c r="J88" i="65" s="1"/>
  <c r="Y88" i="65" s="1"/>
  <c r="AF88" i="65"/>
  <c r="I89" i="65"/>
  <c r="J89" i="65" s="1"/>
  <c r="Y89" i="65" s="1"/>
  <c r="AF89" i="65"/>
  <c r="I90" i="65"/>
  <c r="J90" i="65" s="1"/>
  <c r="Y90" i="65" s="1"/>
  <c r="AF90" i="65"/>
  <c r="I91" i="65"/>
  <c r="J91" i="65" s="1"/>
  <c r="Y91" i="65" s="1"/>
  <c r="AF91" i="65"/>
  <c r="I92" i="65"/>
  <c r="J92" i="65" s="1"/>
  <c r="Y92" i="65" s="1"/>
  <c r="AF92" i="65"/>
  <c r="I93" i="65"/>
  <c r="J93" i="65" s="1"/>
  <c r="Y93" i="65" s="1"/>
  <c r="AF93" i="65"/>
  <c r="I94" i="65"/>
  <c r="J94" i="65" s="1"/>
  <c r="Y94" i="65" s="1"/>
  <c r="AF94" i="65"/>
  <c r="I95" i="65"/>
  <c r="J95" i="65" s="1"/>
  <c r="Y95" i="65" s="1"/>
  <c r="AF95" i="65"/>
  <c r="I96" i="65"/>
  <c r="J96" i="65" s="1"/>
  <c r="Y96" i="65" s="1"/>
  <c r="AF96" i="65"/>
  <c r="I97" i="65"/>
  <c r="J97" i="65" s="1"/>
  <c r="Y97" i="65" s="1"/>
  <c r="AF97" i="65"/>
  <c r="I98" i="65"/>
  <c r="J98" i="65" s="1"/>
  <c r="Y98" i="65" s="1"/>
  <c r="AF98" i="65"/>
  <c r="I99" i="65"/>
  <c r="J99" i="65" s="1"/>
  <c r="Y99" i="65" s="1"/>
  <c r="AF99" i="65"/>
  <c r="I100" i="65"/>
  <c r="J100" i="65" s="1"/>
  <c r="Y100" i="65" s="1"/>
  <c r="AF100" i="65"/>
  <c r="I101" i="65"/>
  <c r="J101" i="65" s="1"/>
  <c r="Y101" i="65" s="1"/>
  <c r="AF101" i="65"/>
  <c r="I102" i="65"/>
  <c r="J102" i="65" s="1"/>
  <c r="Y102" i="65" s="1"/>
  <c r="AF102" i="65"/>
  <c r="I103" i="65"/>
  <c r="J103" i="65" s="1"/>
  <c r="Y103" i="65" s="1"/>
  <c r="AF103" i="65"/>
  <c r="I105" i="65"/>
  <c r="J105" i="65" s="1"/>
  <c r="Y105" i="65" s="1"/>
  <c r="AF105" i="65"/>
  <c r="F108" i="65"/>
  <c r="G5" i="35" s="1"/>
  <c r="I6" i="186" s="1"/>
  <c r="AR108" i="65"/>
  <c r="M6" i="186" s="1"/>
  <c r="AU108" i="65"/>
  <c r="N6" i="186" s="1"/>
  <c r="G16" i="35"/>
  <c r="I17" i="186" s="1"/>
  <c r="K15" i="186"/>
  <c r="G14" i="35"/>
  <c r="I15" i="186" s="1"/>
  <c r="K7" i="186"/>
  <c r="AX54" i="75"/>
  <c r="O22" i="186" s="1"/>
  <c r="AO54" i="75"/>
  <c r="L22" i="186" s="1"/>
  <c r="AJ53" i="74"/>
  <c r="X20" i="35" s="1"/>
  <c r="AO111" i="73"/>
  <c r="AX111" i="73"/>
  <c r="AX95" i="71"/>
  <c r="O18" i="186" s="1"/>
  <c r="AO95" i="71"/>
  <c r="L18" i="186" s="1"/>
  <c r="AG94" i="70"/>
  <c r="J16" i="186" s="1"/>
  <c r="AO101" i="68"/>
  <c r="L12" i="186" s="1"/>
  <c r="AK104" i="67"/>
  <c r="K10" i="186" s="1"/>
  <c r="AO108" i="65"/>
  <c r="L6" i="186" s="1"/>
  <c r="AK108" i="65"/>
  <c r="K6" i="186" s="1"/>
  <c r="AD6" i="35"/>
  <c r="BA90" i="85"/>
  <c r="K8" i="82"/>
  <c r="AA6" i="35"/>
  <c r="AR90" i="85"/>
  <c r="Z6" i="35"/>
  <c r="AO90" i="85"/>
  <c r="AK90" i="85"/>
  <c r="Y6" i="35"/>
  <c r="AW91" i="76"/>
  <c r="AC22" i="35" s="1"/>
  <c r="AT91" i="76"/>
  <c r="AB22" i="35" s="1"/>
  <c r="AQ91" i="76"/>
  <c r="AA22" i="35" s="1"/>
  <c r="AN91" i="76"/>
  <c r="BA77" i="76"/>
  <c r="AK91" i="76"/>
  <c r="BA9" i="76"/>
  <c r="BA44" i="76"/>
  <c r="BA48" i="76"/>
  <c r="BA85" i="76"/>
  <c r="BA69" i="76"/>
  <c r="BA84" i="76"/>
  <c r="BA81" i="76"/>
  <c r="BA76" i="76"/>
  <c r="BA51" i="76"/>
  <c r="BA43" i="76"/>
  <c r="BA47" i="76"/>
  <c r="AH91" i="76"/>
  <c r="X22" i="35" s="1"/>
  <c r="BA8" i="76"/>
  <c r="AZ54" i="75"/>
  <c r="AC21" i="35" s="1"/>
  <c r="AN53" i="74"/>
  <c r="Y20" i="35" s="1"/>
  <c r="AW111" i="73"/>
  <c r="AB19" i="35" s="1"/>
  <c r="AJ111" i="73"/>
  <c r="X19" i="35" s="1"/>
  <c r="AN111" i="73"/>
  <c r="Y19" i="35" s="1"/>
  <c r="AZ111" i="73"/>
  <c r="AX112" i="73" s="1"/>
  <c r="AT111" i="73"/>
  <c r="AR112" i="73" s="1"/>
  <c r="AQ111" i="73"/>
  <c r="AO112" i="73" s="1"/>
  <c r="AW103" i="72"/>
  <c r="AB18" i="35" s="1"/>
  <c r="AZ103" i="72"/>
  <c r="AX104" i="72" s="1"/>
  <c r="AJ103" i="72"/>
  <c r="X18" i="35" s="1"/>
  <c r="AN95" i="71"/>
  <c r="AK96" i="71" s="1"/>
  <c r="AJ94" i="70"/>
  <c r="AG95" i="70" s="1"/>
  <c r="AT112" i="69"/>
  <c r="AA13" i="35" s="1"/>
  <c r="AW112" i="69"/>
  <c r="AU113" i="69" s="1"/>
  <c r="BD72" i="68"/>
  <c r="BD80" i="68"/>
  <c r="BD88" i="68"/>
  <c r="BD92" i="68"/>
  <c r="BD97" i="68"/>
  <c r="BD94" i="68"/>
  <c r="BD89" i="68"/>
  <c r="BD86" i="68"/>
  <c r="BD81" i="68"/>
  <c r="BD78" i="68"/>
  <c r="BD73" i="68"/>
  <c r="BD70" i="68"/>
  <c r="BD99" i="68"/>
  <c r="BD96" i="68"/>
  <c r="BD91" i="68"/>
  <c r="BD83" i="68"/>
  <c r="BD75" i="68"/>
  <c r="BD98" i="68"/>
  <c r="BD93" i="68"/>
  <c r="BD90" i="68"/>
  <c r="BD85" i="68"/>
  <c r="BD82" i="68"/>
  <c r="BD77" i="68"/>
  <c r="BD74" i="68"/>
  <c r="BD69" i="68"/>
  <c r="BD100" i="68"/>
  <c r="BD95" i="68"/>
  <c r="BD87" i="68"/>
  <c r="BD84" i="68"/>
  <c r="BD79" i="68"/>
  <c r="BD76" i="68"/>
  <c r="BD71" i="68"/>
  <c r="BD68" i="68"/>
  <c r="AT104" i="67"/>
  <c r="AR105" i="67" s="1"/>
  <c r="BD34" i="67"/>
  <c r="BD66" i="67"/>
  <c r="BD96" i="67"/>
  <c r="BD58" i="67"/>
  <c r="BD50" i="67"/>
  <c r="BD26" i="67"/>
  <c r="BD103" i="67"/>
  <c r="BD92" i="67"/>
  <c r="BD28" i="67"/>
  <c r="BD102" i="67"/>
  <c r="BD94" i="67"/>
  <c r="BD89" i="67"/>
  <c r="BD86" i="67"/>
  <c r="BD78" i="67"/>
  <c r="BD70" i="67"/>
  <c r="BD62" i="67"/>
  <c r="BD54" i="67"/>
  <c r="BD49" i="67"/>
  <c r="BD46" i="67"/>
  <c r="BD38" i="67"/>
  <c r="BD30" i="67"/>
  <c r="BD22" i="67"/>
  <c r="BD98" i="67"/>
  <c r="BD90" i="67"/>
  <c r="BD82" i="67"/>
  <c r="BD74" i="67"/>
  <c r="BD42" i="67"/>
  <c r="BD29" i="67"/>
  <c r="BD72" i="67"/>
  <c r="BD48" i="67"/>
  <c r="BD39" i="66"/>
  <c r="AT108" i="65"/>
  <c r="AA5" i="35" s="1"/>
  <c r="AZ108" i="65"/>
  <c r="AC5" i="35" s="1"/>
  <c r="AW108" i="65"/>
  <c r="AU109" i="65" s="1"/>
  <c r="AQ108" i="65"/>
  <c r="Z5" i="35" s="1"/>
  <c r="X6" i="35"/>
  <c r="AG90" i="85"/>
  <c r="BD61" i="65"/>
  <c r="BD14" i="65"/>
  <c r="BD23" i="65"/>
  <c r="BD90" i="65"/>
  <c r="BD32" i="65"/>
  <c r="BD67" i="65"/>
  <c r="BD29" i="65"/>
  <c r="BD95" i="65"/>
  <c r="BD30" i="65"/>
  <c r="BD78" i="65"/>
  <c r="BD8" i="65"/>
  <c r="BD72" i="65"/>
  <c r="BD79" i="65"/>
  <c r="BD25" i="65"/>
  <c r="BD77" i="65"/>
  <c r="BD92" i="65"/>
  <c r="BD37" i="65"/>
  <c r="BD88" i="65"/>
  <c r="BD96" i="65"/>
  <c r="BD41" i="65"/>
  <c r="BD42" i="65"/>
  <c r="BD27" i="65"/>
  <c r="BD21" i="65"/>
  <c r="BD38" i="65"/>
  <c r="BD71" i="65"/>
  <c r="BD11" i="65"/>
  <c r="BD31" i="65"/>
  <c r="BD55" i="65"/>
  <c r="BD57" i="65"/>
  <c r="BD52" i="65"/>
  <c r="BD81" i="65"/>
  <c r="BD56" i="65"/>
  <c r="BD100" i="65"/>
  <c r="BD89" i="65"/>
  <c r="BD66" i="65"/>
  <c r="BD10" i="65"/>
  <c r="BD13" i="65"/>
  <c r="BD26" i="65"/>
  <c r="BD16" i="65"/>
  <c r="BD101" i="65"/>
  <c r="BD99" i="65"/>
  <c r="BD45" i="65"/>
  <c r="BD54" i="65"/>
  <c r="BD82" i="65"/>
  <c r="BD50" i="65"/>
  <c r="BD9" i="65"/>
  <c r="BD51" i="65"/>
  <c r="BD28" i="65"/>
  <c r="BD65" i="65"/>
  <c r="BD19" i="65"/>
  <c r="BD48" i="65"/>
  <c r="BD85" i="65"/>
  <c r="BD35" i="65"/>
  <c r="BD70" i="65"/>
  <c r="BD94" i="65"/>
  <c r="BD39" i="65"/>
  <c r="BD75" i="65"/>
  <c r="BD98" i="65"/>
  <c r="BD43" i="65"/>
  <c r="BD80" i="65"/>
  <c r="BD36" i="65"/>
  <c r="BD34" i="65"/>
  <c r="BD24" i="65"/>
  <c r="BD97" i="65"/>
  <c r="BD33" i="65"/>
  <c r="BD49" i="65"/>
  <c r="BD93" i="65"/>
  <c r="BD15" i="65"/>
  <c r="BD74" i="65"/>
  <c r="BD68" i="65"/>
  <c r="BD91" i="65"/>
  <c r="BD59" i="65"/>
  <c r="BD73" i="65"/>
  <c r="BD63" i="65"/>
  <c r="BD64" i="65"/>
  <c r="BD46" i="65"/>
  <c r="BD69" i="65"/>
  <c r="BD60" i="65"/>
  <c r="BD18" i="65"/>
  <c r="BD87" i="65"/>
  <c r="BD102" i="65"/>
  <c r="BD20" i="65"/>
  <c r="BD62" i="65"/>
  <c r="BD17" i="65"/>
  <c r="BD86" i="65"/>
  <c r="BD103" i="65"/>
  <c r="BD105" i="65"/>
  <c r="BD76" i="65"/>
  <c r="BD53" i="65"/>
  <c r="BD47" i="65"/>
  <c r="BD83" i="65"/>
  <c r="BD40" i="65"/>
  <c r="BD22" i="65"/>
  <c r="BD44" i="65"/>
  <c r="BD58" i="65"/>
  <c r="BD84" i="65"/>
  <c r="AN83" i="202"/>
  <c r="Z28" i="35" s="1"/>
  <c r="AQ83" i="202"/>
  <c r="AA28" i="35" s="1"/>
  <c r="AK83" i="202"/>
  <c r="Y28" i="35" s="1"/>
  <c r="AT83" i="202"/>
  <c r="AU83" i="202"/>
  <c r="AW83" i="202"/>
  <c r="AC28" i="35" s="1"/>
  <c r="AH83" i="202"/>
  <c r="X28" i="35" s="1"/>
  <c r="AJ112" i="69"/>
  <c r="X13" i="35" s="1"/>
  <c r="AQ112" i="69"/>
  <c r="Z13" i="35" s="1"/>
  <c r="AK112" i="69"/>
  <c r="K14" i="186" s="1"/>
  <c r="AO112" i="69"/>
  <c r="L14" i="186" s="1"/>
  <c r="AX112" i="69"/>
  <c r="O14" i="186" s="1"/>
  <c r="AG112" i="69"/>
  <c r="J14" i="186" s="1"/>
  <c r="AK58" i="80"/>
  <c r="AI70" i="79"/>
  <c r="K27" i="186" s="1"/>
  <c r="AH58" i="80"/>
  <c r="X23" i="35" s="1"/>
  <c r="AF58" i="80"/>
  <c r="AU58" i="80"/>
  <c r="O24" i="186" s="1"/>
  <c r="AT101" i="77"/>
  <c r="AB27" i="35" s="1"/>
  <c r="AH101" i="77"/>
  <c r="X27" i="35" s="1"/>
  <c r="BA98" i="77"/>
  <c r="BA47" i="77"/>
  <c r="AI101" i="77"/>
  <c r="K28" i="186" s="1"/>
  <c r="AK101" i="77"/>
  <c r="AF101" i="77"/>
  <c r="J28" i="186" s="1"/>
  <c r="BA53" i="79"/>
  <c r="BA61" i="79"/>
  <c r="K26" i="186"/>
  <c r="AF61" i="82"/>
  <c r="AU105" i="81"/>
  <c r="O25" i="186" s="1"/>
  <c r="AI105" i="81"/>
  <c r="K25" i="186" s="1"/>
  <c r="AF105" i="81"/>
  <c r="P1" i="86"/>
  <c r="AU61" i="82"/>
  <c r="O26" i="186" s="1"/>
  <c r="AL61" i="82"/>
  <c r="L26" i="186" s="1"/>
  <c r="H4" i="27"/>
  <c r="P1" i="66"/>
  <c r="P1" i="85"/>
  <c r="P1" i="67"/>
  <c r="D6" i="27"/>
  <c r="P1" i="71"/>
  <c r="R9" i="77" l="1"/>
  <c r="T9" i="77"/>
  <c r="R31" i="77"/>
  <c r="T31" i="77"/>
  <c r="P33" i="186"/>
  <c r="K33" i="186"/>
  <c r="L81" i="76"/>
  <c r="M81" i="76"/>
  <c r="N81" i="76"/>
  <c r="O81" i="76"/>
  <c r="P81" i="76"/>
  <c r="L46" i="76"/>
  <c r="M46" i="76"/>
  <c r="O46" i="76"/>
  <c r="N46" i="76"/>
  <c r="P46" i="76"/>
  <c r="L86" i="76"/>
  <c r="M86" i="76"/>
  <c r="O86" i="76"/>
  <c r="N86" i="76"/>
  <c r="P86" i="76"/>
  <c r="O78" i="76"/>
  <c r="L78" i="76"/>
  <c r="M78" i="76"/>
  <c r="N78" i="76"/>
  <c r="P78" i="76"/>
  <c r="L70" i="76"/>
  <c r="P70" i="76"/>
  <c r="O70" i="76"/>
  <c r="M70" i="76"/>
  <c r="N70" i="76"/>
  <c r="N89" i="76"/>
  <c r="O89" i="76"/>
  <c r="P89" i="76"/>
  <c r="M89" i="76"/>
  <c r="L89" i="76"/>
  <c r="N73" i="76"/>
  <c r="O73" i="76"/>
  <c r="P73" i="76"/>
  <c r="M73" i="76"/>
  <c r="L73" i="76"/>
  <c r="P45" i="76"/>
  <c r="O45" i="76"/>
  <c r="L45" i="76"/>
  <c r="M45" i="76"/>
  <c r="N45" i="76"/>
  <c r="O88" i="76"/>
  <c r="P88" i="76"/>
  <c r="L88" i="76"/>
  <c r="M88" i="76"/>
  <c r="N88" i="76"/>
  <c r="P80" i="76"/>
  <c r="O80" i="76"/>
  <c r="L80" i="76"/>
  <c r="N80" i="76"/>
  <c r="M80" i="76"/>
  <c r="M72" i="76"/>
  <c r="O72" i="76"/>
  <c r="P72" i="76"/>
  <c r="L72" i="76"/>
  <c r="N72" i="76"/>
  <c r="P41" i="76"/>
  <c r="L41" i="76"/>
  <c r="O41" i="76"/>
  <c r="M41" i="76"/>
  <c r="N41" i="76"/>
  <c r="P85" i="76"/>
  <c r="O85" i="76"/>
  <c r="L85" i="76"/>
  <c r="M85" i="76"/>
  <c r="N85" i="76"/>
  <c r="M77" i="76"/>
  <c r="L77" i="76"/>
  <c r="N77" i="76"/>
  <c r="O77" i="76"/>
  <c r="P77" i="76"/>
  <c r="O69" i="76"/>
  <c r="P69" i="76"/>
  <c r="L69" i="76"/>
  <c r="M69" i="76"/>
  <c r="N69" i="76"/>
  <c r="M48" i="76"/>
  <c r="O48" i="76"/>
  <c r="P48" i="76"/>
  <c r="L48" i="76"/>
  <c r="N48" i="76"/>
  <c r="L9" i="76"/>
  <c r="M9" i="76"/>
  <c r="N9" i="76"/>
  <c r="O9" i="76"/>
  <c r="P9" i="76"/>
  <c r="P49" i="76"/>
  <c r="O49" i="76"/>
  <c r="L49" i="76"/>
  <c r="M49" i="76"/>
  <c r="N49" i="76"/>
  <c r="L90" i="76"/>
  <c r="O90" i="76"/>
  <c r="M90" i="76"/>
  <c r="N90" i="76"/>
  <c r="P90" i="76"/>
  <c r="M82" i="76"/>
  <c r="O82" i="76"/>
  <c r="L82" i="76"/>
  <c r="N82" i="76"/>
  <c r="P82" i="76"/>
  <c r="L74" i="76"/>
  <c r="O74" i="76"/>
  <c r="P74" i="76"/>
  <c r="N74" i="76"/>
  <c r="M74" i="76"/>
  <c r="O75" i="76"/>
  <c r="P75" i="76"/>
  <c r="M75" i="76"/>
  <c r="N75" i="76"/>
  <c r="L75" i="76"/>
  <c r="O87" i="76"/>
  <c r="P87" i="76"/>
  <c r="N87" i="76"/>
  <c r="M87" i="76"/>
  <c r="L87" i="76"/>
  <c r="M79" i="76"/>
  <c r="N79" i="76"/>
  <c r="O79" i="76"/>
  <c r="P79" i="76"/>
  <c r="L79" i="76"/>
  <c r="P71" i="76"/>
  <c r="O71" i="76"/>
  <c r="M71" i="76"/>
  <c r="N71" i="76"/>
  <c r="L71" i="76"/>
  <c r="M51" i="76"/>
  <c r="N51" i="76"/>
  <c r="P51" i="76"/>
  <c r="O51" i="76"/>
  <c r="L51" i="76"/>
  <c r="M47" i="76"/>
  <c r="N47" i="76"/>
  <c r="P47" i="76"/>
  <c r="L47" i="76"/>
  <c r="O47" i="76"/>
  <c r="M43" i="76"/>
  <c r="N43" i="76"/>
  <c r="P43" i="76"/>
  <c r="L43" i="76"/>
  <c r="O43" i="76"/>
  <c r="L50" i="76"/>
  <c r="N50" i="76"/>
  <c r="P50" i="76"/>
  <c r="O50" i="76"/>
  <c r="M50" i="76"/>
  <c r="M83" i="76"/>
  <c r="N83" i="76"/>
  <c r="O83" i="76"/>
  <c r="P83" i="76"/>
  <c r="L83" i="76"/>
  <c r="L10" i="76"/>
  <c r="O10" i="76"/>
  <c r="N10" i="76"/>
  <c r="M10" i="76"/>
  <c r="P10" i="76"/>
  <c r="M84" i="76"/>
  <c r="O84" i="76"/>
  <c r="P84" i="76"/>
  <c r="N84" i="76"/>
  <c r="L84" i="76"/>
  <c r="M76" i="76"/>
  <c r="O76" i="76"/>
  <c r="P76" i="76"/>
  <c r="L76" i="76"/>
  <c r="N76" i="76"/>
  <c r="L8" i="78"/>
  <c r="M8" i="78"/>
  <c r="O8" i="78"/>
  <c r="N8" i="78"/>
  <c r="P29" i="186"/>
  <c r="O29" i="186"/>
  <c r="M29" i="186"/>
  <c r="L29" i="186"/>
  <c r="K29" i="186"/>
  <c r="J29" i="186"/>
  <c r="AB28" i="35"/>
  <c r="AD27" i="35"/>
  <c r="Y27" i="35"/>
  <c r="G28" i="35"/>
  <c r="I29" i="186" s="1"/>
  <c r="G27" i="35"/>
  <c r="I28" i="186" s="1"/>
  <c r="AU62" i="82"/>
  <c r="AC25" i="35"/>
  <c r="AR102" i="77"/>
  <c r="AL92" i="76"/>
  <c r="Z22" i="35"/>
  <c r="AI92" i="76"/>
  <c r="Y22" i="35"/>
  <c r="AF102" i="77"/>
  <c r="AU59" i="80"/>
  <c r="AC23" i="35"/>
  <c r="AI59" i="80"/>
  <c r="Y23" i="35"/>
  <c r="P43" i="78"/>
  <c r="P21" i="78"/>
  <c r="P23" i="78"/>
  <c r="P13" i="78"/>
  <c r="P33" i="78"/>
  <c r="P10" i="78"/>
  <c r="AK104" i="72"/>
  <c r="L9" i="65"/>
  <c r="M9" i="65"/>
  <c r="N9" i="65"/>
  <c r="L8" i="65"/>
  <c r="N8" i="65"/>
  <c r="M8" i="65"/>
  <c r="J86" i="77"/>
  <c r="X86" i="77" s="1"/>
  <c r="L86" i="77" s="1"/>
  <c r="J95" i="77"/>
  <c r="X95" i="77" s="1"/>
  <c r="N95" i="77" s="1"/>
  <c r="J33" i="77"/>
  <c r="X33" i="77" s="1"/>
  <c r="J61" i="72"/>
  <c r="Y61" i="72" s="1"/>
  <c r="N61" i="72" s="1"/>
  <c r="J88" i="77"/>
  <c r="X88" i="77" s="1"/>
  <c r="L88" i="77" s="1"/>
  <c r="J43" i="77"/>
  <c r="X43" i="77" s="1"/>
  <c r="N43" i="77" s="1"/>
  <c r="J68" i="72"/>
  <c r="Y68" i="72" s="1"/>
  <c r="J13" i="202"/>
  <c r="X13" i="202" s="1"/>
  <c r="J47" i="86"/>
  <c r="Y47" i="86" s="1"/>
  <c r="J70" i="72"/>
  <c r="Y70" i="72" s="1"/>
  <c r="J40" i="77"/>
  <c r="X40" i="77" s="1"/>
  <c r="T40" i="77" s="1"/>
  <c r="J49" i="77"/>
  <c r="X49" i="77" s="1"/>
  <c r="L49" i="77" s="1"/>
  <c r="J60" i="72"/>
  <c r="Y60" i="72" s="1"/>
  <c r="P60" i="72" s="1"/>
  <c r="J85" i="77"/>
  <c r="X85" i="77" s="1"/>
  <c r="O85" i="77" s="1"/>
  <c r="J37" i="77"/>
  <c r="X37" i="77" s="1"/>
  <c r="M37" i="77" s="1"/>
  <c r="J36" i="202"/>
  <c r="X36" i="202" s="1"/>
  <c r="J34" i="202"/>
  <c r="X34" i="202" s="1"/>
  <c r="J29" i="202"/>
  <c r="X29" i="202" s="1"/>
  <c r="J12" i="202"/>
  <c r="X12" i="202" s="1"/>
  <c r="J8" i="202"/>
  <c r="X8" i="202" s="1"/>
  <c r="J45" i="86"/>
  <c r="Y45" i="86" s="1"/>
  <c r="J44" i="86"/>
  <c r="Y44" i="86" s="1"/>
  <c r="J53" i="86"/>
  <c r="Y53" i="86" s="1"/>
  <c r="J41" i="86"/>
  <c r="Y41" i="86" s="1"/>
  <c r="J52" i="86"/>
  <c r="Y52" i="86" s="1"/>
  <c r="J46" i="86"/>
  <c r="Y46" i="86" s="1"/>
  <c r="J49" i="86"/>
  <c r="Y49" i="86" s="1"/>
  <c r="J40" i="86"/>
  <c r="Y40" i="86" s="1"/>
  <c r="J43" i="86"/>
  <c r="Y43" i="86" s="1"/>
  <c r="J54" i="86"/>
  <c r="Y54" i="86" s="1"/>
  <c r="J50" i="86"/>
  <c r="Y50" i="86" s="1"/>
  <c r="J48" i="86"/>
  <c r="Y48" i="86" s="1"/>
  <c r="J51" i="86"/>
  <c r="Y51" i="86" s="1"/>
  <c r="J42" i="86"/>
  <c r="Y42" i="86" s="1"/>
  <c r="J13" i="85"/>
  <c r="Y13" i="85" s="1"/>
  <c r="J38" i="202"/>
  <c r="X38" i="202" s="1"/>
  <c r="J26" i="82"/>
  <c r="X26" i="82" s="1"/>
  <c r="J22" i="75"/>
  <c r="Y22" i="75" s="1"/>
  <c r="J22" i="80"/>
  <c r="X22" i="80" s="1"/>
  <c r="J65" i="202"/>
  <c r="X65" i="202" s="1"/>
  <c r="J27" i="202"/>
  <c r="X27" i="202" s="1"/>
  <c r="J31" i="202"/>
  <c r="X31" i="202" s="1"/>
  <c r="J25" i="202"/>
  <c r="X25" i="202" s="1"/>
  <c r="J22" i="202"/>
  <c r="X22" i="202" s="1"/>
  <c r="J26" i="202"/>
  <c r="X26" i="202" s="1"/>
  <c r="J32" i="202"/>
  <c r="X32" i="202" s="1"/>
  <c r="J23" i="202"/>
  <c r="X23" i="202" s="1"/>
  <c r="J28" i="202"/>
  <c r="X28" i="202" s="1"/>
  <c r="J24" i="202"/>
  <c r="X24" i="202" s="1"/>
  <c r="J30" i="202"/>
  <c r="X30" i="202" s="1"/>
  <c r="J51" i="202"/>
  <c r="X51" i="202" s="1"/>
  <c r="J17" i="79"/>
  <c r="X17" i="79" s="1"/>
  <c r="J25" i="79"/>
  <c r="X25" i="79" s="1"/>
  <c r="J70" i="202"/>
  <c r="X70" i="202" s="1"/>
  <c r="J87" i="77"/>
  <c r="X87" i="77" s="1"/>
  <c r="N87" i="77" s="1"/>
  <c r="J59" i="72"/>
  <c r="Y59" i="72" s="1"/>
  <c r="R59" i="72" s="1"/>
  <c r="J96" i="77"/>
  <c r="X96" i="77" s="1"/>
  <c r="O96" i="77" s="1"/>
  <c r="J34" i="77"/>
  <c r="X34" i="77" s="1"/>
  <c r="J48" i="77"/>
  <c r="X48" i="77" s="1"/>
  <c r="L48" i="77" s="1"/>
  <c r="J89" i="77"/>
  <c r="X89" i="77" s="1"/>
  <c r="P89" i="77" s="1"/>
  <c r="J36" i="77"/>
  <c r="X36" i="77" s="1"/>
  <c r="T36" i="77" s="1"/>
  <c r="J71" i="78"/>
  <c r="Y71" i="78" s="1"/>
  <c r="P71" i="78" s="1"/>
  <c r="J63" i="78"/>
  <c r="Y63" i="78" s="1"/>
  <c r="L63" i="78" s="1"/>
  <c r="J55" i="78"/>
  <c r="Y55" i="78" s="1"/>
  <c r="P55" i="78" s="1"/>
  <c r="J59" i="79"/>
  <c r="X59" i="79" s="1"/>
  <c r="L59" i="79" s="1"/>
  <c r="J8" i="85"/>
  <c r="Y8" i="85" s="1"/>
  <c r="J11" i="85"/>
  <c r="Y11" i="85" s="1"/>
  <c r="J18" i="85"/>
  <c r="Y18" i="85" s="1"/>
  <c r="J17" i="85"/>
  <c r="Y17" i="85" s="1"/>
  <c r="J42" i="76"/>
  <c r="X42" i="76" s="1"/>
  <c r="J56" i="86"/>
  <c r="Y56" i="86" s="1"/>
  <c r="J44" i="202"/>
  <c r="X44" i="202" s="1"/>
  <c r="J49" i="202"/>
  <c r="X49" i="202" s="1"/>
  <c r="J68" i="202"/>
  <c r="X68" i="202" s="1"/>
  <c r="J36" i="79"/>
  <c r="X36" i="79" s="1"/>
  <c r="J43" i="202"/>
  <c r="X43" i="202" s="1"/>
  <c r="J53" i="76"/>
  <c r="X53" i="76" s="1"/>
  <c r="J30" i="89"/>
  <c r="Y30" i="89" s="1"/>
  <c r="J48" i="202"/>
  <c r="X48" i="202" s="1"/>
  <c r="J41" i="79"/>
  <c r="X41" i="79" s="1"/>
  <c r="J22" i="79"/>
  <c r="X22" i="79" s="1"/>
  <c r="J40" i="79"/>
  <c r="X40" i="79" s="1"/>
  <c r="J41" i="202"/>
  <c r="X41" i="202" s="1"/>
  <c r="J42" i="79"/>
  <c r="X42" i="79" s="1"/>
  <c r="J29" i="82"/>
  <c r="X29" i="82" s="1"/>
  <c r="J13" i="82"/>
  <c r="X13" i="82" s="1"/>
  <c r="J29" i="89"/>
  <c r="Y29" i="89" s="1"/>
  <c r="J58" i="202"/>
  <c r="X58" i="202" s="1"/>
  <c r="J13" i="79"/>
  <c r="X13" i="79" s="1"/>
  <c r="J47" i="202"/>
  <c r="X47" i="202" s="1"/>
  <c r="J77" i="72"/>
  <c r="Y77" i="72" s="1"/>
  <c r="J59" i="76"/>
  <c r="X59" i="76" s="1"/>
  <c r="J19" i="80"/>
  <c r="X19" i="80" s="1"/>
  <c r="J21" i="79"/>
  <c r="X21" i="79" s="1"/>
  <c r="J56" i="202"/>
  <c r="X56" i="202" s="1"/>
  <c r="J14" i="79"/>
  <c r="X14" i="79" s="1"/>
  <c r="J55" i="202"/>
  <c r="X55" i="202" s="1"/>
  <c r="J18" i="79"/>
  <c r="X18" i="79" s="1"/>
  <c r="J81" i="72"/>
  <c r="Y81" i="72" s="1"/>
  <c r="J29" i="79"/>
  <c r="X29" i="79" s="1"/>
  <c r="J37" i="79"/>
  <c r="X37" i="79" s="1"/>
  <c r="J23" i="80"/>
  <c r="X23" i="80" s="1"/>
  <c r="J32" i="79"/>
  <c r="X32" i="79" s="1"/>
  <c r="J66" i="202"/>
  <c r="X66" i="202" s="1"/>
  <c r="J62" i="202"/>
  <c r="X62" i="202" s="1"/>
  <c r="J37" i="82"/>
  <c r="X37" i="82" s="1"/>
  <c r="J39" i="202"/>
  <c r="X39" i="202" s="1"/>
  <c r="J52" i="76"/>
  <c r="X52" i="76" s="1"/>
  <c r="J30" i="80"/>
  <c r="X30" i="80" s="1"/>
  <c r="J40" i="82"/>
  <c r="X40" i="82" s="1"/>
  <c r="J32" i="89"/>
  <c r="Y32" i="89" s="1"/>
  <c r="J75" i="72"/>
  <c r="Y75" i="72" s="1"/>
  <c r="J32" i="80"/>
  <c r="X32" i="80" s="1"/>
  <c r="J42" i="82"/>
  <c r="X42" i="82" s="1"/>
  <c r="J67" i="202"/>
  <c r="X67" i="202" s="1"/>
  <c r="J23" i="79"/>
  <c r="X23" i="79" s="1"/>
  <c r="J67" i="76"/>
  <c r="X67" i="76" s="1"/>
  <c r="J42" i="202"/>
  <c r="X42" i="202" s="1"/>
  <c r="J13" i="80"/>
  <c r="X13" i="80" s="1"/>
  <c r="J30" i="82"/>
  <c r="X30" i="82" s="1"/>
  <c r="J19" i="75"/>
  <c r="Y19" i="75" s="1"/>
  <c r="J63" i="202"/>
  <c r="X63" i="202" s="1"/>
  <c r="J29" i="80"/>
  <c r="X29" i="80" s="1"/>
  <c r="J60" i="76"/>
  <c r="X60" i="76" s="1"/>
  <c r="J32" i="82"/>
  <c r="X32" i="82" s="1"/>
  <c r="J30" i="79"/>
  <c r="X30" i="79" s="1"/>
  <c r="J82" i="72"/>
  <c r="Y82" i="72" s="1"/>
  <c r="J62" i="76"/>
  <c r="X62" i="76" s="1"/>
  <c r="J23" i="75"/>
  <c r="Y23" i="75" s="1"/>
  <c r="J15" i="82"/>
  <c r="X15" i="82" s="1"/>
  <c r="J36" i="82"/>
  <c r="X36" i="82" s="1"/>
  <c r="J41" i="82"/>
  <c r="X41" i="82" s="1"/>
  <c r="J74" i="72"/>
  <c r="Y74" i="72" s="1"/>
  <c r="J66" i="76"/>
  <c r="X66" i="76" s="1"/>
  <c r="J74" i="73"/>
  <c r="Y74" i="73" s="1"/>
  <c r="J11" i="77"/>
  <c r="X11" i="77" s="1"/>
  <c r="J23" i="77"/>
  <c r="X23" i="77" s="1"/>
  <c r="J38" i="77"/>
  <c r="X38" i="77" s="1"/>
  <c r="R38" i="77" s="1"/>
  <c r="J74" i="78"/>
  <c r="Y74" i="78" s="1"/>
  <c r="P74" i="78" s="1"/>
  <c r="J66" i="78"/>
  <c r="Y66" i="78" s="1"/>
  <c r="M66" i="78" s="1"/>
  <c r="J58" i="78"/>
  <c r="Y58" i="78" s="1"/>
  <c r="T58" i="78" s="1"/>
  <c r="J50" i="78"/>
  <c r="Y50" i="78" s="1"/>
  <c r="P50" i="78" s="1"/>
  <c r="X34" i="81"/>
  <c r="L34" i="81" s="1"/>
  <c r="J75" i="77"/>
  <c r="X75" i="77" s="1"/>
  <c r="N75" i="77" s="1"/>
  <c r="J83" i="77"/>
  <c r="X83" i="77" s="1"/>
  <c r="N83" i="77" s="1"/>
  <c r="J18" i="77"/>
  <c r="X18" i="77" s="1"/>
  <c r="J9" i="85"/>
  <c r="Y9" i="85" s="1"/>
  <c r="J14" i="85"/>
  <c r="Y14" i="85" s="1"/>
  <c r="J15" i="85"/>
  <c r="Y15" i="85" s="1"/>
  <c r="J16" i="85"/>
  <c r="Y16" i="85" s="1"/>
  <c r="J10" i="85"/>
  <c r="Y10" i="85" s="1"/>
  <c r="J12" i="82"/>
  <c r="X12" i="82" s="1"/>
  <c r="J12" i="75"/>
  <c r="Y12" i="75" s="1"/>
  <c r="J57" i="72"/>
  <c r="Y57" i="72" s="1"/>
  <c r="J12" i="80"/>
  <c r="X12" i="80" s="1"/>
  <c r="J15" i="75"/>
  <c r="Y15" i="75" s="1"/>
  <c r="J44" i="73"/>
  <c r="Y44" i="73" s="1"/>
  <c r="J12" i="79"/>
  <c r="X12" i="79" s="1"/>
  <c r="J14" i="82"/>
  <c r="X14" i="82" s="1"/>
  <c r="J22" i="82"/>
  <c r="X22" i="82" s="1"/>
  <c r="J35" i="79"/>
  <c r="X35" i="79" s="1"/>
  <c r="J33" i="79"/>
  <c r="X33" i="79" s="1"/>
  <c r="J61" i="202"/>
  <c r="X61" i="202" s="1"/>
  <c r="J16" i="79"/>
  <c r="X16" i="79" s="1"/>
  <c r="J34" i="79"/>
  <c r="X34" i="79" s="1"/>
  <c r="J15" i="80"/>
  <c r="X15" i="80" s="1"/>
  <c r="J27" i="82"/>
  <c r="X27" i="82" s="1"/>
  <c r="J10" i="82"/>
  <c r="X10" i="82" s="1"/>
  <c r="J93" i="71"/>
  <c r="Y93" i="71" s="1"/>
  <c r="J43" i="79"/>
  <c r="X43" i="79" s="1"/>
  <c r="J54" i="202"/>
  <c r="X54" i="202" s="1"/>
  <c r="J52" i="202"/>
  <c r="X52" i="202" s="1"/>
  <c r="J53" i="202"/>
  <c r="X53" i="202" s="1"/>
  <c r="J57" i="202"/>
  <c r="X57" i="202" s="1"/>
  <c r="J64" i="72"/>
  <c r="Y64" i="72" s="1"/>
  <c r="J57" i="76"/>
  <c r="X57" i="76" s="1"/>
  <c r="J17" i="80"/>
  <c r="X17" i="80" s="1"/>
  <c r="J10" i="79"/>
  <c r="X10" i="79" s="1"/>
  <c r="J46" i="202"/>
  <c r="X46" i="202" s="1"/>
  <c r="J28" i="79"/>
  <c r="X28" i="79" s="1"/>
  <c r="J46" i="79"/>
  <c r="X46" i="79" s="1"/>
  <c r="J11" i="79"/>
  <c r="X11" i="79" s="1"/>
  <c r="J31" i="82"/>
  <c r="X31" i="82" s="1"/>
  <c r="J66" i="72"/>
  <c r="Y66" i="72" s="1"/>
  <c r="J19" i="79"/>
  <c r="X19" i="79" s="1"/>
  <c r="J23" i="82"/>
  <c r="X23" i="82" s="1"/>
  <c r="J74" i="202"/>
  <c r="X74" i="202" s="1"/>
  <c r="J79" i="72"/>
  <c r="Y79" i="72" s="1"/>
  <c r="J61" i="76"/>
  <c r="X61" i="76" s="1"/>
  <c r="J21" i="80"/>
  <c r="X21" i="80" s="1"/>
  <c r="J33" i="82"/>
  <c r="X33" i="82" s="1"/>
  <c r="J26" i="89"/>
  <c r="Y26" i="89" s="1"/>
  <c r="J31" i="79"/>
  <c r="X31" i="79" s="1"/>
  <c r="J27" i="79"/>
  <c r="X27" i="79" s="1"/>
  <c r="J24" i="82"/>
  <c r="X24" i="82" s="1"/>
  <c r="J60" i="202"/>
  <c r="X60" i="202" s="1"/>
  <c r="J20" i="79"/>
  <c r="X20" i="79" s="1"/>
  <c r="J24" i="79"/>
  <c r="X24" i="79" s="1"/>
  <c r="J25" i="82"/>
  <c r="X25" i="82" s="1"/>
  <c r="J27" i="89"/>
  <c r="Y27" i="89" s="1"/>
  <c r="J83" i="72"/>
  <c r="Y83" i="72" s="1"/>
  <c r="J63" i="76"/>
  <c r="X63" i="76" s="1"/>
  <c r="J35" i="82"/>
  <c r="X35" i="82" s="1"/>
  <c r="J59" i="202"/>
  <c r="X59" i="202" s="1"/>
  <c r="J47" i="79"/>
  <c r="X47" i="79" s="1"/>
  <c r="J75" i="202"/>
  <c r="X75" i="202" s="1"/>
  <c r="J45" i="79"/>
  <c r="X45" i="79" s="1"/>
  <c r="J26" i="79"/>
  <c r="X26" i="79" s="1"/>
  <c r="J71" i="72"/>
  <c r="Y71" i="72" s="1"/>
  <c r="J65" i="76"/>
  <c r="X65" i="76" s="1"/>
  <c r="J27" i="80"/>
  <c r="X27" i="80" s="1"/>
  <c r="J17" i="82"/>
  <c r="X17" i="82" s="1"/>
  <c r="J24" i="89"/>
  <c r="Y24" i="89" s="1"/>
  <c r="J73" i="72"/>
  <c r="Y73" i="72" s="1"/>
  <c r="J19" i="82"/>
  <c r="X19" i="82" s="1"/>
  <c r="J68" i="76"/>
  <c r="X68" i="76" s="1"/>
  <c r="J20" i="82"/>
  <c r="X20" i="82" s="1"/>
  <c r="J28" i="75"/>
  <c r="Y28" i="75" s="1"/>
  <c r="J45" i="202"/>
  <c r="X45" i="202" s="1"/>
  <c r="J21" i="82"/>
  <c r="X21" i="82" s="1"/>
  <c r="J65" i="72"/>
  <c r="Y65" i="72" s="1"/>
  <c r="J54" i="76"/>
  <c r="X54" i="76" s="1"/>
  <c r="J14" i="80"/>
  <c r="X14" i="80" s="1"/>
  <c r="J28" i="89"/>
  <c r="Y28" i="89" s="1"/>
  <c r="J69" i="72"/>
  <c r="Y69" i="72" s="1"/>
  <c r="J56" i="76"/>
  <c r="X56" i="76" s="1"/>
  <c r="J16" i="80"/>
  <c r="X16" i="80" s="1"/>
  <c r="J28" i="82"/>
  <c r="X28" i="82" s="1"/>
  <c r="J9" i="82"/>
  <c r="X9" i="82" s="1"/>
  <c r="J14" i="75"/>
  <c r="Y14" i="75" s="1"/>
  <c r="J17" i="75"/>
  <c r="Y17" i="75" s="1"/>
  <c r="J71" i="202"/>
  <c r="X71" i="202" s="1"/>
  <c r="J78" i="72"/>
  <c r="Y78" i="72" s="1"/>
  <c r="J58" i="76"/>
  <c r="X58" i="76" s="1"/>
  <c r="J18" i="80"/>
  <c r="X18" i="80" s="1"/>
  <c r="J11" i="82"/>
  <c r="X11" i="82" s="1"/>
  <c r="J63" i="72"/>
  <c r="Y63" i="72" s="1"/>
  <c r="J16" i="75"/>
  <c r="Y16" i="75" s="1"/>
  <c r="J15" i="79"/>
  <c r="X15" i="79" s="1"/>
  <c r="J72" i="202"/>
  <c r="X72" i="202" s="1"/>
  <c r="J80" i="72"/>
  <c r="Y80" i="72" s="1"/>
  <c r="J20" i="80"/>
  <c r="X20" i="80" s="1"/>
  <c r="J67" i="72"/>
  <c r="Y67" i="72" s="1"/>
  <c r="J18" i="75"/>
  <c r="Y18" i="75" s="1"/>
  <c r="J21" i="75"/>
  <c r="Y21" i="75" s="1"/>
  <c r="J73" i="202"/>
  <c r="X73" i="202" s="1"/>
  <c r="J9" i="202"/>
  <c r="X9" i="202" s="1"/>
  <c r="J31" i="89"/>
  <c r="Y31" i="89" s="1"/>
  <c r="J31" i="80"/>
  <c r="X31" i="80" s="1"/>
  <c r="J24" i="80"/>
  <c r="X24" i="80" s="1"/>
  <c r="J34" i="82"/>
  <c r="X34" i="82" s="1"/>
  <c r="J76" i="72"/>
  <c r="Y76" i="72" s="1"/>
  <c r="J20" i="75"/>
  <c r="Y20" i="75" s="1"/>
  <c r="J26" i="80"/>
  <c r="X26" i="80" s="1"/>
  <c r="J16" i="82"/>
  <c r="X16" i="82" s="1"/>
  <c r="J27" i="75"/>
  <c r="Y27" i="75" s="1"/>
  <c r="J28" i="80"/>
  <c r="X28" i="80" s="1"/>
  <c r="J18" i="82"/>
  <c r="X18" i="82" s="1"/>
  <c r="J64" i="202"/>
  <c r="X64" i="202" s="1"/>
  <c r="J72" i="72"/>
  <c r="Y72" i="72" s="1"/>
  <c r="J24" i="75"/>
  <c r="Y24" i="75" s="1"/>
  <c r="J43" i="82"/>
  <c r="X43" i="82" s="1"/>
  <c r="J26" i="75"/>
  <c r="Y26" i="75" s="1"/>
  <c r="J38" i="79"/>
  <c r="X38" i="79" s="1"/>
  <c r="J48" i="79"/>
  <c r="X48" i="79" s="1"/>
  <c r="J38" i="82"/>
  <c r="X38" i="82" s="1"/>
  <c r="J64" i="76"/>
  <c r="X64" i="76" s="1"/>
  <c r="J49" i="75"/>
  <c r="Y49" i="75" s="1"/>
  <c r="J43" i="80"/>
  <c r="X43" i="80" s="1"/>
  <c r="J11" i="80"/>
  <c r="X11" i="80" s="1"/>
  <c r="J88" i="73"/>
  <c r="Y88" i="73" s="1"/>
  <c r="J75" i="73"/>
  <c r="Y75" i="73" s="1"/>
  <c r="J80" i="73"/>
  <c r="Y80" i="73" s="1"/>
  <c r="J81" i="73"/>
  <c r="Y81" i="73" s="1"/>
  <c r="J86" i="73"/>
  <c r="Y86" i="73" s="1"/>
  <c r="J79" i="73"/>
  <c r="Y79" i="73" s="1"/>
  <c r="J24" i="74"/>
  <c r="Y24" i="74" s="1"/>
  <c r="J90" i="73"/>
  <c r="Y90" i="73" s="1"/>
  <c r="J83" i="73"/>
  <c r="Y83" i="73" s="1"/>
  <c r="J92" i="73"/>
  <c r="Y92" i="73" s="1"/>
  <c r="J85" i="73"/>
  <c r="Y85" i="73" s="1"/>
  <c r="J89" i="73"/>
  <c r="Y89" i="73" s="1"/>
  <c r="J78" i="73"/>
  <c r="Y78" i="73" s="1"/>
  <c r="J84" i="73"/>
  <c r="Y84" i="73" s="1"/>
  <c r="J91" i="73"/>
  <c r="Y91" i="73" s="1"/>
  <c r="J63" i="73"/>
  <c r="Y63" i="73" s="1"/>
  <c r="J53" i="89"/>
  <c r="Y53" i="89" s="1"/>
  <c r="J92" i="86"/>
  <c r="Y92" i="86" s="1"/>
  <c r="J50" i="202"/>
  <c r="X50" i="202" s="1"/>
  <c r="J11" i="202"/>
  <c r="X11" i="202" s="1"/>
  <c r="J69" i="202"/>
  <c r="X69" i="202" s="1"/>
  <c r="J10" i="202"/>
  <c r="X10" i="202" s="1"/>
  <c r="X83" i="81"/>
  <c r="R83" i="81" s="1"/>
  <c r="X58" i="81"/>
  <c r="T58" i="81" s="1"/>
  <c r="X60" i="81"/>
  <c r="P60" i="81" s="1"/>
  <c r="J58" i="77"/>
  <c r="X58" i="77" s="1"/>
  <c r="T58" i="77" s="1"/>
  <c r="J60" i="77"/>
  <c r="X60" i="77" s="1"/>
  <c r="L60" i="77" s="1"/>
  <c r="J62" i="77"/>
  <c r="X62" i="77" s="1"/>
  <c r="R62" i="77" s="1"/>
  <c r="J64" i="77"/>
  <c r="X64" i="77" s="1"/>
  <c r="P64" i="77" s="1"/>
  <c r="J68" i="77"/>
  <c r="X68" i="77" s="1"/>
  <c r="T68" i="77" s="1"/>
  <c r="J70" i="77"/>
  <c r="X70" i="77" s="1"/>
  <c r="L70" i="77" s="1"/>
  <c r="J72" i="77"/>
  <c r="X72" i="77" s="1"/>
  <c r="M72" i="77" s="1"/>
  <c r="J80" i="77"/>
  <c r="X80" i="77" s="1"/>
  <c r="L80" i="77" s="1"/>
  <c r="J90" i="77"/>
  <c r="X90" i="77" s="1"/>
  <c r="L90" i="77" s="1"/>
  <c r="J92" i="77"/>
  <c r="X92" i="77" s="1"/>
  <c r="M92" i="77" s="1"/>
  <c r="J97" i="77"/>
  <c r="X97" i="77" s="1"/>
  <c r="T97" i="77" s="1"/>
  <c r="J14" i="77"/>
  <c r="X14" i="77" s="1"/>
  <c r="J16" i="77"/>
  <c r="X16" i="77" s="1"/>
  <c r="J35" i="77"/>
  <c r="X35" i="77" s="1"/>
  <c r="J47" i="77"/>
  <c r="X47" i="77" s="1"/>
  <c r="R47" i="77" s="1"/>
  <c r="J80" i="78"/>
  <c r="Y80" i="78" s="1"/>
  <c r="T80" i="78" s="1"/>
  <c r="J72" i="78"/>
  <c r="Y72" i="78" s="1"/>
  <c r="L72" i="78" s="1"/>
  <c r="J64" i="78"/>
  <c r="Y64" i="78" s="1"/>
  <c r="N64" i="78" s="1"/>
  <c r="J56" i="78"/>
  <c r="Y56" i="78" s="1"/>
  <c r="N56" i="78" s="1"/>
  <c r="J48" i="78"/>
  <c r="Y48" i="78" s="1"/>
  <c r="P48" i="78" s="1"/>
  <c r="J94" i="77"/>
  <c r="X94" i="77" s="1"/>
  <c r="R94" i="77" s="1"/>
  <c r="J10" i="77"/>
  <c r="X10" i="77" s="1"/>
  <c r="J20" i="77"/>
  <c r="X20" i="77" s="1"/>
  <c r="J45" i="77"/>
  <c r="X45" i="77" s="1"/>
  <c r="M45" i="77" s="1"/>
  <c r="J90" i="78"/>
  <c r="Y90" i="78" s="1"/>
  <c r="P90" i="78" s="1"/>
  <c r="J75" i="78"/>
  <c r="Y75" i="78" s="1"/>
  <c r="N75" i="78" s="1"/>
  <c r="J67" i="78"/>
  <c r="Y67" i="78" s="1"/>
  <c r="N67" i="78" s="1"/>
  <c r="J59" i="78"/>
  <c r="Y59" i="78" s="1"/>
  <c r="R59" i="78" s="1"/>
  <c r="J51" i="78"/>
  <c r="Y51" i="78" s="1"/>
  <c r="O51" i="78" s="1"/>
  <c r="J74" i="77"/>
  <c r="X74" i="77" s="1"/>
  <c r="P74" i="77" s="1"/>
  <c r="J82" i="77"/>
  <c r="X82" i="77" s="1"/>
  <c r="R82" i="77" s="1"/>
  <c r="J42" i="77"/>
  <c r="X42" i="77" s="1"/>
  <c r="L42" i="77" s="1"/>
  <c r="J78" i="78"/>
  <c r="Y78" i="78" s="1"/>
  <c r="N78" i="78" s="1"/>
  <c r="J70" i="78"/>
  <c r="Y70" i="78" s="1"/>
  <c r="P70" i="78" s="1"/>
  <c r="J62" i="78"/>
  <c r="Y62" i="78" s="1"/>
  <c r="P62" i="78" s="1"/>
  <c r="J54" i="78"/>
  <c r="Y54" i="78" s="1"/>
  <c r="N54" i="78" s="1"/>
  <c r="J12" i="85"/>
  <c r="Y12" i="85" s="1"/>
  <c r="J12" i="77"/>
  <c r="X12" i="77" s="1"/>
  <c r="J12" i="65"/>
  <c r="Y12" i="65" s="1"/>
  <c r="J40" i="202"/>
  <c r="X40" i="202" s="1"/>
  <c r="X78" i="81"/>
  <c r="P78" i="81" s="1"/>
  <c r="J13" i="77"/>
  <c r="X13" i="77" s="1"/>
  <c r="J39" i="77"/>
  <c r="X39" i="77" s="1"/>
  <c r="M39" i="77" s="1"/>
  <c r="J88" i="78"/>
  <c r="Y88" i="78" s="1"/>
  <c r="R88" i="78" s="1"/>
  <c r="J73" i="78"/>
  <c r="Y73" i="78" s="1"/>
  <c r="M73" i="78" s="1"/>
  <c r="J65" i="78"/>
  <c r="Y65" i="78" s="1"/>
  <c r="L65" i="78" s="1"/>
  <c r="J57" i="78"/>
  <c r="Y57" i="78" s="1"/>
  <c r="N57" i="78" s="1"/>
  <c r="J49" i="78"/>
  <c r="Y49" i="78" s="1"/>
  <c r="L49" i="78" s="1"/>
  <c r="J57" i="79"/>
  <c r="X57" i="79" s="1"/>
  <c r="O57" i="79" s="1"/>
  <c r="X84" i="81"/>
  <c r="M84" i="81" s="1"/>
  <c r="X57" i="81"/>
  <c r="P57" i="81" s="1"/>
  <c r="X59" i="81"/>
  <c r="T59" i="81" s="1"/>
  <c r="X61" i="81"/>
  <c r="T61" i="81" s="1"/>
  <c r="J59" i="77"/>
  <c r="X59" i="77" s="1"/>
  <c r="R59" i="77" s="1"/>
  <c r="J61" i="77"/>
  <c r="X61" i="77" s="1"/>
  <c r="R61" i="77" s="1"/>
  <c r="J63" i="77"/>
  <c r="X63" i="77" s="1"/>
  <c r="L63" i="77" s="1"/>
  <c r="J67" i="77"/>
  <c r="X67" i="77" s="1"/>
  <c r="O67" i="77" s="1"/>
  <c r="J69" i="77"/>
  <c r="X69" i="77" s="1"/>
  <c r="R69" i="77" s="1"/>
  <c r="J71" i="77"/>
  <c r="X71" i="77" s="1"/>
  <c r="T71" i="77" s="1"/>
  <c r="J84" i="77"/>
  <c r="X84" i="77" s="1"/>
  <c r="T84" i="77" s="1"/>
  <c r="J91" i="77"/>
  <c r="X91" i="77" s="1"/>
  <c r="N91" i="77" s="1"/>
  <c r="J93" i="77"/>
  <c r="X93" i="77" s="1"/>
  <c r="M93" i="77" s="1"/>
  <c r="J15" i="77"/>
  <c r="X15" i="77" s="1"/>
  <c r="J17" i="77"/>
  <c r="X17" i="77" s="1"/>
  <c r="J19" i="77"/>
  <c r="X19" i="77" s="1"/>
  <c r="J44" i="77"/>
  <c r="X44" i="77" s="1"/>
  <c r="P44" i="77" s="1"/>
  <c r="J46" i="77"/>
  <c r="X46" i="77" s="1"/>
  <c r="L46" i="77" s="1"/>
  <c r="L99" i="77"/>
  <c r="R99" i="77"/>
  <c r="T99" i="77"/>
  <c r="P99" i="77"/>
  <c r="N99" i="77"/>
  <c r="O99" i="77"/>
  <c r="M99" i="77"/>
  <c r="T73" i="77"/>
  <c r="R73" i="77"/>
  <c r="P73" i="77"/>
  <c r="O73" i="77"/>
  <c r="N73" i="77"/>
  <c r="L73" i="77"/>
  <c r="M73" i="77"/>
  <c r="T81" i="77"/>
  <c r="R81" i="77"/>
  <c r="O81" i="77"/>
  <c r="P81" i="77"/>
  <c r="N81" i="77"/>
  <c r="L81" i="77"/>
  <c r="M81" i="77"/>
  <c r="T98" i="77"/>
  <c r="P98" i="77"/>
  <c r="R98" i="77"/>
  <c r="O98" i="77"/>
  <c r="M98" i="77"/>
  <c r="N98" i="77"/>
  <c r="L98" i="77"/>
  <c r="T50" i="77"/>
  <c r="R50" i="77"/>
  <c r="O50" i="77"/>
  <c r="N50" i="77"/>
  <c r="P50" i="77"/>
  <c r="L50" i="77"/>
  <c r="M50" i="77"/>
  <c r="M100" i="77"/>
  <c r="L100" i="77"/>
  <c r="T100" i="77"/>
  <c r="R100" i="77"/>
  <c r="O100" i="77"/>
  <c r="P100" i="77"/>
  <c r="N100" i="77"/>
  <c r="L66" i="79"/>
  <c r="O66" i="79"/>
  <c r="T66" i="79"/>
  <c r="R66" i="79"/>
  <c r="P66" i="79"/>
  <c r="N66" i="79"/>
  <c r="M66" i="79"/>
  <c r="N51" i="82"/>
  <c r="M51" i="82"/>
  <c r="P51" i="82"/>
  <c r="O51" i="82"/>
  <c r="L51" i="82"/>
  <c r="T51" i="82"/>
  <c r="R51" i="82"/>
  <c r="T99" i="81"/>
  <c r="R99" i="81"/>
  <c r="N99" i="81"/>
  <c r="P99" i="81"/>
  <c r="O99" i="81"/>
  <c r="M99" i="81"/>
  <c r="L99" i="81"/>
  <c r="P104" i="81"/>
  <c r="O104" i="81"/>
  <c r="N104" i="81"/>
  <c r="M104" i="81"/>
  <c r="L104" i="81"/>
  <c r="T104" i="81"/>
  <c r="R104" i="81"/>
  <c r="P96" i="81"/>
  <c r="O96" i="81"/>
  <c r="N96" i="81"/>
  <c r="M96" i="81"/>
  <c r="L96" i="81"/>
  <c r="T96" i="81"/>
  <c r="R96" i="81"/>
  <c r="T91" i="81"/>
  <c r="R91" i="81"/>
  <c r="P91" i="81"/>
  <c r="O91" i="81"/>
  <c r="N91" i="81"/>
  <c r="M91" i="81"/>
  <c r="L91" i="81"/>
  <c r="M101" i="81"/>
  <c r="L101" i="81"/>
  <c r="T101" i="81"/>
  <c r="P101" i="81"/>
  <c r="R101" i="81"/>
  <c r="O101" i="81"/>
  <c r="N101" i="81"/>
  <c r="M93" i="81"/>
  <c r="L93" i="81"/>
  <c r="T93" i="81"/>
  <c r="R93" i="81"/>
  <c r="P93" i="81"/>
  <c r="O93" i="81"/>
  <c r="N93" i="81"/>
  <c r="N86" i="81"/>
  <c r="R86" i="81"/>
  <c r="M86" i="81"/>
  <c r="L86" i="81"/>
  <c r="T86" i="81"/>
  <c r="P86" i="81"/>
  <c r="O86" i="81"/>
  <c r="T98" i="81"/>
  <c r="M98" i="81"/>
  <c r="R98" i="81"/>
  <c r="P98" i="81"/>
  <c r="O98" i="81"/>
  <c r="N98" i="81"/>
  <c r="L98" i="81"/>
  <c r="T90" i="81"/>
  <c r="R90" i="81"/>
  <c r="P90" i="81"/>
  <c r="O90" i="81"/>
  <c r="N90" i="81"/>
  <c r="M90" i="81"/>
  <c r="L90" i="81"/>
  <c r="O103" i="81"/>
  <c r="N103" i="81"/>
  <c r="M103" i="81"/>
  <c r="L103" i="81"/>
  <c r="T103" i="81"/>
  <c r="R103" i="81"/>
  <c r="P103" i="81"/>
  <c r="O95" i="81"/>
  <c r="T95" i="81"/>
  <c r="N95" i="81"/>
  <c r="M95" i="81"/>
  <c r="L95" i="81"/>
  <c r="R95" i="81"/>
  <c r="P95" i="81"/>
  <c r="L92" i="81"/>
  <c r="T92" i="81"/>
  <c r="O92" i="81"/>
  <c r="R92" i="81"/>
  <c r="P92" i="81"/>
  <c r="N92" i="81"/>
  <c r="M92" i="81"/>
  <c r="R97" i="81"/>
  <c r="P97" i="81"/>
  <c r="O97" i="81"/>
  <c r="N97" i="81"/>
  <c r="M97" i="81"/>
  <c r="L97" i="81"/>
  <c r="T97" i="81"/>
  <c r="L100" i="81"/>
  <c r="T100" i="81"/>
  <c r="R100" i="81"/>
  <c r="P100" i="81"/>
  <c r="O100" i="81"/>
  <c r="N100" i="81"/>
  <c r="M100" i="81"/>
  <c r="N102" i="81"/>
  <c r="R102" i="81"/>
  <c r="M102" i="81"/>
  <c r="L102" i="81"/>
  <c r="T102" i="81"/>
  <c r="P102" i="81"/>
  <c r="O102" i="81"/>
  <c r="N94" i="81"/>
  <c r="M94" i="81"/>
  <c r="L94" i="81"/>
  <c r="T94" i="81"/>
  <c r="R94" i="81"/>
  <c r="P94" i="81"/>
  <c r="O94" i="81"/>
  <c r="L55" i="80"/>
  <c r="T55" i="80"/>
  <c r="R55" i="80"/>
  <c r="P55" i="80"/>
  <c r="O55" i="80"/>
  <c r="N55" i="80"/>
  <c r="M55" i="80"/>
  <c r="M57" i="80"/>
  <c r="L57" i="80"/>
  <c r="T57" i="80"/>
  <c r="N57" i="80"/>
  <c r="R57" i="80"/>
  <c r="P57" i="80"/>
  <c r="O57" i="80"/>
  <c r="T54" i="80"/>
  <c r="R54" i="80"/>
  <c r="P54" i="80"/>
  <c r="O54" i="80"/>
  <c r="N54" i="80"/>
  <c r="M54" i="80"/>
  <c r="L54" i="80"/>
  <c r="L56" i="80"/>
  <c r="T56" i="80"/>
  <c r="R56" i="80"/>
  <c r="P56" i="80"/>
  <c r="O56" i="80"/>
  <c r="N56" i="80"/>
  <c r="M56" i="80"/>
  <c r="R53" i="80"/>
  <c r="P53" i="80"/>
  <c r="O53" i="80"/>
  <c r="T53" i="80"/>
  <c r="N53" i="80"/>
  <c r="M53" i="80"/>
  <c r="L53" i="80"/>
  <c r="T83" i="76"/>
  <c r="R83" i="76"/>
  <c r="T75" i="76"/>
  <c r="R75" i="76"/>
  <c r="T88" i="76"/>
  <c r="R88" i="76"/>
  <c r="T80" i="76"/>
  <c r="R80" i="76"/>
  <c r="T85" i="76"/>
  <c r="R85" i="76"/>
  <c r="T77" i="76"/>
  <c r="R77" i="76"/>
  <c r="T78" i="76"/>
  <c r="R78" i="76"/>
  <c r="R90" i="76"/>
  <c r="T90" i="76"/>
  <c r="R82" i="76"/>
  <c r="T82" i="76"/>
  <c r="R87" i="76"/>
  <c r="T87" i="76"/>
  <c r="T79" i="76"/>
  <c r="R79" i="76"/>
  <c r="R84" i="76"/>
  <c r="T84" i="76"/>
  <c r="R76" i="76"/>
  <c r="T76" i="76"/>
  <c r="T86" i="76"/>
  <c r="R86" i="76"/>
  <c r="R89" i="76"/>
  <c r="T89" i="76"/>
  <c r="R81" i="76"/>
  <c r="T81" i="76"/>
  <c r="T53" i="75"/>
  <c r="M53" i="75"/>
  <c r="R53" i="75"/>
  <c r="L53" i="75"/>
  <c r="P53" i="75"/>
  <c r="O53" i="75"/>
  <c r="N53" i="75"/>
  <c r="R52" i="75"/>
  <c r="P52" i="75"/>
  <c r="L52" i="75"/>
  <c r="O52" i="75"/>
  <c r="N52" i="75"/>
  <c r="M52" i="75"/>
  <c r="T52" i="75"/>
  <c r="O50" i="75"/>
  <c r="N50" i="75"/>
  <c r="R50" i="75"/>
  <c r="M50" i="75"/>
  <c r="L50" i="75"/>
  <c r="T50" i="75"/>
  <c r="P50" i="75"/>
  <c r="P51" i="75"/>
  <c r="T51" i="75"/>
  <c r="O51" i="75"/>
  <c r="N51" i="75"/>
  <c r="M51" i="75"/>
  <c r="L51" i="75"/>
  <c r="R51" i="75"/>
  <c r="L47" i="74"/>
  <c r="T47" i="74"/>
  <c r="N47" i="74"/>
  <c r="R47" i="74"/>
  <c r="P47" i="74"/>
  <c r="O47" i="74"/>
  <c r="M47" i="74"/>
  <c r="R52" i="74"/>
  <c r="P52" i="74"/>
  <c r="O52" i="74"/>
  <c r="T52" i="74"/>
  <c r="N52" i="74"/>
  <c r="M52" i="74"/>
  <c r="L52" i="74"/>
  <c r="N49" i="74"/>
  <c r="O49" i="74"/>
  <c r="M49" i="74"/>
  <c r="P49" i="74"/>
  <c r="L49" i="74"/>
  <c r="T49" i="74"/>
  <c r="R49" i="74"/>
  <c r="T46" i="74"/>
  <c r="R46" i="74"/>
  <c r="L46" i="74"/>
  <c r="P46" i="74"/>
  <c r="O46" i="74"/>
  <c r="M46" i="74"/>
  <c r="N46" i="74"/>
  <c r="O50" i="74"/>
  <c r="N50" i="74"/>
  <c r="M50" i="74"/>
  <c r="R50" i="74"/>
  <c r="L50" i="74"/>
  <c r="P50" i="74"/>
  <c r="T50" i="74"/>
  <c r="P51" i="74"/>
  <c r="T51" i="74"/>
  <c r="O51" i="74"/>
  <c r="N51" i="74"/>
  <c r="M51" i="74"/>
  <c r="L51" i="74"/>
  <c r="R51" i="74"/>
  <c r="M48" i="74"/>
  <c r="O48" i="74"/>
  <c r="L48" i="74"/>
  <c r="T48" i="74"/>
  <c r="R48" i="74"/>
  <c r="N48" i="74"/>
  <c r="P48" i="74"/>
  <c r="T45" i="74"/>
  <c r="L45" i="74"/>
  <c r="R45" i="74"/>
  <c r="P45" i="74"/>
  <c r="O45" i="74"/>
  <c r="N45" i="74"/>
  <c r="M45" i="74"/>
  <c r="R100" i="73"/>
  <c r="L100" i="73"/>
  <c r="P100" i="73"/>
  <c r="O100" i="73"/>
  <c r="N100" i="73"/>
  <c r="M100" i="73"/>
  <c r="T100" i="73"/>
  <c r="N105" i="73"/>
  <c r="R105" i="73"/>
  <c r="M105" i="73"/>
  <c r="L105" i="73"/>
  <c r="T105" i="73"/>
  <c r="P105" i="73"/>
  <c r="O105" i="73"/>
  <c r="N97" i="73"/>
  <c r="R97" i="73"/>
  <c r="M97" i="73"/>
  <c r="L97" i="73"/>
  <c r="T97" i="73"/>
  <c r="P97" i="73"/>
  <c r="O97" i="73"/>
  <c r="T110" i="73"/>
  <c r="N110" i="73"/>
  <c r="R110" i="73"/>
  <c r="P110" i="73"/>
  <c r="O110" i="73"/>
  <c r="M110" i="73"/>
  <c r="L110" i="73"/>
  <c r="N102" i="73"/>
  <c r="T102" i="73"/>
  <c r="R102" i="73"/>
  <c r="P102" i="73"/>
  <c r="O102" i="73"/>
  <c r="M102" i="73"/>
  <c r="L102" i="73"/>
  <c r="T94" i="73"/>
  <c r="R94" i="73"/>
  <c r="N94" i="73"/>
  <c r="P94" i="73"/>
  <c r="L94" i="73"/>
  <c r="O94" i="73"/>
  <c r="M94" i="73"/>
  <c r="R108" i="73"/>
  <c r="P108" i="73"/>
  <c r="O108" i="73"/>
  <c r="L108" i="73"/>
  <c r="N108" i="73"/>
  <c r="M108" i="73"/>
  <c r="T108" i="73"/>
  <c r="P107" i="73"/>
  <c r="O107" i="73"/>
  <c r="N107" i="73"/>
  <c r="M107" i="73"/>
  <c r="L107" i="73"/>
  <c r="T107" i="73"/>
  <c r="R107" i="73"/>
  <c r="P99" i="73"/>
  <c r="O99" i="73"/>
  <c r="N99" i="73"/>
  <c r="M99" i="73"/>
  <c r="L99" i="73"/>
  <c r="T99" i="73"/>
  <c r="R99" i="73"/>
  <c r="M104" i="73"/>
  <c r="L104" i="73"/>
  <c r="P104" i="73"/>
  <c r="T104" i="73"/>
  <c r="R104" i="73"/>
  <c r="O104" i="73"/>
  <c r="N104" i="73"/>
  <c r="M96" i="73"/>
  <c r="L96" i="73"/>
  <c r="P96" i="73"/>
  <c r="N96" i="73"/>
  <c r="T96" i="73"/>
  <c r="R96" i="73"/>
  <c r="O96" i="73"/>
  <c r="T101" i="73"/>
  <c r="R101" i="73"/>
  <c r="M101" i="73"/>
  <c r="P101" i="73"/>
  <c r="O101" i="73"/>
  <c r="N101" i="73"/>
  <c r="L101" i="73"/>
  <c r="T93" i="73"/>
  <c r="P93" i="73"/>
  <c r="M93" i="73"/>
  <c r="R93" i="73"/>
  <c r="O93" i="73"/>
  <c r="N93" i="73"/>
  <c r="L93" i="73"/>
  <c r="O106" i="73"/>
  <c r="N106" i="73"/>
  <c r="T106" i="73"/>
  <c r="M106" i="73"/>
  <c r="L106" i="73"/>
  <c r="R106" i="73"/>
  <c r="P106" i="73"/>
  <c r="O98" i="73"/>
  <c r="N98" i="73"/>
  <c r="T98" i="73"/>
  <c r="M98" i="73"/>
  <c r="L98" i="73"/>
  <c r="R98" i="73"/>
  <c r="P98" i="73"/>
  <c r="T109" i="73"/>
  <c r="M109" i="73"/>
  <c r="R109" i="73"/>
  <c r="P109" i="73"/>
  <c r="O109" i="73"/>
  <c r="N109" i="73"/>
  <c r="L109" i="73"/>
  <c r="L103" i="73"/>
  <c r="M103" i="73"/>
  <c r="T103" i="73"/>
  <c r="R103" i="73"/>
  <c r="P103" i="73"/>
  <c r="O103" i="73"/>
  <c r="N103" i="73"/>
  <c r="L95" i="73"/>
  <c r="O95" i="73"/>
  <c r="T95" i="73"/>
  <c r="R95" i="73"/>
  <c r="P95" i="73"/>
  <c r="N95" i="73"/>
  <c r="M95" i="73"/>
  <c r="O101" i="72"/>
  <c r="N101" i="72"/>
  <c r="M101" i="72"/>
  <c r="T101" i="72"/>
  <c r="L101" i="72"/>
  <c r="R101" i="72"/>
  <c r="P101" i="72"/>
  <c r="O93" i="72"/>
  <c r="P93" i="72"/>
  <c r="N93" i="72"/>
  <c r="M93" i="72"/>
  <c r="T93" i="72"/>
  <c r="L93" i="72"/>
  <c r="R93" i="72"/>
  <c r="M91" i="72"/>
  <c r="N91" i="72"/>
  <c r="L91" i="72"/>
  <c r="P91" i="72"/>
  <c r="T91" i="72"/>
  <c r="R91" i="72"/>
  <c r="O91" i="72"/>
  <c r="L98" i="72"/>
  <c r="O98" i="72"/>
  <c r="M98" i="72"/>
  <c r="T98" i="72"/>
  <c r="R98" i="72"/>
  <c r="P98" i="72"/>
  <c r="N98" i="72"/>
  <c r="L90" i="72"/>
  <c r="O90" i="72"/>
  <c r="T90" i="72"/>
  <c r="N90" i="72"/>
  <c r="R90" i="72"/>
  <c r="P90" i="72"/>
  <c r="M90" i="72"/>
  <c r="R95" i="72"/>
  <c r="L95" i="72"/>
  <c r="T95" i="72"/>
  <c r="P95" i="72"/>
  <c r="O95" i="72"/>
  <c r="N95" i="72"/>
  <c r="M95" i="72"/>
  <c r="M99" i="72"/>
  <c r="L99" i="72"/>
  <c r="P99" i="72"/>
  <c r="T99" i="72"/>
  <c r="R99" i="72"/>
  <c r="O99" i="72"/>
  <c r="N99" i="72"/>
  <c r="T96" i="72"/>
  <c r="R96" i="72"/>
  <c r="P96" i="72"/>
  <c r="M96" i="72"/>
  <c r="O96" i="72"/>
  <c r="N96" i="72"/>
  <c r="L96" i="72"/>
  <c r="N100" i="72"/>
  <c r="R100" i="72"/>
  <c r="P100" i="72"/>
  <c r="O100" i="72"/>
  <c r="M100" i="72"/>
  <c r="L100" i="72"/>
  <c r="T100" i="72"/>
  <c r="N92" i="72"/>
  <c r="R92" i="72"/>
  <c r="P92" i="72"/>
  <c r="M92" i="72"/>
  <c r="L92" i="72"/>
  <c r="T92" i="72"/>
  <c r="O92" i="72"/>
  <c r="M97" i="72"/>
  <c r="T97" i="72"/>
  <c r="R97" i="72"/>
  <c r="P97" i="72"/>
  <c r="N97" i="72"/>
  <c r="O97" i="72"/>
  <c r="L97" i="72"/>
  <c r="P102" i="72"/>
  <c r="T102" i="72"/>
  <c r="R102" i="72"/>
  <c r="O102" i="72"/>
  <c r="N102" i="72"/>
  <c r="M102" i="72"/>
  <c r="L102" i="72"/>
  <c r="P94" i="72"/>
  <c r="T94" i="72"/>
  <c r="O94" i="72"/>
  <c r="N94" i="72"/>
  <c r="M94" i="72"/>
  <c r="L94" i="72"/>
  <c r="R94" i="72"/>
  <c r="T58" i="70"/>
  <c r="R58" i="70"/>
  <c r="P58" i="70"/>
  <c r="O58" i="70"/>
  <c r="N58" i="70"/>
  <c r="M58" i="70"/>
  <c r="L58" i="70"/>
  <c r="O87" i="70"/>
  <c r="N87" i="70"/>
  <c r="R87" i="70"/>
  <c r="M87" i="70"/>
  <c r="L87" i="70"/>
  <c r="T87" i="70"/>
  <c r="P87" i="70"/>
  <c r="O79" i="70"/>
  <c r="N79" i="70"/>
  <c r="R79" i="70"/>
  <c r="M79" i="70"/>
  <c r="L79" i="70"/>
  <c r="P79" i="70"/>
  <c r="T79" i="70"/>
  <c r="O71" i="70"/>
  <c r="N71" i="70"/>
  <c r="R71" i="70"/>
  <c r="P71" i="70"/>
  <c r="M71" i="70"/>
  <c r="L71" i="70"/>
  <c r="T71" i="70"/>
  <c r="O63" i="70"/>
  <c r="N63" i="70"/>
  <c r="R63" i="70"/>
  <c r="M63" i="70"/>
  <c r="L63" i="70"/>
  <c r="T63" i="70"/>
  <c r="P63" i="70"/>
  <c r="O55" i="70"/>
  <c r="N55" i="70"/>
  <c r="P55" i="70"/>
  <c r="M55" i="70"/>
  <c r="L55" i="70"/>
  <c r="T55" i="70"/>
  <c r="R55" i="70"/>
  <c r="O47" i="70"/>
  <c r="N47" i="70"/>
  <c r="M47" i="70"/>
  <c r="L47" i="70"/>
  <c r="R47" i="70"/>
  <c r="T47" i="70"/>
  <c r="P47" i="70"/>
  <c r="T90" i="70"/>
  <c r="R90" i="70"/>
  <c r="P90" i="70"/>
  <c r="O90" i="70"/>
  <c r="N90" i="70"/>
  <c r="M90" i="70"/>
  <c r="L90" i="70"/>
  <c r="T50" i="70"/>
  <c r="R50" i="70"/>
  <c r="P50" i="70"/>
  <c r="O50" i="70"/>
  <c r="N50" i="70"/>
  <c r="M50" i="70"/>
  <c r="L50" i="70"/>
  <c r="L92" i="70"/>
  <c r="T92" i="70"/>
  <c r="R92" i="70"/>
  <c r="P92" i="70"/>
  <c r="O92" i="70"/>
  <c r="N92" i="70"/>
  <c r="M92" i="70"/>
  <c r="L84" i="70"/>
  <c r="M84" i="70"/>
  <c r="T84" i="70"/>
  <c r="R84" i="70"/>
  <c r="P84" i="70"/>
  <c r="O84" i="70"/>
  <c r="N84" i="70"/>
  <c r="L76" i="70"/>
  <c r="M76" i="70"/>
  <c r="T76" i="70"/>
  <c r="R76" i="70"/>
  <c r="P76" i="70"/>
  <c r="O76" i="70"/>
  <c r="N76" i="70"/>
  <c r="L68" i="70"/>
  <c r="T68" i="70"/>
  <c r="R68" i="70"/>
  <c r="P68" i="70"/>
  <c r="O68" i="70"/>
  <c r="N68" i="70"/>
  <c r="M68" i="70"/>
  <c r="L60" i="70"/>
  <c r="M60" i="70"/>
  <c r="T60" i="70"/>
  <c r="R60" i="70"/>
  <c r="P60" i="70"/>
  <c r="O60" i="70"/>
  <c r="N60" i="70"/>
  <c r="L52" i="70"/>
  <c r="N52" i="70"/>
  <c r="T52" i="70"/>
  <c r="R52" i="70"/>
  <c r="P52" i="70"/>
  <c r="O52" i="70"/>
  <c r="M52" i="70"/>
  <c r="L44" i="70"/>
  <c r="T44" i="70"/>
  <c r="R44" i="70"/>
  <c r="P44" i="70"/>
  <c r="O44" i="70"/>
  <c r="N44" i="70"/>
  <c r="M44" i="70"/>
  <c r="T74" i="70"/>
  <c r="R74" i="70"/>
  <c r="P74" i="70"/>
  <c r="O74" i="70"/>
  <c r="N74" i="70"/>
  <c r="M74" i="70"/>
  <c r="L74" i="70"/>
  <c r="R89" i="70"/>
  <c r="P89" i="70"/>
  <c r="O89" i="70"/>
  <c r="N89" i="70"/>
  <c r="M89" i="70"/>
  <c r="L89" i="70"/>
  <c r="T89" i="70"/>
  <c r="R81" i="70"/>
  <c r="P81" i="70"/>
  <c r="T81" i="70"/>
  <c r="O81" i="70"/>
  <c r="N81" i="70"/>
  <c r="M81" i="70"/>
  <c r="L81" i="70"/>
  <c r="R73" i="70"/>
  <c r="P73" i="70"/>
  <c r="T73" i="70"/>
  <c r="O73" i="70"/>
  <c r="N73" i="70"/>
  <c r="M73" i="70"/>
  <c r="L73" i="70"/>
  <c r="R65" i="70"/>
  <c r="P65" i="70"/>
  <c r="O65" i="70"/>
  <c r="N65" i="70"/>
  <c r="M65" i="70"/>
  <c r="L65" i="70"/>
  <c r="T65" i="70"/>
  <c r="R57" i="70"/>
  <c r="P57" i="70"/>
  <c r="T57" i="70"/>
  <c r="O57" i="70"/>
  <c r="N57" i="70"/>
  <c r="M57" i="70"/>
  <c r="L57" i="70"/>
  <c r="R49" i="70"/>
  <c r="P49" i="70"/>
  <c r="O49" i="70"/>
  <c r="N49" i="70"/>
  <c r="M49" i="70"/>
  <c r="L49" i="70"/>
  <c r="T49" i="70"/>
  <c r="N86" i="70"/>
  <c r="M86" i="70"/>
  <c r="O86" i="70"/>
  <c r="L86" i="70"/>
  <c r="T86" i="70"/>
  <c r="R86" i="70"/>
  <c r="P86" i="70"/>
  <c r="N78" i="70"/>
  <c r="M78" i="70"/>
  <c r="O78" i="70"/>
  <c r="L78" i="70"/>
  <c r="T78" i="70"/>
  <c r="R78" i="70"/>
  <c r="P78" i="70"/>
  <c r="N70" i="70"/>
  <c r="M70" i="70"/>
  <c r="L70" i="70"/>
  <c r="T70" i="70"/>
  <c r="R70" i="70"/>
  <c r="P70" i="70"/>
  <c r="O70" i="70"/>
  <c r="N62" i="70"/>
  <c r="M62" i="70"/>
  <c r="O62" i="70"/>
  <c r="L62" i="70"/>
  <c r="T62" i="70"/>
  <c r="R62" i="70"/>
  <c r="P62" i="70"/>
  <c r="N54" i="70"/>
  <c r="M54" i="70"/>
  <c r="P54" i="70"/>
  <c r="L54" i="70"/>
  <c r="T54" i="70"/>
  <c r="R54" i="70"/>
  <c r="O54" i="70"/>
  <c r="N46" i="70"/>
  <c r="M46" i="70"/>
  <c r="L46" i="70"/>
  <c r="O46" i="70"/>
  <c r="T46" i="70"/>
  <c r="R46" i="70"/>
  <c r="P46" i="70"/>
  <c r="T83" i="70"/>
  <c r="M83" i="70"/>
  <c r="R83" i="70"/>
  <c r="P83" i="70"/>
  <c r="O83" i="70"/>
  <c r="N83" i="70"/>
  <c r="L83" i="70"/>
  <c r="T75" i="70"/>
  <c r="M75" i="70"/>
  <c r="R75" i="70"/>
  <c r="P75" i="70"/>
  <c r="O75" i="70"/>
  <c r="N75" i="70"/>
  <c r="L75" i="70"/>
  <c r="T67" i="70"/>
  <c r="M67" i="70"/>
  <c r="L67" i="70"/>
  <c r="R67" i="70"/>
  <c r="P67" i="70"/>
  <c r="O67" i="70"/>
  <c r="N67" i="70"/>
  <c r="T59" i="70"/>
  <c r="M59" i="70"/>
  <c r="R59" i="70"/>
  <c r="P59" i="70"/>
  <c r="O59" i="70"/>
  <c r="N59" i="70"/>
  <c r="L59" i="70"/>
  <c r="T51" i="70"/>
  <c r="L51" i="70"/>
  <c r="R51" i="70"/>
  <c r="M51" i="70"/>
  <c r="P51" i="70"/>
  <c r="O51" i="70"/>
  <c r="N51" i="70"/>
  <c r="T66" i="70"/>
  <c r="R66" i="70"/>
  <c r="P66" i="70"/>
  <c r="O66" i="70"/>
  <c r="L66" i="70"/>
  <c r="N66" i="70"/>
  <c r="M66" i="70"/>
  <c r="P88" i="70"/>
  <c r="O88" i="70"/>
  <c r="R88" i="70"/>
  <c r="N88" i="70"/>
  <c r="M88" i="70"/>
  <c r="T88" i="70"/>
  <c r="L88" i="70"/>
  <c r="P80" i="70"/>
  <c r="O80" i="70"/>
  <c r="N80" i="70"/>
  <c r="M80" i="70"/>
  <c r="L80" i="70"/>
  <c r="T80" i="70"/>
  <c r="R80" i="70"/>
  <c r="P72" i="70"/>
  <c r="O72" i="70"/>
  <c r="N72" i="70"/>
  <c r="M72" i="70"/>
  <c r="L72" i="70"/>
  <c r="T72" i="70"/>
  <c r="R72" i="70"/>
  <c r="P64" i="70"/>
  <c r="O64" i="70"/>
  <c r="R64" i="70"/>
  <c r="N64" i="70"/>
  <c r="M64" i="70"/>
  <c r="L64" i="70"/>
  <c r="T64" i="70"/>
  <c r="P56" i="70"/>
  <c r="O56" i="70"/>
  <c r="T56" i="70"/>
  <c r="N56" i="70"/>
  <c r="M56" i="70"/>
  <c r="L56" i="70"/>
  <c r="R56" i="70"/>
  <c r="P48" i="70"/>
  <c r="O48" i="70"/>
  <c r="T48" i="70"/>
  <c r="R48" i="70"/>
  <c r="N48" i="70"/>
  <c r="M48" i="70"/>
  <c r="L48" i="70"/>
  <c r="T82" i="70"/>
  <c r="R82" i="70"/>
  <c r="P82" i="70"/>
  <c r="L82" i="70"/>
  <c r="O82" i="70"/>
  <c r="N82" i="70"/>
  <c r="M82" i="70"/>
  <c r="T91" i="70"/>
  <c r="M91" i="70"/>
  <c r="L91" i="70"/>
  <c r="R91" i="70"/>
  <c r="P91" i="70"/>
  <c r="O91" i="70"/>
  <c r="N91" i="70"/>
  <c r="M93" i="70"/>
  <c r="L93" i="70"/>
  <c r="O93" i="70"/>
  <c r="N93" i="70"/>
  <c r="T93" i="70"/>
  <c r="R93" i="70"/>
  <c r="P93" i="70"/>
  <c r="M85" i="70"/>
  <c r="L85" i="70"/>
  <c r="O85" i="70"/>
  <c r="T85" i="70"/>
  <c r="R85" i="70"/>
  <c r="P85" i="70"/>
  <c r="N85" i="70"/>
  <c r="M77" i="70"/>
  <c r="L77" i="70"/>
  <c r="O77" i="70"/>
  <c r="T77" i="70"/>
  <c r="R77" i="70"/>
  <c r="P77" i="70"/>
  <c r="N77" i="70"/>
  <c r="M69" i="70"/>
  <c r="L69" i="70"/>
  <c r="O69" i="70"/>
  <c r="N69" i="70"/>
  <c r="T69" i="70"/>
  <c r="R69" i="70"/>
  <c r="P69" i="70"/>
  <c r="M61" i="70"/>
  <c r="L61" i="70"/>
  <c r="O61" i="70"/>
  <c r="T61" i="70"/>
  <c r="R61" i="70"/>
  <c r="P61" i="70"/>
  <c r="N61" i="70"/>
  <c r="M53" i="70"/>
  <c r="L53" i="70"/>
  <c r="N53" i="70"/>
  <c r="T53" i="70"/>
  <c r="R53" i="70"/>
  <c r="P53" i="70"/>
  <c r="O53" i="70"/>
  <c r="M45" i="70"/>
  <c r="L45" i="70"/>
  <c r="O45" i="70"/>
  <c r="N45" i="70"/>
  <c r="T45" i="70"/>
  <c r="R45" i="70"/>
  <c r="P45" i="70"/>
  <c r="R102" i="69"/>
  <c r="P102" i="69"/>
  <c r="L102" i="69"/>
  <c r="O102" i="69"/>
  <c r="N102" i="69"/>
  <c r="M102" i="69"/>
  <c r="T102" i="69"/>
  <c r="R94" i="69"/>
  <c r="P94" i="69"/>
  <c r="O94" i="69"/>
  <c r="N94" i="69"/>
  <c r="M94" i="69"/>
  <c r="L94" i="69"/>
  <c r="T94" i="69"/>
  <c r="R86" i="69"/>
  <c r="P86" i="69"/>
  <c r="O86" i="69"/>
  <c r="N86" i="69"/>
  <c r="M86" i="69"/>
  <c r="L86" i="69"/>
  <c r="T86" i="69"/>
  <c r="R78" i="69"/>
  <c r="P78" i="69"/>
  <c r="O78" i="69"/>
  <c r="N78" i="69"/>
  <c r="M78" i="69"/>
  <c r="L78" i="69"/>
  <c r="T78" i="69"/>
  <c r="R70" i="69"/>
  <c r="P70" i="69"/>
  <c r="L70" i="69"/>
  <c r="O70" i="69"/>
  <c r="N70" i="69"/>
  <c r="M70" i="69"/>
  <c r="T70" i="69"/>
  <c r="R62" i="69"/>
  <c r="P62" i="69"/>
  <c r="O62" i="69"/>
  <c r="N62" i="69"/>
  <c r="M62" i="69"/>
  <c r="L62" i="69"/>
  <c r="T62" i="69"/>
  <c r="R54" i="69"/>
  <c r="P54" i="69"/>
  <c r="L54" i="69"/>
  <c r="O54" i="69"/>
  <c r="N54" i="69"/>
  <c r="M54" i="69"/>
  <c r="T54" i="69"/>
  <c r="R46" i="69"/>
  <c r="P46" i="69"/>
  <c r="O46" i="69"/>
  <c r="N46" i="69"/>
  <c r="M46" i="69"/>
  <c r="L46" i="69"/>
  <c r="T46" i="69"/>
  <c r="L105" i="69"/>
  <c r="T105" i="69"/>
  <c r="R105" i="69"/>
  <c r="P105" i="69"/>
  <c r="O105" i="69"/>
  <c r="N105" i="69"/>
  <c r="M105" i="69"/>
  <c r="L49" i="69"/>
  <c r="T49" i="69"/>
  <c r="R49" i="69"/>
  <c r="P49" i="69"/>
  <c r="O49" i="69"/>
  <c r="N49" i="69"/>
  <c r="M49" i="69"/>
  <c r="N107" i="69"/>
  <c r="M107" i="69"/>
  <c r="L107" i="69"/>
  <c r="T107" i="69"/>
  <c r="R107" i="69"/>
  <c r="P107" i="69"/>
  <c r="O107" i="69"/>
  <c r="N99" i="69"/>
  <c r="M99" i="69"/>
  <c r="R99" i="69"/>
  <c r="L99" i="69"/>
  <c r="T99" i="69"/>
  <c r="P99" i="69"/>
  <c r="O99" i="69"/>
  <c r="N91" i="69"/>
  <c r="M91" i="69"/>
  <c r="L91" i="69"/>
  <c r="R91" i="69"/>
  <c r="T91" i="69"/>
  <c r="P91" i="69"/>
  <c r="O91" i="69"/>
  <c r="N83" i="69"/>
  <c r="M83" i="69"/>
  <c r="L83" i="69"/>
  <c r="T83" i="69"/>
  <c r="R83" i="69"/>
  <c r="P83" i="69"/>
  <c r="O83" i="69"/>
  <c r="N75" i="69"/>
  <c r="M75" i="69"/>
  <c r="L75" i="69"/>
  <c r="T75" i="69"/>
  <c r="R75" i="69"/>
  <c r="O75" i="69"/>
  <c r="P75" i="69"/>
  <c r="N67" i="69"/>
  <c r="M67" i="69"/>
  <c r="R67" i="69"/>
  <c r="L67" i="69"/>
  <c r="T67" i="69"/>
  <c r="P67" i="69"/>
  <c r="O67" i="69"/>
  <c r="N59" i="69"/>
  <c r="M59" i="69"/>
  <c r="L59" i="69"/>
  <c r="T59" i="69"/>
  <c r="R59" i="69"/>
  <c r="P59" i="69"/>
  <c r="O59" i="69"/>
  <c r="N51" i="69"/>
  <c r="M51" i="69"/>
  <c r="R51" i="69"/>
  <c r="L51" i="69"/>
  <c r="T51" i="69"/>
  <c r="P51" i="69"/>
  <c r="O51" i="69"/>
  <c r="L81" i="69"/>
  <c r="T81" i="69"/>
  <c r="R81" i="69"/>
  <c r="P81" i="69"/>
  <c r="O81" i="69"/>
  <c r="M81" i="69"/>
  <c r="N81" i="69"/>
  <c r="R110" i="69"/>
  <c r="P110" i="69"/>
  <c r="L110" i="69"/>
  <c r="O110" i="69"/>
  <c r="N110" i="69"/>
  <c r="M110" i="69"/>
  <c r="T110" i="69"/>
  <c r="T104" i="69"/>
  <c r="N104" i="69"/>
  <c r="R104" i="69"/>
  <c r="P104" i="69"/>
  <c r="O104" i="69"/>
  <c r="L104" i="69"/>
  <c r="M104" i="69"/>
  <c r="T96" i="69"/>
  <c r="R96" i="69"/>
  <c r="P96" i="69"/>
  <c r="O96" i="69"/>
  <c r="N96" i="69"/>
  <c r="M96" i="69"/>
  <c r="L96" i="69"/>
  <c r="T88" i="69"/>
  <c r="R88" i="69"/>
  <c r="P88" i="69"/>
  <c r="O88" i="69"/>
  <c r="N88" i="69"/>
  <c r="M88" i="69"/>
  <c r="L88" i="69"/>
  <c r="T80" i="69"/>
  <c r="R80" i="69"/>
  <c r="P80" i="69"/>
  <c r="O80" i="69"/>
  <c r="L80" i="69"/>
  <c r="N80" i="69"/>
  <c r="M80" i="69"/>
  <c r="T72" i="69"/>
  <c r="N72" i="69"/>
  <c r="R72" i="69"/>
  <c r="P72" i="69"/>
  <c r="O72" i="69"/>
  <c r="M72" i="69"/>
  <c r="L72" i="69"/>
  <c r="T64" i="69"/>
  <c r="R64" i="69"/>
  <c r="P64" i="69"/>
  <c r="O64" i="69"/>
  <c r="N64" i="69"/>
  <c r="M64" i="69"/>
  <c r="L64" i="69"/>
  <c r="T56" i="69"/>
  <c r="N56" i="69"/>
  <c r="R56" i="69"/>
  <c r="P56" i="69"/>
  <c r="O56" i="69"/>
  <c r="M56" i="69"/>
  <c r="L56" i="69"/>
  <c r="T48" i="69"/>
  <c r="R48" i="69"/>
  <c r="P48" i="69"/>
  <c r="O48" i="69"/>
  <c r="N48" i="69"/>
  <c r="M48" i="69"/>
  <c r="L48" i="69"/>
  <c r="L97" i="69"/>
  <c r="O97" i="69"/>
  <c r="T97" i="69"/>
  <c r="R97" i="69"/>
  <c r="P97" i="69"/>
  <c r="N97" i="69"/>
  <c r="M97" i="69"/>
  <c r="L65" i="69"/>
  <c r="O65" i="69"/>
  <c r="T65" i="69"/>
  <c r="R65" i="69"/>
  <c r="P65" i="69"/>
  <c r="N65" i="69"/>
  <c r="M65" i="69"/>
  <c r="P109" i="69"/>
  <c r="O109" i="69"/>
  <c r="N109" i="69"/>
  <c r="M109" i="69"/>
  <c r="L109" i="69"/>
  <c r="T109" i="69"/>
  <c r="R109" i="69"/>
  <c r="P101" i="69"/>
  <c r="O101" i="69"/>
  <c r="N101" i="69"/>
  <c r="M101" i="69"/>
  <c r="L101" i="69"/>
  <c r="T101" i="69"/>
  <c r="R101" i="69"/>
  <c r="P93" i="69"/>
  <c r="O93" i="69"/>
  <c r="N93" i="69"/>
  <c r="M93" i="69"/>
  <c r="L93" i="69"/>
  <c r="T93" i="69"/>
  <c r="R93" i="69"/>
  <c r="P85" i="69"/>
  <c r="O85" i="69"/>
  <c r="N85" i="69"/>
  <c r="M85" i="69"/>
  <c r="L85" i="69"/>
  <c r="R85" i="69"/>
  <c r="T85" i="69"/>
  <c r="P77" i="69"/>
  <c r="O77" i="69"/>
  <c r="N77" i="69"/>
  <c r="M77" i="69"/>
  <c r="L77" i="69"/>
  <c r="T77" i="69"/>
  <c r="R77" i="69"/>
  <c r="P69" i="69"/>
  <c r="O69" i="69"/>
  <c r="N69" i="69"/>
  <c r="M69" i="69"/>
  <c r="L69" i="69"/>
  <c r="T69" i="69"/>
  <c r="R69" i="69"/>
  <c r="P61" i="69"/>
  <c r="O61" i="69"/>
  <c r="N61" i="69"/>
  <c r="M61" i="69"/>
  <c r="L61" i="69"/>
  <c r="R61" i="69"/>
  <c r="T61" i="69"/>
  <c r="P53" i="69"/>
  <c r="O53" i="69"/>
  <c r="N53" i="69"/>
  <c r="M53" i="69"/>
  <c r="L53" i="69"/>
  <c r="T53" i="69"/>
  <c r="R53" i="69"/>
  <c r="P45" i="69"/>
  <c r="O45" i="69"/>
  <c r="N45" i="69"/>
  <c r="M45" i="69"/>
  <c r="L45" i="69"/>
  <c r="R45" i="69"/>
  <c r="T45" i="69"/>
  <c r="L89" i="69"/>
  <c r="O89" i="69"/>
  <c r="T89" i="69"/>
  <c r="R89" i="69"/>
  <c r="P89" i="69"/>
  <c r="N89" i="69"/>
  <c r="M89" i="69"/>
  <c r="M106" i="69"/>
  <c r="L106" i="69"/>
  <c r="P106" i="69"/>
  <c r="T106" i="69"/>
  <c r="R106" i="69"/>
  <c r="O106" i="69"/>
  <c r="N106" i="69"/>
  <c r="M98" i="69"/>
  <c r="L98" i="69"/>
  <c r="T98" i="69"/>
  <c r="R98" i="69"/>
  <c r="P98" i="69"/>
  <c r="O98" i="69"/>
  <c r="N98" i="69"/>
  <c r="M90" i="69"/>
  <c r="L90" i="69"/>
  <c r="T90" i="69"/>
  <c r="R90" i="69"/>
  <c r="P90" i="69"/>
  <c r="N90" i="69"/>
  <c r="O90" i="69"/>
  <c r="M82" i="69"/>
  <c r="L82" i="69"/>
  <c r="P82" i="69"/>
  <c r="T82" i="69"/>
  <c r="R82" i="69"/>
  <c r="O82" i="69"/>
  <c r="N82" i="69"/>
  <c r="M74" i="69"/>
  <c r="L74" i="69"/>
  <c r="P74" i="69"/>
  <c r="T74" i="69"/>
  <c r="R74" i="69"/>
  <c r="O74" i="69"/>
  <c r="N74" i="69"/>
  <c r="M66" i="69"/>
  <c r="L66" i="69"/>
  <c r="T66" i="69"/>
  <c r="R66" i="69"/>
  <c r="P66" i="69"/>
  <c r="N66" i="69"/>
  <c r="O66" i="69"/>
  <c r="M58" i="69"/>
  <c r="L58" i="69"/>
  <c r="P58" i="69"/>
  <c r="T58" i="69"/>
  <c r="R58" i="69"/>
  <c r="O58" i="69"/>
  <c r="N58" i="69"/>
  <c r="M50" i="69"/>
  <c r="L50" i="69"/>
  <c r="T50" i="69"/>
  <c r="R50" i="69"/>
  <c r="P50" i="69"/>
  <c r="O50" i="69"/>
  <c r="N50" i="69"/>
  <c r="L73" i="69"/>
  <c r="T73" i="69"/>
  <c r="R73" i="69"/>
  <c r="P73" i="69"/>
  <c r="O73" i="69"/>
  <c r="N73" i="69"/>
  <c r="M73" i="69"/>
  <c r="T111" i="69"/>
  <c r="R111" i="69"/>
  <c r="P111" i="69"/>
  <c r="O111" i="69"/>
  <c r="N111" i="69"/>
  <c r="M111" i="69"/>
  <c r="L111" i="69"/>
  <c r="T103" i="69"/>
  <c r="R103" i="69"/>
  <c r="P103" i="69"/>
  <c r="O103" i="69"/>
  <c r="N103" i="69"/>
  <c r="M103" i="69"/>
  <c r="L103" i="69"/>
  <c r="T95" i="69"/>
  <c r="R95" i="69"/>
  <c r="M95" i="69"/>
  <c r="P95" i="69"/>
  <c r="O95" i="69"/>
  <c r="N95" i="69"/>
  <c r="L95" i="69"/>
  <c r="T87" i="69"/>
  <c r="R87" i="69"/>
  <c r="M87" i="69"/>
  <c r="P87" i="69"/>
  <c r="O87" i="69"/>
  <c r="N87" i="69"/>
  <c r="L87" i="69"/>
  <c r="T79" i="69"/>
  <c r="R79" i="69"/>
  <c r="M79" i="69"/>
  <c r="P79" i="69"/>
  <c r="O79" i="69"/>
  <c r="N79" i="69"/>
  <c r="L79" i="69"/>
  <c r="T71" i="69"/>
  <c r="R71" i="69"/>
  <c r="P71" i="69"/>
  <c r="O71" i="69"/>
  <c r="N71" i="69"/>
  <c r="M71" i="69"/>
  <c r="L71" i="69"/>
  <c r="T63" i="69"/>
  <c r="R63" i="69"/>
  <c r="M63" i="69"/>
  <c r="P63" i="69"/>
  <c r="O63" i="69"/>
  <c r="N63" i="69"/>
  <c r="L63" i="69"/>
  <c r="T55" i="69"/>
  <c r="R55" i="69"/>
  <c r="P55" i="69"/>
  <c r="O55" i="69"/>
  <c r="N55" i="69"/>
  <c r="M55" i="69"/>
  <c r="L55" i="69"/>
  <c r="T47" i="69"/>
  <c r="R47" i="69"/>
  <c r="P47" i="69"/>
  <c r="O47" i="69"/>
  <c r="N47" i="69"/>
  <c r="M47" i="69"/>
  <c r="L47" i="69"/>
  <c r="L57" i="69"/>
  <c r="T57" i="69"/>
  <c r="R57" i="69"/>
  <c r="P57" i="69"/>
  <c r="O57" i="69"/>
  <c r="M57" i="69"/>
  <c r="N57" i="69"/>
  <c r="O108" i="69"/>
  <c r="N108" i="69"/>
  <c r="T108" i="69"/>
  <c r="M108" i="69"/>
  <c r="L108" i="69"/>
  <c r="P108" i="69"/>
  <c r="R108" i="69"/>
  <c r="O100" i="69"/>
  <c r="N100" i="69"/>
  <c r="M100" i="69"/>
  <c r="L100" i="69"/>
  <c r="T100" i="69"/>
  <c r="R100" i="69"/>
  <c r="P100" i="69"/>
  <c r="O92" i="69"/>
  <c r="N92" i="69"/>
  <c r="T92" i="69"/>
  <c r="M92" i="69"/>
  <c r="L92" i="69"/>
  <c r="R92" i="69"/>
  <c r="P92" i="69"/>
  <c r="O84" i="69"/>
  <c r="N84" i="69"/>
  <c r="T84" i="69"/>
  <c r="M84" i="69"/>
  <c r="L84" i="69"/>
  <c r="R84" i="69"/>
  <c r="P84" i="69"/>
  <c r="O76" i="69"/>
  <c r="N76" i="69"/>
  <c r="T76" i="69"/>
  <c r="M76" i="69"/>
  <c r="L76" i="69"/>
  <c r="R76" i="69"/>
  <c r="P76" i="69"/>
  <c r="O68" i="69"/>
  <c r="N68" i="69"/>
  <c r="M68" i="69"/>
  <c r="L68" i="69"/>
  <c r="T68" i="69"/>
  <c r="R68" i="69"/>
  <c r="P68" i="69"/>
  <c r="O60" i="69"/>
  <c r="N60" i="69"/>
  <c r="T60" i="69"/>
  <c r="M60" i="69"/>
  <c r="L60" i="69"/>
  <c r="R60" i="69"/>
  <c r="P60" i="69"/>
  <c r="O52" i="69"/>
  <c r="N52" i="69"/>
  <c r="M52" i="69"/>
  <c r="L52" i="69"/>
  <c r="T52" i="69"/>
  <c r="P52" i="69"/>
  <c r="R52" i="69"/>
  <c r="L94" i="68"/>
  <c r="T94" i="68"/>
  <c r="R94" i="68"/>
  <c r="P94" i="68"/>
  <c r="M94" i="68"/>
  <c r="O94" i="68"/>
  <c r="N94" i="68"/>
  <c r="R99" i="68"/>
  <c r="P99" i="68"/>
  <c r="O99" i="68"/>
  <c r="N99" i="68"/>
  <c r="M99" i="68"/>
  <c r="T99" i="68"/>
  <c r="L99" i="68"/>
  <c r="R91" i="68"/>
  <c r="P91" i="68"/>
  <c r="O91" i="68"/>
  <c r="N91" i="68"/>
  <c r="T91" i="68"/>
  <c r="M91" i="68"/>
  <c r="L91" i="68"/>
  <c r="R83" i="68"/>
  <c r="P83" i="68"/>
  <c r="O83" i="68"/>
  <c r="N83" i="68"/>
  <c r="M83" i="68"/>
  <c r="L83" i="68"/>
  <c r="T83" i="68"/>
  <c r="L70" i="68"/>
  <c r="M70" i="68"/>
  <c r="T70" i="68"/>
  <c r="R70" i="68"/>
  <c r="P70" i="68"/>
  <c r="O70" i="68"/>
  <c r="N70" i="68"/>
  <c r="L86" i="68"/>
  <c r="T86" i="68"/>
  <c r="R86" i="68"/>
  <c r="P86" i="68"/>
  <c r="O86" i="68"/>
  <c r="M86" i="68"/>
  <c r="N86" i="68"/>
  <c r="N96" i="68"/>
  <c r="M96" i="68"/>
  <c r="L96" i="68"/>
  <c r="T96" i="68"/>
  <c r="R96" i="68"/>
  <c r="O96" i="68"/>
  <c r="P96" i="68"/>
  <c r="N88" i="68"/>
  <c r="M88" i="68"/>
  <c r="L88" i="68"/>
  <c r="T88" i="68"/>
  <c r="R88" i="68"/>
  <c r="P88" i="68"/>
  <c r="O88" i="68"/>
  <c r="N80" i="68"/>
  <c r="M80" i="68"/>
  <c r="L80" i="68"/>
  <c r="T80" i="68"/>
  <c r="O80" i="68"/>
  <c r="R80" i="68"/>
  <c r="P80" i="68"/>
  <c r="T77" i="68"/>
  <c r="R77" i="68"/>
  <c r="P77" i="68"/>
  <c r="O77" i="68"/>
  <c r="L77" i="68"/>
  <c r="N77" i="68"/>
  <c r="M77" i="68"/>
  <c r="L78" i="68"/>
  <c r="T78" i="68"/>
  <c r="R78" i="68"/>
  <c r="M78" i="68"/>
  <c r="P78" i="68"/>
  <c r="O78" i="68"/>
  <c r="N78" i="68"/>
  <c r="T93" i="68"/>
  <c r="R93" i="68"/>
  <c r="P93" i="68"/>
  <c r="O93" i="68"/>
  <c r="N93" i="68"/>
  <c r="M93" i="68"/>
  <c r="L93" i="68"/>
  <c r="T85" i="68"/>
  <c r="R85" i="68"/>
  <c r="P85" i="68"/>
  <c r="O85" i="68"/>
  <c r="L85" i="68"/>
  <c r="N85" i="68"/>
  <c r="M85" i="68"/>
  <c r="O73" i="68"/>
  <c r="N73" i="68"/>
  <c r="M73" i="68"/>
  <c r="L73" i="68"/>
  <c r="P73" i="68"/>
  <c r="T73" i="68"/>
  <c r="R73" i="68"/>
  <c r="T69" i="68"/>
  <c r="R69" i="68"/>
  <c r="P69" i="68"/>
  <c r="O69" i="68"/>
  <c r="L69" i="68"/>
  <c r="N69" i="68"/>
  <c r="M69" i="68"/>
  <c r="P98" i="68"/>
  <c r="O98" i="68"/>
  <c r="N98" i="68"/>
  <c r="M98" i="68"/>
  <c r="R98" i="68"/>
  <c r="L98" i="68"/>
  <c r="T98" i="68"/>
  <c r="P90" i="68"/>
  <c r="O90" i="68"/>
  <c r="N90" i="68"/>
  <c r="M90" i="68"/>
  <c r="L90" i="68"/>
  <c r="R90" i="68"/>
  <c r="T90" i="68"/>
  <c r="P82" i="68"/>
  <c r="O82" i="68"/>
  <c r="N82" i="68"/>
  <c r="M82" i="68"/>
  <c r="R82" i="68"/>
  <c r="L82" i="68"/>
  <c r="T82" i="68"/>
  <c r="T76" i="68"/>
  <c r="R76" i="68"/>
  <c r="P76" i="68"/>
  <c r="O76" i="68"/>
  <c r="N76" i="68"/>
  <c r="M76" i="68"/>
  <c r="L76" i="68"/>
  <c r="M87" i="68"/>
  <c r="L87" i="68"/>
  <c r="T87" i="68"/>
  <c r="N87" i="68"/>
  <c r="R87" i="68"/>
  <c r="P87" i="68"/>
  <c r="O87" i="68"/>
  <c r="N72" i="68"/>
  <c r="M72" i="68"/>
  <c r="L72" i="68"/>
  <c r="T72" i="68"/>
  <c r="R72" i="68"/>
  <c r="O72" i="68"/>
  <c r="P72" i="68"/>
  <c r="M79" i="68"/>
  <c r="L79" i="68"/>
  <c r="T79" i="68"/>
  <c r="R79" i="68"/>
  <c r="P79" i="68"/>
  <c r="N79" i="68"/>
  <c r="O79" i="68"/>
  <c r="T68" i="68"/>
  <c r="R68" i="68"/>
  <c r="P68" i="68"/>
  <c r="O68" i="68"/>
  <c r="N68" i="68"/>
  <c r="M68" i="68"/>
  <c r="L68" i="68"/>
  <c r="T100" i="68"/>
  <c r="R100" i="68"/>
  <c r="P100" i="68"/>
  <c r="O100" i="68"/>
  <c r="N100" i="68"/>
  <c r="M100" i="68"/>
  <c r="L100" i="68"/>
  <c r="T92" i="68"/>
  <c r="R92" i="68"/>
  <c r="P92" i="68"/>
  <c r="O92" i="68"/>
  <c r="N92" i="68"/>
  <c r="M92" i="68"/>
  <c r="L92" i="68"/>
  <c r="T84" i="68"/>
  <c r="R84" i="68"/>
  <c r="P84" i="68"/>
  <c r="O84" i="68"/>
  <c r="N84" i="68"/>
  <c r="M84" i="68"/>
  <c r="L84" i="68"/>
  <c r="R75" i="68"/>
  <c r="P75" i="68"/>
  <c r="O75" i="68"/>
  <c r="N75" i="68"/>
  <c r="M75" i="68"/>
  <c r="L75" i="68"/>
  <c r="T75" i="68"/>
  <c r="P74" i="68"/>
  <c r="O74" i="68"/>
  <c r="N74" i="68"/>
  <c r="M74" i="68"/>
  <c r="L74" i="68"/>
  <c r="T74" i="68"/>
  <c r="R74" i="68"/>
  <c r="M95" i="68"/>
  <c r="L95" i="68"/>
  <c r="N95" i="68"/>
  <c r="T95" i="68"/>
  <c r="R95" i="68"/>
  <c r="P95" i="68"/>
  <c r="O95" i="68"/>
  <c r="O97" i="68"/>
  <c r="N97" i="68"/>
  <c r="M97" i="68"/>
  <c r="L97" i="68"/>
  <c r="T97" i="68"/>
  <c r="R97" i="68"/>
  <c r="P97" i="68"/>
  <c r="O89" i="68"/>
  <c r="N89" i="68"/>
  <c r="M89" i="68"/>
  <c r="L89" i="68"/>
  <c r="P89" i="68"/>
  <c r="T89" i="68"/>
  <c r="R89" i="68"/>
  <c r="O81" i="68"/>
  <c r="N81" i="68"/>
  <c r="M81" i="68"/>
  <c r="L81" i="68"/>
  <c r="T81" i="68"/>
  <c r="R81" i="68"/>
  <c r="P81" i="68"/>
  <c r="M71" i="68"/>
  <c r="L71" i="68"/>
  <c r="T71" i="68"/>
  <c r="N71" i="68"/>
  <c r="R71" i="68"/>
  <c r="P71" i="68"/>
  <c r="O71" i="68"/>
  <c r="T102" i="67"/>
  <c r="R102" i="67"/>
  <c r="P102" i="67"/>
  <c r="N102" i="67"/>
  <c r="O102" i="67"/>
  <c r="M102" i="67"/>
  <c r="L102" i="67"/>
  <c r="T94" i="67"/>
  <c r="R94" i="67"/>
  <c r="N94" i="67"/>
  <c r="P94" i="67"/>
  <c r="O94" i="67"/>
  <c r="M94" i="67"/>
  <c r="L94" i="67"/>
  <c r="T86" i="67"/>
  <c r="R86" i="67"/>
  <c r="P86" i="67"/>
  <c r="N86" i="67"/>
  <c r="O86" i="67"/>
  <c r="M86" i="67"/>
  <c r="L86" i="67"/>
  <c r="T78" i="67"/>
  <c r="R78" i="67"/>
  <c r="N78" i="67"/>
  <c r="P78" i="67"/>
  <c r="O78" i="67"/>
  <c r="M78" i="67"/>
  <c r="L78" i="67"/>
  <c r="T70" i="67"/>
  <c r="R70" i="67"/>
  <c r="N70" i="67"/>
  <c r="P70" i="67"/>
  <c r="O70" i="67"/>
  <c r="M70" i="67"/>
  <c r="L70" i="67"/>
  <c r="T62" i="67"/>
  <c r="R62" i="67"/>
  <c r="N62" i="67"/>
  <c r="P62" i="67"/>
  <c r="O62" i="67"/>
  <c r="M62" i="67"/>
  <c r="L62" i="67"/>
  <c r="T54" i="67"/>
  <c r="R54" i="67"/>
  <c r="P54" i="67"/>
  <c r="O54" i="67"/>
  <c r="M54" i="67"/>
  <c r="L54" i="67"/>
  <c r="N54" i="67"/>
  <c r="T46" i="67"/>
  <c r="R46" i="67"/>
  <c r="P46" i="67"/>
  <c r="O46" i="67"/>
  <c r="M46" i="67"/>
  <c r="N46" i="67"/>
  <c r="L46" i="67"/>
  <c r="N97" i="67"/>
  <c r="M97" i="67"/>
  <c r="L97" i="67"/>
  <c r="R97" i="67"/>
  <c r="T97" i="67"/>
  <c r="P97" i="67"/>
  <c r="O97" i="67"/>
  <c r="N49" i="67"/>
  <c r="M49" i="67"/>
  <c r="L49" i="67"/>
  <c r="T49" i="67"/>
  <c r="P49" i="67"/>
  <c r="O49" i="67"/>
  <c r="R49" i="67"/>
  <c r="P99" i="67"/>
  <c r="O99" i="67"/>
  <c r="N99" i="67"/>
  <c r="M99" i="67"/>
  <c r="L99" i="67"/>
  <c r="T99" i="67"/>
  <c r="R99" i="67"/>
  <c r="P91" i="67"/>
  <c r="O91" i="67"/>
  <c r="N91" i="67"/>
  <c r="M91" i="67"/>
  <c r="L91" i="67"/>
  <c r="T91" i="67"/>
  <c r="R91" i="67"/>
  <c r="P83" i="67"/>
  <c r="O83" i="67"/>
  <c r="N83" i="67"/>
  <c r="M83" i="67"/>
  <c r="L83" i="67"/>
  <c r="T83" i="67"/>
  <c r="R83" i="67"/>
  <c r="P75" i="67"/>
  <c r="O75" i="67"/>
  <c r="N75" i="67"/>
  <c r="M75" i="67"/>
  <c r="L75" i="67"/>
  <c r="T75" i="67"/>
  <c r="R75" i="67"/>
  <c r="P67" i="67"/>
  <c r="O67" i="67"/>
  <c r="N67" i="67"/>
  <c r="M67" i="67"/>
  <c r="L67" i="67"/>
  <c r="T67" i="67"/>
  <c r="R67" i="67"/>
  <c r="P59" i="67"/>
  <c r="O59" i="67"/>
  <c r="N59" i="67"/>
  <c r="M59" i="67"/>
  <c r="L59" i="67"/>
  <c r="T59" i="67"/>
  <c r="R59" i="67"/>
  <c r="P51" i="67"/>
  <c r="O51" i="67"/>
  <c r="N51" i="67"/>
  <c r="M51" i="67"/>
  <c r="L51" i="67"/>
  <c r="T51" i="67"/>
  <c r="R51" i="67"/>
  <c r="N89" i="67"/>
  <c r="M89" i="67"/>
  <c r="L89" i="67"/>
  <c r="R89" i="67"/>
  <c r="T89" i="67"/>
  <c r="P89" i="67"/>
  <c r="O89" i="67"/>
  <c r="M96" i="67"/>
  <c r="P96" i="67"/>
  <c r="L96" i="67"/>
  <c r="T96" i="67"/>
  <c r="R96" i="67"/>
  <c r="O96" i="67"/>
  <c r="N96" i="67"/>
  <c r="M88" i="67"/>
  <c r="L88" i="67"/>
  <c r="P88" i="67"/>
  <c r="T88" i="67"/>
  <c r="R88" i="67"/>
  <c r="O88" i="67"/>
  <c r="N88" i="67"/>
  <c r="M80" i="67"/>
  <c r="L80" i="67"/>
  <c r="T80" i="67"/>
  <c r="P80" i="67"/>
  <c r="R80" i="67"/>
  <c r="O80" i="67"/>
  <c r="N80" i="67"/>
  <c r="M72" i="67"/>
  <c r="L72" i="67"/>
  <c r="P72" i="67"/>
  <c r="T72" i="67"/>
  <c r="R72" i="67"/>
  <c r="O72" i="67"/>
  <c r="N72" i="67"/>
  <c r="M64" i="67"/>
  <c r="L64" i="67"/>
  <c r="P64" i="67"/>
  <c r="T64" i="67"/>
  <c r="R64" i="67"/>
  <c r="O64" i="67"/>
  <c r="N64" i="67"/>
  <c r="M56" i="67"/>
  <c r="L56" i="67"/>
  <c r="P56" i="67"/>
  <c r="T56" i="67"/>
  <c r="R56" i="67"/>
  <c r="O56" i="67"/>
  <c r="N56" i="67"/>
  <c r="M48" i="67"/>
  <c r="L48" i="67"/>
  <c r="T48" i="67"/>
  <c r="R48" i="67"/>
  <c r="O48" i="67"/>
  <c r="P48" i="67"/>
  <c r="N48" i="67"/>
  <c r="N73" i="67"/>
  <c r="R73" i="67"/>
  <c r="M73" i="67"/>
  <c r="L73" i="67"/>
  <c r="T73" i="67"/>
  <c r="P73" i="67"/>
  <c r="O73" i="67"/>
  <c r="T101" i="67"/>
  <c r="R101" i="67"/>
  <c r="P101" i="67"/>
  <c r="M101" i="67"/>
  <c r="O101" i="67"/>
  <c r="N101" i="67"/>
  <c r="L101" i="67"/>
  <c r="T69" i="67"/>
  <c r="R69" i="67"/>
  <c r="P69" i="67"/>
  <c r="M69" i="67"/>
  <c r="O69" i="67"/>
  <c r="N69" i="67"/>
  <c r="L69" i="67"/>
  <c r="T61" i="67"/>
  <c r="M61" i="67"/>
  <c r="R61" i="67"/>
  <c r="P61" i="67"/>
  <c r="O61" i="67"/>
  <c r="N61" i="67"/>
  <c r="L61" i="67"/>
  <c r="T53" i="67"/>
  <c r="R53" i="67"/>
  <c r="P53" i="67"/>
  <c r="O53" i="67"/>
  <c r="N53" i="67"/>
  <c r="L53" i="67"/>
  <c r="M53" i="67"/>
  <c r="T45" i="67"/>
  <c r="R45" i="67"/>
  <c r="P45" i="67"/>
  <c r="O45" i="67"/>
  <c r="N45" i="67"/>
  <c r="L45" i="67"/>
  <c r="M45" i="67"/>
  <c r="T93" i="67"/>
  <c r="R93" i="67"/>
  <c r="P93" i="67"/>
  <c r="M93" i="67"/>
  <c r="O93" i="67"/>
  <c r="N93" i="67"/>
  <c r="L93" i="67"/>
  <c r="T77" i="67"/>
  <c r="R77" i="67"/>
  <c r="P77" i="67"/>
  <c r="M77" i="67"/>
  <c r="O77" i="67"/>
  <c r="N77" i="67"/>
  <c r="L77" i="67"/>
  <c r="O98" i="67"/>
  <c r="N98" i="67"/>
  <c r="M98" i="67"/>
  <c r="T98" i="67"/>
  <c r="L98" i="67"/>
  <c r="R98" i="67"/>
  <c r="P98" i="67"/>
  <c r="O90" i="67"/>
  <c r="N90" i="67"/>
  <c r="M90" i="67"/>
  <c r="T90" i="67"/>
  <c r="L90" i="67"/>
  <c r="R90" i="67"/>
  <c r="P90" i="67"/>
  <c r="O82" i="67"/>
  <c r="T82" i="67"/>
  <c r="N82" i="67"/>
  <c r="M82" i="67"/>
  <c r="L82" i="67"/>
  <c r="R82" i="67"/>
  <c r="P82" i="67"/>
  <c r="O74" i="67"/>
  <c r="N74" i="67"/>
  <c r="M74" i="67"/>
  <c r="T74" i="67"/>
  <c r="L74" i="67"/>
  <c r="R74" i="67"/>
  <c r="P74" i="67"/>
  <c r="O66" i="67"/>
  <c r="N66" i="67"/>
  <c r="M66" i="67"/>
  <c r="T66" i="67"/>
  <c r="L66" i="67"/>
  <c r="R66" i="67"/>
  <c r="P66" i="67"/>
  <c r="O58" i="67"/>
  <c r="N58" i="67"/>
  <c r="M58" i="67"/>
  <c r="T58" i="67"/>
  <c r="L58" i="67"/>
  <c r="R58" i="67"/>
  <c r="P58" i="67"/>
  <c r="O50" i="67"/>
  <c r="N50" i="67"/>
  <c r="M50" i="67"/>
  <c r="L50" i="67"/>
  <c r="R50" i="67"/>
  <c r="P50" i="67"/>
  <c r="T50" i="67"/>
  <c r="N81" i="67"/>
  <c r="M81" i="67"/>
  <c r="L81" i="67"/>
  <c r="R81" i="67"/>
  <c r="T81" i="67"/>
  <c r="P81" i="67"/>
  <c r="O81" i="67"/>
  <c r="N57" i="67"/>
  <c r="R57" i="67"/>
  <c r="M57" i="67"/>
  <c r="L57" i="67"/>
  <c r="T57" i="67"/>
  <c r="P57" i="67"/>
  <c r="O57" i="67"/>
  <c r="L103" i="67"/>
  <c r="T103" i="67"/>
  <c r="O103" i="67"/>
  <c r="R103" i="67"/>
  <c r="P103" i="67"/>
  <c r="N103" i="67"/>
  <c r="M103" i="67"/>
  <c r="L95" i="67"/>
  <c r="T95" i="67"/>
  <c r="O95" i="67"/>
  <c r="R95" i="67"/>
  <c r="P95" i="67"/>
  <c r="N95" i="67"/>
  <c r="M95" i="67"/>
  <c r="L87" i="67"/>
  <c r="T87" i="67"/>
  <c r="O87" i="67"/>
  <c r="R87" i="67"/>
  <c r="P87" i="67"/>
  <c r="N87" i="67"/>
  <c r="M87" i="67"/>
  <c r="L79" i="67"/>
  <c r="T79" i="67"/>
  <c r="O79" i="67"/>
  <c r="R79" i="67"/>
  <c r="P79" i="67"/>
  <c r="N79" i="67"/>
  <c r="M79" i="67"/>
  <c r="L71" i="67"/>
  <c r="T71" i="67"/>
  <c r="R71" i="67"/>
  <c r="O71" i="67"/>
  <c r="P71" i="67"/>
  <c r="N71" i="67"/>
  <c r="M71" i="67"/>
  <c r="L63" i="67"/>
  <c r="T63" i="67"/>
  <c r="R63" i="67"/>
  <c r="O63" i="67"/>
  <c r="P63" i="67"/>
  <c r="N63" i="67"/>
  <c r="M63" i="67"/>
  <c r="L55" i="67"/>
  <c r="T55" i="67"/>
  <c r="R55" i="67"/>
  <c r="P55" i="67"/>
  <c r="N55" i="67"/>
  <c r="M55" i="67"/>
  <c r="O55" i="67"/>
  <c r="L47" i="67"/>
  <c r="T47" i="67"/>
  <c r="R47" i="67"/>
  <c r="P47" i="67"/>
  <c r="N47" i="67"/>
  <c r="O47" i="67"/>
  <c r="M47" i="67"/>
  <c r="N65" i="67"/>
  <c r="R65" i="67"/>
  <c r="M65" i="67"/>
  <c r="L65" i="67"/>
  <c r="T65" i="67"/>
  <c r="P65" i="67"/>
  <c r="O65" i="67"/>
  <c r="T85" i="67"/>
  <c r="R85" i="67"/>
  <c r="P85" i="67"/>
  <c r="O85" i="67"/>
  <c r="N85" i="67"/>
  <c r="L85" i="67"/>
  <c r="M85" i="67"/>
  <c r="R100" i="67"/>
  <c r="P100" i="67"/>
  <c r="O100" i="67"/>
  <c r="L100" i="67"/>
  <c r="N100" i="67"/>
  <c r="M100" i="67"/>
  <c r="T100" i="67"/>
  <c r="R92" i="67"/>
  <c r="P92" i="67"/>
  <c r="O92" i="67"/>
  <c r="N92" i="67"/>
  <c r="L92" i="67"/>
  <c r="M92" i="67"/>
  <c r="T92" i="67"/>
  <c r="R84" i="67"/>
  <c r="P84" i="67"/>
  <c r="O84" i="67"/>
  <c r="L84" i="67"/>
  <c r="N84" i="67"/>
  <c r="M84" i="67"/>
  <c r="T84" i="67"/>
  <c r="R76" i="67"/>
  <c r="P76" i="67"/>
  <c r="O76" i="67"/>
  <c r="N76" i="67"/>
  <c r="L76" i="67"/>
  <c r="M76" i="67"/>
  <c r="T76" i="67"/>
  <c r="R68" i="67"/>
  <c r="P68" i="67"/>
  <c r="O68" i="67"/>
  <c r="N68" i="67"/>
  <c r="L68" i="67"/>
  <c r="M68" i="67"/>
  <c r="T68" i="67"/>
  <c r="R60" i="67"/>
  <c r="P60" i="67"/>
  <c r="O60" i="67"/>
  <c r="N60" i="67"/>
  <c r="L60" i="67"/>
  <c r="M60" i="67"/>
  <c r="T60" i="67"/>
  <c r="R52" i="67"/>
  <c r="P52" i="67"/>
  <c r="O52" i="67"/>
  <c r="N52" i="67"/>
  <c r="M52" i="67"/>
  <c r="T52" i="67"/>
  <c r="L52" i="67"/>
  <c r="T79" i="66"/>
  <c r="R79" i="66"/>
  <c r="P79" i="66"/>
  <c r="O79" i="66"/>
  <c r="N79" i="66"/>
  <c r="M79" i="66"/>
  <c r="L79" i="66"/>
  <c r="T55" i="66"/>
  <c r="R55" i="66"/>
  <c r="P55" i="66"/>
  <c r="O55" i="66"/>
  <c r="N55" i="66"/>
  <c r="L55" i="66"/>
  <c r="M55" i="66"/>
  <c r="O100" i="66"/>
  <c r="N100" i="66"/>
  <c r="M100" i="66"/>
  <c r="L100" i="66"/>
  <c r="P100" i="66"/>
  <c r="T100" i="66"/>
  <c r="R100" i="66"/>
  <c r="O92" i="66"/>
  <c r="P92" i="66"/>
  <c r="N92" i="66"/>
  <c r="M92" i="66"/>
  <c r="L92" i="66"/>
  <c r="T92" i="66"/>
  <c r="R92" i="66"/>
  <c r="O84" i="66"/>
  <c r="N84" i="66"/>
  <c r="M84" i="66"/>
  <c r="L84" i="66"/>
  <c r="R84" i="66"/>
  <c r="P84" i="66"/>
  <c r="T84" i="66"/>
  <c r="O76" i="66"/>
  <c r="P76" i="66"/>
  <c r="N76" i="66"/>
  <c r="M76" i="66"/>
  <c r="L76" i="66"/>
  <c r="T76" i="66"/>
  <c r="R76" i="66"/>
  <c r="O68" i="66"/>
  <c r="P68" i="66"/>
  <c r="N68" i="66"/>
  <c r="M68" i="66"/>
  <c r="L68" i="66"/>
  <c r="R68" i="66"/>
  <c r="T68" i="66"/>
  <c r="O60" i="66"/>
  <c r="P60" i="66"/>
  <c r="N60" i="66"/>
  <c r="M60" i="66"/>
  <c r="L60" i="66"/>
  <c r="T60" i="66"/>
  <c r="R60" i="66"/>
  <c r="O52" i="66"/>
  <c r="N52" i="66"/>
  <c r="M52" i="66"/>
  <c r="L52" i="66"/>
  <c r="R52" i="66"/>
  <c r="T52" i="66"/>
  <c r="P52" i="66"/>
  <c r="T87" i="66"/>
  <c r="R87" i="66"/>
  <c r="P87" i="66"/>
  <c r="O87" i="66"/>
  <c r="N87" i="66"/>
  <c r="L87" i="66"/>
  <c r="M87" i="66"/>
  <c r="L97" i="66"/>
  <c r="M97" i="66"/>
  <c r="T97" i="66"/>
  <c r="R97" i="66"/>
  <c r="P97" i="66"/>
  <c r="N97" i="66"/>
  <c r="O97" i="66"/>
  <c r="L89" i="66"/>
  <c r="M89" i="66"/>
  <c r="T89" i="66"/>
  <c r="R89" i="66"/>
  <c r="P89" i="66"/>
  <c r="N89" i="66"/>
  <c r="O89" i="66"/>
  <c r="L81" i="66"/>
  <c r="M81" i="66"/>
  <c r="T81" i="66"/>
  <c r="R81" i="66"/>
  <c r="P81" i="66"/>
  <c r="O81" i="66"/>
  <c r="N81" i="66"/>
  <c r="L73" i="66"/>
  <c r="M73" i="66"/>
  <c r="T73" i="66"/>
  <c r="R73" i="66"/>
  <c r="P73" i="66"/>
  <c r="N73" i="66"/>
  <c r="O73" i="66"/>
  <c r="L65" i="66"/>
  <c r="M65" i="66"/>
  <c r="N65" i="66"/>
  <c r="T65" i="66"/>
  <c r="R65" i="66"/>
  <c r="P65" i="66"/>
  <c r="O65" i="66"/>
  <c r="L57" i="66"/>
  <c r="T57" i="66"/>
  <c r="R57" i="66"/>
  <c r="P57" i="66"/>
  <c r="N57" i="66"/>
  <c r="O57" i="66"/>
  <c r="M57" i="66"/>
  <c r="L49" i="66"/>
  <c r="N49" i="66"/>
  <c r="T49" i="66"/>
  <c r="R49" i="66"/>
  <c r="P49" i="66"/>
  <c r="M49" i="66"/>
  <c r="O49" i="66"/>
  <c r="T63" i="66"/>
  <c r="R63" i="66"/>
  <c r="P63" i="66"/>
  <c r="O63" i="66"/>
  <c r="N63" i="66"/>
  <c r="M63" i="66"/>
  <c r="L63" i="66"/>
  <c r="R94" i="66"/>
  <c r="P94" i="66"/>
  <c r="O94" i="66"/>
  <c r="N94" i="66"/>
  <c r="M94" i="66"/>
  <c r="T94" i="66"/>
  <c r="L94" i="66"/>
  <c r="R86" i="66"/>
  <c r="P86" i="66"/>
  <c r="O86" i="66"/>
  <c r="N86" i="66"/>
  <c r="M86" i="66"/>
  <c r="L86" i="66"/>
  <c r="T86" i="66"/>
  <c r="R78" i="66"/>
  <c r="P78" i="66"/>
  <c r="O78" i="66"/>
  <c r="N78" i="66"/>
  <c r="M78" i="66"/>
  <c r="T78" i="66"/>
  <c r="L78" i="66"/>
  <c r="R70" i="66"/>
  <c r="P70" i="66"/>
  <c r="T70" i="66"/>
  <c r="O70" i="66"/>
  <c r="N70" i="66"/>
  <c r="M70" i="66"/>
  <c r="L70" i="66"/>
  <c r="R62" i="66"/>
  <c r="P62" i="66"/>
  <c r="O62" i="66"/>
  <c r="N62" i="66"/>
  <c r="M62" i="66"/>
  <c r="L62" i="66"/>
  <c r="T62" i="66"/>
  <c r="R54" i="66"/>
  <c r="P54" i="66"/>
  <c r="O54" i="66"/>
  <c r="N54" i="66"/>
  <c r="M54" i="66"/>
  <c r="T54" i="66"/>
  <c r="L54" i="66"/>
  <c r="R46" i="66"/>
  <c r="P46" i="66"/>
  <c r="O46" i="66"/>
  <c r="N46" i="66"/>
  <c r="M46" i="66"/>
  <c r="L46" i="66"/>
  <c r="T46" i="66"/>
  <c r="T95" i="66"/>
  <c r="R95" i="66"/>
  <c r="P95" i="66"/>
  <c r="O95" i="66"/>
  <c r="N95" i="66"/>
  <c r="M95" i="66"/>
  <c r="L95" i="66"/>
  <c r="T71" i="66"/>
  <c r="R71" i="66"/>
  <c r="P71" i="66"/>
  <c r="O71" i="66"/>
  <c r="N71" i="66"/>
  <c r="L71" i="66"/>
  <c r="M71" i="66"/>
  <c r="N99" i="66"/>
  <c r="P99" i="66"/>
  <c r="M99" i="66"/>
  <c r="L99" i="66"/>
  <c r="T99" i="66"/>
  <c r="R99" i="66"/>
  <c r="O99" i="66"/>
  <c r="N91" i="66"/>
  <c r="M91" i="66"/>
  <c r="O91" i="66"/>
  <c r="L91" i="66"/>
  <c r="T91" i="66"/>
  <c r="P91" i="66"/>
  <c r="R91" i="66"/>
  <c r="N83" i="66"/>
  <c r="M83" i="66"/>
  <c r="O83" i="66"/>
  <c r="L83" i="66"/>
  <c r="T83" i="66"/>
  <c r="R83" i="66"/>
  <c r="P83" i="66"/>
  <c r="N75" i="66"/>
  <c r="M75" i="66"/>
  <c r="O75" i="66"/>
  <c r="L75" i="66"/>
  <c r="T75" i="66"/>
  <c r="P75" i="66"/>
  <c r="R75" i="66"/>
  <c r="N67" i="66"/>
  <c r="M67" i="66"/>
  <c r="L67" i="66"/>
  <c r="T67" i="66"/>
  <c r="R67" i="66"/>
  <c r="P67" i="66"/>
  <c r="O67" i="66"/>
  <c r="N59" i="66"/>
  <c r="M59" i="66"/>
  <c r="L59" i="66"/>
  <c r="T59" i="66"/>
  <c r="P59" i="66"/>
  <c r="O59" i="66"/>
  <c r="R59" i="66"/>
  <c r="N51" i="66"/>
  <c r="M51" i="66"/>
  <c r="L51" i="66"/>
  <c r="T51" i="66"/>
  <c r="O51" i="66"/>
  <c r="R51" i="66"/>
  <c r="P51" i="66"/>
  <c r="T80" i="66"/>
  <c r="L80" i="66"/>
  <c r="R80" i="66"/>
  <c r="P80" i="66"/>
  <c r="O80" i="66"/>
  <c r="M80" i="66"/>
  <c r="N80" i="66"/>
  <c r="T64" i="66"/>
  <c r="R64" i="66"/>
  <c r="P64" i="66"/>
  <c r="O64" i="66"/>
  <c r="M64" i="66"/>
  <c r="L64" i="66"/>
  <c r="N64" i="66"/>
  <c r="T48" i="66"/>
  <c r="M48" i="66"/>
  <c r="R48" i="66"/>
  <c r="P48" i="66"/>
  <c r="O48" i="66"/>
  <c r="N48" i="66"/>
  <c r="L48" i="66"/>
  <c r="T96" i="66"/>
  <c r="L96" i="66"/>
  <c r="R96" i="66"/>
  <c r="P96" i="66"/>
  <c r="O96" i="66"/>
  <c r="M96" i="66"/>
  <c r="N96" i="66"/>
  <c r="T72" i="66"/>
  <c r="R72" i="66"/>
  <c r="P72" i="66"/>
  <c r="O72" i="66"/>
  <c r="N72" i="66"/>
  <c r="M72" i="66"/>
  <c r="L72" i="66"/>
  <c r="T56" i="66"/>
  <c r="L56" i="66"/>
  <c r="R56" i="66"/>
  <c r="P56" i="66"/>
  <c r="O56" i="66"/>
  <c r="N56" i="66"/>
  <c r="M56" i="66"/>
  <c r="P101" i="66"/>
  <c r="R101" i="66"/>
  <c r="O101" i="66"/>
  <c r="N101" i="66"/>
  <c r="M101" i="66"/>
  <c r="L101" i="66"/>
  <c r="T101" i="66"/>
  <c r="P93" i="66"/>
  <c r="O93" i="66"/>
  <c r="N93" i="66"/>
  <c r="M93" i="66"/>
  <c r="L93" i="66"/>
  <c r="T93" i="66"/>
  <c r="R93" i="66"/>
  <c r="P85" i="66"/>
  <c r="R85" i="66"/>
  <c r="O85" i="66"/>
  <c r="N85" i="66"/>
  <c r="M85" i="66"/>
  <c r="L85" i="66"/>
  <c r="T85" i="66"/>
  <c r="P77" i="66"/>
  <c r="O77" i="66"/>
  <c r="N77" i="66"/>
  <c r="M77" i="66"/>
  <c r="L77" i="66"/>
  <c r="T77" i="66"/>
  <c r="R77" i="66"/>
  <c r="P69" i="66"/>
  <c r="O69" i="66"/>
  <c r="N69" i="66"/>
  <c r="M69" i="66"/>
  <c r="L69" i="66"/>
  <c r="R69" i="66"/>
  <c r="T69" i="66"/>
  <c r="P61" i="66"/>
  <c r="O61" i="66"/>
  <c r="R61" i="66"/>
  <c r="N61" i="66"/>
  <c r="M61" i="66"/>
  <c r="L61" i="66"/>
  <c r="T61" i="66"/>
  <c r="P53" i="66"/>
  <c r="R53" i="66"/>
  <c r="O53" i="66"/>
  <c r="N53" i="66"/>
  <c r="M53" i="66"/>
  <c r="L53" i="66"/>
  <c r="T53" i="66"/>
  <c r="P45" i="66"/>
  <c r="O45" i="66"/>
  <c r="N45" i="66"/>
  <c r="M45" i="66"/>
  <c r="L45" i="66"/>
  <c r="T45" i="66"/>
  <c r="R45" i="66"/>
  <c r="T47" i="66"/>
  <c r="R47" i="66"/>
  <c r="P47" i="66"/>
  <c r="O47" i="66"/>
  <c r="N47" i="66"/>
  <c r="M47" i="66"/>
  <c r="L47" i="66"/>
  <c r="T88" i="66"/>
  <c r="L88" i="66"/>
  <c r="R88" i="66"/>
  <c r="P88" i="66"/>
  <c r="O88" i="66"/>
  <c r="N88" i="66"/>
  <c r="M88" i="66"/>
  <c r="M98" i="66"/>
  <c r="L98" i="66"/>
  <c r="O98" i="66"/>
  <c r="N98" i="66"/>
  <c r="T98" i="66"/>
  <c r="R98" i="66"/>
  <c r="P98" i="66"/>
  <c r="M90" i="66"/>
  <c r="L90" i="66"/>
  <c r="T90" i="66"/>
  <c r="R90" i="66"/>
  <c r="N90" i="66"/>
  <c r="P90" i="66"/>
  <c r="O90" i="66"/>
  <c r="M82" i="66"/>
  <c r="L82" i="66"/>
  <c r="T82" i="66"/>
  <c r="R82" i="66"/>
  <c r="O82" i="66"/>
  <c r="P82" i="66"/>
  <c r="N82" i="66"/>
  <c r="M74" i="66"/>
  <c r="L74" i="66"/>
  <c r="T74" i="66"/>
  <c r="R74" i="66"/>
  <c r="N74" i="66"/>
  <c r="P74" i="66"/>
  <c r="O74" i="66"/>
  <c r="M66" i="66"/>
  <c r="O66" i="66"/>
  <c r="L66" i="66"/>
  <c r="N66" i="66"/>
  <c r="T66" i="66"/>
  <c r="R66" i="66"/>
  <c r="P66" i="66"/>
  <c r="M58" i="66"/>
  <c r="L58" i="66"/>
  <c r="T58" i="66"/>
  <c r="R58" i="66"/>
  <c r="P58" i="66"/>
  <c r="O58" i="66"/>
  <c r="N58" i="66"/>
  <c r="M50" i="66"/>
  <c r="L50" i="66"/>
  <c r="N50" i="66"/>
  <c r="T50" i="66"/>
  <c r="R50" i="66"/>
  <c r="O50" i="66"/>
  <c r="P50" i="66"/>
  <c r="N97" i="65"/>
  <c r="M97" i="65"/>
  <c r="R97" i="65"/>
  <c r="L97" i="65"/>
  <c r="T97" i="65"/>
  <c r="P97" i="65"/>
  <c r="O97" i="65"/>
  <c r="N65" i="65"/>
  <c r="M65" i="65"/>
  <c r="R65" i="65"/>
  <c r="L65" i="65"/>
  <c r="T65" i="65"/>
  <c r="P65" i="65"/>
  <c r="O65" i="65"/>
  <c r="T102" i="65"/>
  <c r="R102" i="65"/>
  <c r="P102" i="65"/>
  <c r="O102" i="65"/>
  <c r="N102" i="65"/>
  <c r="M102" i="65"/>
  <c r="L102" i="65"/>
  <c r="T94" i="65"/>
  <c r="R94" i="65"/>
  <c r="P94" i="65"/>
  <c r="O94" i="65"/>
  <c r="N94" i="65"/>
  <c r="M94" i="65"/>
  <c r="L94" i="65"/>
  <c r="T86" i="65"/>
  <c r="R86" i="65"/>
  <c r="P86" i="65"/>
  <c r="O86" i="65"/>
  <c r="N86" i="65"/>
  <c r="M86" i="65"/>
  <c r="L86" i="65"/>
  <c r="T78" i="65"/>
  <c r="R78" i="65"/>
  <c r="P78" i="65"/>
  <c r="O78" i="65"/>
  <c r="N78" i="65"/>
  <c r="M78" i="65"/>
  <c r="L78" i="65"/>
  <c r="T70" i="65"/>
  <c r="R70" i="65"/>
  <c r="P70" i="65"/>
  <c r="O70" i="65"/>
  <c r="N70" i="65"/>
  <c r="M70" i="65"/>
  <c r="L70" i="65"/>
  <c r="T62" i="65"/>
  <c r="N62" i="65"/>
  <c r="R62" i="65"/>
  <c r="P62" i="65"/>
  <c r="O62" i="65"/>
  <c r="M62" i="65"/>
  <c r="L62" i="65"/>
  <c r="T54" i="65"/>
  <c r="R54" i="65"/>
  <c r="P54" i="65"/>
  <c r="N54" i="65"/>
  <c r="O54" i="65"/>
  <c r="M54" i="65"/>
  <c r="L54" i="65"/>
  <c r="T46" i="65"/>
  <c r="N46" i="65"/>
  <c r="R46" i="65"/>
  <c r="P46" i="65"/>
  <c r="O46" i="65"/>
  <c r="M46" i="65"/>
  <c r="L46" i="65"/>
  <c r="N73" i="65"/>
  <c r="M73" i="65"/>
  <c r="L73" i="65"/>
  <c r="T73" i="65"/>
  <c r="R73" i="65"/>
  <c r="P73" i="65"/>
  <c r="O73" i="65"/>
  <c r="N57" i="65"/>
  <c r="M57" i="65"/>
  <c r="L57" i="65"/>
  <c r="R57" i="65"/>
  <c r="T57" i="65"/>
  <c r="P57" i="65"/>
  <c r="O57" i="65"/>
  <c r="P99" i="65"/>
  <c r="O99" i="65"/>
  <c r="N99" i="65"/>
  <c r="M99" i="65"/>
  <c r="L99" i="65"/>
  <c r="T99" i="65"/>
  <c r="R99" i="65"/>
  <c r="P91" i="65"/>
  <c r="O91" i="65"/>
  <c r="N91" i="65"/>
  <c r="M91" i="65"/>
  <c r="L91" i="65"/>
  <c r="T91" i="65"/>
  <c r="R91" i="65"/>
  <c r="P83" i="65"/>
  <c r="O83" i="65"/>
  <c r="N83" i="65"/>
  <c r="M83" i="65"/>
  <c r="L83" i="65"/>
  <c r="T83" i="65"/>
  <c r="R83" i="65"/>
  <c r="P75" i="65"/>
  <c r="O75" i="65"/>
  <c r="N75" i="65"/>
  <c r="M75" i="65"/>
  <c r="L75" i="65"/>
  <c r="T75" i="65"/>
  <c r="R75" i="65"/>
  <c r="P67" i="65"/>
  <c r="O67" i="65"/>
  <c r="N67" i="65"/>
  <c r="M67" i="65"/>
  <c r="L67" i="65"/>
  <c r="T67" i="65"/>
  <c r="R67" i="65"/>
  <c r="P59" i="65"/>
  <c r="O59" i="65"/>
  <c r="N59" i="65"/>
  <c r="M59" i="65"/>
  <c r="L59" i="65"/>
  <c r="T59" i="65"/>
  <c r="R59" i="65"/>
  <c r="P51" i="65"/>
  <c r="O51" i="65"/>
  <c r="N51" i="65"/>
  <c r="M51" i="65"/>
  <c r="L51" i="65"/>
  <c r="T51" i="65"/>
  <c r="R51" i="65"/>
  <c r="M105" i="65"/>
  <c r="L105" i="65"/>
  <c r="T105" i="65"/>
  <c r="P105" i="65"/>
  <c r="R105" i="65"/>
  <c r="O105" i="65"/>
  <c r="N105" i="65"/>
  <c r="M88" i="65"/>
  <c r="L88" i="65"/>
  <c r="T88" i="65"/>
  <c r="P88" i="65"/>
  <c r="R88" i="65"/>
  <c r="O88" i="65"/>
  <c r="N88" i="65"/>
  <c r="M80" i="65"/>
  <c r="L80" i="65"/>
  <c r="T80" i="65"/>
  <c r="P80" i="65"/>
  <c r="R80" i="65"/>
  <c r="O80" i="65"/>
  <c r="N80" i="65"/>
  <c r="M72" i="65"/>
  <c r="L72" i="65"/>
  <c r="T72" i="65"/>
  <c r="P72" i="65"/>
  <c r="R72" i="65"/>
  <c r="O72" i="65"/>
  <c r="N72" i="65"/>
  <c r="M64" i="65"/>
  <c r="L64" i="65"/>
  <c r="T64" i="65"/>
  <c r="P64" i="65"/>
  <c r="R64" i="65"/>
  <c r="O64" i="65"/>
  <c r="N64" i="65"/>
  <c r="M56" i="65"/>
  <c r="L56" i="65"/>
  <c r="P56" i="65"/>
  <c r="T56" i="65"/>
  <c r="R56" i="65"/>
  <c r="O56" i="65"/>
  <c r="N56" i="65"/>
  <c r="M48" i="65"/>
  <c r="L48" i="65"/>
  <c r="T48" i="65"/>
  <c r="R48" i="65"/>
  <c r="P48" i="65"/>
  <c r="O48" i="65"/>
  <c r="N48" i="65"/>
  <c r="N81" i="65"/>
  <c r="M81" i="65"/>
  <c r="R81" i="65"/>
  <c r="L81" i="65"/>
  <c r="T81" i="65"/>
  <c r="P81" i="65"/>
  <c r="O81" i="65"/>
  <c r="N49" i="65"/>
  <c r="M49" i="65"/>
  <c r="R49" i="65"/>
  <c r="L49" i="65"/>
  <c r="T49" i="65"/>
  <c r="P49" i="65"/>
  <c r="O49" i="65"/>
  <c r="M96" i="65"/>
  <c r="L96" i="65"/>
  <c r="T96" i="65"/>
  <c r="P96" i="65"/>
  <c r="R96" i="65"/>
  <c r="O96" i="65"/>
  <c r="N96" i="65"/>
  <c r="T101" i="65"/>
  <c r="R101" i="65"/>
  <c r="M101" i="65"/>
  <c r="P101" i="65"/>
  <c r="O101" i="65"/>
  <c r="N101" i="65"/>
  <c r="L101" i="65"/>
  <c r="T93" i="65"/>
  <c r="R93" i="65"/>
  <c r="M93" i="65"/>
  <c r="P93" i="65"/>
  <c r="O93" i="65"/>
  <c r="N93" i="65"/>
  <c r="L93" i="65"/>
  <c r="T85" i="65"/>
  <c r="R85" i="65"/>
  <c r="P85" i="65"/>
  <c r="O85" i="65"/>
  <c r="M85" i="65"/>
  <c r="N85" i="65"/>
  <c r="L85" i="65"/>
  <c r="T77" i="65"/>
  <c r="R77" i="65"/>
  <c r="M77" i="65"/>
  <c r="P77" i="65"/>
  <c r="O77" i="65"/>
  <c r="N77" i="65"/>
  <c r="L77" i="65"/>
  <c r="T69" i="65"/>
  <c r="R69" i="65"/>
  <c r="M69" i="65"/>
  <c r="P69" i="65"/>
  <c r="O69" i="65"/>
  <c r="N69" i="65"/>
  <c r="L69" i="65"/>
  <c r="T61" i="65"/>
  <c r="R61" i="65"/>
  <c r="P61" i="65"/>
  <c r="O61" i="65"/>
  <c r="M61" i="65"/>
  <c r="N61" i="65"/>
  <c r="L61" i="65"/>
  <c r="T53" i="65"/>
  <c r="R53" i="65"/>
  <c r="M53" i="65"/>
  <c r="P53" i="65"/>
  <c r="O53" i="65"/>
  <c r="N53" i="65"/>
  <c r="L53" i="65"/>
  <c r="T45" i="65"/>
  <c r="R45" i="65"/>
  <c r="P45" i="65"/>
  <c r="O45" i="65"/>
  <c r="N45" i="65"/>
  <c r="M45" i="65"/>
  <c r="L45" i="65"/>
  <c r="O98" i="65"/>
  <c r="N98" i="65"/>
  <c r="M98" i="65"/>
  <c r="L98" i="65"/>
  <c r="T98" i="65"/>
  <c r="R98" i="65"/>
  <c r="P98" i="65"/>
  <c r="O90" i="65"/>
  <c r="N90" i="65"/>
  <c r="M90" i="65"/>
  <c r="L90" i="65"/>
  <c r="T90" i="65"/>
  <c r="R90" i="65"/>
  <c r="P90" i="65"/>
  <c r="O82" i="65"/>
  <c r="N82" i="65"/>
  <c r="M82" i="65"/>
  <c r="L82" i="65"/>
  <c r="T82" i="65"/>
  <c r="R82" i="65"/>
  <c r="P82" i="65"/>
  <c r="O74" i="65"/>
  <c r="N74" i="65"/>
  <c r="T74" i="65"/>
  <c r="M74" i="65"/>
  <c r="L74" i="65"/>
  <c r="R74" i="65"/>
  <c r="P74" i="65"/>
  <c r="O66" i="65"/>
  <c r="N66" i="65"/>
  <c r="M66" i="65"/>
  <c r="L66" i="65"/>
  <c r="T66" i="65"/>
  <c r="R66" i="65"/>
  <c r="P66" i="65"/>
  <c r="O58" i="65"/>
  <c r="N58" i="65"/>
  <c r="M58" i="65"/>
  <c r="L58" i="65"/>
  <c r="T58" i="65"/>
  <c r="R58" i="65"/>
  <c r="P58" i="65"/>
  <c r="O50" i="65"/>
  <c r="N50" i="65"/>
  <c r="M50" i="65"/>
  <c r="L50" i="65"/>
  <c r="T50" i="65"/>
  <c r="R50" i="65"/>
  <c r="P50" i="65"/>
  <c r="N89" i="65"/>
  <c r="M89" i="65"/>
  <c r="R89" i="65"/>
  <c r="L89" i="65"/>
  <c r="T89" i="65"/>
  <c r="P89" i="65"/>
  <c r="O89" i="65"/>
  <c r="L103" i="65"/>
  <c r="O103" i="65"/>
  <c r="T103" i="65"/>
  <c r="R103" i="65"/>
  <c r="P103" i="65"/>
  <c r="N103" i="65"/>
  <c r="M103" i="65"/>
  <c r="L95" i="65"/>
  <c r="O95" i="65"/>
  <c r="T95" i="65"/>
  <c r="R95" i="65"/>
  <c r="P95" i="65"/>
  <c r="N95" i="65"/>
  <c r="M95" i="65"/>
  <c r="L87" i="65"/>
  <c r="O87" i="65"/>
  <c r="T87" i="65"/>
  <c r="R87" i="65"/>
  <c r="P87" i="65"/>
  <c r="N87" i="65"/>
  <c r="M87" i="65"/>
  <c r="L79" i="65"/>
  <c r="O79" i="65"/>
  <c r="T79" i="65"/>
  <c r="R79" i="65"/>
  <c r="P79" i="65"/>
  <c r="N79" i="65"/>
  <c r="M79" i="65"/>
  <c r="L71" i="65"/>
  <c r="O71" i="65"/>
  <c r="T71" i="65"/>
  <c r="R71" i="65"/>
  <c r="P71" i="65"/>
  <c r="N71" i="65"/>
  <c r="M71" i="65"/>
  <c r="L63" i="65"/>
  <c r="T63" i="65"/>
  <c r="R63" i="65"/>
  <c r="P63" i="65"/>
  <c r="O63" i="65"/>
  <c r="N63" i="65"/>
  <c r="M63" i="65"/>
  <c r="L55" i="65"/>
  <c r="T55" i="65"/>
  <c r="R55" i="65"/>
  <c r="P55" i="65"/>
  <c r="O55" i="65"/>
  <c r="N55" i="65"/>
  <c r="M55" i="65"/>
  <c r="L47" i="65"/>
  <c r="T47" i="65"/>
  <c r="R47" i="65"/>
  <c r="O47" i="65"/>
  <c r="P47" i="65"/>
  <c r="N47" i="65"/>
  <c r="M47" i="65"/>
  <c r="R100" i="65"/>
  <c r="P100" i="65"/>
  <c r="L100" i="65"/>
  <c r="O100" i="65"/>
  <c r="N100" i="65"/>
  <c r="M100" i="65"/>
  <c r="T100" i="65"/>
  <c r="R92" i="65"/>
  <c r="P92" i="65"/>
  <c r="O92" i="65"/>
  <c r="N92" i="65"/>
  <c r="M92" i="65"/>
  <c r="T92" i="65"/>
  <c r="L92" i="65"/>
  <c r="R84" i="65"/>
  <c r="P84" i="65"/>
  <c r="L84" i="65"/>
  <c r="O84" i="65"/>
  <c r="N84" i="65"/>
  <c r="M84" i="65"/>
  <c r="T84" i="65"/>
  <c r="R76" i="65"/>
  <c r="P76" i="65"/>
  <c r="O76" i="65"/>
  <c r="N76" i="65"/>
  <c r="L76" i="65"/>
  <c r="M76" i="65"/>
  <c r="T76" i="65"/>
  <c r="R68" i="65"/>
  <c r="P68" i="65"/>
  <c r="O68" i="65"/>
  <c r="N68" i="65"/>
  <c r="L68" i="65"/>
  <c r="M68" i="65"/>
  <c r="T68" i="65"/>
  <c r="R60" i="65"/>
  <c r="P60" i="65"/>
  <c r="L60" i="65"/>
  <c r="O60" i="65"/>
  <c r="N60" i="65"/>
  <c r="M60" i="65"/>
  <c r="T60" i="65"/>
  <c r="R52" i="65"/>
  <c r="P52" i="65"/>
  <c r="O52" i="65"/>
  <c r="N52" i="65"/>
  <c r="M52" i="65"/>
  <c r="L52" i="65"/>
  <c r="T52" i="65"/>
  <c r="N36" i="77"/>
  <c r="P31" i="77"/>
  <c r="L31" i="77"/>
  <c r="O31" i="77"/>
  <c r="N31" i="77"/>
  <c r="M31" i="77"/>
  <c r="T41" i="77"/>
  <c r="N41" i="77"/>
  <c r="R41" i="77"/>
  <c r="P41" i="77"/>
  <c r="O41" i="77"/>
  <c r="L41" i="77"/>
  <c r="M41" i="77"/>
  <c r="N9" i="77"/>
  <c r="P9" i="77"/>
  <c r="O9" i="77"/>
  <c r="L9" i="77"/>
  <c r="M9" i="77"/>
  <c r="P35" i="77"/>
  <c r="T8" i="77"/>
  <c r="R8" i="77"/>
  <c r="M8" i="77"/>
  <c r="P8" i="77"/>
  <c r="O8" i="77"/>
  <c r="N8" i="77"/>
  <c r="L8" i="77"/>
  <c r="P10" i="77"/>
  <c r="O25" i="81"/>
  <c r="N25" i="81"/>
  <c r="M25" i="81"/>
  <c r="L25" i="81"/>
  <c r="R25" i="81"/>
  <c r="T25" i="81"/>
  <c r="P25" i="81"/>
  <c r="R72" i="76"/>
  <c r="T72" i="76"/>
  <c r="T69" i="76"/>
  <c r="R69" i="76"/>
  <c r="T74" i="76"/>
  <c r="R74" i="76"/>
  <c r="T49" i="76"/>
  <c r="R49" i="76"/>
  <c r="R10" i="76"/>
  <c r="T10" i="76"/>
  <c r="T50" i="76"/>
  <c r="R50" i="76"/>
  <c r="R71" i="76"/>
  <c r="T71" i="76"/>
  <c r="R46" i="76"/>
  <c r="T46" i="76"/>
  <c r="T51" i="76"/>
  <c r="R51" i="76"/>
  <c r="T43" i="76"/>
  <c r="R43" i="76"/>
  <c r="O8" i="76"/>
  <c r="N8" i="76"/>
  <c r="M8" i="76"/>
  <c r="L8" i="76"/>
  <c r="R8" i="76"/>
  <c r="T8" i="76"/>
  <c r="P8" i="76"/>
  <c r="T73" i="76"/>
  <c r="R73" i="76"/>
  <c r="R48" i="76"/>
  <c r="T48" i="76"/>
  <c r="T9" i="76"/>
  <c r="R9" i="76"/>
  <c r="T41" i="76"/>
  <c r="R41" i="76"/>
  <c r="T47" i="76"/>
  <c r="R47" i="76"/>
  <c r="R70" i="76"/>
  <c r="T70" i="76"/>
  <c r="T45" i="76"/>
  <c r="R45" i="76"/>
  <c r="P44" i="74"/>
  <c r="O44" i="74"/>
  <c r="N44" i="74"/>
  <c r="M44" i="74"/>
  <c r="L44" i="74"/>
  <c r="T44" i="74"/>
  <c r="R44" i="74"/>
  <c r="O43" i="74"/>
  <c r="N43" i="74"/>
  <c r="T43" i="74"/>
  <c r="R43" i="74"/>
  <c r="P43" i="74"/>
  <c r="M43" i="74"/>
  <c r="L43" i="74"/>
  <c r="N88" i="72"/>
  <c r="M88" i="72"/>
  <c r="L88" i="72"/>
  <c r="T88" i="72"/>
  <c r="R88" i="72"/>
  <c r="O88" i="72"/>
  <c r="P88" i="72"/>
  <c r="P58" i="72"/>
  <c r="M58" i="72"/>
  <c r="O58" i="72"/>
  <c r="N58" i="72"/>
  <c r="L58" i="72"/>
  <c r="R58" i="72"/>
  <c r="T58" i="72"/>
  <c r="T85" i="72"/>
  <c r="P85" i="72"/>
  <c r="R85" i="72"/>
  <c r="O85" i="72"/>
  <c r="N85" i="72"/>
  <c r="L85" i="72"/>
  <c r="M85" i="72"/>
  <c r="M87" i="72"/>
  <c r="N87" i="72"/>
  <c r="L87" i="72"/>
  <c r="T87" i="72"/>
  <c r="R87" i="72"/>
  <c r="P87" i="72"/>
  <c r="O87" i="72"/>
  <c r="L62" i="72"/>
  <c r="M62" i="72"/>
  <c r="T62" i="72"/>
  <c r="R62" i="72"/>
  <c r="P62" i="72"/>
  <c r="O62" i="72"/>
  <c r="N62" i="72"/>
  <c r="O89" i="72"/>
  <c r="N89" i="72"/>
  <c r="M89" i="72"/>
  <c r="L89" i="72"/>
  <c r="P89" i="72"/>
  <c r="T89" i="72"/>
  <c r="R89" i="72"/>
  <c r="L86" i="72"/>
  <c r="R86" i="72"/>
  <c r="M86" i="72"/>
  <c r="T86" i="72"/>
  <c r="P86" i="72"/>
  <c r="O86" i="72"/>
  <c r="N86" i="72"/>
  <c r="R60" i="72"/>
  <c r="P41" i="70"/>
  <c r="O41" i="70"/>
  <c r="R41" i="70"/>
  <c r="N41" i="70"/>
  <c r="M41" i="70"/>
  <c r="L41" i="70"/>
  <c r="T41" i="70"/>
  <c r="P33" i="70"/>
  <c r="O33" i="70"/>
  <c r="N33" i="70"/>
  <c r="R33" i="70"/>
  <c r="M33" i="70"/>
  <c r="L33" i="70"/>
  <c r="T33" i="70"/>
  <c r="N39" i="70"/>
  <c r="M39" i="70"/>
  <c r="L39" i="70"/>
  <c r="P39" i="70"/>
  <c r="T39" i="70"/>
  <c r="R39" i="70"/>
  <c r="O39" i="70"/>
  <c r="M38" i="70"/>
  <c r="L38" i="70"/>
  <c r="T38" i="70"/>
  <c r="R38" i="70"/>
  <c r="N38" i="70"/>
  <c r="P38" i="70"/>
  <c r="O38" i="70"/>
  <c r="M30" i="70"/>
  <c r="O30" i="70"/>
  <c r="L30" i="70"/>
  <c r="T30" i="70"/>
  <c r="R30" i="70"/>
  <c r="N30" i="70"/>
  <c r="P30" i="70"/>
  <c r="T43" i="70"/>
  <c r="R43" i="70"/>
  <c r="P43" i="70"/>
  <c r="O43" i="70"/>
  <c r="N43" i="70"/>
  <c r="M43" i="70"/>
  <c r="L43" i="70"/>
  <c r="T35" i="70"/>
  <c r="R35" i="70"/>
  <c r="P35" i="70"/>
  <c r="O35" i="70"/>
  <c r="N35" i="70"/>
  <c r="M35" i="70"/>
  <c r="L35" i="70"/>
  <c r="O40" i="70"/>
  <c r="N40" i="70"/>
  <c r="M40" i="70"/>
  <c r="L40" i="70"/>
  <c r="P40" i="70"/>
  <c r="T40" i="70"/>
  <c r="R40" i="70"/>
  <c r="O32" i="70"/>
  <c r="N32" i="70"/>
  <c r="M32" i="70"/>
  <c r="L32" i="70"/>
  <c r="P32" i="70"/>
  <c r="T32" i="70"/>
  <c r="R32" i="70"/>
  <c r="T36" i="70"/>
  <c r="R36" i="70"/>
  <c r="P36" i="70"/>
  <c r="O36" i="70"/>
  <c r="L36" i="70"/>
  <c r="N36" i="70"/>
  <c r="M36" i="70"/>
  <c r="L37" i="70"/>
  <c r="M37" i="70"/>
  <c r="T37" i="70"/>
  <c r="R37" i="70"/>
  <c r="P37" i="70"/>
  <c r="O37" i="70"/>
  <c r="N37" i="70"/>
  <c r="L29" i="70"/>
  <c r="M29" i="70"/>
  <c r="T29" i="70"/>
  <c r="R29" i="70"/>
  <c r="P29" i="70"/>
  <c r="O29" i="70"/>
  <c r="N29" i="70"/>
  <c r="N31" i="70"/>
  <c r="M31" i="70"/>
  <c r="O31" i="70"/>
  <c r="L31" i="70"/>
  <c r="T31" i="70"/>
  <c r="R31" i="70"/>
  <c r="P31" i="70"/>
  <c r="R42" i="70"/>
  <c r="T42" i="70"/>
  <c r="P42" i="70"/>
  <c r="O42" i="70"/>
  <c r="N42" i="70"/>
  <c r="M42" i="70"/>
  <c r="L42" i="70"/>
  <c r="R34" i="70"/>
  <c r="P34" i="70"/>
  <c r="T34" i="70"/>
  <c r="O34" i="70"/>
  <c r="N34" i="70"/>
  <c r="M34" i="70"/>
  <c r="L34" i="70"/>
  <c r="T30" i="69"/>
  <c r="R30" i="69"/>
  <c r="P30" i="69"/>
  <c r="O30" i="69"/>
  <c r="N30" i="69"/>
  <c r="M30" i="69"/>
  <c r="L30" i="69"/>
  <c r="M40" i="69"/>
  <c r="L40" i="69"/>
  <c r="T40" i="69"/>
  <c r="R40" i="69"/>
  <c r="P40" i="69"/>
  <c r="O40" i="69"/>
  <c r="N40" i="69"/>
  <c r="M32" i="69"/>
  <c r="L32" i="69"/>
  <c r="T32" i="69"/>
  <c r="R32" i="69"/>
  <c r="P32" i="69"/>
  <c r="O32" i="69"/>
  <c r="N32" i="69"/>
  <c r="T37" i="69"/>
  <c r="R37" i="69"/>
  <c r="P37" i="69"/>
  <c r="O37" i="69"/>
  <c r="N37" i="69"/>
  <c r="M37" i="69"/>
  <c r="L37" i="69"/>
  <c r="T29" i="69"/>
  <c r="R29" i="69"/>
  <c r="P29" i="69"/>
  <c r="O29" i="69"/>
  <c r="N29" i="69"/>
  <c r="M29" i="69"/>
  <c r="L29" i="69"/>
  <c r="T38" i="69"/>
  <c r="R38" i="69"/>
  <c r="P38" i="69"/>
  <c r="O38" i="69"/>
  <c r="N38" i="69"/>
  <c r="M38" i="69"/>
  <c r="L38" i="69"/>
  <c r="O42" i="69"/>
  <c r="N42" i="69"/>
  <c r="M42" i="69"/>
  <c r="L42" i="69"/>
  <c r="P42" i="69"/>
  <c r="T42" i="69"/>
  <c r="R42" i="69"/>
  <c r="O34" i="69"/>
  <c r="N34" i="69"/>
  <c r="M34" i="69"/>
  <c r="L34" i="69"/>
  <c r="T34" i="69"/>
  <c r="R34" i="69"/>
  <c r="P34" i="69"/>
  <c r="L39" i="69"/>
  <c r="T39" i="69"/>
  <c r="R39" i="69"/>
  <c r="P39" i="69"/>
  <c r="O39" i="69"/>
  <c r="N39" i="69"/>
  <c r="M39" i="69"/>
  <c r="L31" i="69"/>
  <c r="T31" i="69"/>
  <c r="R31" i="69"/>
  <c r="P31" i="69"/>
  <c r="O31" i="69"/>
  <c r="N31" i="69"/>
  <c r="M31" i="69"/>
  <c r="P43" i="69"/>
  <c r="O43" i="69"/>
  <c r="N43" i="69"/>
  <c r="M43" i="69"/>
  <c r="L43" i="69"/>
  <c r="T43" i="69"/>
  <c r="R43" i="69"/>
  <c r="R44" i="69"/>
  <c r="P44" i="69"/>
  <c r="O44" i="69"/>
  <c r="N44" i="69"/>
  <c r="M44" i="69"/>
  <c r="L44" i="69"/>
  <c r="T44" i="69"/>
  <c r="R36" i="69"/>
  <c r="P36" i="69"/>
  <c r="O36" i="69"/>
  <c r="N36" i="69"/>
  <c r="M36" i="69"/>
  <c r="L36" i="69"/>
  <c r="T36" i="69"/>
  <c r="P35" i="69"/>
  <c r="O35" i="69"/>
  <c r="N35" i="69"/>
  <c r="M35" i="69"/>
  <c r="L35" i="69"/>
  <c r="T35" i="69"/>
  <c r="R35" i="69"/>
  <c r="N41" i="69"/>
  <c r="M41" i="69"/>
  <c r="L41" i="69"/>
  <c r="T41" i="69"/>
  <c r="R41" i="69"/>
  <c r="P41" i="69"/>
  <c r="O41" i="69"/>
  <c r="N33" i="69"/>
  <c r="M33" i="69"/>
  <c r="L33" i="69"/>
  <c r="T33" i="69"/>
  <c r="R33" i="69"/>
  <c r="P33" i="69"/>
  <c r="O33" i="69"/>
  <c r="T38" i="67"/>
  <c r="R38" i="67"/>
  <c r="P38" i="67"/>
  <c r="O38" i="67"/>
  <c r="N38" i="67"/>
  <c r="L38" i="67"/>
  <c r="M38" i="67"/>
  <c r="P35" i="67"/>
  <c r="O35" i="67"/>
  <c r="N35" i="67"/>
  <c r="M35" i="67"/>
  <c r="L35" i="67"/>
  <c r="R35" i="67"/>
  <c r="T35" i="67"/>
  <c r="M40" i="67"/>
  <c r="L40" i="67"/>
  <c r="T40" i="67"/>
  <c r="R40" i="67"/>
  <c r="P40" i="67"/>
  <c r="N40" i="67"/>
  <c r="O40" i="67"/>
  <c r="M32" i="67"/>
  <c r="L32" i="67"/>
  <c r="N32" i="67"/>
  <c r="T32" i="67"/>
  <c r="R32" i="67"/>
  <c r="P32" i="67"/>
  <c r="O32" i="67"/>
  <c r="P43" i="67"/>
  <c r="O43" i="67"/>
  <c r="N43" i="67"/>
  <c r="R43" i="67"/>
  <c r="M43" i="67"/>
  <c r="L43" i="67"/>
  <c r="T43" i="67"/>
  <c r="L23" i="67"/>
  <c r="T23" i="67"/>
  <c r="R23" i="67"/>
  <c r="P23" i="67"/>
  <c r="O23" i="67"/>
  <c r="M23" i="67"/>
  <c r="N23" i="67"/>
  <c r="T37" i="67"/>
  <c r="R37" i="67"/>
  <c r="P37" i="67"/>
  <c r="O37" i="67"/>
  <c r="N37" i="67"/>
  <c r="M37" i="67"/>
  <c r="L37" i="67"/>
  <c r="T29" i="67"/>
  <c r="R29" i="67"/>
  <c r="P29" i="67"/>
  <c r="O29" i="67"/>
  <c r="N29" i="67"/>
  <c r="M29" i="67"/>
  <c r="L29" i="67"/>
  <c r="O26" i="67"/>
  <c r="N26" i="67"/>
  <c r="M26" i="67"/>
  <c r="P26" i="67"/>
  <c r="L26" i="67"/>
  <c r="T26" i="67"/>
  <c r="R26" i="67"/>
  <c r="T22" i="67"/>
  <c r="R22" i="67"/>
  <c r="L22" i="67"/>
  <c r="P22" i="67"/>
  <c r="O22" i="67"/>
  <c r="N22" i="67"/>
  <c r="M22" i="67"/>
  <c r="P27" i="67"/>
  <c r="O27" i="67"/>
  <c r="N27" i="67"/>
  <c r="M27" i="67"/>
  <c r="R27" i="67"/>
  <c r="L27" i="67"/>
  <c r="T27" i="67"/>
  <c r="O42" i="67"/>
  <c r="P42" i="67"/>
  <c r="N42" i="67"/>
  <c r="M42" i="67"/>
  <c r="L42" i="67"/>
  <c r="T42" i="67"/>
  <c r="R42" i="67"/>
  <c r="O34" i="67"/>
  <c r="N34" i="67"/>
  <c r="M34" i="67"/>
  <c r="P34" i="67"/>
  <c r="L34" i="67"/>
  <c r="T34" i="67"/>
  <c r="R34" i="67"/>
  <c r="L39" i="67"/>
  <c r="T39" i="67"/>
  <c r="M39" i="67"/>
  <c r="R39" i="67"/>
  <c r="P39" i="67"/>
  <c r="O39" i="67"/>
  <c r="N39" i="67"/>
  <c r="L31" i="67"/>
  <c r="T31" i="67"/>
  <c r="R31" i="67"/>
  <c r="P31" i="67"/>
  <c r="O31" i="67"/>
  <c r="M31" i="67"/>
  <c r="N31" i="67"/>
  <c r="N25" i="67"/>
  <c r="M25" i="67"/>
  <c r="L25" i="67"/>
  <c r="T25" i="67"/>
  <c r="R25" i="67"/>
  <c r="O25" i="67"/>
  <c r="P25" i="67"/>
  <c r="T21" i="67"/>
  <c r="R21" i="67"/>
  <c r="P21" i="67"/>
  <c r="O21" i="67"/>
  <c r="N21" i="67"/>
  <c r="M21" i="67"/>
  <c r="L21" i="67"/>
  <c r="R44" i="67"/>
  <c r="P44" i="67"/>
  <c r="O44" i="67"/>
  <c r="N44" i="67"/>
  <c r="M44" i="67"/>
  <c r="L44" i="67"/>
  <c r="T44" i="67"/>
  <c r="R36" i="67"/>
  <c r="P36" i="67"/>
  <c r="O36" i="67"/>
  <c r="T36" i="67"/>
  <c r="N36" i="67"/>
  <c r="M36" i="67"/>
  <c r="L36" i="67"/>
  <c r="R28" i="67"/>
  <c r="P28" i="67"/>
  <c r="O28" i="67"/>
  <c r="N28" i="67"/>
  <c r="M28" i="67"/>
  <c r="L28" i="67"/>
  <c r="T28" i="67"/>
  <c r="T30" i="67"/>
  <c r="R30" i="67"/>
  <c r="L30" i="67"/>
  <c r="P30" i="67"/>
  <c r="O30" i="67"/>
  <c r="N30" i="67"/>
  <c r="M30" i="67"/>
  <c r="N41" i="67"/>
  <c r="M41" i="67"/>
  <c r="L41" i="67"/>
  <c r="O41" i="67"/>
  <c r="T41" i="67"/>
  <c r="R41" i="67"/>
  <c r="P41" i="67"/>
  <c r="N33" i="67"/>
  <c r="M33" i="67"/>
  <c r="L33" i="67"/>
  <c r="T33" i="67"/>
  <c r="R33" i="67"/>
  <c r="O33" i="67"/>
  <c r="P33" i="67"/>
  <c r="M24" i="67"/>
  <c r="L24" i="67"/>
  <c r="N24" i="67"/>
  <c r="T24" i="67"/>
  <c r="R24" i="67"/>
  <c r="P24" i="67"/>
  <c r="O24" i="67"/>
  <c r="N38" i="66"/>
  <c r="T38" i="66"/>
  <c r="L38" i="66"/>
  <c r="R38" i="66"/>
  <c r="M38" i="66"/>
  <c r="P38" i="66"/>
  <c r="O38" i="66"/>
  <c r="P43" i="66"/>
  <c r="O43" i="66"/>
  <c r="N43" i="66"/>
  <c r="T43" i="66"/>
  <c r="M43" i="66"/>
  <c r="R43" i="66"/>
  <c r="L43" i="66"/>
  <c r="N41" i="66"/>
  <c r="R41" i="66"/>
  <c r="M41" i="66"/>
  <c r="L41" i="66"/>
  <c r="O41" i="66"/>
  <c r="T41" i="66"/>
  <c r="P41" i="66"/>
  <c r="M40" i="66"/>
  <c r="P40" i="66"/>
  <c r="N40" i="66"/>
  <c r="L40" i="66"/>
  <c r="T40" i="66"/>
  <c r="O40" i="66"/>
  <c r="R40" i="66"/>
  <c r="O42" i="66"/>
  <c r="T42" i="66"/>
  <c r="R42" i="66"/>
  <c r="N42" i="66"/>
  <c r="P42" i="66"/>
  <c r="M42" i="66"/>
  <c r="L42" i="66"/>
  <c r="R44" i="66"/>
  <c r="P44" i="66"/>
  <c r="O44" i="66"/>
  <c r="N44" i="66"/>
  <c r="M44" i="66"/>
  <c r="L44" i="66"/>
  <c r="T44" i="66"/>
  <c r="L39" i="66"/>
  <c r="T39" i="66"/>
  <c r="R39" i="66"/>
  <c r="P39" i="66"/>
  <c r="N39" i="66"/>
  <c r="M39" i="66"/>
  <c r="O39" i="66"/>
  <c r="O30" i="65"/>
  <c r="R30" i="65"/>
  <c r="N30" i="65"/>
  <c r="P30" i="65"/>
  <c r="M30" i="65"/>
  <c r="L30" i="65"/>
  <c r="T30" i="65"/>
  <c r="L43" i="65"/>
  <c r="N43" i="65"/>
  <c r="T43" i="65"/>
  <c r="R43" i="65"/>
  <c r="P43" i="65"/>
  <c r="O43" i="65"/>
  <c r="M43" i="65"/>
  <c r="L27" i="65"/>
  <c r="T27" i="65"/>
  <c r="R27" i="65"/>
  <c r="P27" i="65"/>
  <c r="N27" i="65"/>
  <c r="O27" i="65"/>
  <c r="M27" i="65"/>
  <c r="T10" i="65"/>
  <c r="L10" i="65"/>
  <c r="R10" i="65"/>
  <c r="P10" i="65"/>
  <c r="O10" i="65"/>
  <c r="N10" i="65"/>
  <c r="M10" i="65"/>
  <c r="R40" i="65"/>
  <c r="P40" i="65"/>
  <c r="T40" i="65"/>
  <c r="O40" i="65"/>
  <c r="N40" i="65"/>
  <c r="M40" i="65"/>
  <c r="L40" i="65"/>
  <c r="R32" i="65"/>
  <c r="T32" i="65"/>
  <c r="P32" i="65"/>
  <c r="O32" i="65"/>
  <c r="N32" i="65"/>
  <c r="M32" i="65"/>
  <c r="L32" i="65"/>
  <c r="R24" i="65"/>
  <c r="P24" i="65"/>
  <c r="T24" i="65"/>
  <c r="O24" i="65"/>
  <c r="N24" i="65"/>
  <c r="M24" i="65"/>
  <c r="L24" i="65"/>
  <c r="R16" i="65"/>
  <c r="P16" i="65"/>
  <c r="O16" i="65"/>
  <c r="N16" i="65"/>
  <c r="M16" i="65"/>
  <c r="L16" i="65"/>
  <c r="T16" i="65"/>
  <c r="O14" i="65"/>
  <c r="R14" i="65"/>
  <c r="N14" i="65"/>
  <c r="P14" i="65"/>
  <c r="M14" i="65"/>
  <c r="L14" i="65"/>
  <c r="T14" i="65"/>
  <c r="N37" i="65"/>
  <c r="M37" i="65"/>
  <c r="L37" i="65"/>
  <c r="T37" i="65"/>
  <c r="P37" i="65"/>
  <c r="R37" i="65"/>
  <c r="O37" i="65"/>
  <c r="N29" i="65"/>
  <c r="M29" i="65"/>
  <c r="L29" i="65"/>
  <c r="T29" i="65"/>
  <c r="R29" i="65"/>
  <c r="O29" i="65"/>
  <c r="P29" i="65"/>
  <c r="N21" i="65"/>
  <c r="P21" i="65"/>
  <c r="M21" i="65"/>
  <c r="L21" i="65"/>
  <c r="T21" i="65"/>
  <c r="O21" i="65"/>
  <c r="R21" i="65"/>
  <c r="N13" i="65"/>
  <c r="O13" i="65"/>
  <c r="M13" i="65"/>
  <c r="L13" i="65"/>
  <c r="P13" i="65"/>
  <c r="T13" i="65"/>
  <c r="R13" i="65"/>
  <c r="O22" i="65"/>
  <c r="N22" i="65"/>
  <c r="M22" i="65"/>
  <c r="L22" i="65"/>
  <c r="T22" i="65"/>
  <c r="R22" i="65"/>
  <c r="P22" i="65"/>
  <c r="L42" i="65"/>
  <c r="T42" i="65"/>
  <c r="R42" i="65"/>
  <c r="P42" i="65"/>
  <c r="N42" i="65"/>
  <c r="O42" i="65"/>
  <c r="M42" i="65"/>
  <c r="M34" i="65"/>
  <c r="T34" i="65"/>
  <c r="R34" i="65"/>
  <c r="P34" i="65"/>
  <c r="O34" i="65"/>
  <c r="L34" i="65"/>
  <c r="N34" i="65"/>
  <c r="T26" i="65"/>
  <c r="R26" i="65"/>
  <c r="P26" i="65"/>
  <c r="O26" i="65"/>
  <c r="N26" i="65"/>
  <c r="L26" i="65"/>
  <c r="M26" i="65"/>
  <c r="T18" i="65"/>
  <c r="M18" i="65"/>
  <c r="R18" i="65"/>
  <c r="L18" i="65"/>
  <c r="P18" i="65"/>
  <c r="O18" i="65"/>
  <c r="N18" i="65"/>
  <c r="T9" i="65"/>
  <c r="R9" i="65"/>
  <c r="P9" i="65"/>
  <c r="O9" i="65"/>
  <c r="P39" i="65"/>
  <c r="O39" i="65"/>
  <c r="T39" i="65"/>
  <c r="N39" i="65"/>
  <c r="M39" i="65"/>
  <c r="L39" i="65"/>
  <c r="R39" i="65"/>
  <c r="P31" i="65"/>
  <c r="O31" i="65"/>
  <c r="N31" i="65"/>
  <c r="M31" i="65"/>
  <c r="L31" i="65"/>
  <c r="T31" i="65"/>
  <c r="R31" i="65"/>
  <c r="P23" i="65"/>
  <c r="R23" i="65"/>
  <c r="O23" i="65"/>
  <c r="T23" i="65"/>
  <c r="N23" i="65"/>
  <c r="M23" i="65"/>
  <c r="L23" i="65"/>
  <c r="P15" i="65"/>
  <c r="O15" i="65"/>
  <c r="N15" i="65"/>
  <c r="M15" i="65"/>
  <c r="L15" i="65"/>
  <c r="R15" i="65"/>
  <c r="T15" i="65"/>
  <c r="L35" i="65"/>
  <c r="N35" i="65"/>
  <c r="T35" i="65"/>
  <c r="R35" i="65"/>
  <c r="M35" i="65"/>
  <c r="P35" i="65"/>
  <c r="O35" i="65"/>
  <c r="L19" i="65"/>
  <c r="N19" i="65"/>
  <c r="M19" i="65"/>
  <c r="T19" i="65"/>
  <c r="R19" i="65"/>
  <c r="P19" i="65"/>
  <c r="O19" i="65"/>
  <c r="M44" i="65"/>
  <c r="L44" i="65"/>
  <c r="P44" i="65"/>
  <c r="T44" i="65"/>
  <c r="R44" i="65"/>
  <c r="N44" i="65"/>
  <c r="O44" i="65"/>
  <c r="M36" i="65"/>
  <c r="O36" i="65"/>
  <c r="L36" i="65"/>
  <c r="N36" i="65"/>
  <c r="T36" i="65"/>
  <c r="R36" i="65"/>
  <c r="P36" i="65"/>
  <c r="M28" i="65"/>
  <c r="N28" i="65"/>
  <c r="L28" i="65"/>
  <c r="O28" i="65"/>
  <c r="T28" i="65"/>
  <c r="R28" i="65"/>
  <c r="P28" i="65"/>
  <c r="M20" i="65"/>
  <c r="L20" i="65"/>
  <c r="N20" i="65"/>
  <c r="T20" i="65"/>
  <c r="R20" i="65"/>
  <c r="P20" i="65"/>
  <c r="O20" i="65"/>
  <c r="L11" i="65"/>
  <c r="O11" i="65"/>
  <c r="T11" i="65"/>
  <c r="R11" i="65"/>
  <c r="P11" i="65"/>
  <c r="N11" i="65"/>
  <c r="M11" i="65"/>
  <c r="O38" i="65"/>
  <c r="P38" i="65"/>
  <c r="N38" i="65"/>
  <c r="M38" i="65"/>
  <c r="L38" i="65"/>
  <c r="T38" i="65"/>
  <c r="R38" i="65"/>
  <c r="T41" i="65"/>
  <c r="L41" i="65"/>
  <c r="R41" i="65"/>
  <c r="M41" i="65"/>
  <c r="P41" i="65"/>
  <c r="O41" i="65"/>
  <c r="N41" i="65"/>
  <c r="T33" i="65"/>
  <c r="R33" i="65"/>
  <c r="P33" i="65"/>
  <c r="O33" i="65"/>
  <c r="N33" i="65"/>
  <c r="M33" i="65"/>
  <c r="L33" i="65"/>
  <c r="T25" i="65"/>
  <c r="L25" i="65"/>
  <c r="R25" i="65"/>
  <c r="P25" i="65"/>
  <c r="O25" i="65"/>
  <c r="N25" i="65"/>
  <c r="M25" i="65"/>
  <c r="T17" i="65"/>
  <c r="R17" i="65"/>
  <c r="P17" i="65"/>
  <c r="O17" i="65"/>
  <c r="N17" i="65"/>
  <c r="M17" i="65"/>
  <c r="L17" i="65"/>
  <c r="R8" i="65"/>
  <c r="T8" i="65"/>
  <c r="P8" i="65"/>
  <c r="O8" i="65"/>
  <c r="N93" i="78"/>
  <c r="R93" i="78"/>
  <c r="M93" i="78"/>
  <c r="L93" i="78"/>
  <c r="T93" i="78"/>
  <c r="P93" i="78"/>
  <c r="O93" i="78"/>
  <c r="L91" i="78"/>
  <c r="O91" i="78"/>
  <c r="T91" i="78"/>
  <c r="R91" i="78"/>
  <c r="P91" i="78"/>
  <c r="N91" i="78"/>
  <c r="M91" i="78"/>
  <c r="L60" i="78"/>
  <c r="O60" i="78"/>
  <c r="T60" i="78"/>
  <c r="R60" i="78"/>
  <c r="P60" i="78"/>
  <c r="N60" i="78"/>
  <c r="M60" i="78"/>
  <c r="O79" i="78"/>
  <c r="T79" i="78"/>
  <c r="N79" i="78"/>
  <c r="M79" i="78"/>
  <c r="L79" i="78"/>
  <c r="R79" i="78"/>
  <c r="P79" i="78"/>
  <c r="L52" i="78"/>
  <c r="O52" i="78"/>
  <c r="T52" i="78"/>
  <c r="R52" i="78"/>
  <c r="P52" i="78"/>
  <c r="N52" i="78"/>
  <c r="M52" i="78"/>
  <c r="O94" i="78"/>
  <c r="N94" i="78"/>
  <c r="T94" i="78"/>
  <c r="M94" i="78"/>
  <c r="L94" i="78"/>
  <c r="R94" i="78"/>
  <c r="P94" i="78"/>
  <c r="T89" i="78"/>
  <c r="M89" i="78"/>
  <c r="R89" i="78"/>
  <c r="P89" i="78"/>
  <c r="O89" i="78"/>
  <c r="N89" i="78"/>
  <c r="L89" i="78"/>
  <c r="L68" i="78"/>
  <c r="O68" i="78"/>
  <c r="T68" i="78"/>
  <c r="R68" i="78"/>
  <c r="P68" i="78"/>
  <c r="N68" i="78"/>
  <c r="M68" i="78"/>
  <c r="M92" i="78"/>
  <c r="L92" i="78"/>
  <c r="T92" i="78"/>
  <c r="P92" i="78"/>
  <c r="R92" i="78"/>
  <c r="O92" i="78"/>
  <c r="N92" i="78"/>
  <c r="M77" i="78"/>
  <c r="P77" i="78"/>
  <c r="L77" i="78"/>
  <c r="T77" i="78"/>
  <c r="R77" i="78"/>
  <c r="O77" i="78"/>
  <c r="N77" i="78"/>
  <c r="M69" i="78"/>
  <c r="L69" i="78"/>
  <c r="P69" i="78"/>
  <c r="T69" i="78"/>
  <c r="R69" i="78"/>
  <c r="O69" i="78"/>
  <c r="N69" i="78"/>
  <c r="M61" i="78"/>
  <c r="P61" i="78"/>
  <c r="L61" i="78"/>
  <c r="T61" i="78"/>
  <c r="R61" i="78"/>
  <c r="O61" i="78"/>
  <c r="N61" i="78"/>
  <c r="M53" i="78"/>
  <c r="P53" i="78"/>
  <c r="L53" i="78"/>
  <c r="T53" i="78"/>
  <c r="R53" i="78"/>
  <c r="O53" i="78"/>
  <c r="N53" i="78"/>
  <c r="R8" i="78"/>
  <c r="T8" i="78"/>
  <c r="P95" i="78"/>
  <c r="O95" i="78"/>
  <c r="N95" i="78"/>
  <c r="M95" i="78"/>
  <c r="L95" i="78"/>
  <c r="T95" i="78"/>
  <c r="R95" i="78"/>
  <c r="L76" i="78"/>
  <c r="O76" i="78"/>
  <c r="T76" i="78"/>
  <c r="R76" i="78"/>
  <c r="P76" i="78"/>
  <c r="N76" i="78"/>
  <c r="M76" i="78"/>
  <c r="P8" i="78"/>
  <c r="AU54" i="74"/>
  <c r="AB16" i="35"/>
  <c r="AO92" i="76"/>
  <c r="AF92" i="76"/>
  <c r="J52" i="79"/>
  <c r="X52" i="79" s="1"/>
  <c r="J8" i="79"/>
  <c r="X8" i="79" s="1"/>
  <c r="J32" i="75"/>
  <c r="Y32" i="75" s="1"/>
  <c r="J42" i="75"/>
  <c r="Y42" i="75" s="1"/>
  <c r="J47" i="75"/>
  <c r="Y47" i="75" s="1"/>
  <c r="J46" i="75"/>
  <c r="Y46" i="75" s="1"/>
  <c r="J35" i="75"/>
  <c r="Y35" i="75" s="1"/>
  <c r="J11" i="75"/>
  <c r="Y11" i="75" s="1"/>
  <c r="J45" i="75"/>
  <c r="Y45" i="75" s="1"/>
  <c r="J13" i="75"/>
  <c r="Y13" i="75" s="1"/>
  <c r="J37" i="75"/>
  <c r="Y37" i="75" s="1"/>
  <c r="J38" i="75"/>
  <c r="Y38" i="75" s="1"/>
  <c r="J34" i="75"/>
  <c r="Y34" i="75" s="1"/>
  <c r="J30" i="75"/>
  <c r="Y30" i="75" s="1"/>
  <c r="J31" i="75"/>
  <c r="Y31" i="75" s="1"/>
  <c r="J10" i="75"/>
  <c r="Y10" i="75" s="1"/>
  <c r="J29" i="75"/>
  <c r="Y29" i="75" s="1"/>
  <c r="J41" i="75"/>
  <c r="Y41" i="75" s="1"/>
  <c r="J33" i="75"/>
  <c r="Y33" i="75" s="1"/>
  <c r="J44" i="75"/>
  <c r="Y44" i="75" s="1"/>
  <c r="J40" i="75"/>
  <c r="Y40" i="75" s="1"/>
  <c r="J36" i="75"/>
  <c r="Y36" i="75" s="1"/>
  <c r="J48" i="75"/>
  <c r="Y48" i="75" s="1"/>
  <c r="J43" i="75"/>
  <c r="Y43" i="75" s="1"/>
  <c r="J94" i="71"/>
  <c r="Y94" i="71" s="1"/>
  <c r="J34" i="80"/>
  <c r="X34" i="80" s="1"/>
  <c r="J35" i="80"/>
  <c r="X35" i="80" s="1"/>
  <c r="J38" i="80"/>
  <c r="X38" i="80" s="1"/>
  <c r="J46" i="80"/>
  <c r="X46" i="80" s="1"/>
  <c r="J37" i="80"/>
  <c r="X37" i="80" s="1"/>
  <c r="J42" i="80"/>
  <c r="X42" i="80" s="1"/>
  <c r="J45" i="80"/>
  <c r="X45" i="80" s="1"/>
  <c r="J39" i="80"/>
  <c r="X39" i="80" s="1"/>
  <c r="J33" i="80"/>
  <c r="X33" i="80" s="1"/>
  <c r="J40" i="80"/>
  <c r="X40" i="80" s="1"/>
  <c r="J41" i="80"/>
  <c r="X41" i="80" s="1"/>
  <c r="J10" i="80"/>
  <c r="X10" i="80" s="1"/>
  <c r="J9" i="80"/>
  <c r="X9" i="80" s="1"/>
  <c r="J65" i="73"/>
  <c r="Y65" i="73" s="1"/>
  <c r="J74" i="87"/>
  <c r="Y74" i="87" s="1"/>
  <c r="J60" i="73"/>
  <c r="Y60" i="73" s="1"/>
  <c r="J67" i="73"/>
  <c r="Y67" i="73" s="1"/>
  <c r="J62" i="73"/>
  <c r="Y62" i="73" s="1"/>
  <c r="J69" i="73"/>
  <c r="Y69" i="73" s="1"/>
  <c r="J71" i="87"/>
  <c r="Y71" i="87" s="1"/>
  <c r="J64" i="73"/>
  <c r="Y64" i="73" s="1"/>
  <c r="J69" i="87"/>
  <c r="Y69" i="87" s="1"/>
  <c r="J70" i="87"/>
  <c r="Y70" i="87" s="1"/>
  <c r="J71" i="73"/>
  <c r="Y71" i="73" s="1"/>
  <c r="J66" i="73"/>
  <c r="Y66" i="73" s="1"/>
  <c r="J68" i="73"/>
  <c r="Y68" i="73" s="1"/>
  <c r="J72" i="87"/>
  <c r="Y72" i="87" s="1"/>
  <c r="J73" i="87"/>
  <c r="Y73" i="87" s="1"/>
  <c r="J70" i="73"/>
  <c r="Y70" i="73" s="1"/>
  <c r="J59" i="73"/>
  <c r="Y59" i="73" s="1"/>
  <c r="J68" i="87"/>
  <c r="Y68" i="87" s="1"/>
  <c r="J61" i="73"/>
  <c r="Y61" i="73" s="1"/>
  <c r="J76" i="87"/>
  <c r="Y76" i="87" s="1"/>
  <c r="J81" i="87"/>
  <c r="Y81" i="87" s="1"/>
  <c r="J68" i="86"/>
  <c r="Y68" i="86" s="1"/>
  <c r="J82" i="87"/>
  <c r="Y82" i="87" s="1"/>
  <c r="J58" i="73"/>
  <c r="Y58" i="73" s="1"/>
  <c r="J49" i="73"/>
  <c r="Y49" i="73" s="1"/>
  <c r="J43" i="73"/>
  <c r="Y43" i="73" s="1"/>
  <c r="J51" i="73"/>
  <c r="Y51" i="73" s="1"/>
  <c r="J46" i="73"/>
  <c r="Y46" i="73" s="1"/>
  <c r="J53" i="73"/>
  <c r="Y53" i="73" s="1"/>
  <c r="J48" i="73"/>
  <c r="Y48" i="73" s="1"/>
  <c r="J55" i="73"/>
  <c r="Y55" i="73" s="1"/>
  <c r="J50" i="73"/>
  <c r="Y50" i="73" s="1"/>
  <c r="J57" i="73"/>
  <c r="Y57" i="73" s="1"/>
  <c r="J52" i="73"/>
  <c r="Y52" i="73" s="1"/>
  <c r="J54" i="73"/>
  <c r="Y54" i="73" s="1"/>
  <c r="J45" i="73"/>
  <c r="Y45" i="73" s="1"/>
  <c r="J47" i="73"/>
  <c r="Y47" i="73" s="1"/>
  <c r="J58" i="79"/>
  <c r="X58" i="79" s="1"/>
  <c r="J48" i="82"/>
  <c r="X48" i="82" s="1"/>
  <c r="J56" i="82"/>
  <c r="X56" i="82" s="1"/>
  <c r="J68" i="79"/>
  <c r="X68" i="79" s="1"/>
  <c r="J55" i="79"/>
  <c r="X55" i="79" s="1"/>
  <c r="J62" i="91"/>
  <c r="Y62" i="91" s="1"/>
  <c r="J53" i="82"/>
  <c r="X53" i="82" s="1"/>
  <c r="J78" i="77"/>
  <c r="X78" i="77" s="1"/>
  <c r="J56" i="89"/>
  <c r="Y56" i="89" s="1"/>
  <c r="J47" i="82"/>
  <c r="X47" i="82" s="1"/>
  <c r="J55" i="82"/>
  <c r="X55" i="82" s="1"/>
  <c r="J67" i="79"/>
  <c r="X67" i="79" s="1"/>
  <c r="J54" i="79"/>
  <c r="X54" i="79" s="1"/>
  <c r="J18" i="74"/>
  <c r="Y18" i="74" s="1"/>
  <c r="J17" i="74"/>
  <c r="Y17" i="74" s="1"/>
  <c r="J19" i="74"/>
  <c r="Y19" i="74" s="1"/>
  <c r="J16" i="74"/>
  <c r="Y16" i="74" s="1"/>
  <c r="J52" i="82"/>
  <c r="X52" i="82" s="1"/>
  <c r="J39" i="75"/>
  <c r="Y39" i="75" s="1"/>
  <c r="J47" i="80"/>
  <c r="X47" i="80" s="1"/>
  <c r="J36" i="80"/>
  <c r="X36" i="80" s="1"/>
  <c r="J82" i="73"/>
  <c r="Y82" i="73" s="1"/>
  <c r="J20" i="74"/>
  <c r="Y20" i="74" s="1"/>
  <c r="J26" i="74"/>
  <c r="Y26" i="74" s="1"/>
  <c r="J21" i="74"/>
  <c r="Y21" i="74" s="1"/>
  <c r="J25" i="74"/>
  <c r="Y25" i="74" s="1"/>
  <c r="J23" i="74"/>
  <c r="Y23" i="74" s="1"/>
  <c r="J76" i="73"/>
  <c r="Y76" i="73" s="1"/>
  <c r="J22" i="74"/>
  <c r="Y22" i="74" s="1"/>
  <c r="J75" i="87"/>
  <c r="Y75" i="87" s="1"/>
  <c r="J73" i="73"/>
  <c r="Y73" i="73" s="1"/>
  <c r="J87" i="73"/>
  <c r="Y87" i="73" s="1"/>
  <c r="J77" i="73"/>
  <c r="Y77" i="73" s="1"/>
  <c r="J72" i="73"/>
  <c r="Y72" i="73" s="1"/>
  <c r="J56" i="73"/>
  <c r="Y56" i="73" s="1"/>
  <c r="J49" i="82"/>
  <c r="X49" i="82" s="1"/>
  <c r="J57" i="82"/>
  <c r="X57" i="82" s="1"/>
  <c r="J69" i="79"/>
  <c r="X69" i="79" s="1"/>
  <c r="J56" i="79"/>
  <c r="X56" i="79" s="1"/>
  <c r="J101" i="86"/>
  <c r="Y101" i="86" s="1"/>
  <c r="J100" i="87"/>
  <c r="Y100" i="87" s="1"/>
  <c r="J44" i="82"/>
  <c r="X44" i="82" s="1"/>
  <c r="J54" i="82"/>
  <c r="X54" i="82" s="1"/>
  <c r="AC83" i="202"/>
  <c r="AW96" i="78"/>
  <c r="AU97" i="78" s="1"/>
  <c r="AB8" i="35"/>
  <c r="AU58" i="89"/>
  <c r="AR54" i="74"/>
  <c r="AW101" i="68"/>
  <c r="AU102" i="68" s="1"/>
  <c r="AE83" i="202"/>
  <c r="AO113" i="69"/>
  <c r="AK54" i="74"/>
  <c r="AE61" i="82"/>
  <c r="S25" i="35" s="1"/>
  <c r="AO104" i="72"/>
  <c r="AA18" i="35"/>
  <c r="AF54" i="75"/>
  <c r="S21" i="35" s="1"/>
  <c r="K54" i="75"/>
  <c r="AA19" i="35"/>
  <c r="AC19" i="35"/>
  <c r="AZ63" i="91"/>
  <c r="AC16" i="35" s="1"/>
  <c r="AQ63" i="91"/>
  <c r="AO64" i="91" s="1"/>
  <c r="AZ57" i="89"/>
  <c r="AX58" i="89" s="1"/>
  <c r="AQ77" i="88"/>
  <c r="Z12" i="35" s="1"/>
  <c r="AN77" i="88"/>
  <c r="Y12" i="35" s="1"/>
  <c r="AZ101" i="68"/>
  <c r="AX102" i="68" s="1"/>
  <c r="AZ102" i="86"/>
  <c r="AX103" i="86" s="1"/>
  <c r="AG54" i="74"/>
  <c r="AR113" i="69"/>
  <c r="J50" i="80"/>
  <c r="X50" i="80" s="1"/>
  <c r="J8" i="82"/>
  <c r="X8" i="82" s="1"/>
  <c r="J49" i="79"/>
  <c r="X49" i="79" s="1"/>
  <c r="J46" i="82"/>
  <c r="X46" i="82" s="1"/>
  <c r="AG113" i="69"/>
  <c r="O20" i="186"/>
  <c r="J8" i="80"/>
  <c r="X8" i="80" s="1"/>
  <c r="J98" i="87"/>
  <c r="Y98" i="87" s="1"/>
  <c r="J45" i="89"/>
  <c r="Y45" i="89" s="1"/>
  <c r="J85" i="87"/>
  <c r="Y85" i="87" s="1"/>
  <c r="J56" i="91"/>
  <c r="Y56" i="91" s="1"/>
  <c r="J57" i="91"/>
  <c r="Y57" i="91" s="1"/>
  <c r="AQ101" i="87"/>
  <c r="Z10" i="35" s="1"/>
  <c r="AZ77" i="88"/>
  <c r="AX78" i="88" s="1"/>
  <c r="AB12" i="35"/>
  <c r="J44" i="76"/>
  <c r="X44" i="76" s="1"/>
  <c r="J52" i="80"/>
  <c r="X52" i="80" s="1"/>
  <c r="J80" i="87"/>
  <c r="Y80" i="87" s="1"/>
  <c r="J100" i="86"/>
  <c r="Y100" i="86" s="1"/>
  <c r="J93" i="86"/>
  <c r="Y93" i="86" s="1"/>
  <c r="J77" i="87"/>
  <c r="Y77" i="87" s="1"/>
  <c r="J79" i="87"/>
  <c r="Y79" i="87" s="1"/>
  <c r="J76" i="86"/>
  <c r="Y76" i="86" s="1"/>
  <c r="J48" i="89"/>
  <c r="Y48" i="89" s="1"/>
  <c r="J41" i="74"/>
  <c r="Y41" i="74" s="1"/>
  <c r="J78" i="87"/>
  <c r="Y78" i="87" s="1"/>
  <c r="J69" i="86"/>
  <c r="Y69" i="86" s="1"/>
  <c r="J33" i="89"/>
  <c r="Y33" i="89" s="1"/>
  <c r="K70" i="79"/>
  <c r="AT96" i="78"/>
  <c r="AR97" i="78" s="1"/>
  <c r="J77" i="77"/>
  <c r="X77" i="77" s="1"/>
  <c r="J81" i="202"/>
  <c r="X81" i="202" s="1"/>
  <c r="J77" i="202"/>
  <c r="X77" i="202" s="1"/>
  <c r="J76" i="202"/>
  <c r="X76" i="202" s="1"/>
  <c r="J79" i="202"/>
  <c r="X79" i="202" s="1"/>
  <c r="J80" i="202"/>
  <c r="X80" i="202" s="1"/>
  <c r="J82" i="202"/>
  <c r="X82" i="202" s="1"/>
  <c r="J78" i="202"/>
  <c r="X78" i="202" s="1"/>
  <c r="AA9" i="35"/>
  <c r="N20" i="186"/>
  <c r="N21" i="186"/>
  <c r="J49" i="80"/>
  <c r="X49" i="80" s="1"/>
  <c r="P20" i="186"/>
  <c r="L20" i="186"/>
  <c r="M20" i="186"/>
  <c r="J53" i="79"/>
  <c r="X53" i="79" s="1"/>
  <c r="J75" i="86"/>
  <c r="Y75" i="86" s="1"/>
  <c r="J94" i="86"/>
  <c r="Y94" i="86" s="1"/>
  <c r="J84" i="87"/>
  <c r="Y84" i="87" s="1"/>
  <c r="J97" i="86"/>
  <c r="Y97" i="86" s="1"/>
  <c r="J89" i="87"/>
  <c r="Y89" i="87" s="1"/>
  <c r="J78" i="86"/>
  <c r="Y78" i="86" s="1"/>
  <c r="J86" i="86"/>
  <c r="Y86" i="86" s="1"/>
  <c r="J97" i="87"/>
  <c r="Y97" i="87" s="1"/>
  <c r="J30" i="74"/>
  <c r="Y30" i="74" s="1"/>
  <c r="J65" i="86"/>
  <c r="Y65" i="86" s="1"/>
  <c r="J92" i="87"/>
  <c r="Y92" i="87" s="1"/>
  <c r="J98" i="86"/>
  <c r="Y98" i="86" s="1"/>
  <c r="J55" i="86"/>
  <c r="Y55" i="86" s="1"/>
  <c r="J79" i="86"/>
  <c r="Y79" i="86" s="1"/>
  <c r="J87" i="86"/>
  <c r="Y87" i="86" s="1"/>
  <c r="J32" i="74"/>
  <c r="Y32" i="74" s="1"/>
  <c r="J46" i="89"/>
  <c r="Y46" i="89" s="1"/>
  <c r="J39" i="74"/>
  <c r="Y39" i="74" s="1"/>
  <c r="J38" i="89"/>
  <c r="Y38" i="89" s="1"/>
  <c r="J61" i="91"/>
  <c r="Y61" i="91" s="1"/>
  <c r="J67" i="86"/>
  <c r="Y67" i="86" s="1"/>
  <c r="J71" i="86"/>
  <c r="Y71" i="86" s="1"/>
  <c r="J73" i="86"/>
  <c r="Y73" i="86" s="1"/>
  <c r="J99" i="86"/>
  <c r="Y99" i="86" s="1"/>
  <c r="J57" i="86"/>
  <c r="Y57" i="86" s="1"/>
  <c r="J80" i="86"/>
  <c r="Y80" i="86" s="1"/>
  <c r="J66" i="86"/>
  <c r="Y66" i="86" s="1"/>
  <c r="J42" i="89"/>
  <c r="Y42" i="89" s="1"/>
  <c r="J34" i="74"/>
  <c r="Y34" i="74" s="1"/>
  <c r="J47" i="89"/>
  <c r="Y47" i="89" s="1"/>
  <c r="J19" i="85"/>
  <c r="Y19" i="85" s="1"/>
  <c r="J72" i="86"/>
  <c r="Y72" i="86" s="1"/>
  <c r="J91" i="87"/>
  <c r="Y91" i="87" s="1"/>
  <c r="J95" i="86"/>
  <c r="Y95" i="86" s="1"/>
  <c r="J64" i="86"/>
  <c r="Y64" i="86" s="1"/>
  <c r="J88" i="87"/>
  <c r="Y88" i="87" s="1"/>
  <c r="J81" i="86"/>
  <c r="Y81" i="86" s="1"/>
  <c r="J87" i="87"/>
  <c r="Y87" i="87" s="1"/>
  <c r="J34" i="89"/>
  <c r="Y34" i="89" s="1"/>
  <c r="J36" i="74"/>
  <c r="Y36" i="74" s="1"/>
  <c r="J40" i="74"/>
  <c r="Y40" i="74" s="1"/>
  <c r="J27" i="74"/>
  <c r="Y27" i="74" s="1"/>
  <c r="J62" i="86"/>
  <c r="Y62" i="86" s="1"/>
  <c r="J60" i="86"/>
  <c r="Y60" i="86" s="1"/>
  <c r="J90" i="86"/>
  <c r="Y90" i="86" s="1"/>
  <c r="J95" i="87"/>
  <c r="Y95" i="87" s="1"/>
  <c r="J82" i="86"/>
  <c r="Y82" i="86" s="1"/>
  <c r="J83" i="87"/>
  <c r="Y83" i="87" s="1"/>
  <c r="J59" i="91"/>
  <c r="Y59" i="91" s="1"/>
  <c r="J43" i="89"/>
  <c r="Y43" i="89" s="1"/>
  <c r="J74" i="86"/>
  <c r="Y74" i="86" s="1"/>
  <c r="J63" i="86"/>
  <c r="Y63" i="86" s="1"/>
  <c r="J61" i="86"/>
  <c r="Y61" i="86" s="1"/>
  <c r="J91" i="86"/>
  <c r="Y91" i="86" s="1"/>
  <c r="J86" i="87"/>
  <c r="Y86" i="87" s="1"/>
  <c r="J99" i="87"/>
  <c r="Y99" i="87" s="1"/>
  <c r="J83" i="86"/>
  <c r="Y83" i="86" s="1"/>
  <c r="J55" i="89"/>
  <c r="Y55" i="89" s="1"/>
  <c r="J44" i="89"/>
  <c r="Y44" i="89" s="1"/>
  <c r="J41" i="89"/>
  <c r="Y41" i="89" s="1"/>
  <c r="J31" i="74"/>
  <c r="Y31" i="74" s="1"/>
  <c r="J49" i="89"/>
  <c r="Y49" i="89" s="1"/>
  <c r="J93" i="87"/>
  <c r="Y93" i="87" s="1"/>
  <c r="J90" i="87"/>
  <c r="Y90" i="87" s="1"/>
  <c r="J58" i="86"/>
  <c r="Y58" i="86" s="1"/>
  <c r="J88" i="86"/>
  <c r="Y88" i="86" s="1"/>
  <c r="J84" i="86"/>
  <c r="Y84" i="86" s="1"/>
  <c r="J54" i="89"/>
  <c r="Y54" i="89" s="1"/>
  <c r="J35" i="89"/>
  <c r="Y35" i="89" s="1"/>
  <c r="J52" i="89"/>
  <c r="Y52" i="89" s="1"/>
  <c r="J58" i="91"/>
  <c r="Y58" i="91" s="1"/>
  <c r="J33" i="74"/>
  <c r="Y33" i="74" s="1"/>
  <c r="J50" i="89"/>
  <c r="Y50" i="89" s="1"/>
  <c r="J42" i="74"/>
  <c r="Y42" i="74" s="1"/>
  <c r="J94" i="87"/>
  <c r="Y94" i="87" s="1"/>
  <c r="J70" i="86"/>
  <c r="Y70" i="86" s="1"/>
  <c r="J89" i="86"/>
  <c r="Y89" i="86" s="1"/>
  <c r="J40" i="89"/>
  <c r="Y40" i="89" s="1"/>
  <c r="J77" i="86"/>
  <c r="Y77" i="86" s="1"/>
  <c r="J29" i="74"/>
  <c r="Y29" i="74" s="1"/>
  <c r="J96" i="86"/>
  <c r="Y96" i="86" s="1"/>
  <c r="J85" i="86"/>
  <c r="Y85" i="86" s="1"/>
  <c r="J37" i="89"/>
  <c r="Y37" i="89" s="1"/>
  <c r="J35" i="74"/>
  <c r="Y35" i="74" s="1"/>
  <c r="J39" i="89"/>
  <c r="Y39" i="89" s="1"/>
  <c r="J36" i="89"/>
  <c r="Y36" i="89" s="1"/>
  <c r="J37" i="74"/>
  <c r="Y37" i="74" s="1"/>
  <c r="J28" i="74"/>
  <c r="Y28" i="74" s="1"/>
  <c r="J51" i="89"/>
  <c r="Y51" i="89" s="1"/>
  <c r="J59" i="86"/>
  <c r="Y59" i="86" s="1"/>
  <c r="J96" i="87"/>
  <c r="Y96" i="87" s="1"/>
  <c r="J38" i="74"/>
  <c r="Y38" i="74" s="1"/>
  <c r="J60" i="91"/>
  <c r="Y60" i="91" s="1"/>
  <c r="K96" i="78"/>
  <c r="J45" i="82"/>
  <c r="X45" i="82" s="1"/>
  <c r="AB13" i="35"/>
  <c r="AR92" i="76"/>
  <c r="AF112" i="69"/>
  <c r="S13" i="35" s="1"/>
  <c r="AF111" i="73"/>
  <c r="S19" i="35" s="1"/>
  <c r="J51" i="80"/>
  <c r="X51" i="80" s="1"/>
  <c r="J50" i="79"/>
  <c r="X50" i="79" s="1"/>
  <c r="K61" i="82"/>
  <c r="J76" i="77"/>
  <c r="X76" i="77" s="1"/>
  <c r="J79" i="77"/>
  <c r="X79" i="77" s="1"/>
  <c r="AU92" i="76"/>
  <c r="J48" i="80"/>
  <c r="X48" i="80" s="1"/>
  <c r="AQ102" i="86"/>
  <c r="AZ101" i="87"/>
  <c r="AX102" i="87" s="1"/>
  <c r="AQ57" i="89"/>
  <c r="P1" i="78"/>
  <c r="P1" i="70"/>
  <c r="B6" i="27"/>
  <c r="AK112" i="73"/>
  <c r="AG112" i="73"/>
  <c r="AX113" i="69"/>
  <c r="AX96" i="78"/>
  <c r="O5" i="186" s="1"/>
  <c r="AF95" i="71"/>
  <c r="S17" i="35" s="1"/>
  <c r="K111" i="73"/>
  <c r="AO54" i="74"/>
  <c r="F5" i="27"/>
  <c r="F7" i="27"/>
  <c r="AZ83" i="202"/>
  <c r="AD28" i="35" s="1"/>
  <c r="BA83" i="202"/>
  <c r="Q29" i="186" s="1"/>
  <c r="AX102" i="77"/>
  <c r="BA62" i="79"/>
  <c r="AZ70" i="79"/>
  <c r="AD26" i="35" s="1"/>
  <c r="AD16" i="35"/>
  <c r="BA64" i="91"/>
  <c r="AA16" i="35"/>
  <c r="AR64" i="91"/>
  <c r="AG64" i="91"/>
  <c r="X16" i="35"/>
  <c r="AR58" i="89"/>
  <c r="AA14" i="35"/>
  <c r="AJ57" i="89"/>
  <c r="Y14" i="35"/>
  <c r="AK58" i="89"/>
  <c r="AD14" i="35"/>
  <c r="BA58" i="89"/>
  <c r="AR78" i="88"/>
  <c r="AA12" i="35"/>
  <c r="AJ77" i="88"/>
  <c r="X12" i="35" s="1"/>
  <c r="AD12" i="35"/>
  <c r="BA78" i="88"/>
  <c r="AT101" i="68"/>
  <c r="AQ101" i="68"/>
  <c r="AO102" i="68" s="1"/>
  <c r="AJ101" i="68"/>
  <c r="X11" i="35" s="1"/>
  <c r="AA10" i="35"/>
  <c r="AR102" i="87"/>
  <c r="Y10" i="35"/>
  <c r="AK102" i="87"/>
  <c r="AD10" i="35"/>
  <c r="BA102" i="87"/>
  <c r="AA8" i="35"/>
  <c r="AR103" i="86"/>
  <c r="Y8" i="35"/>
  <c r="AK103" i="86"/>
  <c r="AD8" i="35"/>
  <c r="BA103" i="86"/>
  <c r="BD26" i="78"/>
  <c r="BD58" i="78"/>
  <c r="BD27" i="78"/>
  <c r="BD92" i="78"/>
  <c r="BD77" i="78"/>
  <c r="BD61" i="78"/>
  <c r="BD23" i="78"/>
  <c r="BD30" i="78"/>
  <c r="BD31" i="78"/>
  <c r="BD15" i="78"/>
  <c r="BD91" i="78"/>
  <c r="BD90" i="78"/>
  <c r="BD75" i="78"/>
  <c r="BD67" i="78"/>
  <c r="BD59" i="78"/>
  <c r="BD69" i="78"/>
  <c r="BD17" i="78"/>
  <c r="BD89" i="78"/>
  <c r="BD74" i="78"/>
  <c r="BD66" i="78"/>
  <c r="BD22" i="78"/>
  <c r="BD14" i="78"/>
  <c r="BD9" i="78"/>
  <c r="BD18" i="78"/>
  <c r="BD88" i="78"/>
  <c r="BD73" i="78"/>
  <c r="BD65" i="78"/>
  <c r="BD21" i="78"/>
  <c r="BD10" i="78"/>
  <c r="BD95" i="78"/>
  <c r="BD94" i="78"/>
  <c r="BD79" i="78"/>
  <c r="BD71" i="78"/>
  <c r="BD63" i="78"/>
  <c r="BD25" i="78"/>
  <c r="BD19" i="78"/>
  <c r="BD13" i="78"/>
  <c r="BD93" i="78"/>
  <c r="BD78" i="78"/>
  <c r="BD70" i="78"/>
  <c r="BD62" i="78"/>
  <c r="BD29" i="78"/>
  <c r="BD8" i="78"/>
  <c r="AJ96" i="78"/>
  <c r="K95" i="71"/>
  <c r="AF63" i="91"/>
  <c r="S16" i="35" s="1"/>
  <c r="AF57" i="89"/>
  <c r="S14" i="35" s="1"/>
  <c r="AK102" i="86"/>
  <c r="K9" i="186" s="1"/>
  <c r="AF102" i="86"/>
  <c r="S8" i="35" s="1"/>
  <c r="BD89" i="85"/>
  <c r="AF89" i="85"/>
  <c r="S6" i="35" s="1"/>
  <c r="AF108" i="65"/>
  <c r="S5" i="35" s="1"/>
  <c r="AO109" i="65"/>
  <c r="AX109" i="65"/>
  <c r="AQ96" i="78"/>
  <c r="Z4" i="35" s="1"/>
  <c r="AF59" i="80"/>
  <c r="AR84" i="202"/>
  <c r="N32" i="186" s="1"/>
  <c r="AG102" i="87"/>
  <c r="X10" i="35"/>
  <c r="AG104" i="72"/>
  <c r="AB5" i="35"/>
  <c r="AO102" i="66"/>
  <c r="L8" i="186" s="1"/>
  <c r="AG102" i="66"/>
  <c r="J8" i="186" s="1"/>
  <c r="AK102" i="66"/>
  <c r="K8" i="186" s="1"/>
  <c r="AX108" i="65"/>
  <c r="O6" i="186" s="1"/>
  <c r="AG108" i="65"/>
  <c r="J6" i="186" s="1"/>
  <c r="AF102" i="66"/>
  <c r="S7" i="35" s="1"/>
  <c r="AX102" i="66"/>
  <c r="O8" i="186" s="1"/>
  <c r="AX101" i="68"/>
  <c r="O12" i="186" s="1"/>
  <c r="AK101" i="68"/>
  <c r="K12" i="186" s="1"/>
  <c r="AG101" i="68"/>
  <c r="J12" i="186" s="1"/>
  <c r="AF101" i="68"/>
  <c r="S11" i="35" s="1"/>
  <c r="AO94" i="70"/>
  <c r="L16" i="186" s="1"/>
  <c r="AK94" i="70"/>
  <c r="K16" i="186" s="1"/>
  <c r="AF94" i="70"/>
  <c r="S15" i="35" s="1"/>
  <c r="AD94" i="70"/>
  <c r="R15" i="35" s="1"/>
  <c r="AX94" i="70"/>
  <c r="O16" i="186" s="1"/>
  <c r="J60" i="79"/>
  <c r="X60" i="79" s="1"/>
  <c r="J51" i="79"/>
  <c r="X51" i="79" s="1"/>
  <c r="AD112" i="69"/>
  <c r="R13" i="35" s="1"/>
  <c r="AF104" i="67"/>
  <c r="S9" i="35" s="1"/>
  <c r="AX104" i="67"/>
  <c r="O10" i="186" s="1"/>
  <c r="O33" i="186" s="1"/>
  <c r="AO104" i="67"/>
  <c r="L10" i="186" s="1"/>
  <c r="L33" i="186" s="1"/>
  <c r="AG104" i="67"/>
  <c r="J10" i="186" s="1"/>
  <c r="J33" i="186" s="1"/>
  <c r="AE91" i="76"/>
  <c r="S22" i="35" s="1"/>
  <c r="AU91" i="76"/>
  <c r="O23" i="186" s="1"/>
  <c r="AL91" i="76"/>
  <c r="L23" i="186" s="1"/>
  <c r="AF96" i="78"/>
  <c r="S4" i="35" s="1"/>
  <c r="AC70" i="79"/>
  <c r="R26" i="35" s="1"/>
  <c r="AL58" i="80"/>
  <c r="L24" i="186" s="1"/>
  <c r="AE58" i="80"/>
  <c r="S23" i="35" s="1"/>
  <c r="AO96" i="78"/>
  <c r="L5" i="186" s="1"/>
  <c r="J9" i="79"/>
  <c r="X9" i="79" s="1"/>
  <c r="K108" i="65"/>
  <c r="AX103" i="72"/>
  <c r="O19" i="186" s="1"/>
  <c r="AF103" i="72"/>
  <c r="S18" i="35" s="1"/>
  <c r="AO103" i="72"/>
  <c r="L19" i="186" s="1"/>
  <c r="AF53" i="74"/>
  <c r="S20" i="35" s="1"/>
  <c r="BD103" i="72"/>
  <c r="K91" i="76"/>
  <c r="BA10" i="76"/>
  <c r="BA82" i="76"/>
  <c r="BA78" i="76"/>
  <c r="BA74" i="76"/>
  <c r="BA70" i="76"/>
  <c r="BA49" i="76"/>
  <c r="AH70" i="79"/>
  <c r="X26" i="35" s="1"/>
  <c r="BA66" i="79"/>
  <c r="BA57" i="79"/>
  <c r="AK70" i="79"/>
  <c r="BA54" i="79"/>
  <c r="BA67" i="79"/>
  <c r="AN70" i="79"/>
  <c r="BA60" i="79"/>
  <c r="BA69" i="79"/>
  <c r="BA51" i="79"/>
  <c r="AT70" i="79"/>
  <c r="AB26" i="35" s="1"/>
  <c r="BA55" i="79"/>
  <c r="BA8" i="79"/>
  <c r="BA59" i="79"/>
  <c r="BA68" i="79"/>
  <c r="BA51" i="80"/>
  <c r="BA91" i="81"/>
  <c r="BA103" i="81"/>
  <c r="BD92" i="66"/>
  <c r="AW104" i="67"/>
  <c r="AU105" i="67" s="1"/>
  <c r="AN101" i="68"/>
  <c r="AN108" i="65"/>
  <c r="BD102" i="69"/>
  <c r="BC108" i="65"/>
  <c r="BD109" i="69"/>
  <c r="BD98" i="69"/>
  <c r="BD94" i="69"/>
  <c r="BD90" i="69"/>
  <c r="BD82" i="69"/>
  <c r="BD78" i="69"/>
  <c r="BD70" i="69"/>
  <c r="BD66" i="69"/>
  <c r="BD62" i="69"/>
  <c r="BD51" i="69"/>
  <c r="BD43" i="69"/>
  <c r="BD39" i="69"/>
  <c r="BD35" i="69"/>
  <c r="BD31" i="69"/>
  <c r="AQ95" i="71"/>
  <c r="AO96" i="71" s="1"/>
  <c r="AT95" i="71"/>
  <c r="AA17" i="35" s="1"/>
  <c r="AW95" i="71"/>
  <c r="AU96" i="71" s="1"/>
  <c r="AZ95" i="71"/>
  <c r="AX96" i="71" s="1"/>
  <c r="BC95" i="71"/>
  <c r="AD17" i="35" s="1"/>
  <c r="BC103" i="72"/>
  <c r="BD11" i="78"/>
  <c r="BD16" i="78"/>
  <c r="BD20" i="78"/>
  <c r="BD24" i="78"/>
  <c r="BD28" i="78"/>
  <c r="BD60" i="78"/>
  <c r="BD64" i="78"/>
  <c r="BD68" i="78"/>
  <c r="BD72" i="78"/>
  <c r="BD76" i="78"/>
  <c r="BD80" i="78"/>
  <c r="AZ96" i="78"/>
  <c r="AC4" i="35" s="1"/>
  <c r="BD58" i="69"/>
  <c r="BD51" i="75"/>
  <c r="AQ54" i="75"/>
  <c r="BD53" i="75"/>
  <c r="AT54" i="75"/>
  <c r="AW54" i="75"/>
  <c r="AB21" i="35" s="1"/>
  <c r="BD88" i="70"/>
  <c r="BD56" i="70"/>
  <c r="AT58" i="80"/>
  <c r="AB23" i="35" s="1"/>
  <c r="BC96" i="78"/>
  <c r="AN61" i="82"/>
  <c r="Z25" i="35" s="1"/>
  <c r="BA55" i="82"/>
  <c r="AH61" i="82"/>
  <c r="X25" i="35" s="1"/>
  <c r="AE70" i="79"/>
  <c r="S26" i="35" s="1"/>
  <c r="AL70" i="79"/>
  <c r="L27" i="186" s="1"/>
  <c r="AU70" i="79"/>
  <c r="O27" i="186" s="1"/>
  <c r="BA86" i="77"/>
  <c r="BA89" i="77"/>
  <c r="BA9" i="77"/>
  <c r="AE101" i="77"/>
  <c r="BA14" i="77"/>
  <c r="BA17" i="77"/>
  <c r="BA21" i="77"/>
  <c r="BA32" i="77"/>
  <c r="BA35" i="77"/>
  <c r="BA45" i="77"/>
  <c r="BA52" i="77"/>
  <c r="AL101" i="77"/>
  <c r="L28" i="186" s="1"/>
  <c r="AU101" i="77"/>
  <c r="O28" i="186" s="1"/>
  <c r="BA64" i="81"/>
  <c r="BA65" i="81"/>
  <c r="BA66" i="81"/>
  <c r="BA67" i="81"/>
  <c r="BA68" i="81"/>
  <c r="BA70" i="81"/>
  <c r="BA73" i="81"/>
  <c r="BA74" i="81"/>
  <c r="BA75" i="81"/>
  <c r="BA76" i="81"/>
  <c r="BA78" i="81"/>
  <c r="BA79" i="81"/>
  <c r="BA80" i="81"/>
  <c r="BA81" i="81"/>
  <c r="BA83" i="81"/>
  <c r="BA85" i="81"/>
  <c r="BA86" i="81"/>
  <c r="BA87" i="81"/>
  <c r="BA88" i="81"/>
  <c r="BA89" i="81"/>
  <c r="BA37" i="81"/>
  <c r="BA41" i="81"/>
  <c r="BA42" i="81"/>
  <c r="BA45" i="81"/>
  <c r="BA47" i="81"/>
  <c r="BA48" i="81"/>
  <c r="BA49" i="81"/>
  <c r="BA50" i="81"/>
  <c r="BA53" i="81"/>
  <c r="BA55" i="81"/>
  <c r="BA57" i="81"/>
  <c r="BA58" i="81"/>
  <c r="BA59" i="81"/>
  <c r="BA60" i="81"/>
  <c r="BA62" i="81"/>
  <c r="AK105" i="81"/>
  <c r="AL105" i="81"/>
  <c r="L25" i="186" s="1"/>
  <c r="AW105" i="81"/>
  <c r="AC24" i="35" s="1"/>
  <c r="AE105" i="81"/>
  <c r="S24" i="35" s="1"/>
  <c r="BA25" i="81"/>
  <c r="BA26" i="81"/>
  <c r="BA28" i="81"/>
  <c r="BA32" i="81"/>
  <c r="BA33" i="81"/>
  <c r="BA35" i="81"/>
  <c r="BA49" i="82"/>
  <c r="BA47" i="82"/>
  <c r="BA53" i="82"/>
  <c r="BA60" i="82"/>
  <c r="BA56" i="82"/>
  <c r="BA59" i="82"/>
  <c r="X79" i="81"/>
  <c r="AK61" i="82"/>
  <c r="BA50" i="82"/>
  <c r="K101" i="77"/>
  <c r="AN101" i="77"/>
  <c r="AW101" i="77"/>
  <c r="AC27" i="35" s="1"/>
  <c r="BA63" i="79"/>
  <c r="BA65" i="79"/>
  <c r="AN105" i="81"/>
  <c r="Z24" i="35" s="1"/>
  <c r="K105" i="81"/>
  <c r="K58" i="80"/>
  <c r="AN58" i="80"/>
  <c r="Z23" i="35" s="1"/>
  <c r="BA55" i="80"/>
  <c r="BD53" i="74"/>
  <c r="K53" i="74"/>
  <c r="AX54" i="74"/>
  <c r="BD111" i="73"/>
  <c r="K103" i="72"/>
  <c r="AC18" i="35"/>
  <c r="K94" i="70"/>
  <c r="BD67" i="70"/>
  <c r="AZ94" i="70"/>
  <c r="AX95" i="70" s="1"/>
  <c r="BD92" i="70"/>
  <c r="BD84" i="70"/>
  <c r="BD80" i="70"/>
  <c r="BD76" i="70"/>
  <c r="BD72" i="70"/>
  <c r="BD64" i="70"/>
  <c r="BD60" i="70"/>
  <c r="BD52" i="70"/>
  <c r="BD48" i="70"/>
  <c r="BD40" i="70"/>
  <c r="BD32" i="70"/>
  <c r="K112" i="69"/>
  <c r="K101" i="68"/>
  <c r="Z9" i="35"/>
  <c r="AO105" i="67"/>
  <c r="AG105" i="67"/>
  <c r="X9" i="35"/>
  <c r="Y9" i="35"/>
  <c r="AK105" i="67"/>
  <c r="BD23" i="67"/>
  <c r="BD27" i="67"/>
  <c r="BD31" i="67"/>
  <c r="BD35" i="67"/>
  <c r="BD39" i="67"/>
  <c r="BD43" i="67"/>
  <c r="BD47" i="67"/>
  <c r="BD51" i="67"/>
  <c r="BD59" i="67"/>
  <c r="BD63" i="67"/>
  <c r="BD67" i="67"/>
  <c r="BD71" i="67"/>
  <c r="BD75" i="67"/>
  <c r="BD79" i="67"/>
  <c r="BD83" i="67"/>
  <c r="BD91" i="67"/>
  <c r="BD95" i="67"/>
  <c r="BD99" i="67"/>
  <c r="K104" i="67"/>
  <c r="BD101" i="86"/>
  <c r="BD97" i="66"/>
  <c r="BD93" i="66"/>
  <c r="BD61" i="66"/>
  <c r="BD57" i="66"/>
  <c r="BD71" i="66"/>
  <c r="BD75" i="66"/>
  <c r="AZ102" i="66"/>
  <c r="AX103" i="66" s="1"/>
  <c r="P1" i="65"/>
  <c r="P1" i="68"/>
  <c r="B8" i="27"/>
  <c r="B7" i="27"/>
  <c r="F6" i="27"/>
  <c r="H7" i="27"/>
  <c r="AI84" i="202"/>
  <c r="AQ101" i="77"/>
  <c r="AI102" i="77"/>
  <c r="BA8" i="77"/>
  <c r="AW70" i="79"/>
  <c r="AC26" i="35" s="1"/>
  <c r="BA49" i="79"/>
  <c r="BA56" i="79"/>
  <c r="BA52" i="79"/>
  <c r="BA9" i="79"/>
  <c r="BA50" i="79"/>
  <c r="AQ61" i="82"/>
  <c r="AA25" i="35" s="1"/>
  <c r="BA8" i="82"/>
  <c r="BA45" i="82"/>
  <c r="AZ61" i="82"/>
  <c r="AD25" i="35" s="1"/>
  <c r="BA48" i="82"/>
  <c r="BA57" i="82"/>
  <c r="AT61" i="82"/>
  <c r="AB25" i="35" s="1"/>
  <c r="BA46" i="82"/>
  <c r="AH105" i="81"/>
  <c r="X24" i="35" s="1"/>
  <c r="AQ105" i="81"/>
  <c r="AA24" i="35" s="1"/>
  <c r="AQ58" i="80"/>
  <c r="AA23" i="35" s="1"/>
  <c r="AJ54" i="75"/>
  <c r="X21" i="35" s="1"/>
  <c r="AX55" i="75"/>
  <c r="AN54" i="75"/>
  <c r="Y21" i="35" s="1"/>
  <c r="Z19" i="35"/>
  <c r="AU104" i="72"/>
  <c r="Y17" i="35"/>
  <c r="AJ95" i="71"/>
  <c r="AA15" i="35"/>
  <c r="AR95" i="70"/>
  <c r="AU95" i="70"/>
  <c r="AB15" i="35"/>
  <c r="AQ94" i="70"/>
  <c r="AN94" i="70"/>
  <c r="X15" i="35"/>
  <c r="BD47" i="69"/>
  <c r="BD55" i="69"/>
  <c r="BD71" i="69"/>
  <c r="BD68" i="69"/>
  <c r="BD92" i="69"/>
  <c r="BD73" i="69"/>
  <c r="BD85" i="69"/>
  <c r="BD101" i="69"/>
  <c r="AN112" i="69"/>
  <c r="BD33" i="69"/>
  <c r="BD41" i="69"/>
  <c r="BD45" i="69"/>
  <c r="AU102" i="87"/>
  <c r="AN102" i="66"/>
  <c r="AK103" i="66" s="1"/>
  <c r="BD38" i="66"/>
  <c r="BD42" i="66"/>
  <c r="BD46" i="66"/>
  <c r="BD50" i="66"/>
  <c r="BD54" i="66"/>
  <c r="BD58" i="66"/>
  <c r="BD62" i="66"/>
  <c r="BD66" i="66"/>
  <c r="BD70" i="66"/>
  <c r="BD74" i="66"/>
  <c r="BD78" i="66"/>
  <c r="BD82" i="66"/>
  <c r="BD86" i="66"/>
  <c r="BD90" i="66"/>
  <c r="BD94" i="66"/>
  <c r="BD98" i="66"/>
  <c r="BD41" i="66"/>
  <c r="BD45" i="66"/>
  <c r="BD49" i="66"/>
  <c r="BD53" i="66"/>
  <c r="BD65" i="66"/>
  <c r="BD69" i="66"/>
  <c r="BD73" i="66"/>
  <c r="BD77" i="66"/>
  <c r="BD81" i="66"/>
  <c r="BD85" i="66"/>
  <c r="BD89" i="66"/>
  <c r="BD101" i="66"/>
  <c r="AT102" i="66"/>
  <c r="AR103" i="66" s="1"/>
  <c r="BD40" i="66"/>
  <c r="BD44" i="66"/>
  <c r="BD48" i="66"/>
  <c r="BD52" i="66"/>
  <c r="BD56" i="66"/>
  <c r="BD60" i="66"/>
  <c r="BD64" i="66"/>
  <c r="BD68" i="66"/>
  <c r="BD72" i="66"/>
  <c r="BD76" i="66"/>
  <c r="BD80" i="66"/>
  <c r="BD84" i="66"/>
  <c r="BD88" i="66"/>
  <c r="BD96" i="66"/>
  <c r="BD100" i="66"/>
  <c r="BD43" i="66"/>
  <c r="BD47" i="66"/>
  <c r="BD51" i="66"/>
  <c r="BD55" i="66"/>
  <c r="BD59" i="66"/>
  <c r="BD63" i="66"/>
  <c r="BD67" i="66"/>
  <c r="BD79" i="66"/>
  <c r="BD83" i="66"/>
  <c r="BD87" i="66"/>
  <c r="BD91" i="66"/>
  <c r="BD95" i="66"/>
  <c r="BD99" i="66"/>
  <c r="AJ102" i="66"/>
  <c r="AC6" i="35"/>
  <c r="AX90" i="85"/>
  <c r="AX105" i="67"/>
  <c r="AW102" i="66"/>
  <c r="AQ102" i="66"/>
  <c r="AB6" i="35"/>
  <c r="AU90" i="85"/>
  <c r="BD108" i="65"/>
  <c r="AO84" i="202"/>
  <c r="AL84" i="202"/>
  <c r="AU112" i="73"/>
  <c r="AF84" i="202"/>
  <c r="AU84" i="202"/>
  <c r="AJ108" i="65"/>
  <c r="AR109" i="65"/>
  <c r="AK64" i="91"/>
  <c r="BD80" i="69"/>
  <c r="BD64" i="69"/>
  <c r="BD60" i="69"/>
  <c r="BD53" i="69"/>
  <c r="BD49" i="69"/>
  <c r="BD105" i="69"/>
  <c r="K102" i="66"/>
  <c r="BD56" i="69"/>
  <c r="BD52" i="69"/>
  <c r="BD48" i="69"/>
  <c r="BD37" i="69"/>
  <c r="BD29" i="69"/>
  <c r="BD111" i="69"/>
  <c r="BD100" i="69"/>
  <c r="BD36" i="69"/>
  <c r="BD32" i="69"/>
  <c r="AZ91" i="76"/>
  <c r="AD22" i="35" s="1"/>
  <c r="BD65" i="69"/>
  <c r="BD61" i="69"/>
  <c r="AZ58" i="80"/>
  <c r="AD23" i="35" s="1"/>
  <c r="X30" i="81"/>
  <c r="J28" i="77"/>
  <c r="X28" i="77" s="1"/>
  <c r="J60" i="82"/>
  <c r="X60" i="82" s="1"/>
  <c r="J59" i="82"/>
  <c r="X59" i="82" s="1"/>
  <c r="J58" i="82"/>
  <c r="X58" i="82" s="1"/>
  <c r="BC102" i="66"/>
  <c r="AT105" i="81"/>
  <c r="AB24" i="35" s="1"/>
  <c r="BC94" i="70"/>
  <c r="X26" i="81"/>
  <c r="J24" i="77"/>
  <c r="X24" i="77" s="1"/>
  <c r="J22" i="77"/>
  <c r="X22" i="77" s="1"/>
  <c r="J52" i="77"/>
  <c r="X52" i="77" s="1"/>
  <c r="J29" i="77"/>
  <c r="X29" i="77" s="1"/>
  <c r="X27" i="81"/>
  <c r="X55" i="81"/>
  <c r="X47" i="81"/>
  <c r="X39" i="81"/>
  <c r="X87" i="81"/>
  <c r="X80" i="81"/>
  <c r="X69" i="81"/>
  <c r="X63" i="81"/>
  <c r="J25" i="77"/>
  <c r="X25" i="77" s="1"/>
  <c r="X45" i="81"/>
  <c r="X28" i="81"/>
  <c r="X53" i="81"/>
  <c r="X37" i="81"/>
  <c r="X88" i="81"/>
  <c r="X81" i="81"/>
  <c r="J21" i="77"/>
  <c r="X21" i="77" s="1"/>
  <c r="J27" i="77"/>
  <c r="X27" i="77" s="1"/>
  <c r="X51" i="81"/>
  <c r="X54" i="81"/>
  <c r="X49" i="81"/>
  <c r="X46" i="81"/>
  <c r="X62" i="81"/>
  <c r="X38" i="81"/>
  <c r="X82" i="81"/>
  <c r="BC111" i="73"/>
  <c r="X33" i="81"/>
  <c r="BC112" i="69"/>
  <c r="X73" i="81"/>
  <c r="X32" i="81"/>
  <c r="X74" i="81"/>
  <c r="X70" i="81"/>
  <c r="J61" i="79"/>
  <c r="X61" i="79" s="1"/>
  <c r="J65" i="79"/>
  <c r="X65" i="79" s="1"/>
  <c r="J64" i="79"/>
  <c r="X64" i="79" s="1"/>
  <c r="J63" i="79"/>
  <c r="X63" i="79" s="1"/>
  <c r="J62" i="79"/>
  <c r="X62" i="79" s="1"/>
  <c r="BC104" i="67"/>
  <c r="BC101" i="68"/>
  <c r="BC53" i="74"/>
  <c r="AD20" i="35" s="1"/>
  <c r="AE20" i="35" s="1"/>
  <c r="AF20" i="35" s="1"/>
  <c r="BC54" i="75"/>
  <c r="AD21" i="35" s="1"/>
  <c r="AQ70" i="79"/>
  <c r="AA26" i="35" s="1"/>
  <c r="X67" i="81"/>
  <c r="X72" i="81"/>
  <c r="X77" i="81"/>
  <c r="X89" i="81"/>
  <c r="X40" i="81"/>
  <c r="X52" i="81"/>
  <c r="X65" i="81"/>
  <c r="X50" i="81"/>
  <c r="X31" i="81"/>
  <c r="X75" i="81"/>
  <c r="X43" i="81"/>
  <c r="X48" i="81"/>
  <c r="X24" i="81"/>
  <c r="X68" i="81"/>
  <c r="X85" i="81"/>
  <c r="X36" i="81"/>
  <c r="X41" i="81"/>
  <c r="X29" i="81"/>
  <c r="X66" i="81"/>
  <c r="X71" i="81"/>
  <c r="X76" i="81"/>
  <c r="X44" i="81"/>
  <c r="X56" i="81"/>
  <c r="X64" i="81"/>
  <c r="X42" i="81"/>
  <c r="X35" i="81"/>
  <c r="J55" i="77"/>
  <c r="X55" i="77" s="1"/>
  <c r="J30" i="77"/>
  <c r="X30" i="77" s="1"/>
  <c r="J53" i="77"/>
  <c r="X53" i="77" s="1"/>
  <c r="J56" i="77"/>
  <c r="X56" i="77" s="1"/>
  <c r="J50" i="82"/>
  <c r="X50" i="82" s="1"/>
  <c r="J57" i="77"/>
  <c r="X57" i="77" s="1"/>
  <c r="J65" i="77"/>
  <c r="X65" i="77" s="1"/>
  <c r="J51" i="77"/>
  <c r="X51" i="77" s="1"/>
  <c r="J32" i="77"/>
  <c r="X32" i="77" s="1"/>
  <c r="J54" i="77"/>
  <c r="X54" i="77" s="1"/>
  <c r="J66" i="77"/>
  <c r="X66" i="77" s="1"/>
  <c r="J26" i="77"/>
  <c r="X26" i="77" s="1"/>
  <c r="T12" i="77" l="1"/>
  <c r="R12" i="77"/>
  <c r="L10" i="77"/>
  <c r="R10" i="77"/>
  <c r="T10" i="77"/>
  <c r="R35" i="77"/>
  <c r="T35" i="77"/>
  <c r="R25" i="77"/>
  <c r="T25" i="77"/>
  <c r="L16" i="77"/>
  <c r="T16" i="77"/>
  <c r="R16" i="77"/>
  <c r="R21" i="77"/>
  <c r="T21" i="77"/>
  <c r="R29" i="77"/>
  <c r="T29" i="77"/>
  <c r="M14" i="77"/>
  <c r="R14" i="77"/>
  <c r="T14" i="77"/>
  <c r="P33" i="77"/>
  <c r="R33" i="77"/>
  <c r="T33" i="77"/>
  <c r="R26" i="77"/>
  <c r="T26" i="77"/>
  <c r="R18" i="77"/>
  <c r="T18" i="77"/>
  <c r="N34" i="77"/>
  <c r="R34" i="77"/>
  <c r="T34" i="77"/>
  <c r="R27" i="77"/>
  <c r="T27" i="77"/>
  <c r="R22" i="77"/>
  <c r="T22" i="77"/>
  <c r="O13" i="77"/>
  <c r="R13" i="77"/>
  <c r="T13" i="77"/>
  <c r="O23" i="77"/>
  <c r="R23" i="77"/>
  <c r="T23" i="77"/>
  <c r="T24" i="77"/>
  <c r="R24" i="77"/>
  <c r="T28" i="77"/>
  <c r="R28" i="77"/>
  <c r="L19" i="77"/>
  <c r="R19" i="77"/>
  <c r="T19" i="77"/>
  <c r="N11" i="77"/>
  <c r="R11" i="77"/>
  <c r="T11" i="77"/>
  <c r="T32" i="77"/>
  <c r="R32" i="77"/>
  <c r="M17" i="77"/>
  <c r="R17" i="77"/>
  <c r="T17" i="77"/>
  <c r="R30" i="77"/>
  <c r="T30" i="77"/>
  <c r="R15" i="77"/>
  <c r="T15" i="77"/>
  <c r="M20" i="77"/>
  <c r="T20" i="77"/>
  <c r="R20" i="77"/>
  <c r="M9" i="80"/>
  <c r="O9" i="80"/>
  <c r="P9" i="80"/>
  <c r="N9" i="80"/>
  <c r="L9" i="80"/>
  <c r="P17" i="80"/>
  <c r="L17" i="80"/>
  <c r="N17" i="80"/>
  <c r="O17" i="80"/>
  <c r="M17" i="80"/>
  <c r="O10" i="80"/>
  <c r="P10" i="80"/>
  <c r="L10" i="80"/>
  <c r="M10" i="80"/>
  <c r="N10" i="80"/>
  <c r="N16" i="80"/>
  <c r="O16" i="80"/>
  <c r="P16" i="80"/>
  <c r="M16" i="80"/>
  <c r="L16" i="80"/>
  <c r="L14" i="80"/>
  <c r="M14" i="80"/>
  <c r="N14" i="80"/>
  <c r="P14" i="80"/>
  <c r="O14" i="80"/>
  <c r="O13" i="80"/>
  <c r="P13" i="80"/>
  <c r="N13" i="80"/>
  <c r="L13" i="80"/>
  <c r="M13" i="80"/>
  <c r="L12" i="80"/>
  <c r="M12" i="80"/>
  <c r="N12" i="80"/>
  <c r="O12" i="80"/>
  <c r="P12" i="80"/>
  <c r="L11" i="80"/>
  <c r="M11" i="80"/>
  <c r="N11" i="80"/>
  <c r="O11" i="80"/>
  <c r="P11" i="80"/>
  <c r="L15" i="80"/>
  <c r="M15" i="80"/>
  <c r="N15" i="80"/>
  <c r="O15" i="80"/>
  <c r="P15" i="80"/>
  <c r="M64" i="76"/>
  <c r="O64" i="76"/>
  <c r="P64" i="76"/>
  <c r="N64" i="76"/>
  <c r="L64" i="76"/>
  <c r="M44" i="76"/>
  <c r="O44" i="76"/>
  <c r="P44" i="76"/>
  <c r="L44" i="76"/>
  <c r="N44" i="76"/>
  <c r="L58" i="76"/>
  <c r="O58" i="76"/>
  <c r="P58" i="76"/>
  <c r="M58" i="76"/>
  <c r="N58" i="76"/>
  <c r="M56" i="76"/>
  <c r="O56" i="76"/>
  <c r="P56" i="76"/>
  <c r="L56" i="76"/>
  <c r="N56" i="76"/>
  <c r="P65" i="76"/>
  <c r="L65" i="76"/>
  <c r="O65" i="76"/>
  <c r="M65" i="76"/>
  <c r="N65" i="76"/>
  <c r="M63" i="76"/>
  <c r="N63" i="76"/>
  <c r="P63" i="76"/>
  <c r="O63" i="76"/>
  <c r="L63" i="76"/>
  <c r="M68" i="76"/>
  <c r="O68" i="76"/>
  <c r="P68" i="76"/>
  <c r="N68" i="76"/>
  <c r="L68" i="76"/>
  <c r="P57" i="76"/>
  <c r="O57" i="76"/>
  <c r="L57" i="76"/>
  <c r="M57" i="76"/>
  <c r="N57" i="76"/>
  <c r="L62" i="76"/>
  <c r="P62" i="76"/>
  <c r="M62" i="76"/>
  <c r="O62" i="76"/>
  <c r="N62" i="76"/>
  <c r="L54" i="76"/>
  <c r="N54" i="76"/>
  <c r="O54" i="76"/>
  <c r="P54" i="76"/>
  <c r="M54" i="76"/>
  <c r="L66" i="76"/>
  <c r="P66" i="76"/>
  <c r="N66" i="76"/>
  <c r="M66" i="76"/>
  <c r="O66" i="76"/>
  <c r="L42" i="76"/>
  <c r="M42" i="76"/>
  <c r="O42" i="76"/>
  <c r="P42" i="76"/>
  <c r="N42" i="76"/>
  <c r="P61" i="76"/>
  <c r="O61" i="76"/>
  <c r="L61" i="76"/>
  <c r="M61" i="76"/>
  <c r="N61" i="76"/>
  <c r="P67" i="76"/>
  <c r="M67" i="76"/>
  <c r="N67" i="76"/>
  <c r="O67" i="76"/>
  <c r="L67" i="76"/>
  <c r="P53" i="76"/>
  <c r="L53" i="76"/>
  <c r="M53" i="76"/>
  <c r="O53" i="76"/>
  <c r="N53" i="76"/>
  <c r="M60" i="76"/>
  <c r="O60" i="76"/>
  <c r="P60" i="76"/>
  <c r="L60" i="76"/>
  <c r="N60" i="76"/>
  <c r="M52" i="76"/>
  <c r="O52" i="76"/>
  <c r="P52" i="76"/>
  <c r="L52" i="76"/>
  <c r="N52" i="76"/>
  <c r="M59" i="76"/>
  <c r="N59" i="76"/>
  <c r="P59" i="76"/>
  <c r="L59" i="76"/>
  <c r="O59" i="76"/>
  <c r="L17" i="75"/>
  <c r="P17" i="75"/>
  <c r="M17" i="75"/>
  <c r="N17" i="75"/>
  <c r="O17" i="75"/>
  <c r="M10" i="75"/>
  <c r="N10" i="75"/>
  <c r="O10" i="75"/>
  <c r="P10" i="75"/>
  <c r="L10" i="75"/>
  <c r="N16" i="75"/>
  <c r="P16" i="75"/>
  <c r="O16" i="75"/>
  <c r="L16" i="75"/>
  <c r="M16" i="75"/>
  <c r="L14" i="75"/>
  <c r="M14" i="75"/>
  <c r="N14" i="75"/>
  <c r="O14" i="75"/>
  <c r="P14" i="75"/>
  <c r="O22" i="75"/>
  <c r="P22" i="75"/>
  <c r="L22" i="75"/>
  <c r="N22" i="75"/>
  <c r="M22" i="75"/>
  <c r="P20" i="75"/>
  <c r="N20" i="75"/>
  <c r="L20" i="75"/>
  <c r="M20" i="75"/>
  <c r="O20" i="75"/>
  <c r="L21" i="75"/>
  <c r="P21" i="75"/>
  <c r="O21" i="75"/>
  <c r="N21" i="75"/>
  <c r="M21" i="75"/>
  <c r="P11" i="75"/>
  <c r="L11" i="75"/>
  <c r="N11" i="75"/>
  <c r="O11" i="75"/>
  <c r="M11" i="75"/>
  <c r="L18" i="75"/>
  <c r="N18" i="75"/>
  <c r="M18" i="75"/>
  <c r="O18" i="75"/>
  <c r="P18" i="75"/>
  <c r="M15" i="75"/>
  <c r="N15" i="75"/>
  <c r="O15" i="75"/>
  <c r="P15" i="75"/>
  <c r="L15" i="75"/>
  <c r="L13" i="75"/>
  <c r="P13" i="75"/>
  <c r="N13" i="75"/>
  <c r="M13" i="75"/>
  <c r="O13" i="75"/>
  <c r="N12" i="75"/>
  <c r="O12" i="75"/>
  <c r="P12" i="75"/>
  <c r="M12" i="75"/>
  <c r="L12" i="75"/>
  <c r="L19" i="75"/>
  <c r="M19" i="75"/>
  <c r="P19" i="75"/>
  <c r="N19" i="75"/>
  <c r="O19" i="75"/>
  <c r="L55" i="89"/>
  <c r="N55" i="89"/>
  <c r="P55" i="89"/>
  <c r="M55" i="89"/>
  <c r="O55" i="89"/>
  <c r="L43" i="89"/>
  <c r="N43" i="89"/>
  <c r="P43" i="89"/>
  <c r="O43" i="89"/>
  <c r="M43" i="89"/>
  <c r="L48" i="89"/>
  <c r="P48" i="89"/>
  <c r="N48" i="89"/>
  <c r="M48" i="89"/>
  <c r="O48" i="89"/>
  <c r="N53" i="89"/>
  <c r="O53" i="89"/>
  <c r="P53" i="89"/>
  <c r="L53" i="89"/>
  <c r="M53" i="89"/>
  <c r="L32" i="89"/>
  <c r="P32" i="89"/>
  <c r="M32" i="89"/>
  <c r="O32" i="89"/>
  <c r="N32" i="89"/>
  <c r="N29" i="89"/>
  <c r="O29" i="89"/>
  <c r="P29" i="89"/>
  <c r="M29" i="89"/>
  <c r="L29" i="89"/>
  <c r="L37" i="89"/>
  <c r="M37" i="89"/>
  <c r="N37" i="89"/>
  <c r="O37" i="89"/>
  <c r="P37" i="89"/>
  <c r="L38" i="89"/>
  <c r="M38" i="89"/>
  <c r="N38" i="89"/>
  <c r="O38" i="89"/>
  <c r="P38" i="89"/>
  <c r="L28" i="89"/>
  <c r="P28" i="89"/>
  <c r="N28" i="89"/>
  <c r="O28" i="89"/>
  <c r="M28" i="89"/>
  <c r="L26" i="89"/>
  <c r="M26" i="89"/>
  <c r="N26" i="89"/>
  <c r="O26" i="89"/>
  <c r="P26" i="89"/>
  <c r="N51" i="89"/>
  <c r="P51" i="89"/>
  <c r="L51" i="89"/>
  <c r="M51" i="89"/>
  <c r="O51" i="89"/>
  <c r="L50" i="89"/>
  <c r="M50" i="89"/>
  <c r="N50" i="89"/>
  <c r="O50" i="89"/>
  <c r="P50" i="89"/>
  <c r="N46" i="89"/>
  <c r="O46" i="89"/>
  <c r="P46" i="89"/>
  <c r="M46" i="89"/>
  <c r="L46" i="89"/>
  <c r="P30" i="89"/>
  <c r="L30" i="89"/>
  <c r="M30" i="89"/>
  <c r="N30" i="89"/>
  <c r="O30" i="89"/>
  <c r="L44" i="89"/>
  <c r="P44" i="89"/>
  <c r="N44" i="89"/>
  <c r="O44" i="89"/>
  <c r="M44" i="89"/>
  <c r="L45" i="89"/>
  <c r="M45" i="89"/>
  <c r="N45" i="89"/>
  <c r="O45" i="89"/>
  <c r="P45" i="89"/>
  <c r="N31" i="89"/>
  <c r="P31" i="89"/>
  <c r="L31" i="89"/>
  <c r="M31" i="89"/>
  <c r="O31" i="89"/>
  <c r="N27" i="89"/>
  <c r="P27" i="89"/>
  <c r="O27" i="89"/>
  <c r="L27" i="89"/>
  <c r="M27" i="89"/>
  <c r="L24" i="89"/>
  <c r="P24" i="89"/>
  <c r="N24" i="89"/>
  <c r="M24" i="89"/>
  <c r="O24" i="89"/>
  <c r="N34" i="89"/>
  <c r="O34" i="89"/>
  <c r="P34" i="89"/>
  <c r="M34" i="89"/>
  <c r="L34" i="89"/>
  <c r="P36" i="89"/>
  <c r="L36" i="89"/>
  <c r="M36" i="89"/>
  <c r="O36" i="89"/>
  <c r="N36" i="89"/>
  <c r="L52" i="89"/>
  <c r="P52" i="89"/>
  <c r="O52" i="89"/>
  <c r="M52" i="89"/>
  <c r="N52" i="89"/>
  <c r="L33" i="89"/>
  <c r="M33" i="89"/>
  <c r="N33" i="89"/>
  <c r="O33" i="89"/>
  <c r="P33" i="89"/>
  <c r="P39" i="89"/>
  <c r="L39" i="89"/>
  <c r="N39" i="89"/>
  <c r="M39" i="89"/>
  <c r="O39" i="89"/>
  <c r="N35" i="89"/>
  <c r="P35" i="89"/>
  <c r="O35" i="89"/>
  <c r="L35" i="89"/>
  <c r="M35" i="89"/>
  <c r="L40" i="89"/>
  <c r="P40" i="89"/>
  <c r="O40" i="89"/>
  <c r="M40" i="89"/>
  <c r="N40" i="89"/>
  <c r="P49" i="89"/>
  <c r="L49" i="89"/>
  <c r="M49" i="89"/>
  <c r="N49" i="89"/>
  <c r="O49" i="89"/>
  <c r="L47" i="89"/>
  <c r="N47" i="89"/>
  <c r="P47" i="89"/>
  <c r="M47" i="89"/>
  <c r="O47" i="89"/>
  <c r="P54" i="89"/>
  <c r="O54" i="89"/>
  <c r="L54" i="89"/>
  <c r="M54" i="89"/>
  <c r="N54" i="89"/>
  <c r="O41" i="89"/>
  <c r="P41" i="89"/>
  <c r="N41" i="89"/>
  <c r="L41" i="89"/>
  <c r="M41" i="89"/>
  <c r="L42" i="89"/>
  <c r="M42" i="89"/>
  <c r="N42" i="89"/>
  <c r="O42" i="89"/>
  <c r="P42" i="89"/>
  <c r="N33" i="77"/>
  <c r="AE28" i="35"/>
  <c r="AF28" i="35" s="1"/>
  <c r="N10" i="77"/>
  <c r="L36" i="77"/>
  <c r="M10" i="77"/>
  <c r="N35" i="77"/>
  <c r="M36" i="77"/>
  <c r="T60" i="72"/>
  <c r="L35" i="77"/>
  <c r="M35" i="77"/>
  <c r="P36" i="77"/>
  <c r="O10" i="77"/>
  <c r="O36" i="77"/>
  <c r="O35" i="77"/>
  <c r="R36" i="77"/>
  <c r="BD4" i="74"/>
  <c r="Q21" i="186"/>
  <c r="M34" i="77"/>
  <c r="N39" i="77"/>
  <c r="T39" i="77"/>
  <c r="O34" i="77"/>
  <c r="P34" i="77"/>
  <c r="L38" i="77"/>
  <c r="L34" i="77"/>
  <c r="R62" i="78"/>
  <c r="S28" i="35"/>
  <c r="R28" i="35"/>
  <c r="L40" i="77"/>
  <c r="N14" i="77"/>
  <c r="O40" i="77"/>
  <c r="O14" i="77"/>
  <c r="AA27" i="35"/>
  <c r="Z27" i="35"/>
  <c r="S27" i="35"/>
  <c r="AE6" i="35"/>
  <c r="AF6" i="35" s="1"/>
  <c r="AE23" i="35"/>
  <c r="AF23" i="35" s="1"/>
  <c r="AE22" i="35"/>
  <c r="AF22" i="35" s="1"/>
  <c r="G33" i="35"/>
  <c r="G34" i="35" s="1"/>
  <c r="M88" i="77"/>
  <c r="O88" i="77"/>
  <c r="N42" i="77"/>
  <c r="O17" i="77"/>
  <c r="R68" i="77"/>
  <c r="M95" i="77"/>
  <c r="P48" i="77"/>
  <c r="M48" i="77"/>
  <c r="O42" i="77"/>
  <c r="P42" i="77"/>
  <c r="M87" i="77"/>
  <c r="R42" i="77"/>
  <c r="O87" i="77"/>
  <c r="T42" i="77"/>
  <c r="P87" i="77"/>
  <c r="M42" i="77"/>
  <c r="N17" i="77"/>
  <c r="R97" i="77"/>
  <c r="R49" i="77"/>
  <c r="T94" i="77"/>
  <c r="R87" i="77"/>
  <c r="T87" i="77"/>
  <c r="L87" i="77"/>
  <c r="T60" i="81"/>
  <c r="T64" i="77"/>
  <c r="R60" i="81"/>
  <c r="N96" i="77"/>
  <c r="R96" i="77"/>
  <c r="N86" i="77"/>
  <c r="O80" i="77"/>
  <c r="O95" i="77"/>
  <c r="P62" i="77"/>
  <c r="P95" i="77"/>
  <c r="M97" i="77"/>
  <c r="T62" i="77"/>
  <c r="L97" i="77"/>
  <c r="L62" i="77"/>
  <c r="R95" i="77"/>
  <c r="N97" i="77"/>
  <c r="M62" i="77"/>
  <c r="T95" i="77"/>
  <c r="P97" i="77"/>
  <c r="N62" i="77"/>
  <c r="L95" i="77"/>
  <c r="O97" i="77"/>
  <c r="O62" i="77"/>
  <c r="L15" i="77"/>
  <c r="M80" i="77"/>
  <c r="N16" i="77"/>
  <c r="O94" i="77"/>
  <c r="O49" i="77"/>
  <c r="O16" i="77"/>
  <c r="N68" i="77"/>
  <c r="M49" i="77"/>
  <c r="P16" i="77"/>
  <c r="P68" i="77"/>
  <c r="N49" i="77"/>
  <c r="M16" i="77"/>
  <c r="P94" i="77"/>
  <c r="O68" i="77"/>
  <c r="P49" i="77"/>
  <c r="M94" i="77"/>
  <c r="L68" i="77"/>
  <c r="T49" i="77"/>
  <c r="L94" i="77"/>
  <c r="M68" i="77"/>
  <c r="N94" i="77"/>
  <c r="P57" i="79"/>
  <c r="T75" i="77"/>
  <c r="P75" i="77"/>
  <c r="T78" i="81"/>
  <c r="M61" i="77"/>
  <c r="P72" i="77"/>
  <c r="N47" i="77"/>
  <c r="N84" i="77"/>
  <c r="M84" i="77"/>
  <c r="R64" i="77"/>
  <c r="N20" i="77"/>
  <c r="T47" i="77"/>
  <c r="T61" i="77"/>
  <c r="O72" i="77"/>
  <c r="L47" i="77"/>
  <c r="L61" i="77"/>
  <c r="N72" i="77"/>
  <c r="M15" i="77"/>
  <c r="O47" i="77"/>
  <c r="R85" i="77"/>
  <c r="N61" i="77"/>
  <c r="R72" i="77"/>
  <c r="N15" i="77"/>
  <c r="P47" i="77"/>
  <c r="P85" i="77"/>
  <c r="O15" i="77"/>
  <c r="O61" i="77"/>
  <c r="T72" i="77"/>
  <c r="P15" i="77"/>
  <c r="M47" i="77"/>
  <c r="P61" i="77"/>
  <c r="L72" i="77"/>
  <c r="R93" i="77"/>
  <c r="P20" i="77"/>
  <c r="O78" i="81"/>
  <c r="R75" i="77"/>
  <c r="P84" i="81"/>
  <c r="L75" i="77"/>
  <c r="T84" i="81"/>
  <c r="M75" i="77"/>
  <c r="O75" i="77"/>
  <c r="N57" i="79"/>
  <c r="L57" i="79"/>
  <c r="AF30" i="35"/>
  <c r="AU102" i="77"/>
  <c r="AE29" i="35"/>
  <c r="AF29" i="35" s="1"/>
  <c r="AL71" i="79"/>
  <c r="Z26" i="35"/>
  <c r="AI71" i="79"/>
  <c r="Y26" i="35"/>
  <c r="AI62" i="82"/>
  <c r="Y25" i="35"/>
  <c r="AE25" i="35" s="1"/>
  <c r="AF25" i="35" s="1"/>
  <c r="AI106" i="81"/>
  <c r="Y24" i="35"/>
  <c r="AR55" i="75"/>
  <c r="AA21" i="35"/>
  <c r="AO55" i="75"/>
  <c r="Z21" i="35"/>
  <c r="N40" i="77"/>
  <c r="L33" i="77"/>
  <c r="L84" i="77"/>
  <c r="O48" i="77"/>
  <c r="P96" i="77"/>
  <c r="O86" i="77"/>
  <c r="P40" i="77"/>
  <c r="P14" i="77"/>
  <c r="L64" i="77"/>
  <c r="R48" i="77"/>
  <c r="P86" i="77"/>
  <c r="R40" i="77"/>
  <c r="M64" i="77"/>
  <c r="P83" i="77"/>
  <c r="T96" i="77"/>
  <c r="T86" i="77"/>
  <c r="M40" i="77"/>
  <c r="M33" i="77"/>
  <c r="N64" i="77"/>
  <c r="T83" i="77"/>
  <c r="N67" i="77"/>
  <c r="T48" i="77"/>
  <c r="L96" i="77"/>
  <c r="R86" i="77"/>
  <c r="O44" i="77"/>
  <c r="L14" i="77"/>
  <c r="O33" i="77"/>
  <c r="O64" i="77"/>
  <c r="N48" i="77"/>
  <c r="M96" i="77"/>
  <c r="M86" i="77"/>
  <c r="T44" i="77"/>
  <c r="M62" i="78"/>
  <c r="N62" i="78"/>
  <c r="T62" i="78"/>
  <c r="L62" i="78"/>
  <c r="U13" i="78"/>
  <c r="V13" i="78" s="1"/>
  <c r="X13" i="78" s="1"/>
  <c r="U21" i="78"/>
  <c r="U33" i="78"/>
  <c r="U23" i="78"/>
  <c r="U10" i="78"/>
  <c r="U43" i="78"/>
  <c r="P18" i="78"/>
  <c r="P24" i="78"/>
  <c r="O46" i="78"/>
  <c r="L46" i="78"/>
  <c r="M46" i="78"/>
  <c r="N46" i="78"/>
  <c r="P46" i="78"/>
  <c r="P29" i="78"/>
  <c r="P39" i="78"/>
  <c r="P25" i="78"/>
  <c r="P34" i="78"/>
  <c r="P27" i="78"/>
  <c r="P28" i="78"/>
  <c r="P26" i="78"/>
  <c r="P42" i="78"/>
  <c r="P17" i="78"/>
  <c r="P16" i="78"/>
  <c r="P38" i="78"/>
  <c r="P40" i="78"/>
  <c r="P35" i="78"/>
  <c r="P41" i="78"/>
  <c r="P15" i="78"/>
  <c r="P9" i="78"/>
  <c r="P37" i="78"/>
  <c r="P36" i="78"/>
  <c r="P45" i="78"/>
  <c r="L45" i="78"/>
  <c r="M45" i="78"/>
  <c r="O45" i="78"/>
  <c r="N45" i="78"/>
  <c r="P30" i="78"/>
  <c r="P20" i="78"/>
  <c r="P12" i="78"/>
  <c r="O47" i="78"/>
  <c r="L47" i="78"/>
  <c r="M47" i="78"/>
  <c r="P47" i="78"/>
  <c r="N47" i="78"/>
  <c r="P22" i="78"/>
  <c r="P11" i="78"/>
  <c r="P19" i="78"/>
  <c r="P44" i="78"/>
  <c r="L44" i="78"/>
  <c r="O44" i="78"/>
  <c r="M44" i="78"/>
  <c r="N44" i="78"/>
  <c r="P32" i="78"/>
  <c r="P14" i="78"/>
  <c r="P31" i="78"/>
  <c r="O75" i="78"/>
  <c r="N63" i="77"/>
  <c r="O62" i="78"/>
  <c r="L60" i="72"/>
  <c r="M60" i="72"/>
  <c r="N60" i="72"/>
  <c r="O60" i="72"/>
  <c r="O78" i="78"/>
  <c r="M75" i="78"/>
  <c r="N63" i="78"/>
  <c r="M63" i="78"/>
  <c r="T63" i="78"/>
  <c r="O63" i="78"/>
  <c r="P63" i="78"/>
  <c r="R63" i="78"/>
  <c r="L80" i="78"/>
  <c r="T70" i="78"/>
  <c r="T88" i="78"/>
  <c r="L70" i="78"/>
  <c r="M88" i="78"/>
  <c r="P88" i="78"/>
  <c r="M70" i="78"/>
  <c r="N88" i="78"/>
  <c r="R70" i="78"/>
  <c r="O88" i="78"/>
  <c r="N70" i="78"/>
  <c r="L88" i="78"/>
  <c r="O70" i="78"/>
  <c r="T64" i="78"/>
  <c r="O64" i="78"/>
  <c r="P64" i="78"/>
  <c r="L58" i="78"/>
  <c r="O58" i="78"/>
  <c r="M58" i="78"/>
  <c r="R64" i="78"/>
  <c r="N58" i="78"/>
  <c r="L64" i="78"/>
  <c r="P58" i="78"/>
  <c r="M64" i="78"/>
  <c r="R58" i="78"/>
  <c r="M55" i="78"/>
  <c r="L66" i="78"/>
  <c r="O72" i="78"/>
  <c r="M72" i="78"/>
  <c r="T66" i="78"/>
  <c r="R55" i="78"/>
  <c r="N72" i="78"/>
  <c r="L55" i="78"/>
  <c r="P72" i="78"/>
  <c r="N66" i="78"/>
  <c r="N55" i="78"/>
  <c r="O66" i="78"/>
  <c r="T55" i="78"/>
  <c r="R72" i="78"/>
  <c r="P66" i="78"/>
  <c r="O55" i="78"/>
  <c r="T72" i="78"/>
  <c r="R66" i="78"/>
  <c r="M50" i="78"/>
  <c r="R50" i="78"/>
  <c r="T50" i="78"/>
  <c r="L50" i="78"/>
  <c r="N50" i="78"/>
  <c r="O50" i="78"/>
  <c r="T91" i="77"/>
  <c r="L43" i="77"/>
  <c r="O89" i="77"/>
  <c r="L71" i="77"/>
  <c r="P46" i="77"/>
  <c r="R46" i="77"/>
  <c r="P37" i="77"/>
  <c r="L44" i="77"/>
  <c r="T85" i="77"/>
  <c r="N71" i="77"/>
  <c r="N88" i="77"/>
  <c r="R83" i="77"/>
  <c r="T46" i="77"/>
  <c r="T89" i="77"/>
  <c r="M71" i="77"/>
  <c r="N37" i="77"/>
  <c r="R44" i="77"/>
  <c r="O43" i="77"/>
  <c r="L85" i="77"/>
  <c r="O71" i="77"/>
  <c r="P88" i="77"/>
  <c r="L83" i="77"/>
  <c r="M46" i="77"/>
  <c r="M44" i="77"/>
  <c r="P43" i="77"/>
  <c r="M85" i="77"/>
  <c r="P71" i="77"/>
  <c r="R88" i="77"/>
  <c r="N46" i="77"/>
  <c r="M89" i="77"/>
  <c r="N44" i="77"/>
  <c r="R43" i="77"/>
  <c r="N85" i="77"/>
  <c r="M83" i="77"/>
  <c r="O46" i="77"/>
  <c r="M60" i="77"/>
  <c r="L89" i="77"/>
  <c r="M43" i="77"/>
  <c r="T43" i="77"/>
  <c r="P45" i="77"/>
  <c r="P69" i="77"/>
  <c r="R71" i="77"/>
  <c r="T88" i="77"/>
  <c r="O83" i="77"/>
  <c r="N89" i="77"/>
  <c r="O18" i="77"/>
  <c r="R89" i="77"/>
  <c r="R45" i="77"/>
  <c r="T37" i="77"/>
  <c r="O39" i="77"/>
  <c r="L18" i="77"/>
  <c r="O37" i="77"/>
  <c r="O20" i="77"/>
  <c r="P39" i="77"/>
  <c r="N18" i="77"/>
  <c r="R39" i="77"/>
  <c r="M18" i="77"/>
  <c r="M19" i="77"/>
  <c r="R37" i="77"/>
  <c r="L20" i="77"/>
  <c r="P18" i="77"/>
  <c r="L37" i="77"/>
  <c r="L39" i="77"/>
  <c r="L58" i="81"/>
  <c r="O59" i="81"/>
  <c r="N58" i="81"/>
  <c r="O58" i="81"/>
  <c r="M58" i="81"/>
  <c r="P58" i="81"/>
  <c r="R58" i="81"/>
  <c r="M59" i="81"/>
  <c r="L59" i="81"/>
  <c r="L57" i="81"/>
  <c r="N57" i="81"/>
  <c r="M57" i="81"/>
  <c r="L83" i="81"/>
  <c r="T57" i="81"/>
  <c r="N83" i="81"/>
  <c r="O57" i="81"/>
  <c r="R57" i="81"/>
  <c r="T83" i="81"/>
  <c r="N84" i="81"/>
  <c r="L61" i="72"/>
  <c r="R61" i="72"/>
  <c r="O61" i="72"/>
  <c r="T61" i="72"/>
  <c r="P61" i="72"/>
  <c r="M61" i="72"/>
  <c r="P78" i="78"/>
  <c r="M80" i="78"/>
  <c r="T78" i="78"/>
  <c r="N80" i="78"/>
  <c r="L78" i="78"/>
  <c r="O80" i="78"/>
  <c r="R78" i="78"/>
  <c r="P80" i="78"/>
  <c r="M78" i="78"/>
  <c r="R80" i="78"/>
  <c r="M69" i="77"/>
  <c r="P70" i="77"/>
  <c r="N70" i="77"/>
  <c r="O70" i="77"/>
  <c r="R84" i="81"/>
  <c r="N45" i="77"/>
  <c r="T69" i="77"/>
  <c r="R71" i="78"/>
  <c r="P51" i="78"/>
  <c r="M74" i="78"/>
  <c r="AC8" i="35"/>
  <c r="L59" i="72"/>
  <c r="N59" i="72"/>
  <c r="O59" i="72"/>
  <c r="P59" i="72"/>
  <c r="T59" i="72"/>
  <c r="M59" i="72"/>
  <c r="R51" i="78"/>
  <c r="R74" i="78"/>
  <c r="L71" i="78"/>
  <c r="T51" i="78"/>
  <c r="T74" i="78"/>
  <c r="M71" i="78"/>
  <c r="N51" i="78"/>
  <c r="T71" i="78"/>
  <c r="L74" i="78"/>
  <c r="N71" i="78"/>
  <c r="L51" i="78"/>
  <c r="N74" i="78"/>
  <c r="O71" i="78"/>
  <c r="M51" i="78"/>
  <c r="O74" i="78"/>
  <c r="L24" i="202"/>
  <c r="N24" i="202"/>
  <c r="T24" i="202"/>
  <c r="M24" i="202"/>
  <c r="R24" i="202"/>
  <c r="P24" i="202"/>
  <c r="O24" i="202"/>
  <c r="O27" i="202"/>
  <c r="L27" i="202"/>
  <c r="N27" i="202"/>
  <c r="P27" i="202"/>
  <c r="M27" i="202"/>
  <c r="T27" i="202"/>
  <c r="R27" i="202"/>
  <c r="R8" i="202"/>
  <c r="M8" i="202"/>
  <c r="O8" i="202"/>
  <c r="P8" i="202"/>
  <c r="N8" i="202"/>
  <c r="L8" i="202"/>
  <c r="T8" i="202"/>
  <c r="L70" i="202"/>
  <c r="P70" i="202"/>
  <c r="N70" i="202"/>
  <c r="T70" i="202"/>
  <c r="R70" i="202"/>
  <c r="O70" i="202"/>
  <c r="M70" i="202"/>
  <c r="M28" i="202"/>
  <c r="L28" i="202"/>
  <c r="P28" i="202"/>
  <c r="T28" i="202"/>
  <c r="R28" i="202"/>
  <c r="O28" i="202"/>
  <c r="N28" i="202"/>
  <c r="L43" i="86"/>
  <c r="O43" i="86"/>
  <c r="R43" i="86"/>
  <c r="P43" i="86"/>
  <c r="M43" i="86"/>
  <c r="T43" i="86"/>
  <c r="N43" i="86"/>
  <c r="T12" i="202"/>
  <c r="R12" i="202"/>
  <c r="O12" i="202"/>
  <c r="N12" i="202"/>
  <c r="M12" i="202"/>
  <c r="L12" i="202"/>
  <c r="P12" i="202"/>
  <c r="O47" i="86"/>
  <c r="P47" i="86"/>
  <c r="N47" i="86"/>
  <c r="L47" i="86"/>
  <c r="R47" i="86"/>
  <c r="T47" i="86"/>
  <c r="M47" i="86"/>
  <c r="M83" i="81"/>
  <c r="N59" i="81"/>
  <c r="O84" i="81"/>
  <c r="O45" i="77"/>
  <c r="L69" i="77"/>
  <c r="M25" i="79"/>
  <c r="P25" i="79"/>
  <c r="L25" i="79"/>
  <c r="T25" i="79"/>
  <c r="R25" i="79"/>
  <c r="O25" i="79"/>
  <c r="N25" i="79"/>
  <c r="T23" i="202"/>
  <c r="N23" i="202"/>
  <c r="M23" i="202"/>
  <c r="L23" i="202"/>
  <c r="O23" i="202"/>
  <c r="R23" i="202"/>
  <c r="P23" i="202"/>
  <c r="O22" i="80"/>
  <c r="N22" i="80"/>
  <c r="L22" i="80"/>
  <c r="M22" i="80"/>
  <c r="T22" i="80"/>
  <c r="R22" i="80"/>
  <c r="P22" i="80"/>
  <c r="O51" i="86"/>
  <c r="P51" i="86"/>
  <c r="N51" i="86"/>
  <c r="T51" i="86"/>
  <c r="M51" i="86"/>
  <c r="R51" i="86"/>
  <c r="L51" i="86"/>
  <c r="R40" i="86"/>
  <c r="N40" i="86"/>
  <c r="L40" i="86"/>
  <c r="T40" i="86"/>
  <c r="P40" i="86"/>
  <c r="M40" i="86"/>
  <c r="O40" i="86"/>
  <c r="M53" i="86"/>
  <c r="T53" i="86"/>
  <c r="P53" i="86"/>
  <c r="L53" i="86"/>
  <c r="O53" i="86"/>
  <c r="N53" i="86"/>
  <c r="R53" i="86"/>
  <c r="O29" i="202"/>
  <c r="T29" i="202"/>
  <c r="N29" i="202"/>
  <c r="M29" i="202"/>
  <c r="L29" i="202"/>
  <c r="R29" i="202"/>
  <c r="P29" i="202"/>
  <c r="N17" i="79"/>
  <c r="M17" i="79"/>
  <c r="R17" i="79"/>
  <c r="L17" i="79"/>
  <c r="T17" i="79"/>
  <c r="P17" i="79"/>
  <c r="O17" i="79"/>
  <c r="N32" i="202"/>
  <c r="T32" i="202"/>
  <c r="R32" i="202"/>
  <c r="P32" i="202"/>
  <c r="O32" i="202"/>
  <c r="M32" i="202"/>
  <c r="L32" i="202"/>
  <c r="R26" i="82"/>
  <c r="L26" i="82"/>
  <c r="N26" i="82"/>
  <c r="P26" i="82"/>
  <c r="T26" i="82"/>
  <c r="O26" i="82"/>
  <c r="M26" i="82"/>
  <c r="R48" i="86"/>
  <c r="N48" i="86"/>
  <c r="T48" i="86"/>
  <c r="P48" i="86"/>
  <c r="L48" i="86"/>
  <c r="O48" i="86"/>
  <c r="M48" i="86"/>
  <c r="R44" i="86"/>
  <c r="P44" i="86"/>
  <c r="M44" i="86"/>
  <c r="O44" i="86"/>
  <c r="L44" i="86"/>
  <c r="N44" i="86"/>
  <c r="T44" i="86"/>
  <c r="L34" i="202"/>
  <c r="N34" i="202"/>
  <c r="T34" i="202"/>
  <c r="R34" i="202"/>
  <c r="P34" i="202"/>
  <c r="O34" i="202"/>
  <c r="M34" i="202"/>
  <c r="O83" i="81"/>
  <c r="P59" i="81"/>
  <c r="L84" i="81"/>
  <c r="T45" i="77"/>
  <c r="N69" i="77"/>
  <c r="P84" i="77"/>
  <c r="T70" i="77"/>
  <c r="M51" i="202"/>
  <c r="P51" i="202"/>
  <c r="O51" i="202"/>
  <c r="N51" i="202"/>
  <c r="L51" i="202"/>
  <c r="T51" i="202"/>
  <c r="R51" i="202"/>
  <c r="L26" i="202"/>
  <c r="P26" i="202"/>
  <c r="T26" i="202"/>
  <c r="N26" i="202"/>
  <c r="R26" i="202"/>
  <c r="O26" i="202"/>
  <c r="M26" i="202"/>
  <c r="T41" i="86"/>
  <c r="P41" i="86"/>
  <c r="M41" i="86"/>
  <c r="R41" i="86"/>
  <c r="O41" i="86"/>
  <c r="L41" i="86"/>
  <c r="N41" i="86"/>
  <c r="T36" i="202"/>
  <c r="L36" i="202"/>
  <c r="O36" i="202"/>
  <c r="R36" i="202"/>
  <c r="P36" i="202"/>
  <c r="N36" i="202"/>
  <c r="M36" i="202"/>
  <c r="T68" i="72"/>
  <c r="R68" i="72"/>
  <c r="P68" i="72"/>
  <c r="M68" i="72"/>
  <c r="O68" i="72"/>
  <c r="N68" i="72"/>
  <c r="L68" i="72"/>
  <c r="P83" i="81"/>
  <c r="R59" i="81"/>
  <c r="L45" i="77"/>
  <c r="O84" i="77"/>
  <c r="R70" i="77"/>
  <c r="M22" i="202"/>
  <c r="P22" i="202"/>
  <c r="R22" i="202"/>
  <c r="T22" i="202"/>
  <c r="O22" i="202"/>
  <c r="L22" i="202"/>
  <c r="N22" i="202"/>
  <c r="L38" i="202"/>
  <c r="N38" i="202"/>
  <c r="P38" i="202"/>
  <c r="M38" i="202"/>
  <c r="O38" i="202"/>
  <c r="R38" i="202"/>
  <c r="T38" i="202"/>
  <c r="R49" i="86"/>
  <c r="L49" i="86"/>
  <c r="P49" i="86"/>
  <c r="T49" i="86"/>
  <c r="O49" i="86"/>
  <c r="N49" i="86"/>
  <c r="M49" i="86"/>
  <c r="M70" i="72"/>
  <c r="T70" i="72"/>
  <c r="N70" i="72"/>
  <c r="R70" i="72"/>
  <c r="P70" i="72"/>
  <c r="O70" i="72"/>
  <c r="L70" i="72"/>
  <c r="O69" i="77"/>
  <c r="R84" i="77"/>
  <c r="O59" i="77"/>
  <c r="M70" i="77"/>
  <c r="T25" i="202"/>
  <c r="R25" i="202"/>
  <c r="P25" i="202"/>
  <c r="O25" i="202"/>
  <c r="N25" i="202"/>
  <c r="L25" i="202"/>
  <c r="M25" i="202"/>
  <c r="N65" i="202"/>
  <c r="M65" i="202"/>
  <c r="L65" i="202"/>
  <c r="T65" i="202"/>
  <c r="P65" i="202"/>
  <c r="R65" i="202"/>
  <c r="O65" i="202"/>
  <c r="R22" i="75"/>
  <c r="T22" i="75"/>
  <c r="L50" i="86"/>
  <c r="P50" i="86"/>
  <c r="T50" i="86"/>
  <c r="N50" i="86"/>
  <c r="O50" i="86"/>
  <c r="M50" i="86"/>
  <c r="R50" i="86"/>
  <c r="R46" i="86"/>
  <c r="M46" i="86"/>
  <c r="L46" i="86"/>
  <c r="O46" i="86"/>
  <c r="P46" i="86"/>
  <c r="T46" i="86"/>
  <c r="N46" i="86"/>
  <c r="R13" i="202"/>
  <c r="T13" i="202"/>
  <c r="P13" i="202"/>
  <c r="O13" i="202"/>
  <c r="N13" i="202"/>
  <c r="M13" i="202"/>
  <c r="L13" i="202"/>
  <c r="L61" i="81"/>
  <c r="L30" i="202"/>
  <c r="T30" i="202"/>
  <c r="R30" i="202"/>
  <c r="O30" i="202"/>
  <c r="P30" i="202"/>
  <c r="N30" i="202"/>
  <c r="M30" i="202"/>
  <c r="M31" i="202"/>
  <c r="N31" i="202"/>
  <c r="R31" i="202"/>
  <c r="L31" i="202"/>
  <c r="T31" i="202"/>
  <c r="P31" i="202"/>
  <c r="O31" i="202"/>
  <c r="R42" i="86"/>
  <c r="P42" i="86"/>
  <c r="N42" i="86"/>
  <c r="L42" i="86"/>
  <c r="T42" i="86"/>
  <c r="O42" i="86"/>
  <c r="M42" i="86"/>
  <c r="T54" i="86"/>
  <c r="R54" i="86"/>
  <c r="P54" i="86"/>
  <c r="N54" i="86"/>
  <c r="M54" i="86"/>
  <c r="O54" i="86"/>
  <c r="L54" i="86"/>
  <c r="T52" i="86"/>
  <c r="R52" i="86"/>
  <c r="P52" i="86"/>
  <c r="O52" i="86"/>
  <c r="M52" i="86"/>
  <c r="N52" i="86"/>
  <c r="L52" i="86"/>
  <c r="N45" i="86"/>
  <c r="M45" i="86"/>
  <c r="R45" i="86"/>
  <c r="L45" i="86"/>
  <c r="P45" i="86"/>
  <c r="O45" i="86"/>
  <c r="T45" i="86"/>
  <c r="R57" i="79"/>
  <c r="T57" i="79"/>
  <c r="M59" i="79"/>
  <c r="M57" i="79"/>
  <c r="O54" i="78"/>
  <c r="R90" i="78"/>
  <c r="N73" i="78"/>
  <c r="L73" i="78"/>
  <c r="N90" i="78"/>
  <c r="R56" i="78"/>
  <c r="O73" i="78"/>
  <c r="R65" i="78"/>
  <c r="T90" i="78"/>
  <c r="O56" i="78"/>
  <c r="P73" i="78"/>
  <c r="L54" i="78"/>
  <c r="L90" i="78"/>
  <c r="R73" i="78"/>
  <c r="M90" i="78"/>
  <c r="O90" i="78"/>
  <c r="T73" i="78"/>
  <c r="P54" i="78"/>
  <c r="P56" i="78"/>
  <c r="T54" i="78"/>
  <c r="R54" i="78"/>
  <c r="T56" i="78"/>
  <c r="M54" i="78"/>
  <c r="L56" i="78"/>
  <c r="M56" i="78"/>
  <c r="L75" i="78"/>
  <c r="P65" i="78"/>
  <c r="P75" i="78"/>
  <c r="T65" i="78"/>
  <c r="R75" i="78"/>
  <c r="T48" i="78"/>
  <c r="M65" i="78"/>
  <c r="T75" i="78"/>
  <c r="N65" i="78"/>
  <c r="O65" i="78"/>
  <c r="T49" i="78"/>
  <c r="L57" i="78"/>
  <c r="M67" i="78"/>
  <c r="O57" i="78"/>
  <c r="P57" i="78"/>
  <c r="R57" i="78"/>
  <c r="T57" i="78"/>
  <c r="M57" i="78"/>
  <c r="T67" i="78"/>
  <c r="P91" i="77"/>
  <c r="T74" i="77"/>
  <c r="N90" i="77"/>
  <c r="M63" i="77"/>
  <c r="N59" i="79"/>
  <c r="R59" i="79"/>
  <c r="T59" i="79"/>
  <c r="P59" i="79"/>
  <c r="O59" i="79"/>
  <c r="M34" i="81"/>
  <c r="N34" i="81"/>
  <c r="M61" i="81"/>
  <c r="O34" i="81"/>
  <c r="P34" i="81"/>
  <c r="O61" i="81"/>
  <c r="P61" i="81"/>
  <c r="R34" i="81"/>
  <c r="R61" i="81"/>
  <c r="T34" i="81"/>
  <c r="N61" i="81"/>
  <c r="U50" i="70"/>
  <c r="V50" i="70" s="1"/>
  <c r="X50" i="70" s="1"/>
  <c r="U46" i="66"/>
  <c r="AB46" i="66" s="1"/>
  <c r="N93" i="77"/>
  <c r="P59" i="77"/>
  <c r="N38" i="77"/>
  <c r="P92" i="77"/>
  <c r="L59" i="77"/>
  <c r="R91" i="77"/>
  <c r="T60" i="77"/>
  <c r="O38" i="77"/>
  <c r="O92" i="77"/>
  <c r="L91" i="77"/>
  <c r="O60" i="77"/>
  <c r="M38" i="77"/>
  <c r="P38" i="77"/>
  <c r="R92" i="77"/>
  <c r="N60" i="77"/>
  <c r="T92" i="77"/>
  <c r="M91" i="77"/>
  <c r="P60" i="77"/>
  <c r="T38" i="77"/>
  <c r="L92" i="77"/>
  <c r="O91" i="77"/>
  <c r="R60" i="77"/>
  <c r="N92" i="77"/>
  <c r="P82" i="77"/>
  <c r="R49" i="78"/>
  <c r="R48" i="78"/>
  <c r="L48" i="78"/>
  <c r="M49" i="78"/>
  <c r="M48" i="78"/>
  <c r="N49" i="78"/>
  <c r="N48" i="78"/>
  <c r="O49" i="78"/>
  <c r="O48" i="78"/>
  <c r="P49" i="78"/>
  <c r="T59" i="78"/>
  <c r="R86" i="73"/>
  <c r="N86" i="73"/>
  <c r="T86" i="73"/>
  <c r="P86" i="73"/>
  <c r="O86" i="73"/>
  <c r="M86" i="73"/>
  <c r="L86" i="73"/>
  <c r="O78" i="72"/>
  <c r="N78" i="72"/>
  <c r="M78" i="72"/>
  <c r="T78" i="72"/>
  <c r="R78" i="72"/>
  <c r="P78" i="72"/>
  <c r="L78" i="72"/>
  <c r="R61" i="76"/>
  <c r="T61" i="76"/>
  <c r="L46" i="202"/>
  <c r="P46" i="202"/>
  <c r="N46" i="202"/>
  <c r="R46" i="202"/>
  <c r="M46" i="202"/>
  <c r="O46" i="202"/>
  <c r="T46" i="202"/>
  <c r="T82" i="77"/>
  <c r="L58" i="77"/>
  <c r="M90" i="77"/>
  <c r="P67" i="77"/>
  <c r="P11" i="202"/>
  <c r="N11" i="202"/>
  <c r="O11" i="202"/>
  <c r="M11" i="202"/>
  <c r="T11" i="202"/>
  <c r="L11" i="202"/>
  <c r="R11" i="202"/>
  <c r="R89" i="73"/>
  <c r="L89" i="73"/>
  <c r="M89" i="73"/>
  <c r="T89" i="73"/>
  <c r="P89" i="73"/>
  <c r="O89" i="73"/>
  <c r="N89" i="73"/>
  <c r="M81" i="73"/>
  <c r="L81" i="73"/>
  <c r="T81" i="73"/>
  <c r="R81" i="73"/>
  <c r="N81" i="73"/>
  <c r="P81" i="73"/>
  <c r="O81" i="73"/>
  <c r="T64" i="76"/>
  <c r="R64" i="76"/>
  <c r="M38" i="82"/>
  <c r="P38" i="82"/>
  <c r="L38" i="82"/>
  <c r="T38" i="82"/>
  <c r="R38" i="82"/>
  <c r="N38" i="82"/>
  <c r="O38" i="82"/>
  <c r="R28" i="80"/>
  <c r="P28" i="80"/>
  <c r="N28" i="80"/>
  <c r="M28" i="80"/>
  <c r="T28" i="80"/>
  <c r="O28" i="80"/>
  <c r="L28" i="80"/>
  <c r="N20" i="80"/>
  <c r="M20" i="80"/>
  <c r="L20" i="80"/>
  <c r="T20" i="80"/>
  <c r="P20" i="80"/>
  <c r="O20" i="80"/>
  <c r="R20" i="80"/>
  <c r="R63" i="72"/>
  <c r="P63" i="72"/>
  <c r="O63" i="72"/>
  <c r="M63" i="72"/>
  <c r="T63" i="72"/>
  <c r="N63" i="72"/>
  <c r="L63" i="72"/>
  <c r="O69" i="72"/>
  <c r="T69" i="72"/>
  <c r="R69" i="72"/>
  <c r="P69" i="72"/>
  <c r="N69" i="72"/>
  <c r="L69" i="72"/>
  <c r="M69" i="72"/>
  <c r="R54" i="76"/>
  <c r="T54" i="76"/>
  <c r="L27" i="79"/>
  <c r="T27" i="79"/>
  <c r="R27" i="79"/>
  <c r="O27" i="79"/>
  <c r="N27" i="79"/>
  <c r="M27" i="79"/>
  <c r="P27" i="79"/>
  <c r="R79" i="72"/>
  <c r="P79" i="72"/>
  <c r="N79" i="72"/>
  <c r="M79" i="72"/>
  <c r="T79" i="72"/>
  <c r="L79" i="72"/>
  <c r="O79" i="72"/>
  <c r="M74" i="202"/>
  <c r="L74" i="202"/>
  <c r="T74" i="202"/>
  <c r="R74" i="202"/>
  <c r="P74" i="202"/>
  <c r="O74" i="202"/>
  <c r="N74" i="202"/>
  <c r="M11" i="79"/>
  <c r="T11" i="79"/>
  <c r="O11" i="79"/>
  <c r="N11" i="79"/>
  <c r="P11" i="79"/>
  <c r="R11" i="79"/>
  <c r="L11" i="79"/>
  <c r="R54" i="202"/>
  <c r="O54" i="202"/>
  <c r="P54" i="202"/>
  <c r="N54" i="202"/>
  <c r="L54" i="202"/>
  <c r="T54" i="202"/>
  <c r="M54" i="202"/>
  <c r="R10" i="82"/>
  <c r="P10" i="82"/>
  <c r="T10" i="82"/>
  <c r="O10" i="82"/>
  <c r="N10" i="82"/>
  <c r="M10" i="82"/>
  <c r="L10" i="82"/>
  <c r="N34" i="79"/>
  <c r="M34" i="79"/>
  <c r="L34" i="79"/>
  <c r="R34" i="79"/>
  <c r="P34" i="79"/>
  <c r="O34" i="79"/>
  <c r="T34" i="79"/>
  <c r="O57" i="72"/>
  <c r="L57" i="72"/>
  <c r="P57" i="72"/>
  <c r="T57" i="72"/>
  <c r="R57" i="72"/>
  <c r="M57" i="72"/>
  <c r="N57" i="72"/>
  <c r="P30" i="79"/>
  <c r="O30" i="79"/>
  <c r="N30" i="79"/>
  <c r="L30" i="79"/>
  <c r="T30" i="79"/>
  <c r="R30" i="79"/>
  <c r="M30" i="79"/>
  <c r="O63" i="202"/>
  <c r="M63" i="202"/>
  <c r="R63" i="202"/>
  <c r="T63" i="202"/>
  <c r="N63" i="202"/>
  <c r="P63" i="202"/>
  <c r="L63" i="202"/>
  <c r="L32" i="80"/>
  <c r="T32" i="80"/>
  <c r="R32" i="80"/>
  <c r="M32" i="80"/>
  <c r="O32" i="80"/>
  <c r="P32" i="80"/>
  <c r="N32" i="80"/>
  <c r="P55" i="202"/>
  <c r="N55" i="202"/>
  <c r="R55" i="202"/>
  <c r="O55" i="202"/>
  <c r="L55" i="202"/>
  <c r="M55" i="202"/>
  <c r="T55" i="202"/>
  <c r="T30" i="89"/>
  <c r="R30" i="89"/>
  <c r="P78" i="73"/>
  <c r="O78" i="73"/>
  <c r="M78" i="73"/>
  <c r="L78" i="73"/>
  <c r="T78" i="73"/>
  <c r="N78" i="73"/>
  <c r="R78" i="73"/>
  <c r="M31" i="82"/>
  <c r="O31" i="82"/>
  <c r="L31" i="82"/>
  <c r="T31" i="82"/>
  <c r="P31" i="82"/>
  <c r="N31" i="82"/>
  <c r="R31" i="82"/>
  <c r="P42" i="82"/>
  <c r="T42" i="82"/>
  <c r="O42" i="82"/>
  <c r="M42" i="82"/>
  <c r="N42" i="82"/>
  <c r="R42" i="82"/>
  <c r="L42" i="82"/>
  <c r="M40" i="79"/>
  <c r="L40" i="79"/>
  <c r="R40" i="79"/>
  <c r="P40" i="79"/>
  <c r="T40" i="79"/>
  <c r="O40" i="79"/>
  <c r="N40" i="79"/>
  <c r="L67" i="78"/>
  <c r="O19" i="77"/>
  <c r="P17" i="77"/>
  <c r="P11" i="77"/>
  <c r="P13" i="77"/>
  <c r="P23" i="77"/>
  <c r="U77" i="69"/>
  <c r="AB77" i="69" s="1"/>
  <c r="U93" i="69"/>
  <c r="AB93" i="69" s="1"/>
  <c r="U107" i="69"/>
  <c r="V107" i="69" s="1"/>
  <c r="X107" i="69" s="1"/>
  <c r="U52" i="70"/>
  <c r="V52" i="70" s="1"/>
  <c r="X52" i="70" s="1"/>
  <c r="U47" i="70"/>
  <c r="AB47" i="70" s="1"/>
  <c r="R78" i="81"/>
  <c r="O60" i="81"/>
  <c r="L74" i="77"/>
  <c r="M58" i="77"/>
  <c r="O90" i="77"/>
  <c r="N80" i="77"/>
  <c r="O93" i="77"/>
  <c r="R67" i="77"/>
  <c r="T59" i="77"/>
  <c r="O63" i="77"/>
  <c r="R69" i="202"/>
  <c r="P69" i="202"/>
  <c r="N69" i="202"/>
  <c r="L69" i="202"/>
  <c r="O69" i="202"/>
  <c r="M69" i="202"/>
  <c r="T69" i="202"/>
  <c r="T50" i="202"/>
  <c r="O50" i="202"/>
  <c r="N50" i="202"/>
  <c r="R50" i="202"/>
  <c r="L50" i="202"/>
  <c r="P50" i="202"/>
  <c r="M50" i="202"/>
  <c r="T85" i="73"/>
  <c r="R85" i="73"/>
  <c r="P85" i="73"/>
  <c r="O85" i="73"/>
  <c r="L85" i="73"/>
  <c r="M85" i="73"/>
  <c r="N85" i="73"/>
  <c r="M80" i="73"/>
  <c r="L80" i="73"/>
  <c r="P80" i="73"/>
  <c r="T80" i="73"/>
  <c r="R80" i="73"/>
  <c r="N80" i="73"/>
  <c r="O80" i="73"/>
  <c r="N49" i="75"/>
  <c r="R49" i="75"/>
  <c r="P49" i="75"/>
  <c r="M49" i="75"/>
  <c r="L49" i="75"/>
  <c r="O49" i="75"/>
  <c r="T49" i="75"/>
  <c r="R38" i="79"/>
  <c r="P38" i="79"/>
  <c r="O38" i="79"/>
  <c r="M38" i="79"/>
  <c r="L38" i="79"/>
  <c r="T38" i="79"/>
  <c r="N38" i="79"/>
  <c r="L80" i="72"/>
  <c r="O80" i="72"/>
  <c r="R80" i="72"/>
  <c r="M80" i="72"/>
  <c r="T80" i="72"/>
  <c r="P80" i="72"/>
  <c r="N80" i="72"/>
  <c r="P72" i="202"/>
  <c r="R72" i="202"/>
  <c r="O72" i="202"/>
  <c r="N72" i="202"/>
  <c r="L72" i="202"/>
  <c r="T72" i="202"/>
  <c r="M72" i="202"/>
  <c r="O65" i="72"/>
  <c r="N65" i="72"/>
  <c r="M65" i="72"/>
  <c r="L65" i="72"/>
  <c r="P65" i="72"/>
  <c r="T65" i="72"/>
  <c r="R65" i="72"/>
  <c r="M17" i="82"/>
  <c r="L17" i="82"/>
  <c r="T17" i="82"/>
  <c r="P17" i="82"/>
  <c r="O17" i="82"/>
  <c r="R17" i="82"/>
  <c r="N17" i="82"/>
  <c r="R45" i="79"/>
  <c r="M45" i="79"/>
  <c r="L45" i="79"/>
  <c r="P45" i="79"/>
  <c r="T45" i="79"/>
  <c r="O45" i="79"/>
  <c r="N45" i="79"/>
  <c r="T59" i="202"/>
  <c r="M59" i="202"/>
  <c r="P59" i="202"/>
  <c r="O59" i="202"/>
  <c r="N59" i="202"/>
  <c r="R59" i="202"/>
  <c r="L59" i="202"/>
  <c r="T27" i="89"/>
  <c r="R27" i="89"/>
  <c r="N23" i="82"/>
  <c r="R23" i="82"/>
  <c r="M23" i="82"/>
  <c r="L23" i="82"/>
  <c r="O23" i="82"/>
  <c r="T23" i="82"/>
  <c r="P23" i="82"/>
  <c r="M46" i="79"/>
  <c r="L46" i="79"/>
  <c r="T46" i="79"/>
  <c r="P46" i="79"/>
  <c r="O46" i="79"/>
  <c r="R46" i="79"/>
  <c r="N46" i="79"/>
  <c r="P53" i="202"/>
  <c r="N53" i="202"/>
  <c r="O53" i="202"/>
  <c r="M53" i="202"/>
  <c r="T53" i="202"/>
  <c r="R53" i="202"/>
  <c r="L53" i="202"/>
  <c r="M43" i="79"/>
  <c r="L43" i="79"/>
  <c r="T43" i="79"/>
  <c r="P43" i="79"/>
  <c r="O43" i="79"/>
  <c r="N43" i="79"/>
  <c r="R43" i="79"/>
  <c r="T27" i="82"/>
  <c r="R27" i="82"/>
  <c r="M27" i="82"/>
  <c r="O27" i="82"/>
  <c r="N27" i="82"/>
  <c r="P27" i="82"/>
  <c r="L27" i="82"/>
  <c r="T94" i="70"/>
  <c r="T4" i="70" s="1"/>
  <c r="O94" i="70"/>
  <c r="P94" i="70"/>
  <c r="P4" i="70" s="1"/>
  <c r="R94" i="70"/>
  <c r="O15" i="35" s="1"/>
  <c r="M94" i="70"/>
  <c r="M4" i="70" s="1"/>
  <c r="N94" i="70"/>
  <c r="L15" i="35" s="1"/>
  <c r="R12" i="75"/>
  <c r="T12" i="75"/>
  <c r="T74" i="73"/>
  <c r="R74" i="73"/>
  <c r="O74" i="73"/>
  <c r="N74" i="73"/>
  <c r="M74" i="73"/>
  <c r="L74" i="73"/>
  <c r="P74" i="73"/>
  <c r="T66" i="76"/>
  <c r="R66" i="76"/>
  <c r="T62" i="76"/>
  <c r="R62" i="76"/>
  <c r="M62" i="202"/>
  <c r="P62" i="202"/>
  <c r="L62" i="202"/>
  <c r="T62" i="202"/>
  <c r="R62" i="202"/>
  <c r="O62" i="202"/>
  <c r="N62" i="202"/>
  <c r="R14" i="79"/>
  <c r="P14" i="79"/>
  <c r="O14" i="79"/>
  <c r="M14" i="79"/>
  <c r="L14" i="79"/>
  <c r="T14" i="79"/>
  <c r="N14" i="79"/>
  <c r="R58" i="202"/>
  <c r="T58" i="202"/>
  <c r="L58" i="202"/>
  <c r="O58" i="202"/>
  <c r="N58" i="202"/>
  <c r="M58" i="202"/>
  <c r="P58" i="202"/>
  <c r="T29" i="89"/>
  <c r="R29" i="89"/>
  <c r="T10" i="202"/>
  <c r="N10" i="202"/>
  <c r="L10" i="202"/>
  <c r="P10" i="202"/>
  <c r="O10" i="202"/>
  <c r="M10" i="202"/>
  <c r="R10" i="202"/>
  <c r="M26" i="75"/>
  <c r="T26" i="75"/>
  <c r="L26" i="75"/>
  <c r="R26" i="75"/>
  <c r="P26" i="75"/>
  <c r="O26" i="75"/>
  <c r="N26" i="75"/>
  <c r="T17" i="75"/>
  <c r="R17" i="75"/>
  <c r="N20" i="82"/>
  <c r="L20" i="82"/>
  <c r="R20" i="82"/>
  <c r="O20" i="82"/>
  <c r="M20" i="82"/>
  <c r="T20" i="82"/>
  <c r="P20" i="82"/>
  <c r="P19" i="77"/>
  <c r="L11" i="77"/>
  <c r="L13" i="77"/>
  <c r="L78" i="81"/>
  <c r="L60" i="81"/>
  <c r="L82" i="77"/>
  <c r="N74" i="77"/>
  <c r="P58" i="77"/>
  <c r="R90" i="77"/>
  <c r="P80" i="77"/>
  <c r="T67" i="77"/>
  <c r="P63" i="77"/>
  <c r="O92" i="86"/>
  <c r="N92" i="86"/>
  <c r="L92" i="86"/>
  <c r="T92" i="86"/>
  <c r="P92" i="86"/>
  <c r="M92" i="86"/>
  <c r="R92" i="86"/>
  <c r="O92" i="73"/>
  <c r="P92" i="73"/>
  <c r="L92" i="73"/>
  <c r="N92" i="73"/>
  <c r="M92" i="73"/>
  <c r="T92" i="73"/>
  <c r="R92" i="73"/>
  <c r="N75" i="73"/>
  <c r="M75" i="73"/>
  <c r="L75" i="73"/>
  <c r="T75" i="73"/>
  <c r="P75" i="73"/>
  <c r="O75" i="73"/>
  <c r="R75" i="73"/>
  <c r="L24" i="75"/>
  <c r="T24" i="75"/>
  <c r="O24" i="75"/>
  <c r="N24" i="75"/>
  <c r="M24" i="75"/>
  <c r="R24" i="75"/>
  <c r="P24" i="75"/>
  <c r="N9" i="202"/>
  <c r="L9" i="202"/>
  <c r="R9" i="202"/>
  <c r="M9" i="202"/>
  <c r="P9" i="202"/>
  <c r="T9" i="202"/>
  <c r="O9" i="202"/>
  <c r="R21" i="75"/>
  <c r="T21" i="75"/>
  <c r="R18" i="75"/>
  <c r="T18" i="75"/>
  <c r="M45" i="202"/>
  <c r="T45" i="202"/>
  <c r="R45" i="202"/>
  <c r="N45" i="202"/>
  <c r="L45" i="202"/>
  <c r="O45" i="202"/>
  <c r="P45" i="202"/>
  <c r="T20" i="79"/>
  <c r="P20" i="79"/>
  <c r="N20" i="79"/>
  <c r="M20" i="79"/>
  <c r="O20" i="79"/>
  <c r="L20" i="79"/>
  <c r="R20" i="79"/>
  <c r="R17" i="80"/>
  <c r="T17" i="80"/>
  <c r="R15" i="80"/>
  <c r="T15" i="80"/>
  <c r="P35" i="79"/>
  <c r="O35" i="79"/>
  <c r="M35" i="79"/>
  <c r="L35" i="79"/>
  <c r="N35" i="79"/>
  <c r="T35" i="79"/>
  <c r="R35" i="79"/>
  <c r="L41" i="82"/>
  <c r="T41" i="82"/>
  <c r="R41" i="82"/>
  <c r="O41" i="82"/>
  <c r="P41" i="82"/>
  <c r="N41" i="82"/>
  <c r="M41" i="82"/>
  <c r="L82" i="72"/>
  <c r="T82" i="72"/>
  <c r="P82" i="72"/>
  <c r="M82" i="72"/>
  <c r="R82" i="72"/>
  <c r="O82" i="72"/>
  <c r="N82" i="72"/>
  <c r="O32" i="82"/>
  <c r="T32" i="82"/>
  <c r="N32" i="82"/>
  <c r="M32" i="82"/>
  <c r="L32" i="82"/>
  <c r="R32" i="82"/>
  <c r="P32" i="82"/>
  <c r="L13" i="82"/>
  <c r="O13" i="82"/>
  <c r="M13" i="82"/>
  <c r="R13" i="82"/>
  <c r="P13" i="82"/>
  <c r="T13" i="82"/>
  <c r="N13" i="82"/>
  <c r="T44" i="202"/>
  <c r="N44" i="202"/>
  <c r="R44" i="202"/>
  <c r="O44" i="202"/>
  <c r="L44" i="202"/>
  <c r="M44" i="202"/>
  <c r="P44" i="202"/>
  <c r="T56" i="76"/>
  <c r="R56" i="76"/>
  <c r="T12" i="80"/>
  <c r="R12" i="80"/>
  <c r="L23" i="77"/>
  <c r="M59" i="78"/>
  <c r="O67" i="78"/>
  <c r="L17" i="77"/>
  <c r="M11" i="77"/>
  <c r="M13" i="77"/>
  <c r="M78" i="81"/>
  <c r="N82" i="77"/>
  <c r="M74" i="77"/>
  <c r="N58" i="77"/>
  <c r="P90" i="77"/>
  <c r="R80" i="77"/>
  <c r="P93" i="77"/>
  <c r="L67" i="77"/>
  <c r="R40" i="202"/>
  <c r="O40" i="202"/>
  <c r="N40" i="202"/>
  <c r="M40" i="202"/>
  <c r="L40" i="202"/>
  <c r="P40" i="202"/>
  <c r="T40" i="202"/>
  <c r="R12" i="65"/>
  <c r="R108" i="65" s="1"/>
  <c r="T12" i="65"/>
  <c r="T108" i="65" s="1"/>
  <c r="O12" i="65"/>
  <c r="O108" i="65" s="1"/>
  <c r="L12" i="65"/>
  <c r="L108" i="65" s="1"/>
  <c r="M12" i="65"/>
  <c r="M108" i="65" s="1"/>
  <c r="N12" i="65"/>
  <c r="N108" i="65" s="1"/>
  <c r="P12" i="65"/>
  <c r="P108" i="65" s="1"/>
  <c r="R53" i="89"/>
  <c r="T53" i="89"/>
  <c r="T83" i="73"/>
  <c r="L83" i="73"/>
  <c r="R83" i="73"/>
  <c r="P83" i="73"/>
  <c r="O83" i="73"/>
  <c r="N83" i="73"/>
  <c r="M83" i="73"/>
  <c r="R88" i="73"/>
  <c r="O88" i="73"/>
  <c r="N88" i="73"/>
  <c r="M88" i="73"/>
  <c r="P88" i="73"/>
  <c r="T88" i="73"/>
  <c r="L88" i="73"/>
  <c r="M15" i="79"/>
  <c r="L15" i="79"/>
  <c r="R15" i="79"/>
  <c r="P15" i="79"/>
  <c r="T15" i="79"/>
  <c r="O15" i="79"/>
  <c r="N15" i="79"/>
  <c r="N19" i="82"/>
  <c r="L19" i="82"/>
  <c r="M19" i="82"/>
  <c r="R19" i="82"/>
  <c r="O19" i="82"/>
  <c r="T19" i="82"/>
  <c r="P19" i="82"/>
  <c r="O75" i="202"/>
  <c r="N75" i="202"/>
  <c r="M75" i="202"/>
  <c r="L75" i="202"/>
  <c r="T75" i="202"/>
  <c r="R75" i="202"/>
  <c r="P75" i="202"/>
  <c r="N31" i="79"/>
  <c r="M31" i="79"/>
  <c r="L31" i="79"/>
  <c r="T31" i="79"/>
  <c r="R31" i="79"/>
  <c r="P31" i="79"/>
  <c r="O31" i="79"/>
  <c r="R57" i="76"/>
  <c r="T57" i="76"/>
  <c r="P52" i="202"/>
  <c r="O52" i="202"/>
  <c r="M52" i="202"/>
  <c r="N52" i="202"/>
  <c r="L52" i="202"/>
  <c r="T52" i="202"/>
  <c r="R52" i="202"/>
  <c r="L16" i="79"/>
  <c r="T16" i="79"/>
  <c r="P16" i="79"/>
  <c r="O16" i="79"/>
  <c r="R16" i="79"/>
  <c r="N16" i="79"/>
  <c r="M16" i="79"/>
  <c r="R44" i="73"/>
  <c r="M44" i="73"/>
  <c r="N44" i="73"/>
  <c r="O44" i="73"/>
  <c r="P44" i="73"/>
  <c r="T44" i="73"/>
  <c r="L44" i="73"/>
  <c r="L23" i="75"/>
  <c r="T23" i="75"/>
  <c r="O23" i="75"/>
  <c r="R23" i="75"/>
  <c r="P23" i="75"/>
  <c r="N23" i="75"/>
  <c r="M23" i="75"/>
  <c r="T60" i="76"/>
  <c r="R60" i="76"/>
  <c r="R30" i="82"/>
  <c r="O30" i="82"/>
  <c r="N30" i="82"/>
  <c r="L30" i="82"/>
  <c r="T30" i="82"/>
  <c r="M30" i="82"/>
  <c r="P30" i="82"/>
  <c r="T13" i="80"/>
  <c r="R13" i="80"/>
  <c r="R42" i="202"/>
  <c r="P42" i="202"/>
  <c r="O42" i="202"/>
  <c r="N42" i="202"/>
  <c r="L42" i="202"/>
  <c r="T42" i="202"/>
  <c r="M42" i="202"/>
  <c r="T40" i="82"/>
  <c r="N40" i="82"/>
  <c r="P40" i="82"/>
  <c r="L40" i="82"/>
  <c r="R40" i="82"/>
  <c r="O40" i="82"/>
  <c r="M40" i="82"/>
  <c r="R37" i="82"/>
  <c r="P37" i="82"/>
  <c r="O37" i="82"/>
  <c r="L37" i="82"/>
  <c r="T37" i="82"/>
  <c r="N37" i="82"/>
  <c r="M37" i="82"/>
  <c r="M29" i="79"/>
  <c r="L29" i="79"/>
  <c r="T29" i="79"/>
  <c r="R29" i="79"/>
  <c r="P29" i="79"/>
  <c r="N29" i="79"/>
  <c r="O29" i="79"/>
  <c r="N19" i="80"/>
  <c r="M19" i="80"/>
  <c r="L19" i="80"/>
  <c r="P19" i="80"/>
  <c r="T19" i="80"/>
  <c r="O19" i="80"/>
  <c r="R19" i="80"/>
  <c r="O47" i="202"/>
  <c r="M47" i="202"/>
  <c r="L47" i="202"/>
  <c r="P47" i="202"/>
  <c r="N47" i="202"/>
  <c r="R47" i="202"/>
  <c r="T47" i="202"/>
  <c r="O29" i="82"/>
  <c r="M29" i="82"/>
  <c r="T29" i="82"/>
  <c r="P29" i="82"/>
  <c r="N29" i="82"/>
  <c r="L29" i="82"/>
  <c r="R29" i="82"/>
  <c r="T22" i="79"/>
  <c r="R22" i="79"/>
  <c r="P22" i="79"/>
  <c r="O22" i="79"/>
  <c r="M22" i="79"/>
  <c r="L22" i="79"/>
  <c r="N22" i="79"/>
  <c r="R43" i="202"/>
  <c r="M43" i="202"/>
  <c r="P43" i="202"/>
  <c r="N43" i="202"/>
  <c r="L43" i="202"/>
  <c r="O43" i="202"/>
  <c r="T43" i="202"/>
  <c r="O56" i="86"/>
  <c r="P56" i="86"/>
  <c r="T56" i="86"/>
  <c r="R56" i="86"/>
  <c r="L56" i="86"/>
  <c r="M56" i="86"/>
  <c r="N56" i="86"/>
  <c r="N12" i="85"/>
  <c r="T12" i="85"/>
  <c r="O12" i="85"/>
  <c r="L12" i="85"/>
  <c r="R12" i="85"/>
  <c r="P12" i="85"/>
  <c r="M12" i="85"/>
  <c r="R18" i="82"/>
  <c r="T18" i="82"/>
  <c r="P18" i="82"/>
  <c r="N18" i="82"/>
  <c r="M18" i="82"/>
  <c r="L18" i="82"/>
  <c r="O18" i="82"/>
  <c r="T14" i="80"/>
  <c r="R14" i="80"/>
  <c r="O71" i="72"/>
  <c r="M71" i="72"/>
  <c r="N71" i="72"/>
  <c r="P71" i="72"/>
  <c r="T71" i="72"/>
  <c r="L71" i="72"/>
  <c r="R71" i="72"/>
  <c r="R24" i="79"/>
  <c r="P24" i="79"/>
  <c r="O24" i="79"/>
  <c r="M24" i="79"/>
  <c r="L24" i="79"/>
  <c r="T24" i="79"/>
  <c r="N24" i="79"/>
  <c r="T67" i="76"/>
  <c r="R67" i="76"/>
  <c r="N49" i="202"/>
  <c r="M49" i="202"/>
  <c r="L49" i="202"/>
  <c r="P49" i="202"/>
  <c r="R49" i="202"/>
  <c r="O49" i="202"/>
  <c r="T49" i="202"/>
  <c r="O59" i="78"/>
  <c r="P67" i="78"/>
  <c r="M23" i="77"/>
  <c r="N78" i="81"/>
  <c r="M60" i="81"/>
  <c r="M82" i="77"/>
  <c r="O74" i="77"/>
  <c r="O58" i="77"/>
  <c r="T90" i="77"/>
  <c r="T93" i="77"/>
  <c r="N59" i="77"/>
  <c r="R63" i="77"/>
  <c r="P63" i="73"/>
  <c r="O63" i="73"/>
  <c r="N63" i="73"/>
  <c r="L63" i="73"/>
  <c r="M63" i="73"/>
  <c r="R63" i="73"/>
  <c r="T63" i="73"/>
  <c r="P90" i="73"/>
  <c r="O90" i="73"/>
  <c r="M90" i="73"/>
  <c r="T90" i="73"/>
  <c r="N90" i="73"/>
  <c r="R90" i="73"/>
  <c r="L90" i="73"/>
  <c r="T11" i="80"/>
  <c r="R11" i="80"/>
  <c r="O48" i="79"/>
  <c r="N48" i="79"/>
  <c r="T48" i="79"/>
  <c r="L48" i="79"/>
  <c r="R48" i="79"/>
  <c r="P48" i="79"/>
  <c r="M48" i="79"/>
  <c r="L43" i="82"/>
  <c r="T43" i="82"/>
  <c r="M43" i="82"/>
  <c r="P43" i="82"/>
  <c r="R43" i="82"/>
  <c r="O43" i="82"/>
  <c r="N43" i="82"/>
  <c r="P72" i="72"/>
  <c r="N72" i="72"/>
  <c r="L72" i="72"/>
  <c r="T72" i="72"/>
  <c r="R72" i="72"/>
  <c r="M72" i="72"/>
  <c r="O72" i="72"/>
  <c r="N27" i="75"/>
  <c r="T27" i="75"/>
  <c r="R27" i="75"/>
  <c r="L27" i="75"/>
  <c r="P27" i="75"/>
  <c r="O27" i="75"/>
  <c r="M27" i="75"/>
  <c r="T20" i="75"/>
  <c r="R20" i="75"/>
  <c r="M34" i="82"/>
  <c r="R34" i="82"/>
  <c r="P34" i="82"/>
  <c r="L34" i="82"/>
  <c r="T34" i="82"/>
  <c r="O34" i="82"/>
  <c r="N34" i="82"/>
  <c r="O67" i="72"/>
  <c r="N67" i="72"/>
  <c r="M67" i="72"/>
  <c r="R67" i="72"/>
  <c r="T67" i="72"/>
  <c r="P67" i="72"/>
  <c r="L67" i="72"/>
  <c r="O11" i="82"/>
  <c r="N11" i="82"/>
  <c r="L11" i="82"/>
  <c r="T11" i="82"/>
  <c r="M11" i="82"/>
  <c r="R11" i="82"/>
  <c r="P11" i="82"/>
  <c r="N9" i="82"/>
  <c r="M9" i="82"/>
  <c r="L9" i="82"/>
  <c r="P9" i="82"/>
  <c r="O9" i="82"/>
  <c r="R9" i="82"/>
  <c r="T9" i="82"/>
  <c r="R28" i="89"/>
  <c r="T28" i="89"/>
  <c r="N21" i="82"/>
  <c r="L21" i="82"/>
  <c r="M21" i="82"/>
  <c r="T21" i="82"/>
  <c r="O21" i="82"/>
  <c r="R21" i="82"/>
  <c r="P21" i="82"/>
  <c r="T68" i="76"/>
  <c r="R68" i="76"/>
  <c r="O73" i="72"/>
  <c r="N73" i="72"/>
  <c r="P73" i="72"/>
  <c r="M73" i="72"/>
  <c r="L73" i="72"/>
  <c r="T73" i="72"/>
  <c r="R73" i="72"/>
  <c r="O19" i="79"/>
  <c r="N19" i="79"/>
  <c r="L19" i="79"/>
  <c r="T19" i="79"/>
  <c r="P19" i="79"/>
  <c r="M19" i="79"/>
  <c r="R19" i="79"/>
  <c r="P66" i="72"/>
  <c r="M66" i="72"/>
  <c r="O66" i="72"/>
  <c r="R66" i="72"/>
  <c r="N66" i="72"/>
  <c r="L66" i="72"/>
  <c r="T66" i="72"/>
  <c r="P64" i="72"/>
  <c r="N64" i="72"/>
  <c r="O64" i="72"/>
  <c r="M64" i="72"/>
  <c r="L64" i="72"/>
  <c r="T64" i="72"/>
  <c r="R64" i="72"/>
  <c r="N22" i="82"/>
  <c r="T22" i="82"/>
  <c r="R22" i="82"/>
  <c r="M22" i="82"/>
  <c r="O22" i="82"/>
  <c r="L22" i="82"/>
  <c r="P22" i="82"/>
  <c r="T12" i="82"/>
  <c r="L12" i="82"/>
  <c r="M12" i="82"/>
  <c r="O12" i="82"/>
  <c r="P12" i="82"/>
  <c r="R12" i="82"/>
  <c r="N12" i="82"/>
  <c r="P74" i="72"/>
  <c r="M74" i="72"/>
  <c r="O74" i="72"/>
  <c r="N74" i="72"/>
  <c r="L74" i="72"/>
  <c r="R74" i="72"/>
  <c r="T74" i="72"/>
  <c r="O15" i="82"/>
  <c r="L15" i="82"/>
  <c r="T15" i="82"/>
  <c r="N15" i="82"/>
  <c r="R15" i="82"/>
  <c r="M15" i="82"/>
  <c r="P15" i="82"/>
  <c r="R29" i="80"/>
  <c r="P29" i="80"/>
  <c r="O29" i="80"/>
  <c r="M29" i="80"/>
  <c r="T29" i="80"/>
  <c r="L29" i="80"/>
  <c r="N29" i="80"/>
  <c r="T19" i="75"/>
  <c r="R19" i="75"/>
  <c r="R23" i="79"/>
  <c r="P23" i="79"/>
  <c r="O23" i="79"/>
  <c r="M23" i="79"/>
  <c r="L23" i="79"/>
  <c r="T23" i="79"/>
  <c r="N23" i="79"/>
  <c r="T32" i="89"/>
  <c r="R32" i="89"/>
  <c r="T30" i="80"/>
  <c r="R30" i="80"/>
  <c r="O30" i="80"/>
  <c r="N30" i="80"/>
  <c r="P30" i="80"/>
  <c r="M30" i="80"/>
  <c r="L30" i="80"/>
  <c r="O23" i="80"/>
  <c r="L23" i="80"/>
  <c r="N23" i="80"/>
  <c r="T23" i="80"/>
  <c r="M23" i="80"/>
  <c r="R23" i="80"/>
  <c r="P23" i="80"/>
  <c r="R21" i="79"/>
  <c r="P21" i="79"/>
  <c r="O21" i="79"/>
  <c r="M21" i="79"/>
  <c r="L21" i="79"/>
  <c r="N21" i="79"/>
  <c r="T21" i="79"/>
  <c r="T59" i="76"/>
  <c r="R59" i="76"/>
  <c r="T42" i="79"/>
  <c r="R42" i="79"/>
  <c r="P42" i="79"/>
  <c r="N42" i="79"/>
  <c r="M42" i="79"/>
  <c r="L42" i="79"/>
  <c r="O42" i="79"/>
  <c r="T53" i="76"/>
  <c r="R53" i="76"/>
  <c r="P36" i="79"/>
  <c r="O36" i="79"/>
  <c r="N36" i="79"/>
  <c r="L36" i="79"/>
  <c r="T36" i="79"/>
  <c r="M36" i="79"/>
  <c r="R36" i="79"/>
  <c r="T24" i="89"/>
  <c r="R24" i="89"/>
  <c r="T83" i="72"/>
  <c r="L83" i="72"/>
  <c r="R83" i="72"/>
  <c r="P83" i="72"/>
  <c r="O83" i="72"/>
  <c r="N83" i="72"/>
  <c r="M83" i="72"/>
  <c r="R75" i="72"/>
  <c r="P75" i="72"/>
  <c r="O75" i="72"/>
  <c r="M75" i="72"/>
  <c r="T75" i="72"/>
  <c r="L75" i="72"/>
  <c r="N75" i="72"/>
  <c r="R18" i="79"/>
  <c r="O18" i="79"/>
  <c r="T18" i="79"/>
  <c r="P18" i="79"/>
  <c r="N18" i="79"/>
  <c r="L18" i="79"/>
  <c r="M18" i="79"/>
  <c r="M13" i="79"/>
  <c r="L13" i="79"/>
  <c r="T13" i="79"/>
  <c r="R13" i="79"/>
  <c r="P13" i="79"/>
  <c r="O13" i="79"/>
  <c r="N13" i="79"/>
  <c r="T48" i="202"/>
  <c r="P48" i="202"/>
  <c r="M48" i="202"/>
  <c r="R48" i="202"/>
  <c r="O48" i="202"/>
  <c r="N48" i="202"/>
  <c r="L48" i="202"/>
  <c r="L59" i="78"/>
  <c r="P59" i="78"/>
  <c r="R67" i="78"/>
  <c r="N19" i="77"/>
  <c r="O11" i="77"/>
  <c r="N13" i="77"/>
  <c r="N23" i="77"/>
  <c r="N60" i="81"/>
  <c r="O82" i="77"/>
  <c r="R74" i="77"/>
  <c r="R58" i="77"/>
  <c r="T80" i="77"/>
  <c r="L93" i="77"/>
  <c r="M67" i="77"/>
  <c r="M59" i="77"/>
  <c r="T63" i="77"/>
  <c r="P91" i="73"/>
  <c r="O91" i="73"/>
  <c r="N91" i="73"/>
  <c r="M91" i="73"/>
  <c r="L91" i="73"/>
  <c r="T91" i="73"/>
  <c r="R91" i="73"/>
  <c r="T24" i="74"/>
  <c r="R24" i="74"/>
  <c r="P24" i="74"/>
  <c r="O24" i="74"/>
  <c r="N24" i="74"/>
  <c r="M24" i="74"/>
  <c r="L24" i="74"/>
  <c r="T43" i="80"/>
  <c r="P43" i="80"/>
  <c r="O43" i="80"/>
  <c r="N43" i="80"/>
  <c r="M43" i="80"/>
  <c r="L43" i="80"/>
  <c r="R43" i="80"/>
  <c r="O16" i="82"/>
  <c r="P16" i="82"/>
  <c r="T16" i="82"/>
  <c r="M16" i="82"/>
  <c r="N16" i="82"/>
  <c r="L16" i="82"/>
  <c r="R16" i="82"/>
  <c r="N24" i="80"/>
  <c r="M24" i="80"/>
  <c r="O24" i="80"/>
  <c r="L24" i="80"/>
  <c r="T24" i="80"/>
  <c r="R24" i="80"/>
  <c r="P24" i="80"/>
  <c r="P31" i="80"/>
  <c r="O31" i="80"/>
  <c r="M31" i="80"/>
  <c r="N31" i="80"/>
  <c r="T31" i="80"/>
  <c r="R31" i="80"/>
  <c r="L31" i="80"/>
  <c r="N73" i="202"/>
  <c r="M73" i="202"/>
  <c r="L73" i="202"/>
  <c r="T73" i="202"/>
  <c r="R73" i="202"/>
  <c r="O73" i="202"/>
  <c r="P73" i="202"/>
  <c r="O18" i="80"/>
  <c r="R18" i="80"/>
  <c r="P18" i="80"/>
  <c r="N18" i="80"/>
  <c r="M18" i="80"/>
  <c r="L18" i="80"/>
  <c r="T18" i="80"/>
  <c r="M28" i="82"/>
  <c r="L28" i="82"/>
  <c r="R28" i="82"/>
  <c r="P28" i="82"/>
  <c r="T28" i="82"/>
  <c r="O28" i="82"/>
  <c r="N28" i="82"/>
  <c r="M28" i="75"/>
  <c r="L28" i="75"/>
  <c r="N28" i="75"/>
  <c r="T28" i="75"/>
  <c r="R28" i="75"/>
  <c r="P28" i="75"/>
  <c r="O28" i="75"/>
  <c r="M27" i="80"/>
  <c r="L27" i="80"/>
  <c r="P27" i="80"/>
  <c r="R27" i="80"/>
  <c r="O27" i="80"/>
  <c r="N27" i="80"/>
  <c r="T27" i="80"/>
  <c r="T26" i="79"/>
  <c r="R26" i="79"/>
  <c r="P26" i="79"/>
  <c r="N26" i="79"/>
  <c r="M26" i="79"/>
  <c r="L26" i="79"/>
  <c r="O26" i="79"/>
  <c r="R35" i="82"/>
  <c r="P35" i="82"/>
  <c r="O35" i="82"/>
  <c r="L35" i="82"/>
  <c r="N35" i="82"/>
  <c r="T35" i="82"/>
  <c r="M35" i="82"/>
  <c r="L25" i="82"/>
  <c r="T25" i="82"/>
  <c r="R25" i="82"/>
  <c r="O25" i="82"/>
  <c r="P25" i="82"/>
  <c r="N25" i="82"/>
  <c r="M25" i="82"/>
  <c r="M60" i="202"/>
  <c r="N60" i="202"/>
  <c r="L60" i="202"/>
  <c r="R60" i="202"/>
  <c r="P60" i="202"/>
  <c r="T60" i="202"/>
  <c r="O60" i="202"/>
  <c r="R33" i="82"/>
  <c r="N33" i="82"/>
  <c r="M33" i="82"/>
  <c r="T33" i="82"/>
  <c r="P33" i="82"/>
  <c r="O33" i="82"/>
  <c r="L33" i="82"/>
  <c r="L28" i="79"/>
  <c r="T28" i="79"/>
  <c r="R28" i="79"/>
  <c r="P28" i="79"/>
  <c r="O28" i="79"/>
  <c r="N28" i="79"/>
  <c r="M28" i="79"/>
  <c r="L10" i="79"/>
  <c r="T10" i="79"/>
  <c r="R10" i="79"/>
  <c r="N10" i="79"/>
  <c r="M10" i="79"/>
  <c r="P10" i="79"/>
  <c r="O10" i="79"/>
  <c r="N93" i="71"/>
  <c r="L93" i="71"/>
  <c r="T93" i="71"/>
  <c r="M93" i="71"/>
  <c r="R93" i="71"/>
  <c r="P93" i="71"/>
  <c r="O93" i="71"/>
  <c r="L61" i="202"/>
  <c r="M61" i="202"/>
  <c r="O61" i="202"/>
  <c r="R61" i="202"/>
  <c r="P61" i="202"/>
  <c r="N61" i="202"/>
  <c r="T61" i="202"/>
  <c r="O14" i="82"/>
  <c r="M14" i="82"/>
  <c r="L14" i="82"/>
  <c r="P14" i="82"/>
  <c r="N14" i="82"/>
  <c r="T14" i="82"/>
  <c r="R14" i="82"/>
  <c r="T15" i="75"/>
  <c r="R15" i="75"/>
  <c r="P67" i="202"/>
  <c r="O67" i="202"/>
  <c r="N67" i="202"/>
  <c r="T67" i="202"/>
  <c r="M67" i="202"/>
  <c r="R67" i="202"/>
  <c r="L67" i="202"/>
  <c r="T52" i="76"/>
  <c r="R52" i="76"/>
  <c r="P39" i="202"/>
  <c r="N39" i="202"/>
  <c r="R39" i="202"/>
  <c r="O39" i="202"/>
  <c r="L39" i="202"/>
  <c r="T39" i="202"/>
  <c r="M39" i="202"/>
  <c r="R66" i="202"/>
  <c r="L66" i="202"/>
  <c r="T66" i="202"/>
  <c r="O66" i="202"/>
  <c r="N66" i="202"/>
  <c r="M66" i="202"/>
  <c r="P66" i="202"/>
  <c r="R37" i="79"/>
  <c r="P37" i="79"/>
  <c r="N37" i="79"/>
  <c r="M37" i="79"/>
  <c r="O37" i="79"/>
  <c r="L37" i="79"/>
  <c r="T37" i="79"/>
  <c r="L81" i="72"/>
  <c r="T81" i="72"/>
  <c r="R81" i="72"/>
  <c r="O81" i="72"/>
  <c r="N81" i="72"/>
  <c r="P81" i="72"/>
  <c r="M81" i="72"/>
  <c r="R56" i="202"/>
  <c r="O56" i="202"/>
  <c r="P56" i="202"/>
  <c r="N56" i="202"/>
  <c r="M56" i="202"/>
  <c r="T56" i="202"/>
  <c r="L56" i="202"/>
  <c r="T77" i="72"/>
  <c r="R77" i="72"/>
  <c r="O77" i="72"/>
  <c r="P77" i="72"/>
  <c r="L77" i="72"/>
  <c r="N77" i="72"/>
  <c r="M77" i="72"/>
  <c r="P64" i="202"/>
  <c r="M64" i="202"/>
  <c r="L64" i="202"/>
  <c r="O64" i="202"/>
  <c r="T64" i="202"/>
  <c r="N64" i="202"/>
  <c r="R64" i="202"/>
  <c r="T31" i="89"/>
  <c r="R31" i="89"/>
  <c r="N59" i="78"/>
  <c r="N12" i="77"/>
  <c r="O12" i="77"/>
  <c r="P12" i="77"/>
  <c r="L12" i="77"/>
  <c r="M12" i="77"/>
  <c r="M84" i="73"/>
  <c r="T84" i="73"/>
  <c r="R84" i="73"/>
  <c r="O84" i="73"/>
  <c r="P84" i="73"/>
  <c r="N84" i="73"/>
  <c r="L84" i="73"/>
  <c r="M79" i="73"/>
  <c r="L79" i="73"/>
  <c r="N79" i="73"/>
  <c r="T79" i="73"/>
  <c r="O79" i="73"/>
  <c r="R79" i="73"/>
  <c r="P79" i="73"/>
  <c r="O26" i="80"/>
  <c r="R26" i="80"/>
  <c r="M26" i="80"/>
  <c r="L26" i="80"/>
  <c r="N26" i="80"/>
  <c r="T26" i="80"/>
  <c r="P26" i="80"/>
  <c r="N76" i="72"/>
  <c r="M76" i="72"/>
  <c r="L76" i="72"/>
  <c r="O76" i="72"/>
  <c r="T76" i="72"/>
  <c r="R76" i="72"/>
  <c r="P76" i="72"/>
  <c r="T16" i="75"/>
  <c r="R16" i="75"/>
  <c r="T58" i="76"/>
  <c r="R58" i="76"/>
  <c r="L71" i="202"/>
  <c r="T71" i="202"/>
  <c r="O71" i="202"/>
  <c r="R71" i="202"/>
  <c r="P71" i="202"/>
  <c r="N71" i="202"/>
  <c r="M71" i="202"/>
  <c r="R14" i="75"/>
  <c r="T14" i="75"/>
  <c r="T16" i="80"/>
  <c r="R16" i="80"/>
  <c r="T65" i="76"/>
  <c r="R65" i="76"/>
  <c r="P47" i="79"/>
  <c r="O47" i="79"/>
  <c r="N47" i="79"/>
  <c r="M47" i="79"/>
  <c r="T47" i="79"/>
  <c r="R47" i="79"/>
  <c r="L47" i="79"/>
  <c r="T63" i="76"/>
  <c r="R63" i="76"/>
  <c r="M24" i="82"/>
  <c r="L24" i="82"/>
  <c r="R24" i="82"/>
  <c r="O24" i="82"/>
  <c r="N24" i="82"/>
  <c r="T24" i="82"/>
  <c r="P24" i="82"/>
  <c r="R26" i="89"/>
  <c r="T26" i="89"/>
  <c r="R21" i="80"/>
  <c r="P21" i="80"/>
  <c r="O21" i="80"/>
  <c r="M21" i="80"/>
  <c r="T21" i="80"/>
  <c r="N21" i="80"/>
  <c r="L21" i="80"/>
  <c r="P57" i="202"/>
  <c r="O57" i="202"/>
  <c r="N57" i="202"/>
  <c r="M57" i="202"/>
  <c r="L57" i="202"/>
  <c r="T57" i="202"/>
  <c r="R57" i="202"/>
  <c r="O33" i="79"/>
  <c r="N33" i="79"/>
  <c r="L33" i="79"/>
  <c r="T33" i="79"/>
  <c r="M33" i="79"/>
  <c r="R33" i="79"/>
  <c r="P33" i="79"/>
  <c r="P12" i="79"/>
  <c r="N12" i="79"/>
  <c r="R12" i="79"/>
  <c r="O12" i="79"/>
  <c r="T12" i="79"/>
  <c r="L12" i="79"/>
  <c r="M12" i="79"/>
  <c r="R112" i="69"/>
  <c r="O13" i="35" s="1"/>
  <c r="T112" i="69"/>
  <c r="T4" i="69" s="1"/>
  <c r="L112" i="69"/>
  <c r="L36" i="82"/>
  <c r="R36" i="82"/>
  <c r="P36" i="82"/>
  <c r="M36" i="82"/>
  <c r="T36" i="82"/>
  <c r="N36" i="82"/>
  <c r="O36" i="82"/>
  <c r="N32" i="79"/>
  <c r="M32" i="79"/>
  <c r="T32" i="79"/>
  <c r="R32" i="79"/>
  <c r="L32" i="79"/>
  <c r="P32" i="79"/>
  <c r="O32" i="79"/>
  <c r="M41" i="202"/>
  <c r="L41" i="202"/>
  <c r="T41" i="202"/>
  <c r="P41" i="202"/>
  <c r="R41" i="202"/>
  <c r="O41" i="202"/>
  <c r="N41" i="202"/>
  <c r="L41" i="79"/>
  <c r="T41" i="79"/>
  <c r="R41" i="79"/>
  <c r="O41" i="79"/>
  <c r="N41" i="79"/>
  <c r="M41" i="79"/>
  <c r="P41" i="79"/>
  <c r="T68" i="202"/>
  <c r="R68" i="202"/>
  <c r="P68" i="202"/>
  <c r="N68" i="202"/>
  <c r="M68" i="202"/>
  <c r="L68" i="202"/>
  <c r="O68" i="202"/>
  <c r="T42" i="76"/>
  <c r="R42" i="76"/>
  <c r="U89" i="76"/>
  <c r="V89" i="76" s="1"/>
  <c r="W89" i="76" s="1"/>
  <c r="U80" i="76"/>
  <c r="AA80" i="76" s="1"/>
  <c r="U88" i="76"/>
  <c r="AA88" i="76" s="1"/>
  <c r="U49" i="74"/>
  <c r="AB49" i="74" s="1"/>
  <c r="U45" i="74"/>
  <c r="AB45" i="74" s="1"/>
  <c r="U82" i="70"/>
  <c r="V82" i="70" s="1"/>
  <c r="X82" i="70" s="1"/>
  <c r="U70" i="70"/>
  <c r="AB70" i="70" s="1"/>
  <c r="U61" i="69"/>
  <c r="V61" i="69" s="1"/>
  <c r="X61" i="69" s="1"/>
  <c r="U85" i="69"/>
  <c r="AB85" i="69" s="1"/>
  <c r="U110" i="69"/>
  <c r="AB110" i="69" s="1"/>
  <c r="U77" i="68"/>
  <c r="R10" i="85"/>
  <c r="T10" i="85"/>
  <c r="T8" i="85"/>
  <c r="R8" i="85"/>
  <c r="R9" i="85"/>
  <c r="T9" i="85"/>
  <c r="T13" i="85"/>
  <c r="R13" i="85"/>
  <c r="T19" i="85"/>
  <c r="R19" i="85"/>
  <c r="R16" i="85"/>
  <c r="T16" i="85"/>
  <c r="T11" i="85"/>
  <c r="R11" i="85"/>
  <c r="R14" i="85"/>
  <c r="T14" i="85"/>
  <c r="R17" i="85"/>
  <c r="T17" i="85"/>
  <c r="R18" i="85"/>
  <c r="T18" i="85"/>
  <c r="R15" i="85"/>
  <c r="T15" i="85"/>
  <c r="U67" i="67"/>
  <c r="U91" i="67"/>
  <c r="V91" i="67" s="1"/>
  <c r="X91" i="67" s="1"/>
  <c r="U93" i="81"/>
  <c r="AA93" i="81" s="1"/>
  <c r="N77" i="77"/>
  <c r="M77" i="77"/>
  <c r="L77" i="77"/>
  <c r="T77" i="77"/>
  <c r="P77" i="77"/>
  <c r="R77" i="77"/>
  <c r="O77" i="77"/>
  <c r="O78" i="77"/>
  <c r="N78" i="77"/>
  <c r="L78" i="77"/>
  <c r="M78" i="77"/>
  <c r="R78" i="77"/>
  <c r="T78" i="77"/>
  <c r="P78" i="77"/>
  <c r="U9" i="77"/>
  <c r="V9" i="77" s="1"/>
  <c r="W9" i="77" s="1"/>
  <c r="L51" i="77"/>
  <c r="T51" i="77"/>
  <c r="P51" i="77"/>
  <c r="O51" i="77"/>
  <c r="M51" i="77"/>
  <c r="R51" i="77"/>
  <c r="N51" i="77"/>
  <c r="P55" i="77"/>
  <c r="O55" i="77"/>
  <c r="N55" i="77"/>
  <c r="L55" i="77"/>
  <c r="R55" i="77"/>
  <c r="T55" i="77"/>
  <c r="M55" i="77"/>
  <c r="T65" i="77"/>
  <c r="R65" i="77"/>
  <c r="P65" i="77"/>
  <c r="O65" i="77"/>
  <c r="N65" i="77"/>
  <c r="L65" i="77"/>
  <c r="M65" i="77"/>
  <c r="P79" i="77"/>
  <c r="O79" i="77"/>
  <c r="M79" i="77"/>
  <c r="N79" i="77"/>
  <c r="L79" i="77"/>
  <c r="T79" i="77"/>
  <c r="R79" i="77"/>
  <c r="M76" i="77"/>
  <c r="L76" i="77"/>
  <c r="T76" i="77"/>
  <c r="R76" i="77"/>
  <c r="O76" i="77"/>
  <c r="P76" i="77"/>
  <c r="N76" i="77"/>
  <c r="T57" i="77"/>
  <c r="R57" i="77"/>
  <c r="P57" i="77"/>
  <c r="N57" i="77"/>
  <c r="M57" i="77"/>
  <c r="L57" i="77"/>
  <c r="O57" i="77"/>
  <c r="M52" i="77"/>
  <c r="L52" i="77"/>
  <c r="R52" i="77"/>
  <c r="P52" i="77"/>
  <c r="T52" i="77"/>
  <c r="O52" i="77"/>
  <c r="N52" i="77"/>
  <c r="T66" i="77"/>
  <c r="R66" i="77"/>
  <c r="O66" i="77"/>
  <c r="M66" i="77"/>
  <c r="N66" i="77"/>
  <c r="P66" i="77"/>
  <c r="L66" i="77"/>
  <c r="R56" i="77"/>
  <c r="P56" i="77"/>
  <c r="O56" i="77"/>
  <c r="M56" i="77"/>
  <c r="L56" i="77"/>
  <c r="T56" i="77"/>
  <c r="N56" i="77"/>
  <c r="O54" i="77"/>
  <c r="N54" i="77"/>
  <c r="M54" i="77"/>
  <c r="T54" i="77"/>
  <c r="L54" i="77"/>
  <c r="P54" i="77"/>
  <c r="R54" i="77"/>
  <c r="N53" i="77"/>
  <c r="M53" i="77"/>
  <c r="L53" i="77"/>
  <c r="T53" i="77"/>
  <c r="R53" i="77"/>
  <c r="P53" i="77"/>
  <c r="O53" i="77"/>
  <c r="P62" i="79"/>
  <c r="O62" i="79"/>
  <c r="R62" i="79"/>
  <c r="N62" i="79"/>
  <c r="M62" i="79"/>
  <c r="L62" i="79"/>
  <c r="T62" i="79"/>
  <c r="P54" i="79"/>
  <c r="O54" i="79"/>
  <c r="N54" i="79"/>
  <c r="T54" i="79"/>
  <c r="M54" i="79"/>
  <c r="L54" i="79"/>
  <c r="R54" i="79"/>
  <c r="R55" i="79"/>
  <c r="P55" i="79"/>
  <c r="T55" i="79"/>
  <c r="O55" i="79"/>
  <c r="L55" i="79"/>
  <c r="N55" i="79"/>
  <c r="M55" i="79"/>
  <c r="R63" i="79"/>
  <c r="P63" i="79"/>
  <c r="L63" i="79"/>
  <c r="O63" i="79"/>
  <c r="N63" i="79"/>
  <c r="M63" i="79"/>
  <c r="T63" i="79"/>
  <c r="M67" i="79"/>
  <c r="L67" i="79"/>
  <c r="N67" i="79"/>
  <c r="T67" i="79"/>
  <c r="P67" i="79"/>
  <c r="R67" i="79"/>
  <c r="O67" i="79"/>
  <c r="N68" i="79"/>
  <c r="M68" i="79"/>
  <c r="L68" i="79"/>
  <c r="R68" i="79"/>
  <c r="P68" i="79"/>
  <c r="T68" i="79"/>
  <c r="O68" i="79"/>
  <c r="T64" i="79"/>
  <c r="R64" i="79"/>
  <c r="P64" i="79"/>
  <c r="O64" i="79"/>
  <c r="M64" i="79"/>
  <c r="N64" i="79"/>
  <c r="L64" i="79"/>
  <c r="N52" i="79"/>
  <c r="M52" i="79"/>
  <c r="R52" i="79"/>
  <c r="O52" i="79"/>
  <c r="L52" i="79"/>
  <c r="P52" i="79"/>
  <c r="T52" i="79"/>
  <c r="L50" i="79"/>
  <c r="T50" i="79"/>
  <c r="M50" i="79"/>
  <c r="R50" i="79"/>
  <c r="O50" i="79"/>
  <c r="P50" i="79"/>
  <c r="N50" i="79"/>
  <c r="T65" i="79"/>
  <c r="L65" i="79"/>
  <c r="R65" i="79"/>
  <c r="N65" i="79"/>
  <c r="P65" i="79"/>
  <c r="M65" i="79"/>
  <c r="O65" i="79"/>
  <c r="O53" i="79"/>
  <c r="N53" i="79"/>
  <c r="M53" i="79"/>
  <c r="L53" i="79"/>
  <c r="T53" i="79"/>
  <c r="P53" i="79"/>
  <c r="R53" i="79"/>
  <c r="M51" i="79"/>
  <c r="L51" i="79"/>
  <c r="O51" i="79"/>
  <c r="P51" i="79"/>
  <c r="T51" i="79"/>
  <c r="R51" i="79"/>
  <c r="N51" i="79"/>
  <c r="T49" i="79"/>
  <c r="N49" i="79"/>
  <c r="L49" i="79"/>
  <c r="R49" i="79"/>
  <c r="P49" i="79"/>
  <c r="M49" i="79"/>
  <c r="O49" i="79"/>
  <c r="T56" i="79"/>
  <c r="R56" i="79"/>
  <c r="M56" i="79"/>
  <c r="P56" i="79"/>
  <c r="O56" i="79"/>
  <c r="L56" i="79"/>
  <c r="N56" i="79"/>
  <c r="N60" i="79"/>
  <c r="R60" i="79"/>
  <c r="M60" i="79"/>
  <c r="O60" i="79"/>
  <c r="L60" i="79"/>
  <c r="T60" i="79"/>
  <c r="P60" i="79"/>
  <c r="O69" i="79"/>
  <c r="N69" i="79"/>
  <c r="T69" i="79"/>
  <c r="P69" i="79"/>
  <c r="M69" i="79"/>
  <c r="L69" i="79"/>
  <c r="R69" i="79"/>
  <c r="O61" i="79"/>
  <c r="N61" i="79"/>
  <c r="M61" i="79"/>
  <c r="L61" i="79"/>
  <c r="R61" i="79"/>
  <c r="T61" i="79"/>
  <c r="P61" i="79"/>
  <c r="L58" i="79"/>
  <c r="O58" i="79"/>
  <c r="M58" i="79"/>
  <c r="T58" i="79"/>
  <c r="R58" i="79"/>
  <c r="N58" i="79"/>
  <c r="P58" i="79"/>
  <c r="T56" i="82"/>
  <c r="R56" i="82"/>
  <c r="L56" i="82"/>
  <c r="P56" i="82"/>
  <c r="M56" i="82"/>
  <c r="O56" i="82"/>
  <c r="N56" i="82"/>
  <c r="R46" i="82"/>
  <c r="P46" i="82"/>
  <c r="O46" i="82"/>
  <c r="N46" i="82"/>
  <c r="T46" i="82"/>
  <c r="M46" i="82"/>
  <c r="L46" i="82"/>
  <c r="P53" i="82"/>
  <c r="O53" i="82"/>
  <c r="N53" i="82"/>
  <c r="M53" i="82"/>
  <c r="T53" i="82"/>
  <c r="L53" i="82"/>
  <c r="R53" i="82"/>
  <c r="T48" i="82"/>
  <c r="M48" i="82"/>
  <c r="R48" i="82"/>
  <c r="P48" i="82"/>
  <c r="O48" i="82"/>
  <c r="L48" i="82"/>
  <c r="N48" i="82"/>
  <c r="O52" i="82"/>
  <c r="P52" i="82"/>
  <c r="N52" i="82"/>
  <c r="M52" i="82"/>
  <c r="L52" i="82"/>
  <c r="T52" i="82"/>
  <c r="R52" i="82"/>
  <c r="M58" i="82"/>
  <c r="L58" i="82"/>
  <c r="T58" i="82"/>
  <c r="N58" i="82"/>
  <c r="R58" i="82"/>
  <c r="P58" i="82"/>
  <c r="O58" i="82"/>
  <c r="T55" i="82"/>
  <c r="R55" i="82"/>
  <c r="L55" i="82"/>
  <c r="P55" i="82"/>
  <c r="O55" i="82"/>
  <c r="N55" i="82"/>
  <c r="M55" i="82"/>
  <c r="M50" i="82"/>
  <c r="L50" i="82"/>
  <c r="T50" i="82"/>
  <c r="N50" i="82"/>
  <c r="R50" i="82"/>
  <c r="O50" i="82"/>
  <c r="P50" i="82"/>
  <c r="R54" i="82"/>
  <c r="P54" i="82"/>
  <c r="O54" i="82"/>
  <c r="N54" i="82"/>
  <c r="M54" i="82"/>
  <c r="L54" i="82"/>
  <c r="T54" i="82"/>
  <c r="L57" i="82"/>
  <c r="M57" i="82"/>
  <c r="T57" i="82"/>
  <c r="R57" i="82"/>
  <c r="P57" i="82"/>
  <c r="N57" i="82"/>
  <c r="O57" i="82"/>
  <c r="T47" i="82"/>
  <c r="R47" i="82"/>
  <c r="P47" i="82"/>
  <c r="O47" i="82"/>
  <c r="L47" i="82"/>
  <c r="N47" i="82"/>
  <c r="M47" i="82"/>
  <c r="N59" i="82"/>
  <c r="M59" i="82"/>
  <c r="P59" i="82"/>
  <c r="L59" i="82"/>
  <c r="T59" i="82"/>
  <c r="O59" i="82"/>
  <c r="R59" i="82"/>
  <c r="P45" i="82"/>
  <c r="O45" i="82"/>
  <c r="R45" i="82"/>
  <c r="N45" i="82"/>
  <c r="M45" i="82"/>
  <c r="L45" i="82"/>
  <c r="T45" i="82"/>
  <c r="L49" i="82"/>
  <c r="T49" i="82"/>
  <c r="R49" i="82"/>
  <c r="N49" i="82"/>
  <c r="P49" i="82"/>
  <c r="O49" i="82"/>
  <c r="M49" i="82"/>
  <c r="O60" i="82"/>
  <c r="N60" i="82"/>
  <c r="M60" i="82"/>
  <c r="L60" i="82"/>
  <c r="R60" i="82"/>
  <c r="T60" i="82"/>
  <c r="P60" i="82"/>
  <c r="O79" i="81"/>
  <c r="T79" i="81"/>
  <c r="N79" i="81"/>
  <c r="M79" i="81"/>
  <c r="L79" i="81"/>
  <c r="R79" i="81"/>
  <c r="P79" i="81"/>
  <c r="R89" i="81"/>
  <c r="P89" i="81"/>
  <c r="O89" i="81"/>
  <c r="N89" i="81"/>
  <c r="M89" i="81"/>
  <c r="L89" i="81"/>
  <c r="T89" i="81"/>
  <c r="N70" i="81"/>
  <c r="M70" i="81"/>
  <c r="L70" i="81"/>
  <c r="T70" i="81"/>
  <c r="R70" i="81"/>
  <c r="P70" i="81"/>
  <c r="O70" i="81"/>
  <c r="T75" i="81"/>
  <c r="R75" i="81"/>
  <c r="P75" i="81"/>
  <c r="O75" i="81"/>
  <c r="N75" i="81"/>
  <c r="M75" i="81"/>
  <c r="L75" i="81"/>
  <c r="P64" i="81"/>
  <c r="O64" i="81"/>
  <c r="N64" i="81"/>
  <c r="M64" i="81"/>
  <c r="L64" i="81"/>
  <c r="T64" i="81"/>
  <c r="R64" i="81"/>
  <c r="T50" i="81"/>
  <c r="R50" i="81"/>
  <c r="P50" i="81"/>
  <c r="O50" i="81"/>
  <c r="N50" i="81"/>
  <c r="M50" i="81"/>
  <c r="L50" i="81"/>
  <c r="M77" i="81"/>
  <c r="L77" i="81"/>
  <c r="T77" i="81"/>
  <c r="R77" i="81"/>
  <c r="P77" i="81"/>
  <c r="O77" i="81"/>
  <c r="N77" i="81"/>
  <c r="T74" i="81"/>
  <c r="M74" i="81"/>
  <c r="R74" i="81"/>
  <c r="P74" i="81"/>
  <c r="O74" i="81"/>
  <c r="N74" i="81"/>
  <c r="L74" i="81"/>
  <c r="T82" i="81"/>
  <c r="M82" i="81"/>
  <c r="R82" i="81"/>
  <c r="P82" i="81"/>
  <c r="O82" i="81"/>
  <c r="N82" i="81"/>
  <c r="L82" i="81"/>
  <c r="O63" i="81"/>
  <c r="N63" i="81"/>
  <c r="M63" i="81"/>
  <c r="P63" i="81"/>
  <c r="L63" i="81"/>
  <c r="T63" i="81"/>
  <c r="R63" i="81"/>
  <c r="T51" i="81"/>
  <c r="R51" i="81"/>
  <c r="N51" i="81"/>
  <c r="P51" i="81"/>
  <c r="O51" i="81"/>
  <c r="M51" i="81"/>
  <c r="L51" i="81"/>
  <c r="P56" i="81"/>
  <c r="R56" i="81"/>
  <c r="O56" i="81"/>
  <c r="N56" i="81"/>
  <c r="M56" i="81"/>
  <c r="L56" i="81"/>
  <c r="T56" i="81"/>
  <c r="M85" i="81"/>
  <c r="L85" i="81"/>
  <c r="T85" i="81"/>
  <c r="P85" i="81"/>
  <c r="R85" i="81"/>
  <c r="O85" i="81"/>
  <c r="N85" i="81"/>
  <c r="R65" i="81"/>
  <c r="P65" i="81"/>
  <c r="O65" i="81"/>
  <c r="L65" i="81"/>
  <c r="N65" i="81"/>
  <c r="M65" i="81"/>
  <c r="T65" i="81"/>
  <c r="P72" i="81"/>
  <c r="R72" i="81"/>
  <c r="O72" i="81"/>
  <c r="N72" i="81"/>
  <c r="M72" i="81"/>
  <c r="L72" i="81"/>
  <c r="T72" i="81"/>
  <c r="R81" i="81"/>
  <c r="P81" i="81"/>
  <c r="O81" i="81"/>
  <c r="N81" i="81"/>
  <c r="M81" i="81"/>
  <c r="L81" i="81"/>
  <c r="T81" i="81"/>
  <c r="M69" i="81"/>
  <c r="P69" i="81"/>
  <c r="L69" i="81"/>
  <c r="T69" i="81"/>
  <c r="R69" i="81"/>
  <c r="O69" i="81"/>
  <c r="N69" i="81"/>
  <c r="L68" i="81"/>
  <c r="T68" i="81"/>
  <c r="R68" i="81"/>
  <c r="P68" i="81"/>
  <c r="O68" i="81"/>
  <c r="N68" i="81"/>
  <c r="M68" i="81"/>
  <c r="N62" i="81"/>
  <c r="R62" i="81"/>
  <c r="O62" i="81"/>
  <c r="M62" i="81"/>
  <c r="L62" i="81"/>
  <c r="T62" i="81"/>
  <c r="P62" i="81"/>
  <c r="P88" i="81"/>
  <c r="O88" i="81"/>
  <c r="N88" i="81"/>
  <c r="M88" i="81"/>
  <c r="L88" i="81"/>
  <c r="T88" i="81"/>
  <c r="R88" i="81"/>
  <c r="P80" i="81"/>
  <c r="O80" i="81"/>
  <c r="N80" i="81"/>
  <c r="M80" i="81"/>
  <c r="L80" i="81"/>
  <c r="T80" i="81"/>
  <c r="R80" i="81"/>
  <c r="M45" i="81"/>
  <c r="P45" i="81"/>
  <c r="L45" i="81"/>
  <c r="T45" i="81"/>
  <c r="R45" i="81"/>
  <c r="O45" i="81"/>
  <c r="N45" i="81"/>
  <c r="R73" i="81"/>
  <c r="P73" i="81"/>
  <c r="O73" i="81"/>
  <c r="N73" i="81"/>
  <c r="L73" i="81"/>
  <c r="M73" i="81"/>
  <c r="T73" i="81"/>
  <c r="L76" i="81"/>
  <c r="O76" i="81"/>
  <c r="T76" i="81"/>
  <c r="M76" i="81"/>
  <c r="R76" i="81"/>
  <c r="P76" i="81"/>
  <c r="N76" i="81"/>
  <c r="N46" i="81"/>
  <c r="M46" i="81"/>
  <c r="L46" i="81"/>
  <c r="T46" i="81"/>
  <c r="R46" i="81"/>
  <c r="P46" i="81"/>
  <c r="O46" i="81"/>
  <c r="O87" i="81"/>
  <c r="N87" i="81"/>
  <c r="M87" i="81"/>
  <c r="L87" i="81"/>
  <c r="T87" i="81"/>
  <c r="R87" i="81"/>
  <c r="P87" i="81"/>
  <c r="O55" i="81"/>
  <c r="T55" i="81"/>
  <c r="N55" i="81"/>
  <c r="M55" i="81"/>
  <c r="L55" i="81"/>
  <c r="R55" i="81"/>
  <c r="P55" i="81"/>
  <c r="N67" i="81"/>
  <c r="T67" i="81"/>
  <c r="R67" i="81"/>
  <c r="P67" i="81"/>
  <c r="L67" i="81"/>
  <c r="O67" i="81"/>
  <c r="M67" i="81"/>
  <c r="O71" i="81"/>
  <c r="N71" i="81"/>
  <c r="M71" i="81"/>
  <c r="T71" i="81"/>
  <c r="L71" i="81"/>
  <c r="R71" i="81"/>
  <c r="P71" i="81"/>
  <c r="P48" i="81"/>
  <c r="O48" i="81"/>
  <c r="N48" i="81"/>
  <c r="M48" i="81"/>
  <c r="L48" i="81"/>
  <c r="T48" i="81"/>
  <c r="R48" i="81"/>
  <c r="R49" i="81"/>
  <c r="L49" i="81"/>
  <c r="P49" i="81"/>
  <c r="O49" i="81"/>
  <c r="N49" i="81"/>
  <c r="M49" i="81"/>
  <c r="T49" i="81"/>
  <c r="M53" i="81"/>
  <c r="L53" i="81"/>
  <c r="T53" i="81"/>
  <c r="R53" i="81"/>
  <c r="P53" i="81"/>
  <c r="O53" i="81"/>
  <c r="N53" i="81"/>
  <c r="T66" i="81"/>
  <c r="R66" i="81"/>
  <c r="P66" i="81"/>
  <c r="O66" i="81"/>
  <c r="N66" i="81"/>
  <c r="M66" i="81"/>
  <c r="L66" i="81"/>
  <c r="L52" i="81"/>
  <c r="O52" i="81"/>
  <c r="T52" i="81"/>
  <c r="R52" i="81"/>
  <c r="P52" i="81"/>
  <c r="N52" i="81"/>
  <c r="M52" i="81"/>
  <c r="N54" i="81"/>
  <c r="M54" i="81"/>
  <c r="L54" i="81"/>
  <c r="R54" i="81"/>
  <c r="T54" i="81"/>
  <c r="P54" i="81"/>
  <c r="O54" i="81"/>
  <c r="O47" i="81"/>
  <c r="N47" i="81"/>
  <c r="M47" i="81"/>
  <c r="L47" i="81"/>
  <c r="T47" i="81"/>
  <c r="R47" i="81"/>
  <c r="P47" i="81"/>
  <c r="T46" i="80"/>
  <c r="R46" i="80"/>
  <c r="P46" i="80"/>
  <c r="O46" i="80"/>
  <c r="N46" i="80"/>
  <c r="M46" i="80"/>
  <c r="L46" i="80"/>
  <c r="M49" i="80"/>
  <c r="N49" i="80"/>
  <c r="L49" i="80"/>
  <c r="T49" i="80"/>
  <c r="R49" i="80"/>
  <c r="P49" i="80"/>
  <c r="O49" i="80"/>
  <c r="N50" i="80"/>
  <c r="M50" i="80"/>
  <c r="L50" i="80"/>
  <c r="O50" i="80"/>
  <c r="T50" i="80"/>
  <c r="R50" i="80"/>
  <c r="P50" i="80"/>
  <c r="T47" i="80"/>
  <c r="R47" i="80"/>
  <c r="P47" i="80"/>
  <c r="O47" i="80"/>
  <c r="N47" i="80"/>
  <c r="M47" i="80"/>
  <c r="L47" i="80"/>
  <c r="O51" i="80"/>
  <c r="N51" i="80"/>
  <c r="M51" i="80"/>
  <c r="L51" i="80"/>
  <c r="T51" i="80"/>
  <c r="P51" i="80"/>
  <c r="R51" i="80"/>
  <c r="P52" i="80"/>
  <c r="O52" i="80"/>
  <c r="R52" i="80"/>
  <c r="N52" i="80"/>
  <c r="M52" i="80"/>
  <c r="L52" i="80"/>
  <c r="T52" i="80"/>
  <c r="L48" i="80"/>
  <c r="T48" i="80"/>
  <c r="R48" i="80"/>
  <c r="M48" i="80"/>
  <c r="P48" i="80"/>
  <c r="O48" i="80"/>
  <c r="N48" i="80"/>
  <c r="R45" i="80"/>
  <c r="P45" i="80"/>
  <c r="O45" i="80"/>
  <c r="N45" i="80"/>
  <c r="M45" i="80"/>
  <c r="L45" i="80"/>
  <c r="T45" i="80"/>
  <c r="U9" i="76"/>
  <c r="AA9" i="76" s="1"/>
  <c r="T45" i="75"/>
  <c r="M45" i="75"/>
  <c r="R45" i="75"/>
  <c r="P45" i="75"/>
  <c r="O45" i="75"/>
  <c r="N45" i="75"/>
  <c r="L45" i="75"/>
  <c r="M48" i="75"/>
  <c r="L48" i="75"/>
  <c r="P48" i="75"/>
  <c r="T48" i="75"/>
  <c r="O48" i="75"/>
  <c r="R48" i="75"/>
  <c r="N48" i="75"/>
  <c r="M46" i="75"/>
  <c r="T46" i="75"/>
  <c r="N46" i="75"/>
  <c r="R46" i="75"/>
  <c r="P46" i="75"/>
  <c r="O46" i="75"/>
  <c r="L46" i="75"/>
  <c r="L47" i="75"/>
  <c r="N47" i="75"/>
  <c r="T47" i="75"/>
  <c r="R47" i="75"/>
  <c r="P47" i="75"/>
  <c r="O47" i="75"/>
  <c r="M47" i="75"/>
  <c r="O82" i="73"/>
  <c r="M82" i="73"/>
  <c r="T82" i="73"/>
  <c r="N82" i="73"/>
  <c r="L82" i="73"/>
  <c r="R82" i="73"/>
  <c r="P82" i="73"/>
  <c r="L87" i="73"/>
  <c r="T87" i="73"/>
  <c r="O87" i="73"/>
  <c r="R87" i="73"/>
  <c r="P87" i="73"/>
  <c r="N87" i="73"/>
  <c r="M87" i="73"/>
  <c r="T77" i="73"/>
  <c r="M77" i="73"/>
  <c r="R77" i="73"/>
  <c r="P77" i="73"/>
  <c r="O77" i="73"/>
  <c r="N77" i="73"/>
  <c r="L77" i="73"/>
  <c r="U88" i="72"/>
  <c r="AB88" i="72" s="1"/>
  <c r="O94" i="71"/>
  <c r="N94" i="71"/>
  <c r="T94" i="71"/>
  <c r="M94" i="71"/>
  <c r="L94" i="71"/>
  <c r="R94" i="71"/>
  <c r="P94" i="71"/>
  <c r="T57" i="91"/>
  <c r="R57" i="91"/>
  <c r="P57" i="91"/>
  <c r="O57" i="91"/>
  <c r="N57" i="91"/>
  <c r="M57" i="91"/>
  <c r="L57" i="91"/>
  <c r="R56" i="91"/>
  <c r="T56" i="91"/>
  <c r="P56" i="91"/>
  <c r="O56" i="91"/>
  <c r="N56" i="91"/>
  <c r="M56" i="91"/>
  <c r="L56" i="91"/>
  <c r="O62" i="91"/>
  <c r="P62" i="91"/>
  <c r="N62" i="91"/>
  <c r="M62" i="91"/>
  <c r="L62" i="91"/>
  <c r="T62" i="91"/>
  <c r="R62" i="91"/>
  <c r="N61" i="91"/>
  <c r="M61" i="91"/>
  <c r="P61" i="91"/>
  <c r="L61" i="91"/>
  <c r="O61" i="91"/>
  <c r="T61" i="91"/>
  <c r="R61" i="91"/>
  <c r="T58" i="91"/>
  <c r="R58" i="91"/>
  <c r="P58" i="91"/>
  <c r="L58" i="91"/>
  <c r="O58" i="91"/>
  <c r="N58" i="91"/>
  <c r="M58" i="91"/>
  <c r="M60" i="91"/>
  <c r="L60" i="91"/>
  <c r="O60" i="91"/>
  <c r="T60" i="91"/>
  <c r="R60" i="91"/>
  <c r="P60" i="91"/>
  <c r="N60" i="91"/>
  <c r="L59" i="91"/>
  <c r="N59" i="91"/>
  <c r="M59" i="91"/>
  <c r="T59" i="91"/>
  <c r="R59" i="91"/>
  <c r="P59" i="91"/>
  <c r="O59" i="91"/>
  <c r="U32" i="70"/>
  <c r="AB32" i="70" s="1"/>
  <c r="U40" i="70"/>
  <c r="V40" i="70" s="1"/>
  <c r="X40" i="70" s="1"/>
  <c r="T48" i="89"/>
  <c r="R48" i="89"/>
  <c r="T55" i="89"/>
  <c r="R55" i="89"/>
  <c r="R52" i="89"/>
  <c r="T52" i="89"/>
  <c r="T47" i="89"/>
  <c r="R47" i="89"/>
  <c r="T51" i="89"/>
  <c r="R51" i="89"/>
  <c r="T50" i="89"/>
  <c r="R50" i="89"/>
  <c r="T54" i="89"/>
  <c r="R54" i="89"/>
  <c r="T45" i="89"/>
  <c r="R45" i="89"/>
  <c r="T46" i="89"/>
  <c r="R46" i="89"/>
  <c r="R49" i="89"/>
  <c r="T49" i="89"/>
  <c r="M56" i="89"/>
  <c r="L56" i="89"/>
  <c r="T56" i="89"/>
  <c r="R56" i="89"/>
  <c r="O56" i="89"/>
  <c r="P56" i="89"/>
  <c r="N56" i="89"/>
  <c r="U29" i="69"/>
  <c r="V29" i="69" s="1"/>
  <c r="X29" i="69" s="1"/>
  <c r="M68" i="87"/>
  <c r="L68" i="87"/>
  <c r="T68" i="87"/>
  <c r="P68" i="87"/>
  <c r="R68" i="87"/>
  <c r="O68" i="87"/>
  <c r="N68" i="87"/>
  <c r="T97" i="87"/>
  <c r="R97" i="87"/>
  <c r="P97" i="87"/>
  <c r="O97" i="87"/>
  <c r="N97" i="87"/>
  <c r="M97" i="87"/>
  <c r="L97" i="87"/>
  <c r="T98" i="87"/>
  <c r="R98" i="87"/>
  <c r="N98" i="87"/>
  <c r="P98" i="87"/>
  <c r="O98" i="87"/>
  <c r="M98" i="87"/>
  <c r="L98" i="87"/>
  <c r="M76" i="87"/>
  <c r="L76" i="87"/>
  <c r="T76" i="87"/>
  <c r="P76" i="87"/>
  <c r="R76" i="87"/>
  <c r="O76" i="87"/>
  <c r="N76" i="87"/>
  <c r="T73" i="87"/>
  <c r="R73" i="87"/>
  <c r="P73" i="87"/>
  <c r="O73" i="87"/>
  <c r="M73" i="87"/>
  <c r="N73" i="87"/>
  <c r="L73" i="87"/>
  <c r="M84" i="87"/>
  <c r="L84" i="87"/>
  <c r="P84" i="87"/>
  <c r="T84" i="87"/>
  <c r="R84" i="87"/>
  <c r="O84" i="87"/>
  <c r="N84" i="87"/>
  <c r="L83" i="87"/>
  <c r="T83" i="87"/>
  <c r="R83" i="87"/>
  <c r="P83" i="87"/>
  <c r="O83" i="87"/>
  <c r="N83" i="87"/>
  <c r="M83" i="87"/>
  <c r="P71" i="87"/>
  <c r="O71" i="87"/>
  <c r="N71" i="87"/>
  <c r="M71" i="87"/>
  <c r="L71" i="87"/>
  <c r="T71" i="87"/>
  <c r="R71" i="87"/>
  <c r="R88" i="87"/>
  <c r="P88" i="87"/>
  <c r="O88" i="87"/>
  <c r="L88" i="87"/>
  <c r="N88" i="87"/>
  <c r="M88" i="87"/>
  <c r="T88" i="87"/>
  <c r="R96" i="87"/>
  <c r="P96" i="87"/>
  <c r="O96" i="87"/>
  <c r="T96" i="87"/>
  <c r="N96" i="87"/>
  <c r="L96" i="87"/>
  <c r="M96" i="87"/>
  <c r="O94" i="87"/>
  <c r="T94" i="87"/>
  <c r="N94" i="87"/>
  <c r="M94" i="87"/>
  <c r="L94" i="87"/>
  <c r="R94" i="87"/>
  <c r="P94" i="87"/>
  <c r="T90" i="87"/>
  <c r="R90" i="87"/>
  <c r="P90" i="87"/>
  <c r="L90" i="87"/>
  <c r="O90" i="87"/>
  <c r="N90" i="87"/>
  <c r="M90" i="87"/>
  <c r="L99" i="87"/>
  <c r="T99" i="87"/>
  <c r="R99" i="87"/>
  <c r="O99" i="87"/>
  <c r="P99" i="87"/>
  <c r="N99" i="87"/>
  <c r="M99" i="87"/>
  <c r="P79" i="87"/>
  <c r="O79" i="87"/>
  <c r="N79" i="87"/>
  <c r="M79" i="87"/>
  <c r="L79" i="87"/>
  <c r="T79" i="87"/>
  <c r="R79" i="87"/>
  <c r="M100" i="87"/>
  <c r="P100" i="87"/>
  <c r="L100" i="87"/>
  <c r="T100" i="87"/>
  <c r="R100" i="87"/>
  <c r="O100" i="87"/>
  <c r="N100" i="87"/>
  <c r="N82" i="87"/>
  <c r="T82" i="87"/>
  <c r="R82" i="87"/>
  <c r="P82" i="87"/>
  <c r="O82" i="87"/>
  <c r="M82" i="87"/>
  <c r="L82" i="87"/>
  <c r="N85" i="87"/>
  <c r="M85" i="87"/>
  <c r="L85" i="87"/>
  <c r="R85" i="87"/>
  <c r="T85" i="87"/>
  <c r="P85" i="87"/>
  <c r="O85" i="87"/>
  <c r="O86" i="87"/>
  <c r="T86" i="87"/>
  <c r="N86" i="87"/>
  <c r="M86" i="87"/>
  <c r="L86" i="87"/>
  <c r="R86" i="87"/>
  <c r="P86" i="87"/>
  <c r="P87" i="87"/>
  <c r="O87" i="87"/>
  <c r="N87" i="87"/>
  <c r="M87" i="87"/>
  <c r="L87" i="87"/>
  <c r="R87" i="87"/>
  <c r="T87" i="87"/>
  <c r="L91" i="87"/>
  <c r="O91" i="87"/>
  <c r="T91" i="87"/>
  <c r="R91" i="87"/>
  <c r="P91" i="87"/>
  <c r="N91" i="87"/>
  <c r="M91" i="87"/>
  <c r="N77" i="87"/>
  <c r="M77" i="87"/>
  <c r="L77" i="87"/>
  <c r="T77" i="87"/>
  <c r="R77" i="87"/>
  <c r="P77" i="87"/>
  <c r="O77" i="87"/>
  <c r="T81" i="87"/>
  <c r="R81" i="87"/>
  <c r="P81" i="87"/>
  <c r="O81" i="87"/>
  <c r="M81" i="87"/>
  <c r="N81" i="87"/>
  <c r="L81" i="87"/>
  <c r="R72" i="87"/>
  <c r="P72" i="87"/>
  <c r="O72" i="87"/>
  <c r="N72" i="87"/>
  <c r="M72" i="87"/>
  <c r="L72" i="87"/>
  <c r="T72" i="87"/>
  <c r="N69" i="87"/>
  <c r="R69" i="87"/>
  <c r="M69" i="87"/>
  <c r="L69" i="87"/>
  <c r="O69" i="87"/>
  <c r="T69" i="87"/>
  <c r="P69" i="87"/>
  <c r="T89" i="87"/>
  <c r="R89" i="87"/>
  <c r="P89" i="87"/>
  <c r="O89" i="87"/>
  <c r="M89" i="87"/>
  <c r="N89" i="87"/>
  <c r="L89" i="87"/>
  <c r="O70" i="87"/>
  <c r="N70" i="87"/>
  <c r="M70" i="87"/>
  <c r="T70" i="87"/>
  <c r="L70" i="87"/>
  <c r="R70" i="87"/>
  <c r="P70" i="87"/>
  <c r="N93" i="87"/>
  <c r="M93" i="87"/>
  <c r="L93" i="87"/>
  <c r="R93" i="87"/>
  <c r="T93" i="87"/>
  <c r="P93" i="87"/>
  <c r="O93" i="87"/>
  <c r="P95" i="87"/>
  <c r="R95" i="87"/>
  <c r="O95" i="87"/>
  <c r="N95" i="87"/>
  <c r="M95" i="87"/>
  <c r="L95" i="87"/>
  <c r="T95" i="87"/>
  <c r="M92" i="87"/>
  <c r="L92" i="87"/>
  <c r="T92" i="87"/>
  <c r="P92" i="87"/>
  <c r="R92" i="87"/>
  <c r="O92" i="87"/>
  <c r="N92" i="87"/>
  <c r="O78" i="87"/>
  <c r="T78" i="87"/>
  <c r="N78" i="87"/>
  <c r="M78" i="87"/>
  <c r="L78" i="87"/>
  <c r="R78" i="87"/>
  <c r="P78" i="87"/>
  <c r="R80" i="87"/>
  <c r="P80" i="87"/>
  <c r="O80" i="87"/>
  <c r="L80" i="87"/>
  <c r="N80" i="87"/>
  <c r="M80" i="87"/>
  <c r="T80" i="87"/>
  <c r="L75" i="87"/>
  <c r="T75" i="87"/>
  <c r="O75" i="87"/>
  <c r="R75" i="87"/>
  <c r="P75" i="87"/>
  <c r="N75" i="87"/>
  <c r="M75" i="87"/>
  <c r="N74" i="87"/>
  <c r="T74" i="87"/>
  <c r="R74" i="87"/>
  <c r="P74" i="87"/>
  <c r="O74" i="87"/>
  <c r="M74" i="87"/>
  <c r="L74" i="87"/>
  <c r="U35" i="67"/>
  <c r="O98" i="86"/>
  <c r="N98" i="86"/>
  <c r="M98" i="86"/>
  <c r="T98" i="86"/>
  <c r="L98" i="86"/>
  <c r="P98" i="86"/>
  <c r="R98" i="86"/>
  <c r="M96" i="86"/>
  <c r="P96" i="86"/>
  <c r="L96" i="86"/>
  <c r="N96" i="86"/>
  <c r="T96" i="86"/>
  <c r="R96" i="86"/>
  <c r="O96" i="86"/>
  <c r="P91" i="86"/>
  <c r="O91" i="86"/>
  <c r="N91" i="86"/>
  <c r="R91" i="86"/>
  <c r="M91" i="86"/>
  <c r="L91" i="86"/>
  <c r="T91" i="86"/>
  <c r="N97" i="86"/>
  <c r="M97" i="86"/>
  <c r="L97" i="86"/>
  <c r="R97" i="86"/>
  <c r="T97" i="86"/>
  <c r="O97" i="86"/>
  <c r="P97" i="86"/>
  <c r="T93" i="86"/>
  <c r="R93" i="86"/>
  <c r="P93" i="86"/>
  <c r="M93" i="86"/>
  <c r="O93" i="86"/>
  <c r="N93" i="86"/>
  <c r="L93" i="86"/>
  <c r="T101" i="86"/>
  <c r="R101" i="86"/>
  <c r="P101" i="86"/>
  <c r="M101" i="86"/>
  <c r="O101" i="86"/>
  <c r="N101" i="86"/>
  <c r="L101" i="86"/>
  <c r="O90" i="86"/>
  <c r="N90" i="86"/>
  <c r="M90" i="86"/>
  <c r="T90" i="86"/>
  <c r="L90" i="86"/>
  <c r="P90" i="86"/>
  <c r="R90" i="86"/>
  <c r="P99" i="86"/>
  <c r="O99" i="86"/>
  <c r="N99" i="86"/>
  <c r="M99" i="86"/>
  <c r="L99" i="86"/>
  <c r="T99" i="86"/>
  <c r="R99" i="86"/>
  <c r="L95" i="86"/>
  <c r="T95" i="86"/>
  <c r="O95" i="86"/>
  <c r="R95" i="86"/>
  <c r="M95" i="86"/>
  <c r="P95" i="86"/>
  <c r="N95" i="86"/>
  <c r="T94" i="86"/>
  <c r="R94" i="86"/>
  <c r="L94" i="86"/>
  <c r="P94" i="86"/>
  <c r="N94" i="86"/>
  <c r="O94" i="86"/>
  <c r="M94" i="86"/>
  <c r="N89" i="86"/>
  <c r="M89" i="86"/>
  <c r="L89" i="86"/>
  <c r="O89" i="86"/>
  <c r="R89" i="86"/>
  <c r="T89" i="86"/>
  <c r="P89" i="86"/>
  <c r="R100" i="86"/>
  <c r="P100" i="86"/>
  <c r="O100" i="86"/>
  <c r="T100" i="86"/>
  <c r="N100" i="86"/>
  <c r="L100" i="86"/>
  <c r="M100" i="86"/>
  <c r="U51" i="66"/>
  <c r="U67" i="66"/>
  <c r="V67" i="66" s="1"/>
  <c r="X67" i="66" s="1"/>
  <c r="U62" i="66"/>
  <c r="AB62" i="66" s="1"/>
  <c r="U65" i="66"/>
  <c r="U41" i="66"/>
  <c r="U38" i="66"/>
  <c r="AD38" i="66" s="1"/>
  <c r="P8" i="85"/>
  <c r="M8" i="85"/>
  <c r="L8" i="85"/>
  <c r="O8" i="85"/>
  <c r="N8" i="85"/>
  <c r="O10" i="85"/>
  <c r="N10" i="85"/>
  <c r="P10" i="85"/>
  <c r="M10" i="85"/>
  <c r="L10" i="85"/>
  <c r="N9" i="85"/>
  <c r="M9" i="85"/>
  <c r="L9" i="85"/>
  <c r="O9" i="85"/>
  <c r="P9" i="85"/>
  <c r="O82" i="202"/>
  <c r="N82" i="202"/>
  <c r="M82" i="202"/>
  <c r="L82" i="202"/>
  <c r="T82" i="202"/>
  <c r="R82" i="202"/>
  <c r="P82" i="202"/>
  <c r="R76" i="202"/>
  <c r="P76" i="202"/>
  <c r="O76" i="202"/>
  <c r="N76" i="202"/>
  <c r="M76" i="202"/>
  <c r="L76" i="202"/>
  <c r="T76" i="202"/>
  <c r="T77" i="202"/>
  <c r="R77" i="202"/>
  <c r="P77" i="202"/>
  <c r="O77" i="202"/>
  <c r="N77" i="202"/>
  <c r="M77" i="202"/>
  <c r="L77" i="202"/>
  <c r="N81" i="202"/>
  <c r="M81" i="202"/>
  <c r="L81" i="202"/>
  <c r="T81" i="202"/>
  <c r="R81" i="202"/>
  <c r="P81" i="202"/>
  <c r="O81" i="202"/>
  <c r="L79" i="202"/>
  <c r="T79" i="202"/>
  <c r="R79" i="202"/>
  <c r="P79" i="202"/>
  <c r="O79" i="202"/>
  <c r="N79" i="202"/>
  <c r="M79" i="202"/>
  <c r="T78" i="202"/>
  <c r="R78" i="202"/>
  <c r="P78" i="202"/>
  <c r="O78" i="202"/>
  <c r="N78" i="202"/>
  <c r="M78" i="202"/>
  <c r="L78" i="202"/>
  <c r="M80" i="202"/>
  <c r="L80" i="202"/>
  <c r="T80" i="202"/>
  <c r="R80" i="202"/>
  <c r="P80" i="202"/>
  <c r="O80" i="202"/>
  <c r="N80" i="202"/>
  <c r="N25" i="77"/>
  <c r="P25" i="77"/>
  <c r="O25" i="77"/>
  <c r="L25" i="77"/>
  <c r="M25" i="77"/>
  <c r="M27" i="77"/>
  <c r="L27" i="77"/>
  <c r="P27" i="77"/>
  <c r="N27" i="77"/>
  <c r="O27" i="77"/>
  <c r="O21" i="77"/>
  <c r="N21" i="77"/>
  <c r="P21" i="77"/>
  <c r="M21" i="77"/>
  <c r="L21" i="77"/>
  <c r="O29" i="77"/>
  <c r="N29" i="77"/>
  <c r="M29" i="77"/>
  <c r="L29" i="77"/>
  <c r="P29" i="77"/>
  <c r="L26" i="77"/>
  <c r="M26" i="77"/>
  <c r="P26" i="77"/>
  <c r="O26" i="77"/>
  <c r="N26" i="77"/>
  <c r="P22" i="77"/>
  <c r="O22" i="77"/>
  <c r="N22" i="77"/>
  <c r="M22" i="77"/>
  <c r="L22" i="77"/>
  <c r="P24" i="77"/>
  <c r="O24" i="77"/>
  <c r="N24" i="77"/>
  <c r="M24" i="77"/>
  <c r="L24" i="77"/>
  <c r="P32" i="77"/>
  <c r="O32" i="77"/>
  <c r="N32" i="77"/>
  <c r="M32" i="77"/>
  <c r="L32" i="77"/>
  <c r="P30" i="77"/>
  <c r="O30" i="77"/>
  <c r="N30" i="77"/>
  <c r="M30" i="77"/>
  <c r="L30" i="77"/>
  <c r="N28" i="77"/>
  <c r="M28" i="77"/>
  <c r="O28" i="77"/>
  <c r="L28" i="77"/>
  <c r="P28" i="77"/>
  <c r="L8" i="79"/>
  <c r="T8" i="79"/>
  <c r="R8" i="79"/>
  <c r="P8" i="79"/>
  <c r="O8" i="79"/>
  <c r="N8" i="79"/>
  <c r="M8" i="79"/>
  <c r="M9" i="79"/>
  <c r="L9" i="79"/>
  <c r="T9" i="79"/>
  <c r="R9" i="79"/>
  <c r="P9" i="79"/>
  <c r="O9" i="79"/>
  <c r="N9" i="79"/>
  <c r="L44" i="82"/>
  <c r="T44" i="82"/>
  <c r="R44" i="82"/>
  <c r="P44" i="82"/>
  <c r="O44" i="82"/>
  <c r="N44" i="82"/>
  <c r="M44" i="82"/>
  <c r="O8" i="82"/>
  <c r="N8" i="82"/>
  <c r="P8" i="82"/>
  <c r="M8" i="82"/>
  <c r="L8" i="82"/>
  <c r="T8" i="82"/>
  <c r="R8" i="82"/>
  <c r="R27" i="81"/>
  <c r="P27" i="81"/>
  <c r="O27" i="81"/>
  <c r="N27" i="81"/>
  <c r="M27" i="81"/>
  <c r="L27" i="81"/>
  <c r="T27" i="81"/>
  <c r="N32" i="81"/>
  <c r="M32" i="81"/>
  <c r="L32" i="81"/>
  <c r="T32" i="81"/>
  <c r="R32" i="81"/>
  <c r="P32" i="81"/>
  <c r="O32" i="81"/>
  <c r="L38" i="81"/>
  <c r="N38" i="81"/>
  <c r="M38" i="81"/>
  <c r="T38" i="81"/>
  <c r="R38" i="81"/>
  <c r="P38" i="81"/>
  <c r="O38" i="81"/>
  <c r="P42" i="81"/>
  <c r="O42" i="81"/>
  <c r="T42" i="81"/>
  <c r="R42" i="81"/>
  <c r="N42" i="81"/>
  <c r="M42" i="81"/>
  <c r="L42" i="81"/>
  <c r="T44" i="81"/>
  <c r="R44" i="81"/>
  <c r="P44" i="81"/>
  <c r="O44" i="81"/>
  <c r="N44" i="81"/>
  <c r="M44" i="81"/>
  <c r="L44" i="81"/>
  <c r="N24" i="81"/>
  <c r="M24" i="81"/>
  <c r="O24" i="81"/>
  <c r="L24" i="81"/>
  <c r="T24" i="81"/>
  <c r="R24" i="81"/>
  <c r="P24" i="81"/>
  <c r="T37" i="81"/>
  <c r="R37" i="81"/>
  <c r="P37" i="81"/>
  <c r="O37" i="81"/>
  <c r="N37" i="81"/>
  <c r="M37" i="81"/>
  <c r="L37" i="81"/>
  <c r="M39" i="81"/>
  <c r="L39" i="81"/>
  <c r="T39" i="81"/>
  <c r="R39" i="81"/>
  <c r="P39" i="81"/>
  <c r="O39" i="81"/>
  <c r="N39" i="81"/>
  <c r="P26" i="81"/>
  <c r="O26" i="81"/>
  <c r="T26" i="81"/>
  <c r="R26" i="81"/>
  <c r="N26" i="81"/>
  <c r="M26" i="81"/>
  <c r="L26" i="81"/>
  <c r="O41" i="81"/>
  <c r="N41" i="81"/>
  <c r="M41" i="81"/>
  <c r="L41" i="81"/>
  <c r="T41" i="81"/>
  <c r="R41" i="81"/>
  <c r="P41" i="81"/>
  <c r="R43" i="81"/>
  <c r="P43" i="81"/>
  <c r="O43" i="81"/>
  <c r="N43" i="81"/>
  <c r="M43" i="81"/>
  <c r="L43" i="81"/>
  <c r="T43" i="81"/>
  <c r="O33" i="81"/>
  <c r="N33" i="81"/>
  <c r="R33" i="81"/>
  <c r="P33" i="81"/>
  <c r="M33" i="81"/>
  <c r="L33" i="81"/>
  <c r="T33" i="81"/>
  <c r="T28" i="81"/>
  <c r="R28" i="81"/>
  <c r="P28" i="81"/>
  <c r="O28" i="81"/>
  <c r="N28" i="81"/>
  <c r="M28" i="81"/>
  <c r="L28" i="81"/>
  <c r="L30" i="81"/>
  <c r="T30" i="81"/>
  <c r="R30" i="81"/>
  <c r="P30" i="81"/>
  <c r="O30" i="81"/>
  <c r="N30" i="81"/>
  <c r="M30" i="81"/>
  <c r="M31" i="81"/>
  <c r="L31" i="81"/>
  <c r="O31" i="81"/>
  <c r="N31" i="81"/>
  <c r="T31" i="81"/>
  <c r="R31" i="81"/>
  <c r="P31" i="81"/>
  <c r="T36" i="81"/>
  <c r="R36" i="81"/>
  <c r="L36" i="81"/>
  <c r="P36" i="81"/>
  <c r="O36" i="81"/>
  <c r="N36" i="81"/>
  <c r="M36" i="81"/>
  <c r="R35" i="81"/>
  <c r="P35" i="81"/>
  <c r="T35" i="81"/>
  <c r="O35" i="81"/>
  <c r="N35" i="81"/>
  <c r="M35" i="81"/>
  <c r="L35" i="81"/>
  <c r="T29" i="81"/>
  <c r="M29" i="81"/>
  <c r="L29" i="81"/>
  <c r="R29" i="81"/>
  <c r="P29" i="81"/>
  <c r="O29" i="81"/>
  <c r="N29" i="81"/>
  <c r="N40" i="81"/>
  <c r="M40" i="81"/>
  <c r="P40" i="81"/>
  <c r="O40" i="81"/>
  <c r="L40" i="81"/>
  <c r="T40" i="81"/>
  <c r="R40" i="81"/>
  <c r="N42" i="80"/>
  <c r="M42" i="80"/>
  <c r="L42" i="80"/>
  <c r="O42" i="80"/>
  <c r="T42" i="80"/>
  <c r="R42" i="80"/>
  <c r="P42" i="80"/>
  <c r="T9" i="80"/>
  <c r="R9" i="80"/>
  <c r="R37" i="80"/>
  <c r="P37" i="80"/>
  <c r="O37" i="80"/>
  <c r="N37" i="80"/>
  <c r="M37" i="80"/>
  <c r="T37" i="80"/>
  <c r="L37" i="80"/>
  <c r="T10" i="80"/>
  <c r="R10" i="80"/>
  <c r="L8" i="80"/>
  <c r="M8" i="80"/>
  <c r="T8" i="80"/>
  <c r="R8" i="80"/>
  <c r="P8" i="80"/>
  <c r="N8" i="80"/>
  <c r="O8" i="80"/>
  <c r="M41" i="80"/>
  <c r="L41" i="80"/>
  <c r="T41" i="80"/>
  <c r="R41" i="80"/>
  <c r="O41" i="80"/>
  <c r="N41" i="80"/>
  <c r="P41" i="80"/>
  <c r="T38" i="80"/>
  <c r="R38" i="80"/>
  <c r="P38" i="80"/>
  <c r="O38" i="80"/>
  <c r="N38" i="80"/>
  <c r="M38" i="80"/>
  <c r="L38" i="80"/>
  <c r="P36" i="80"/>
  <c r="O36" i="80"/>
  <c r="N36" i="80"/>
  <c r="M36" i="80"/>
  <c r="L36" i="80"/>
  <c r="T36" i="80"/>
  <c r="R36" i="80"/>
  <c r="L40" i="80"/>
  <c r="T40" i="80"/>
  <c r="R40" i="80"/>
  <c r="P40" i="80"/>
  <c r="M40" i="80"/>
  <c r="O40" i="80"/>
  <c r="N40" i="80"/>
  <c r="O35" i="80"/>
  <c r="N35" i="80"/>
  <c r="M35" i="80"/>
  <c r="L35" i="80"/>
  <c r="P35" i="80"/>
  <c r="T35" i="80"/>
  <c r="R35" i="80"/>
  <c r="T39" i="80"/>
  <c r="R39" i="80"/>
  <c r="P39" i="80"/>
  <c r="O39" i="80"/>
  <c r="M39" i="80"/>
  <c r="L39" i="80"/>
  <c r="N39" i="80"/>
  <c r="M33" i="80"/>
  <c r="L33" i="80"/>
  <c r="T33" i="80"/>
  <c r="R33" i="80"/>
  <c r="O33" i="80"/>
  <c r="N33" i="80"/>
  <c r="P33" i="80"/>
  <c r="N34" i="80"/>
  <c r="M34" i="80"/>
  <c r="L34" i="80"/>
  <c r="T34" i="80"/>
  <c r="P34" i="80"/>
  <c r="O34" i="80"/>
  <c r="R34" i="80"/>
  <c r="T44" i="76"/>
  <c r="R44" i="76"/>
  <c r="L35" i="75"/>
  <c r="M35" i="75"/>
  <c r="T35" i="75"/>
  <c r="R35" i="75"/>
  <c r="P35" i="75"/>
  <c r="O35" i="75"/>
  <c r="N35" i="75"/>
  <c r="T33" i="75"/>
  <c r="R33" i="75"/>
  <c r="P33" i="75"/>
  <c r="O33" i="75"/>
  <c r="N33" i="75"/>
  <c r="M33" i="75"/>
  <c r="L33" i="75"/>
  <c r="O38" i="75"/>
  <c r="N38" i="75"/>
  <c r="R38" i="75"/>
  <c r="M38" i="75"/>
  <c r="L38" i="75"/>
  <c r="T38" i="75"/>
  <c r="P38" i="75"/>
  <c r="R40" i="75"/>
  <c r="P40" i="75"/>
  <c r="O40" i="75"/>
  <c r="N40" i="75"/>
  <c r="M40" i="75"/>
  <c r="L40" i="75"/>
  <c r="T40" i="75"/>
  <c r="N37" i="75"/>
  <c r="M37" i="75"/>
  <c r="O37" i="75"/>
  <c r="L37" i="75"/>
  <c r="T37" i="75"/>
  <c r="R37" i="75"/>
  <c r="P37" i="75"/>
  <c r="T42" i="75"/>
  <c r="L42" i="75"/>
  <c r="R42" i="75"/>
  <c r="P42" i="75"/>
  <c r="O42" i="75"/>
  <c r="N42" i="75"/>
  <c r="M42" i="75"/>
  <c r="T41" i="75"/>
  <c r="R41" i="75"/>
  <c r="L41" i="75"/>
  <c r="P41" i="75"/>
  <c r="O41" i="75"/>
  <c r="N41" i="75"/>
  <c r="M41" i="75"/>
  <c r="T13" i="75"/>
  <c r="R13" i="75"/>
  <c r="R32" i="75"/>
  <c r="P32" i="75"/>
  <c r="T32" i="75"/>
  <c r="O32" i="75"/>
  <c r="N32" i="75"/>
  <c r="M32" i="75"/>
  <c r="L32" i="75"/>
  <c r="L43" i="75"/>
  <c r="N43" i="75"/>
  <c r="T43" i="75"/>
  <c r="R43" i="75"/>
  <c r="P43" i="75"/>
  <c r="O43" i="75"/>
  <c r="M43" i="75"/>
  <c r="N29" i="75"/>
  <c r="M29" i="75"/>
  <c r="P29" i="75"/>
  <c r="L29" i="75"/>
  <c r="T29" i="75"/>
  <c r="R29" i="75"/>
  <c r="O29" i="75"/>
  <c r="O30" i="75"/>
  <c r="N30" i="75"/>
  <c r="P30" i="75"/>
  <c r="M30" i="75"/>
  <c r="L30" i="75"/>
  <c r="T30" i="75"/>
  <c r="R30" i="75"/>
  <c r="T34" i="75"/>
  <c r="M34" i="75"/>
  <c r="R34" i="75"/>
  <c r="P34" i="75"/>
  <c r="O34" i="75"/>
  <c r="N34" i="75"/>
  <c r="L34" i="75"/>
  <c r="T10" i="75"/>
  <c r="R10" i="75"/>
  <c r="T11" i="75"/>
  <c r="R11" i="75"/>
  <c r="P39" i="75"/>
  <c r="O39" i="75"/>
  <c r="R39" i="75"/>
  <c r="N39" i="75"/>
  <c r="M39" i="75"/>
  <c r="L39" i="75"/>
  <c r="T39" i="75"/>
  <c r="M44" i="75"/>
  <c r="L44" i="75"/>
  <c r="N44" i="75"/>
  <c r="T44" i="75"/>
  <c r="R44" i="75"/>
  <c r="P44" i="75"/>
  <c r="O44" i="75"/>
  <c r="M36" i="75"/>
  <c r="L36" i="75"/>
  <c r="O36" i="75"/>
  <c r="T36" i="75"/>
  <c r="R36" i="75"/>
  <c r="P36" i="75"/>
  <c r="N36" i="75"/>
  <c r="P31" i="75"/>
  <c r="O31" i="75"/>
  <c r="T31" i="75"/>
  <c r="N31" i="75"/>
  <c r="M31" i="75"/>
  <c r="L31" i="75"/>
  <c r="R31" i="75"/>
  <c r="R29" i="74"/>
  <c r="P29" i="74"/>
  <c r="O29" i="74"/>
  <c r="N29" i="74"/>
  <c r="M29" i="74"/>
  <c r="L29" i="74"/>
  <c r="T29" i="74"/>
  <c r="M41" i="74"/>
  <c r="P41" i="74"/>
  <c r="L41" i="74"/>
  <c r="O41" i="74"/>
  <c r="T41" i="74"/>
  <c r="R41" i="74"/>
  <c r="N41" i="74"/>
  <c r="R21" i="74"/>
  <c r="L21" i="74"/>
  <c r="P21" i="74"/>
  <c r="T21" i="74"/>
  <c r="O21" i="74"/>
  <c r="N21" i="74"/>
  <c r="M21" i="74"/>
  <c r="L32" i="74"/>
  <c r="N32" i="74"/>
  <c r="T32" i="74"/>
  <c r="O32" i="74"/>
  <c r="R32" i="74"/>
  <c r="P32" i="74"/>
  <c r="M32" i="74"/>
  <c r="N26" i="74"/>
  <c r="M26" i="74"/>
  <c r="O26" i="74"/>
  <c r="L26" i="74"/>
  <c r="R26" i="74"/>
  <c r="T26" i="74"/>
  <c r="P26" i="74"/>
  <c r="M17" i="74"/>
  <c r="L17" i="74"/>
  <c r="N17" i="74"/>
  <c r="T17" i="74"/>
  <c r="P17" i="74"/>
  <c r="R17" i="74"/>
  <c r="O17" i="74"/>
  <c r="M25" i="74"/>
  <c r="P25" i="74"/>
  <c r="L25" i="74"/>
  <c r="O25" i="74"/>
  <c r="T25" i="74"/>
  <c r="R25" i="74"/>
  <c r="N25" i="74"/>
  <c r="O19" i="74"/>
  <c r="N19" i="74"/>
  <c r="P19" i="74"/>
  <c r="M19" i="74"/>
  <c r="L19" i="74"/>
  <c r="T19" i="74"/>
  <c r="R19" i="74"/>
  <c r="T30" i="74"/>
  <c r="M30" i="74"/>
  <c r="R30" i="74"/>
  <c r="L30" i="74"/>
  <c r="P30" i="74"/>
  <c r="O30" i="74"/>
  <c r="N30" i="74"/>
  <c r="T22" i="74"/>
  <c r="R22" i="74"/>
  <c r="P22" i="74"/>
  <c r="O22" i="74"/>
  <c r="M22" i="74"/>
  <c r="N22" i="74"/>
  <c r="L22" i="74"/>
  <c r="P20" i="74"/>
  <c r="O20" i="74"/>
  <c r="T20" i="74"/>
  <c r="N20" i="74"/>
  <c r="M20" i="74"/>
  <c r="L20" i="74"/>
  <c r="R20" i="74"/>
  <c r="N18" i="74"/>
  <c r="M18" i="74"/>
  <c r="R18" i="74"/>
  <c r="P18" i="74"/>
  <c r="L18" i="74"/>
  <c r="T18" i="74"/>
  <c r="O18" i="74"/>
  <c r="O35" i="74"/>
  <c r="T35" i="74"/>
  <c r="N35" i="74"/>
  <c r="P35" i="74"/>
  <c r="M35" i="74"/>
  <c r="L35" i="74"/>
  <c r="R35" i="74"/>
  <c r="N42" i="74"/>
  <c r="M42" i="74"/>
  <c r="O42" i="74"/>
  <c r="L42" i="74"/>
  <c r="R42" i="74"/>
  <c r="T42" i="74"/>
  <c r="P42" i="74"/>
  <c r="N34" i="74"/>
  <c r="M34" i="74"/>
  <c r="P34" i="74"/>
  <c r="L34" i="74"/>
  <c r="T34" i="74"/>
  <c r="R34" i="74"/>
  <c r="O34" i="74"/>
  <c r="T39" i="74"/>
  <c r="N39" i="74"/>
  <c r="M39" i="74"/>
  <c r="R39" i="74"/>
  <c r="P39" i="74"/>
  <c r="O39" i="74"/>
  <c r="L39" i="74"/>
  <c r="P36" i="74"/>
  <c r="O36" i="74"/>
  <c r="T36" i="74"/>
  <c r="N36" i="74"/>
  <c r="M36" i="74"/>
  <c r="L36" i="74"/>
  <c r="R36" i="74"/>
  <c r="P28" i="74"/>
  <c r="O28" i="74"/>
  <c r="R28" i="74"/>
  <c r="N28" i="74"/>
  <c r="M28" i="74"/>
  <c r="L28" i="74"/>
  <c r="T28" i="74"/>
  <c r="M33" i="74"/>
  <c r="L33" i="74"/>
  <c r="P33" i="74"/>
  <c r="N33" i="74"/>
  <c r="T33" i="74"/>
  <c r="R33" i="74"/>
  <c r="O33" i="74"/>
  <c r="O27" i="74"/>
  <c r="N27" i="74"/>
  <c r="T27" i="74"/>
  <c r="R27" i="74"/>
  <c r="M27" i="74"/>
  <c r="L27" i="74"/>
  <c r="P27" i="74"/>
  <c r="L16" i="74"/>
  <c r="O16" i="74"/>
  <c r="N16" i="74"/>
  <c r="T16" i="74"/>
  <c r="R16" i="74"/>
  <c r="P16" i="74"/>
  <c r="M16" i="74"/>
  <c r="T38" i="74"/>
  <c r="R38" i="74"/>
  <c r="P38" i="74"/>
  <c r="O38" i="74"/>
  <c r="N38" i="74"/>
  <c r="M38" i="74"/>
  <c r="L38" i="74"/>
  <c r="L40" i="74"/>
  <c r="M40" i="74"/>
  <c r="T40" i="74"/>
  <c r="R40" i="74"/>
  <c r="P40" i="74"/>
  <c r="O40" i="74"/>
  <c r="N40" i="74"/>
  <c r="T31" i="74"/>
  <c r="L31" i="74"/>
  <c r="R31" i="74"/>
  <c r="P31" i="74"/>
  <c r="N31" i="74"/>
  <c r="O31" i="74"/>
  <c r="M31" i="74"/>
  <c r="R37" i="74"/>
  <c r="P37" i="74"/>
  <c r="T37" i="74"/>
  <c r="O37" i="74"/>
  <c r="N37" i="74"/>
  <c r="L37" i="74"/>
  <c r="M37" i="74"/>
  <c r="T23" i="74"/>
  <c r="N23" i="74"/>
  <c r="M23" i="74"/>
  <c r="R23" i="74"/>
  <c r="P23" i="74"/>
  <c r="O23" i="74"/>
  <c r="L23" i="74"/>
  <c r="L55" i="73"/>
  <c r="T55" i="73"/>
  <c r="R55" i="73"/>
  <c r="M55" i="73"/>
  <c r="P55" i="73"/>
  <c r="O55" i="73"/>
  <c r="N55" i="73"/>
  <c r="P59" i="73"/>
  <c r="O59" i="73"/>
  <c r="N59" i="73"/>
  <c r="M59" i="73"/>
  <c r="R59" i="73"/>
  <c r="L59" i="73"/>
  <c r="T59" i="73"/>
  <c r="L47" i="73"/>
  <c r="M47" i="73"/>
  <c r="T47" i="73"/>
  <c r="R47" i="73"/>
  <c r="P47" i="73"/>
  <c r="O47" i="73"/>
  <c r="N47" i="73"/>
  <c r="M48" i="73"/>
  <c r="L48" i="73"/>
  <c r="T48" i="73"/>
  <c r="N48" i="73"/>
  <c r="R48" i="73"/>
  <c r="P48" i="73"/>
  <c r="O48" i="73"/>
  <c r="L71" i="73"/>
  <c r="M71" i="73"/>
  <c r="T71" i="73"/>
  <c r="R71" i="73"/>
  <c r="P71" i="73"/>
  <c r="O71" i="73"/>
  <c r="N71" i="73"/>
  <c r="N65" i="73"/>
  <c r="O65" i="73"/>
  <c r="M65" i="73"/>
  <c r="L65" i="73"/>
  <c r="T65" i="73"/>
  <c r="R65" i="73"/>
  <c r="P65" i="73"/>
  <c r="M56" i="73"/>
  <c r="N56" i="73"/>
  <c r="L56" i="73"/>
  <c r="T56" i="73"/>
  <c r="R56" i="73"/>
  <c r="P56" i="73"/>
  <c r="O56" i="73"/>
  <c r="L54" i="73"/>
  <c r="T54" i="73"/>
  <c r="R54" i="73"/>
  <c r="P54" i="73"/>
  <c r="O54" i="73"/>
  <c r="N54" i="73"/>
  <c r="M54" i="73"/>
  <c r="T46" i="73"/>
  <c r="R46" i="73"/>
  <c r="P46" i="73"/>
  <c r="L46" i="73"/>
  <c r="O46" i="73"/>
  <c r="N46" i="73"/>
  <c r="M46" i="73"/>
  <c r="T61" i="73"/>
  <c r="R61" i="73"/>
  <c r="P61" i="73"/>
  <c r="O61" i="73"/>
  <c r="N61" i="73"/>
  <c r="M61" i="73"/>
  <c r="L61" i="73"/>
  <c r="T69" i="73"/>
  <c r="R69" i="73"/>
  <c r="P69" i="73"/>
  <c r="O69" i="73"/>
  <c r="N69" i="73"/>
  <c r="M69" i="73"/>
  <c r="L69" i="73"/>
  <c r="T62" i="73"/>
  <c r="R62" i="73"/>
  <c r="P62" i="73"/>
  <c r="L62" i="73"/>
  <c r="O62" i="73"/>
  <c r="N62" i="73"/>
  <c r="M62" i="73"/>
  <c r="R76" i="73"/>
  <c r="P76" i="73"/>
  <c r="O76" i="73"/>
  <c r="N76" i="73"/>
  <c r="T76" i="73"/>
  <c r="M76" i="73"/>
  <c r="L76" i="73"/>
  <c r="T53" i="73"/>
  <c r="R53" i="73"/>
  <c r="P53" i="73"/>
  <c r="O53" i="73"/>
  <c r="N53" i="73"/>
  <c r="M53" i="73"/>
  <c r="L53" i="73"/>
  <c r="M72" i="73"/>
  <c r="L72" i="73"/>
  <c r="T72" i="73"/>
  <c r="N72" i="73"/>
  <c r="R72" i="73"/>
  <c r="P72" i="73"/>
  <c r="O72" i="73"/>
  <c r="N73" i="73"/>
  <c r="O73" i="73"/>
  <c r="M73" i="73"/>
  <c r="L73" i="73"/>
  <c r="T73" i="73"/>
  <c r="R73" i="73"/>
  <c r="P73" i="73"/>
  <c r="P51" i="73"/>
  <c r="R51" i="73"/>
  <c r="O51" i="73"/>
  <c r="M51" i="73"/>
  <c r="N51" i="73"/>
  <c r="L51" i="73"/>
  <c r="T51" i="73"/>
  <c r="R60" i="73"/>
  <c r="T60" i="73"/>
  <c r="P60" i="73"/>
  <c r="O60" i="73"/>
  <c r="N60" i="73"/>
  <c r="M60" i="73"/>
  <c r="L60" i="73"/>
  <c r="R52" i="73"/>
  <c r="P52" i="73"/>
  <c r="O52" i="73"/>
  <c r="N52" i="73"/>
  <c r="T52" i="73"/>
  <c r="M52" i="73"/>
  <c r="L52" i="73"/>
  <c r="P43" i="73"/>
  <c r="O43" i="73"/>
  <c r="N43" i="73"/>
  <c r="M43" i="73"/>
  <c r="R43" i="73"/>
  <c r="L43" i="73"/>
  <c r="T43" i="73"/>
  <c r="N57" i="73"/>
  <c r="M57" i="73"/>
  <c r="L57" i="73"/>
  <c r="O57" i="73"/>
  <c r="T57" i="73"/>
  <c r="R57" i="73"/>
  <c r="P57" i="73"/>
  <c r="N49" i="73"/>
  <c r="O49" i="73"/>
  <c r="M49" i="73"/>
  <c r="L49" i="73"/>
  <c r="T49" i="73"/>
  <c r="R49" i="73"/>
  <c r="P49" i="73"/>
  <c r="L70" i="73"/>
  <c r="T70" i="73"/>
  <c r="R70" i="73"/>
  <c r="P70" i="73"/>
  <c r="O70" i="73"/>
  <c r="N70" i="73"/>
  <c r="M70" i="73"/>
  <c r="R68" i="73"/>
  <c r="P68" i="73"/>
  <c r="O68" i="73"/>
  <c r="N68" i="73"/>
  <c r="T68" i="73"/>
  <c r="M68" i="73"/>
  <c r="L68" i="73"/>
  <c r="T45" i="73"/>
  <c r="R45" i="73"/>
  <c r="P45" i="73"/>
  <c r="O45" i="73"/>
  <c r="N45" i="73"/>
  <c r="M45" i="73"/>
  <c r="L45" i="73"/>
  <c r="O50" i="73"/>
  <c r="N50" i="73"/>
  <c r="M50" i="73"/>
  <c r="L50" i="73"/>
  <c r="P50" i="73"/>
  <c r="T50" i="73"/>
  <c r="R50" i="73"/>
  <c r="O58" i="73"/>
  <c r="P58" i="73"/>
  <c r="N58" i="73"/>
  <c r="M58" i="73"/>
  <c r="L58" i="73"/>
  <c r="T58" i="73"/>
  <c r="R58" i="73"/>
  <c r="O66" i="73"/>
  <c r="N66" i="73"/>
  <c r="M66" i="73"/>
  <c r="L66" i="73"/>
  <c r="P66" i="73"/>
  <c r="T66" i="73"/>
  <c r="R66" i="73"/>
  <c r="M64" i="73"/>
  <c r="L64" i="73"/>
  <c r="T64" i="73"/>
  <c r="N64" i="73"/>
  <c r="R64" i="73"/>
  <c r="P64" i="73"/>
  <c r="O64" i="73"/>
  <c r="P67" i="73"/>
  <c r="R67" i="73"/>
  <c r="O67" i="73"/>
  <c r="N67" i="73"/>
  <c r="M67" i="73"/>
  <c r="L67" i="73"/>
  <c r="T67" i="73"/>
  <c r="T40" i="89"/>
  <c r="R40" i="89"/>
  <c r="R34" i="89"/>
  <c r="T34" i="89"/>
  <c r="R33" i="89"/>
  <c r="T33" i="89"/>
  <c r="T39" i="89"/>
  <c r="R39" i="89"/>
  <c r="R35" i="89"/>
  <c r="T35" i="89"/>
  <c r="T37" i="89"/>
  <c r="R37" i="89"/>
  <c r="T41" i="89"/>
  <c r="R41" i="89"/>
  <c r="R44" i="89"/>
  <c r="T44" i="89"/>
  <c r="R43" i="89"/>
  <c r="T43" i="89"/>
  <c r="T38" i="89"/>
  <c r="R38" i="89"/>
  <c r="R36" i="89"/>
  <c r="T36" i="89"/>
  <c r="R42" i="89"/>
  <c r="T42" i="89"/>
  <c r="N87" i="86"/>
  <c r="M87" i="86"/>
  <c r="L87" i="86"/>
  <c r="R87" i="86"/>
  <c r="T87" i="86"/>
  <c r="P87" i="86"/>
  <c r="O87" i="86"/>
  <c r="L77" i="86"/>
  <c r="T77" i="86"/>
  <c r="R77" i="86"/>
  <c r="O77" i="86"/>
  <c r="P77" i="86"/>
  <c r="N77" i="86"/>
  <c r="M77" i="86"/>
  <c r="O88" i="86"/>
  <c r="N88" i="86"/>
  <c r="M88" i="86"/>
  <c r="L88" i="86"/>
  <c r="T88" i="86"/>
  <c r="R88" i="86"/>
  <c r="P88" i="86"/>
  <c r="L61" i="86"/>
  <c r="T61" i="86"/>
  <c r="R61" i="86"/>
  <c r="O61" i="86"/>
  <c r="P61" i="86"/>
  <c r="N61" i="86"/>
  <c r="M61" i="86"/>
  <c r="P65" i="86"/>
  <c r="O65" i="86"/>
  <c r="N65" i="86"/>
  <c r="M65" i="86"/>
  <c r="L65" i="86"/>
  <c r="T65" i="86"/>
  <c r="R65" i="86"/>
  <c r="N63" i="86"/>
  <c r="M63" i="86"/>
  <c r="L63" i="86"/>
  <c r="R63" i="86"/>
  <c r="T63" i="86"/>
  <c r="P63" i="86"/>
  <c r="O63" i="86"/>
  <c r="O64" i="86"/>
  <c r="N64" i="86"/>
  <c r="M64" i="86"/>
  <c r="L64" i="86"/>
  <c r="T64" i="86"/>
  <c r="R64" i="86"/>
  <c r="P64" i="86"/>
  <c r="R66" i="86"/>
  <c r="P66" i="86"/>
  <c r="O66" i="86"/>
  <c r="N66" i="86"/>
  <c r="L66" i="86"/>
  <c r="M66" i="86"/>
  <c r="T66" i="86"/>
  <c r="P73" i="86"/>
  <c r="O73" i="86"/>
  <c r="N73" i="86"/>
  <c r="M73" i="86"/>
  <c r="L73" i="86"/>
  <c r="T73" i="86"/>
  <c r="R73" i="86"/>
  <c r="N55" i="86"/>
  <c r="M55" i="86"/>
  <c r="L55" i="86"/>
  <c r="T55" i="86"/>
  <c r="P55" i="86"/>
  <c r="O55" i="86"/>
  <c r="R55" i="86"/>
  <c r="M86" i="86"/>
  <c r="L86" i="86"/>
  <c r="T86" i="86"/>
  <c r="R86" i="86"/>
  <c r="O86" i="86"/>
  <c r="P86" i="86"/>
  <c r="N86" i="86"/>
  <c r="N71" i="86"/>
  <c r="M71" i="86"/>
  <c r="L71" i="86"/>
  <c r="R71" i="86"/>
  <c r="T71" i="86"/>
  <c r="P71" i="86"/>
  <c r="O71" i="86"/>
  <c r="M78" i="86"/>
  <c r="L78" i="86"/>
  <c r="P78" i="86"/>
  <c r="T78" i="86"/>
  <c r="R78" i="86"/>
  <c r="O78" i="86"/>
  <c r="N78" i="86"/>
  <c r="T75" i="86"/>
  <c r="R75" i="86"/>
  <c r="P75" i="86"/>
  <c r="M75" i="86"/>
  <c r="O75" i="86"/>
  <c r="N75" i="86"/>
  <c r="L75" i="86"/>
  <c r="T76" i="86"/>
  <c r="R76" i="86"/>
  <c r="P76" i="86"/>
  <c r="O76" i="86"/>
  <c r="M76" i="86"/>
  <c r="N76" i="86"/>
  <c r="L76" i="86"/>
  <c r="O80" i="86"/>
  <c r="N80" i="86"/>
  <c r="M80" i="86"/>
  <c r="T80" i="86"/>
  <c r="L80" i="86"/>
  <c r="R80" i="86"/>
  <c r="P80" i="86"/>
  <c r="T59" i="86"/>
  <c r="R59" i="86"/>
  <c r="P59" i="86"/>
  <c r="O59" i="86"/>
  <c r="N59" i="86"/>
  <c r="L59" i="86"/>
  <c r="M59" i="86"/>
  <c r="M62" i="86"/>
  <c r="L62" i="86"/>
  <c r="T62" i="86"/>
  <c r="R62" i="86"/>
  <c r="O62" i="86"/>
  <c r="P62" i="86"/>
  <c r="N62" i="86"/>
  <c r="P57" i="86"/>
  <c r="O57" i="86"/>
  <c r="N57" i="86"/>
  <c r="M57" i="86"/>
  <c r="L57" i="86"/>
  <c r="T57" i="86"/>
  <c r="R57" i="86"/>
  <c r="T67" i="86"/>
  <c r="R67" i="86"/>
  <c r="P67" i="86"/>
  <c r="M67" i="86"/>
  <c r="O67" i="86"/>
  <c r="N67" i="86"/>
  <c r="L67" i="86"/>
  <c r="R58" i="86"/>
  <c r="P58" i="86"/>
  <c r="O58" i="86"/>
  <c r="L58" i="86"/>
  <c r="N58" i="86"/>
  <c r="M58" i="86"/>
  <c r="T58" i="86"/>
  <c r="R74" i="86"/>
  <c r="P74" i="86"/>
  <c r="O74" i="86"/>
  <c r="N74" i="86"/>
  <c r="L74" i="86"/>
  <c r="M74" i="86"/>
  <c r="T74" i="86"/>
  <c r="L69" i="86"/>
  <c r="T69" i="86"/>
  <c r="R69" i="86"/>
  <c r="P69" i="86"/>
  <c r="N69" i="86"/>
  <c r="O69" i="86"/>
  <c r="M69" i="86"/>
  <c r="O72" i="86"/>
  <c r="N72" i="86"/>
  <c r="M72" i="86"/>
  <c r="T72" i="86"/>
  <c r="L72" i="86"/>
  <c r="R72" i="86"/>
  <c r="P72" i="86"/>
  <c r="N79" i="86"/>
  <c r="M79" i="86"/>
  <c r="L79" i="86"/>
  <c r="R79" i="86"/>
  <c r="T79" i="86"/>
  <c r="P79" i="86"/>
  <c r="O79" i="86"/>
  <c r="T83" i="86"/>
  <c r="R83" i="86"/>
  <c r="P83" i="86"/>
  <c r="M83" i="86"/>
  <c r="O83" i="86"/>
  <c r="N83" i="86"/>
  <c r="L83" i="86"/>
  <c r="T60" i="86"/>
  <c r="R60" i="86"/>
  <c r="N60" i="86"/>
  <c r="P60" i="86"/>
  <c r="O60" i="86"/>
  <c r="M60" i="86"/>
  <c r="L60" i="86"/>
  <c r="L85" i="86"/>
  <c r="T85" i="86"/>
  <c r="O85" i="86"/>
  <c r="R85" i="86"/>
  <c r="P85" i="86"/>
  <c r="N85" i="86"/>
  <c r="M85" i="86"/>
  <c r="R82" i="86"/>
  <c r="P82" i="86"/>
  <c r="O82" i="86"/>
  <c r="N82" i="86"/>
  <c r="L82" i="86"/>
  <c r="M82" i="86"/>
  <c r="T82" i="86"/>
  <c r="M70" i="86"/>
  <c r="L70" i="86"/>
  <c r="P70" i="86"/>
  <c r="T70" i="86"/>
  <c r="R70" i="86"/>
  <c r="O70" i="86"/>
  <c r="N70" i="86"/>
  <c r="T84" i="86"/>
  <c r="R84" i="86"/>
  <c r="P84" i="86"/>
  <c r="N84" i="86"/>
  <c r="O84" i="86"/>
  <c r="M84" i="86"/>
  <c r="L84" i="86"/>
  <c r="P81" i="86"/>
  <c r="O81" i="86"/>
  <c r="N81" i="86"/>
  <c r="M81" i="86"/>
  <c r="L81" i="86"/>
  <c r="T81" i="86"/>
  <c r="R81" i="86"/>
  <c r="T68" i="86"/>
  <c r="R68" i="86"/>
  <c r="P68" i="86"/>
  <c r="N68" i="86"/>
  <c r="O68" i="86"/>
  <c r="M68" i="86"/>
  <c r="L68" i="86"/>
  <c r="M11" i="85"/>
  <c r="L11" i="85"/>
  <c r="P11" i="85"/>
  <c r="O11" i="85"/>
  <c r="N11" i="85"/>
  <c r="P14" i="85"/>
  <c r="O14" i="85"/>
  <c r="N14" i="85"/>
  <c r="M14" i="85"/>
  <c r="L14" i="85"/>
  <c r="N17" i="85"/>
  <c r="M17" i="85"/>
  <c r="P17" i="85"/>
  <c r="O17" i="85"/>
  <c r="L17" i="85"/>
  <c r="L18" i="85"/>
  <c r="O18" i="85"/>
  <c r="N18" i="85"/>
  <c r="M18" i="85"/>
  <c r="P18" i="85"/>
  <c r="P15" i="85"/>
  <c r="O15" i="85"/>
  <c r="L15" i="85"/>
  <c r="M15" i="85"/>
  <c r="N15" i="85"/>
  <c r="P16" i="85"/>
  <c r="M16" i="85"/>
  <c r="L16" i="85"/>
  <c r="O16" i="85"/>
  <c r="N16" i="85"/>
  <c r="O13" i="85"/>
  <c r="N13" i="85"/>
  <c r="M13" i="85"/>
  <c r="P13" i="85"/>
  <c r="L13" i="85"/>
  <c r="M19" i="85"/>
  <c r="L19" i="85"/>
  <c r="P19" i="85"/>
  <c r="O19" i="85"/>
  <c r="N19" i="85"/>
  <c r="U94" i="78"/>
  <c r="U89" i="78"/>
  <c r="U29" i="65"/>
  <c r="AB4" i="35"/>
  <c r="AC12" i="35"/>
  <c r="AE12" i="35" s="1"/>
  <c r="AF12" i="35" s="1"/>
  <c r="U92" i="78"/>
  <c r="U77" i="78"/>
  <c r="U48" i="66"/>
  <c r="U75" i="67"/>
  <c r="U33" i="67"/>
  <c r="U49" i="67"/>
  <c r="U43" i="67"/>
  <c r="U111" i="69"/>
  <c r="AB111" i="69" s="1"/>
  <c r="U49" i="69"/>
  <c r="AB49" i="69" s="1"/>
  <c r="U37" i="69"/>
  <c r="V37" i="69" s="1"/>
  <c r="X37" i="69" s="1"/>
  <c r="U66" i="70"/>
  <c r="V66" i="70" s="1"/>
  <c r="X66" i="70" s="1"/>
  <c r="U58" i="70"/>
  <c r="V58" i="70" s="1"/>
  <c r="X58" i="70" s="1"/>
  <c r="U57" i="70"/>
  <c r="V57" i="70" s="1"/>
  <c r="X57" i="70" s="1"/>
  <c r="AX64" i="91"/>
  <c r="U93" i="72"/>
  <c r="AB93" i="72" s="1"/>
  <c r="U90" i="72"/>
  <c r="V90" i="72" s="1"/>
  <c r="X90" i="72" s="1"/>
  <c r="U56" i="80"/>
  <c r="AA56" i="80" s="1"/>
  <c r="U103" i="81"/>
  <c r="V103" i="81" s="1"/>
  <c r="W103" i="81" s="1"/>
  <c r="U94" i="81"/>
  <c r="AA94" i="81" s="1"/>
  <c r="U99" i="77"/>
  <c r="V99" i="77" s="1"/>
  <c r="W99" i="77" s="1"/>
  <c r="U73" i="77"/>
  <c r="V73" i="77" s="1"/>
  <c r="W73" i="77" s="1"/>
  <c r="U25" i="81"/>
  <c r="AA25" i="81" s="1"/>
  <c r="U41" i="67"/>
  <c r="U27" i="67"/>
  <c r="U40" i="66"/>
  <c r="U100" i="77"/>
  <c r="AA100" i="77" s="1"/>
  <c r="U41" i="76"/>
  <c r="U83" i="76"/>
  <c r="AA83" i="76" s="1"/>
  <c r="U55" i="70"/>
  <c r="AB55" i="70" s="1"/>
  <c r="U68" i="70"/>
  <c r="V68" i="70" s="1"/>
  <c r="X68" i="70" s="1"/>
  <c r="U42" i="70"/>
  <c r="V42" i="70" s="1"/>
  <c r="X42" i="70" s="1"/>
  <c r="U63" i="70"/>
  <c r="AB63" i="70" s="1"/>
  <c r="U60" i="70"/>
  <c r="V60" i="70" s="1"/>
  <c r="X60" i="70" s="1"/>
  <c r="U44" i="70"/>
  <c r="V44" i="70" s="1"/>
  <c r="X44" i="70" s="1"/>
  <c r="U92" i="70"/>
  <c r="AB92" i="70" s="1"/>
  <c r="U92" i="69"/>
  <c r="AB92" i="69" s="1"/>
  <c r="U86" i="69"/>
  <c r="V86" i="69" s="1"/>
  <c r="X86" i="69" s="1"/>
  <c r="U43" i="69"/>
  <c r="V43" i="69" s="1"/>
  <c r="X43" i="69" s="1"/>
  <c r="U105" i="69"/>
  <c r="AB105" i="69" s="1"/>
  <c r="U109" i="69"/>
  <c r="V109" i="69" s="1"/>
  <c r="X109" i="69" s="1"/>
  <c r="U81" i="67"/>
  <c r="V81" i="67" s="1"/>
  <c r="X81" i="67" s="1"/>
  <c r="U48" i="67"/>
  <c r="U51" i="67"/>
  <c r="U28" i="67"/>
  <c r="U76" i="67"/>
  <c r="V76" i="67" s="1"/>
  <c r="X76" i="67" s="1"/>
  <c r="U38" i="67"/>
  <c r="U70" i="66"/>
  <c r="AB70" i="66" s="1"/>
  <c r="U64" i="66"/>
  <c r="U46" i="74"/>
  <c r="AB46" i="74" s="1"/>
  <c r="U50" i="74"/>
  <c r="V50" i="74" s="1"/>
  <c r="X50" i="74" s="1"/>
  <c r="AX84" i="202"/>
  <c r="U66" i="79"/>
  <c r="V66" i="79" s="1"/>
  <c r="W66" i="79" s="1"/>
  <c r="U51" i="82"/>
  <c r="V51" i="82" s="1"/>
  <c r="W51" i="82" s="1"/>
  <c r="U104" i="81"/>
  <c r="V104" i="81" s="1"/>
  <c r="W104" i="81" s="1"/>
  <c r="U51" i="74"/>
  <c r="V51" i="74" s="1"/>
  <c r="X51" i="74" s="1"/>
  <c r="U98" i="73"/>
  <c r="V98" i="73" s="1"/>
  <c r="X98" i="73" s="1"/>
  <c r="U94" i="72"/>
  <c r="V94" i="72" s="1"/>
  <c r="X94" i="72" s="1"/>
  <c r="U38" i="70"/>
  <c r="V38" i="70" s="1"/>
  <c r="X38" i="70" s="1"/>
  <c r="U31" i="70"/>
  <c r="V31" i="70" s="1"/>
  <c r="X31" i="70" s="1"/>
  <c r="AC14" i="35"/>
  <c r="U31" i="69"/>
  <c r="V31" i="69" s="1"/>
  <c r="X31" i="69" s="1"/>
  <c r="U46" i="69"/>
  <c r="V46" i="69" s="1"/>
  <c r="X46" i="69" s="1"/>
  <c r="U59" i="69"/>
  <c r="V59" i="69" s="1"/>
  <c r="X59" i="69" s="1"/>
  <c r="U63" i="69"/>
  <c r="V63" i="69" s="1"/>
  <c r="X63" i="69" s="1"/>
  <c r="U103" i="69"/>
  <c r="V103" i="69" s="1"/>
  <c r="X103" i="69" s="1"/>
  <c r="U44" i="69"/>
  <c r="AB44" i="69" s="1"/>
  <c r="U50" i="69"/>
  <c r="V50" i="69" s="1"/>
  <c r="X50" i="69" s="1"/>
  <c r="U108" i="69"/>
  <c r="AB108" i="69" s="1"/>
  <c r="U75" i="69"/>
  <c r="AB75" i="69" s="1"/>
  <c r="I33" i="186"/>
  <c r="BD62" i="91"/>
  <c r="BD63" i="91" s="1"/>
  <c r="U58" i="67"/>
  <c r="U46" i="67"/>
  <c r="U88" i="67"/>
  <c r="AB88" i="67" s="1"/>
  <c r="U36" i="69"/>
  <c r="AB36" i="69" s="1"/>
  <c r="U100" i="69"/>
  <c r="V100" i="69" s="1"/>
  <c r="X100" i="69" s="1"/>
  <c r="U97" i="69"/>
  <c r="AB97" i="69" s="1"/>
  <c r="Z16" i="35"/>
  <c r="AE16" i="35" s="1"/>
  <c r="AF16" i="35" s="1"/>
  <c r="U94" i="67"/>
  <c r="AB94" i="67" s="1"/>
  <c r="U102" i="72"/>
  <c r="V102" i="72" s="1"/>
  <c r="X102" i="72" s="1"/>
  <c r="U35" i="69"/>
  <c r="AB35" i="69" s="1"/>
  <c r="U55" i="69"/>
  <c r="V55" i="69" s="1"/>
  <c r="X55" i="69" s="1"/>
  <c r="U33" i="69"/>
  <c r="V33" i="69" s="1"/>
  <c r="X33" i="69" s="1"/>
  <c r="U92" i="72"/>
  <c r="V92" i="72" s="1"/>
  <c r="X92" i="72" s="1"/>
  <c r="U83" i="69"/>
  <c r="V83" i="69" s="1"/>
  <c r="X83" i="69" s="1"/>
  <c r="U57" i="69"/>
  <c r="AB57" i="69" s="1"/>
  <c r="U38" i="69"/>
  <c r="V38" i="69" s="1"/>
  <c r="X38" i="69" s="1"/>
  <c r="U89" i="69"/>
  <c r="V89" i="69" s="1"/>
  <c r="X89" i="69" s="1"/>
  <c r="U54" i="69"/>
  <c r="AB54" i="69" s="1"/>
  <c r="U67" i="69"/>
  <c r="AB67" i="69" s="1"/>
  <c r="U39" i="69"/>
  <c r="AB39" i="69" s="1"/>
  <c r="U99" i="72"/>
  <c r="V99" i="72" s="1"/>
  <c r="X99" i="72" s="1"/>
  <c r="U39" i="70"/>
  <c r="V39" i="70" s="1"/>
  <c r="X39" i="70" s="1"/>
  <c r="U48" i="70"/>
  <c r="AB48" i="70" s="1"/>
  <c r="U54" i="70"/>
  <c r="AB54" i="70" s="1"/>
  <c r="U62" i="70"/>
  <c r="AB62" i="70" s="1"/>
  <c r="U76" i="70"/>
  <c r="AB76" i="70" s="1"/>
  <c r="U101" i="69"/>
  <c r="V101" i="69" s="1"/>
  <c r="X101" i="69" s="1"/>
  <c r="U106" i="73"/>
  <c r="AB106" i="73" s="1"/>
  <c r="U42" i="67"/>
  <c r="U80" i="67"/>
  <c r="V80" i="67" s="1"/>
  <c r="X80" i="67" s="1"/>
  <c r="U62" i="69"/>
  <c r="AB62" i="69" s="1"/>
  <c r="U81" i="69"/>
  <c r="AB81" i="69" s="1"/>
  <c r="U39" i="67"/>
  <c r="U106" i="69"/>
  <c r="V106" i="69" s="1"/>
  <c r="X106" i="69" s="1"/>
  <c r="U96" i="73"/>
  <c r="AB96" i="73" s="1"/>
  <c r="U98" i="67"/>
  <c r="AB98" i="67" s="1"/>
  <c r="U22" i="67"/>
  <c r="U99" i="67"/>
  <c r="V99" i="67" s="1"/>
  <c r="X99" i="67" s="1"/>
  <c r="U100" i="67"/>
  <c r="V100" i="67" s="1"/>
  <c r="X100" i="67" s="1"/>
  <c r="U89" i="67"/>
  <c r="AB89" i="67" s="1"/>
  <c r="U97" i="67"/>
  <c r="AB97" i="67" s="1"/>
  <c r="U54" i="67"/>
  <c r="U30" i="67"/>
  <c r="U70" i="67"/>
  <c r="U62" i="67"/>
  <c r="U90" i="67"/>
  <c r="V90" i="67" s="1"/>
  <c r="X90" i="67" s="1"/>
  <c r="BA4" i="202"/>
  <c r="U72" i="70"/>
  <c r="AB72" i="70" s="1"/>
  <c r="U84" i="70"/>
  <c r="V84" i="70" s="1"/>
  <c r="X84" i="70" s="1"/>
  <c r="U37" i="70"/>
  <c r="AB37" i="70" s="1"/>
  <c r="U78" i="68"/>
  <c r="AB78" i="68" s="1"/>
  <c r="U85" i="68"/>
  <c r="V85" i="68" s="1"/>
  <c r="X85" i="68" s="1"/>
  <c r="AG102" i="68"/>
  <c r="U73" i="68"/>
  <c r="V73" i="68" s="1"/>
  <c r="X73" i="68" s="1"/>
  <c r="U96" i="81"/>
  <c r="AA96" i="81" s="1"/>
  <c r="U92" i="81"/>
  <c r="AA92" i="81" s="1"/>
  <c r="U43" i="74"/>
  <c r="V43" i="74" s="1"/>
  <c r="X43" i="74" s="1"/>
  <c r="U62" i="72"/>
  <c r="U86" i="72"/>
  <c r="AB86" i="72" s="1"/>
  <c r="U69" i="68"/>
  <c r="V69" i="68" s="1"/>
  <c r="X69" i="68" s="1"/>
  <c r="U79" i="68"/>
  <c r="V79" i="68" s="1"/>
  <c r="X79" i="68" s="1"/>
  <c r="U95" i="68"/>
  <c r="AB95" i="68" s="1"/>
  <c r="U52" i="78"/>
  <c r="U77" i="76"/>
  <c r="V77" i="76" s="1"/>
  <c r="W77" i="76" s="1"/>
  <c r="U85" i="76"/>
  <c r="V85" i="76" s="1"/>
  <c r="W85" i="76" s="1"/>
  <c r="U90" i="76"/>
  <c r="V90" i="76" s="1"/>
  <c r="W90" i="76" s="1"/>
  <c r="U50" i="76"/>
  <c r="U81" i="76"/>
  <c r="AA81" i="76" s="1"/>
  <c r="U82" i="76"/>
  <c r="V82" i="76" s="1"/>
  <c r="W82" i="76" s="1"/>
  <c r="U84" i="76"/>
  <c r="V84" i="76" s="1"/>
  <c r="W84" i="76" s="1"/>
  <c r="U49" i="76"/>
  <c r="U74" i="76"/>
  <c r="V74" i="76" s="1"/>
  <c r="W74" i="76" s="1"/>
  <c r="U52" i="75"/>
  <c r="V52" i="75" s="1"/>
  <c r="X52" i="75" s="1"/>
  <c r="U89" i="68"/>
  <c r="AB89" i="68" s="1"/>
  <c r="U86" i="68"/>
  <c r="V86" i="68" s="1"/>
  <c r="X86" i="68" s="1"/>
  <c r="U70" i="68"/>
  <c r="U87" i="68"/>
  <c r="V87" i="68" s="1"/>
  <c r="X87" i="68" s="1"/>
  <c r="U93" i="68"/>
  <c r="AB93" i="68" s="1"/>
  <c r="AK78" i="88"/>
  <c r="U87" i="72"/>
  <c r="AB87" i="72" s="1"/>
  <c r="Z17" i="35"/>
  <c r="U76" i="78"/>
  <c r="AO97" i="78"/>
  <c r="U69" i="78"/>
  <c r="AU55" i="75"/>
  <c r="U61" i="78"/>
  <c r="U68" i="78"/>
  <c r="BA58" i="80"/>
  <c r="BA4" i="80" s="1"/>
  <c r="U53" i="78"/>
  <c r="U91" i="78"/>
  <c r="BD77" i="88"/>
  <c r="BD4" i="88" s="1"/>
  <c r="AG78" i="88"/>
  <c r="AO78" i="88"/>
  <c r="AB11" i="35"/>
  <c r="U95" i="78"/>
  <c r="AA4" i="35"/>
  <c r="AR96" i="71"/>
  <c r="AC17" i="35"/>
  <c r="AB17" i="35"/>
  <c r="U18" i="65"/>
  <c r="U62" i="65"/>
  <c r="U25" i="65"/>
  <c r="U81" i="77"/>
  <c r="V81" i="77" s="1"/>
  <c r="W81" i="77" s="1"/>
  <c r="U41" i="77"/>
  <c r="AA41" i="77" s="1"/>
  <c r="U57" i="80"/>
  <c r="V57" i="80" s="1"/>
  <c r="W57" i="80" s="1"/>
  <c r="U57" i="67"/>
  <c r="U25" i="67"/>
  <c r="AD25" i="67" s="1"/>
  <c r="U82" i="67"/>
  <c r="V82" i="67" s="1"/>
  <c r="X82" i="67" s="1"/>
  <c r="U74" i="67"/>
  <c r="U52" i="67"/>
  <c r="AD52" i="67" s="1"/>
  <c r="U80" i="68"/>
  <c r="V80" i="68" s="1"/>
  <c r="X80" i="68" s="1"/>
  <c r="U92" i="68"/>
  <c r="V92" i="68" s="1"/>
  <c r="X92" i="68" s="1"/>
  <c r="U97" i="68"/>
  <c r="AB97" i="68" s="1"/>
  <c r="U71" i="68"/>
  <c r="AD71" i="68" s="1"/>
  <c r="AU106" i="81"/>
  <c r="U98" i="77"/>
  <c r="U8" i="77"/>
  <c r="U50" i="75"/>
  <c r="V50" i="75" s="1"/>
  <c r="X50" i="75" s="1"/>
  <c r="U53" i="75"/>
  <c r="AB53" i="75" s="1"/>
  <c r="U51" i="75"/>
  <c r="AB51" i="75" s="1"/>
  <c r="U104" i="73"/>
  <c r="AB104" i="73" s="1"/>
  <c r="U100" i="81"/>
  <c r="AA100" i="81" s="1"/>
  <c r="U98" i="81"/>
  <c r="V98" i="81" s="1"/>
  <c r="W98" i="81" s="1"/>
  <c r="U42" i="69"/>
  <c r="AB42" i="69" s="1"/>
  <c r="U51" i="69"/>
  <c r="V51" i="69" s="1"/>
  <c r="X51" i="69" s="1"/>
  <c r="U98" i="69"/>
  <c r="V98" i="69" s="1"/>
  <c r="X98" i="69" s="1"/>
  <c r="U78" i="69"/>
  <c r="AB78" i="69" s="1"/>
  <c r="U68" i="69"/>
  <c r="V68" i="69" s="1"/>
  <c r="X68" i="69" s="1"/>
  <c r="U95" i="69"/>
  <c r="V95" i="69" s="1"/>
  <c r="X95" i="69" s="1"/>
  <c r="U58" i="69"/>
  <c r="AB58" i="69" s="1"/>
  <c r="U94" i="69"/>
  <c r="AB94" i="69" s="1"/>
  <c r="U76" i="69"/>
  <c r="U78" i="70"/>
  <c r="V78" i="70" s="1"/>
  <c r="X78" i="70" s="1"/>
  <c r="U45" i="70"/>
  <c r="V45" i="70" s="1"/>
  <c r="X45" i="70" s="1"/>
  <c r="U79" i="70"/>
  <c r="AB79" i="70" s="1"/>
  <c r="U41" i="70"/>
  <c r="V41" i="70" s="1"/>
  <c r="X41" i="70" s="1"/>
  <c r="U68" i="66"/>
  <c r="U44" i="66"/>
  <c r="U57" i="66"/>
  <c r="U47" i="66"/>
  <c r="U75" i="66"/>
  <c r="V75" i="66" s="1"/>
  <c r="X75" i="66" s="1"/>
  <c r="U89" i="66"/>
  <c r="AB89" i="66" s="1"/>
  <c r="U43" i="66"/>
  <c r="U52" i="66"/>
  <c r="U97" i="66"/>
  <c r="V97" i="66" s="1"/>
  <c r="X97" i="66" s="1"/>
  <c r="U69" i="66"/>
  <c r="AB69" i="66" s="1"/>
  <c r="U71" i="66"/>
  <c r="AB71" i="66" s="1"/>
  <c r="U60" i="66"/>
  <c r="AR71" i="79"/>
  <c r="U97" i="73"/>
  <c r="V97" i="73" s="1"/>
  <c r="X97" i="73" s="1"/>
  <c r="U107" i="73"/>
  <c r="AB107" i="73" s="1"/>
  <c r="U93" i="73"/>
  <c r="V93" i="73" s="1"/>
  <c r="X93" i="73" s="1"/>
  <c r="U100" i="73"/>
  <c r="AB100" i="73" s="1"/>
  <c r="U100" i="72"/>
  <c r="AB100" i="72" s="1"/>
  <c r="U91" i="72"/>
  <c r="V91" i="72" s="1"/>
  <c r="X91" i="72" s="1"/>
  <c r="U95" i="72"/>
  <c r="V95" i="72" s="1"/>
  <c r="X95" i="72" s="1"/>
  <c r="U90" i="81"/>
  <c r="AA90" i="81" s="1"/>
  <c r="U86" i="81"/>
  <c r="V86" i="81" s="1"/>
  <c r="W86" i="81" s="1"/>
  <c r="U101" i="72"/>
  <c r="V101" i="72" s="1"/>
  <c r="X101" i="72" s="1"/>
  <c r="U75" i="76"/>
  <c r="AA75" i="76" s="1"/>
  <c r="U72" i="76"/>
  <c r="AA72" i="76" s="1"/>
  <c r="U73" i="76"/>
  <c r="AA73" i="76" s="1"/>
  <c r="U48" i="76"/>
  <c r="U109" i="73"/>
  <c r="AB109" i="73" s="1"/>
  <c r="U102" i="73"/>
  <c r="V102" i="73" s="1"/>
  <c r="X102" i="73" s="1"/>
  <c r="U94" i="73"/>
  <c r="U98" i="72"/>
  <c r="V98" i="72" s="1"/>
  <c r="X98" i="72" s="1"/>
  <c r="U53" i="70"/>
  <c r="V53" i="70" s="1"/>
  <c r="X53" i="70" s="1"/>
  <c r="U69" i="70"/>
  <c r="AB69" i="70" s="1"/>
  <c r="U74" i="70"/>
  <c r="V74" i="70" s="1"/>
  <c r="X74" i="70" s="1"/>
  <c r="U81" i="70"/>
  <c r="AB81" i="70" s="1"/>
  <c r="U86" i="70"/>
  <c r="V86" i="70" s="1"/>
  <c r="X86" i="70" s="1"/>
  <c r="U77" i="70"/>
  <c r="AB77" i="70" s="1"/>
  <c r="U93" i="70"/>
  <c r="V93" i="70" s="1"/>
  <c r="X93" i="70" s="1"/>
  <c r="U88" i="70"/>
  <c r="V88" i="70" s="1"/>
  <c r="X88" i="70" s="1"/>
  <c r="U56" i="70"/>
  <c r="V56" i="70" s="1"/>
  <c r="X56" i="70" s="1"/>
  <c r="U65" i="70"/>
  <c r="AB65" i="70" s="1"/>
  <c r="U34" i="69"/>
  <c r="AB34" i="69" s="1"/>
  <c r="U82" i="69"/>
  <c r="AB82" i="69" s="1"/>
  <c r="U65" i="69"/>
  <c r="AB65" i="69" s="1"/>
  <c r="U47" i="69"/>
  <c r="AB47" i="69" s="1"/>
  <c r="U45" i="69"/>
  <c r="V45" i="69" s="1"/>
  <c r="X45" i="69" s="1"/>
  <c r="U52" i="69"/>
  <c r="AB52" i="69" s="1"/>
  <c r="U41" i="69"/>
  <c r="AB41" i="69" s="1"/>
  <c r="U70" i="69"/>
  <c r="V70" i="69" s="1"/>
  <c r="X70" i="69" s="1"/>
  <c r="U73" i="69"/>
  <c r="AB73" i="69" s="1"/>
  <c r="U99" i="69"/>
  <c r="AB99" i="69" s="1"/>
  <c r="U71" i="69"/>
  <c r="AB71" i="69" s="1"/>
  <c r="U79" i="69"/>
  <c r="AB79" i="69" s="1"/>
  <c r="U102" i="69"/>
  <c r="V102" i="69" s="1"/>
  <c r="X102" i="69" s="1"/>
  <c r="U74" i="69"/>
  <c r="V74" i="69" s="1"/>
  <c r="X74" i="69" s="1"/>
  <c r="U87" i="69"/>
  <c r="V87" i="69" s="1"/>
  <c r="X87" i="69" s="1"/>
  <c r="U90" i="69"/>
  <c r="V90" i="69" s="1"/>
  <c r="X90" i="69" s="1"/>
  <c r="U84" i="69"/>
  <c r="AB84" i="69" s="1"/>
  <c r="U99" i="68"/>
  <c r="V99" i="68" s="1"/>
  <c r="X99" i="68" s="1"/>
  <c r="U100" i="68"/>
  <c r="AC11" i="35"/>
  <c r="U91" i="68"/>
  <c r="AB91" i="68" s="1"/>
  <c r="U75" i="68"/>
  <c r="AD75" i="68" s="1"/>
  <c r="U68" i="68"/>
  <c r="AB68" i="68" s="1"/>
  <c r="U96" i="68"/>
  <c r="V96" i="68" s="1"/>
  <c r="X96" i="68" s="1"/>
  <c r="U83" i="68"/>
  <c r="V83" i="68" s="1"/>
  <c r="X83" i="68" s="1"/>
  <c r="U76" i="68"/>
  <c r="Z11" i="35"/>
  <c r="U88" i="68"/>
  <c r="AB88" i="68" s="1"/>
  <c r="U72" i="68"/>
  <c r="AB72" i="68" s="1"/>
  <c r="AO102" i="87"/>
  <c r="U78" i="67"/>
  <c r="V78" i="67" s="1"/>
  <c r="X78" i="67" s="1"/>
  <c r="U60" i="67"/>
  <c r="U56" i="67"/>
  <c r="U63" i="67"/>
  <c r="U71" i="67"/>
  <c r="U103" i="67"/>
  <c r="AB103" i="67" s="1"/>
  <c r="U65" i="67"/>
  <c r="U44" i="67"/>
  <c r="AD44" i="67" s="1"/>
  <c r="U31" i="67"/>
  <c r="U23" i="67"/>
  <c r="U24" i="67"/>
  <c r="AB24" i="67" s="1"/>
  <c r="U92" i="67"/>
  <c r="V92" i="67" s="1"/>
  <c r="X92" i="67" s="1"/>
  <c r="U59" i="67"/>
  <c r="U73" i="67"/>
  <c r="AD73" i="67" s="1"/>
  <c r="U66" i="67"/>
  <c r="U40" i="67"/>
  <c r="U68" i="67"/>
  <c r="U50" i="67"/>
  <c r="AD50" i="67" s="1"/>
  <c r="U84" i="67"/>
  <c r="AB84" i="67" s="1"/>
  <c r="U96" i="67"/>
  <c r="V96" i="67" s="1"/>
  <c r="X96" i="67" s="1"/>
  <c r="AA7" i="35"/>
  <c r="U61" i="66"/>
  <c r="U56" i="66"/>
  <c r="U90" i="66"/>
  <c r="AB90" i="66" s="1"/>
  <c r="U63" i="66"/>
  <c r="BD56" i="89"/>
  <c r="BD57" i="89" s="1"/>
  <c r="Q15" i="186" s="1"/>
  <c r="U27" i="65"/>
  <c r="U67" i="65"/>
  <c r="U47" i="65"/>
  <c r="U13" i="65"/>
  <c r="U79" i="78"/>
  <c r="U93" i="78"/>
  <c r="U47" i="74"/>
  <c r="V47" i="74" s="1"/>
  <c r="X47" i="74" s="1"/>
  <c r="U48" i="74"/>
  <c r="V48" i="74" s="1"/>
  <c r="X48" i="74" s="1"/>
  <c r="U53" i="80"/>
  <c r="AA53" i="80" s="1"/>
  <c r="U54" i="80"/>
  <c r="V54" i="80" s="1"/>
  <c r="W54" i="80" s="1"/>
  <c r="U102" i="81"/>
  <c r="V102" i="81" s="1"/>
  <c r="W102" i="81" s="1"/>
  <c r="U91" i="81"/>
  <c r="AA91" i="81" s="1"/>
  <c r="AL106" i="81"/>
  <c r="U101" i="81"/>
  <c r="Z8" i="35"/>
  <c r="AO103" i="86"/>
  <c r="U110" i="73"/>
  <c r="BD4" i="73"/>
  <c r="Q20" i="186"/>
  <c r="U77" i="65"/>
  <c r="U64" i="69"/>
  <c r="V64" i="69" s="1"/>
  <c r="X64" i="69" s="1"/>
  <c r="U31" i="65"/>
  <c r="BD4" i="85"/>
  <c r="Q7" i="186"/>
  <c r="U54" i="65"/>
  <c r="U95" i="65"/>
  <c r="U83" i="67"/>
  <c r="U86" i="67"/>
  <c r="U61" i="70"/>
  <c r="U85" i="72"/>
  <c r="AB85" i="72" s="1"/>
  <c r="U101" i="73"/>
  <c r="V101" i="73" s="1"/>
  <c r="X101" i="73" s="1"/>
  <c r="U99" i="73"/>
  <c r="V99" i="73" s="1"/>
  <c r="X99" i="73" s="1"/>
  <c r="U58" i="72"/>
  <c r="U26" i="65"/>
  <c r="U72" i="67"/>
  <c r="AD72" i="67" s="1"/>
  <c r="U89" i="70"/>
  <c r="U96" i="72"/>
  <c r="U55" i="67"/>
  <c r="AD55" i="67" s="1"/>
  <c r="U87" i="70"/>
  <c r="AB87" i="70" s="1"/>
  <c r="U90" i="70"/>
  <c r="V90" i="70" s="1"/>
  <c r="X90" i="70" s="1"/>
  <c r="U43" i="76"/>
  <c r="U95" i="73"/>
  <c r="U49" i="70"/>
  <c r="BD4" i="72"/>
  <c r="Q19" i="186"/>
  <c r="BD4" i="65"/>
  <c r="Q6" i="186"/>
  <c r="AX97" i="78"/>
  <c r="U81" i="68"/>
  <c r="U64" i="70"/>
  <c r="U94" i="68"/>
  <c r="U74" i="66"/>
  <c r="AB74" i="66" s="1"/>
  <c r="U73" i="70"/>
  <c r="V73" i="70" s="1"/>
  <c r="X73" i="70" s="1"/>
  <c r="U50" i="77"/>
  <c r="AC50" i="77" s="1"/>
  <c r="U71" i="70"/>
  <c r="U79" i="66"/>
  <c r="AF62" i="82"/>
  <c r="U85" i="67"/>
  <c r="AB85" i="67" s="1"/>
  <c r="U91" i="69"/>
  <c r="AC10" i="35"/>
  <c r="AE10" i="35" s="1"/>
  <c r="AF10" i="35" s="1"/>
  <c r="BD101" i="68"/>
  <c r="U10" i="76"/>
  <c r="U55" i="66"/>
  <c r="AD55" i="66" s="1"/>
  <c r="U79" i="67"/>
  <c r="BD100" i="87"/>
  <c r="BD101" i="87" s="1"/>
  <c r="BA96" i="71"/>
  <c r="U102" i="65"/>
  <c r="Z14" i="35"/>
  <c r="AO58" i="89"/>
  <c r="U103" i="73"/>
  <c r="U66" i="69"/>
  <c r="U95" i="67"/>
  <c r="U76" i="76"/>
  <c r="U94" i="65"/>
  <c r="AD94" i="65" s="1"/>
  <c r="U55" i="65"/>
  <c r="U89" i="65"/>
  <c r="AL62" i="82"/>
  <c r="AB9" i="35"/>
  <c r="U29" i="70"/>
  <c r="V29" i="70" s="1"/>
  <c r="X29" i="70" s="1"/>
  <c r="U51" i="76"/>
  <c r="AC51" i="76" s="1"/>
  <c r="U99" i="81"/>
  <c r="U95" i="81"/>
  <c r="U78" i="76"/>
  <c r="AA78" i="76" s="1"/>
  <c r="U8" i="76"/>
  <c r="U69" i="76"/>
  <c r="V69" i="76" s="1"/>
  <c r="W69" i="76" s="1"/>
  <c r="U86" i="76"/>
  <c r="V86" i="76" s="1"/>
  <c r="W86" i="76" s="1"/>
  <c r="U47" i="76"/>
  <c r="AC47" i="76" s="1"/>
  <c r="AF71" i="79"/>
  <c r="AX71" i="79"/>
  <c r="X14" i="35"/>
  <c r="AG58" i="89"/>
  <c r="AA11" i="35"/>
  <c r="AR102" i="68"/>
  <c r="Y4" i="35"/>
  <c r="AK97" i="78"/>
  <c r="X4" i="35"/>
  <c r="AG97" i="78"/>
  <c r="U97" i="72"/>
  <c r="V97" i="72" s="1"/>
  <c r="X97" i="72" s="1"/>
  <c r="BD95" i="71"/>
  <c r="U43" i="70"/>
  <c r="V43" i="70" s="1"/>
  <c r="X43" i="70" s="1"/>
  <c r="AC15" i="35"/>
  <c r="U59" i="70"/>
  <c r="AB59" i="70" s="1"/>
  <c r="U46" i="70"/>
  <c r="U85" i="70"/>
  <c r="U80" i="70"/>
  <c r="U33" i="70"/>
  <c r="U34" i="70"/>
  <c r="U30" i="69"/>
  <c r="U53" i="69"/>
  <c r="U69" i="69"/>
  <c r="U84" i="68"/>
  <c r="U47" i="67"/>
  <c r="AD47" i="67" s="1"/>
  <c r="U87" i="67"/>
  <c r="U102" i="67"/>
  <c r="U34" i="67"/>
  <c r="AD34" i="67" s="1"/>
  <c r="U64" i="67"/>
  <c r="AD64" i="67" s="1"/>
  <c r="U32" i="67"/>
  <c r="AD32" i="67" s="1"/>
  <c r="U26" i="67"/>
  <c r="AD26" i="67" s="1"/>
  <c r="U21" i="67"/>
  <c r="BD102" i="86"/>
  <c r="U88" i="66"/>
  <c r="AC7" i="35"/>
  <c r="U49" i="66"/>
  <c r="AD49" i="66" s="1"/>
  <c r="U59" i="66"/>
  <c r="AD59" i="66" s="1"/>
  <c r="U39" i="66"/>
  <c r="AD39" i="66" s="1"/>
  <c r="U92" i="65"/>
  <c r="U73" i="65"/>
  <c r="AD73" i="65" s="1"/>
  <c r="U39" i="65"/>
  <c r="U28" i="65"/>
  <c r="U103" i="65"/>
  <c r="AD103" i="65" s="1"/>
  <c r="U84" i="65"/>
  <c r="AD84" i="65" s="1"/>
  <c r="U11" i="65"/>
  <c r="U38" i="65"/>
  <c r="AD38" i="65" s="1"/>
  <c r="U15" i="65"/>
  <c r="AD15" i="65" s="1"/>
  <c r="U10" i="65"/>
  <c r="U34" i="65"/>
  <c r="BA61" i="82"/>
  <c r="BD54" i="75"/>
  <c r="BD94" i="70"/>
  <c r="U30" i="70"/>
  <c r="V30" i="70" s="1"/>
  <c r="X30" i="70" s="1"/>
  <c r="U53" i="67"/>
  <c r="U58" i="65"/>
  <c r="U98" i="66"/>
  <c r="U101" i="67"/>
  <c r="V101" i="67" s="1"/>
  <c r="X101" i="67" s="1"/>
  <c r="U32" i="69"/>
  <c r="V32" i="69" s="1"/>
  <c r="X32" i="69" s="1"/>
  <c r="U46" i="76"/>
  <c r="U76" i="65"/>
  <c r="AD76" i="65" s="1"/>
  <c r="U85" i="66"/>
  <c r="U81" i="65"/>
  <c r="BA101" i="77"/>
  <c r="Q28" i="186" s="1"/>
  <c r="U37" i="67"/>
  <c r="U22" i="65"/>
  <c r="AD22" i="65" s="1"/>
  <c r="U96" i="65"/>
  <c r="U58" i="66"/>
  <c r="U29" i="67"/>
  <c r="U82" i="68"/>
  <c r="AB82" i="68" s="1"/>
  <c r="U71" i="76"/>
  <c r="AA71" i="76" s="1"/>
  <c r="U31" i="77"/>
  <c r="AA31" i="77" s="1"/>
  <c r="AK109" i="65"/>
  <c r="Y5" i="35"/>
  <c r="BA91" i="76"/>
  <c r="U83" i="66"/>
  <c r="U82" i="65"/>
  <c r="AD82" i="65" s="1"/>
  <c r="U88" i="65"/>
  <c r="BD96" i="78"/>
  <c r="Y11" i="35"/>
  <c r="AK102" i="68"/>
  <c r="U85" i="65"/>
  <c r="AD85" i="65" s="1"/>
  <c r="U84" i="66"/>
  <c r="U35" i="65"/>
  <c r="AD4" i="35"/>
  <c r="BA97" i="78"/>
  <c r="BA104" i="72"/>
  <c r="AD18" i="35"/>
  <c r="AE18" i="35" s="1"/>
  <c r="AF18" i="35" s="1"/>
  <c r="U23" i="65"/>
  <c r="AD23" i="65" s="1"/>
  <c r="U99" i="65"/>
  <c r="AD99" i="65" s="1"/>
  <c r="U74" i="65"/>
  <c r="AD74" i="65" s="1"/>
  <c r="U105" i="65"/>
  <c r="Y7" i="35"/>
  <c r="U93" i="67"/>
  <c r="AB93" i="67" s="1"/>
  <c r="U70" i="76"/>
  <c r="AA70" i="76" s="1"/>
  <c r="AR59" i="80"/>
  <c r="U68" i="65"/>
  <c r="AD68" i="65" s="1"/>
  <c r="U41" i="65"/>
  <c r="AD41" i="65" s="1"/>
  <c r="U56" i="65"/>
  <c r="U98" i="68"/>
  <c r="AB98" i="68" s="1"/>
  <c r="U56" i="69"/>
  <c r="AB56" i="69" s="1"/>
  <c r="U75" i="70"/>
  <c r="V75" i="70" s="1"/>
  <c r="X75" i="70" s="1"/>
  <c r="U45" i="76"/>
  <c r="AD5" i="35"/>
  <c r="BA109" i="65"/>
  <c r="U79" i="65"/>
  <c r="AD79" i="65" s="1"/>
  <c r="AL102" i="77"/>
  <c r="BA70" i="79"/>
  <c r="Q27" i="186" s="1"/>
  <c r="U97" i="81"/>
  <c r="U55" i="80"/>
  <c r="AL59" i="80"/>
  <c r="U87" i="76"/>
  <c r="U79" i="76"/>
  <c r="U44" i="74"/>
  <c r="U52" i="74"/>
  <c r="U89" i="72"/>
  <c r="U67" i="70"/>
  <c r="U83" i="70"/>
  <c r="U51" i="70"/>
  <c r="U36" i="70"/>
  <c r="V36" i="70" s="1"/>
  <c r="X36" i="70" s="1"/>
  <c r="U91" i="70"/>
  <c r="U35" i="70"/>
  <c r="U40" i="69"/>
  <c r="U72" i="69"/>
  <c r="U80" i="69"/>
  <c r="U48" i="69"/>
  <c r="U104" i="69"/>
  <c r="U96" i="69"/>
  <c r="U88" i="69"/>
  <c r="U74" i="68"/>
  <c r="AD74" i="68" s="1"/>
  <c r="U90" i="68"/>
  <c r="BD104" i="67"/>
  <c r="U45" i="67"/>
  <c r="AD45" i="67" s="1"/>
  <c r="U61" i="67"/>
  <c r="AD61" i="67" s="1"/>
  <c r="U77" i="67"/>
  <c r="U69" i="67"/>
  <c r="AD69" i="67" s="1"/>
  <c r="U92" i="66"/>
  <c r="AB92" i="66" s="1"/>
  <c r="U42" i="66"/>
  <c r="AD42" i="66" s="1"/>
  <c r="U50" i="66"/>
  <c r="AD50" i="66" s="1"/>
  <c r="U54" i="66"/>
  <c r="U80" i="66"/>
  <c r="AB80" i="66" s="1"/>
  <c r="U101" i="66"/>
  <c r="AB101" i="66" s="1"/>
  <c r="U66" i="66"/>
  <c r="AD66" i="66" s="1"/>
  <c r="U82" i="66"/>
  <c r="U33" i="65"/>
  <c r="U49" i="65"/>
  <c r="U57" i="65"/>
  <c r="U100" i="65"/>
  <c r="U32" i="65"/>
  <c r="U48" i="65"/>
  <c r="AD48" i="65" s="1"/>
  <c r="U36" i="65"/>
  <c r="U43" i="65"/>
  <c r="U69" i="65"/>
  <c r="U90" i="65"/>
  <c r="U80" i="65"/>
  <c r="AD80" i="65" s="1"/>
  <c r="U61" i="65"/>
  <c r="U24" i="65"/>
  <c r="AD24" i="65" s="1"/>
  <c r="U40" i="65"/>
  <c r="AD40" i="65" s="1"/>
  <c r="AO102" i="77"/>
  <c r="AU71" i="79"/>
  <c r="AR62" i="82"/>
  <c r="AX62" i="82"/>
  <c r="AO62" i="82"/>
  <c r="AF106" i="81"/>
  <c r="AO106" i="81"/>
  <c r="AO59" i="80"/>
  <c r="AG55" i="75"/>
  <c r="AK55" i="75"/>
  <c r="AG96" i="71"/>
  <c r="X17" i="35"/>
  <c r="AO95" i="70"/>
  <c r="Z15" i="35"/>
  <c r="AK95" i="70"/>
  <c r="Y15" i="35"/>
  <c r="Y13" i="35"/>
  <c r="AK113" i="69"/>
  <c r="X8" i="35"/>
  <c r="AG103" i="86"/>
  <c r="BD102" i="66"/>
  <c r="X7" i="35"/>
  <c r="AG103" i="66"/>
  <c r="Z7" i="35"/>
  <c r="AO103" i="66"/>
  <c r="AU103" i="66"/>
  <c r="AB7" i="35"/>
  <c r="U8" i="78"/>
  <c r="AD8" i="78" s="1"/>
  <c r="AR106" i="81"/>
  <c r="AO71" i="79"/>
  <c r="AD13" i="78"/>
  <c r="U105" i="73"/>
  <c r="U60" i="69"/>
  <c r="U44" i="65"/>
  <c r="AD44" i="65" s="1"/>
  <c r="U45" i="65"/>
  <c r="AD45" i="65" s="1"/>
  <c r="U71" i="65"/>
  <c r="AD71" i="65" s="1"/>
  <c r="U101" i="65"/>
  <c r="AD101" i="65" s="1"/>
  <c r="U98" i="65"/>
  <c r="AD98" i="65" s="1"/>
  <c r="U83" i="65"/>
  <c r="AD83" i="65" s="1"/>
  <c r="AG109" i="65"/>
  <c r="X5" i="35"/>
  <c r="AD13" i="35"/>
  <c r="BA113" i="69"/>
  <c r="AD7" i="35"/>
  <c r="BA103" i="66"/>
  <c r="U53" i="66"/>
  <c r="AD53" i="66" s="1"/>
  <c r="U52" i="65"/>
  <c r="AD52" i="65" s="1"/>
  <c r="U72" i="65"/>
  <c r="AD72" i="65" s="1"/>
  <c r="U50" i="65"/>
  <c r="AD50" i="65" s="1"/>
  <c r="U70" i="65"/>
  <c r="AD70" i="65" s="1"/>
  <c r="U75" i="65"/>
  <c r="AD75" i="65" s="1"/>
  <c r="BA55" i="75"/>
  <c r="AX59" i="80"/>
  <c r="U100" i="66"/>
  <c r="U21" i="65"/>
  <c r="AD21" i="65" s="1"/>
  <c r="U64" i="65"/>
  <c r="AD64" i="65" s="1"/>
  <c r="U99" i="66"/>
  <c r="U17" i="65"/>
  <c r="AD17" i="65" s="1"/>
  <c r="U8" i="65"/>
  <c r="AD8" i="65" s="1"/>
  <c r="U87" i="66"/>
  <c r="U97" i="65"/>
  <c r="AD97" i="65" s="1"/>
  <c r="U81" i="66"/>
  <c r="U53" i="65"/>
  <c r="AD53" i="65" s="1"/>
  <c r="U66" i="65"/>
  <c r="AD66" i="65" s="1"/>
  <c r="BA54" i="74"/>
  <c r="AX92" i="76"/>
  <c r="U36" i="67"/>
  <c r="AD36" i="67" s="1"/>
  <c r="U86" i="66"/>
  <c r="U95" i="66"/>
  <c r="U45" i="66"/>
  <c r="AD45" i="66" s="1"/>
  <c r="U93" i="66"/>
  <c r="AD11" i="35"/>
  <c r="BA102" i="68"/>
  <c r="AD19" i="35"/>
  <c r="AE19" i="35" s="1"/>
  <c r="AF19" i="35" s="1"/>
  <c r="BA112" i="73"/>
  <c r="U60" i="78"/>
  <c r="AD60" i="78" s="1"/>
  <c r="U96" i="66"/>
  <c r="U51" i="65"/>
  <c r="AD51" i="65" s="1"/>
  <c r="U65" i="65"/>
  <c r="AD65" i="65" s="1"/>
  <c r="U94" i="66"/>
  <c r="U19" i="65"/>
  <c r="AD19" i="65" s="1"/>
  <c r="U63" i="65"/>
  <c r="AD63" i="65" s="1"/>
  <c r="U73" i="66"/>
  <c r="U14" i="65"/>
  <c r="AD14" i="65" s="1"/>
  <c r="U16" i="65"/>
  <c r="AD16" i="65" s="1"/>
  <c r="U42" i="65"/>
  <c r="AD42" i="65" s="1"/>
  <c r="U91" i="65"/>
  <c r="AD91" i="65" s="1"/>
  <c r="U77" i="66"/>
  <c r="U30" i="65"/>
  <c r="AD30" i="65" s="1"/>
  <c r="AD9" i="35"/>
  <c r="BA105" i="67"/>
  <c r="BA95" i="70"/>
  <c r="AD15" i="35"/>
  <c r="BD112" i="69"/>
  <c r="U108" i="73"/>
  <c r="U46" i="65"/>
  <c r="AD46" i="65" s="1"/>
  <c r="U20" i="65"/>
  <c r="AD20" i="65" s="1"/>
  <c r="U76" i="66"/>
  <c r="U9" i="65"/>
  <c r="AD9" i="65" s="1"/>
  <c r="U87" i="65"/>
  <c r="AD87" i="65" s="1"/>
  <c r="U93" i="65"/>
  <c r="AD93" i="65" s="1"/>
  <c r="U91" i="66"/>
  <c r="U78" i="65"/>
  <c r="AD78" i="65" s="1"/>
  <c r="U86" i="65"/>
  <c r="AD86" i="65" s="1"/>
  <c r="U37" i="65"/>
  <c r="AD37" i="65" s="1"/>
  <c r="L94" i="70"/>
  <c r="U78" i="66"/>
  <c r="U59" i="65"/>
  <c r="AD59" i="65" s="1"/>
  <c r="U60" i="65"/>
  <c r="AD60" i="65" s="1"/>
  <c r="U72" i="66"/>
  <c r="V53" i="67" l="1"/>
  <c r="X53" i="67" s="1"/>
  <c r="AD53" i="67"/>
  <c r="V65" i="67"/>
  <c r="X65" i="67" s="1"/>
  <c r="AD65" i="67"/>
  <c r="AB30" i="67"/>
  <c r="AD30" i="67"/>
  <c r="AB38" i="67"/>
  <c r="AD38" i="67"/>
  <c r="AB49" i="67"/>
  <c r="AD49" i="67"/>
  <c r="V59" i="67"/>
  <c r="X59" i="67" s="1"/>
  <c r="AD59" i="67"/>
  <c r="AB70" i="67"/>
  <c r="AD70" i="67"/>
  <c r="V41" i="67"/>
  <c r="X41" i="67" s="1"/>
  <c r="AD41" i="67"/>
  <c r="AB56" i="67"/>
  <c r="AD56" i="67"/>
  <c r="V57" i="67"/>
  <c r="X57" i="67" s="1"/>
  <c r="AD57" i="67"/>
  <c r="V54" i="67"/>
  <c r="X54" i="67" s="1"/>
  <c r="AD54" i="67"/>
  <c r="V46" i="67"/>
  <c r="X46" i="67" s="1"/>
  <c r="AD46" i="67"/>
  <c r="AB33" i="67"/>
  <c r="AD33" i="67"/>
  <c r="AB63" i="67"/>
  <c r="AD63" i="67"/>
  <c r="V60" i="67"/>
  <c r="X60" i="67" s="1"/>
  <c r="AD60" i="67"/>
  <c r="V39" i="67"/>
  <c r="X39" i="67" s="1"/>
  <c r="AD39" i="67"/>
  <c r="AB58" i="67"/>
  <c r="AD58" i="67"/>
  <c r="V28" i="67"/>
  <c r="X28" i="67" s="1"/>
  <c r="AD28" i="67"/>
  <c r="AB75" i="67"/>
  <c r="AD75" i="67"/>
  <c r="AB29" i="67"/>
  <c r="AD29" i="67"/>
  <c r="V43" i="67"/>
  <c r="X43" i="67" s="1"/>
  <c r="AD43" i="67"/>
  <c r="V37" i="67"/>
  <c r="X37" i="67" s="1"/>
  <c r="AD37" i="67"/>
  <c r="V68" i="67"/>
  <c r="X68" i="67" s="1"/>
  <c r="AD68" i="67"/>
  <c r="AB31" i="67"/>
  <c r="AD31" i="67"/>
  <c r="AB51" i="67"/>
  <c r="AD51" i="67"/>
  <c r="AB67" i="67"/>
  <c r="AD67" i="67"/>
  <c r="V71" i="67"/>
  <c r="X71" i="67" s="1"/>
  <c r="AD71" i="67"/>
  <c r="V40" i="67"/>
  <c r="X40" i="67" s="1"/>
  <c r="AD40" i="67"/>
  <c r="AB48" i="67"/>
  <c r="AD48" i="67"/>
  <c r="AB66" i="67"/>
  <c r="AD66" i="67"/>
  <c r="AB74" i="67"/>
  <c r="AD74" i="67"/>
  <c r="V62" i="67"/>
  <c r="X62" i="67" s="1"/>
  <c r="AD62" i="67"/>
  <c r="AB42" i="67"/>
  <c r="AD42" i="67"/>
  <c r="V27" i="67"/>
  <c r="X27" i="67" s="1"/>
  <c r="AD27" i="67"/>
  <c r="AB35" i="67"/>
  <c r="AD35" i="67"/>
  <c r="U35" i="77"/>
  <c r="AA35" i="77" s="1"/>
  <c r="S33" i="35"/>
  <c r="S34" i="35" s="1"/>
  <c r="U36" i="77"/>
  <c r="V36" i="77" s="1"/>
  <c r="W36" i="77" s="1"/>
  <c r="U10" i="77"/>
  <c r="AA10" i="77" s="1"/>
  <c r="U34" i="77"/>
  <c r="AA34" i="77" s="1"/>
  <c r="AC33" i="35"/>
  <c r="Z33" i="35"/>
  <c r="Y33" i="35"/>
  <c r="AB33" i="35"/>
  <c r="AA33" i="35"/>
  <c r="AE27" i="35"/>
  <c r="AF27" i="35" s="1"/>
  <c r="AE9" i="35"/>
  <c r="AF9" i="35" s="1"/>
  <c r="AE8" i="35"/>
  <c r="AF8" i="35" s="1"/>
  <c r="AE11" i="35"/>
  <c r="AF11" i="35" s="1"/>
  <c r="AE15" i="35"/>
  <c r="AF15" i="35" s="1"/>
  <c r="AE21" i="35"/>
  <c r="AF21" i="35" s="1"/>
  <c r="AE26" i="35"/>
  <c r="AF26" i="35" s="1"/>
  <c r="AE17" i="35"/>
  <c r="AF17" i="35" s="1"/>
  <c r="AE14" i="35"/>
  <c r="AF14" i="35" s="1"/>
  <c r="AE5" i="35"/>
  <c r="AF5" i="35" s="1"/>
  <c r="AE13" i="35"/>
  <c r="AF13" i="35" s="1"/>
  <c r="AE7" i="35"/>
  <c r="AF7" i="35" s="1"/>
  <c r="U42" i="77"/>
  <c r="V42" i="77" s="1"/>
  <c r="W42" i="77" s="1"/>
  <c r="U87" i="77"/>
  <c r="AA87" i="77" s="1"/>
  <c r="U95" i="77"/>
  <c r="V95" i="77" s="1"/>
  <c r="W95" i="77" s="1"/>
  <c r="V32" i="70"/>
  <c r="X32" i="70" s="1"/>
  <c r="U97" i="77"/>
  <c r="V97" i="77" s="1"/>
  <c r="W97" i="77" s="1"/>
  <c r="U62" i="77"/>
  <c r="V62" i="77" s="1"/>
  <c r="W62" i="77" s="1"/>
  <c r="U49" i="77"/>
  <c r="AA49" i="77" s="1"/>
  <c r="U94" i="77"/>
  <c r="V94" i="77" s="1"/>
  <c r="W94" i="77" s="1"/>
  <c r="U72" i="77"/>
  <c r="AA72" i="77" s="1"/>
  <c r="U16" i="77"/>
  <c r="AA16" i="77" s="1"/>
  <c r="U68" i="77"/>
  <c r="V68" i="77" s="1"/>
  <c r="W68" i="77" s="1"/>
  <c r="U75" i="77"/>
  <c r="V75" i="77" s="1"/>
  <c r="W75" i="77" s="1"/>
  <c r="U61" i="77"/>
  <c r="V61" i="77" s="1"/>
  <c r="W61" i="77" s="1"/>
  <c r="U39" i="77"/>
  <c r="V39" i="77" s="1"/>
  <c r="W39" i="77" s="1"/>
  <c r="U14" i="77"/>
  <c r="V14" i="77" s="1"/>
  <c r="W14" i="77" s="1"/>
  <c r="U84" i="77"/>
  <c r="V84" i="77" s="1"/>
  <c r="W84" i="77" s="1"/>
  <c r="U15" i="77"/>
  <c r="V15" i="77" s="1"/>
  <c r="W15" i="77" s="1"/>
  <c r="U47" i="77"/>
  <c r="AA47" i="77" s="1"/>
  <c r="U33" i="77"/>
  <c r="V33" i="77" s="1"/>
  <c r="W33" i="77" s="1"/>
  <c r="U48" i="77"/>
  <c r="V48" i="77" s="1"/>
  <c r="W48" i="77" s="1"/>
  <c r="AB107" i="69"/>
  <c r="U62" i="78"/>
  <c r="AB62" i="78" s="1"/>
  <c r="U83" i="77"/>
  <c r="AA83" i="77" s="1"/>
  <c r="U86" i="77"/>
  <c r="AA86" i="77" s="1"/>
  <c r="AB38" i="66"/>
  <c r="U71" i="77"/>
  <c r="AA71" i="77" s="1"/>
  <c r="U64" i="77"/>
  <c r="V64" i="77" s="1"/>
  <c r="W64" i="77" s="1"/>
  <c r="U96" i="77"/>
  <c r="V96" i="77" s="1"/>
  <c r="W96" i="77" s="1"/>
  <c r="AB71" i="68"/>
  <c r="U58" i="81"/>
  <c r="V58" i="81" s="1"/>
  <c r="W58" i="81" s="1"/>
  <c r="U40" i="77"/>
  <c r="AA40" i="77" s="1"/>
  <c r="AB58" i="70"/>
  <c r="AB82" i="70"/>
  <c r="U20" i="77"/>
  <c r="V20" i="77" s="1"/>
  <c r="W20" i="77" s="1"/>
  <c r="U60" i="72"/>
  <c r="AB60" i="72" s="1"/>
  <c r="V93" i="69"/>
  <c r="X93" i="69" s="1"/>
  <c r="U44" i="78"/>
  <c r="V44" i="78" s="1"/>
  <c r="X44" i="78" s="1"/>
  <c r="U22" i="78"/>
  <c r="AB22" i="78" s="1"/>
  <c r="U45" i="78"/>
  <c r="V45" i="78" s="1"/>
  <c r="X45" i="78" s="1"/>
  <c r="U9" i="78"/>
  <c r="AB9" i="78" s="1"/>
  <c r="AB13" i="78"/>
  <c r="V43" i="78"/>
  <c r="X43" i="78" s="1"/>
  <c r="AB43" i="78"/>
  <c r="V10" i="78"/>
  <c r="X10" i="78" s="1"/>
  <c r="AB10" i="78"/>
  <c r="V23" i="78"/>
  <c r="X23" i="78" s="1"/>
  <c r="AB23" i="78"/>
  <c r="V33" i="78"/>
  <c r="X33" i="78" s="1"/>
  <c r="AB33" i="78"/>
  <c r="V21" i="78"/>
  <c r="X21" i="78" s="1"/>
  <c r="AB21" i="78"/>
  <c r="U12" i="78"/>
  <c r="U38" i="78"/>
  <c r="U11" i="78"/>
  <c r="U41" i="78"/>
  <c r="U25" i="78"/>
  <c r="U29" i="78"/>
  <c r="U18" i="78"/>
  <c r="U32" i="78"/>
  <c r="U40" i="78"/>
  <c r="U17" i="78"/>
  <c r="U47" i="78"/>
  <c r="U30" i="78"/>
  <c r="U26" i="78"/>
  <c r="U34" i="78"/>
  <c r="U24" i="78"/>
  <c r="U19" i="78"/>
  <c r="U15" i="78"/>
  <c r="U35" i="78"/>
  <c r="U16" i="78"/>
  <c r="U31" i="78"/>
  <c r="U28" i="78"/>
  <c r="U20" i="78"/>
  <c r="U36" i="78"/>
  <c r="U27" i="78"/>
  <c r="U39" i="78"/>
  <c r="U37" i="78"/>
  <c r="U14" i="78"/>
  <c r="U42" i="78"/>
  <c r="U46" i="78"/>
  <c r="U85" i="77"/>
  <c r="V85" i="77" s="1"/>
  <c r="W85" i="77" s="1"/>
  <c r="N112" i="69"/>
  <c r="L13" i="35" s="1"/>
  <c r="M112" i="69"/>
  <c r="M4" i="69" s="1"/>
  <c r="N104" i="67"/>
  <c r="N4" i="67" s="1"/>
  <c r="U63" i="78"/>
  <c r="AD63" i="78" s="1"/>
  <c r="U88" i="78"/>
  <c r="AD88" i="78" s="1"/>
  <c r="U70" i="78"/>
  <c r="AD70" i="78" s="1"/>
  <c r="AB92" i="78"/>
  <c r="AD92" i="78"/>
  <c r="AB91" i="78"/>
  <c r="AD91" i="78"/>
  <c r="AB93" i="78"/>
  <c r="AD93" i="78"/>
  <c r="V89" i="78"/>
  <c r="X89" i="78" s="1"/>
  <c r="AD89" i="78"/>
  <c r="V79" i="78"/>
  <c r="AD79" i="78"/>
  <c r="AB94" i="78"/>
  <c r="AD94" i="78"/>
  <c r="AB77" i="78"/>
  <c r="AD77" i="78"/>
  <c r="AB40" i="70"/>
  <c r="AB83" i="69"/>
  <c r="U64" i="78"/>
  <c r="AD64" i="78" s="1"/>
  <c r="U72" i="78"/>
  <c r="AD72" i="78" s="1"/>
  <c r="U58" i="78"/>
  <c r="AD58" i="78" s="1"/>
  <c r="AB69" i="68"/>
  <c r="M104" i="67"/>
  <c r="K9" i="35" s="1"/>
  <c r="AD43" i="78"/>
  <c r="AD23" i="78"/>
  <c r="AD33" i="78"/>
  <c r="AD10" i="78"/>
  <c r="AB61" i="78"/>
  <c r="AD61" i="78"/>
  <c r="V52" i="78"/>
  <c r="X52" i="78" s="1"/>
  <c r="AD52" i="78"/>
  <c r="V76" i="78"/>
  <c r="AD76" i="78"/>
  <c r="AD62" i="78"/>
  <c r="V53" i="78"/>
  <c r="X53" i="78" s="1"/>
  <c r="AD53" i="78"/>
  <c r="AB68" i="78"/>
  <c r="AD68" i="78"/>
  <c r="AD21" i="78"/>
  <c r="V69" i="78"/>
  <c r="AD69" i="78"/>
  <c r="AD70" i="68"/>
  <c r="AB70" i="68"/>
  <c r="AB75" i="68"/>
  <c r="AD77" i="68"/>
  <c r="AB77" i="68"/>
  <c r="AB88" i="65"/>
  <c r="AD88" i="65"/>
  <c r="AB67" i="65"/>
  <c r="AD67" i="65"/>
  <c r="AB36" i="65"/>
  <c r="AD36" i="65"/>
  <c r="AB35" i="65"/>
  <c r="AD35" i="65"/>
  <c r="V34" i="65"/>
  <c r="AD34" i="65"/>
  <c r="V39" i="65"/>
  <c r="AD39" i="65"/>
  <c r="AB27" i="65"/>
  <c r="AD27" i="65"/>
  <c r="V25" i="65"/>
  <c r="AD25" i="65"/>
  <c r="V43" i="65"/>
  <c r="AD43" i="65"/>
  <c r="AB28" i="65"/>
  <c r="AD28" i="65"/>
  <c r="AB31" i="65"/>
  <c r="AD31" i="65"/>
  <c r="AB10" i="65"/>
  <c r="AD10" i="65"/>
  <c r="V77" i="65"/>
  <c r="X77" i="65" s="1"/>
  <c r="AD77" i="65"/>
  <c r="V62" i="65"/>
  <c r="X62" i="65" s="1"/>
  <c r="AD62" i="65"/>
  <c r="V32" i="65"/>
  <c r="AD32" i="65"/>
  <c r="AB81" i="65"/>
  <c r="AD81" i="65"/>
  <c r="V58" i="65"/>
  <c r="X58" i="65" s="1"/>
  <c r="AD58" i="65"/>
  <c r="V92" i="65"/>
  <c r="X92" i="65" s="1"/>
  <c r="AD92" i="65"/>
  <c r="AB18" i="65"/>
  <c r="AD18" i="65"/>
  <c r="AB29" i="65"/>
  <c r="AD29" i="65"/>
  <c r="V102" i="65"/>
  <c r="X102" i="65" s="1"/>
  <c r="AD102" i="65"/>
  <c r="V61" i="65"/>
  <c r="X61" i="65" s="1"/>
  <c r="AD61" i="65"/>
  <c r="V100" i="65"/>
  <c r="X100" i="65" s="1"/>
  <c r="AD100" i="65"/>
  <c r="V56" i="65"/>
  <c r="X56" i="65" s="1"/>
  <c r="AD56" i="65"/>
  <c r="AB26" i="65"/>
  <c r="AD26" i="65"/>
  <c r="V95" i="65"/>
  <c r="X95" i="65" s="1"/>
  <c r="AD95" i="65"/>
  <c r="V57" i="65"/>
  <c r="X57" i="65" s="1"/>
  <c r="AD57" i="65"/>
  <c r="V96" i="65"/>
  <c r="X96" i="65" s="1"/>
  <c r="AD96" i="65"/>
  <c r="V11" i="65"/>
  <c r="X11" i="65" s="1"/>
  <c r="AD11" i="65"/>
  <c r="V54" i="65"/>
  <c r="X54" i="65" s="1"/>
  <c r="AD54" i="65"/>
  <c r="V55" i="65"/>
  <c r="X55" i="65" s="1"/>
  <c r="AD55" i="65"/>
  <c r="V90" i="65"/>
  <c r="X90" i="65" s="1"/>
  <c r="AD90" i="65"/>
  <c r="V49" i="65"/>
  <c r="X49" i="65" s="1"/>
  <c r="AD49" i="65"/>
  <c r="V13" i="65"/>
  <c r="AD13" i="65"/>
  <c r="V69" i="65"/>
  <c r="X69" i="65" s="1"/>
  <c r="AD69" i="65"/>
  <c r="V33" i="65"/>
  <c r="AD33" i="65"/>
  <c r="AB105" i="65"/>
  <c r="AD105" i="65"/>
  <c r="AB89" i="65"/>
  <c r="AD89" i="65"/>
  <c r="V47" i="65"/>
  <c r="X47" i="65" s="1"/>
  <c r="AD47" i="65"/>
  <c r="U50" i="78"/>
  <c r="AB50" i="78" s="1"/>
  <c r="U55" i="78"/>
  <c r="AD55" i="78" s="1"/>
  <c r="U66" i="78"/>
  <c r="AB66" i="78" s="1"/>
  <c r="AB89" i="78"/>
  <c r="U78" i="78"/>
  <c r="U80" i="78"/>
  <c r="T104" i="67"/>
  <c r="P9" i="35" s="1"/>
  <c r="L104" i="67"/>
  <c r="L4" i="67" s="1"/>
  <c r="P104" i="67"/>
  <c r="N9" i="35" s="1"/>
  <c r="U69" i="77"/>
  <c r="AC69" i="77" s="1"/>
  <c r="U45" i="77"/>
  <c r="AA45" i="77" s="1"/>
  <c r="U43" i="77"/>
  <c r="AA43" i="77" s="1"/>
  <c r="U44" i="77"/>
  <c r="V44" i="77" s="1"/>
  <c r="W44" i="77" s="1"/>
  <c r="U80" i="77"/>
  <c r="AA80" i="77" s="1"/>
  <c r="U70" i="77"/>
  <c r="V70" i="77" s="1"/>
  <c r="W70" i="77" s="1"/>
  <c r="U89" i="77"/>
  <c r="V89" i="77" s="1"/>
  <c r="W89" i="77" s="1"/>
  <c r="U46" i="77"/>
  <c r="V46" i="77" s="1"/>
  <c r="W46" i="77" s="1"/>
  <c r="U88" i="77"/>
  <c r="V88" i="77" s="1"/>
  <c r="W88" i="77" s="1"/>
  <c r="U37" i="77"/>
  <c r="AA37" i="77" s="1"/>
  <c r="U18" i="77"/>
  <c r="V18" i="77" s="1"/>
  <c r="W18" i="77" s="1"/>
  <c r="U61" i="72"/>
  <c r="AD61" i="72" s="1"/>
  <c r="AB60" i="70"/>
  <c r="O112" i="69"/>
  <c r="O4" i="69" s="1"/>
  <c r="V45" i="74"/>
  <c r="X45" i="74" s="1"/>
  <c r="V47" i="70"/>
  <c r="X47" i="70" s="1"/>
  <c r="AB52" i="70"/>
  <c r="U57" i="79"/>
  <c r="V57" i="79" s="1"/>
  <c r="W57" i="79" s="1"/>
  <c r="U84" i="81"/>
  <c r="V84" i="81" s="1"/>
  <c r="W84" i="81" s="1"/>
  <c r="U83" i="81"/>
  <c r="V83" i="81" s="1"/>
  <c r="W83" i="81" s="1"/>
  <c r="U57" i="81"/>
  <c r="AA57" i="81" s="1"/>
  <c r="U59" i="81"/>
  <c r="V59" i="81" s="1"/>
  <c r="W59" i="81" s="1"/>
  <c r="U61" i="81"/>
  <c r="V61" i="81" s="1"/>
  <c r="W61" i="81" s="1"/>
  <c r="AB44" i="70"/>
  <c r="V93" i="81"/>
  <c r="W93" i="81" s="1"/>
  <c r="AA89" i="76"/>
  <c r="V80" i="76"/>
  <c r="W80" i="76" s="1"/>
  <c r="V77" i="69"/>
  <c r="X77" i="69" s="1"/>
  <c r="P112" i="69"/>
  <c r="P4" i="69" s="1"/>
  <c r="V38" i="66"/>
  <c r="X38" i="66" s="1"/>
  <c r="AB54" i="65"/>
  <c r="AB66" i="70"/>
  <c r="V62" i="70"/>
  <c r="X62" i="70" s="1"/>
  <c r="AB73" i="68"/>
  <c r="V72" i="70"/>
  <c r="X72" i="70" s="1"/>
  <c r="U67" i="77"/>
  <c r="V67" i="77" s="1"/>
  <c r="W67" i="77" s="1"/>
  <c r="AB109" i="69"/>
  <c r="V70" i="70"/>
  <c r="X70" i="70" s="1"/>
  <c r="U51" i="78"/>
  <c r="U71" i="78"/>
  <c r="U74" i="78"/>
  <c r="AB50" i="70"/>
  <c r="AB61" i="69"/>
  <c r="AB29" i="69"/>
  <c r="V110" i="69"/>
  <c r="X110" i="69" s="1"/>
  <c r="AB38" i="69"/>
  <c r="U43" i="86"/>
  <c r="AD43" i="86" s="1"/>
  <c r="U59" i="72"/>
  <c r="AD59" i="72" s="1"/>
  <c r="O104" i="67"/>
  <c r="M9" i="35" s="1"/>
  <c r="R104" i="67"/>
  <c r="O9" i="35" s="1"/>
  <c r="U26" i="82"/>
  <c r="AC26" i="82" s="1"/>
  <c r="U31" i="202"/>
  <c r="V31" i="202" s="1"/>
  <c r="W31" i="202" s="1"/>
  <c r="U22" i="202"/>
  <c r="AA22" i="202" s="1"/>
  <c r="U26" i="202"/>
  <c r="V26" i="202" s="1"/>
  <c r="W26" i="202" s="1"/>
  <c r="U27" i="202"/>
  <c r="AA27" i="202" s="1"/>
  <c r="U24" i="202"/>
  <c r="V24" i="202" s="1"/>
  <c r="W24" i="202" s="1"/>
  <c r="U52" i="86"/>
  <c r="U42" i="86"/>
  <c r="U32" i="202"/>
  <c r="U70" i="202"/>
  <c r="U17" i="79"/>
  <c r="U51" i="86"/>
  <c r="U28" i="202"/>
  <c r="U8" i="202"/>
  <c r="U90" i="77"/>
  <c r="AA90" i="77" s="1"/>
  <c r="U91" i="77"/>
  <c r="AA91" i="77" s="1"/>
  <c r="U22" i="75"/>
  <c r="AB22" i="75" s="1"/>
  <c r="U38" i="202"/>
  <c r="U68" i="72"/>
  <c r="U25" i="79"/>
  <c r="U12" i="202"/>
  <c r="V62" i="69"/>
  <c r="X62" i="69" s="1"/>
  <c r="AB91" i="67"/>
  <c r="V75" i="76"/>
  <c r="W75" i="76" s="1"/>
  <c r="AB55" i="69"/>
  <c r="AA51" i="82"/>
  <c r="V77" i="68"/>
  <c r="X77" i="68" s="1"/>
  <c r="U52" i="76"/>
  <c r="V52" i="76" s="1"/>
  <c r="W52" i="76" s="1"/>
  <c r="U53" i="76"/>
  <c r="V53" i="76" s="1"/>
  <c r="W53" i="76" s="1"/>
  <c r="U30" i="80"/>
  <c r="V30" i="80" s="1"/>
  <c r="W30" i="80" s="1"/>
  <c r="U30" i="202"/>
  <c r="U13" i="202"/>
  <c r="U46" i="86"/>
  <c r="U51" i="202"/>
  <c r="U34" i="202"/>
  <c r="U48" i="86"/>
  <c r="U23" i="202"/>
  <c r="V75" i="67"/>
  <c r="X75" i="67" s="1"/>
  <c r="U50" i="86"/>
  <c r="U65" i="202"/>
  <c r="U45" i="86"/>
  <c r="U70" i="72"/>
  <c r="U36" i="202"/>
  <c r="U47" i="86"/>
  <c r="V38" i="67"/>
  <c r="X38" i="67" s="1"/>
  <c r="V83" i="76"/>
  <c r="W83" i="76" s="1"/>
  <c r="U44" i="86"/>
  <c r="U40" i="86"/>
  <c r="AA54" i="80"/>
  <c r="U54" i="86"/>
  <c r="U25" i="202"/>
  <c r="U49" i="86"/>
  <c r="U41" i="86"/>
  <c r="U29" i="202"/>
  <c r="U53" i="86"/>
  <c r="U22" i="80"/>
  <c r="AA22" i="80" s="1"/>
  <c r="V70" i="66"/>
  <c r="X70" i="66" s="1"/>
  <c r="V61" i="66"/>
  <c r="X61" i="66" s="1"/>
  <c r="AD61" i="66"/>
  <c r="V41" i="66"/>
  <c r="X41" i="66" s="1"/>
  <c r="AD41" i="66"/>
  <c r="V46" i="66"/>
  <c r="X46" i="66" s="1"/>
  <c r="AD46" i="66"/>
  <c r="AB58" i="66"/>
  <c r="AD58" i="66"/>
  <c r="AB47" i="66"/>
  <c r="AD47" i="66"/>
  <c r="V65" i="66"/>
  <c r="X65" i="66" s="1"/>
  <c r="AD65" i="66"/>
  <c r="AB52" i="66"/>
  <c r="AD52" i="66"/>
  <c r="V62" i="66"/>
  <c r="X62" i="66" s="1"/>
  <c r="AD62" i="66"/>
  <c r="V43" i="66"/>
  <c r="X43" i="66" s="1"/>
  <c r="AD43" i="66"/>
  <c r="AB57" i="66"/>
  <c r="AD57" i="66"/>
  <c r="V48" i="66"/>
  <c r="X48" i="66" s="1"/>
  <c r="AD48" i="66"/>
  <c r="AB67" i="66"/>
  <c r="AD67" i="66"/>
  <c r="AB44" i="66"/>
  <c r="AD44" i="66"/>
  <c r="AB51" i="66"/>
  <c r="AD51" i="66"/>
  <c r="AB63" i="66"/>
  <c r="AD63" i="66"/>
  <c r="AB68" i="66"/>
  <c r="AD68" i="66"/>
  <c r="AB60" i="66"/>
  <c r="AD60" i="66"/>
  <c r="AB64" i="66"/>
  <c r="AD64" i="66"/>
  <c r="AB40" i="66"/>
  <c r="AD40" i="66"/>
  <c r="AB54" i="66"/>
  <c r="AD54" i="66"/>
  <c r="V56" i="66"/>
  <c r="X56" i="66" s="1"/>
  <c r="AD56" i="66"/>
  <c r="U59" i="79"/>
  <c r="AA59" i="79" s="1"/>
  <c r="U91" i="73"/>
  <c r="AB91" i="73" s="1"/>
  <c r="U90" i="78"/>
  <c r="U73" i="78"/>
  <c r="AD73" i="78" s="1"/>
  <c r="U65" i="78"/>
  <c r="U54" i="78"/>
  <c r="U75" i="78"/>
  <c r="V94" i="78"/>
  <c r="X94" i="78" s="1"/>
  <c r="U56" i="78"/>
  <c r="U57" i="78"/>
  <c r="U67" i="78"/>
  <c r="U49" i="78"/>
  <c r="U48" i="78"/>
  <c r="U59" i="77"/>
  <c r="AA59" i="77" s="1"/>
  <c r="U58" i="77"/>
  <c r="V58" i="77" s="1"/>
  <c r="W58" i="77" s="1"/>
  <c r="U82" i="77"/>
  <c r="V82" i="77" s="1"/>
  <c r="W82" i="77" s="1"/>
  <c r="U92" i="77"/>
  <c r="AC92" i="77" s="1"/>
  <c r="U93" i="77"/>
  <c r="V93" i="77" s="1"/>
  <c r="W93" i="77" s="1"/>
  <c r="U74" i="77"/>
  <c r="V74" i="77" s="1"/>
  <c r="W74" i="77" s="1"/>
  <c r="U60" i="77"/>
  <c r="AA60" i="77" s="1"/>
  <c r="U43" i="202"/>
  <c r="V43" i="202" s="1"/>
  <c r="W43" i="202" s="1"/>
  <c r="U44" i="202"/>
  <c r="V44" i="202" s="1"/>
  <c r="W44" i="202" s="1"/>
  <c r="U57" i="202"/>
  <c r="V57" i="202" s="1"/>
  <c r="W57" i="202" s="1"/>
  <c r="U53" i="202"/>
  <c r="V53" i="202" s="1"/>
  <c r="W53" i="202" s="1"/>
  <c r="U66" i="202"/>
  <c r="AA66" i="202" s="1"/>
  <c r="U60" i="202"/>
  <c r="V60" i="202" s="1"/>
  <c r="W60" i="202" s="1"/>
  <c r="U45" i="202"/>
  <c r="V45" i="202" s="1"/>
  <c r="W45" i="202" s="1"/>
  <c r="U72" i="202"/>
  <c r="AA72" i="202" s="1"/>
  <c r="U23" i="77"/>
  <c r="AA23" i="77" s="1"/>
  <c r="U17" i="77"/>
  <c r="AC17" i="77" s="1"/>
  <c r="U38" i="77"/>
  <c r="AA38" i="77" s="1"/>
  <c r="U11" i="77"/>
  <c r="AA11" i="77" s="1"/>
  <c r="U32" i="79"/>
  <c r="AA32" i="79" s="1"/>
  <c r="U33" i="79"/>
  <c r="AA33" i="79" s="1"/>
  <c r="U46" i="79"/>
  <c r="AA46" i="79" s="1"/>
  <c r="U26" i="79"/>
  <c r="AA26" i="79" s="1"/>
  <c r="U42" i="79"/>
  <c r="AA42" i="79" s="1"/>
  <c r="U21" i="79"/>
  <c r="V21" i="79" s="1"/>
  <c r="W21" i="79" s="1"/>
  <c r="U19" i="79"/>
  <c r="V19" i="79" s="1"/>
  <c r="W19" i="79" s="1"/>
  <c r="U31" i="79"/>
  <c r="AA31" i="79" s="1"/>
  <c r="U32" i="82"/>
  <c r="V32" i="82" s="1"/>
  <c r="W32" i="82" s="1"/>
  <c r="U31" i="82"/>
  <c r="AA31" i="82" s="1"/>
  <c r="U40" i="82"/>
  <c r="AA40" i="82" s="1"/>
  <c r="U30" i="82"/>
  <c r="V30" i="82" s="1"/>
  <c r="W30" i="82" s="1"/>
  <c r="U34" i="81"/>
  <c r="AA34" i="81" s="1"/>
  <c r="U78" i="81"/>
  <c r="V78" i="81" s="1"/>
  <c r="W78" i="81" s="1"/>
  <c r="U60" i="81"/>
  <c r="AA60" i="81" s="1"/>
  <c r="AA90" i="76"/>
  <c r="V88" i="76"/>
  <c r="W88" i="76" s="1"/>
  <c r="U61" i="76"/>
  <c r="V61" i="76" s="1"/>
  <c r="W61" i="76" s="1"/>
  <c r="U27" i="75"/>
  <c r="AB27" i="75" s="1"/>
  <c r="U49" i="75"/>
  <c r="V49" i="75" s="1"/>
  <c r="X49" i="75" s="1"/>
  <c r="U81" i="73"/>
  <c r="AB81" i="73" s="1"/>
  <c r="U77" i="72"/>
  <c r="AB77" i="72" s="1"/>
  <c r="N103" i="72"/>
  <c r="N4" i="72" s="1"/>
  <c r="U74" i="72"/>
  <c r="V74" i="72" s="1"/>
  <c r="X74" i="72" s="1"/>
  <c r="V88" i="72"/>
  <c r="X88" i="72" s="1"/>
  <c r="U57" i="72"/>
  <c r="U31" i="89"/>
  <c r="V31" i="89" s="1"/>
  <c r="X31" i="89" s="1"/>
  <c r="U24" i="89"/>
  <c r="AB24" i="89" s="1"/>
  <c r="V60" i="66"/>
  <c r="X60" i="66" s="1"/>
  <c r="AB65" i="66"/>
  <c r="U63" i="77"/>
  <c r="AC63" i="77" s="1"/>
  <c r="U13" i="77"/>
  <c r="V13" i="77" s="1"/>
  <c r="W13" i="77" s="1"/>
  <c r="U19" i="77"/>
  <c r="AA19" i="77" s="1"/>
  <c r="U15" i="79"/>
  <c r="V15" i="79" s="1"/>
  <c r="W15" i="79" s="1"/>
  <c r="U9" i="82"/>
  <c r="M91" i="76"/>
  <c r="O91" i="76"/>
  <c r="R91" i="76"/>
  <c r="O22" i="35" s="1"/>
  <c r="U14" i="75"/>
  <c r="M103" i="72"/>
  <c r="T103" i="72"/>
  <c r="P18" i="35" s="1"/>
  <c r="L103" i="72"/>
  <c r="L4" i="72" s="1"/>
  <c r="R103" i="72"/>
  <c r="O18" i="35" s="1"/>
  <c r="P103" i="72"/>
  <c r="N18" i="35" s="1"/>
  <c r="O103" i="72"/>
  <c r="O4" i="72" s="1"/>
  <c r="U12" i="85"/>
  <c r="AD12" i="85" s="1"/>
  <c r="U59" i="78"/>
  <c r="V46" i="76"/>
  <c r="W46" i="76" s="1"/>
  <c r="AC46" i="76"/>
  <c r="AB42" i="70"/>
  <c r="AB63" i="69"/>
  <c r="V47" i="69"/>
  <c r="X47" i="69" s="1"/>
  <c r="V97" i="69"/>
  <c r="X97" i="69" s="1"/>
  <c r="AD60" i="72"/>
  <c r="T91" i="76"/>
  <c r="P22" i="35" s="1"/>
  <c r="AD57" i="72"/>
  <c r="L91" i="76"/>
  <c r="J22" i="35" s="1"/>
  <c r="U26" i="80"/>
  <c r="U64" i="202"/>
  <c r="U67" i="202"/>
  <c r="U15" i="75"/>
  <c r="AB15" i="75" s="1"/>
  <c r="U93" i="71"/>
  <c r="U27" i="80"/>
  <c r="U24" i="74"/>
  <c r="U48" i="202"/>
  <c r="U83" i="72"/>
  <c r="U32" i="89"/>
  <c r="U21" i="80"/>
  <c r="AA21" i="80" s="1"/>
  <c r="U79" i="73"/>
  <c r="U56" i="202"/>
  <c r="U59" i="76"/>
  <c r="U23" i="80"/>
  <c r="AA45" i="76"/>
  <c r="AC45" i="76"/>
  <c r="V9" i="76"/>
  <c r="W9" i="76" s="1"/>
  <c r="AC9" i="76"/>
  <c r="V48" i="76"/>
  <c r="W48" i="76" s="1"/>
  <c r="AC48" i="76"/>
  <c r="AA104" i="81"/>
  <c r="V56" i="80"/>
  <c r="W56" i="80" s="1"/>
  <c r="V50" i="76"/>
  <c r="W50" i="76" s="1"/>
  <c r="AC50" i="76"/>
  <c r="V49" i="67"/>
  <c r="X49" i="67" s="1"/>
  <c r="V85" i="69"/>
  <c r="X85" i="69" s="1"/>
  <c r="U49" i="82"/>
  <c r="V49" i="82" s="1"/>
  <c r="W49" i="82" s="1"/>
  <c r="AA41" i="76"/>
  <c r="AC41" i="76"/>
  <c r="V48" i="67"/>
  <c r="X48" i="67" s="1"/>
  <c r="V43" i="76"/>
  <c r="W43" i="76" s="1"/>
  <c r="AC43" i="76"/>
  <c r="AB58" i="72"/>
  <c r="AD58" i="72"/>
  <c r="V51" i="66"/>
  <c r="X51" i="66" s="1"/>
  <c r="AB57" i="70"/>
  <c r="AB43" i="69"/>
  <c r="P91" i="76"/>
  <c r="V62" i="72"/>
  <c r="X62" i="72" s="1"/>
  <c r="AD62" i="72"/>
  <c r="AB50" i="69"/>
  <c r="AB81" i="67"/>
  <c r="V49" i="74"/>
  <c r="X49" i="74" s="1"/>
  <c r="N91" i="76"/>
  <c r="U68" i="202"/>
  <c r="U36" i="82"/>
  <c r="U12" i="79"/>
  <c r="AA49" i="76"/>
  <c r="AC49" i="76"/>
  <c r="AA8" i="76"/>
  <c r="AC8" i="76"/>
  <c r="AA10" i="76"/>
  <c r="AC10" i="76"/>
  <c r="AB68" i="70"/>
  <c r="AB52" i="75"/>
  <c r="AB103" i="69"/>
  <c r="U71" i="202"/>
  <c r="U16" i="75"/>
  <c r="AB16" i="75" s="1"/>
  <c r="U39" i="202"/>
  <c r="U25" i="82"/>
  <c r="AA25" i="82" s="1"/>
  <c r="U24" i="80"/>
  <c r="U18" i="79"/>
  <c r="U19" i="75"/>
  <c r="AB19" i="75" s="1"/>
  <c r="U68" i="76"/>
  <c r="U20" i="75"/>
  <c r="AB20" i="75" s="1"/>
  <c r="U67" i="76"/>
  <c r="U14" i="80"/>
  <c r="AA14" i="80" s="1"/>
  <c r="U19" i="80"/>
  <c r="AA19" i="80" s="1"/>
  <c r="U42" i="202"/>
  <c r="U44" i="73"/>
  <c r="AB44" i="73" s="1"/>
  <c r="U53" i="89"/>
  <c r="U12" i="65"/>
  <c r="AD12" i="65" s="1"/>
  <c r="U56" i="76"/>
  <c r="U41" i="82"/>
  <c r="U18" i="75"/>
  <c r="AB18" i="75" s="1"/>
  <c r="U20" i="82"/>
  <c r="AA20" i="82" s="1"/>
  <c r="U45" i="79"/>
  <c r="U85" i="73"/>
  <c r="U32" i="80"/>
  <c r="U79" i="72"/>
  <c r="U38" i="82"/>
  <c r="U11" i="202"/>
  <c r="U28" i="89"/>
  <c r="U48" i="79"/>
  <c r="U75" i="202"/>
  <c r="U88" i="73"/>
  <c r="U35" i="79"/>
  <c r="U21" i="75"/>
  <c r="AB21" i="75" s="1"/>
  <c r="U58" i="202"/>
  <c r="U14" i="79"/>
  <c r="U23" i="82"/>
  <c r="AA23" i="82" s="1"/>
  <c r="U78" i="73"/>
  <c r="U86" i="73"/>
  <c r="U34" i="82"/>
  <c r="U71" i="72"/>
  <c r="U29" i="82"/>
  <c r="U47" i="202"/>
  <c r="U29" i="79"/>
  <c r="U37" i="82"/>
  <c r="U13" i="80"/>
  <c r="AA13" i="80" s="1"/>
  <c r="U57" i="76"/>
  <c r="U20" i="79"/>
  <c r="U9" i="202"/>
  <c r="U92" i="86"/>
  <c r="U12" i="75"/>
  <c r="AB12" i="75" s="1"/>
  <c r="U27" i="82"/>
  <c r="U27" i="89"/>
  <c r="U42" i="82"/>
  <c r="U27" i="79"/>
  <c r="U54" i="76"/>
  <c r="U28" i="80"/>
  <c r="U78" i="72"/>
  <c r="U47" i="79"/>
  <c r="U28" i="79"/>
  <c r="U35" i="82"/>
  <c r="U73" i="202"/>
  <c r="U16" i="82"/>
  <c r="AA16" i="82" s="1"/>
  <c r="U43" i="80"/>
  <c r="U22" i="82"/>
  <c r="AA22" i="82" s="1"/>
  <c r="U11" i="82"/>
  <c r="AA11" i="82" s="1"/>
  <c r="U67" i="72"/>
  <c r="AB67" i="72" s="1"/>
  <c r="U90" i="73"/>
  <c r="U49" i="202"/>
  <c r="U60" i="76"/>
  <c r="U52" i="202"/>
  <c r="U17" i="80"/>
  <c r="AA17" i="80" s="1"/>
  <c r="U24" i="75"/>
  <c r="U92" i="73"/>
  <c r="U62" i="202"/>
  <c r="U40" i="79"/>
  <c r="U55" i="202"/>
  <c r="U63" i="202"/>
  <c r="U30" i="79"/>
  <c r="U34" i="79"/>
  <c r="U69" i="72"/>
  <c r="U64" i="76"/>
  <c r="U41" i="202"/>
  <c r="U26" i="89"/>
  <c r="U24" i="82"/>
  <c r="U63" i="76"/>
  <c r="U58" i="76"/>
  <c r="U76" i="72"/>
  <c r="U84" i="73"/>
  <c r="U12" i="77"/>
  <c r="U14" i="82"/>
  <c r="U10" i="79"/>
  <c r="U15" i="82"/>
  <c r="AA15" i="82" s="1"/>
  <c r="U12" i="82"/>
  <c r="AA12" i="82" s="1"/>
  <c r="U64" i="72"/>
  <c r="AB64" i="72" s="1"/>
  <c r="U24" i="79"/>
  <c r="U56" i="86"/>
  <c r="AD56" i="86" s="1"/>
  <c r="U23" i="75"/>
  <c r="U16" i="79"/>
  <c r="U82" i="72"/>
  <c r="U75" i="73"/>
  <c r="U26" i="75"/>
  <c r="U29" i="89"/>
  <c r="U38" i="79"/>
  <c r="U80" i="73"/>
  <c r="U81" i="72"/>
  <c r="U61" i="202"/>
  <c r="U28" i="75"/>
  <c r="U13" i="79"/>
  <c r="U23" i="79"/>
  <c r="U66" i="72"/>
  <c r="AB66" i="72" s="1"/>
  <c r="U21" i="82"/>
  <c r="AA21" i="82" s="1"/>
  <c r="U72" i="72"/>
  <c r="U63" i="73"/>
  <c r="U22" i="79"/>
  <c r="U83" i="73"/>
  <c r="U12" i="80"/>
  <c r="AA12" i="80" s="1"/>
  <c r="U66" i="76"/>
  <c r="U74" i="73"/>
  <c r="U43" i="79"/>
  <c r="U59" i="202"/>
  <c r="U80" i="72"/>
  <c r="U69" i="202"/>
  <c r="U10" i="82"/>
  <c r="AA10" i="82" s="1"/>
  <c r="U54" i="202"/>
  <c r="U11" i="79"/>
  <c r="U63" i="72"/>
  <c r="AB63" i="72" s="1"/>
  <c r="U46" i="202"/>
  <c r="U42" i="76"/>
  <c r="AA42" i="76" s="1"/>
  <c r="U41" i="79"/>
  <c r="U65" i="76"/>
  <c r="U16" i="80"/>
  <c r="AA16" i="80" s="1"/>
  <c r="U37" i="79"/>
  <c r="U33" i="82"/>
  <c r="U28" i="82"/>
  <c r="U18" i="80"/>
  <c r="AA18" i="80" s="1"/>
  <c r="U31" i="80"/>
  <c r="U75" i="72"/>
  <c r="U36" i="79"/>
  <c r="U29" i="80"/>
  <c r="U73" i="72"/>
  <c r="U43" i="82"/>
  <c r="U11" i="80"/>
  <c r="AA11" i="80" s="1"/>
  <c r="U18" i="82"/>
  <c r="AA18" i="82" s="1"/>
  <c r="U19" i="82"/>
  <c r="U40" i="202"/>
  <c r="U13" i="82"/>
  <c r="AA13" i="82" s="1"/>
  <c r="U15" i="80"/>
  <c r="AA15" i="80" s="1"/>
  <c r="U17" i="75"/>
  <c r="AB17" i="75" s="1"/>
  <c r="U10" i="202"/>
  <c r="U62" i="76"/>
  <c r="U17" i="82"/>
  <c r="AA17" i="82" s="1"/>
  <c r="U65" i="72"/>
  <c r="AB65" i="72" s="1"/>
  <c r="U50" i="202"/>
  <c r="U30" i="89"/>
  <c r="U74" i="202"/>
  <c r="U20" i="80"/>
  <c r="AA20" i="80" s="1"/>
  <c r="U89" i="73"/>
  <c r="AC47" i="77"/>
  <c r="AC16" i="77"/>
  <c r="AC15" i="77"/>
  <c r="AC45" i="77"/>
  <c r="AC70" i="77"/>
  <c r="AC71" i="77"/>
  <c r="AC23" i="77"/>
  <c r="AC46" i="77"/>
  <c r="AA99" i="77"/>
  <c r="V31" i="77"/>
  <c r="W31" i="77" s="1"/>
  <c r="U78" i="77"/>
  <c r="V78" i="77" s="1"/>
  <c r="W78" i="77" s="1"/>
  <c r="AA9" i="77"/>
  <c r="U52" i="79"/>
  <c r="V52" i="79" s="1"/>
  <c r="W52" i="79" s="1"/>
  <c r="U58" i="79"/>
  <c r="AA58" i="79" s="1"/>
  <c r="U47" i="82"/>
  <c r="AA47" i="82" s="1"/>
  <c r="U52" i="82"/>
  <c r="V52" i="82" s="1"/>
  <c r="W52" i="82" s="1"/>
  <c r="V94" i="81"/>
  <c r="W94" i="81" s="1"/>
  <c r="V46" i="74"/>
  <c r="X46" i="74" s="1"/>
  <c r="V104" i="73"/>
  <c r="X104" i="73" s="1"/>
  <c r="V106" i="73"/>
  <c r="X106" i="73" s="1"/>
  <c r="AB99" i="72"/>
  <c r="U62" i="91"/>
  <c r="AB62" i="91" s="1"/>
  <c r="AB106" i="69"/>
  <c r="V67" i="69"/>
  <c r="X67" i="69" s="1"/>
  <c r="V111" i="69"/>
  <c r="X111" i="69" s="1"/>
  <c r="V36" i="69"/>
  <c r="X36" i="69" s="1"/>
  <c r="AB102" i="69"/>
  <c r="AB98" i="69"/>
  <c r="U100" i="87"/>
  <c r="V100" i="87" s="1"/>
  <c r="X100" i="87" s="1"/>
  <c r="AB25" i="67"/>
  <c r="V51" i="67"/>
  <c r="X51" i="67" s="1"/>
  <c r="AB41" i="66"/>
  <c r="AB13" i="65"/>
  <c r="V35" i="67"/>
  <c r="X35" i="67" s="1"/>
  <c r="V67" i="67"/>
  <c r="X67" i="67" s="1"/>
  <c r="AB95" i="65"/>
  <c r="AB34" i="65"/>
  <c r="AD22" i="67"/>
  <c r="AB22" i="67"/>
  <c r="U44" i="82"/>
  <c r="V44" i="82" s="1"/>
  <c r="W44" i="82" s="1"/>
  <c r="AA103" i="81"/>
  <c r="AB90" i="72"/>
  <c r="V63" i="70"/>
  <c r="X63" i="70" s="1"/>
  <c r="V79" i="70"/>
  <c r="X79" i="70" s="1"/>
  <c r="AB70" i="69"/>
  <c r="R101" i="68"/>
  <c r="O11" i="35" s="1"/>
  <c r="AB27" i="67"/>
  <c r="AB43" i="67"/>
  <c r="V40" i="66"/>
  <c r="X40" i="66" s="1"/>
  <c r="AB48" i="66"/>
  <c r="AB76" i="78"/>
  <c r="AE4" i="35"/>
  <c r="V29" i="65"/>
  <c r="V100" i="77"/>
  <c r="W100" i="77" s="1"/>
  <c r="V25" i="81"/>
  <c r="W25" i="81" s="1"/>
  <c r="V78" i="76"/>
  <c r="W78" i="76" s="1"/>
  <c r="V10" i="76"/>
  <c r="W10" i="76" s="1"/>
  <c r="V41" i="76"/>
  <c r="W41" i="76" s="1"/>
  <c r="AB50" i="74"/>
  <c r="AB51" i="74"/>
  <c r="AB93" i="73"/>
  <c r="V93" i="72"/>
  <c r="X93" i="72" s="1"/>
  <c r="V65" i="70"/>
  <c r="X65" i="70" s="1"/>
  <c r="AB31" i="70"/>
  <c r="V82" i="69"/>
  <c r="X82" i="69" s="1"/>
  <c r="V49" i="69"/>
  <c r="X49" i="69" s="1"/>
  <c r="V84" i="69"/>
  <c r="X84" i="69" s="1"/>
  <c r="AB37" i="69"/>
  <c r="V92" i="69"/>
  <c r="X92" i="69" s="1"/>
  <c r="AB100" i="69"/>
  <c r="AB41" i="67"/>
  <c r="V33" i="67"/>
  <c r="X33" i="67" s="1"/>
  <c r="AB99" i="67"/>
  <c r="V64" i="66"/>
  <c r="X64" i="66" s="1"/>
  <c r="V92" i="78"/>
  <c r="X92" i="78" s="1"/>
  <c r="V77" i="78"/>
  <c r="AB62" i="65"/>
  <c r="V91" i="78"/>
  <c r="X91" i="78" s="1"/>
  <c r="V57" i="66"/>
  <c r="X57" i="66" s="1"/>
  <c r="AB51" i="69"/>
  <c r="V105" i="69"/>
  <c r="X105" i="69" s="1"/>
  <c r="AB33" i="69"/>
  <c r="AB86" i="69"/>
  <c r="V44" i="69"/>
  <c r="X44" i="69" s="1"/>
  <c r="V87" i="70"/>
  <c r="X87" i="70" s="1"/>
  <c r="AB56" i="70"/>
  <c r="V55" i="70"/>
  <c r="X55" i="70" s="1"/>
  <c r="V76" i="70"/>
  <c r="X76" i="70" s="1"/>
  <c r="V100" i="72"/>
  <c r="X100" i="72" s="1"/>
  <c r="V53" i="80"/>
  <c r="W53" i="80" s="1"/>
  <c r="V92" i="81"/>
  <c r="W92" i="81" s="1"/>
  <c r="U57" i="82"/>
  <c r="AA57" i="82" s="1"/>
  <c r="U69" i="79"/>
  <c r="V69" i="79" s="1"/>
  <c r="W69" i="79" s="1"/>
  <c r="AA73" i="77"/>
  <c r="AB43" i="74"/>
  <c r="L95" i="71"/>
  <c r="J17" i="35" s="1"/>
  <c r="AB38" i="70"/>
  <c r="AB41" i="70"/>
  <c r="V35" i="69"/>
  <c r="X35" i="69" s="1"/>
  <c r="Q13" i="186"/>
  <c r="P101" i="68"/>
  <c r="P4" i="68" s="1"/>
  <c r="M101" i="68"/>
  <c r="K11" i="35" s="1"/>
  <c r="V18" i="65"/>
  <c r="M96" i="78"/>
  <c r="K4" i="35" s="1"/>
  <c r="Q24" i="186"/>
  <c r="V41" i="77"/>
  <c r="W41" i="77" s="1"/>
  <c r="AA66" i="79"/>
  <c r="U67" i="79"/>
  <c r="V67" i="79" s="1"/>
  <c r="W67" i="79" s="1"/>
  <c r="AA98" i="81"/>
  <c r="V73" i="76"/>
  <c r="W73" i="76" s="1"/>
  <c r="AA74" i="76"/>
  <c r="R54" i="75"/>
  <c r="O21" i="35" s="1"/>
  <c r="AB98" i="73"/>
  <c r="V100" i="73"/>
  <c r="X100" i="73" s="1"/>
  <c r="V96" i="73"/>
  <c r="X96" i="73" s="1"/>
  <c r="T95" i="71"/>
  <c r="T4" i="71" s="1"/>
  <c r="AB53" i="70"/>
  <c r="V92" i="70"/>
  <c r="X92" i="70" s="1"/>
  <c r="AB90" i="70"/>
  <c r="V54" i="70"/>
  <c r="X54" i="70" s="1"/>
  <c r="V108" i="69"/>
  <c r="X108" i="69" s="1"/>
  <c r="V58" i="69"/>
  <c r="X58" i="69" s="1"/>
  <c r="V54" i="69"/>
  <c r="X54" i="69" s="1"/>
  <c r="AB101" i="69"/>
  <c r="AB89" i="69"/>
  <c r="AB31" i="69"/>
  <c r="AB80" i="68"/>
  <c r="O101" i="68"/>
  <c r="M11" i="35" s="1"/>
  <c r="N101" i="68"/>
  <c r="N4" i="68" s="1"/>
  <c r="AB79" i="68"/>
  <c r="L101" i="68"/>
  <c r="L4" i="68" s="1"/>
  <c r="T101" i="68"/>
  <c r="P11" i="35" s="1"/>
  <c r="AD69" i="68"/>
  <c r="AB76" i="67"/>
  <c r="V94" i="67"/>
  <c r="X94" i="67" s="1"/>
  <c r="AB28" i="67"/>
  <c r="V98" i="67"/>
  <c r="X98" i="67" s="1"/>
  <c r="V42" i="67"/>
  <c r="X42" i="67" s="1"/>
  <c r="V22" i="67"/>
  <c r="X22" i="67" s="1"/>
  <c r="AB80" i="67"/>
  <c r="AB78" i="67"/>
  <c r="AB60" i="67"/>
  <c r="AB39" i="67"/>
  <c r="V89" i="67"/>
  <c r="X89" i="67" s="1"/>
  <c r="V97" i="67"/>
  <c r="X97" i="67" s="1"/>
  <c r="O102" i="66"/>
  <c r="M7" i="35" s="1"/>
  <c r="V54" i="66"/>
  <c r="X54" i="66" s="1"/>
  <c r="U54" i="79"/>
  <c r="AA54" i="79" s="1"/>
  <c r="U56" i="79"/>
  <c r="V56" i="79" s="1"/>
  <c r="W56" i="79" s="1"/>
  <c r="U50" i="79"/>
  <c r="AA50" i="79" s="1"/>
  <c r="U45" i="82"/>
  <c r="V45" i="82" s="1"/>
  <c r="W45" i="82" s="1"/>
  <c r="U55" i="82"/>
  <c r="AA55" i="82" s="1"/>
  <c r="V49" i="76"/>
  <c r="W49" i="76" s="1"/>
  <c r="U44" i="76"/>
  <c r="AA50" i="76"/>
  <c r="AA77" i="76"/>
  <c r="M54" i="75"/>
  <c r="K21" i="35" s="1"/>
  <c r="L54" i="75"/>
  <c r="N54" i="75"/>
  <c r="L21" i="35" s="1"/>
  <c r="P54" i="75"/>
  <c r="N21" i="35" s="1"/>
  <c r="O54" i="75"/>
  <c r="M21" i="35" s="1"/>
  <c r="T54" i="75"/>
  <c r="P21" i="35" s="1"/>
  <c r="U21" i="74"/>
  <c r="M111" i="73"/>
  <c r="K19" i="35" s="1"/>
  <c r="T111" i="73"/>
  <c r="T4" i="73" s="1"/>
  <c r="R111" i="73"/>
  <c r="O19" i="35" s="1"/>
  <c r="L111" i="73"/>
  <c r="L4" i="73" s="1"/>
  <c r="N111" i="73"/>
  <c r="O111" i="73"/>
  <c r="M19" i="35" s="1"/>
  <c r="P111" i="73"/>
  <c r="N19" i="35" s="1"/>
  <c r="AB94" i="72"/>
  <c r="AB102" i="72"/>
  <c r="AB92" i="72"/>
  <c r="AB101" i="72"/>
  <c r="AB95" i="72"/>
  <c r="O95" i="71"/>
  <c r="M17" i="35" s="1"/>
  <c r="N95" i="71"/>
  <c r="L17" i="35" s="1"/>
  <c r="P95" i="71"/>
  <c r="N17" i="35" s="1"/>
  <c r="M95" i="71"/>
  <c r="K17" i="35" s="1"/>
  <c r="R95" i="71"/>
  <c r="R4" i="71" s="1"/>
  <c r="AB84" i="70"/>
  <c r="AB86" i="70"/>
  <c r="AB73" i="70"/>
  <c r="AB64" i="69"/>
  <c r="V65" i="69"/>
  <c r="X65" i="69" s="1"/>
  <c r="AB95" i="69"/>
  <c r="V39" i="69"/>
  <c r="X39" i="69" s="1"/>
  <c r="V71" i="69"/>
  <c r="X71" i="69" s="1"/>
  <c r="AB59" i="69"/>
  <c r="AB68" i="69"/>
  <c r="V99" i="69"/>
  <c r="X99" i="69" s="1"/>
  <c r="AB46" i="69"/>
  <c r="V75" i="69"/>
  <c r="X75" i="69" s="1"/>
  <c r="V29" i="67"/>
  <c r="X29" i="67" s="1"/>
  <c r="V30" i="67"/>
  <c r="X30" i="67" s="1"/>
  <c r="V58" i="67"/>
  <c r="X58" i="67" s="1"/>
  <c r="AB62" i="67"/>
  <c r="P102" i="66"/>
  <c r="P4" i="66" s="1"/>
  <c r="T102" i="66"/>
  <c r="P7" i="35" s="1"/>
  <c r="V71" i="66"/>
  <c r="X71" i="66" s="1"/>
  <c r="L102" i="66"/>
  <c r="J7" i="35" s="1"/>
  <c r="N102" i="66"/>
  <c r="L7" i="35" s="1"/>
  <c r="M102" i="66"/>
  <c r="M4" i="66" s="1"/>
  <c r="R102" i="66"/>
  <c r="R4" i="66" s="1"/>
  <c r="V10" i="65"/>
  <c r="X10" i="65" s="1"/>
  <c r="X33" i="35"/>
  <c r="AB87" i="69"/>
  <c r="V68" i="66"/>
  <c r="X68" i="66" s="1"/>
  <c r="V81" i="69"/>
  <c r="X81" i="69" s="1"/>
  <c r="V57" i="69"/>
  <c r="X57" i="69" s="1"/>
  <c r="V70" i="67"/>
  <c r="X70" i="67" s="1"/>
  <c r="V28" i="65"/>
  <c r="U45" i="80"/>
  <c r="V45" i="80" s="1"/>
  <c r="W45" i="80" s="1"/>
  <c r="AA82" i="76"/>
  <c r="V81" i="76"/>
  <c r="W81" i="76" s="1"/>
  <c r="V96" i="81"/>
  <c r="W96" i="81" s="1"/>
  <c r="V48" i="70"/>
  <c r="X48" i="70" s="1"/>
  <c r="AB56" i="66"/>
  <c r="AA85" i="76"/>
  <c r="AB39" i="70"/>
  <c r="AB46" i="67"/>
  <c r="U39" i="80"/>
  <c r="AA39" i="80" s="1"/>
  <c r="T96" i="78"/>
  <c r="T4" i="78" s="1"/>
  <c r="V94" i="69"/>
  <c r="X94" i="69" s="1"/>
  <c r="V87" i="72"/>
  <c r="X87" i="72" s="1"/>
  <c r="U54" i="82"/>
  <c r="AA54" i="82" s="1"/>
  <c r="AB97" i="66"/>
  <c r="V101" i="66"/>
  <c r="X101" i="66" s="1"/>
  <c r="V73" i="69"/>
  <c r="X73" i="69" s="1"/>
  <c r="AB97" i="73"/>
  <c r="P96" i="78"/>
  <c r="N4" i="35" s="1"/>
  <c r="AB69" i="78"/>
  <c r="V90" i="81"/>
  <c r="W90" i="81" s="1"/>
  <c r="V52" i="66"/>
  <c r="X52" i="66" s="1"/>
  <c r="V37" i="70"/>
  <c r="X37" i="70" s="1"/>
  <c r="AB90" i="67"/>
  <c r="N96" i="78"/>
  <c r="L4" i="35" s="1"/>
  <c r="V44" i="66"/>
  <c r="X44" i="66" s="1"/>
  <c r="V78" i="69"/>
  <c r="X78" i="69" s="1"/>
  <c r="U68" i="73"/>
  <c r="V68" i="73" s="1"/>
  <c r="X68" i="73" s="1"/>
  <c r="U52" i="73"/>
  <c r="U35" i="75"/>
  <c r="V35" i="75" s="1"/>
  <c r="X35" i="75" s="1"/>
  <c r="U62" i="73"/>
  <c r="AB62" i="73" s="1"/>
  <c r="U18" i="74"/>
  <c r="U48" i="75"/>
  <c r="V48" i="75" s="1"/>
  <c r="X48" i="75" s="1"/>
  <c r="V81" i="65"/>
  <c r="X81" i="65" s="1"/>
  <c r="AB32" i="69"/>
  <c r="V58" i="72"/>
  <c r="X58" i="72" s="1"/>
  <c r="V93" i="68"/>
  <c r="X93" i="68" s="1"/>
  <c r="V88" i="67"/>
  <c r="X88" i="67" s="1"/>
  <c r="U33" i="80"/>
  <c r="AA33" i="80" s="1"/>
  <c r="U37" i="75"/>
  <c r="V37" i="75" s="1"/>
  <c r="X37" i="75" s="1"/>
  <c r="U67" i="73"/>
  <c r="V67" i="73" s="1"/>
  <c r="X67" i="73" s="1"/>
  <c r="U58" i="73"/>
  <c r="V58" i="73" s="1"/>
  <c r="X58" i="73" s="1"/>
  <c r="U45" i="75"/>
  <c r="V107" i="73"/>
  <c r="X107" i="73" s="1"/>
  <c r="U13" i="75"/>
  <c r="AD13" i="75" s="1"/>
  <c r="U59" i="73"/>
  <c r="U40" i="80"/>
  <c r="U76" i="87"/>
  <c r="AB76" i="87" s="1"/>
  <c r="U23" i="74"/>
  <c r="U68" i="87"/>
  <c r="AB68" i="87" s="1"/>
  <c r="U49" i="73"/>
  <c r="AD49" i="73" s="1"/>
  <c r="U16" i="74"/>
  <c r="AD16" i="74" s="1"/>
  <c r="U36" i="80"/>
  <c r="U46" i="75"/>
  <c r="U10" i="80"/>
  <c r="AC10" i="80" s="1"/>
  <c r="U74" i="87"/>
  <c r="AB74" i="87" s="1"/>
  <c r="U43" i="73"/>
  <c r="AD43" i="73" s="1"/>
  <c r="U55" i="79"/>
  <c r="U53" i="82"/>
  <c r="U40" i="75"/>
  <c r="U37" i="80"/>
  <c r="U51" i="73"/>
  <c r="AD51" i="73" s="1"/>
  <c r="U56" i="89"/>
  <c r="U82" i="73"/>
  <c r="U31" i="75"/>
  <c r="U70" i="87"/>
  <c r="AB70" i="87" s="1"/>
  <c r="U46" i="73"/>
  <c r="AD46" i="73" s="1"/>
  <c r="U82" i="87"/>
  <c r="AB82" i="87" s="1"/>
  <c r="U53" i="73"/>
  <c r="AD53" i="73" s="1"/>
  <c r="AB61" i="66"/>
  <c r="AB85" i="68"/>
  <c r="U43" i="75"/>
  <c r="U41" i="75"/>
  <c r="U73" i="73"/>
  <c r="U72" i="73"/>
  <c r="U42" i="75"/>
  <c r="U50" i="73"/>
  <c r="AD50" i="73" s="1"/>
  <c r="U47" i="75"/>
  <c r="U38" i="75"/>
  <c r="U94" i="71"/>
  <c r="U38" i="80"/>
  <c r="U76" i="73"/>
  <c r="U60" i="73"/>
  <c r="U36" i="75"/>
  <c r="U61" i="73"/>
  <c r="U20" i="74"/>
  <c r="AD20" i="74" s="1"/>
  <c r="U48" i="82"/>
  <c r="U47" i="73"/>
  <c r="AD47" i="73" s="1"/>
  <c r="U34" i="80"/>
  <c r="U25" i="74"/>
  <c r="U73" i="87"/>
  <c r="AB73" i="87" s="1"/>
  <c r="U47" i="80"/>
  <c r="U41" i="80"/>
  <c r="U87" i="73"/>
  <c r="U34" i="75"/>
  <c r="U54" i="73"/>
  <c r="AD54" i="73" s="1"/>
  <c r="U17" i="74"/>
  <c r="AD17" i="74" s="1"/>
  <c r="AA69" i="76"/>
  <c r="U71" i="73"/>
  <c r="U75" i="87"/>
  <c r="AB75" i="87" s="1"/>
  <c r="U32" i="75"/>
  <c r="U66" i="73"/>
  <c r="AD37" i="78"/>
  <c r="U44" i="75"/>
  <c r="U46" i="80"/>
  <c r="AA102" i="81"/>
  <c r="AB54" i="67"/>
  <c r="U65" i="73"/>
  <c r="U56" i="82"/>
  <c r="U19" i="74"/>
  <c r="AD19" i="74" s="1"/>
  <c r="U71" i="87"/>
  <c r="AB71" i="87" s="1"/>
  <c r="U35" i="80"/>
  <c r="AD20" i="78"/>
  <c r="U70" i="73"/>
  <c r="U101" i="86"/>
  <c r="U9" i="80"/>
  <c r="AC9" i="80" s="1"/>
  <c r="U72" i="87"/>
  <c r="AB72" i="87" s="1"/>
  <c r="U81" i="87"/>
  <c r="AB81" i="87" s="1"/>
  <c r="U42" i="80"/>
  <c r="U10" i="75"/>
  <c r="AD10" i="75" s="1"/>
  <c r="U48" i="73"/>
  <c r="AD48" i="73" s="1"/>
  <c r="U77" i="73"/>
  <c r="U55" i="73"/>
  <c r="U39" i="75"/>
  <c r="U64" i="73"/>
  <c r="U33" i="75"/>
  <c r="U57" i="73"/>
  <c r="U56" i="73"/>
  <c r="U69" i="87"/>
  <c r="AB69" i="87" s="1"/>
  <c r="U68" i="86"/>
  <c r="AD68" i="86" s="1"/>
  <c r="U22" i="74"/>
  <c r="AD22" i="74" s="1"/>
  <c r="U11" i="75"/>
  <c r="AD11" i="75" s="1"/>
  <c r="U45" i="73"/>
  <c r="AD45" i="73" s="1"/>
  <c r="U26" i="74"/>
  <c r="U29" i="75"/>
  <c r="U68" i="79"/>
  <c r="U30" i="75"/>
  <c r="U69" i="73"/>
  <c r="V31" i="67"/>
  <c r="X31" i="67" s="1"/>
  <c r="AB101" i="67"/>
  <c r="AB100" i="67"/>
  <c r="AB57" i="67"/>
  <c r="AB45" i="70"/>
  <c r="V59" i="70"/>
  <c r="X59" i="70" s="1"/>
  <c r="AB88" i="70"/>
  <c r="V69" i="70"/>
  <c r="X69" i="70" s="1"/>
  <c r="AB78" i="70"/>
  <c r="AB74" i="70"/>
  <c r="AB29" i="70"/>
  <c r="V81" i="70"/>
  <c r="X81" i="70" s="1"/>
  <c r="AB75" i="70"/>
  <c r="V78" i="68"/>
  <c r="X78" i="68" s="1"/>
  <c r="V95" i="68"/>
  <c r="X95" i="68" s="1"/>
  <c r="V89" i="68"/>
  <c r="X89" i="68" s="1"/>
  <c r="V86" i="72"/>
  <c r="X86" i="72" s="1"/>
  <c r="AB62" i="72"/>
  <c r="R4" i="70"/>
  <c r="P15" i="35"/>
  <c r="AB86" i="68"/>
  <c r="V70" i="68"/>
  <c r="X70" i="68" s="1"/>
  <c r="V68" i="78"/>
  <c r="AB52" i="78"/>
  <c r="AB32" i="65"/>
  <c r="AB58" i="65"/>
  <c r="L96" i="78"/>
  <c r="J4" i="35" s="1"/>
  <c r="R96" i="78"/>
  <c r="O4" i="35" s="1"/>
  <c r="U49" i="79"/>
  <c r="AA49" i="79" s="1"/>
  <c r="V25" i="67"/>
  <c r="X25" i="67" s="1"/>
  <c r="AB82" i="67"/>
  <c r="AB96" i="67"/>
  <c r="V103" i="67"/>
  <c r="X103" i="67" s="1"/>
  <c r="AA84" i="76"/>
  <c r="V72" i="76"/>
  <c r="W72" i="76" s="1"/>
  <c r="V45" i="76"/>
  <c r="W45" i="76" s="1"/>
  <c r="AA48" i="76"/>
  <c r="AA43" i="76"/>
  <c r="V51" i="75"/>
  <c r="X51" i="75" s="1"/>
  <c r="V71" i="68"/>
  <c r="X71" i="68" s="1"/>
  <c r="AB87" i="68"/>
  <c r="AB92" i="68"/>
  <c r="V97" i="68"/>
  <c r="X97" i="68" s="1"/>
  <c r="BD4" i="89"/>
  <c r="AD42" i="78"/>
  <c r="AB79" i="78"/>
  <c r="V61" i="78"/>
  <c r="AB53" i="78"/>
  <c r="O96" i="78"/>
  <c r="O4" i="78" s="1"/>
  <c r="AB95" i="78"/>
  <c r="V95" i="78"/>
  <c r="X95" i="78" s="1"/>
  <c r="AB43" i="65"/>
  <c r="V67" i="65"/>
  <c r="X67" i="65" s="1"/>
  <c r="AB77" i="65"/>
  <c r="AB47" i="65"/>
  <c r="AB25" i="65"/>
  <c r="V26" i="65"/>
  <c r="V27" i="65"/>
  <c r="AB55" i="65"/>
  <c r="U77" i="77"/>
  <c r="V77" i="77" s="1"/>
  <c r="W77" i="77" s="1"/>
  <c r="AA81" i="77"/>
  <c r="N58" i="80"/>
  <c r="L23" i="35" s="1"/>
  <c r="AA57" i="80"/>
  <c r="T58" i="80"/>
  <c r="AB40" i="67"/>
  <c r="V85" i="67"/>
  <c r="X85" i="67" s="1"/>
  <c r="V74" i="67"/>
  <c r="X74" i="67" s="1"/>
  <c r="V63" i="67"/>
  <c r="X63" i="67" s="1"/>
  <c r="AB65" i="67"/>
  <c r="V52" i="67"/>
  <c r="X52" i="67" s="1"/>
  <c r="AB52" i="67"/>
  <c r="AB59" i="67"/>
  <c r="V84" i="67"/>
  <c r="X84" i="67" s="1"/>
  <c r="V56" i="67"/>
  <c r="X56" i="67" s="1"/>
  <c r="V91" i="68"/>
  <c r="X91" i="68" s="1"/>
  <c r="AB99" i="68"/>
  <c r="U77" i="202"/>
  <c r="V77" i="202" s="1"/>
  <c r="W77" i="202" s="1"/>
  <c r="P83" i="202"/>
  <c r="M83" i="202"/>
  <c r="AA98" i="77"/>
  <c r="V98" i="77"/>
  <c r="W98" i="77" s="1"/>
  <c r="V8" i="77"/>
  <c r="W8" i="77" s="1"/>
  <c r="AA8" i="77"/>
  <c r="AB50" i="75"/>
  <c r="V53" i="75"/>
  <c r="X53" i="75" s="1"/>
  <c r="V85" i="72"/>
  <c r="X85" i="72" s="1"/>
  <c r="AB91" i="72"/>
  <c r="V100" i="81"/>
  <c r="W100" i="81" s="1"/>
  <c r="V41" i="69"/>
  <c r="X41" i="69" s="1"/>
  <c r="V42" i="69"/>
  <c r="X42" i="69" s="1"/>
  <c r="P13" i="35"/>
  <c r="R4" i="69"/>
  <c r="AB45" i="69"/>
  <c r="AB76" i="69"/>
  <c r="V76" i="69"/>
  <c r="X76" i="69" s="1"/>
  <c r="AB74" i="69"/>
  <c r="V77" i="70"/>
  <c r="X77" i="70" s="1"/>
  <c r="V47" i="66"/>
  <c r="X47" i="66" s="1"/>
  <c r="V24" i="67"/>
  <c r="X24" i="67" s="1"/>
  <c r="AD24" i="67"/>
  <c r="AB21" i="67"/>
  <c r="AD21" i="67"/>
  <c r="AB23" i="67"/>
  <c r="AD23" i="67"/>
  <c r="L58" i="80"/>
  <c r="J23" i="35" s="1"/>
  <c r="AB75" i="66"/>
  <c r="V89" i="66"/>
  <c r="X89" i="66" s="1"/>
  <c r="V69" i="66"/>
  <c r="X69" i="66" s="1"/>
  <c r="AB43" i="66"/>
  <c r="V74" i="66"/>
  <c r="X74" i="66" s="1"/>
  <c r="V90" i="66"/>
  <c r="X90" i="66" s="1"/>
  <c r="V63" i="66"/>
  <c r="X63" i="66" s="1"/>
  <c r="AB48" i="74"/>
  <c r="V91" i="81"/>
  <c r="W91" i="81" s="1"/>
  <c r="AA86" i="81"/>
  <c r="AB98" i="72"/>
  <c r="M58" i="80"/>
  <c r="AB101" i="73"/>
  <c r="V109" i="73"/>
  <c r="X109" i="73" s="1"/>
  <c r="AB102" i="73"/>
  <c r="V94" i="73"/>
  <c r="X94" i="73" s="1"/>
  <c r="AB94" i="73"/>
  <c r="AB97" i="72"/>
  <c r="P63" i="91"/>
  <c r="N16" i="35" s="1"/>
  <c r="N63" i="91"/>
  <c r="N4" i="91" s="1"/>
  <c r="O63" i="91"/>
  <c r="O4" i="91" s="1"/>
  <c r="AB43" i="70"/>
  <c r="AB93" i="70"/>
  <c r="K15" i="35"/>
  <c r="U45" i="89"/>
  <c r="V45" i="89" s="1"/>
  <c r="X45" i="89" s="1"/>
  <c r="U33" i="89"/>
  <c r="V33" i="89" s="1"/>
  <c r="X33" i="89" s="1"/>
  <c r="U44" i="89"/>
  <c r="AB44" i="89" s="1"/>
  <c r="N57" i="89"/>
  <c r="L14" i="35" s="1"/>
  <c r="U51" i="89"/>
  <c r="V51" i="89" s="1"/>
  <c r="X51" i="89" s="1"/>
  <c r="U55" i="89"/>
  <c r="V55" i="89" s="1"/>
  <c r="X55" i="89" s="1"/>
  <c r="V52" i="69"/>
  <c r="X52" i="69" s="1"/>
  <c r="V34" i="69"/>
  <c r="X34" i="69" s="1"/>
  <c r="AB90" i="69"/>
  <c r="V79" i="69"/>
  <c r="X79" i="69" s="1"/>
  <c r="M77" i="88"/>
  <c r="M4" i="88" s="1"/>
  <c r="N77" i="88"/>
  <c r="N4" i="88" s="1"/>
  <c r="P77" i="88"/>
  <c r="P4" i="88" s="1"/>
  <c r="AB83" i="68"/>
  <c r="AB96" i="68"/>
  <c r="V75" i="68"/>
  <c r="X75" i="68" s="1"/>
  <c r="AB100" i="68"/>
  <c r="V100" i="68"/>
  <c r="X100" i="68" s="1"/>
  <c r="V76" i="68"/>
  <c r="X76" i="68" s="1"/>
  <c r="AD76" i="68"/>
  <c r="V68" i="68"/>
  <c r="X68" i="68" s="1"/>
  <c r="AD68" i="68"/>
  <c r="V72" i="68"/>
  <c r="X72" i="68" s="1"/>
  <c r="AD72" i="68"/>
  <c r="V88" i="68"/>
  <c r="X88" i="68" s="1"/>
  <c r="AB76" i="68"/>
  <c r="V98" i="68"/>
  <c r="X98" i="68" s="1"/>
  <c r="U77" i="87"/>
  <c r="O101" i="87"/>
  <c r="O4" i="87" s="1"/>
  <c r="T101" i="87"/>
  <c r="T4" i="87" s="1"/>
  <c r="R101" i="87"/>
  <c r="O10" i="35" s="1"/>
  <c r="N101" i="87"/>
  <c r="N4" i="87" s="1"/>
  <c r="AB68" i="67"/>
  <c r="V23" i="67"/>
  <c r="X23" i="67" s="1"/>
  <c r="AB71" i="67"/>
  <c r="AB44" i="67"/>
  <c r="V44" i="67"/>
  <c r="X44" i="67" s="1"/>
  <c r="V73" i="67"/>
  <c r="X73" i="67" s="1"/>
  <c r="AB73" i="67"/>
  <c r="V50" i="67"/>
  <c r="X50" i="67" s="1"/>
  <c r="AB50" i="67"/>
  <c r="V66" i="67"/>
  <c r="X66" i="67" s="1"/>
  <c r="V21" i="67"/>
  <c r="X21" i="67" s="1"/>
  <c r="AB92" i="67"/>
  <c r="U100" i="86"/>
  <c r="V100" i="86" s="1"/>
  <c r="X100" i="86" s="1"/>
  <c r="U80" i="86"/>
  <c r="U84" i="86"/>
  <c r="V80" i="66"/>
  <c r="X80" i="66" s="1"/>
  <c r="V36" i="65"/>
  <c r="AB39" i="65"/>
  <c r="V93" i="78"/>
  <c r="X93" i="78" s="1"/>
  <c r="AB47" i="74"/>
  <c r="M53" i="74"/>
  <c r="K20" i="35" s="1"/>
  <c r="N53" i="74"/>
  <c r="L20" i="35" s="1"/>
  <c r="P53" i="74"/>
  <c r="N20" i="35" s="1"/>
  <c r="R53" i="74"/>
  <c r="P20" i="35" s="1"/>
  <c r="R58" i="80"/>
  <c r="P58" i="80"/>
  <c r="O58" i="80"/>
  <c r="AA101" i="81"/>
  <c r="V101" i="81"/>
  <c r="W101" i="81" s="1"/>
  <c r="V50" i="77"/>
  <c r="W50" i="77" s="1"/>
  <c r="AA50" i="77"/>
  <c r="N102" i="86"/>
  <c r="U89" i="86"/>
  <c r="U35" i="89"/>
  <c r="AB94" i="68"/>
  <c r="V94" i="68"/>
  <c r="X94" i="68" s="1"/>
  <c r="U49" i="89"/>
  <c r="O77" i="88"/>
  <c r="M101" i="87"/>
  <c r="O89" i="85"/>
  <c r="U32" i="74"/>
  <c r="U57" i="86"/>
  <c r="AD57" i="86" s="1"/>
  <c r="U74" i="86"/>
  <c r="AD74" i="86" s="1"/>
  <c r="U35" i="74"/>
  <c r="V89" i="70"/>
  <c r="X89" i="70" s="1"/>
  <c r="AB89" i="70"/>
  <c r="U79" i="77"/>
  <c r="AB61" i="70"/>
  <c r="V61" i="70"/>
  <c r="X61" i="70" s="1"/>
  <c r="U13" i="85"/>
  <c r="AD13" i="85" s="1"/>
  <c r="BA4" i="76"/>
  <c r="Q23" i="186"/>
  <c r="U14" i="85"/>
  <c r="AD14" i="85" s="1"/>
  <c r="L83" i="202"/>
  <c r="U93" i="87"/>
  <c r="U65" i="86"/>
  <c r="AD65" i="86" s="1"/>
  <c r="U40" i="89"/>
  <c r="AB86" i="67"/>
  <c r="V86" i="67"/>
  <c r="X86" i="67" s="1"/>
  <c r="U46" i="82"/>
  <c r="U52" i="80"/>
  <c r="U87" i="86"/>
  <c r="U95" i="86"/>
  <c r="V82" i="68"/>
  <c r="X82" i="68" s="1"/>
  <c r="V89" i="65"/>
  <c r="X89" i="65" s="1"/>
  <c r="V91" i="69"/>
  <c r="X91" i="69" s="1"/>
  <c r="AB91" i="69"/>
  <c r="AB92" i="65"/>
  <c r="U91" i="86"/>
  <c r="U38" i="74"/>
  <c r="T102" i="86"/>
  <c r="AD44" i="78"/>
  <c r="P89" i="85"/>
  <c r="BD4" i="69"/>
  <c r="Q14" i="186"/>
  <c r="V88" i="65"/>
  <c r="X88" i="65" s="1"/>
  <c r="BD4" i="67"/>
  <c r="Q10" i="186"/>
  <c r="BA4" i="77"/>
  <c r="BD4" i="71"/>
  <c r="Q18" i="186"/>
  <c r="AB102" i="65"/>
  <c r="U42" i="89"/>
  <c r="N83" i="202"/>
  <c r="U9" i="85"/>
  <c r="AD9" i="85" s="1"/>
  <c r="U58" i="91"/>
  <c r="O57" i="89"/>
  <c r="U15" i="85"/>
  <c r="AD15" i="85" s="1"/>
  <c r="L102" i="86"/>
  <c r="U11" i="85"/>
  <c r="AD11" i="85" s="1"/>
  <c r="U60" i="91"/>
  <c r="U48" i="80"/>
  <c r="U39" i="89"/>
  <c r="U16" i="85"/>
  <c r="AD16" i="85" s="1"/>
  <c r="U72" i="86"/>
  <c r="AD72" i="86" s="1"/>
  <c r="U56" i="91"/>
  <c r="U61" i="86"/>
  <c r="AD61" i="86" s="1"/>
  <c r="U8" i="85"/>
  <c r="AD8" i="85" s="1"/>
  <c r="L89" i="85"/>
  <c r="U81" i="86"/>
  <c r="AD81" i="86" s="1"/>
  <c r="U59" i="91"/>
  <c r="U99" i="87"/>
  <c r="AB72" i="67"/>
  <c r="V72" i="67"/>
  <c r="X72" i="67" s="1"/>
  <c r="U84" i="87"/>
  <c r="AD84" i="87" s="1"/>
  <c r="U59" i="86"/>
  <c r="AD59" i="86" s="1"/>
  <c r="V83" i="67"/>
  <c r="X83" i="67" s="1"/>
  <c r="AB83" i="67"/>
  <c r="T53" i="74"/>
  <c r="U54" i="89"/>
  <c r="U96" i="87"/>
  <c r="U51" i="80"/>
  <c r="BD4" i="75"/>
  <c r="Q22" i="186"/>
  <c r="U78" i="87"/>
  <c r="AD78" i="87" s="1"/>
  <c r="BD4" i="91"/>
  <c r="Q17" i="186"/>
  <c r="U18" i="85"/>
  <c r="AD18" i="85" s="1"/>
  <c r="U62" i="86"/>
  <c r="AD62" i="86" s="1"/>
  <c r="U96" i="86"/>
  <c r="U36" i="74"/>
  <c r="AB64" i="70"/>
  <c r="V64" i="70"/>
  <c r="X64" i="70" s="1"/>
  <c r="AB90" i="65"/>
  <c r="V92" i="66"/>
  <c r="X92" i="66" s="1"/>
  <c r="O70" i="79"/>
  <c r="AB57" i="65"/>
  <c r="BD4" i="86"/>
  <c r="Q9" i="186"/>
  <c r="BD4" i="87"/>
  <c r="Q11" i="186"/>
  <c r="U8" i="80"/>
  <c r="AC8" i="80" s="1"/>
  <c r="U17" i="85"/>
  <c r="AD17" i="85" s="1"/>
  <c r="U34" i="89"/>
  <c r="U52" i="89"/>
  <c r="U36" i="89"/>
  <c r="T83" i="202"/>
  <c r="U64" i="86"/>
  <c r="AD64" i="86" s="1"/>
  <c r="U37" i="74"/>
  <c r="P57" i="89"/>
  <c r="U50" i="80"/>
  <c r="U80" i="87"/>
  <c r="AD80" i="87" s="1"/>
  <c r="U69" i="86"/>
  <c r="AD69" i="86" s="1"/>
  <c r="U30" i="74"/>
  <c r="U19" i="85"/>
  <c r="AD19" i="85" s="1"/>
  <c r="U86" i="87"/>
  <c r="U31" i="74"/>
  <c r="U85" i="86"/>
  <c r="AD85" i="86" s="1"/>
  <c r="U88" i="87"/>
  <c r="U8" i="79"/>
  <c r="R77" i="88"/>
  <c r="U80" i="202"/>
  <c r="V80" i="202" s="1"/>
  <c r="W80" i="202" s="1"/>
  <c r="U92" i="87"/>
  <c r="M89" i="85"/>
  <c r="U97" i="87"/>
  <c r="U55" i="86"/>
  <c r="AD55" i="86" s="1"/>
  <c r="U41" i="74"/>
  <c r="U34" i="74"/>
  <c r="U83" i="86"/>
  <c r="AD83" i="86" s="1"/>
  <c r="U85" i="87"/>
  <c r="U79" i="202"/>
  <c r="U66" i="86"/>
  <c r="AD66" i="86" s="1"/>
  <c r="U63" i="86"/>
  <c r="AD63" i="86" s="1"/>
  <c r="P102" i="86"/>
  <c r="T89" i="85"/>
  <c r="BA4" i="82"/>
  <c r="Q26" i="186"/>
  <c r="T57" i="89"/>
  <c r="V81" i="68"/>
  <c r="X81" i="68" s="1"/>
  <c r="AB81" i="68"/>
  <c r="U86" i="86"/>
  <c r="AD86" i="86" s="1"/>
  <c r="V105" i="65"/>
  <c r="X105" i="65" s="1"/>
  <c r="AB53" i="67"/>
  <c r="BD4" i="66"/>
  <c r="Q8" i="186"/>
  <c r="AA76" i="76"/>
  <c r="V76" i="76"/>
  <c r="W76" i="76" s="1"/>
  <c r="U57" i="91"/>
  <c r="V103" i="73"/>
  <c r="X103" i="73" s="1"/>
  <c r="AB103" i="73"/>
  <c r="R83" i="202"/>
  <c r="U50" i="89"/>
  <c r="R57" i="89"/>
  <c r="U70" i="86"/>
  <c r="AD70" i="86" s="1"/>
  <c r="M102" i="86"/>
  <c r="U81" i="202"/>
  <c r="U61" i="91"/>
  <c r="U88" i="86"/>
  <c r="U8" i="82"/>
  <c r="AC8" i="82" s="1"/>
  <c r="U93" i="86"/>
  <c r="U40" i="74"/>
  <c r="U83" i="87"/>
  <c r="AD83" i="87" s="1"/>
  <c r="U41" i="89"/>
  <c r="U79" i="87"/>
  <c r="AD79" i="87" s="1"/>
  <c r="T77" i="88"/>
  <c r="V95" i="73"/>
  <c r="X95" i="73" s="1"/>
  <c r="AB95" i="73"/>
  <c r="U53" i="79"/>
  <c r="U67" i="86"/>
  <c r="AD67" i="86" s="1"/>
  <c r="U90" i="86"/>
  <c r="L101" i="87"/>
  <c r="AB55" i="67"/>
  <c r="V55" i="67"/>
  <c r="X55" i="67" s="1"/>
  <c r="U99" i="86"/>
  <c r="U10" i="85"/>
  <c r="AD10" i="85" s="1"/>
  <c r="U71" i="86"/>
  <c r="AD71" i="86" s="1"/>
  <c r="U87" i="87"/>
  <c r="AB110" i="73"/>
  <c r="V110" i="73"/>
  <c r="X110" i="73" s="1"/>
  <c r="U73" i="86"/>
  <c r="AD73" i="86" s="1"/>
  <c r="BD4" i="78"/>
  <c r="Q5" i="186"/>
  <c r="L57" i="89"/>
  <c r="U89" i="87"/>
  <c r="AB30" i="70"/>
  <c r="AB37" i="67"/>
  <c r="L53" i="74"/>
  <c r="L4" i="74" s="1"/>
  <c r="AB99" i="73"/>
  <c r="V31" i="65"/>
  <c r="V95" i="67"/>
  <c r="X95" i="67" s="1"/>
  <c r="AB95" i="67"/>
  <c r="U98" i="86"/>
  <c r="T63" i="91"/>
  <c r="U58" i="86"/>
  <c r="AD58" i="86" s="1"/>
  <c r="U33" i="74"/>
  <c r="AB79" i="67"/>
  <c r="V79" i="67"/>
  <c r="X79" i="67" s="1"/>
  <c r="AB79" i="66"/>
  <c r="V79" i="66"/>
  <c r="X79" i="66" s="1"/>
  <c r="R102" i="86"/>
  <c r="U78" i="86"/>
  <c r="AD78" i="86" s="1"/>
  <c r="U60" i="86"/>
  <c r="AD60" i="86" s="1"/>
  <c r="U42" i="74"/>
  <c r="U47" i="89"/>
  <c r="U43" i="89"/>
  <c r="U94" i="87"/>
  <c r="U28" i="74"/>
  <c r="AB49" i="70"/>
  <c r="V49" i="70"/>
  <c r="X49" i="70" s="1"/>
  <c r="P101" i="87"/>
  <c r="N89" i="85"/>
  <c r="U76" i="77"/>
  <c r="U82" i="86"/>
  <c r="AD82" i="86" s="1"/>
  <c r="U82" i="202"/>
  <c r="U91" i="87"/>
  <c r="L63" i="91"/>
  <c r="J16" i="35" s="1"/>
  <c r="U27" i="74"/>
  <c r="U77" i="86"/>
  <c r="AD77" i="86" s="1"/>
  <c r="V96" i="72"/>
  <c r="X96" i="72" s="1"/>
  <c r="AB96" i="72"/>
  <c r="L77" i="88"/>
  <c r="M63" i="91"/>
  <c r="K16" i="35" s="1"/>
  <c r="BA4" i="79"/>
  <c r="BD4" i="70"/>
  <c r="Q16" i="186"/>
  <c r="AB66" i="69"/>
  <c r="V66" i="69"/>
  <c r="X66" i="69" s="1"/>
  <c r="U78" i="202"/>
  <c r="U75" i="86"/>
  <c r="AD75" i="86" s="1"/>
  <c r="R63" i="91"/>
  <c r="U29" i="74"/>
  <c r="V55" i="66"/>
  <c r="X55" i="66" s="1"/>
  <c r="AB55" i="66"/>
  <c r="O83" i="202"/>
  <c r="BD4" i="68"/>
  <c r="Q12" i="186"/>
  <c r="M57" i="89"/>
  <c r="AB71" i="70"/>
  <c r="V71" i="70"/>
  <c r="X71" i="70" s="1"/>
  <c r="U98" i="87"/>
  <c r="O102" i="86"/>
  <c r="U76" i="86"/>
  <c r="AD76" i="86" s="1"/>
  <c r="U94" i="86"/>
  <c r="U48" i="89"/>
  <c r="U37" i="89"/>
  <c r="U38" i="89"/>
  <c r="U90" i="87"/>
  <c r="R89" i="85"/>
  <c r="U49" i="80"/>
  <c r="U76" i="202"/>
  <c r="U79" i="86"/>
  <c r="AD79" i="86" s="1"/>
  <c r="U46" i="89"/>
  <c r="U97" i="86"/>
  <c r="U39" i="74"/>
  <c r="O53" i="74"/>
  <c r="M20" i="35" s="1"/>
  <c r="U95" i="87"/>
  <c r="AB69" i="65"/>
  <c r="V35" i="65"/>
  <c r="AB61" i="65"/>
  <c r="AB96" i="65"/>
  <c r="AB94" i="65"/>
  <c r="V94" i="65"/>
  <c r="X94" i="65" s="1"/>
  <c r="AB100" i="65"/>
  <c r="V51" i="76"/>
  <c r="W51" i="76" s="1"/>
  <c r="AA51" i="76"/>
  <c r="V70" i="76"/>
  <c r="W70" i="76" s="1"/>
  <c r="V8" i="76"/>
  <c r="W8" i="76" s="1"/>
  <c r="N70" i="79"/>
  <c r="T70" i="79"/>
  <c r="T4" i="79" s="1"/>
  <c r="U51" i="79"/>
  <c r="AA51" i="79" s="1"/>
  <c r="AA95" i="81"/>
  <c r="V95" i="81"/>
  <c r="W95" i="81" s="1"/>
  <c r="AA99" i="81"/>
  <c r="V99" i="81"/>
  <c r="W99" i="81" s="1"/>
  <c r="AA86" i="76"/>
  <c r="AA46" i="76"/>
  <c r="V47" i="76"/>
  <c r="W47" i="76" s="1"/>
  <c r="AA47" i="76"/>
  <c r="AB46" i="70"/>
  <c r="V46" i="70"/>
  <c r="X46" i="70" s="1"/>
  <c r="AB80" i="70"/>
  <c r="V80" i="70"/>
  <c r="X80" i="70" s="1"/>
  <c r="AB85" i="70"/>
  <c r="V85" i="70"/>
  <c r="X85" i="70" s="1"/>
  <c r="AB34" i="70"/>
  <c r="V34" i="70"/>
  <c r="X34" i="70" s="1"/>
  <c r="V33" i="70"/>
  <c r="X33" i="70" s="1"/>
  <c r="AB33" i="70"/>
  <c r="N4" i="70"/>
  <c r="V56" i="69"/>
  <c r="X56" i="69" s="1"/>
  <c r="AB69" i="69"/>
  <c r="V69" i="69"/>
  <c r="X69" i="69" s="1"/>
  <c r="AB53" i="69"/>
  <c r="V53" i="69"/>
  <c r="X53" i="69" s="1"/>
  <c r="AB30" i="69"/>
  <c r="V30" i="69"/>
  <c r="X30" i="69" s="1"/>
  <c r="V84" i="68"/>
  <c r="X84" i="68" s="1"/>
  <c r="AB84" i="68"/>
  <c r="V32" i="67"/>
  <c r="X32" i="67" s="1"/>
  <c r="AB32" i="67"/>
  <c r="V64" i="67"/>
  <c r="X64" i="67" s="1"/>
  <c r="AB64" i="67"/>
  <c r="AB34" i="67"/>
  <c r="V34" i="67"/>
  <c r="X34" i="67" s="1"/>
  <c r="AB102" i="67"/>
  <c r="V102" i="67"/>
  <c r="X102" i="67" s="1"/>
  <c r="AB87" i="67"/>
  <c r="V87" i="67"/>
  <c r="X87" i="67" s="1"/>
  <c r="V47" i="67"/>
  <c r="X47" i="67" s="1"/>
  <c r="AB47" i="67"/>
  <c r="AB26" i="67"/>
  <c r="V26" i="67"/>
  <c r="X26" i="67" s="1"/>
  <c r="V58" i="66"/>
  <c r="X58" i="66" s="1"/>
  <c r="V59" i="66"/>
  <c r="X59" i="66" s="1"/>
  <c r="AB59" i="66"/>
  <c r="V49" i="66"/>
  <c r="X49" i="66" s="1"/>
  <c r="AB49" i="66"/>
  <c r="V88" i="66"/>
  <c r="X88" i="66" s="1"/>
  <c r="AB88" i="66"/>
  <c r="V39" i="66"/>
  <c r="X39" i="66" s="1"/>
  <c r="AB39" i="66"/>
  <c r="AB11" i="65"/>
  <c r="V73" i="65"/>
  <c r="X73" i="65" s="1"/>
  <c r="AB73" i="65"/>
  <c r="V84" i="65"/>
  <c r="X84" i="65" s="1"/>
  <c r="AB84" i="65"/>
  <c r="AB103" i="65"/>
  <c r="V103" i="65"/>
  <c r="X103" i="65" s="1"/>
  <c r="AB38" i="65"/>
  <c r="V38" i="65"/>
  <c r="AB15" i="65"/>
  <c r="V15" i="65"/>
  <c r="AB33" i="65"/>
  <c r="AB56" i="65"/>
  <c r="V82" i="65"/>
  <c r="X82" i="65" s="1"/>
  <c r="AB82" i="65"/>
  <c r="U9" i="79"/>
  <c r="V93" i="67"/>
  <c r="X93" i="67" s="1"/>
  <c r="V71" i="76"/>
  <c r="W71" i="76" s="1"/>
  <c r="AB41" i="65"/>
  <c r="V41" i="65"/>
  <c r="V83" i="66"/>
  <c r="X83" i="66" s="1"/>
  <c r="AB83" i="66"/>
  <c r="M70" i="79"/>
  <c r="U42" i="81"/>
  <c r="AA42" i="81" s="1"/>
  <c r="U57" i="77"/>
  <c r="AB68" i="65"/>
  <c r="V68" i="65"/>
  <c r="X68" i="65" s="1"/>
  <c r="V84" i="66"/>
  <c r="X84" i="66" s="1"/>
  <c r="AB84" i="66"/>
  <c r="U69" i="81"/>
  <c r="V69" i="81" s="1"/>
  <c r="W69" i="81" s="1"/>
  <c r="U44" i="81"/>
  <c r="V44" i="81" s="1"/>
  <c r="W44" i="81" s="1"/>
  <c r="U27" i="81"/>
  <c r="AA27" i="81" s="1"/>
  <c r="U63" i="81"/>
  <c r="AA63" i="81" s="1"/>
  <c r="U38" i="81"/>
  <c r="V38" i="81" s="1"/>
  <c r="W38" i="81" s="1"/>
  <c r="AB85" i="65"/>
  <c r="V85" i="65"/>
  <c r="X85" i="65" s="1"/>
  <c r="U79" i="81"/>
  <c r="AB85" i="66"/>
  <c r="V85" i="66"/>
  <c r="X85" i="66" s="1"/>
  <c r="V76" i="65"/>
  <c r="X76" i="65" s="1"/>
  <c r="AB76" i="65"/>
  <c r="U60" i="79"/>
  <c r="V74" i="65"/>
  <c r="X74" i="65" s="1"/>
  <c r="AB74" i="65"/>
  <c r="U72" i="81"/>
  <c r="AA72" i="81" s="1"/>
  <c r="V99" i="65"/>
  <c r="X99" i="65" s="1"/>
  <c r="AB99" i="65"/>
  <c r="AB22" i="65"/>
  <c r="V22" i="65"/>
  <c r="V98" i="66"/>
  <c r="X98" i="66" s="1"/>
  <c r="AB98" i="66"/>
  <c r="AB79" i="65"/>
  <c r="V79" i="65"/>
  <c r="X79" i="65" s="1"/>
  <c r="V23" i="65"/>
  <c r="AB23" i="65"/>
  <c r="L70" i="79"/>
  <c r="P70" i="79"/>
  <c r="N26" i="35" s="1"/>
  <c r="R70" i="79"/>
  <c r="P26" i="35" s="1"/>
  <c r="U85" i="81"/>
  <c r="V85" i="81" s="1"/>
  <c r="W85" i="81" s="1"/>
  <c r="U73" i="81"/>
  <c r="V73" i="81" s="1"/>
  <c r="W73" i="81" s="1"/>
  <c r="U66" i="81"/>
  <c r="V66" i="81" s="1"/>
  <c r="W66" i="81" s="1"/>
  <c r="AA97" i="81"/>
  <c r="V97" i="81"/>
  <c r="W97" i="81" s="1"/>
  <c r="AA55" i="80"/>
  <c r="V55" i="80"/>
  <c r="V79" i="76"/>
  <c r="W79" i="76" s="1"/>
  <c r="AA79" i="76"/>
  <c r="V87" i="76"/>
  <c r="W87" i="76" s="1"/>
  <c r="AA87" i="76"/>
  <c r="AB44" i="74"/>
  <c r="V44" i="74"/>
  <c r="V52" i="74"/>
  <c r="X52" i="74" s="1"/>
  <c r="AB52" i="74"/>
  <c r="V89" i="72"/>
  <c r="X89" i="72" s="1"/>
  <c r="AB89" i="72"/>
  <c r="V51" i="70"/>
  <c r="X51" i="70" s="1"/>
  <c r="AB51" i="70"/>
  <c r="V83" i="70"/>
  <c r="X83" i="70" s="1"/>
  <c r="AB83" i="70"/>
  <c r="V67" i="70"/>
  <c r="X67" i="70" s="1"/>
  <c r="AB67" i="70"/>
  <c r="AB36" i="70"/>
  <c r="N15" i="35"/>
  <c r="AB35" i="70"/>
  <c r="V35" i="70"/>
  <c r="X35" i="70" s="1"/>
  <c r="V91" i="70"/>
  <c r="X91" i="70" s="1"/>
  <c r="AB91" i="70"/>
  <c r="J13" i="35"/>
  <c r="L4" i="69"/>
  <c r="AB96" i="69"/>
  <c r="V96" i="69"/>
  <c r="X96" i="69" s="1"/>
  <c r="AB48" i="69"/>
  <c r="V48" i="69"/>
  <c r="X48" i="69" s="1"/>
  <c r="AB80" i="69"/>
  <c r="V80" i="69"/>
  <c r="X80" i="69" s="1"/>
  <c r="V72" i="69"/>
  <c r="X72" i="69" s="1"/>
  <c r="AB72" i="69"/>
  <c r="V88" i="69"/>
  <c r="X88" i="69" s="1"/>
  <c r="AB88" i="69"/>
  <c r="V104" i="69"/>
  <c r="X104" i="69" s="1"/>
  <c r="AB104" i="69"/>
  <c r="AB40" i="69"/>
  <c r="V40" i="69"/>
  <c r="X40" i="69" s="1"/>
  <c r="AB74" i="68"/>
  <c r="V74" i="68"/>
  <c r="X74" i="68" s="1"/>
  <c r="AB90" i="68"/>
  <c r="V90" i="68"/>
  <c r="X90" i="68" s="1"/>
  <c r="AB69" i="67"/>
  <c r="V69" i="67"/>
  <c r="X69" i="67" s="1"/>
  <c r="AB77" i="67"/>
  <c r="V77" i="67"/>
  <c r="X77" i="67" s="1"/>
  <c r="V61" i="67"/>
  <c r="X61" i="67" s="1"/>
  <c r="AB61" i="67"/>
  <c r="V45" i="67"/>
  <c r="X45" i="67" s="1"/>
  <c r="AB45" i="67"/>
  <c r="AB50" i="66"/>
  <c r="V50" i="66"/>
  <c r="X50" i="66" s="1"/>
  <c r="V66" i="66"/>
  <c r="X66" i="66" s="1"/>
  <c r="AB66" i="66"/>
  <c r="V42" i="66"/>
  <c r="X42" i="66" s="1"/>
  <c r="AB42" i="66"/>
  <c r="AB82" i="66"/>
  <c r="V82" i="66"/>
  <c r="X82" i="66" s="1"/>
  <c r="AB49" i="65"/>
  <c r="AB40" i="65"/>
  <c r="V40" i="65"/>
  <c r="V48" i="65"/>
  <c r="X48" i="65" s="1"/>
  <c r="AB48" i="65"/>
  <c r="AB24" i="65"/>
  <c r="V24" i="65"/>
  <c r="V80" i="65"/>
  <c r="X80" i="65" s="1"/>
  <c r="AB80" i="65"/>
  <c r="V8" i="78"/>
  <c r="X8" i="78" s="1"/>
  <c r="AB8" i="78"/>
  <c r="AB78" i="65"/>
  <c r="V78" i="65"/>
  <c r="X78" i="65" s="1"/>
  <c r="V20" i="65"/>
  <c r="AB20" i="65"/>
  <c r="U45" i="81"/>
  <c r="U48" i="81"/>
  <c r="U81" i="81"/>
  <c r="V73" i="66"/>
  <c r="X73" i="66" s="1"/>
  <c r="AB73" i="66"/>
  <c r="U51" i="81"/>
  <c r="AB86" i="66"/>
  <c r="V86" i="66"/>
  <c r="X86" i="66" s="1"/>
  <c r="AB66" i="65"/>
  <c r="V66" i="65"/>
  <c r="X66" i="65" s="1"/>
  <c r="O5" i="35"/>
  <c r="R4" i="65"/>
  <c r="AB21" i="65"/>
  <c r="V21" i="65"/>
  <c r="M61" i="82"/>
  <c r="K25" i="35" s="1"/>
  <c r="M5" i="35"/>
  <c r="O4" i="65"/>
  <c r="T101" i="77"/>
  <c r="V60" i="65"/>
  <c r="X60" i="65" s="1"/>
  <c r="AB60" i="65"/>
  <c r="AB91" i="66"/>
  <c r="V91" i="66"/>
  <c r="X91" i="66" s="1"/>
  <c r="AB46" i="65"/>
  <c r="V46" i="65"/>
  <c r="X46" i="65" s="1"/>
  <c r="U60" i="82"/>
  <c r="U74" i="81"/>
  <c r="U53" i="77"/>
  <c r="AB63" i="65"/>
  <c r="V63" i="65"/>
  <c r="X63" i="65" s="1"/>
  <c r="U70" i="81"/>
  <c r="U51" i="77"/>
  <c r="AC51" i="77" s="1"/>
  <c r="U24" i="77"/>
  <c r="U33" i="81"/>
  <c r="AB53" i="65"/>
  <c r="V53" i="65"/>
  <c r="X53" i="65" s="1"/>
  <c r="AB8" i="65"/>
  <c r="V8" i="65"/>
  <c r="X8" i="65" s="1"/>
  <c r="V100" i="66"/>
  <c r="X100" i="66" s="1"/>
  <c r="AB100" i="66"/>
  <c r="U58" i="82"/>
  <c r="U63" i="79"/>
  <c r="AB70" i="65"/>
  <c r="V70" i="65"/>
  <c r="X70" i="65" s="1"/>
  <c r="U88" i="81"/>
  <c r="U76" i="81"/>
  <c r="R61" i="82"/>
  <c r="P25" i="35" s="1"/>
  <c r="O101" i="77"/>
  <c r="U43" i="81"/>
  <c r="U52" i="81"/>
  <c r="AB30" i="65"/>
  <c r="V30" i="65"/>
  <c r="AB19" i="65"/>
  <c r="V19" i="65"/>
  <c r="U59" i="82"/>
  <c r="V81" i="66"/>
  <c r="X81" i="66" s="1"/>
  <c r="AB81" i="66"/>
  <c r="V17" i="65"/>
  <c r="AB17" i="65"/>
  <c r="U22" i="77"/>
  <c r="AC22" i="77" s="1"/>
  <c r="U49" i="81"/>
  <c r="V75" i="65"/>
  <c r="X75" i="65" s="1"/>
  <c r="AB75" i="65"/>
  <c r="AB50" i="65"/>
  <c r="V50" i="65"/>
  <c r="X50" i="65" s="1"/>
  <c r="U52" i="77"/>
  <c r="AC52" i="77" s="1"/>
  <c r="U80" i="81"/>
  <c r="U64" i="79"/>
  <c r="U50" i="82"/>
  <c r="L61" i="82"/>
  <c r="J25" i="35" s="1"/>
  <c r="AB101" i="65"/>
  <c r="V101" i="65"/>
  <c r="X101" i="65" s="1"/>
  <c r="V60" i="69"/>
  <c r="AB60" i="69"/>
  <c r="U30" i="81"/>
  <c r="P101" i="77"/>
  <c r="U62" i="79"/>
  <c r="U68" i="81"/>
  <c r="U28" i="77"/>
  <c r="V37" i="65"/>
  <c r="AB37" i="65"/>
  <c r="V87" i="65"/>
  <c r="X87" i="65" s="1"/>
  <c r="AB87" i="65"/>
  <c r="U65" i="77"/>
  <c r="AC65" i="77" s="1"/>
  <c r="U26" i="77"/>
  <c r="V77" i="66"/>
  <c r="X77" i="66" s="1"/>
  <c r="AB77" i="66"/>
  <c r="AB94" i="66"/>
  <c r="V94" i="66"/>
  <c r="X94" i="66" s="1"/>
  <c r="U24" i="81"/>
  <c r="U41" i="81"/>
  <c r="K5" i="35"/>
  <c r="M4" i="65"/>
  <c r="U54" i="81"/>
  <c r="AB97" i="65"/>
  <c r="V97" i="65"/>
  <c r="X97" i="65" s="1"/>
  <c r="T4" i="65"/>
  <c r="P5" i="35"/>
  <c r="AB72" i="65"/>
  <c r="V72" i="65"/>
  <c r="X72" i="65" s="1"/>
  <c r="T61" i="82"/>
  <c r="AB71" i="65"/>
  <c r="V71" i="65"/>
  <c r="X71" i="65" s="1"/>
  <c r="O4" i="70"/>
  <c r="M15" i="35"/>
  <c r="U21" i="77"/>
  <c r="L101" i="77"/>
  <c r="U89" i="81"/>
  <c r="U54" i="77"/>
  <c r="AB72" i="66"/>
  <c r="V72" i="66"/>
  <c r="X72" i="66" s="1"/>
  <c r="V99" i="66"/>
  <c r="X99" i="66" s="1"/>
  <c r="AB99" i="66"/>
  <c r="V93" i="65"/>
  <c r="X93" i="65" s="1"/>
  <c r="AB93" i="65"/>
  <c r="J15" i="35"/>
  <c r="L4" i="70"/>
  <c r="U94" i="70"/>
  <c r="U4" i="70" s="1"/>
  <c r="U66" i="77"/>
  <c r="AC66" i="77" s="1"/>
  <c r="AB9" i="65"/>
  <c r="V9" i="65"/>
  <c r="X9" i="65" s="1"/>
  <c r="AB108" i="73"/>
  <c r="V108" i="73"/>
  <c r="X108" i="73" s="1"/>
  <c r="U65" i="81"/>
  <c r="V91" i="65"/>
  <c r="X91" i="65" s="1"/>
  <c r="AB91" i="65"/>
  <c r="AB65" i="65"/>
  <c r="V65" i="65"/>
  <c r="X65" i="65" s="1"/>
  <c r="U47" i="81"/>
  <c r="V93" i="66"/>
  <c r="X93" i="66" s="1"/>
  <c r="AB93" i="66"/>
  <c r="U67" i="81"/>
  <c r="V52" i="65"/>
  <c r="X52" i="65" s="1"/>
  <c r="AB52" i="65"/>
  <c r="N61" i="82"/>
  <c r="L25" i="35" s="1"/>
  <c r="U62" i="81"/>
  <c r="V83" i="65"/>
  <c r="X83" i="65" s="1"/>
  <c r="AB83" i="65"/>
  <c r="AB45" i="65"/>
  <c r="V45" i="65"/>
  <c r="U50" i="81"/>
  <c r="AB76" i="66"/>
  <c r="V76" i="66"/>
  <c r="X76" i="66" s="1"/>
  <c r="AB59" i="65"/>
  <c r="V59" i="65"/>
  <c r="X59" i="65" s="1"/>
  <c r="U82" i="81"/>
  <c r="V78" i="66"/>
  <c r="X78" i="66" s="1"/>
  <c r="AB78" i="66"/>
  <c r="U32" i="77"/>
  <c r="J5" i="35"/>
  <c r="L4" i="65"/>
  <c r="U55" i="81"/>
  <c r="V42" i="65"/>
  <c r="AB42" i="65"/>
  <c r="V51" i="65"/>
  <c r="X51" i="65" s="1"/>
  <c r="AB51" i="65"/>
  <c r="U28" i="81"/>
  <c r="AB36" i="67"/>
  <c r="V36" i="67"/>
  <c r="X36" i="67" s="1"/>
  <c r="U39" i="81"/>
  <c r="U61" i="79"/>
  <c r="U56" i="77"/>
  <c r="AC56" i="77" s="1"/>
  <c r="U65" i="79"/>
  <c r="U71" i="81"/>
  <c r="AB53" i="66"/>
  <c r="V53" i="66"/>
  <c r="X53" i="66" s="1"/>
  <c r="U46" i="81"/>
  <c r="U29" i="77"/>
  <c r="U77" i="81"/>
  <c r="O61" i="82"/>
  <c r="M25" i="35" s="1"/>
  <c r="V98" i="65"/>
  <c r="X98" i="65" s="1"/>
  <c r="AB98" i="65"/>
  <c r="V44" i="65"/>
  <c r="AB44" i="65"/>
  <c r="V105" i="73"/>
  <c r="AB105" i="73"/>
  <c r="M101" i="77"/>
  <c r="U87" i="81"/>
  <c r="U64" i="81"/>
  <c r="N4" i="65"/>
  <c r="L5" i="35"/>
  <c r="U30" i="77"/>
  <c r="N5" i="35"/>
  <c r="P4" i="65"/>
  <c r="R101" i="77"/>
  <c r="U75" i="81"/>
  <c r="U56" i="81"/>
  <c r="AB16" i="65"/>
  <c r="V16" i="65"/>
  <c r="AB96" i="66"/>
  <c r="V96" i="66"/>
  <c r="X96" i="66" s="1"/>
  <c r="V45" i="66"/>
  <c r="X45" i="66" s="1"/>
  <c r="AB45" i="66"/>
  <c r="U25" i="77"/>
  <c r="U27" i="77"/>
  <c r="U32" i="81"/>
  <c r="U40" i="81"/>
  <c r="V86" i="65"/>
  <c r="X86" i="65" s="1"/>
  <c r="AB86" i="65"/>
  <c r="U31" i="81"/>
  <c r="U36" i="81"/>
  <c r="V14" i="65"/>
  <c r="AB14" i="65"/>
  <c r="V60" i="78"/>
  <c r="AB60" i="78"/>
  <c r="U26" i="81"/>
  <c r="AB95" i="66"/>
  <c r="V95" i="66"/>
  <c r="X95" i="66" s="1"/>
  <c r="U53" i="81"/>
  <c r="U29" i="81"/>
  <c r="U35" i="81"/>
  <c r="AB87" i="66"/>
  <c r="V87" i="66"/>
  <c r="X87" i="66" s="1"/>
  <c r="AB64" i="65"/>
  <c r="V64" i="65"/>
  <c r="X64" i="65" s="1"/>
  <c r="U37" i="81"/>
  <c r="U55" i="77"/>
  <c r="P61" i="82"/>
  <c r="N25" i="35" s="1"/>
  <c r="N101" i="77"/>
  <c r="V35" i="77" l="1"/>
  <c r="W35" i="77" s="1"/>
  <c r="AA68" i="77"/>
  <c r="V10" i="77"/>
  <c r="W10" i="77" s="1"/>
  <c r="V84" i="86"/>
  <c r="X84" i="86" s="1"/>
  <c r="AD84" i="86"/>
  <c r="AA85" i="77"/>
  <c r="AA36" i="77"/>
  <c r="AC61" i="77"/>
  <c r="AA61" i="77"/>
  <c r="AA97" i="77"/>
  <c r="V34" i="77"/>
  <c r="W34" i="77" s="1"/>
  <c r="V87" i="77"/>
  <c r="W87" i="77" s="1"/>
  <c r="AA74" i="77"/>
  <c r="P28" i="35"/>
  <c r="N28" i="35"/>
  <c r="M28" i="35"/>
  <c r="L28" i="35"/>
  <c r="K28" i="35"/>
  <c r="J28" i="35"/>
  <c r="P27" i="35"/>
  <c r="N27" i="35"/>
  <c r="M27" i="35"/>
  <c r="L27" i="35"/>
  <c r="K27" i="35"/>
  <c r="J27" i="35"/>
  <c r="AA95" i="77"/>
  <c r="T15" i="35"/>
  <c r="F15" i="35" s="1"/>
  <c r="AA42" i="77"/>
  <c r="T5" i="35"/>
  <c r="F5" i="35" s="1"/>
  <c r="T25" i="35"/>
  <c r="AA94" i="77"/>
  <c r="AA75" i="77"/>
  <c r="V83" i="77"/>
  <c r="W83" i="77" s="1"/>
  <c r="V72" i="77"/>
  <c r="W72" i="77" s="1"/>
  <c r="AA62" i="77"/>
  <c r="AC62" i="77"/>
  <c r="AA14" i="77"/>
  <c r="AA57" i="79"/>
  <c r="V49" i="77"/>
  <c r="W49" i="77" s="1"/>
  <c r="V37" i="77"/>
  <c r="W37" i="77" s="1"/>
  <c r="AA44" i="77"/>
  <c r="AA82" i="77"/>
  <c r="V16" i="77"/>
  <c r="W16" i="77" s="1"/>
  <c r="V59" i="79"/>
  <c r="W59" i="79" s="1"/>
  <c r="AC68" i="77"/>
  <c r="AA39" i="77"/>
  <c r="V69" i="77"/>
  <c r="W69" i="77" s="1"/>
  <c r="AA88" i="77"/>
  <c r="AC91" i="77"/>
  <c r="V91" i="77"/>
  <c r="W91" i="77" s="1"/>
  <c r="AA49" i="82"/>
  <c r="AA58" i="81"/>
  <c r="AA84" i="77"/>
  <c r="V86" i="77"/>
  <c r="W86" i="77" s="1"/>
  <c r="V71" i="77"/>
  <c r="W71" i="77" s="1"/>
  <c r="AA33" i="77"/>
  <c r="V47" i="77"/>
  <c r="W47" i="77" s="1"/>
  <c r="AA15" i="77"/>
  <c r="AA44" i="82"/>
  <c r="V40" i="77"/>
  <c r="W40" i="77" s="1"/>
  <c r="AA13" i="77"/>
  <c r="V11" i="77"/>
  <c r="W11" i="77" s="1"/>
  <c r="V60" i="72"/>
  <c r="X60" i="72" s="1"/>
  <c r="AA69" i="77"/>
  <c r="AB73" i="78"/>
  <c r="V62" i="78"/>
  <c r="AA63" i="77"/>
  <c r="AA20" i="77"/>
  <c r="AA64" i="77"/>
  <c r="AA89" i="77"/>
  <c r="AC64" i="77"/>
  <c r="AA48" i="77"/>
  <c r="AB45" i="78"/>
  <c r="AA46" i="77"/>
  <c r="AA52" i="82"/>
  <c r="AB63" i="78"/>
  <c r="AA30" i="80"/>
  <c r="V40" i="82"/>
  <c r="W40" i="82" s="1"/>
  <c r="AA96" i="77"/>
  <c r="AC59" i="77"/>
  <c r="AB44" i="78"/>
  <c r="AA78" i="81"/>
  <c r="V9" i="78"/>
  <c r="X9" i="78" s="1"/>
  <c r="M4" i="79"/>
  <c r="K26" i="35"/>
  <c r="L4" i="79"/>
  <c r="J26" i="35"/>
  <c r="O4" i="79"/>
  <c r="M26" i="35"/>
  <c r="N4" i="79"/>
  <c r="L26" i="35"/>
  <c r="P4" i="80"/>
  <c r="N23" i="35"/>
  <c r="O4" i="80"/>
  <c r="M23" i="35"/>
  <c r="R4" i="80"/>
  <c r="P23" i="35"/>
  <c r="K23" i="35"/>
  <c r="R4" i="76"/>
  <c r="P4" i="76"/>
  <c r="N22" i="35"/>
  <c r="O4" i="76"/>
  <c r="M22" i="35"/>
  <c r="M4" i="76"/>
  <c r="K22" i="35"/>
  <c r="N4" i="76"/>
  <c r="L22" i="35"/>
  <c r="L4" i="75"/>
  <c r="J21" i="35"/>
  <c r="R4" i="75"/>
  <c r="L9" i="35"/>
  <c r="V22" i="78"/>
  <c r="X22" i="78" s="1"/>
  <c r="AA57" i="202"/>
  <c r="AA59" i="81"/>
  <c r="AA83" i="81"/>
  <c r="V27" i="202"/>
  <c r="W27" i="202" s="1"/>
  <c r="V80" i="77"/>
  <c r="W80" i="77" s="1"/>
  <c r="V23" i="77"/>
  <c r="W23" i="77" s="1"/>
  <c r="V45" i="77"/>
  <c r="W45" i="77" s="1"/>
  <c r="AA67" i="77"/>
  <c r="AC67" i="77"/>
  <c r="AA70" i="77"/>
  <c r="V55" i="82"/>
  <c r="W55" i="82" s="1"/>
  <c r="AA32" i="82"/>
  <c r="AA61" i="76"/>
  <c r="V61" i="72"/>
  <c r="X61" i="72" s="1"/>
  <c r="AB61" i="72"/>
  <c r="M4" i="72"/>
  <c r="K18" i="35"/>
  <c r="N4" i="69"/>
  <c r="T4" i="67"/>
  <c r="N4" i="73"/>
  <c r="L19" i="35"/>
  <c r="AB58" i="78"/>
  <c r="V46" i="78"/>
  <c r="X46" i="78" s="1"/>
  <c r="AB46" i="78"/>
  <c r="V28" i="78"/>
  <c r="X28" i="78" s="1"/>
  <c r="AB28" i="78"/>
  <c r="V26" i="78"/>
  <c r="X26" i="78" s="1"/>
  <c r="AB26" i="78"/>
  <c r="V25" i="78"/>
  <c r="X25" i="78" s="1"/>
  <c r="AB25" i="78"/>
  <c r="V12" i="78"/>
  <c r="X12" i="78" s="1"/>
  <c r="AB12" i="78"/>
  <c r="V42" i="78"/>
  <c r="X42" i="78" s="1"/>
  <c r="AB42" i="78"/>
  <c r="V31" i="78"/>
  <c r="X31" i="78" s="1"/>
  <c r="AB31" i="78"/>
  <c r="V30" i="78"/>
  <c r="X30" i="78" s="1"/>
  <c r="AB30" i="78"/>
  <c r="V41" i="78"/>
  <c r="X41" i="78" s="1"/>
  <c r="AB41" i="78"/>
  <c r="V14" i="78"/>
  <c r="X14" i="78" s="1"/>
  <c r="AB14" i="78"/>
  <c r="V16" i="78"/>
  <c r="X16" i="78" s="1"/>
  <c r="AB16" i="78"/>
  <c r="V47" i="78"/>
  <c r="X47" i="78" s="1"/>
  <c r="AB47" i="78"/>
  <c r="V11" i="78"/>
  <c r="X11" i="78" s="1"/>
  <c r="AB11" i="78"/>
  <c r="V29" i="78"/>
  <c r="X29" i="78" s="1"/>
  <c r="AB29" i="78"/>
  <c r="V37" i="78"/>
  <c r="X37" i="78" s="1"/>
  <c r="AB37" i="78"/>
  <c r="V35" i="78"/>
  <c r="X35" i="78" s="1"/>
  <c r="AB35" i="78"/>
  <c r="V17" i="78"/>
  <c r="X17" i="78" s="1"/>
  <c r="AB17" i="78"/>
  <c r="V38" i="78"/>
  <c r="X38" i="78" s="1"/>
  <c r="AB38" i="78"/>
  <c r="V20" i="78"/>
  <c r="X20" i="78" s="1"/>
  <c r="AB20" i="78"/>
  <c r="V39" i="78"/>
  <c r="X39" i="78" s="1"/>
  <c r="AB39" i="78"/>
  <c r="V15" i="78"/>
  <c r="X15" i="78" s="1"/>
  <c r="AB15" i="78"/>
  <c r="V40" i="78"/>
  <c r="X40" i="78" s="1"/>
  <c r="AB40" i="78"/>
  <c r="V34" i="78"/>
  <c r="X34" i="78" s="1"/>
  <c r="AB34" i="78"/>
  <c r="V27" i="78"/>
  <c r="X27" i="78" s="1"/>
  <c r="AB27" i="78"/>
  <c r="V19" i="78"/>
  <c r="X19" i="78" s="1"/>
  <c r="AB19" i="78"/>
  <c r="V32" i="78"/>
  <c r="X32" i="78" s="1"/>
  <c r="AB32" i="78"/>
  <c r="V36" i="78"/>
  <c r="X36" i="78" s="1"/>
  <c r="AB36" i="78"/>
  <c r="V24" i="78"/>
  <c r="X24" i="78" s="1"/>
  <c r="AB24" i="78"/>
  <c r="V18" i="78"/>
  <c r="X18" i="78" s="1"/>
  <c r="AB18" i="78"/>
  <c r="K13" i="35"/>
  <c r="M4" i="67"/>
  <c r="V50" i="79"/>
  <c r="W50" i="79" s="1"/>
  <c r="V19" i="77"/>
  <c r="W19" i="77" s="1"/>
  <c r="AA93" i="77"/>
  <c r="AA30" i="82"/>
  <c r="AA84" i="81"/>
  <c r="AA18" i="77"/>
  <c r="AC60" i="77"/>
  <c r="AA53" i="76"/>
  <c r="V43" i="77"/>
  <c r="W43" i="77" s="1"/>
  <c r="V60" i="77"/>
  <c r="W60" i="77" s="1"/>
  <c r="AA24" i="202"/>
  <c r="AB64" i="78"/>
  <c r="AB70" i="78"/>
  <c r="AB88" i="78"/>
  <c r="AB72" i="78"/>
  <c r="X15" i="65"/>
  <c r="X13" i="65"/>
  <c r="X14" i="65"/>
  <c r="AB55" i="78"/>
  <c r="AB12" i="85"/>
  <c r="V88" i="78"/>
  <c r="X88" i="78" s="1"/>
  <c r="P4" i="67"/>
  <c r="U112" i="69"/>
  <c r="U4" i="69" s="1"/>
  <c r="AB49" i="75"/>
  <c r="M13" i="35"/>
  <c r="V63" i="78"/>
  <c r="AB74" i="72"/>
  <c r="AD29" i="78"/>
  <c r="V70" i="78"/>
  <c r="AD47" i="78"/>
  <c r="V73" i="78"/>
  <c r="V90" i="78"/>
  <c r="X90" i="78" s="1"/>
  <c r="AD90" i="78"/>
  <c r="AB80" i="78"/>
  <c r="AD80" i="78"/>
  <c r="AB78" i="78"/>
  <c r="AD78" i="78"/>
  <c r="AB34" i="35"/>
  <c r="AA34" i="35"/>
  <c r="Y34" i="35"/>
  <c r="X34" i="35"/>
  <c r="Z34" i="35"/>
  <c r="AC34" i="35"/>
  <c r="V62" i="91"/>
  <c r="X62" i="91" s="1"/>
  <c r="V64" i="78"/>
  <c r="V72" i="78"/>
  <c r="V78" i="78"/>
  <c r="V58" i="78"/>
  <c r="AD108" i="65"/>
  <c r="R5" i="35" s="1"/>
  <c r="V57" i="78"/>
  <c r="X57" i="78" s="1"/>
  <c r="AD57" i="78"/>
  <c r="V50" i="78"/>
  <c r="X50" i="78" s="1"/>
  <c r="AD50" i="78"/>
  <c r="AD36" i="78"/>
  <c r="AD17" i="78"/>
  <c r="AD27" i="78"/>
  <c r="AD34" i="78"/>
  <c r="AD32" i="78"/>
  <c r="AD15" i="78"/>
  <c r="AD9" i="78"/>
  <c r="AD14" i="78"/>
  <c r="AD12" i="78"/>
  <c r="AD45" i="78"/>
  <c r="AD19" i="78"/>
  <c r="AD11" i="78"/>
  <c r="AD25" i="78"/>
  <c r="AD40" i="78"/>
  <c r="AD39" i="78"/>
  <c r="V74" i="78"/>
  <c r="AD74" i="78"/>
  <c r="V55" i="78"/>
  <c r="X55" i="78" s="1"/>
  <c r="AD24" i="78"/>
  <c r="AB59" i="78"/>
  <c r="AD59" i="78"/>
  <c r="AD46" i="78"/>
  <c r="V48" i="78"/>
  <c r="X48" i="78" s="1"/>
  <c r="AD48" i="78"/>
  <c r="AB56" i="78"/>
  <c r="AD56" i="78"/>
  <c r="AB71" i="78"/>
  <c r="AD71" i="78"/>
  <c r="AD22" i="78"/>
  <c r="AD28" i="78"/>
  <c r="AD30" i="78"/>
  <c r="AB49" i="78"/>
  <c r="AD49" i="78"/>
  <c r="V51" i="78"/>
  <c r="X51" i="78" s="1"/>
  <c r="AD51" i="78"/>
  <c r="AD16" i="78"/>
  <c r="AD18" i="78"/>
  <c r="AB65" i="78"/>
  <c r="AD65" i="78"/>
  <c r="AD41" i="78"/>
  <c r="AD26" i="78"/>
  <c r="AB67" i="78"/>
  <c r="AD67" i="78"/>
  <c r="V75" i="78"/>
  <c r="AD75" i="78"/>
  <c r="AD35" i="78"/>
  <c r="AD38" i="78"/>
  <c r="AB54" i="78"/>
  <c r="AD54" i="78"/>
  <c r="V66" i="78"/>
  <c r="AD66" i="78"/>
  <c r="AD14" i="75"/>
  <c r="AB14" i="75"/>
  <c r="AB74" i="78"/>
  <c r="V71" i="78"/>
  <c r="V80" i="78"/>
  <c r="AB51" i="78"/>
  <c r="O4" i="67"/>
  <c r="J9" i="35"/>
  <c r="R4" i="67"/>
  <c r="U104" i="67"/>
  <c r="U4" i="67" s="1"/>
  <c r="V14" i="75"/>
  <c r="X14" i="75" s="1"/>
  <c r="AA31" i="202"/>
  <c r="V63" i="77"/>
  <c r="W63" i="77" s="1"/>
  <c r="AC90" i="77"/>
  <c r="V90" i="77"/>
  <c r="W90" i="77" s="1"/>
  <c r="AA92" i="77"/>
  <c r="V92" i="77"/>
  <c r="W92" i="77" s="1"/>
  <c r="V59" i="77"/>
  <c r="W59" i="77" s="1"/>
  <c r="AA58" i="77"/>
  <c r="V38" i="77"/>
  <c r="W38" i="77" s="1"/>
  <c r="M18" i="35"/>
  <c r="AA52" i="76"/>
  <c r="V43" i="86"/>
  <c r="X43" i="86" s="1"/>
  <c r="AA61" i="81"/>
  <c r="V57" i="81"/>
  <c r="W57" i="81" s="1"/>
  <c r="V34" i="81"/>
  <c r="W34" i="81" s="1"/>
  <c r="V60" i="81"/>
  <c r="W60" i="81" s="1"/>
  <c r="V27" i="75"/>
  <c r="X27" i="75" s="1"/>
  <c r="AB59" i="72"/>
  <c r="V59" i="72"/>
  <c r="X59" i="72" s="1"/>
  <c r="N13" i="35"/>
  <c r="V26" i="82"/>
  <c r="W26" i="82" s="1"/>
  <c r="AA26" i="202"/>
  <c r="AB90" i="78"/>
  <c r="AB75" i="78"/>
  <c r="V91" i="73"/>
  <c r="X91" i="73" s="1"/>
  <c r="O17" i="35"/>
  <c r="L4" i="66"/>
  <c r="V65" i="78"/>
  <c r="V54" i="78"/>
  <c r="X54" i="78" s="1"/>
  <c r="V33" i="79"/>
  <c r="W33" i="79" s="1"/>
  <c r="V31" i="82"/>
  <c r="W31" i="82" s="1"/>
  <c r="V22" i="202"/>
  <c r="W22" i="202" s="1"/>
  <c r="AA17" i="77"/>
  <c r="V17" i="77"/>
  <c r="W17" i="77" s="1"/>
  <c r="R4" i="72"/>
  <c r="AC9" i="82"/>
  <c r="AA9" i="82"/>
  <c r="AA29" i="202"/>
  <c r="V29" i="202"/>
  <c r="W29" i="202" s="1"/>
  <c r="AD49" i="86"/>
  <c r="V49" i="86"/>
  <c r="X49" i="86" s="1"/>
  <c r="AD44" i="86"/>
  <c r="V44" i="86"/>
  <c r="X44" i="86" s="1"/>
  <c r="V51" i="202"/>
  <c r="W51" i="202" s="1"/>
  <c r="AA51" i="202"/>
  <c r="AA13" i="202"/>
  <c r="V13" i="202"/>
  <c r="W13" i="202" s="1"/>
  <c r="AD22" i="75"/>
  <c r="V22" i="75"/>
  <c r="X22" i="75" s="1"/>
  <c r="AA25" i="202"/>
  <c r="V25" i="202"/>
  <c r="W25" i="202" s="1"/>
  <c r="AD50" i="86"/>
  <c r="V50" i="86"/>
  <c r="X50" i="86" s="1"/>
  <c r="V30" i="202"/>
  <c r="W30" i="202" s="1"/>
  <c r="AA30" i="202"/>
  <c r="AD51" i="86"/>
  <c r="V51" i="86"/>
  <c r="X51" i="86" s="1"/>
  <c r="V72" i="81"/>
  <c r="W72" i="81" s="1"/>
  <c r="AA17" i="79"/>
  <c r="V17" i="79"/>
  <c r="W17" i="79" s="1"/>
  <c r="AB48" i="75"/>
  <c r="AD54" i="86"/>
  <c r="V54" i="86"/>
  <c r="X54" i="86" s="1"/>
  <c r="V23" i="202"/>
  <c r="W23" i="202" s="1"/>
  <c r="AA23" i="202"/>
  <c r="AD40" i="86"/>
  <c r="V40" i="86"/>
  <c r="X40" i="86" s="1"/>
  <c r="V36" i="202"/>
  <c r="W36" i="202" s="1"/>
  <c r="AA36" i="202"/>
  <c r="AD68" i="72"/>
  <c r="V68" i="72"/>
  <c r="X68" i="72" s="1"/>
  <c r="AB68" i="72"/>
  <c r="AC22" i="80"/>
  <c r="V22" i="80"/>
  <c r="W22" i="80" s="1"/>
  <c r="AD45" i="86"/>
  <c r="V45" i="86"/>
  <c r="X45" i="86" s="1"/>
  <c r="AD48" i="86"/>
  <c r="V48" i="86"/>
  <c r="X48" i="86" s="1"/>
  <c r="AA12" i="202"/>
  <c r="V12" i="202"/>
  <c r="W12" i="202" s="1"/>
  <c r="AA38" i="202"/>
  <c r="V38" i="202"/>
  <c r="W38" i="202" s="1"/>
  <c r="V8" i="202"/>
  <c r="W8" i="202" s="1"/>
  <c r="AA8" i="202"/>
  <c r="V32" i="202"/>
  <c r="W32" i="202" s="1"/>
  <c r="AA32" i="202"/>
  <c r="AD42" i="86"/>
  <c r="V42" i="86"/>
  <c r="X42" i="86" s="1"/>
  <c r="AD41" i="86"/>
  <c r="V41" i="86"/>
  <c r="X41" i="86" s="1"/>
  <c r="AD47" i="86"/>
  <c r="V47" i="86"/>
  <c r="X47" i="86" s="1"/>
  <c r="V65" i="202"/>
  <c r="W65" i="202" s="1"/>
  <c r="AA65" i="202"/>
  <c r="V46" i="86"/>
  <c r="X46" i="86" s="1"/>
  <c r="AD46" i="86"/>
  <c r="AA25" i="79"/>
  <c r="V25" i="79"/>
  <c r="W25" i="79" s="1"/>
  <c r="V28" i="202"/>
  <c r="W28" i="202" s="1"/>
  <c r="AA28" i="202"/>
  <c r="AA70" i="202"/>
  <c r="V70" i="202"/>
  <c r="W70" i="202" s="1"/>
  <c r="AD52" i="86"/>
  <c r="V52" i="86"/>
  <c r="X52" i="86" s="1"/>
  <c r="AD53" i="86"/>
  <c r="V53" i="86"/>
  <c r="X53" i="86" s="1"/>
  <c r="V70" i="72"/>
  <c r="X70" i="72" s="1"/>
  <c r="AB70" i="72"/>
  <c r="V34" i="202"/>
  <c r="W34" i="202" s="1"/>
  <c r="AA34" i="202"/>
  <c r="V81" i="73"/>
  <c r="X81" i="73" s="1"/>
  <c r="V57" i="72"/>
  <c r="X57" i="72" s="1"/>
  <c r="AB57" i="72"/>
  <c r="V66" i="202"/>
  <c r="W66" i="202" s="1"/>
  <c r="AA52" i="79"/>
  <c r="V26" i="79"/>
  <c r="W26" i="79" s="1"/>
  <c r="V42" i="79"/>
  <c r="W42" i="79" s="1"/>
  <c r="AA44" i="202"/>
  <c r="AA60" i="202"/>
  <c r="AA43" i="202"/>
  <c r="AB31" i="89"/>
  <c r="AB57" i="78"/>
  <c r="V56" i="78"/>
  <c r="X56" i="78" s="1"/>
  <c r="AB48" i="78"/>
  <c r="V49" i="78"/>
  <c r="X49" i="78" s="1"/>
  <c r="V67" i="78"/>
  <c r="V59" i="78"/>
  <c r="AB80" i="86"/>
  <c r="AD80" i="86"/>
  <c r="AC58" i="77"/>
  <c r="AA15" i="79"/>
  <c r="AA21" i="79"/>
  <c r="V46" i="79"/>
  <c r="W46" i="79" s="1"/>
  <c r="V72" i="202"/>
  <c r="W72" i="202" s="1"/>
  <c r="AA45" i="202"/>
  <c r="AA53" i="202"/>
  <c r="V32" i="79"/>
  <c r="W32" i="79" s="1"/>
  <c r="V31" i="79"/>
  <c r="W31" i="79" s="1"/>
  <c r="AA19" i="79"/>
  <c r="V9" i="82"/>
  <c r="W9" i="82" s="1"/>
  <c r="L4" i="76"/>
  <c r="T4" i="76"/>
  <c r="L18" i="35"/>
  <c r="P4" i="72"/>
  <c r="T4" i="72"/>
  <c r="V77" i="72"/>
  <c r="X77" i="72" s="1"/>
  <c r="J18" i="35"/>
  <c r="V24" i="89"/>
  <c r="X24" i="89" s="1"/>
  <c r="AD89" i="85"/>
  <c r="R6" i="35" s="1"/>
  <c r="V12" i="85"/>
  <c r="N4" i="80"/>
  <c r="AD57" i="89"/>
  <c r="R14" i="35" s="1"/>
  <c r="AB89" i="73"/>
  <c r="V89" i="73"/>
  <c r="X89" i="73" s="1"/>
  <c r="AC17" i="82"/>
  <c r="V17" i="82"/>
  <c r="W17" i="82" s="1"/>
  <c r="AB75" i="72"/>
  <c r="V75" i="72"/>
  <c r="X75" i="72" s="1"/>
  <c r="V28" i="82"/>
  <c r="W28" i="82" s="1"/>
  <c r="AA28" i="82"/>
  <c r="AA37" i="79"/>
  <c r="V37" i="79"/>
  <c r="W37" i="79" s="1"/>
  <c r="AB112" i="69"/>
  <c r="Q13" i="35" s="1"/>
  <c r="AC42" i="76"/>
  <c r="V42" i="76"/>
  <c r="W42" i="76" s="1"/>
  <c r="AA54" i="202"/>
  <c r="V54" i="202"/>
  <c r="W54" i="202" s="1"/>
  <c r="AB80" i="72"/>
  <c r="V80" i="72"/>
  <c r="X80" i="72" s="1"/>
  <c r="V66" i="76"/>
  <c r="W66" i="76" s="1"/>
  <c r="AA66" i="76"/>
  <c r="AB83" i="73"/>
  <c r="V83" i="73"/>
  <c r="X83" i="73" s="1"/>
  <c r="AA23" i="79"/>
  <c r="V23" i="79"/>
  <c r="W23" i="79" s="1"/>
  <c r="V58" i="76"/>
  <c r="W58" i="76" s="1"/>
  <c r="AA58" i="76"/>
  <c r="AA63" i="202"/>
  <c r="V63" i="202"/>
  <c r="W63" i="202" s="1"/>
  <c r="AA40" i="79"/>
  <c r="V40" i="79"/>
  <c r="W40" i="79" s="1"/>
  <c r="AC17" i="80"/>
  <c r="V17" i="80"/>
  <c r="W17" i="80" s="1"/>
  <c r="V42" i="82"/>
  <c r="W42" i="82" s="1"/>
  <c r="AA42" i="82"/>
  <c r="V34" i="82"/>
  <c r="W34" i="82" s="1"/>
  <c r="AA34" i="82"/>
  <c r="AA35" i="79"/>
  <c r="V35" i="79"/>
  <c r="W35" i="79" s="1"/>
  <c r="AB88" i="73"/>
  <c r="V88" i="73"/>
  <c r="X88" i="73" s="1"/>
  <c r="V48" i="79"/>
  <c r="W48" i="79" s="1"/>
  <c r="AA48" i="79"/>
  <c r="AA45" i="79"/>
  <c r="V45" i="79"/>
  <c r="W45" i="79" s="1"/>
  <c r="AD20" i="75"/>
  <c r="V20" i="75"/>
  <c r="X20" i="75" s="1"/>
  <c r="V73" i="72"/>
  <c r="X73" i="72" s="1"/>
  <c r="AB73" i="72"/>
  <c r="AC10" i="82"/>
  <c r="V10" i="82"/>
  <c r="W10" i="82" s="1"/>
  <c r="AB81" i="72"/>
  <c r="V81" i="72"/>
  <c r="X81" i="72" s="1"/>
  <c r="AB84" i="73"/>
  <c r="V84" i="73"/>
  <c r="X84" i="73" s="1"/>
  <c r="AB12" i="65"/>
  <c r="AB108" i="65" s="1"/>
  <c r="V12" i="65"/>
  <c r="X12" i="65" s="1"/>
  <c r="AA18" i="79"/>
  <c r="V18" i="79"/>
  <c r="W18" i="79" s="1"/>
  <c r="V23" i="80"/>
  <c r="W23" i="80" s="1"/>
  <c r="AA23" i="80"/>
  <c r="V27" i="80"/>
  <c r="W27" i="80" s="1"/>
  <c r="AA27" i="80"/>
  <c r="V64" i="202"/>
  <c r="W64" i="202" s="1"/>
  <c r="AA64" i="202"/>
  <c r="V59" i="202"/>
  <c r="W59" i="202" s="1"/>
  <c r="AA59" i="202"/>
  <c r="V55" i="202"/>
  <c r="W55" i="202" s="1"/>
  <c r="AA55" i="202"/>
  <c r="AD67" i="72"/>
  <c r="V67" i="72"/>
  <c r="X67" i="72" s="1"/>
  <c r="AA19" i="82"/>
  <c r="AC19" i="82"/>
  <c r="V19" i="82"/>
  <c r="W19" i="82" s="1"/>
  <c r="AA29" i="80"/>
  <c r="V29" i="80"/>
  <c r="W29" i="80" s="1"/>
  <c r="AC16" i="80"/>
  <c r="V16" i="80"/>
  <c r="W16" i="80" s="1"/>
  <c r="AD63" i="72"/>
  <c r="V63" i="72"/>
  <c r="X63" i="72" s="1"/>
  <c r="AA43" i="79"/>
  <c r="V43" i="79"/>
  <c r="W43" i="79" s="1"/>
  <c r="AC12" i="80"/>
  <c r="V12" i="80"/>
  <c r="W12" i="80" s="1"/>
  <c r="AA22" i="79"/>
  <c r="V22" i="79"/>
  <c r="W22" i="79" s="1"/>
  <c r="AD66" i="72"/>
  <c r="V66" i="72"/>
  <c r="X66" i="72" s="1"/>
  <c r="AA16" i="79"/>
  <c r="V16" i="79"/>
  <c r="W16" i="79" s="1"/>
  <c r="AD64" i="72"/>
  <c r="V64" i="72"/>
  <c r="X64" i="72" s="1"/>
  <c r="AA34" i="79"/>
  <c r="V34" i="79"/>
  <c r="W34" i="79" s="1"/>
  <c r="AB92" i="73"/>
  <c r="V92" i="73"/>
  <c r="X92" i="73" s="1"/>
  <c r="AA49" i="202"/>
  <c r="V49" i="202"/>
  <c r="W49" i="202" s="1"/>
  <c r="AC11" i="82"/>
  <c r="V11" i="82"/>
  <c r="W11" i="82" s="1"/>
  <c r="AB78" i="72"/>
  <c r="V78" i="72"/>
  <c r="X78" i="72" s="1"/>
  <c r="AA54" i="76"/>
  <c r="V54" i="76"/>
  <c r="W54" i="76" s="1"/>
  <c r="AD12" i="75"/>
  <c r="V12" i="75"/>
  <c r="X12" i="75" s="1"/>
  <c r="AA47" i="202"/>
  <c r="V47" i="202"/>
  <c r="W47" i="202" s="1"/>
  <c r="AB28" i="89"/>
  <c r="V28" i="89"/>
  <c r="X28" i="89" s="1"/>
  <c r="AA11" i="202"/>
  <c r="V11" i="202"/>
  <c r="W11" i="202" s="1"/>
  <c r="V38" i="82"/>
  <c r="W38" i="82" s="1"/>
  <c r="AA38" i="82"/>
  <c r="AD44" i="73"/>
  <c r="V44" i="73"/>
  <c r="X44" i="73" s="1"/>
  <c r="AD19" i="75"/>
  <c r="V19" i="75"/>
  <c r="X19" i="75" s="1"/>
  <c r="AC25" i="82"/>
  <c r="V25" i="82"/>
  <c r="W25" i="82" s="1"/>
  <c r="AD16" i="75"/>
  <c r="V16" i="75"/>
  <c r="X16" i="75" s="1"/>
  <c r="V36" i="82"/>
  <c r="W36" i="82" s="1"/>
  <c r="AA36" i="82"/>
  <c r="V48" i="202"/>
  <c r="W48" i="202" s="1"/>
  <c r="AA48" i="202"/>
  <c r="V93" i="71"/>
  <c r="X93" i="71" s="1"/>
  <c r="AB93" i="71"/>
  <c r="AA69" i="202"/>
  <c r="V69" i="202"/>
  <c r="W69" i="202" s="1"/>
  <c r="AB28" i="75"/>
  <c r="V28" i="75"/>
  <c r="X28" i="75" s="1"/>
  <c r="V26" i="75"/>
  <c r="X26" i="75" s="1"/>
  <c r="AB26" i="75"/>
  <c r="V28" i="79"/>
  <c r="W28" i="79" s="1"/>
  <c r="AA28" i="79"/>
  <c r="AA47" i="79"/>
  <c r="V47" i="79"/>
  <c r="W47" i="79" s="1"/>
  <c r="V27" i="82"/>
  <c r="W27" i="82" s="1"/>
  <c r="AA27" i="82"/>
  <c r="V72" i="72"/>
  <c r="X72" i="72" s="1"/>
  <c r="AB72" i="72"/>
  <c r="AA63" i="76"/>
  <c r="V63" i="76"/>
  <c r="W63" i="76" s="1"/>
  <c r="V52" i="202"/>
  <c r="W52" i="202" s="1"/>
  <c r="AA52" i="202"/>
  <c r="AA9" i="202"/>
  <c r="V9" i="202"/>
  <c r="W9" i="202" s="1"/>
  <c r="AA29" i="82"/>
  <c r="V29" i="82"/>
  <c r="W29" i="82" s="1"/>
  <c r="V78" i="73"/>
  <c r="X78" i="73" s="1"/>
  <c r="AB78" i="73"/>
  <c r="AD21" i="75"/>
  <c r="V21" i="75"/>
  <c r="X21" i="75" s="1"/>
  <c r="V79" i="72"/>
  <c r="X79" i="72" s="1"/>
  <c r="AB79" i="72"/>
  <c r="AC14" i="80"/>
  <c r="V14" i="80"/>
  <c r="W14" i="80" s="1"/>
  <c r="AA68" i="76"/>
  <c r="V68" i="76"/>
  <c r="W68" i="76" s="1"/>
  <c r="AA39" i="202"/>
  <c r="V39" i="202"/>
  <c r="W39" i="202" s="1"/>
  <c r="AA71" i="202"/>
  <c r="V71" i="202"/>
  <c r="W71" i="202" s="1"/>
  <c r="AA68" i="202"/>
  <c r="V68" i="202"/>
  <c r="W68" i="202" s="1"/>
  <c r="AD15" i="75"/>
  <c r="V15" i="75"/>
  <c r="X15" i="75" s="1"/>
  <c r="V74" i="202"/>
  <c r="W74" i="202" s="1"/>
  <c r="AA74" i="202"/>
  <c r="V21" i="74"/>
  <c r="X21" i="74" s="1"/>
  <c r="AD21" i="74"/>
  <c r="AC15" i="80"/>
  <c r="V15" i="80"/>
  <c r="W15" i="80" s="1"/>
  <c r="V40" i="202"/>
  <c r="W40" i="202" s="1"/>
  <c r="AA40" i="202"/>
  <c r="AC11" i="80"/>
  <c r="V11" i="80"/>
  <c r="W11" i="80" s="1"/>
  <c r="V31" i="80"/>
  <c r="W31" i="80" s="1"/>
  <c r="AA31" i="80"/>
  <c r="AA33" i="82"/>
  <c r="V33" i="82"/>
  <c r="W33" i="82" s="1"/>
  <c r="AA65" i="76"/>
  <c r="V65" i="76"/>
  <c r="W65" i="76" s="1"/>
  <c r="V74" i="73"/>
  <c r="X74" i="73" s="1"/>
  <c r="AB74" i="73"/>
  <c r="AA61" i="202"/>
  <c r="V61" i="202"/>
  <c r="W61" i="202" s="1"/>
  <c r="AB56" i="86"/>
  <c r="V56" i="86"/>
  <c r="X56" i="86" s="1"/>
  <c r="AC12" i="82"/>
  <c r="V12" i="82"/>
  <c r="W12" i="82" s="1"/>
  <c r="V10" i="79"/>
  <c r="W10" i="79" s="1"/>
  <c r="AA10" i="79"/>
  <c r="AA24" i="82"/>
  <c r="AC24" i="82"/>
  <c r="V24" i="82"/>
  <c r="W24" i="82" s="1"/>
  <c r="AA41" i="202"/>
  <c r="V41" i="202"/>
  <c r="W41" i="202" s="1"/>
  <c r="V64" i="76"/>
  <c r="W64" i="76" s="1"/>
  <c r="AA64" i="76"/>
  <c r="AC105" i="81"/>
  <c r="R24" i="35" s="1"/>
  <c r="AA62" i="202"/>
  <c r="V62" i="202"/>
  <c r="W62" i="202" s="1"/>
  <c r="AC16" i="82"/>
  <c r="V16" i="82"/>
  <c r="W16" i="82" s="1"/>
  <c r="AA27" i="79"/>
  <c r="V27" i="79"/>
  <c r="W27" i="79" s="1"/>
  <c r="AC13" i="80"/>
  <c r="V13" i="80"/>
  <c r="W13" i="80" s="1"/>
  <c r="V86" i="73"/>
  <c r="X86" i="73" s="1"/>
  <c r="AB86" i="73"/>
  <c r="AC23" i="82"/>
  <c r="V23" i="82"/>
  <c r="W23" i="82" s="1"/>
  <c r="AA75" i="202"/>
  <c r="V75" i="202"/>
  <c r="W75" i="202" s="1"/>
  <c r="AB94" i="70"/>
  <c r="Q15" i="35" s="1"/>
  <c r="AC20" i="82"/>
  <c r="V20" i="82"/>
  <c r="W20" i="82" s="1"/>
  <c r="AA42" i="202"/>
  <c r="V42" i="202"/>
  <c r="W42" i="202" s="1"/>
  <c r="L4" i="71"/>
  <c r="V44" i="76"/>
  <c r="W44" i="76" s="1"/>
  <c r="AC44" i="76"/>
  <c r="AC20" i="80"/>
  <c r="V20" i="80"/>
  <c r="W20" i="80" s="1"/>
  <c r="AA50" i="202"/>
  <c r="V50" i="202"/>
  <c r="W50" i="202" s="1"/>
  <c r="AA36" i="79"/>
  <c r="V36" i="79"/>
  <c r="W36" i="79" s="1"/>
  <c r="AB80" i="73"/>
  <c r="V80" i="73"/>
  <c r="X80" i="73" s="1"/>
  <c r="AA38" i="79"/>
  <c r="V38" i="79"/>
  <c r="W38" i="79" s="1"/>
  <c r="V23" i="75"/>
  <c r="X23" i="75" s="1"/>
  <c r="AB23" i="75"/>
  <c r="AA24" i="79"/>
  <c r="V24" i="79"/>
  <c r="W24" i="79" s="1"/>
  <c r="V26" i="89"/>
  <c r="X26" i="89" s="1"/>
  <c r="AB26" i="89"/>
  <c r="V69" i="72"/>
  <c r="X69" i="72" s="1"/>
  <c r="AB69" i="72"/>
  <c r="AC22" i="82"/>
  <c r="V22" i="82"/>
  <c r="W22" i="82" s="1"/>
  <c r="V73" i="202"/>
  <c r="W73" i="202" s="1"/>
  <c r="AA73" i="202"/>
  <c r="V27" i="89"/>
  <c r="X27" i="89" s="1"/>
  <c r="AB27" i="89"/>
  <c r="AA57" i="76"/>
  <c r="V57" i="76"/>
  <c r="W57" i="76" s="1"/>
  <c r="AA14" i="79"/>
  <c r="V14" i="79"/>
  <c r="W14" i="79" s="1"/>
  <c r="AB85" i="73"/>
  <c r="V85" i="73"/>
  <c r="X85" i="73" s="1"/>
  <c r="AB53" i="89"/>
  <c r="V53" i="89"/>
  <c r="X53" i="89" s="1"/>
  <c r="V67" i="76"/>
  <c r="W67" i="76" s="1"/>
  <c r="AA67" i="76"/>
  <c r="V59" i="76"/>
  <c r="W59" i="76" s="1"/>
  <c r="AA59" i="76"/>
  <c r="V67" i="202"/>
  <c r="W67" i="202" s="1"/>
  <c r="AA67" i="202"/>
  <c r="AD17" i="75"/>
  <c r="V17" i="75"/>
  <c r="X17" i="75" s="1"/>
  <c r="U108" i="65"/>
  <c r="U4" i="65" s="1"/>
  <c r="AA45" i="82"/>
  <c r="AB52" i="73"/>
  <c r="AD52" i="73"/>
  <c r="AD65" i="72"/>
  <c r="V65" i="72"/>
  <c r="X65" i="72" s="1"/>
  <c r="AA62" i="76"/>
  <c r="V62" i="76"/>
  <c r="W62" i="76" s="1"/>
  <c r="AC13" i="82"/>
  <c r="V13" i="82"/>
  <c r="W13" i="82" s="1"/>
  <c r="AC18" i="82"/>
  <c r="V18" i="82"/>
  <c r="W18" i="82" s="1"/>
  <c r="AA41" i="79"/>
  <c r="V41" i="79"/>
  <c r="W41" i="79" s="1"/>
  <c r="AA46" i="202"/>
  <c r="V46" i="202"/>
  <c r="W46" i="202" s="1"/>
  <c r="AB63" i="73"/>
  <c r="V63" i="73"/>
  <c r="X63" i="73" s="1"/>
  <c r="AB29" i="89"/>
  <c r="V29" i="89"/>
  <c r="X29" i="89" s="1"/>
  <c r="AB75" i="73"/>
  <c r="V75" i="73"/>
  <c r="X75" i="73" s="1"/>
  <c r="AB82" i="72"/>
  <c r="V82" i="72"/>
  <c r="X82" i="72" s="1"/>
  <c r="AA14" i="82"/>
  <c r="AC14" i="82"/>
  <c r="V14" i="82"/>
  <c r="W14" i="82" s="1"/>
  <c r="AA28" i="80"/>
  <c r="V28" i="80"/>
  <c r="W28" i="80" s="1"/>
  <c r="AB92" i="86"/>
  <c r="V92" i="86"/>
  <c r="X92" i="86" s="1"/>
  <c r="V37" i="82"/>
  <c r="W37" i="82" s="1"/>
  <c r="AA37" i="82"/>
  <c r="V71" i="72"/>
  <c r="X71" i="72" s="1"/>
  <c r="AB71" i="72"/>
  <c r="AA58" i="202"/>
  <c r="V58" i="202"/>
  <c r="W58" i="202" s="1"/>
  <c r="AA32" i="80"/>
  <c r="V32" i="80"/>
  <c r="W32" i="80" s="1"/>
  <c r="AA56" i="76"/>
  <c r="V56" i="76"/>
  <c r="W56" i="76" s="1"/>
  <c r="V19" i="80"/>
  <c r="W19" i="80" s="1"/>
  <c r="AC19" i="80"/>
  <c r="AB79" i="73"/>
  <c r="V79" i="73"/>
  <c r="X79" i="73" s="1"/>
  <c r="AC21" i="80"/>
  <c r="V21" i="80"/>
  <c r="W21" i="80" s="1"/>
  <c r="AB83" i="72"/>
  <c r="V83" i="72"/>
  <c r="X83" i="72" s="1"/>
  <c r="AB24" i="74"/>
  <c r="V24" i="74"/>
  <c r="X24" i="74" s="1"/>
  <c r="V30" i="89"/>
  <c r="X30" i="89" s="1"/>
  <c r="AB30" i="89"/>
  <c r="U103" i="72"/>
  <c r="U4" i="72" s="1"/>
  <c r="V18" i="74"/>
  <c r="X18" i="74" s="1"/>
  <c r="AD18" i="74"/>
  <c r="V10" i="202"/>
  <c r="W10" i="202" s="1"/>
  <c r="AA10" i="202"/>
  <c r="AA43" i="82"/>
  <c r="V43" i="82"/>
  <c r="W43" i="82" s="1"/>
  <c r="AC18" i="80"/>
  <c r="V18" i="80"/>
  <c r="W18" i="80" s="1"/>
  <c r="AA11" i="79"/>
  <c r="V11" i="79"/>
  <c r="W11" i="79" s="1"/>
  <c r="AC21" i="82"/>
  <c r="V21" i="82"/>
  <c r="W21" i="82" s="1"/>
  <c r="AA13" i="79"/>
  <c r="V13" i="79"/>
  <c r="W13" i="79" s="1"/>
  <c r="AC15" i="82"/>
  <c r="V15" i="82"/>
  <c r="W15" i="82" s="1"/>
  <c r="AA12" i="77"/>
  <c r="V12" i="77"/>
  <c r="W12" i="77" s="1"/>
  <c r="V76" i="72"/>
  <c r="X76" i="72" s="1"/>
  <c r="AB76" i="72"/>
  <c r="V30" i="79"/>
  <c r="W30" i="79" s="1"/>
  <c r="AA30" i="79"/>
  <c r="V24" i="75"/>
  <c r="X24" i="75" s="1"/>
  <c r="AB24" i="75"/>
  <c r="AA60" i="76"/>
  <c r="V60" i="76"/>
  <c r="W60" i="76" s="1"/>
  <c r="V90" i="73"/>
  <c r="X90" i="73" s="1"/>
  <c r="AB90" i="73"/>
  <c r="V43" i="80"/>
  <c r="W43" i="80" s="1"/>
  <c r="AA43" i="80"/>
  <c r="AA35" i="82"/>
  <c r="V35" i="82"/>
  <c r="W35" i="82" s="1"/>
  <c r="AA20" i="79"/>
  <c r="V20" i="79"/>
  <c r="W20" i="79" s="1"/>
  <c r="AA29" i="79"/>
  <c r="V29" i="79"/>
  <c r="W29" i="79" s="1"/>
  <c r="AD18" i="75"/>
  <c r="V18" i="75"/>
  <c r="X18" i="75" s="1"/>
  <c r="V41" i="82"/>
  <c r="W41" i="82" s="1"/>
  <c r="AA41" i="82"/>
  <c r="AA24" i="80"/>
  <c r="V24" i="80"/>
  <c r="W24" i="80" s="1"/>
  <c r="AA12" i="79"/>
  <c r="V12" i="79"/>
  <c r="W12" i="79" s="1"/>
  <c r="V56" i="202"/>
  <c r="W56" i="202" s="1"/>
  <c r="AA56" i="202"/>
  <c r="V32" i="89"/>
  <c r="X32" i="89" s="1"/>
  <c r="AB32" i="89"/>
  <c r="V26" i="80"/>
  <c r="W26" i="80" s="1"/>
  <c r="AA26" i="80"/>
  <c r="V57" i="77"/>
  <c r="W57" i="77" s="1"/>
  <c r="AC57" i="77"/>
  <c r="AA78" i="77"/>
  <c r="V58" i="79"/>
  <c r="W58" i="79" s="1"/>
  <c r="V54" i="79"/>
  <c r="W54" i="79" s="1"/>
  <c r="AA69" i="79"/>
  <c r="V47" i="82"/>
  <c r="W47" i="82" s="1"/>
  <c r="P4" i="73"/>
  <c r="AB58" i="73"/>
  <c r="N4" i="71"/>
  <c r="AB100" i="87"/>
  <c r="N11" i="35"/>
  <c r="O4" i="68"/>
  <c r="R4" i="68"/>
  <c r="M4" i="35"/>
  <c r="AA57" i="77"/>
  <c r="V57" i="82"/>
  <c r="W57" i="82" s="1"/>
  <c r="AA45" i="80"/>
  <c r="U91" i="76"/>
  <c r="U4" i="76" s="1"/>
  <c r="T4" i="75"/>
  <c r="AB21" i="74"/>
  <c r="AB18" i="74"/>
  <c r="AB67" i="73"/>
  <c r="V52" i="73"/>
  <c r="X52" i="73" s="1"/>
  <c r="J11" i="35"/>
  <c r="N7" i="35"/>
  <c r="T4" i="66"/>
  <c r="AA67" i="79"/>
  <c r="V39" i="80"/>
  <c r="W39" i="80" s="1"/>
  <c r="AA44" i="76"/>
  <c r="P4" i="71"/>
  <c r="AB51" i="89"/>
  <c r="M4" i="68"/>
  <c r="M4" i="78"/>
  <c r="P4" i="35"/>
  <c r="R4" i="78"/>
  <c r="T4" i="68"/>
  <c r="P17" i="35"/>
  <c r="M4" i="71"/>
  <c r="M4" i="73"/>
  <c r="P4" i="75"/>
  <c r="AA56" i="79"/>
  <c r="AB37" i="75"/>
  <c r="O4" i="71"/>
  <c r="O4" i="66"/>
  <c r="N4" i="66"/>
  <c r="N4" i="78"/>
  <c r="U96" i="78"/>
  <c r="O4" i="75"/>
  <c r="U54" i="75"/>
  <c r="U4" i="75" s="1"/>
  <c r="N4" i="75"/>
  <c r="M4" i="75"/>
  <c r="J19" i="35"/>
  <c r="R4" i="73"/>
  <c r="U95" i="71"/>
  <c r="U4" i="71" s="1"/>
  <c r="AB45" i="89"/>
  <c r="L11" i="35"/>
  <c r="U101" i="68"/>
  <c r="U4" i="68" s="1"/>
  <c r="P4" i="78"/>
  <c r="V33" i="80"/>
  <c r="W33" i="80" s="1"/>
  <c r="P19" i="35"/>
  <c r="V62" i="73"/>
  <c r="X62" i="73" s="1"/>
  <c r="U111" i="73"/>
  <c r="U4" i="73" s="1"/>
  <c r="O4" i="73"/>
  <c r="AB68" i="73"/>
  <c r="U102" i="66"/>
  <c r="U4" i="66" s="1"/>
  <c r="O7" i="35"/>
  <c r="K7" i="35"/>
  <c r="L4" i="78"/>
  <c r="AB35" i="75"/>
  <c r="V54" i="82"/>
  <c r="W54" i="82" s="1"/>
  <c r="AB84" i="86"/>
  <c r="AB45" i="73"/>
  <c r="V45" i="73"/>
  <c r="X45" i="73" s="1"/>
  <c r="AB57" i="73"/>
  <c r="V57" i="73"/>
  <c r="X57" i="73" s="1"/>
  <c r="V42" i="80"/>
  <c r="W42" i="80" s="1"/>
  <c r="AA42" i="80"/>
  <c r="AB70" i="73"/>
  <c r="V70" i="73"/>
  <c r="X70" i="73" s="1"/>
  <c r="V19" i="74"/>
  <c r="X19" i="74" s="1"/>
  <c r="AB19" i="74"/>
  <c r="V47" i="80"/>
  <c r="W47" i="80" s="1"/>
  <c r="AA47" i="80"/>
  <c r="AB42" i="75"/>
  <c r="V42" i="75"/>
  <c r="X42" i="75" s="1"/>
  <c r="AB31" i="75"/>
  <c r="V31" i="75"/>
  <c r="X31" i="75" s="1"/>
  <c r="AA53" i="82"/>
  <c r="V53" i="82"/>
  <c r="W53" i="82" s="1"/>
  <c r="V16" i="74"/>
  <c r="X16" i="74" s="1"/>
  <c r="AB16" i="74"/>
  <c r="V13" i="75"/>
  <c r="X13" i="75" s="1"/>
  <c r="AB13" i="75"/>
  <c r="AB69" i="73"/>
  <c r="V69" i="73"/>
  <c r="X69" i="73" s="1"/>
  <c r="AD73" i="87"/>
  <c r="V73" i="87"/>
  <c r="X73" i="87" s="1"/>
  <c r="V36" i="75"/>
  <c r="X36" i="75" s="1"/>
  <c r="AB36" i="75"/>
  <c r="AA38" i="80"/>
  <c r="V38" i="80"/>
  <c r="W38" i="80" s="1"/>
  <c r="AB72" i="73"/>
  <c r="V72" i="73"/>
  <c r="X72" i="73" s="1"/>
  <c r="V55" i="79"/>
  <c r="W55" i="79" s="1"/>
  <c r="AA55" i="79"/>
  <c r="AB49" i="73"/>
  <c r="V49" i="73"/>
  <c r="X49" i="73" s="1"/>
  <c r="V33" i="75"/>
  <c r="X33" i="75" s="1"/>
  <c r="AB33" i="75"/>
  <c r="AB77" i="73"/>
  <c r="V77" i="73"/>
  <c r="X77" i="73" s="1"/>
  <c r="AD81" i="87"/>
  <c r="V81" i="87"/>
  <c r="X81" i="87" s="1"/>
  <c r="AA56" i="82"/>
  <c r="V56" i="82"/>
  <c r="W56" i="82" s="1"/>
  <c r="AB71" i="73"/>
  <c r="V71" i="73"/>
  <c r="X71" i="73" s="1"/>
  <c r="V25" i="74"/>
  <c r="X25" i="74" s="1"/>
  <c r="AB25" i="74"/>
  <c r="AB94" i="71"/>
  <c r="V94" i="71"/>
  <c r="X94" i="71" s="1"/>
  <c r="AB73" i="73"/>
  <c r="V73" i="73"/>
  <c r="X73" i="73" s="1"/>
  <c r="AB82" i="73"/>
  <c r="V82" i="73"/>
  <c r="X82" i="73" s="1"/>
  <c r="AB43" i="73"/>
  <c r="V43" i="73"/>
  <c r="X43" i="73" s="1"/>
  <c r="AD68" i="87"/>
  <c r="V68" i="87"/>
  <c r="X68" i="87" s="1"/>
  <c r="V29" i="75"/>
  <c r="X29" i="75" s="1"/>
  <c r="AB29" i="75"/>
  <c r="AB11" i="75"/>
  <c r="V11" i="75"/>
  <c r="X11" i="75" s="1"/>
  <c r="AD69" i="87"/>
  <c r="V69" i="87"/>
  <c r="X69" i="87" s="1"/>
  <c r="AB64" i="73"/>
  <c r="V64" i="73"/>
  <c r="X64" i="73" s="1"/>
  <c r="AB48" i="73"/>
  <c r="V48" i="73"/>
  <c r="X48" i="73" s="1"/>
  <c r="AD72" i="87"/>
  <c r="V72" i="87"/>
  <c r="X72" i="87" s="1"/>
  <c r="AB66" i="73"/>
  <c r="V66" i="73"/>
  <c r="X66" i="73" s="1"/>
  <c r="V34" i="75"/>
  <c r="X34" i="75" s="1"/>
  <c r="AB34" i="75"/>
  <c r="V48" i="82"/>
  <c r="W48" i="82" s="1"/>
  <c r="AA48" i="82"/>
  <c r="AB38" i="75"/>
  <c r="V38" i="75"/>
  <c r="X38" i="75" s="1"/>
  <c r="AB53" i="73"/>
  <c r="V53" i="73"/>
  <c r="X53" i="73" s="1"/>
  <c r="AB56" i="89"/>
  <c r="V56" i="89"/>
  <c r="X56" i="89" s="1"/>
  <c r="AD74" i="87"/>
  <c r="V74" i="87"/>
  <c r="X74" i="87" s="1"/>
  <c r="AB23" i="74"/>
  <c r="V23" i="74"/>
  <c r="X23" i="74" s="1"/>
  <c r="V45" i="75"/>
  <c r="X45" i="75" s="1"/>
  <c r="AB45" i="75"/>
  <c r="V30" i="75"/>
  <c r="X30" i="75" s="1"/>
  <c r="AB30" i="75"/>
  <c r="V22" i="74"/>
  <c r="X22" i="74" s="1"/>
  <c r="AB22" i="74"/>
  <c r="V9" i="80"/>
  <c r="W9" i="80" s="1"/>
  <c r="AA9" i="80"/>
  <c r="AB54" i="73"/>
  <c r="V54" i="73"/>
  <c r="X54" i="73" s="1"/>
  <c r="AB87" i="73"/>
  <c r="V87" i="73"/>
  <c r="X87" i="73" s="1"/>
  <c r="V47" i="75"/>
  <c r="X47" i="75" s="1"/>
  <c r="AB47" i="75"/>
  <c r="AD82" i="87"/>
  <c r="V82" i="87"/>
  <c r="X82" i="87" s="1"/>
  <c r="AB51" i="73"/>
  <c r="V51" i="73"/>
  <c r="X51" i="73" s="1"/>
  <c r="AD76" i="87"/>
  <c r="V76" i="87"/>
  <c r="X76" i="87" s="1"/>
  <c r="V101" i="86"/>
  <c r="X101" i="86" s="1"/>
  <c r="AB101" i="86"/>
  <c r="V35" i="80"/>
  <c r="W35" i="80" s="1"/>
  <c r="AA35" i="80"/>
  <c r="AB65" i="73"/>
  <c r="V65" i="73"/>
  <c r="X65" i="73" s="1"/>
  <c r="V46" i="80"/>
  <c r="W46" i="80" s="1"/>
  <c r="AA46" i="80"/>
  <c r="V34" i="80"/>
  <c r="W34" i="80" s="1"/>
  <c r="AA34" i="80"/>
  <c r="V20" i="74"/>
  <c r="X20" i="74" s="1"/>
  <c r="AB20" i="74"/>
  <c r="AB60" i="73"/>
  <c r="V60" i="73"/>
  <c r="X60" i="73" s="1"/>
  <c r="AB50" i="73"/>
  <c r="V50" i="73"/>
  <c r="X50" i="73" s="1"/>
  <c r="AB41" i="75"/>
  <c r="V41" i="75"/>
  <c r="X41" i="75" s="1"/>
  <c r="V10" i="80"/>
  <c r="W10" i="80" s="1"/>
  <c r="AA10" i="80"/>
  <c r="AA40" i="80"/>
  <c r="V40" i="80"/>
  <c r="W40" i="80" s="1"/>
  <c r="AB56" i="73"/>
  <c r="V56" i="73"/>
  <c r="X56" i="73" s="1"/>
  <c r="V39" i="75"/>
  <c r="X39" i="75" s="1"/>
  <c r="AB39" i="75"/>
  <c r="AB10" i="75"/>
  <c r="V10" i="75"/>
  <c r="X10" i="75" s="1"/>
  <c r="AD71" i="87"/>
  <c r="V71" i="87"/>
  <c r="X71" i="87" s="1"/>
  <c r="V44" i="75"/>
  <c r="X44" i="75" s="1"/>
  <c r="AB44" i="75"/>
  <c r="AB32" i="75"/>
  <c r="V32" i="75"/>
  <c r="X32" i="75" s="1"/>
  <c r="AB17" i="74"/>
  <c r="V17" i="74"/>
  <c r="X17" i="74" s="1"/>
  <c r="AB47" i="73"/>
  <c r="V47" i="73"/>
  <c r="X47" i="73" s="1"/>
  <c r="AB46" i="73"/>
  <c r="V46" i="73"/>
  <c r="X46" i="73" s="1"/>
  <c r="V37" i="80"/>
  <c r="W37" i="80" s="1"/>
  <c r="AA37" i="80"/>
  <c r="V46" i="75"/>
  <c r="X46" i="75" s="1"/>
  <c r="AB46" i="75"/>
  <c r="AA68" i="79"/>
  <c r="V68" i="79"/>
  <c r="W68" i="79" s="1"/>
  <c r="AB26" i="74"/>
  <c r="V26" i="74"/>
  <c r="X26" i="74" s="1"/>
  <c r="V68" i="86"/>
  <c r="X68" i="86" s="1"/>
  <c r="AB68" i="86"/>
  <c r="AB55" i="73"/>
  <c r="V55" i="73"/>
  <c r="X55" i="73" s="1"/>
  <c r="AD75" i="87"/>
  <c r="V75" i="87"/>
  <c r="X75" i="87" s="1"/>
  <c r="AA41" i="80"/>
  <c r="V41" i="80"/>
  <c r="W41" i="80" s="1"/>
  <c r="AB61" i="73"/>
  <c r="V61" i="73"/>
  <c r="X61" i="73" s="1"/>
  <c r="AB76" i="73"/>
  <c r="V76" i="73"/>
  <c r="X76" i="73" s="1"/>
  <c r="V43" i="75"/>
  <c r="X43" i="75" s="1"/>
  <c r="AB43" i="75"/>
  <c r="AD70" i="87"/>
  <c r="V70" i="87"/>
  <c r="X70" i="87" s="1"/>
  <c r="V40" i="75"/>
  <c r="X40" i="75" s="1"/>
  <c r="AB40" i="75"/>
  <c r="V36" i="80"/>
  <c r="W36" i="80" s="1"/>
  <c r="AA36" i="80"/>
  <c r="AB59" i="73"/>
  <c r="V59" i="73"/>
  <c r="X59" i="73" s="1"/>
  <c r="V49" i="79"/>
  <c r="W49" i="79" s="1"/>
  <c r="AA77" i="202"/>
  <c r="AB55" i="89"/>
  <c r="V44" i="89"/>
  <c r="X44" i="89" s="1"/>
  <c r="AA77" i="77"/>
  <c r="R4" i="202"/>
  <c r="L4" i="202"/>
  <c r="N4" i="202"/>
  <c r="M4" i="202"/>
  <c r="P4" i="202"/>
  <c r="T4" i="202"/>
  <c r="O4" i="202"/>
  <c r="AB100" i="86"/>
  <c r="M4" i="80"/>
  <c r="T4" i="80"/>
  <c r="L4" i="80"/>
  <c r="AD104" i="67"/>
  <c r="R9" i="35" s="1"/>
  <c r="AA80" i="202"/>
  <c r="U83" i="202"/>
  <c r="U4" i="202" s="1"/>
  <c r="AA85" i="81"/>
  <c r="AA38" i="81"/>
  <c r="P10" i="35"/>
  <c r="AB33" i="89"/>
  <c r="V77" i="87"/>
  <c r="X77" i="87" s="1"/>
  <c r="AD77" i="87"/>
  <c r="V51" i="79"/>
  <c r="W51" i="79" s="1"/>
  <c r="R4" i="79"/>
  <c r="J20" i="35"/>
  <c r="T20" i="35" s="1"/>
  <c r="P4" i="91"/>
  <c r="M4" i="74"/>
  <c r="L12" i="35"/>
  <c r="V63" i="81"/>
  <c r="W63" i="81" s="1"/>
  <c r="U58" i="80"/>
  <c r="U4" i="80" s="1"/>
  <c r="L4" i="91"/>
  <c r="L16" i="35"/>
  <c r="M16" i="35"/>
  <c r="U63" i="91"/>
  <c r="U4" i="91" s="1"/>
  <c r="N4" i="89"/>
  <c r="K12" i="35"/>
  <c r="N12" i="35"/>
  <c r="M10" i="35"/>
  <c r="AB77" i="87"/>
  <c r="L10" i="35"/>
  <c r="R4" i="87"/>
  <c r="V80" i="86"/>
  <c r="X80" i="86" s="1"/>
  <c r="P4" i="74"/>
  <c r="R4" i="74"/>
  <c r="N4" i="74"/>
  <c r="U53" i="74"/>
  <c r="U4" i="74" s="1"/>
  <c r="V29" i="74"/>
  <c r="X29" i="74" s="1"/>
  <c r="AB29" i="74"/>
  <c r="AB43" i="89"/>
  <c r="V43" i="89"/>
  <c r="X43" i="89" s="1"/>
  <c r="V85" i="87"/>
  <c r="X85" i="87" s="1"/>
  <c r="AB85" i="87"/>
  <c r="AB99" i="87"/>
  <c r="V99" i="87"/>
  <c r="X99" i="87" s="1"/>
  <c r="O4" i="89"/>
  <c r="M14" i="35"/>
  <c r="V76" i="202"/>
  <c r="W76" i="202" s="1"/>
  <c r="AA76" i="202"/>
  <c r="O16" i="35"/>
  <c r="R4" i="91"/>
  <c r="AB77" i="86"/>
  <c r="V77" i="86"/>
  <c r="X77" i="86" s="1"/>
  <c r="V82" i="86"/>
  <c r="X82" i="86" s="1"/>
  <c r="AB82" i="86"/>
  <c r="L6" i="35"/>
  <c r="N4" i="85"/>
  <c r="V94" i="87"/>
  <c r="X94" i="87" s="1"/>
  <c r="AB94" i="87"/>
  <c r="AB47" i="89"/>
  <c r="V47" i="89"/>
  <c r="X47" i="89" s="1"/>
  <c r="AB87" i="87"/>
  <c r="V87" i="87"/>
  <c r="X87" i="87" s="1"/>
  <c r="J10" i="35"/>
  <c r="L4" i="87"/>
  <c r="V93" i="86"/>
  <c r="X93" i="86" s="1"/>
  <c r="AB93" i="86"/>
  <c r="V50" i="89"/>
  <c r="X50" i="89" s="1"/>
  <c r="AB50" i="89"/>
  <c r="K6" i="35"/>
  <c r="M4" i="85"/>
  <c r="AB69" i="86"/>
  <c r="V69" i="86"/>
  <c r="X69" i="86" s="1"/>
  <c r="AB59" i="91"/>
  <c r="V59" i="91"/>
  <c r="X59" i="91" s="1"/>
  <c r="AB39" i="89"/>
  <c r="V39" i="89"/>
  <c r="X39" i="89" s="1"/>
  <c r="AB58" i="91"/>
  <c r="V58" i="91"/>
  <c r="X58" i="91" s="1"/>
  <c r="V38" i="74"/>
  <c r="X38" i="74" s="1"/>
  <c r="AB38" i="74"/>
  <c r="AB87" i="86"/>
  <c r="V87" i="86"/>
  <c r="X87" i="86" s="1"/>
  <c r="V32" i="74"/>
  <c r="X32" i="74" s="1"/>
  <c r="AB32" i="74"/>
  <c r="AB35" i="89"/>
  <c r="V35" i="89"/>
  <c r="X35" i="89" s="1"/>
  <c r="V82" i="202"/>
  <c r="W82" i="202" s="1"/>
  <c r="AA82" i="202"/>
  <c r="AB28" i="74"/>
  <c r="V28" i="74"/>
  <c r="X28" i="74" s="1"/>
  <c r="V89" i="87"/>
  <c r="X89" i="87" s="1"/>
  <c r="AB89" i="87"/>
  <c r="AB61" i="91"/>
  <c r="V61" i="91"/>
  <c r="X61" i="91" s="1"/>
  <c r="T4" i="85"/>
  <c r="P6" i="35"/>
  <c r="V97" i="87"/>
  <c r="X97" i="87" s="1"/>
  <c r="AB97" i="87"/>
  <c r="AB64" i="86"/>
  <c r="V64" i="86"/>
  <c r="X64" i="86" s="1"/>
  <c r="P8" i="35"/>
  <c r="T4" i="86"/>
  <c r="AB90" i="87"/>
  <c r="V90" i="87"/>
  <c r="X90" i="87" s="1"/>
  <c r="L4" i="88"/>
  <c r="J12" i="35"/>
  <c r="V27" i="74"/>
  <c r="X27" i="74" s="1"/>
  <c r="AB27" i="74"/>
  <c r="V71" i="86"/>
  <c r="X71" i="86" s="1"/>
  <c r="AB71" i="86"/>
  <c r="V90" i="86"/>
  <c r="X90" i="86" s="1"/>
  <c r="AB90" i="86"/>
  <c r="P12" i="35"/>
  <c r="T4" i="88"/>
  <c r="V57" i="91"/>
  <c r="X57" i="91" s="1"/>
  <c r="AB57" i="91"/>
  <c r="V83" i="86"/>
  <c r="X83" i="86" s="1"/>
  <c r="AB83" i="86"/>
  <c r="AB92" i="87"/>
  <c r="V92" i="87"/>
  <c r="X92" i="87" s="1"/>
  <c r="AB80" i="87"/>
  <c r="V80" i="87"/>
  <c r="X80" i="87" s="1"/>
  <c r="T4" i="74"/>
  <c r="V81" i="86"/>
  <c r="X81" i="86" s="1"/>
  <c r="AB81" i="86"/>
  <c r="V72" i="86"/>
  <c r="X72" i="86" s="1"/>
  <c r="AB72" i="86"/>
  <c r="AA48" i="80"/>
  <c r="V48" i="80"/>
  <c r="W48" i="80" s="1"/>
  <c r="V91" i="86"/>
  <c r="X91" i="86" s="1"/>
  <c r="AB91" i="86"/>
  <c r="AA52" i="80"/>
  <c r="V52" i="80"/>
  <c r="W52" i="80" s="1"/>
  <c r="V65" i="86"/>
  <c r="X65" i="86" s="1"/>
  <c r="AB65" i="86"/>
  <c r="O4" i="85"/>
  <c r="M6" i="35"/>
  <c r="M12" i="35"/>
  <c r="O4" i="88"/>
  <c r="AB89" i="86"/>
  <c r="V89" i="86"/>
  <c r="X89" i="86" s="1"/>
  <c r="V79" i="86"/>
  <c r="X79" i="86" s="1"/>
  <c r="AB79" i="86"/>
  <c r="O14" i="35"/>
  <c r="R4" i="89"/>
  <c r="V17" i="85"/>
  <c r="AB17" i="85"/>
  <c r="V54" i="89"/>
  <c r="X54" i="89" s="1"/>
  <c r="AB54" i="89"/>
  <c r="V56" i="91"/>
  <c r="X56" i="91" s="1"/>
  <c r="AB56" i="91"/>
  <c r="V42" i="89"/>
  <c r="X42" i="89" s="1"/>
  <c r="AB42" i="89"/>
  <c r="V95" i="86"/>
  <c r="X95" i="86" s="1"/>
  <c r="AB95" i="86"/>
  <c r="AB57" i="86"/>
  <c r="V57" i="86"/>
  <c r="X57" i="86" s="1"/>
  <c r="V95" i="87"/>
  <c r="X95" i="87" s="1"/>
  <c r="AB95" i="87"/>
  <c r="V38" i="89"/>
  <c r="X38" i="89" s="1"/>
  <c r="AB38" i="89"/>
  <c r="V94" i="86"/>
  <c r="X94" i="86" s="1"/>
  <c r="AB94" i="86"/>
  <c r="P4" i="87"/>
  <c r="N10" i="35"/>
  <c r="V42" i="74"/>
  <c r="X42" i="74" s="1"/>
  <c r="AB42" i="74"/>
  <c r="U101" i="87"/>
  <c r="U4" i="87" s="1"/>
  <c r="V33" i="74"/>
  <c r="X33" i="74" s="1"/>
  <c r="AB33" i="74"/>
  <c r="L4" i="89"/>
  <c r="J14" i="35"/>
  <c r="V79" i="87"/>
  <c r="X79" i="87" s="1"/>
  <c r="AB79" i="87"/>
  <c r="V8" i="82"/>
  <c r="W8" i="82" s="1"/>
  <c r="AA8" i="82"/>
  <c r="V81" i="202"/>
  <c r="W81" i="202" s="1"/>
  <c r="AA81" i="202"/>
  <c r="AB63" i="86"/>
  <c r="V63" i="86"/>
  <c r="X63" i="86" s="1"/>
  <c r="AB85" i="86"/>
  <c r="V85" i="86"/>
  <c r="X85" i="86" s="1"/>
  <c r="V50" i="80"/>
  <c r="W50" i="80" s="1"/>
  <c r="AA50" i="80"/>
  <c r="AB36" i="74"/>
  <c r="V36" i="74"/>
  <c r="X36" i="74" s="1"/>
  <c r="V78" i="87"/>
  <c r="X78" i="87" s="1"/>
  <c r="AB78" i="87"/>
  <c r="L4" i="85"/>
  <c r="J6" i="35"/>
  <c r="V60" i="91"/>
  <c r="X60" i="91" s="1"/>
  <c r="AB60" i="91"/>
  <c r="P4" i="85"/>
  <c r="N6" i="35"/>
  <c r="AA46" i="82"/>
  <c r="V46" i="82"/>
  <c r="W46" i="82" s="1"/>
  <c r="V14" i="85"/>
  <c r="AB14" i="85"/>
  <c r="V49" i="89"/>
  <c r="X49" i="89" s="1"/>
  <c r="AB49" i="89"/>
  <c r="L8" i="35"/>
  <c r="N4" i="86"/>
  <c r="O4" i="74"/>
  <c r="AB76" i="86"/>
  <c r="V76" i="86"/>
  <c r="X76" i="86" s="1"/>
  <c r="K14" i="35"/>
  <c r="M4" i="89"/>
  <c r="V60" i="86"/>
  <c r="X60" i="86" s="1"/>
  <c r="AB60" i="86"/>
  <c r="V58" i="86"/>
  <c r="X58" i="86" s="1"/>
  <c r="AB58" i="86"/>
  <c r="U57" i="89"/>
  <c r="U4" i="89" s="1"/>
  <c r="AB10" i="85"/>
  <c r="V10" i="85"/>
  <c r="X10" i="85" s="1"/>
  <c r="V67" i="86"/>
  <c r="X67" i="86" s="1"/>
  <c r="AB67" i="86"/>
  <c r="V41" i="89"/>
  <c r="X41" i="89" s="1"/>
  <c r="AB41" i="89"/>
  <c r="M4" i="86"/>
  <c r="K8" i="35"/>
  <c r="T4" i="89"/>
  <c r="P14" i="35"/>
  <c r="R4" i="88"/>
  <c r="O12" i="35"/>
  <c r="AB31" i="74"/>
  <c r="V31" i="74"/>
  <c r="X31" i="74" s="1"/>
  <c r="N14" i="35"/>
  <c r="P4" i="89"/>
  <c r="V36" i="89"/>
  <c r="X36" i="89" s="1"/>
  <c r="AB36" i="89"/>
  <c r="AA8" i="80"/>
  <c r="V8" i="80"/>
  <c r="W8" i="80" s="1"/>
  <c r="AB96" i="86"/>
  <c r="V96" i="86"/>
  <c r="X96" i="86" s="1"/>
  <c r="V8" i="85"/>
  <c r="X8" i="85" s="1"/>
  <c r="AB8" i="85"/>
  <c r="U89" i="85"/>
  <c r="U4" i="85" s="1"/>
  <c r="AB11" i="85"/>
  <c r="V11" i="85"/>
  <c r="X11" i="85" s="1"/>
  <c r="AB39" i="74"/>
  <c r="V39" i="74"/>
  <c r="X39" i="74" s="1"/>
  <c r="AB37" i="89"/>
  <c r="V37" i="89"/>
  <c r="X37" i="89" s="1"/>
  <c r="O4" i="86"/>
  <c r="M8" i="35"/>
  <c r="AA76" i="77"/>
  <c r="V76" i="77"/>
  <c r="W76" i="77" s="1"/>
  <c r="P16" i="35"/>
  <c r="T4" i="91"/>
  <c r="V99" i="86"/>
  <c r="X99" i="86" s="1"/>
  <c r="AB99" i="86"/>
  <c r="AB83" i="87"/>
  <c r="V83" i="87"/>
  <c r="X83" i="87" s="1"/>
  <c r="P4" i="86"/>
  <c r="N8" i="35"/>
  <c r="AB66" i="86"/>
  <c r="V66" i="86"/>
  <c r="X66" i="86" s="1"/>
  <c r="V34" i="74"/>
  <c r="X34" i="74" s="1"/>
  <c r="AB34" i="74"/>
  <c r="AA8" i="79"/>
  <c r="V8" i="79"/>
  <c r="W8" i="79" s="1"/>
  <c r="V86" i="87"/>
  <c r="X86" i="87" s="1"/>
  <c r="AB86" i="87"/>
  <c r="V37" i="74"/>
  <c r="X37" i="74" s="1"/>
  <c r="AB37" i="74"/>
  <c r="AB52" i="89"/>
  <c r="V52" i="89"/>
  <c r="X52" i="89" s="1"/>
  <c r="V62" i="86"/>
  <c r="X62" i="86" s="1"/>
  <c r="AB62" i="86"/>
  <c r="AB61" i="86"/>
  <c r="V61" i="86"/>
  <c r="X61" i="86" s="1"/>
  <c r="L4" i="86"/>
  <c r="J8" i="35"/>
  <c r="V9" i="85"/>
  <c r="X9" i="85" s="1"/>
  <c r="AB9" i="85"/>
  <c r="V13" i="85"/>
  <c r="AB13" i="85"/>
  <c r="AB35" i="74"/>
  <c r="V35" i="74"/>
  <c r="X35" i="74" s="1"/>
  <c r="AA66" i="81"/>
  <c r="V42" i="81"/>
  <c r="W42" i="81" s="1"/>
  <c r="AB97" i="86"/>
  <c r="V97" i="86"/>
  <c r="X97" i="86" s="1"/>
  <c r="V49" i="80"/>
  <c r="W49" i="80" s="1"/>
  <c r="AA49" i="80"/>
  <c r="V75" i="86"/>
  <c r="X75" i="86" s="1"/>
  <c r="AB75" i="86"/>
  <c r="M4" i="91"/>
  <c r="AB78" i="86"/>
  <c r="V78" i="86"/>
  <c r="X78" i="86" s="1"/>
  <c r="V73" i="86"/>
  <c r="X73" i="86" s="1"/>
  <c r="AB73" i="86"/>
  <c r="AA53" i="79"/>
  <c r="V53" i="79"/>
  <c r="W53" i="79" s="1"/>
  <c r="AB40" i="74"/>
  <c r="V40" i="74"/>
  <c r="X40" i="74" s="1"/>
  <c r="AB88" i="86"/>
  <c r="V88" i="86"/>
  <c r="X88" i="86" s="1"/>
  <c r="V70" i="86"/>
  <c r="X70" i="86" s="1"/>
  <c r="AB70" i="86"/>
  <c r="AB86" i="86"/>
  <c r="V86" i="86"/>
  <c r="X86" i="86" s="1"/>
  <c r="V79" i="202"/>
  <c r="W79" i="202" s="1"/>
  <c r="AA79" i="202"/>
  <c r="V41" i="74"/>
  <c r="X41" i="74" s="1"/>
  <c r="AB41" i="74"/>
  <c r="V88" i="87"/>
  <c r="X88" i="87" s="1"/>
  <c r="AB88" i="87"/>
  <c r="AB19" i="85"/>
  <c r="V19" i="85"/>
  <c r="AB18" i="85"/>
  <c r="V18" i="85"/>
  <c r="AA51" i="80"/>
  <c r="V51" i="80"/>
  <c r="W51" i="80" s="1"/>
  <c r="AB59" i="86"/>
  <c r="V59" i="86"/>
  <c r="X59" i="86" s="1"/>
  <c r="U102" i="86"/>
  <c r="U4" i="86" s="1"/>
  <c r="AB40" i="89"/>
  <c r="V40" i="89"/>
  <c r="X40" i="89" s="1"/>
  <c r="AB93" i="87"/>
  <c r="V93" i="87"/>
  <c r="X93" i="87" s="1"/>
  <c r="AA79" i="77"/>
  <c r="V79" i="77"/>
  <c r="W79" i="77" s="1"/>
  <c r="V74" i="86"/>
  <c r="X74" i="86" s="1"/>
  <c r="AB74" i="86"/>
  <c r="AB46" i="89"/>
  <c r="V46" i="89"/>
  <c r="X46" i="89" s="1"/>
  <c r="R4" i="85"/>
  <c r="O6" i="35"/>
  <c r="AB48" i="89"/>
  <c r="V48" i="89"/>
  <c r="X48" i="89" s="1"/>
  <c r="V98" i="87"/>
  <c r="X98" i="87" s="1"/>
  <c r="AB98" i="87"/>
  <c r="V78" i="202"/>
  <c r="W78" i="202" s="1"/>
  <c r="AA78" i="202"/>
  <c r="V91" i="87"/>
  <c r="X91" i="87" s="1"/>
  <c r="AB91" i="87"/>
  <c r="U77" i="88"/>
  <c r="U4" i="88" s="1"/>
  <c r="O8" i="35"/>
  <c r="R4" i="86"/>
  <c r="V98" i="86"/>
  <c r="X98" i="86" s="1"/>
  <c r="AB98" i="86"/>
  <c r="AB55" i="86"/>
  <c r="V55" i="86"/>
  <c r="X55" i="86" s="1"/>
  <c r="AB30" i="74"/>
  <c r="V30" i="74"/>
  <c r="X30" i="74" s="1"/>
  <c r="AB34" i="89"/>
  <c r="V34" i="89"/>
  <c r="X34" i="89" s="1"/>
  <c r="AB96" i="87"/>
  <c r="V96" i="87"/>
  <c r="X96" i="87" s="1"/>
  <c r="AB84" i="87"/>
  <c r="V84" i="87"/>
  <c r="X84" i="87" s="1"/>
  <c r="AB16" i="85"/>
  <c r="V16" i="85"/>
  <c r="AB15" i="85"/>
  <c r="V15" i="85"/>
  <c r="M4" i="87"/>
  <c r="K10" i="35"/>
  <c r="P4" i="79"/>
  <c r="AA69" i="81"/>
  <c r="V27" i="81"/>
  <c r="W27" i="81" s="1"/>
  <c r="AA44" i="81"/>
  <c r="V79" i="81"/>
  <c r="W79" i="81" s="1"/>
  <c r="AA79" i="81"/>
  <c r="AA9" i="79"/>
  <c r="V9" i="79"/>
  <c r="W9" i="79" s="1"/>
  <c r="V60" i="79"/>
  <c r="W60" i="79" s="1"/>
  <c r="AA60" i="79"/>
  <c r="AA73" i="81"/>
  <c r="W55" i="80"/>
  <c r="X44" i="74"/>
  <c r="V64" i="81"/>
  <c r="W64" i="81" s="1"/>
  <c r="AA64" i="81"/>
  <c r="V37" i="81"/>
  <c r="W37" i="81" s="1"/>
  <c r="AA37" i="81"/>
  <c r="X105" i="73"/>
  <c r="AA65" i="79"/>
  <c r="V65" i="79"/>
  <c r="W65" i="79" s="1"/>
  <c r="AA65" i="77"/>
  <c r="V65" i="77"/>
  <c r="W65" i="77" s="1"/>
  <c r="V50" i="82"/>
  <c r="AA50" i="82"/>
  <c r="U61" i="82"/>
  <c r="U4" i="82" s="1"/>
  <c r="AA59" i="82"/>
  <c r="V59" i="82"/>
  <c r="W59" i="82" s="1"/>
  <c r="AA24" i="77"/>
  <c r="V24" i="77"/>
  <c r="W24" i="77" s="1"/>
  <c r="V51" i="81"/>
  <c r="W51" i="81" s="1"/>
  <c r="AA51" i="81"/>
  <c r="P4" i="82"/>
  <c r="V53" i="81"/>
  <c r="W53" i="81" s="1"/>
  <c r="AA53" i="81"/>
  <c r="AA77" i="81"/>
  <c r="V77" i="81"/>
  <c r="W77" i="81" s="1"/>
  <c r="AA56" i="77"/>
  <c r="V56" i="77"/>
  <c r="W56" i="77" s="1"/>
  <c r="AA28" i="81"/>
  <c r="V28" i="81"/>
  <c r="W28" i="81" s="1"/>
  <c r="AA82" i="81"/>
  <c r="V82" i="81"/>
  <c r="W82" i="81" s="1"/>
  <c r="AA54" i="77"/>
  <c r="V54" i="77"/>
  <c r="W54" i="77" s="1"/>
  <c r="AA28" i="77"/>
  <c r="V28" i="77"/>
  <c r="W28" i="77" s="1"/>
  <c r="V64" i="79"/>
  <c r="W64" i="79" s="1"/>
  <c r="AA64" i="79"/>
  <c r="M4" i="82"/>
  <c r="AA29" i="81"/>
  <c r="V29" i="81"/>
  <c r="W29" i="81" s="1"/>
  <c r="O4" i="82"/>
  <c r="AA55" i="81"/>
  <c r="V55" i="81"/>
  <c r="W55" i="81" s="1"/>
  <c r="N4" i="82"/>
  <c r="V65" i="81"/>
  <c r="W65" i="81" s="1"/>
  <c r="AA65" i="81"/>
  <c r="AA70" i="81"/>
  <c r="V70" i="81"/>
  <c r="W70" i="81" s="1"/>
  <c r="V29" i="77"/>
  <c r="W29" i="77" s="1"/>
  <c r="AA29" i="77"/>
  <c r="AA61" i="79"/>
  <c r="V61" i="79"/>
  <c r="W61" i="79" s="1"/>
  <c r="V67" i="81"/>
  <c r="W67" i="81" s="1"/>
  <c r="AA67" i="81"/>
  <c r="AA89" i="81"/>
  <c r="V89" i="81"/>
  <c r="W89" i="81" s="1"/>
  <c r="T4" i="82"/>
  <c r="AA68" i="81"/>
  <c r="V68" i="81"/>
  <c r="W68" i="81" s="1"/>
  <c r="V80" i="81"/>
  <c r="W80" i="81" s="1"/>
  <c r="AA80" i="81"/>
  <c r="V56" i="81"/>
  <c r="W56" i="81" s="1"/>
  <c r="AA56" i="81"/>
  <c r="AA47" i="81"/>
  <c r="V47" i="81"/>
  <c r="W47" i="81" s="1"/>
  <c r="L4" i="77"/>
  <c r="V62" i="79"/>
  <c r="W62" i="79" s="1"/>
  <c r="AA62" i="79"/>
  <c r="V52" i="77"/>
  <c r="W52" i="77" s="1"/>
  <c r="AA52" i="77"/>
  <c r="V63" i="79"/>
  <c r="W63" i="79" s="1"/>
  <c r="AA63" i="79"/>
  <c r="AA53" i="77"/>
  <c r="V53" i="77"/>
  <c r="W53" i="77" s="1"/>
  <c r="V40" i="81"/>
  <c r="W40" i="81" s="1"/>
  <c r="AA40" i="81"/>
  <c r="AA32" i="77"/>
  <c r="V32" i="77"/>
  <c r="W32" i="77" s="1"/>
  <c r="AA75" i="81"/>
  <c r="V75" i="81"/>
  <c r="W75" i="81" s="1"/>
  <c r="V43" i="81"/>
  <c r="W43" i="81" s="1"/>
  <c r="AA43" i="81"/>
  <c r="V58" i="82"/>
  <c r="W58" i="82" s="1"/>
  <c r="AA58" i="82"/>
  <c r="V39" i="81"/>
  <c r="W39" i="81" s="1"/>
  <c r="AA39" i="81"/>
  <c r="V32" i="81"/>
  <c r="W32" i="81" s="1"/>
  <c r="AA32" i="81"/>
  <c r="V62" i="81"/>
  <c r="W62" i="81" s="1"/>
  <c r="AA62" i="81"/>
  <c r="V36" i="81"/>
  <c r="W36" i="81" s="1"/>
  <c r="AA36" i="81"/>
  <c r="AA27" i="77"/>
  <c r="V27" i="77"/>
  <c r="W27" i="77" s="1"/>
  <c r="R4" i="77"/>
  <c r="M4" i="77"/>
  <c r="AA50" i="81"/>
  <c r="V50" i="81"/>
  <c r="W50" i="81" s="1"/>
  <c r="AA66" i="77"/>
  <c r="V66" i="77"/>
  <c r="W66" i="77" s="1"/>
  <c r="V30" i="81"/>
  <c r="W30" i="81" s="1"/>
  <c r="AA30" i="81"/>
  <c r="V49" i="81"/>
  <c r="W49" i="81" s="1"/>
  <c r="AA49" i="81"/>
  <c r="AA52" i="81"/>
  <c r="V52" i="81"/>
  <c r="W52" i="81" s="1"/>
  <c r="AA74" i="81"/>
  <c r="V74" i="81"/>
  <c r="W74" i="81" s="1"/>
  <c r="AA81" i="81"/>
  <c r="V81" i="81"/>
  <c r="W81" i="81" s="1"/>
  <c r="V87" i="81"/>
  <c r="W87" i="81" s="1"/>
  <c r="AA87" i="81"/>
  <c r="V46" i="81"/>
  <c r="W46" i="81" s="1"/>
  <c r="AA46" i="81"/>
  <c r="V21" i="77"/>
  <c r="U101" i="77"/>
  <c r="U4" i="77" s="1"/>
  <c r="AA21" i="77"/>
  <c r="P4" i="77"/>
  <c r="R4" i="82"/>
  <c r="V26" i="81"/>
  <c r="W26" i="81" s="1"/>
  <c r="AA26" i="81"/>
  <c r="V31" i="81"/>
  <c r="W31" i="81" s="1"/>
  <c r="AA31" i="81"/>
  <c r="AA25" i="77"/>
  <c r="V25" i="77"/>
  <c r="W25" i="77" s="1"/>
  <c r="V30" i="77"/>
  <c r="W30" i="77" s="1"/>
  <c r="AA30" i="77"/>
  <c r="V41" i="81"/>
  <c r="W41" i="81" s="1"/>
  <c r="AA41" i="81"/>
  <c r="AA22" i="77"/>
  <c r="V22" i="77"/>
  <c r="W22" i="77" s="1"/>
  <c r="O4" i="77"/>
  <c r="V76" i="81"/>
  <c r="W76" i="81" s="1"/>
  <c r="AA76" i="81"/>
  <c r="U70" i="79"/>
  <c r="U4" i="79" s="1"/>
  <c r="AA48" i="81"/>
  <c r="V48" i="81"/>
  <c r="W48" i="81" s="1"/>
  <c r="N4" i="77"/>
  <c r="V55" i="77"/>
  <c r="W55" i="77" s="1"/>
  <c r="AA55" i="77"/>
  <c r="V35" i="81"/>
  <c r="W35" i="81" s="1"/>
  <c r="AA35" i="81"/>
  <c r="AA71" i="81"/>
  <c r="V71" i="81"/>
  <c r="W71" i="81" s="1"/>
  <c r="V54" i="81"/>
  <c r="W54" i="81" s="1"/>
  <c r="AA54" i="81"/>
  <c r="AA24" i="81"/>
  <c r="V24" i="81"/>
  <c r="W24" i="81" s="1"/>
  <c r="AA26" i="77"/>
  <c r="V26" i="77"/>
  <c r="W26" i="77" s="1"/>
  <c r="X60" i="69"/>
  <c r="L4" i="82"/>
  <c r="AA88" i="81"/>
  <c r="V88" i="81"/>
  <c r="W88" i="81" s="1"/>
  <c r="V33" i="81"/>
  <c r="W33" i="81" s="1"/>
  <c r="AA33" i="81"/>
  <c r="AA51" i="77"/>
  <c r="V51" i="77"/>
  <c r="W51" i="77" s="1"/>
  <c r="AA60" i="82"/>
  <c r="V60" i="82"/>
  <c r="W60" i="82" s="1"/>
  <c r="T4" i="77"/>
  <c r="V45" i="81"/>
  <c r="W45" i="81" s="1"/>
  <c r="AA45" i="81"/>
  <c r="O33" i="35" l="1"/>
  <c r="T28" i="35"/>
  <c r="AI28" i="35" s="1"/>
  <c r="T30" i="35"/>
  <c r="U30" i="35" s="1"/>
  <c r="V30" i="35" s="1"/>
  <c r="T9" i="35"/>
  <c r="F9" i="35" s="1"/>
  <c r="T29" i="35"/>
  <c r="U29" i="35" s="1"/>
  <c r="V29" i="35" s="1"/>
  <c r="AJ29" i="35" s="1"/>
  <c r="T27" i="35"/>
  <c r="AI27" i="35" s="1"/>
  <c r="U25" i="35"/>
  <c r="V25" i="35" s="1"/>
  <c r="AI25" i="35"/>
  <c r="U20" i="35"/>
  <c r="V20" i="35" s="1"/>
  <c r="AJ20" i="35" s="1"/>
  <c r="AI20" i="35"/>
  <c r="U5" i="35"/>
  <c r="V5" i="35" s="1"/>
  <c r="AJ5" i="35" s="1"/>
  <c r="AI5" i="35"/>
  <c r="U15" i="35"/>
  <c r="V15" i="35" s="1"/>
  <c r="AI15" i="35"/>
  <c r="T13" i="35"/>
  <c r="F13" i="35" s="1"/>
  <c r="T23" i="35"/>
  <c r="T7" i="35"/>
  <c r="F7" i="35" s="1"/>
  <c r="T17" i="35"/>
  <c r="F17" i="35" s="1"/>
  <c r="T6" i="35"/>
  <c r="F6" i="35" s="1"/>
  <c r="T16" i="35"/>
  <c r="F16" i="35" s="1"/>
  <c r="T22" i="35"/>
  <c r="T26" i="35"/>
  <c r="F26" i="35" s="1"/>
  <c r="T14" i="35"/>
  <c r="F14" i="35" s="1"/>
  <c r="T11" i="35"/>
  <c r="F11" i="35" s="1"/>
  <c r="T21" i="35"/>
  <c r="T12" i="35"/>
  <c r="F12" i="35" s="1"/>
  <c r="T8" i="35"/>
  <c r="F8" i="35" s="1"/>
  <c r="T19" i="35"/>
  <c r="F19" i="35" s="1"/>
  <c r="T18" i="35"/>
  <c r="F18" i="35" s="1"/>
  <c r="T10" i="35"/>
  <c r="AI10" i="35" s="1"/>
  <c r="AC91" i="76"/>
  <c r="R22" i="35" s="1"/>
  <c r="T4" i="35"/>
  <c r="X15" i="85"/>
  <c r="X13" i="85"/>
  <c r="X12" i="85"/>
  <c r="X14" i="85"/>
  <c r="X16" i="65"/>
  <c r="X20" i="65"/>
  <c r="X18" i="65"/>
  <c r="X17" i="65"/>
  <c r="X19" i="65"/>
  <c r="U4" i="78"/>
  <c r="AB104" i="67"/>
  <c r="Q9" i="35" s="1"/>
  <c r="AD96" i="78"/>
  <c r="R4" i="35" s="1"/>
  <c r="AD102" i="66"/>
  <c r="R7" i="35" s="1"/>
  <c r="X112" i="69"/>
  <c r="AB101" i="68"/>
  <c r="Q11" i="35" s="1"/>
  <c r="V112" i="69"/>
  <c r="V4" i="69" s="1"/>
  <c r="AD111" i="73"/>
  <c r="R19" i="35" s="1"/>
  <c r="AD102" i="86"/>
  <c r="R8" i="35" s="1"/>
  <c r="AD103" i="72"/>
  <c r="R18" i="35" s="1"/>
  <c r="AD54" i="75"/>
  <c r="R21" i="35" s="1"/>
  <c r="V103" i="72"/>
  <c r="V4" i="72" s="1"/>
  <c r="AB103" i="72"/>
  <c r="Q18" i="35" s="1"/>
  <c r="X94" i="70"/>
  <c r="V94" i="70"/>
  <c r="V4" i="70" s="1"/>
  <c r="AC61" i="82"/>
  <c r="R25" i="35" s="1"/>
  <c r="AC58" i="80"/>
  <c r="R23" i="35" s="1"/>
  <c r="W91" i="76"/>
  <c r="AD53" i="74"/>
  <c r="R20" i="35" s="1"/>
  <c r="X103" i="72"/>
  <c r="X104" i="67"/>
  <c r="V108" i="65"/>
  <c r="V4" i="65" s="1"/>
  <c r="AD95" i="71"/>
  <c r="R17" i="35" s="1"/>
  <c r="V91" i="76"/>
  <c r="V4" i="76" s="1"/>
  <c r="V104" i="67"/>
  <c r="V4" i="67" s="1"/>
  <c r="AA91" i="76"/>
  <c r="Q22" i="35" s="1"/>
  <c r="AC101" i="77"/>
  <c r="V101" i="68"/>
  <c r="V4" i="68" s="1"/>
  <c r="AD101" i="68"/>
  <c r="R11" i="35" s="1"/>
  <c r="AB54" i="75"/>
  <c r="Q21" i="35" s="1"/>
  <c r="AB111" i="73"/>
  <c r="Q19" i="35" s="1"/>
  <c r="AB95" i="71"/>
  <c r="Q17" i="35" s="1"/>
  <c r="AB102" i="66"/>
  <c r="Q7" i="35" s="1"/>
  <c r="X54" i="75"/>
  <c r="X111" i="73"/>
  <c r="X101" i="68"/>
  <c r="V111" i="73"/>
  <c r="V4" i="73" s="1"/>
  <c r="V54" i="75"/>
  <c r="V4" i="75" s="1"/>
  <c r="V102" i="66"/>
  <c r="V4" i="66" s="1"/>
  <c r="X102" i="66"/>
  <c r="AB96" i="78"/>
  <c r="Q4" i="35" s="1"/>
  <c r="V95" i="71"/>
  <c r="V4" i="71" s="1"/>
  <c r="W83" i="202"/>
  <c r="V83" i="202"/>
  <c r="V4" i="202" s="1"/>
  <c r="AA83" i="202"/>
  <c r="AD101" i="87"/>
  <c r="R10" i="35" s="1"/>
  <c r="X95" i="71"/>
  <c r="X63" i="91"/>
  <c r="AB63" i="91"/>
  <c r="Q16" i="35" s="1"/>
  <c r="AB77" i="88"/>
  <c r="AB78" i="88" s="1"/>
  <c r="AB101" i="87"/>
  <c r="Q10" i="35" s="1"/>
  <c r="X101" i="87"/>
  <c r="AB53" i="74"/>
  <c r="Q20" i="35" s="1"/>
  <c r="V53" i="74"/>
  <c r="V4" i="74" s="1"/>
  <c r="X53" i="74"/>
  <c r="AA58" i="80"/>
  <c r="Q23" i="35" s="1"/>
  <c r="V96" i="78"/>
  <c r="W58" i="80"/>
  <c r="X77" i="88"/>
  <c r="V77" i="88"/>
  <c r="V4" i="88" s="1"/>
  <c r="AB89" i="85"/>
  <c r="V89" i="85"/>
  <c r="V4" i="85" s="1"/>
  <c r="V102" i="86"/>
  <c r="V4" i="86" s="1"/>
  <c r="X102" i="86"/>
  <c r="V63" i="91"/>
  <c r="V4" i="91" s="1"/>
  <c r="AB102" i="86"/>
  <c r="AB57" i="89"/>
  <c r="V101" i="87"/>
  <c r="V4" i="87" s="1"/>
  <c r="X57" i="89"/>
  <c r="V57" i="89"/>
  <c r="V4" i="89" s="1"/>
  <c r="V58" i="80"/>
  <c r="V4" i="80" s="1"/>
  <c r="AB113" i="69"/>
  <c r="AB95" i="70"/>
  <c r="V70" i="79"/>
  <c r="V4" i="79" s="1"/>
  <c r="AA70" i="79"/>
  <c r="W70" i="79"/>
  <c r="AA101" i="77"/>
  <c r="Q5" i="35"/>
  <c r="AB109" i="65"/>
  <c r="AA61" i="82"/>
  <c r="Q25" i="35" s="1"/>
  <c r="AA105" i="81"/>
  <c r="Q24" i="35" s="1"/>
  <c r="W21" i="77"/>
  <c r="W101" i="77" s="1"/>
  <c r="V101" i="77"/>
  <c r="V4" i="77" s="1"/>
  <c r="W50" i="82"/>
  <c r="W61" i="82" s="1"/>
  <c r="V61" i="82"/>
  <c r="V4" i="82" s="1"/>
  <c r="F29" i="35" l="1"/>
  <c r="F30" i="35"/>
  <c r="U4" i="35"/>
  <c r="AI30" i="35"/>
  <c r="U28" i="35"/>
  <c r="V28" i="35" s="1"/>
  <c r="F28" i="35"/>
  <c r="Q28" i="35"/>
  <c r="AI9" i="35"/>
  <c r="U9" i="35"/>
  <c r="V9" i="35" s="1"/>
  <c r="AJ9" i="35" s="1"/>
  <c r="AI29" i="35"/>
  <c r="R27" i="35"/>
  <c r="R33" i="35" s="1"/>
  <c r="Q27" i="35"/>
  <c r="F27" i="35"/>
  <c r="U27" i="35"/>
  <c r="V27" i="35" s="1"/>
  <c r="AG20" i="35"/>
  <c r="AG29" i="35"/>
  <c r="AG5" i="35"/>
  <c r="AG25" i="35"/>
  <c r="AJ25" i="35"/>
  <c r="AG15" i="35"/>
  <c r="AJ15" i="35"/>
  <c r="AG30" i="35"/>
  <c r="AJ30" i="35"/>
  <c r="U12" i="35"/>
  <c r="V12" i="35" s="1"/>
  <c r="AJ12" i="35" s="1"/>
  <c r="AI12" i="35"/>
  <c r="U17" i="35"/>
  <c r="V17" i="35" s="1"/>
  <c r="AI17" i="35"/>
  <c r="U21" i="35"/>
  <c r="V21" i="35" s="1"/>
  <c r="AI21" i="35"/>
  <c r="U7" i="35"/>
  <c r="V7" i="35" s="1"/>
  <c r="AJ7" i="35" s="1"/>
  <c r="AI7" i="35"/>
  <c r="U11" i="35"/>
  <c r="V11" i="35" s="1"/>
  <c r="AJ11" i="35" s="1"/>
  <c r="AI11" i="35"/>
  <c r="U23" i="35"/>
  <c r="V23" i="35" s="1"/>
  <c r="AI23" i="35"/>
  <c r="U14" i="35"/>
  <c r="V14" i="35" s="1"/>
  <c r="AI14" i="35"/>
  <c r="U13" i="35"/>
  <c r="V13" i="35" s="1"/>
  <c r="AI13" i="35"/>
  <c r="U26" i="35"/>
  <c r="V26" i="35" s="1"/>
  <c r="AJ26" i="35" s="1"/>
  <c r="AI26" i="35"/>
  <c r="U18" i="35"/>
  <c r="V18" i="35" s="1"/>
  <c r="AJ18" i="35" s="1"/>
  <c r="AI18" i="35"/>
  <c r="U22" i="35"/>
  <c r="V22" i="35" s="1"/>
  <c r="AJ22" i="35" s="1"/>
  <c r="AI22" i="35"/>
  <c r="U19" i="35"/>
  <c r="V19" i="35" s="1"/>
  <c r="AI19" i="35"/>
  <c r="U16" i="35"/>
  <c r="V16" i="35" s="1"/>
  <c r="AJ16" i="35" s="1"/>
  <c r="AI16" i="35"/>
  <c r="U8" i="35"/>
  <c r="V8" i="35" s="1"/>
  <c r="AI8" i="35"/>
  <c r="U6" i="35"/>
  <c r="V6" i="35" s="1"/>
  <c r="AJ6" i="35" s="1"/>
  <c r="AI6" i="35"/>
  <c r="F10" i="35"/>
  <c r="U10" i="35"/>
  <c r="V10" i="35" s="1"/>
  <c r="AJ10" i="35" s="1"/>
  <c r="F23" i="35"/>
  <c r="F21" i="35"/>
  <c r="F20" i="35"/>
  <c r="F22" i="35"/>
  <c r="AA71" i="79"/>
  <c r="Q26" i="35"/>
  <c r="X18" i="85"/>
  <c r="X19" i="85"/>
  <c r="X17" i="85"/>
  <c r="X16" i="85"/>
  <c r="X21" i="65"/>
  <c r="X23" i="65"/>
  <c r="X22" i="65"/>
  <c r="X24" i="65"/>
  <c r="V4" i="78"/>
  <c r="AB105" i="67"/>
  <c r="AB112" i="73"/>
  <c r="AI4" i="35"/>
  <c r="AB55" i="75"/>
  <c r="AA92" i="76"/>
  <c r="AB104" i="72"/>
  <c r="AA59" i="80"/>
  <c r="F4" i="35"/>
  <c r="AB102" i="68"/>
  <c r="AB96" i="71"/>
  <c r="AB97" i="78"/>
  <c r="AB103" i="66"/>
  <c r="AA84" i="202"/>
  <c r="AB54" i="74"/>
  <c r="AB64" i="91"/>
  <c r="Q12" i="35"/>
  <c r="AB102" i="87"/>
  <c r="AB58" i="89"/>
  <c r="Q14" i="35"/>
  <c r="Q6" i="35"/>
  <c r="AB90" i="85"/>
  <c r="Q8" i="35"/>
  <c r="AB103" i="86"/>
  <c r="AA62" i="82"/>
  <c r="AA102" i="77"/>
  <c r="AA106" i="81"/>
  <c r="Q33" i="35" l="1"/>
  <c r="Q34" i="35" s="1"/>
  <c r="V4" i="35"/>
  <c r="AJ28" i="35"/>
  <c r="AG28" i="35"/>
  <c r="R34" i="35"/>
  <c r="AG9" i="35"/>
  <c r="AJ27" i="35"/>
  <c r="AG27" i="35"/>
  <c r="AG7" i="35"/>
  <c r="AG18" i="35"/>
  <c r="AG12" i="35"/>
  <c r="AG22" i="35"/>
  <c r="AG11" i="35"/>
  <c r="AJ19" i="35"/>
  <c r="AJ13" i="35"/>
  <c r="AG6" i="35"/>
  <c r="AG26" i="35"/>
  <c r="AG8" i="35"/>
  <c r="AJ8" i="35"/>
  <c r="AG16" i="35"/>
  <c r="AG14" i="35"/>
  <c r="AJ14" i="35"/>
  <c r="AG21" i="35"/>
  <c r="AJ21" i="35"/>
  <c r="AG19" i="35"/>
  <c r="AG23" i="35"/>
  <c r="AJ23" i="35"/>
  <c r="AG17" i="35"/>
  <c r="AJ17" i="35"/>
  <c r="AG13" i="35"/>
  <c r="AG10" i="35"/>
  <c r="X89" i="85"/>
  <c r="X26" i="65"/>
  <c r="X27" i="65"/>
  <c r="X28" i="65"/>
  <c r="X25" i="65"/>
  <c r="AF4" i="35"/>
  <c r="X29" i="65" l="1"/>
  <c r="X32" i="65"/>
  <c r="X31" i="65"/>
  <c r="X30" i="65"/>
  <c r="X34" i="65" l="1"/>
  <c r="X35" i="65"/>
  <c r="X36" i="65"/>
  <c r="X33" i="65"/>
  <c r="X37" i="65" l="1"/>
  <c r="X40" i="65"/>
  <c r="X39" i="65"/>
  <c r="X38" i="65"/>
  <c r="X42" i="65" l="1"/>
  <c r="X43" i="65"/>
  <c r="X44" i="65"/>
  <c r="X41" i="65"/>
  <c r="AZ105" i="81"/>
  <c r="BA105" i="81"/>
  <c r="Q25" i="186" s="1"/>
  <c r="Q33" i="186" s="1"/>
  <c r="AX106" i="81" l="1"/>
  <c r="AD24" i="35"/>
  <c r="AD33" i="35" s="1"/>
  <c r="W81" i="78"/>
  <c r="X81" i="78" s="1"/>
  <c r="W69" i="78"/>
  <c r="X69" i="78" s="1"/>
  <c r="W80" i="78"/>
  <c r="X80" i="78" s="1"/>
  <c r="W79" i="78"/>
  <c r="X79" i="78" s="1"/>
  <c r="W82" i="78"/>
  <c r="X82" i="78" s="1"/>
  <c r="W70" i="78"/>
  <c r="X70" i="78" s="1"/>
  <c r="W75" i="78"/>
  <c r="X75" i="78" s="1"/>
  <c r="W78" i="78"/>
  <c r="X78" i="78" s="1"/>
  <c r="W65" i="78"/>
  <c r="X65" i="78" s="1"/>
  <c r="W62" i="78"/>
  <c r="X62" i="78" s="1"/>
  <c r="W73" i="78"/>
  <c r="X73" i="78" s="1"/>
  <c r="W68" i="78"/>
  <c r="X68" i="78" s="1"/>
  <c r="W72" i="78"/>
  <c r="X72" i="78" s="1"/>
  <c r="W63" i="78"/>
  <c r="X63" i="78" s="1"/>
  <c r="W67" i="78"/>
  <c r="X67" i="78" s="1"/>
  <c r="W59" i="78"/>
  <c r="X59" i="78" s="1"/>
  <c r="W64" i="78"/>
  <c r="X64" i="78" s="1"/>
  <c r="W58" i="78"/>
  <c r="X58" i="78" s="1"/>
  <c r="W61" i="78"/>
  <c r="X61" i="78" s="1"/>
  <c r="W77" i="78"/>
  <c r="X77" i="78" s="1"/>
  <c r="W74" i="78"/>
  <c r="X74" i="78" s="1"/>
  <c r="W76" i="78"/>
  <c r="X76" i="78" s="1"/>
  <c r="W60" i="78"/>
  <c r="X60" i="78" s="1"/>
  <c r="W71" i="78"/>
  <c r="X71" i="78" s="1"/>
  <c r="W66" i="78"/>
  <c r="X66" i="78" s="1"/>
  <c r="W83" i="78"/>
  <c r="X83" i="78" s="1"/>
  <c r="X45" i="65"/>
  <c r="X108" i="65" s="1"/>
  <c r="BA4" i="81"/>
  <c r="AE24" i="35" l="1"/>
  <c r="AF24" i="35" l="1"/>
  <c r="AF33" i="35" s="1"/>
  <c r="AE33" i="35"/>
  <c r="X96" i="78"/>
  <c r="AD34" i="35"/>
  <c r="R105" i="81"/>
  <c r="P24" i="35" s="1"/>
  <c r="P33" i="35" s="1"/>
  <c r="M105" i="81"/>
  <c r="K24" i="35" s="1"/>
  <c r="K33" i="35" s="1"/>
  <c r="U105" i="81"/>
  <c r="U4" i="81" s="1"/>
  <c r="T105" i="81"/>
  <c r="O105" i="81"/>
  <c r="M24" i="35" s="1"/>
  <c r="M33" i="35" s="1"/>
  <c r="V105" i="81"/>
  <c r="V4" i="81" s="1"/>
  <c r="P105" i="81"/>
  <c r="N24" i="35" s="1"/>
  <c r="N33" i="35" s="1"/>
  <c r="N105" i="81"/>
  <c r="L24" i="35" s="1"/>
  <c r="L33" i="35" s="1"/>
  <c r="W105" i="81"/>
  <c r="L105" i="81"/>
  <c r="J24" i="35" s="1"/>
  <c r="T24" i="35" l="1"/>
  <c r="T33" i="35" s="1"/>
  <c r="AG4" i="35"/>
  <c r="AJ4" i="35"/>
  <c r="AE34" i="35"/>
  <c r="J33" i="35"/>
  <c r="J34" i="35" s="1"/>
  <c r="L34" i="35"/>
  <c r="K34" i="35"/>
  <c r="P34" i="35"/>
  <c r="O34" i="35"/>
  <c r="N34" i="35"/>
  <c r="M34" i="35"/>
  <c r="P4" i="81"/>
  <c r="F25" i="35"/>
  <c r="M4" i="81"/>
  <c r="O4" i="81"/>
  <c r="T4" i="81"/>
  <c r="R4" i="81"/>
  <c r="N4" i="81"/>
  <c r="L4" i="81"/>
  <c r="U24" i="35" l="1"/>
  <c r="AI24" i="35"/>
  <c r="F24" i="35"/>
  <c r="AF34" i="35"/>
  <c r="V24" i="35" l="1"/>
  <c r="U33" i="35"/>
  <c r="AI33" i="35"/>
  <c r="T34" i="35"/>
  <c r="F34" i="35" s="1"/>
  <c r="AG24" i="35" l="1"/>
  <c r="AG33" i="35" s="1"/>
  <c r="AJ24" i="35"/>
  <c r="AJ33" i="35" s="1"/>
  <c r="V33" i="35"/>
  <c r="U34" i="35"/>
  <c r="V34" i="35" l="1"/>
  <c r="AG34" i="35"/>
  <c r="AH31" i="35" s="1"/>
  <c r="AH29" i="35" l="1"/>
  <c r="AH30" i="35"/>
  <c r="AH26" i="35"/>
  <c r="AH27" i="35"/>
  <c r="AH24" i="35"/>
  <c r="AH25" i="35"/>
  <c r="AH22" i="35"/>
  <c r="AH23" i="35"/>
  <c r="AH20" i="35"/>
  <c r="AH21" i="35"/>
  <c r="AH18" i="35"/>
  <c r="AH19" i="35"/>
  <c r="AH16" i="35"/>
  <c r="AH17" i="35"/>
  <c r="AH14" i="35"/>
  <c r="AH15" i="35"/>
  <c r="AH12" i="35"/>
  <c r="AH13" i="35"/>
  <c r="AH10" i="35"/>
  <c r="AH11" i="35"/>
  <c r="AH8" i="35"/>
  <c r="AH9" i="35"/>
  <c r="AH6" i="35"/>
  <c r="AH7" i="35"/>
  <c r="AH28" i="35"/>
  <c r="AH5" i="35"/>
  <c r="AH4" i="35"/>
  <c r="AH33" i="35"/>
  <c r="AG35" i="35"/>
  <c r="AG36" i="35" s="1"/>
  <c r="AH34" i="35"/>
</calcChain>
</file>

<file path=xl/sharedStrings.xml><?xml version="1.0" encoding="utf-8"?>
<sst xmlns="http://schemas.openxmlformats.org/spreadsheetml/2006/main" count="6468" uniqueCount="551">
  <si>
    <t>M</t>
  </si>
  <si>
    <t>TOTAL</t>
  </si>
  <si>
    <t>Nº</t>
  </si>
  <si>
    <t>Horas Semana</t>
  </si>
  <si>
    <t>Total Mensual</t>
  </si>
  <si>
    <t>Zona</t>
  </si>
  <si>
    <t>Freq</t>
  </si>
  <si>
    <t>Hores setmana per torns</t>
  </si>
  <si>
    <t>Planta</t>
  </si>
  <si>
    <t>Superficie</t>
  </si>
  <si>
    <t>D/S</t>
  </si>
  <si>
    <t>H/V</t>
  </si>
  <si>
    <t>Mesos</t>
  </si>
  <si>
    <t>Mitja hores mes</t>
  </si>
  <si>
    <t>Mitja Hores Setmana</t>
  </si>
  <si>
    <t>Resumen</t>
  </si>
  <si>
    <t>Mensual</t>
  </si>
  <si>
    <t>Trimestral</t>
  </si>
  <si>
    <t>Semestral</t>
  </si>
  <si>
    <t>Anual</t>
  </si>
  <si>
    <t>Horas/mes</t>
  </si>
  <si>
    <t>Inici</t>
  </si>
  <si>
    <t>Edifici</t>
  </si>
  <si>
    <t>Tipus de paviments</t>
  </si>
  <si>
    <t>Rendiment final</t>
  </si>
  <si>
    <t>Freqüència</t>
  </si>
  <si>
    <t>Hores unitat</t>
  </si>
  <si>
    <t>Dilluns</t>
  </si>
  <si>
    <t>Dimarts</t>
  </si>
  <si>
    <t>Dimecres</t>
  </si>
  <si>
    <t>Dijous</t>
  </si>
  <si>
    <t>Divendres</t>
  </si>
  <si>
    <t>Hores Setmana</t>
  </si>
  <si>
    <t>Hores Mes</t>
  </si>
  <si>
    <t>Hores Any</t>
  </si>
  <si>
    <t>Torn</t>
  </si>
  <si>
    <t>Mati</t>
  </si>
  <si>
    <t>Dissabte</t>
  </si>
  <si>
    <t>Diumenge</t>
  </si>
  <si>
    <t>Tarda</t>
  </si>
  <si>
    <t>Nit</t>
  </si>
  <si>
    <t>Dies Setmana</t>
  </si>
  <si>
    <t>Vidres interiors</t>
  </si>
  <si>
    <t>Vidres perimetre</t>
  </si>
  <si>
    <t>Punts de llum i difusors d'aire</t>
  </si>
  <si>
    <t>Hores/mes</t>
  </si>
  <si>
    <t>Neteja de cadires i moquetes</t>
  </si>
  <si>
    <t>Neteja de Sostres</t>
  </si>
  <si>
    <t>Tractament de Terres</t>
  </si>
  <si>
    <t>Població</t>
  </si>
  <si>
    <t>Rendimient Mig M²</t>
  </si>
  <si>
    <r>
      <t>Metres</t>
    </r>
    <r>
      <rPr>
        <sz val="12"/>
        <color theme="1"/>
        <rFont val="Calibri"/>
        <family val="2"/>
      </rPr>
      <t>²</t>
    </r>
  </si>
  <si>
    <t>Mesos Any</t>
  </si>
  <si>
    <t>Dies</t>
  </si>
  <si>
    <t>Matí</t>
  </si>
  <si>
    <t>Hores any</t>
  </si>
  <si>
    <t>Vidres Interiors</t>
  </si>
  <si>
    <t>Vidres exteriors</t>
  </si>
  <si>
    <t>Punts de llum i aire</t>
  </si>
  <si>
    <t>Neteja de entapissats</t>
  </si>
  <si>
    <t>Neteja de sostres</t>
  </si>
  <si>
    <t>Tractaments de terres</t>
  </si>
  <si>
    <t>Total mes especialistes</t>
  </si>
  <si>
    <t>Total any especialistes</t>
  </si>
  <si>
    <t>Hores any Totals</t>
  </si>
  <si>
    <t>Instruccions d'ús Annex Tècnic</t>
  </si>
  <si>
    <t>Per a omplir l'Annex Tècnic haurem de posar el rendiment de neteja adequat a la columna G</t>
  </si>
  <si>
    <t>Aquest rendiment mitjà ha d'incloure les tasques de neteja diàries, periòdiques i a fons de les netejadores</t>
  </si>
  <si>
    <t>Hem de tenir en compte que el mateix tipus de sala pot tenir diferents rendiments segons el nivell de brutícia, ús o materials que el componen.</t>
  </si>
  <si>
    <t>Es valorarà el que es tinguin en compte en els estudis els nivells de brutícia, ús o materials.</t>
  </si>
  <si>
    <t>No seran valorats els estudis que tinguin una mitjana de rendiments iguals en totes les sales sense tenir en compte el tipus de sala ni la seva utilització.</t>
  </si>
  <si>
    <t>Els rendiments de les tasques d'especialistes s'ompliran a les caselles:</t>
  </si>
  <si>
    <t>En aquestes caselles posarem el rendiment mitjà de cada operació. El rendiment pot ser diferent en cada centre.</t>
  </si>
  <si>
    <t>A la Columna I tenim una informació dels torns de neteja, aquests torns són orientatius i poden tenir modificacions.</t>
  </si>
  <si>
    <t>En el full resum podrem veure el total d'hores previstes de cada centre.</t>
  </si>
  <si>
    <t>El fet de desbloquejar o modificar aquests fulls de càlcul seria raó suficient per excloure a l'empresa d'aquesta licitació.</t>
  </si>
  <si>
    <t>Centres</t>
  </si>
  <si>
    <t>Vidres Exteriors</t>
  </si>
  <si>
    <t>T</t>
  </si>
  <si>
    <t>Mesos de Servei</t>
  </si>
  <si>
    <t>Addreça</t>
  </si>
  <si>
    <t>Annex 4</t>
  </si>
  <si>
    <t>Total</t>
  </si>
  <si>
    <t>MT</t>
  </si>
  <si>
    <t>Adreça</t>
  </si>
  <si>
    <r>
      <t>M</t>
    </r>
    <r>
      <rPr>
        <b/>
        <sz val="11"/>
        <rFont val="Calibri"/>
        <family val="2"/>
      </rPr>
      <t>² Centres</t>
    </r>
  </si>
  <si>
    <t>Neteja de Persianes</t>
  </si>
  <si>
    <t>Hores any Totals Sense 14 Festius</t>
  </si>
  <si>
    <t>Mitja Hores setmana Any</t>
  </si>
  <si>
    <t>Instruccions Annex 4</t>
  </si>
  <si>
    <t>TAULA DE FREQÜÈNCIES</t>
  </si>
  <si>
    <t>Codis</t>
  </si>
  <si>
    <t>Freqüència mes</t>
  </si>
  <si>
    <t>freqüència Any</t>
  </si>
  <si>
    <t>Bimestral</t>
  </si>
  <si>
    <t>Santpedor</t>
  </si>
  <si>
    <r>
      <t>M</t>
    </r>
    <r>
      <rPr>
        <sz val="9"/>
        <color theme="0"/>
        <rFont val="Calibri"/>
        <family val="2"/>
      </rPr>
      <t>²</t>
    </r>
  </si>
  <si>
    <t>M²</t>
  </si>
  <si>
    <t>M131</t>
  </si>
  <si>
    <t>M132</t>
  </si>
  <si>
    <t>M133</t>
  </si>
  <si>
    <t>M134</t>
  </si>
  <si>
    <t>Dates</t>
  </si>
  <si>
    <t>Laborables</t>
  </si>
  <si>
    <t>Festius</t>
  </si>
  <si>
    <t>Esdeveniment</t>
  </si>
  <si>
    <t>Comentari</t>
  </si>
  <si>
    <t xml:space="preserve"> Cal Llovet</t>
  </si>
  <si>
    <t>Banys Habilitats</t>
  </si>
  <si>
    <t>Total Anual</t>
  </si>
  <si>
    <t>De</t>
  </si>
  <si>
    <t>A</t>
  </si>
  <si>
    <t>H/Dia</t>
  </si>
  <si>
    <t>Lab</t>
  </si>
  <si>
    <t>Fest</t>
  </si>
  <si>
    <t>Escola Riu D'or</t>
  </si>
  <si>
    <t>Nota* En cas de que no es realitzi o es redueixi algun dels esdeveniments, les hores sobrants quedaran a disposició del responsable del Ajuntament, que es qui decidirá el us que se'n fará</t>
  </si>
  <si>
    <t>Convent</t>
  </si>
  <si>
    <t>El Born</t>
  </si>
  <si>
    <t>La Nau</t>
  </si>
  <si>
    <t>Esdeveniments Especifics i altres al Llarg del Any</t>
  </si>
  <si>
    <t>AJ4-AN4-AQ4-AT4-AW4-AZ4-BC4</t>
  </si>
  <si>
    <t>Neteja de persianes</t>
  </si>
  <si>
    <t xml:space="preserve">Total Mensual Especialistes </t>
  </si>
  <si>
    <t>Diario 5/7</t>
  </si>
  <si>
    <t>Seis veces dia 7/7</t>
  </si>
  <si>
    <t>Cinco veces dia 7/7</t>
  </si>
  <si>
    <t>Cuatro veces dia 7/7</t>
  </si>
  <si>
    <t>Tres veces dia 7/7</t>
  </si>
  <si>
    <t>Dos veces dia 7/7</t>
  </si>
  <si>
    <t>Diario 7/7</t>
  </si>
  <si>
    <t>Seis veces dia 6/7</t>
  </si>
  <si>
    <t>Cinco veces dia 6/7</t>
  </si>
  <si>
    <t>Cuatro veces dia 6/7</t>
  </si>
  <si>
    <t>Tres veces dia 6/7</t>
  </si>
  <si>
    <t>Dos veces dia 6/7</t>
  </si>
  <si>
    <t>Diario 6/7</t>
  </si>
  <si>
    <t>Seis veces dia 5/7</t>
  </si>
  <si>
    <t>Cinco veces dia 5/7</t>
  </si>
  <si>
    <t>Cuatro veces dia 5/7</t>
  </si>
  <si>
    <t>Tres veces dia 5/7</t>
  </si>
  <si>
    <t>Dos veces dia 5/7</t>
  </si>
  <si>
    <t>Cuatro veces semana</t>
  </si>
  <si>
    <t>Tres veces semana</t>
  </si>
  <si>
    <t>Dos veces semana</t>
  </si>
  <si>
    <t>Alterno 5/7</t>
  </si>
  <si>
    <t>Alterno 6/7</t>
  </si>
  <si>
    <t>Alterno 7/7</t>
  </si>
  <si>
    <t>Semanal</t>
  </si>
  <si>
    <t>Una vez cada dos semanas</t>
  </si>
  <si>
    <t>Quincenal</t>
  </si>
  <si>
    <t>Diez veces al año</t>
  </si>
  <si>
    <t>Cinco veces al año</t>
  </si>
  <si>
    <t>Cuatrimestral</t>
  </si>
  <si>
    <t>Ajuntament de Matadepera</t>
  </si>
  <si>
    <t>Ajuntament Matadepera</t>
  </si>
  <si>
    <t>Àrea Tècnica</t>
  </si>
  <si>
    <t>Policia Local</t>
  </si>
  <si>
    <t>Escola Ginesta Infantil</t>
  </si>
  <si>
    <t>Escola Ginesta Primària</t>
  </si>
  <si>
    <t>Escola Joan Torredemer Infantil</t>
  </si>
  <si>
    <t>Escola Joan Torredemer Primària</t>
  </si>
  <si>
    <t>Escola de música</t>
  </si>
  <si>
    <t>Magatzem Brigada i Serveis</t>
  </si>
  <si>
    <t>Deixalleria</t>
  </si>
  <si>
    <t>Casal Gent Gran</t>
  </si>
  <si>
    <t>Pavelló poliesportiu i multifuncional</t>
  </si>
  <si>
    <t>Halterofília</t>
  </si>
  <si>
    <t>Vestuaris piscina</t>
  </si>
  <si>
    <t>Golf Can Vinyes</t>
  </si>
  <si>
    <t>Casal de Cultura</t>
  </si>
  <si>
    <t>Punt Jove a l'Hotel</t>
  </si>
  <si>
    <t>Local Pla de Sant Llorenç</t>
  </si>
  <si>
    <t>Ascensor Públic</t>
  </si>
  <si>
    <t>Marquesines</t>
  </si>
  <si>
    <t>Escola Bressol</t>
  </si>
  <si>
    <t>Benestar Social</t>
  </si>
  <si>
    <t>Skatepark</t>
  </si>
  <si>
    <t>Antiga caserna espai d'avis</t>
  </si>
  <si>
    <t>Plaça Ajuntament, 1, Matadepera</t>
  </si>
  <si>
    <t>C/ Sant Quirze, 2, Matadepera</t>
  </si>
  <si>
    <t>C/ Joan Paloma, 1, Matadepera</t>
  </si>
  <si>
    <t>C/ Joan Paloma, 2, Matadepera</t>
  </si>
  <si>
    <t>C/ de Montserrat, 18, Matadepera</t>
  </si>
  <si>
    <t>C/ Can Pous, 10, Matadepera</t>
  </si>
  <si>
    <t>C/ de Sant Ignasi, 20, Matadepera</t>
  </si>
  <si>
    <t>Plaça Sant Jordi, Matadepera</t>
  </si>
  <si>
    <t>Av. Rocafort s/n, Matadepera</t>
  </si>
  <si>
    <t>Carretera de Terrassa, 35, Matadepera</t>
  </si>
  <si>
    <t>C/ Enric Genescà i Cortes, 10, Matadepera</t>
  </si>
  <si>
    <t>C/ de Mariapfarr, 8, Matadepera</t>
  </si>
  <si>
    <t>C/ de Pompeu Fabra, 0, Matadepera</t>
  </si>
  <si>
    <t>Av. Del Mas Sot, 415, Matadepera</t>
  </si>
  <si>
    <t>C/ Pere Aldavert, 4, Matadepera</t>
  </si>
  <si>
    <t>C/ de Sant Isidre, 35, Matadepera</t>
  </si>
  <si>
    <t>Plaça del Pla de Sant Lorenç</t>
  </si>
  <si>
    <t>Carrer d'Enric Genescà i Cortés, Matadepera</t>
  </si>
  <si>
    <t>Av. Del Mas Sot, 29, Matadepera</t>
  </si>
  <si>
    <t>C/ Montserrat 37, Matadepera</t>
  </si>
  <si>
    <t>Av. Les Parenes, Matadepera</t>
  </si>
  <si>
    <t>Carretera de Terrassa, BV-1275, 64, Terrassa</t>
  </si>
  <si>
    <t>Annex 4 Estudi Tècnic - Ajuntament de Matadepera</t>
  </si>
  <si>
    <t>(Ctra. Terrassa, c/ Joan Paloma, Pg. del Pla, Pl. del Hoquei i Àngel Guimerà)</t>
  </si>
  <si>
    <t>Parc de Bombers (maig a setembre)</t>
  </si>
  <si>
    <t>Parc de Bombers (octubre a abril)</t>
  </si>
  <si>
    <t>Planta Baixa</t>
  </si>
  <si>
    <t>Planta Primera</t>
  </si>
  <si>
    <t>Planta Soterrani</t>
  </si>
  <si>
    <t>Atenció Personalizada</t>
  </si>
  <si>
    <t>Terratzo</t>
  </si>
  <si>
    <t>Vestíbul Entrada</t>
  </si>
  <si>
    <t>Passadis</t>
  </si>
  <si>
    <t>Banys</t>
  </si>
  <si>
    <t>Secretaría Alcaldía</t>
  </si>
  <si>
    <t>Zona Escales</t>
  </si>
  <si>
    <t>Ascensor</t>
  </si>
  <si>
    <t>Oficina de Atenció Ciutadana</t>
  </si>
  <si>
    <t>Alcaldía</t>
  </si>
  <si>
    <t>Administració</t>
  </si>
  <si>
    <t>Secretaria Ajuntament</t>
  </si>
  <si>
    <t>Escales</t>
  </si>
  <si>
    <t>Sala de Plens</t>
  </si>
  <si>
    <t>Administració 1</t>
  </si>
  <si>
    <t>Junta de Gobern Local</t>
  </si>
  <si>
    <t>Jutjat</t>
  </si>
  <si>
    <t>Ensenyament</t>
  </si>
  <si>
    <t>Despatx 2</t>
  </si>
  <si>
    <t>Material d'oficina</t>
  </si>
  <si>
    <t>Sala Calderes</t>
  </si>
  <si>
    <t>Neteja</t>
  </si>
  <si>
    <t>Vestíbuls</t>
  </si>
  <si>
    <t>Sala Cuadres BT</t>
  </si>
  <si>
    <t>Sala Despatx</t>
  </si>
  <si>
    <t>Despatx Intervenció</t>
  </si>
  <si>
    <t>Sala de Personal</t>
  </si>
  <si>
    <t>Bany</t>
  </si>
  <si>
    <t>Sala administració</t>
  </si>
  <si>
    <t>Vestibul</t>
  </si>
  <si>
    <t>Recepció</t>
  </si>
  <si>
    <t>Sala visites 1</t>
  </si>
  <si>
    <t>Sala visites 2</t>
  </si>
  <si>
    <t>Despatx 1</t>
  </si>
  <si>
    <t>Escales vestíbul</t>
  </si>
  <si>
    <t>Zona espera</t>
  </si>
  <si>
    <t>Escales passadís</t>
  </si>
  <si>
    <t>Passadís</t>
  </si>
  <si>
    <t>Recaptació</t>
  </si>
  <si>
    <t>Vestibul recaptació</t>
  </si>
  <si>
    <t>Accès exterior</t>
  </si>
  <si>
    <t>Pati de llums</t>
  </si>
  <si>
    <t>Sala 1</t>
  </si>
  <si>
    <t>Sala 2</t>
  </si>
  <si>
    <t>Sala 3</t>
  </si>
  <si>
    <t>Pati</t>
  </si>
  <si>
    <t>Sala 4</t>
  </si>
  <si>
    <t>Escala sala 4</t>
  </si>
  <si>
    <t>Accés exterior passadís</t>
  </si>
  <si>
    <t>Arxiu</t>
  </si>
  <si>
    <t>Sala de reunions</t>
  </si>
  <si>
    <t>Magatzem</t>
  </si>
  <si>
    <t>Instalacions</t>
  </si>
  <si>
    <t>Escala</t>
  </si>
  <si>
    <t>Planta Pis</t>
  </si>
  <si>
    <t>Pas</t>
  </si>
  <si>
    <t>Despatx caporals</t>
  </si>
  <si>
    <t>Despatx OAC</t>
  </si>
  <si>
    <t>WC</t>
  </si>
  <si>
    <t>Cap de policia</t>
  </si>
  <si>
    <t>Entrada exterior</t>
  </si>
  <si>
    <t>Vestidor masculí</t>
  </si>
  <si>
    <t>Parking exterior</t>
  </si>
  <si>
    <t>Vestidor femení</t>
  </si>
  <si>
    <t>Sala de juntes - menjador</t>
  </si>
  <si>
    <t>Armer</t>
  </si>
  <si>
    <t>Terrassa</t>
  </si>
  <si>
    <t>Gres</t>
  </si>
  <si>
    <t>Ciment</t>
  </si>
  <si>
    <t>Llosa exterior</t>
  </si>
  <si>
    <t>Parc de Bombers (maig-setembre)</t>
  </si>
  <si>
    <t>Entrada</t>
  </si>
  <si>
    <t>Cuina</t>
  </si>
  <si>
    <t>Passadissos</t>
  </si>
  <si>
    <t>Dormitoris</t>
  </si>
  <si>
    <t>Vestuaris</t>
  </si>
  <si>
    <t>Despatx</t>
  </si>
  <si>
    <t>Sala d' estar</t>
  </si>
  <si>
    <t>Moduls vestidors</t>
  </si>
  <si>
    <t>Parc de Bombers (octubre-abril)</t>
  </si>
  <si>
    <t>Sala  Calderes</t>
  </si>
  <si>
    <t>Menjador</t>
  </si>
  <si>
    <t>Vestíbul cuina</t>
  </si>
  <si>
    <t>Sala ascensor</t>
  </si>
  <si>
    <t>Pas i escales</t>
  </si>
  <si>
    <t>Vestuari M</t>
  </si>
  <si>
    <t>Vestuari F</t>
  </si>
  <si>
    <t>Vestuari Monitor</t>
  </si>
  <si>
    <t>Gimnas</t>
  </si>
  <si>
    <t>Magatzem gimnàs</t>
  </si>
  <si>
    <t>Banys pati</t>
  </si>
  <si>
    <t>Rampes perimetrals exteriors</t>
  </si>
  <si>
    <t>Pati pavimentat</t>
  </si>
  <si>
    <t>Pati  sorra</t>
  </si>
  <si>
    <t xml:space="preserve">Pati zona del darrera </t>
  </si>
  <si>
    <t>Aulas Psicomotricidad</t>
  </si>
  <si>
    <t>Aula 1</t>
  </si>
  <si>
    <t>Lavabo aula 1 i 2</t>
  </si>
  <si>
    <t>Vestíbul principal</t>
  </si>
  <si>
    <t>Aula 2</t>
  </si>
  <si>
    <t>Aula 3</t>
  </si>
  <si>
    <t>Aula 4</t>
  </si>
  <si>
    <t>Lavabo aula 3 i 4</t>
  </si>
  <si>
    <t>Tutoria</t>
  </si>
  <si>
    <t>Sala de Professors</t>
  </si>
  <si>
    <t>Magatzem Neteja</t>
  </si>
  <si>
    <t>Banys professors</t>
  </si>
  <si>
    <t>Aula 5</t>
  </si>
  <si>
    <t>Aula 6</t>
  </si>
  <si>
    <t>Lavabo aula 5 i 6</t>
  </si>
  <si>
    <t>Escales exteriors</t>
  </si>
  <si>
    <t>Accés parvulari</t>
  </si>
  <si>
    <t>PVC</t>
  </si>
  <si>
    <t>Sorra</t>
  </si>
  <si>
    <t>Planta Sotan</t>
  </si>
  <si>
    <t>Exteriors</t>
  </si>
  <si>
    <t>Parvuls</t>
  </si>
  <si>
    <t>Aula</t>
  </si>
  <si>
    <t>Biblioteca</t>
  </si>
  <si>
    <t>Sala de Profesors</t>
  </si>
  <si>
    <t>Entrada Centre</t>
  </si>
  <si>
    <t>Secretaría</t>
  </si>
  <si>
    <t>Direcció</t>
  </si>
  <si>
    <t>Pati Exterior</t>
  </si>
  <si>
    <t>Aula informática</t>
  </si>
  <si>
    <t>Aula Música</t>
  </si>
  <si>
    <t>Aules</t>
  </si>
  <si>
    <t>Aulas Plástica</t>
  </si>
  <si>
    <t>Pati sorra</t>
  </si>
  <si>
    <t>Pistes pati</t>
  </si>
  <si>
    <t>Aulas infantil</t>
  </si>
  <si>
    <t>Psicomotricitat</t>
  </si>
  <si>
    <t>Planta 1ª</t>
  </si>
  <si>
    <t>Plantas</t>
  </si>
  <si>
    <t>Magatzem didàctic</t>
  </si>
  <si>
    <t>Aula 7</t>
  </si>
  <si>
    <t>Aula 8</t>
  </si>
  <si>
    <t>Banys nens</t>
  </si>
  <si>
    <t>Banys nenes</t>
  </si>
  <si>
    <t>Sala de calderes</t>
  </si>
  <si>
    <t>Circulacions</t>
  </si>
  <si>
    <t>Cancell</t>
  </si>
  <si>
    <t>Consergeria</t>
  </si>
  <si>
    <t>Aula PG1</t>
  </si>
  <si>
    <t>Aula PG2</t>
  </si>
  <si>
    <t>Aula PG3</t>
  </si>
  <si>
    <t>Aula PG4</t>
  </si>
  <si>
    <t>Banys PMR</t>
  </si>
  <si>
    <t>Aula de plàstica</t>
  </si>
  <si>
    <t>Aula música</t>
  </si>
  <si>
    <t>Aula informàtica</t>
  </si>
  <si>
    <t>Aula soport</t>
  </si>
  <si>
    <t>Aula 9</t>
  </si>
  <si>
    <t>Aula 10</t>
  </si>
  <si>
    <t>Aula 11</t>
  </si>
  <si>
    <t>Aula 12</t>
  </si>
  <si>
    <t>AMPA</t>
  </si>
  <si>
    <t>Sala de professors</t>
  </si>
  <si>
    <t>Cap d' estudis</t>
  </si>
  <si>
    <t>Secretaria</t>
  </si>
  <si>
    <t>Circulacions 2</t>
  </si>
  <si>
    <t>Circulacions 3</t>
  </si>
  <si>
    <t>Gimnàs</t>
  </si>
  <si>
    <t>Vestuari nois</t>
  </si>
  <si>
    <t>Vestuari noies</t>
  </si>
  <si>
    <t>Escola de Música</t>
  </si>
  <si>
    <t>Despatx biblioteca</t>
  </si>
  <si>
    <t>Vestíbul escola</t>
  </si>
  <si>
    <t>Informació secretaria</t>
  </si>
  <si>
    <t>Circulacions escola</t>
  </si>
  <si>
    <t>Ascensor muntacàrregues</t>
  </si>
  <si>
    <t>Servei adaptat</t>
  </si>
  <si>
    <t>Box</t>
  </si>
  <si>
    <t>Sala annexe</t>
  </si>
  <si>
    <t>Despatx direcció</t>
  </si>
  <si>
    <t>Aula col·lectiva PB</t>
  </si>
  <si>
    <t>Aula individual PB</t>
  </si>
  <si>
    <t>Aula individual P1</t>
  </si>
  <si>
    <t>Aula col·lectiva P1</t>
  </si>
  <si>
    <t>Aula col·lectiva</t>
  </si>
  <si>
    <t xml:space="preserve">Serveis </t>
  </si>
  <si>
    <t>Serveis</t>
  </si>
  <si>
    <t>Magatzem instruments</t>
  </si>
  <si>
    <t>Instal·lacions</t>
  </si>
  <si>
    <t>Granit</t>
  </si>
  <si>
    <t>Brigada d'obres</t>
  </si>
  <si>
    <t>Nau brigada</t>
  </si>
  <si>
    <t>Sala polivalent</t>
  </si>
  <si>
    <t>Vestuaris homes</t>
  </si>
  <si>
    <t>Vestíbul</t>
  </si>
  <si>
    <t>WC dones</t>
  </si>
  <si>
    <t>Lavabos</t>
  </si>
  <si>
    <t>Lavabo adaptat</t>
  </si>
  <si>
    <t>Distribuidor lavabos</t>
  </si>
  <si>
    <t>Barra bar</t>
  </si>
  <si>
    <t>Zona public I</t>
  </si>
  <si>
    <t>Zona public II</t>
  </si>
  <si>
    <t>Exteriors darrera</t>
  </si>
  <si>
    <t>Vestíbul d'accés</t>
  </si>
  <si>
    <t>Tallavents</t>
  </si>
  <si>
    <t>Exteriors accés</t>
  </si>
  <si>
    <t>Sala usos multiples 1</t>
  </si>
  <si>
    <t>Sala usos multiples 2</t>
  </si>
  <si>
    <t>Sala usos multiples 3</t>
  </si>
  <si>
    <t>Planta -1</t>
  </si>
  <si>
    <t>Exterior</t>
  </si>
  <si>
    <t>Acces centre</t>
  </si>
  <si>
    <t>Conserjeria</t>
  </si>
  <si>
    <t>Despatx coordinador</t>
  </si>
  <si>
    <t>Despatx Hokei</t>
  </si>
  <si>
    <t>Despatx Patinatje</t>
  </si>
  <si>
    <t>Despatx Basquet</t>
  </si>
  <si>
    <t>Bany Femeni</t>
  </si>
  <si>
    <t>Bany Masculi</t>
  </si>
  <si>
    <t>Graderies</t>
  </si>
  <si>
    <t>Vestidor 1</t>
  </si>
  <si>
    <t>Vestidor 2</t>
  </si>
  <si>
    <t>Vestidor 3</t>
  </si>
  <si>
    <t>Vestidor 4</t>
  </si>
  <si>
    <t>Vestidor arbitres 1</t>
  </si>
  <si>
    <t>Vestidor arbitres 2</t>
  </si>
  <si>
    <t>Banys 1</t>
  </si>
  <si>
    <t>Banys 2</t>
  </si>
  <si>
    <t>Banys 3</t>
  </si>
  <si>
    <t>Banys 4</t>
  </si>
  <si>
    <t>Infermeria</t>
  </si>
  <si>
    <t>Magatzem neteja 1</t>
  </si>
  <si>
    <t>Magatzem neteja 2</t>
  </si>
  <si>
    <t>Passadis vestidors</t>
  </si>
  <si>
    <t>Passadis Banys</t>
  </si>
  <si>
    <t>Escenari</t>
  </si>
  <si>
    <t>Pista interior</t>
  </si>
  <si>
    <t>Pista exterior</t>
  </si>
  <si>
    <t>Vestuari nois i noies</t>
  </si>
  <si>
    <t>Parquet</t>
  </si>
  <si>
    <t>Formigó</t>
  </si>
  <si>
    <t>Gimnàs Halterofília</t>
  </si>
  <si>
    <t>Instal.lacions</t>
  </si>
  <si>
    <t>Porxo</t>
  </si>
  <si>
    <t>Sala competició</t>
  </si>
  <si>
    <t>Sala precalentament</t>
  </si>
  <si>
    <t>Vestuari professor</t>
  </si>
  <si>
    <t>vestuari 2</t>
  </si>
  <si>
    <t>Vestuari 1</t>
  </si>
  <si>
    <t>Sauna</t>
  </si>
  <si>
    <t>Vestíbul accés piscina</t>
  </si>
  <si>
    <t>Sala de caldera i acumuladors</t>
  </si>
  <si>
    <t>Vestuaris femenins</t>
  </si>
  <si>
    <t>Guardarroba</t>
  </si>
  <si>
    <t>Vestuari àrbitre</t>
  </si>
  <si>
    <t>Vestuari masculí</t>
  </si>
  <si>
    <t>Vestíbul accés principal</t>
  </si>
  <si>
    <t>Acces escala</t>
  </si>
  <si>
    <t>Recepció secretaria</t>
  </si>
  <si>
    <t>Despatx regidor esports</t>
  </si>
  <si>
    <t xml:space="preserve">Vestidors </t>
  </si>
  <si>
    <t>Sales diafanes</t>
  </si>
  <si>
    <t>Móduls prefabricats</t>
  </si>
  <si>
    <t>Urbanització</t>
  </si>
  <si>
    <t>Vestuari arbritres</t>
  </si>
  <si>
    <t>Control</t>
  </si>
  <si>
    <t>Porxo Accés</t>
  </si>
  <si>
    <t>Porxo Pas</t>
  </si>
  <si>
    <t>Rampa Acces Equipament</t>
  </si>
  <si>
    <t>Rampa Acces Camp</t>
  </si>
  <si>
    <t>Aula auxiliar</t>
  </si>
  <si>
    <t>Banys masculins</t>
  </si>
  <si>
    <t>Bany adaptat</t>
  </si>
  <si>
    <t>Banys femenins</t>
  </si>
  <si>
    <t>Bar</t>
  </si>
  <si>
    <t>Cultura</t>
  </si>
  <si>
    <t>Despatx cultura</t>
  </si>
  <si>
    <t>Office</t>
  </si>
  <si>
    <t>Sala visites</t>
  </si>
  <si>
    <t>Hall</t>
  </si>
  <si>
    <t>Sanitaris homes</t>
  </si>
  <si>
    <t>Sanitaris dones</t>
  </si>
  <si>
    <t>Edició</t>
  </si>
  <si>
    <t>Plató</t>
  </si>
  <si>
    <t>Sala de màquines</t>
  </si>
  <si>
    <t>Redacció</t>
  </si>
  <si>
    <t>Pas redacció</t>
  </si>
  <si>
    <t>Control 1</t>
  </si>
  <si>
    <t>Locutori</t>
  </si>
  <si>
    <t>Control 2</t>
  </si>
  <si>
    <t xml:space="preserve">Biblioteca </t>
  </si>
  <si>
    <t>Escala biblioteca</t>
  </si>
  <si>
    <t>Entitat</t>
  </si>
  <si>
    <t>Sanitari adaptat</t>
  </si>
  <si>
    <t>Sanitari homes</t>
  </si>
  <si>
    <t>Sanitari dones</t>
  </si>
  <si>
    <t>Taller d'art</t>
  </si>
  <si>
    <t>Sala d'actes</t>
  </si>
  <si>
    <t>Escala sala d'actes</t>
  </si>
  <si>
    <t>Cabina de so</t>
  </si>
  <si>
    <t>Magatzem A</t>
  </si>
  <si>
    <t>Magatzem B</t>
  </si>
  <si>
    <t xml:space="preserve">Brossa </t>
  </si>
  <si>
    <t>Assaig coral</t>
  </si>
  <si>
    <t>Garatge</t>
  </si>
  <si>
    <t>Sala calderes</t>
  </si>
  <si>
    <t>Aula escola música</t>
  </si>
  <si>
    <t>Pas escola música</t>
  </si>
  <si>
    <t>Sala multifuncional</t>
  </si>
  <si>
    <t>Sala entitats</t>
  </si>
  <si>
    <t>Lavabo sala entitats</t>
  </si>
  <si>
    <t>Oficina</t>
  </si>
  <si>
    <t>Manteniment</t>
  </si>
  <si>
    <t>Magatzem neteja</t>
  </si>
  <si>
    <t>Carrer</t>
  </si>
  <si>
    <t>Escales acces</t>
  </si>
  <si>
    <t>Acess</t>
  </si>
  <si>
    <t xml:space="preserve">Marquesines </t>
  </si>
  <si>
    <t>Aula 0-1 anys</t>
  </si>
  <si>
    <t>Aula 1-2 anys</t>
  </si>
  <si>
    <t>Biberoneria</t>
  </si>
  <si>
    <t>Passadís (menjador)</t>
  </si>
  <si>
    <t>Distribuidor</t>
  </si>
  <si>
    <t>Sala de mestres</t>
  </si>
  <si>
    <t>WC adults</t>
  </si>
  <si>
    <t>Aula d'usos múltiples (menjador)</t>
  </si>
  <si>
    <t>WC nens</t>
  </si>
  <si>
    <t>Cotxets</t>
  </si>
  <si>
    <t>Aula 2-3 anys</t>
  </si>
  <si>
    <t>WC personal</t>
  </si>
  <si>
    <t>Accés rampa exterior</t>
  </si>
  <si>
    <t xml:space="preserve">Recepció </t>
  </si>
  <si>
    <t>Rack</t>
  </si>
  <si>
    <t>Sala d'espera</t>
  </si>
  <si>
    <t>Zona de treball</t>
  </si>
  <si>
    <t>Arxiu 1</t>
  </si>
  <si>
    <t>Arxiu 2</t>
  </si>
  <si>
    <t>WC adaptat</t>
  </si>
  <si>
    <t>Sala taller 1</t>
  </si>
  <si>
    <t>Sala taller 2</t>
  </si>
  <si>
    <t>Sala taller 3</t>
  </si>
  <si>
    <t>Sala taller 4</t>
  </si>
  <si>
    <t>Sala taller 5</t>
  </si>
  <si>
    <t>Balcó</t>
  </si>
  <si>
    <t>Lavabo</t>
  </si>
  <si>
    <t>Resum Total Estudi Técnic, Ajuntament de Matadepera</t>
  </si>
  <si>
    <t>Can Vinyes</t>
  </si>
  <si>
    <t>Zona Esportiva Mas Sot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</si>
</sst>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_ ;\-#,##0.00\ "/>
    <numFmt numFmtId="165" formatCode="_-* #,##0\ _p_t_a_-;\-* #,##0\ _p_t_a_-;_-* &quot;-&quot;\ _p_t_a_-;_-@_-"/>
    <numFmt numFmtId="166" formatCode="_-* #,##0\ &quot;Pts&quot;_-;\-* #,##0\ &quot;Pts&quot;_-;_-* &quot;-&quot;\ &quot;Pts&quot;_-;_-@_-"/>
    <numFmt numFmtId="167" formatCode="[$-409]h:mm\ AM/PM;@"/>
    <numFmt numFmtId="168" formatCode="_-* #,##0.00\ _P_T_A_-;\-* #,##0.00\ _P_T_A_-;_-* &quot;-&quot;??\ _P_T_A_-;_-@_-"/>
    <numFmt numFmtId="169" formatCode="#,##0.00_ ;[Red]\-#,##0.00\ "/>
    <numFmt numFmtId="170" formatCode="#,##0&quot; m²&quot;"/>
    <numFmt numFmtId="171" formatCode="#,##0.0000000"/>
    <numFmt numFmtId="172" formatCode="0.00&quot; m²&quot;"/>
    <numFmt numFmtId="173" formatCode="#,##0.00&quot; h&quot;"/>
    <numFmt numFmtId="174" formatCode="#,##0.0"/>
    <numFmt numFmtId="175" formatCode="#,##0&quot; m²/h&quot;"/>
    <numFmt numFmtId="176" formatCode="#,##0.00&quot; h/mes&quot;"/>
    <numFmt numFmtId="177" formatCode="#,##0.00&quot; m²&quot;"/>
    <numFmt numFmtId="178" formatCode="_-* #,##0\ _F_-;\-* #,##0\ _F_-;_-* &quot;-&quot;\ _F_-;_-@_-"/>
    <numFmt numFmtId="179" formatCode="#,##0.00&quot; m²/h&quot;"/>
  </numFmts>
  <fonts count="9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Courier"/>
      <family val="3"/>
    </font>
    <font>
      <u/>
      <sz val="10"/>
      <color indexed="12"/>
      <name val="Arial"/>
      <family val="2"/>
    </font>
    <font>
      <u/>
      <sz val="18"/>
      <color indexed="12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indexed="62"/>
      <name val="Futura Lt BT"/>
    </font>
    <font>
      <sz val="12"/>
      <color indexed="62"/>
      <name val="Futura Lt BT"/>
    </font>
    <font>
      <sz val="16"/>
      <color indexed="62"/>
      <name val="Arial"/>
      <family val="2"/>
    </font>
    <font>
      <sz val="12"/>
      <color indexed="62"/>
      <name val="Arial"/>
      <family val="2"/>
    </font>
    <font>
      <b/>
      <sz val="28"/>
      <color indexed="8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2"/>
      <color theme="0"/>
      <name val="Times New Roman"/>
      <family val="2"/>
    </font>
    <font>
      <u/>
      <sz val="9.35"/>
      <color theme="10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8"/>
      <color rgb="FF000000"/>
      <name val="Verdana"/>
      <family val="2"/>
    </font>
    <font>
      <sz val="9"/>
      <color theme="1"/>
      <name val="Calibri"/>
      <family val="2"/>
      <scheme val="minor"/>
    </font>
    <font>
      <b/>
      <sz val="22"/>
      <color rgb="FF0070C0"/>
      <name val="Calibri"/>
      <family val="2"/>
      <scheme val="minor"/>
    </font>
    <font>
      <b/>
      <sz val="24"/>
      <color rgb="FF006100"/>
      <name val="Calibri"/>
      <family val="2"/>
      <scheme val="minor"/>
    </font>
    <font>
      <b/>
      <sz val="26"/>
      <color rgb="FF006100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28"/>
      <color rgb="FF006100"/>
      <name val="Calibri"/>
      <family val="2"/>
      <scheme val="minor"/>
    </font>
    <font>
      <sz val="10"/>
      <color rgb="FF002060"/>
      <name val="Arial"/>
      <family val="2"/>
    </font>
    <font>
      <sz val="8"/>
      <color rgb="FF002060"/>
      <name val="Arial"/>
      <family val="2"/>
    </font>
    <font>
      <sz val="9"/>
      <color theme="0"/>
      <name val="Calibri"/>
      <family val="2"/>
      <scheme val="minor"/>
    </font>
    <font>
      <sz val="6"/>
      <color rgb="FF000099"/>
      <name val="Arial"/>
      <family val="2"/>
    </font>
    <font>
      <sz val="8"/>
      <color rgb="FF000099"/>
      <name val="Arial"/>
      <family val="2"/>
    </font>
    <font>
      <sz val="7"/>
      <color rgb="FF000099"/>
      <name val="Arial"/>
      <family val="2"/>
    </font>
    <font>
      <sz val="8"/>
      <color rgb="FF002060"/>
      <name val="Myriad Web Pro"/>
      <family val="2"/>
    </font>
    <font>
      <sz val="9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7"/>
      <color rgb="FF002060"/>
      <name val="Arial"/>
      <family val="2"/>
    </font>
    <font>
      <sz val="11"/>
      <color rgb="FF7030A0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9"/>
      <color rgb="FF7030A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sz val="28"/>
      <color rgb="FF0070C0"/>
      <name val="Arial"/>
      <family val="2"/>
    </font>
    <font>
      <sz val="9"/>
      <color rgb="FFFF0000"/>
      <name val="Calibri"/>
      <family val="2"/>
      <scheme val="minor"/>
    </font>
    <font>
      <b/>
      <sz val="28"/>
      <color rgb="FF0070C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u/>
      <sz val="18"/>
      <color indexed="12"/>
      <name val="Arial"/>
      <family val="2"/>
    </font>
    <font>
      <sz val="12"/>
      <color theme="1"/>
      <name val="Calibri"/>
      <family val="2"/>
    </font>
    <font>
      <sz val="12"/>
      <color rgb="FF002060"/>
      <name val="Calibri"/>
      <family val="2"/>
      <scheme val="minor"/>
    </font>
    <font>
      <sz val="12"/>
      <name val="Arial"/>
      <family val="2"/>
    </font>
    <font>
      <b/>
      <sz val="10"/>
      <color indexed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0.5"/>
      <name val="Calibri"/>
      <family val="2"/>
    </font>
    <font>
      <b/>
      <sz val="12"/>
      <color rgb="FFFF0000"/>
      <name val="Arial"/>
      <family val="2"/>
    </font>
    <font>
      <b/>
      <sz val="12"/>
      <color indexed="62"/>
      <name val="Arial"/>
      <family val="2"/>
    </font>
    <font>
      <b/>
      <sz val="11"/>
      <name val="Calibri"/>
      <family val="2"/>
      <scheme val="minor"/>
    </font>
    <font>
      <sz val="8"/>
      <name val="Arial"/>
      <family val="2"/>
    </font>
    <font>
      <b/>
      <sz val="11"/>
      <name val="Calibri"/>
      <family val="2"/>
    </font>
    <font>
      <sz val="9"/>
      <color rgb="FF000000"/>
      <name val="Calibri"/>
      <family val="2"/>
      <scheme val="minor"/>
    </font>
    <font>
      <sz val="8"/>
      <name val="Arial"/>
      <family val="2"/>
    </font>
    <font>
      <sz val="14"/>
      <color rgb="FF002060"/>
      <name val="Calibri"/>
      <family val="2"/>
      <scheme val="minor"/>
    </font>
    <font>
      <sz val="12"/>
      <color rgb="FF002060"/>
      <name val="Arial"/>
      <family val="2"/>
    </font>
    <font>
      <sz val="9"/>
      <color theme="0"/>
      <name val="Calibri"/>
      <family val="2"/>
    </font>
    <font>
      <sz val="8"/>
      <name val="Arial"/>
      <family val="2"/>
    </font>
    <font>
      <b/>
      <sz val="8"/>
      <color rgb="FF000099"/>
      <name val="Arial"/>
      <family val="2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</font>
    <font>
      <b/>
      <sz val="14"/>
      <color theme="1"/>
      <name val="Calibri"/>
      <family val="2"/>
      <scheme val="minor"/>
    </font>
    <font>
      <u/>
      <sz val="16"/>
      <color indexed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patternFill patternType="solid">
        <fgColor theme="6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79998168889431442"/>
        <bgColor indexed="64"/>
      </patternFill>
    </fill>
  </fills>
  <borders count="1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 tint="0.499984740745262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/>
      <top style="thin">
        <color theme="8" tint="0.59996337778862885"/>
      </top>
      <bottom style="thin">
        <color theme="8" tint="0.59996337778862885"/>
      </bottom>
      <diagonal/>
    </border>
    <border>
      <left/>
      <right style="medium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/>
      <right/>
      <top style="thin">
        <color theme="8" tint="0.59996337778862885"/>
      </top>
      <bottom style="thin">
        <color theme="8" tint="0.59996337778862885"/>
      </bottom>
      <diagonal/>
    </border>
    <border>
      <left style="medium">
        <color theme="8" tint="-0.24994659260841701"/>
      </left>
      <right style="medium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medium">
        <color theme="8" tint="0.59996337778862885"/>
      </left>
      <right style="medium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medium">
        <color theme="8" tint="0.59996337778862885"/>
      </left>
      <right style="medium">
        <color theme="8" tint="-0.24994659260841701"/>
      </right>
      <top style="thin">
        <color theme="8" tint="0.59996337778862885"/>
      </top>
      <bottom style="thin">
        <color theme="8" tint="0.59996337778862885"/>
      </bottom>
      <diagonal/>
    </border>
    <border>
      <left style="medium">
        <color theme="8" tint="-0.24994659260841701"/>
      </left>
      <right style="medium">
        <color theme="8" tint="-0.24994659260841701"/>
      </right>
      <top/>
      <bottom style="thin">
        <color theme="8" tint="0.59996337778862885"/>
      </bottom>
      <diagonal/>
    </border>
    <border>
      <left style="medium">
        <color theme="8" tint="-0.24994659260841701"/>
      </left>
      <right style="medium">
        <color theme="8" tint="-0.24994659260841701"/>
      </right>
      <top/>
      <bottom/>
      <diagonal/>
    </border>
    <border>
      <left style="medium">
        <color theme="8" tint="-0.24994659260841701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8" tint="0.59996337778862885"/>
      </left>
      <right style="medium">
        <color theme="8" tint="-0.24994659260841701"/>
      </right>
      <top style="thin">
        <color theme="8" tint="0.59996337778862885"/>
      </top>
      <bottom style="thin">
        <color theme="8" tint="0.59996337778862885"/>
      </bottom>
      <diagonal/>
    </border>
    <border>
      <left style="medium">
        <color theme="8" tint="0.59996337778862885"/>
      </left>
      <right style="medium">
        <color theme="8" tint="0.59996337778862885"/>
      </right>
      <top/>
      <bottom style="medium">
        <color theme="8" tint="0.59996337778862885"/>
      </bottom>
      <diagonal/>
    </border>
    <border>
      <left style="medium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8" tint="0.39985351115451523"/>
      </left>
      <right style="thin">
        <color theme="8" tint="0.39985351115451523"/>
      </right>
      <top style="medium">
        <color theme="8" tint="0.39985351115451523"/>
      </top>
      <bottom/>
      <diagonal/>
    </border>
    <border>
      <left style="thin">
        <color theme="8" tint="0.39985351115451523"/>
      </left>
      <right style="thin">
        <color theme="8" tint="0.39985351115451523"/>
      </right>
      <top style="medium">
        <color theme="8" tint="0.39985351115451523"/>
      </top>
      <bottom style="thin">
        <color theme="8" tint="0.39985351115451523"/>
      </bottom>
      <diagonal/>
    </border>
    <border>
      <left/>
      <right/>
      <top style="thin">
        <color theme="8" tint="0.39985351115451523"/>
      </top>
      <bottom style="thin">
        <color theme="8" tint="0.39985351115451523"/>
      </bottom>
      <diagonal/>
    </border>
    <border>
      <left style="thin">
        <color theme="8" tint="0.39985351115451523"/>
      </left>
      <right style="medium">
        <color theme="8" tint="0.39985351115451523"/>
      </right>
      <top style="medium">
        <color theme="8" tint="0.39985351115451523"/>
      </top>
      <bottom/>
      <diagonal/>
    </border>
    <border>
      <left style="medium">
        <color theme="8" tint="0.39979247413556324"/>
      </left>
      <right style="thin">
        <color theme="8" tint="0.39982299264503923"/>
      </right>
      <top style="medium">
        <color theme="8" tint="0.39979247413556324"/>
      </top>
      <bottom style="thin">
        <color theme="8" tint="0.39982299264503923"/>
      </bottom>
      <diagonal/>
    </border>
    <border>
      <left style="thin">
        <color theme="8" tint="0.39982299264503923"/>
      </left>
      <right/>
      <top style="medium">
        <color theme="8" tint="0.39979247413556324"/>
      </top>
      <bottom style="thin">
        <color theme="8" tint="0.39982299264503923"/>
      </bottom>
      <diagonal/>
    </border>
    <border>
      <left style="medium">
        <color theme="8" tint="0.39976195562608724"/>
      </left>
      <right style="thin">
        <color theme="8" tint="0.39985351115451523"/>
      </right>
      <top style="medium">
        <color theme="8" tint="0.39976195562608724"/>
      </top>
      <bottom style="thin">
        <color theme="8" tint="0.39982299264503923"/>
      </bottom>
      <diagonal/>
    </border>
    <border>
      <left style="thin">
        <color theme="8" tint="0.39985351115451523"/>
      </left>
      <right style="medium">
        <color theme="8" tint="0.39976195562608724"/>
      </right>
      <top style="thin">
        <color theme="8" tint="0.39982299264503923"/>
      </top>
      <bottom style="thin">
        <color theme="8" tint="0.39982299264503923"/>
      </bottom>
      <diagonal/>
    </border>
    <border>
      <left style="medium">
        <color theme="8" tint="0.39982299264503923"/>
      </left>
      <right style="thin">
        <color theme="8" tint="0.39985351115451523"/>
      </right>
      <top style="medium">
        <color theme="8" tint="0.39982299264503923"/>
      </top>
      <bottom style="medium">
        <color theme="8" tint="0.39982299264503923"/>
      </bottom>
      <diagonal/>
    </border>
    <border>
      <left style="thin">
        <color theme="8" tint="0.39982299264503923"/>
      </left>
      <right style="thin">
        <color theme="8" tint="0.39982299264503923"/>
      </right>
      <top/>
      <bottom style="thin">
        <color theme="8" tint="0.39982299264503923"/>
      </bottom>
      <diagonal/>
    </border>
    <border>
      <left style="thin">
        <color theme="8" tint="0.39982299264503923"/>
      </left>
      <right style="thin">
        <color theme="8" tint="0.39982299264503923"/>
      </right>
      <top style="thin">
        <color theme="8" tint="0.39982299264503923"/>
      </top>
      <bottom style="thin">
        <color theme="8" tint="0.39982299264503923"/>
      </bottom>
      <diagonal/>
    </border>
    <border>
      <left style="medium">
        <color theme="8" tint="0.39976195562608724"/>
      </left>
      <right style="medium">
        <color theme="8" tint="0.39979247413556324"/>
      </right>
      <top style="medium">
        <color theme="8" tint="0.39979247413556324"/>
      </top>
      <bottom style="thin">
        <color theme="8" tint="0.39976195562608724"/>
      </bottom>
      <diagonal/>
    </border>
    <border>
      <left style="medium">
        <color theme="8" tint="0.39976195562608724"/>
      </left>
      <right style="medium">
        <color theme="8" tint="0.39976195562608724"/>
      </right>
      <top style="medium">
        <color theme="8" tint="0.39979247413556324"/>
      </top>
      <bottom style="thin">
        <color theme="8" tint="0.39976195562608724"/>
      </bottom>
      <diagonal/>
    </border>
    <border>
      <left style="medium">
        <color theme="8" tint="0.39982299264503923"/>
      </left>
      <right style="thin">
        <color theme="8" tint="0.39982299264503923"/>
      </right>
      <top style="medium">
        <color theme="8" tint="0.39979247413556324"/>
      </top>
      <bottom style="thin">
        <color theme="8" tint="0.39979247413556324"/>
      </bottom>
      <diagonal/>
    </border>
    <border>
      <left style="medium">
        <color theme="8" tint="0.39985351115451523"/>
      </left>
      <right style="thin">
        <color theme="8" tint="0.39985351115451523"/>
      </right>
      <top style="medium">
        <color theme="8" tint="0.39985351115451523"/>
      </top>
      <bottom/>
      <diagonal/>
    </border>
    <border>
      <left/>
      <right style="thin">
        <color theme="8" tint="0.39985351115451523"/>
      </right>
      <top style="medium">
        <color theme="8" tint="0.39985351115451523"/>
      </top>
      <bottom/>
      <diagonal/>
    </border>
    <border>
      <left style="medium">
        <color theme="8" tint="0.39979247413556324"/>
      </left>
      <right style="medium">
        <color theme="8" tint="0.39982299264503923"/>
      </right>
      <top style="medium">
        <color theme="8" tint="0.39979247413556324"/>
      </top>
      <bottom style="thin">
        <color theme="8" tint="0.39985351115451523"/>
      </bottom>
      <diagonal/>
    </border>
    <border>
      <left style="medium">
        <color rgb="FF0070C0"/>
      </left>
      <right style="medium">
        <color rgb="FF0070C0"/>
      </right>
      <top style="thin">
        <color rgb="FF0070C0"/>
      </top>
      <bottom style="medium">
        <color rgb="FF0070C0"/>
      </bottom>
      <diagonal/>
    </border>
    <border>
      <left style="medium">
        <color rgb="FF0070C0"/>
      </left>
      <right style="thin">
        <color rgb="FF0070C0"/>
      </right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medium">
        <color theme="8" tint="-0.24994659260841701"/>
      </top>
      <bottom/>
      <diagonal/>
    </border>
    <border>
      <left style="medium">
        <color theme="8" tint="-0.24994659260841701"/>
      </left>
      <right style="medium">
        <color theme="8" tint="-0.24994659260841701"/>
      </right>
      <top style="thick">
        <color indexed="64"/>
      </top>
      <bottom style="medium">
        <color theme="8" tint="-0.24994659260841701"/>
      </bottom>
      <diagonal/>
    </border>
    <border>
      <left/>
      <right style="medium">
        <color theme="8" tint="-0.24994659260841701"/>
      </right>
      <top/>
      <bottom/>
      <diagonal/>
    </border>
    <border>
      <left style="medium">
        <color theme="8" tint="0.59996337778862885"/>
      </left>
      <right/>
      <top style="medium">
        <color theme="8" tint="0.59996337778862885"/>
      </top>
      <bottom style="medium">
        <color theme="8" tint="0.59996337778862885"/>
      </bottom>
      <diagonal/>
    </border>
    <border>
      <left/>
      <right/>
      <top style="medium">
        <color theme="8" tint="0.59996337778862885"/>
      </top>
      <bottom style="medium">
        <color theme="8" tint="0.59996337778862885"/>
      </bottom>
      <diagonal/>
    </border>
    <border>
      <left/>
      <right style="medium">
        <color theme="8" tint="0.59996337778862885"/>
      </right>
      <top style="medium">
        <color theme="8" tint="0.59996337778862885"/>
      </top>
      <bottom style="medium">
        <color theme="8" tint="0.59996337778862885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theme="8" tint="0.39982299264503923"/>
      </left>
      <right/>
      <top style="medium">
        <color theme="8" tint="0.39982299264503923"/>
      </top>
      <bottom style="medium">
        <color theme="8" tint="0.39982299264503923"/>
      </bottom>
      <diagonal/>
    </border>
    <border>
      <left/>
      <right/>
      <top style="medium">
        <color theme="8" tint="0.39982299264503923"/>
      </top>
      <bottom style="medium">
        <color theme="8" tint="0.39982299264503923"/>
      </bottom>
      <diagonal/>
    </border>
    <border>
      <left/>
      <right/>
      <top style="medium">
        <color theme="8" tint="0.39982299264503923"/>
      </top>
      <bottom/>
      <diagonal/>
    </border>
    <border>
      <left/>
      <right style="medium">
        <color theme="8" tint="0.39982299264503923"/>
      </right>
      <top style="medium">
        <color theme="8" tint="0.39982299264503923"/>
      </top>
      <bottom style="medium">
        <color theme="8" tint="0.39982299264503923"/>
      </bottom>
      <diagonal/>
    </border>
    <border>
      <left/>
      <right style="medium">
        <color theme="8" tint="0.39979247413556324"/>
      </right>
      <top style="medium">
        <color theme="8" tint="0.39979247413556324"/>
      </top>
      <bottom style="medium">
        <color theme="8" tint="0.39979247413556324"/>
      </bottom>
      <diagonal/>
    </border>
    <border>
      <left style="medium">
        <color theme="8" tint="0.39982299264503923"/>
      </left>
      <right/>
      <top style="medium">
        <color theme="8" tint="0.39979247413556324"/>
      </top>
      <bottom style="medium">
        <color theme="8" tint="0.39979247413556324"/>
      </bottom>
      <diagonal/>
    </border>
    <border>
      <left style="medium">
        <color theme="8" tint="0.39979247413556324"/>
      </left>
      <right/>
      <top style="medium">
        <color theme="8" tint="0.39982299264503923"/>
      </top>
      <bottom style="medium">
        <color theme="8" tint="0.39979247413556324"/>
      </bottom>
      <diagonal/>
    </border>
    <border>
      <left/>
      <right style="medium">
        <color theme="8" tint="0.39979247413556324"/>
      </right>
      <top style="medium">
        <color theme="8" tint="0.39982299264503923"/>
      </top>
      <bottom style="medium">
        <color theme="8" tint="0.39979247413556324"/>
      </bottom>
      <diagonal/>
    </border>
    <border>
      <left/>
      <right style="medium">
        <color theme="8" tint="0.39982299264503923"/>
      </right>
      <top style="medium">
        <color theme="8" tint="0.39982299264503923"/>
      </top>
      <bottom style="medium">
        <color theme="8" tint="0.39979247413556324"/>
      </bottom>
      <diagonal/>
    </border>
    <border>
      <left/>
      <right/>
      <top style="medium">
        <color theme="8" tint="0.39979247413556324"/>
      </top>
      <bottom style="medium">
        <color theme="8" tint="0.39982299264503923"/>
      </bottom>
      <diagonal/>
    </border>
    <border>
      <left/>
      <right style="medium">
        <color rgb="FFFF0000"/>
      </right>
      <top style="medium">
        <color theme="8" tint="0.39979247413556324"/>
      </top>
      <bottom style="medium">
        <color theme="8" tint="0.39982299264503923"/>
      </bottom>
      <diagonal/>
    </border>
    <border>
      <left style="medium">
        <color indexed="64"/>
      </left>
      <right/>
      <top style="medium">
        <color theme="8" tint="0.39979247413556324"/>
      </top>
      <bottom style="medium">
        <color theme="8" tint="0.39982299264503923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8" tint="0.59996337778862885"/>
      </left>
      <right/>
      <top style="thin">
        <color theme="8" tint="0.59996337778862885"/>
      </top>
      <bottom style="thin">
        <color theme="8" tint="0.59996337778862885"/>
      </bottom>
      <diagonal/>
    </border>
    <border>
      <left style="thick">
        <color theme="5"/>
      </left>
      <right/>
      <top style="thick">
        <color theme="5"/>
      </top>
      <bottom style="thick">
        <color theme="5"/>
      </bottom>
      <diagonal/>
    </border>
    <border>
      <left/>
      <right/>
      <top style="thick">
        <color theme="5"/>
      </top>
      <bottom style="thick">
        <color theme="5"/>
      </bottom>
      <diagonal/>
    </border>
    <border>
      <left/>
      <right style="thick">
        <color theme="5"/>
      </right>
      <top style="thick">
        <color theme="5"/>
      </top>
      <bottom style="thick">
        <color theme="5"/>
      </bottom>
      <diagonal/>
    </border>
    <border>
      <left style="thick">
        <color theme="5"/>
      </left>
      <right/>
      <top style="thick">
        <color theme="5"/>
      </top>
      <bottom/>
      <diagonal/>
    </border>
    <border>
      <left/>
      <right/>
      <top style="thick">
        <color theme="5"/>
      </top>
      <bottom/>
      <diagonal/>
    </border>
    <border>
      <left style="thick">
        <color theme="5"/>
      </left>
      <right style="medium">
        <color theme="5"/>
      </right>
      <top style="thick">
        <color theme="5"/>
      </top>
      <bottom/>
      <diagonal/>
    </border>
    <border>
      <left style="medium">
        <color theme="5"/>
      </left>
      <right style="medium">
        <color theme="5"/>
      </right>
      <top style="thick">
        <color theme="5"/>
      </top>
      <bottom/>
      <diagonal/>
    </border>
    <border>
      <left style="medium">
        <color theme="5"/>
      </left>
      <right style="thick">
        <color theme="5"/>
      </right>
      <top style="thick">
        <color theme="5"/>
      </top>
      <bottom/>
      <diagonal/>
    </border>
    <border>
      <left/>
      <right/>
      <top style="thick">
        <color theme="5"/>
      </top>
      <bottom style="thick">
        <color rgb="FFF79646"/>
      </bottom>
      <diagonal/>
    </border>
    <border>
      <left/>
      <right style="medium">
        <color rgb="FFF79646"/>
      </right>
      <top style="thick">
        <color theme="5"/>
      </top>
      <bottom style="thick">
        <color rgb="FFF79646"/>
      </bottom>
      <diagonal/>
    </border>
    <border>
      <left style="thick">
        <color rgb="FFF79646"/>
      </left>
      <right style="medium">
        <color rgb="FFF79646"/>
      </right>
      <top style="thick">
        <color theme="5"/>
      </top>
      <bottom style="medium">
        <color rgb="FFF79646"/>
      </bottom>
      <diagonal/>
    </border>
    <border>
      <left style="medium">
        <color rgb="FFF79646"/>
      </left>
      <right style="medium">
        <color rgb="FFF79646"/>
      </right>
      <top style="thick">
        <color theme="5"/>
      </top>
      <bottom style="medium">
        <color rgb="FFF79646"/>
      </bottom>
      <diagonal/>
    </border>
    <border>
      <left style="medium">
        <color rgb="FFF79646"/>
      </left>
      <right style="thick">
        <color rgb="FFF79646"/>
      </right>
      <top style="thick">
        <color theme="5"/>
      </top>
      <bottom style="medium">
        <color rgb="FFF79646"/>
      </bottom>
      <diagonal/>
    </border>
    <border>
      <left style="medium">
        <color rgb="FFF79646"/>
      </left>
      <right style="thick">
        <color theme="5"/>
      </right>
      <top style="thick">
        <color theme="5"/>
      </top>
      <bottom style="medium">
        <color rgb="FFF79646"/>
      </bottom>
      <diagonal/>
    </border>
    <border>
      <left style="thick">
        <color theme="5"/>
      </left>
      <right style="medium">
        <color theme="5"/>
      </right>
      <top style="medium">
        <color theme="5"/>
      </top>
      <bottom style="thick">
        <color theme="5"/>
      </bottom>
      <diagonal/>
    </border>
    <border>
      <left style="medium">
        <color theme="5"/>
      </left>
      <right/>
      <top style="medium">
        <color theme="5"/>
      </top>
      <bottom style="thick">
        <color theme="5"/>
      </bottom>
      <diagonal/>
    </border>
    <border>
      <left style="thick">
        <color theme="5"/>
      </left>
      <right style="medium">
        <color theme="5"/>
      </right>
      <top/>
      <bottom style="thick">
        <color theme="5"/>
      </bottom>
      <diagonal/>
    </border>
    <border>
      <left style="medium">
        <color theme="5"/>
      </left>
      <right style="medium">
        <color theme="5"/>
      </right>
      <top/>
      <bottom style="thick">
        <color theme="5"/>
      </bottom>
      <diagonal/>
    </border>
    <border>
      <left style="medium">
        <color theme="5"/>
      </left>
      <right style="thick">
        <color theme="5"/>
      </right>
      <top/>
      <bottom style="thick">
        <color theme="5"/>
      </bottom>
      <diagonal/>
    </border>
    <border>
      <left/>
      <right style="medium">
        <color rgb="FFF79646"/>
      </right>
      <top style="thick">
        <color rgb="FFF79646"/>
      </top>
      <bottom style="thick">
        <color theme="5"/>
      </bottom>
      <diagonal/>
    </border>
    <border>
      <left style="medium">
        <color rgb="FFF79646"/>
      </left>
      <right style="medium">
        <color rgb="FFF79646"/>
      </right>
      <top style="thick">
        <color rgb="FFF79646"/>
      </top>
      <bottom style="thick">
        <color theme="5"/>
      </bottom>
      <diagonal/>
    </border>
    <border>
      <left style="medium">
        <color rgb="FFF79646"/>
      </left>
      <right style="thick">
        <color rgb="FFF79646"/>
      </right>
      <top style="thick">
        <color rgb="FFF79646"/>
      </top>
      <bottom style="thick">
        <color theme="5"/>
      </bottom>
      <diagonal/>
    </border>
    <border>
      <left style="thick">
        <color rgb="FFF79646"/>
      </left>
      <right style="medium">
        <color rgb="FFF79646"/>
      </right>
      <top style="medium">
        <color rgb="FFF79646"/>
      </top>
      <bottom style="thick">
        <color theme="5"/>
      </bottom>
      <diagonal/>
    </border>
    <border>
      <left style="medium">
        <color rgb="FFF79646"/>
      </left>
      <right style="medium">
        <color rgb="FFF79646"/>
      </right>
      <top style="medium">
        <color rgb="FFF79646"/>
      </top>
      <bottom style="thick">
        <color theme="5"/>
      </bottom>
      <diagonal/>
    </border>
    <border>
      <left style="medium">
        <color rgb="FFF79646"/>
      </left>
      <right style="thick">
        <color rgb="FFF79646"/>
      </right>
      <top style="medium">
        <color rgb="FFF79646"/>
      </top>
      <bottom style="thick">
        <color theme="5"/>
      </bottom>
      <diagonal/>
    </border>
    <border>
      <left style="medium">
        <color rgb="FFF79646"/>
      </left>
      <right style="thick">
        <color theme="5"/>
      </right>
      <top style="medium">
        <color rgb="FFF79646"/>
      </top>
      <bottom style="thick">
        <color theme="5"/>
      </bottom>
      <diagonal/>
    </border>
    <border>
      <left/>
      <right/>
      <top/>
      <bottom style="medium">
        <color rgb="FFF79646"/>
      </bottom>
      <diagonal/>
    </border>
    <border>
      <left style="medium">
        <color rgb="FFF79646"/>
      </left>
      <right style="medium">
        <color rgb="FFF79646"/>
      </right>
      <top/>
      <bottom style="medium">
        <color rgb="FFF79646"/>
      </bottom>
      <diagonal/>
    </border>
    <border>
      <left style="medium">
        <color rgb="FFF79646"/>
      </left>
      <right style="thick">
        <color rgb="FFF79646"/>
      </right>
      <top/>
      <bottom style="medium">
        <color rgb="FFF79646"/>
      </bottom>
      <diagonal/>
    </border>
    <border>
      <left style="thick">
        <color rgb="FFF79646"/>
      </left>
      <right style="medium">
        <color rgb="FFF79646"/>
      </right>
      <top/>
      <bottom style="medium">
        <color rgb="FFF79646"/>
      </bottom>
      <diagonal/>
    </border>
    <border>
      <left style="thick">
        <color rgb="FFF79646"/>
      </left>
      <right style="medium">
        <color rgb="FFF79646"/>
      </right>
      <top style="medium">
        <color rgb="FFF79646"/>
      </top>
      <bottom style="medium">
        <color rgb="FFF79646"/>
      </bottom>
      <diagonal/>
    </border>
    <border>
      <left style="medium">
        <color rgb="FFF79646"/>
      </left>
      <right style="thick">
        <color rgb="FFF79646"/>
      </right>
      <top style="medium">
        <color rgb="FFF79646"/>
      </top>
      <bottom style="medium">
        <color rgb="FFF79646"/>
      </bottom>
      <diagonal/>
    </border>
    <border>
      <left style="medium">
        <color rgb="FFF79646"/>
      </left>
      <right style="medium">
        <color rgb="FFF79646"/>
      </right>
      <top style="medium">
        <color rgb="FFF79646"/>
      </top>
      <bottom style="medium">
        <color rgb="FFF79646"/>
      </bottom>
      <diagonal/>
    </border>
    <border>
      <left style="thick">
        <color rgb="FFF79646"/>
      </left>
      <right style="medium">
        <color rgb="FFF79646"/>
      </right>
      <top style="medium">
        <color rgb="FFF79646"/>
      </top>
      <bottom style="thick">
        <color rgb="FFF79646"/>
      </bottom>
      <diagonal/>
    </border>
    <border>
      <left style="medium">
        <color rgb="FFF79646"/>
      </left>
      <right style="thick">
        <color rgb="FFF79646"/>
      </right>
      <top style="medium">
        <color rgb="FFF79646"/>
      </top>
      <bottom style="thick">
        <color rgb="FFF79646"/>
      </bottom>
      <diagonal/>
    </border>
    <border>
      <left style="medium">
        <color rgb="FFF79646"/>
      </left>
      <right style="medium">
        <color rgb="FFF79646"/>
      </right>
      <top style="medium">
        <color rgb="FFF79646"/>
      </top>
      <bottom style="thick">
        <color rgb="FFF79646"/>
      </bottom>
      <diagonal/>
    </border>
    <border>
      <left style="medium">
        <color rgb="FFF79646"/>
      </left>
      <right style="medium">
        <color rgb="FFF79646"/>
      </right>
      <top style="medium">
        <color rgb="FFF79646"/>
      </top>
      <bottom/>
      <diagonal/>
    </border>
    <border>
      <left style="medium">
        <color rgb="FFF79646"/>
      </left>
      <right style="thick">
        <color rgb="FFF79646"/>
      </right>
      <top style="medium">
        <color rgb="FFF79646"/>
      </top>
      <bottom/>
      <diagonal/>
    </border>
    <border>
      <left style="thick">
        <color rgb="FFF79646"/>
      </left>
      <right style="medium">
        <color rgb="FFF79646"/>
      </right>
      <top style="medium">
        <color rgb="FFF79646"/>
      </top>
      <bottom/>
      <diagonal/>
    </border>
    <border>
      <left style="thick">
        <color rgb="FFF79646"/>
      </left>
      <right style="medium">
        <color rgb="FFF79646"/>
      </right>
      <top style="thick">
        <color rgb="FFF79646"/>
      </top>
      <bottom/>
      <diagonal/>
    </border>
    <border>
      <left style="medium">
        <color rgb="FFF79646"/>
      </left>
      <right style="medium">
        <color rgb="FFF79646"/>
      </right>
      <top style="thick">
        <color rgb="FFF79646"/>
      </top>
      <bottom/>
      <diagonal/>
    </border>
    <border>
      <left style="medium">
        <color rgb="FFF79646"/>
      </left>
      <right style="thick">
        <color rgb="FFF79646"/>
      </right>
      <top style="thick">
        <color rgb="FFF79646"/>
      </top>
      <bottom/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</borders>
  <cellStyleXfs count="91">
    <xf numFmtId="0" fontId="0" fillId="0" borderId="0"/>
    <xf numFmtId="0" fontId="4" fillId="0" borderId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167" fontId="23" fillId="7" borderId="0" applyNumberFormat="0" applyBorder="0" applyAlignment="0" applyProtection="0"/>
    <xf numFmtId="167" fontId="23" fillId="7" borderId="0" applyNumberFormat="0" applyBorder="0" applyAlignment="0" applyProtection="0"/>
    <xf numFmtId="167" fontId="23" fillId="8" borderId="0" applyNumberFormat="0" applyBorder="0" applyAlignment="0" applyProtection="0"/>
    <xf numFmtId="167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4" fillId="10" borderId="0" applyNumberFormat="0" applyBorder="0" applyAlignment="0" applyProtection="0"/>
    <xf numFmtId="0" fontId="26" fillId="11" borderId="0" applyNumberFormat="0" applyBorder="0" applyAlignment="0" applyProtection="0"/>
    <xf numFmtId="167" fontId="26" fillId="11" borderId="0" applyNumberFormat="0" applyBorder="0" applyAlignment="0" applyProtection="0"/>
    <xf numFmtId="167" fontId="27" fillId="12" borderId="13" applyNumberFormat="0" applyAlignment="0" applyProtection="0"/>
    <xf numFmtId="0" fontId="27" fillId="12" borderId="13" applyNumberFormat="0" applyAlignment="0" applyProtection="0"/>
    <xf numFmtId="0" fontId="25" fillId="13" borderId="0" applyNumberFormat="0" applyBorder="0" applyAlignment="0" applyProtection="0"/>
    <xf numFmtId="167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167" fontId="25" fillId="14" borderId="0" applyNumberFormat="0" applyBorder="0" applyAlignment="0" applyProtection="0"/>
    <xf numFmtId="0" fontId="28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4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167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43" fontId="4" fillId="0" borderId="0" applyFont="0" applyFill="0" applyBorder="0" applyAlignment="0" applyProtection="0"/>
    <xf numFmtId="165" fontId="10" fillId="0" borderId="0" applyFont="0" applyFill="0" applyBorder="0" applyAlignment="0" applyProtection="0"/>
    <xf numFmtId="41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18" borderId="0" applyNumberFormat="0" applyBorder="0" applyAlignment="0" applyProtection="0"/>
    <xf numFmtId="167" fontId="32" fillId="18" borderId="0" applyNumberFormat="0" applyBorder="0" applyAlignment="0" applyProtection="0"/>
    <xf numFmtId="0" fontId="13" fillId="0" borderId="0"/>
    <xf numFmtId="167" fontId="17" fillId="0" borderId="0"/>
    <xf numFmtId="167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167" fontId="4" fillId="0" borderId="0"/>
    <xf numFmtId="167" fontId="4" fillId="0" borderId="0"/>
    <xf numFmtId="0" fontId="11" fillId="0" borderId="0"/>
    <xf numFmtId="0" fontId="23" fillId="0" borderId="0"/>
    <xf numFmtId="0" fontId="23" fillId="0" borderId="0"/>
    <xf numFmtId="0" fontId="4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167" fontId="17" fillId="0" borderId="0"/>
    <xf numFmtId="167" fontId="17" fillId="0" borderId="0"/>
    <xf numFmtId="167" fontId="17" fillId="0" borderId="0"/>
    <xf numFmtId="167" fontId="4" fillId="19" borderId="15" applyNumberFormat="0" applyFont="0" applyAlignment="0" applyProtection="0"/>
    <xf numFmtId="0" fontId="23" fillId="19" borderId="1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33" fillId="0" borderId="16" applyNumberFormat="0" applyFill="0" applyAlignment="0" applyProtection="0"/>
    <xf numFmtId="167" fontId="33" fillId="0" borderId="16" applyNumberFormat="0" applyFill="0" applyAlignment="0" applyProtection="0"/>
    <xf numFmtId="0" fontId="2" fillId="0" borderId="0"/>
  </cellStyleXfs>
  <cellXfs count="361">
    <xf numFmtId="0" fontId="0" fillId="0" borderId="0" xfId="0"/>
    <xf numFmtId="0" fontId="23" fillId="20" borderId="0" xfId="76" applyFill="1"/>
    <xf numFmtId="0" fontId="23" fillId="0" borderId="0" xfId="76"/>
    <xf numFmtId="0" fontId="23" fillId="0" borderId="0" xfId="76" applyAlignment="1">
      <alignment vertical="center"/>
    </xf>
    <xf numFmtId="0" fontId="34" fillId="0" borderId="0" xfId="76" applyFont="1" applyAlignment="1">
      <alignment vertical="center" wrapText="1"/>
    </xf>
    <xf numFmtId="0" fontId="35" fillId="0" borderId="0" xfId="76" applyFont="1"/>
    <xf numFmtId="0" fontId="23" fillId="0" borderId="0" xfId="76" applyAlignment="1">
      <alignment horizontal="center" vertical="center"/>
    </xf>
    <xf numFmtId="0" fontId="23" fillId="20" borderId="0" xfId="76" applyFill="1" applyAlignment="1">
      <alignment vertical="center"/>
    </xf>
    <xf numFmtId="170" fontId="36" fillId="20" borderId="1" xfId="13" applyNumberFormat="1" applyFont="1" applyFill="1" applyBorder="1" applyAlignment="1">
      <alignment vertical="center"/>
    </xf>
    <xf numFmtId="170" fontId="37" fillId="20" borderId="2" xfId="13" applyNumberFormat="1" applyFont="1" applyFill="1" applyBorder="1" applyAlignment="1">
      <alignment vertical="center"/>
    </xf>
    <xf numFmtId="0" fontId="23" fillId="0" borderId="2" xfId="76" applyBorder="1"/>
    <xf numFmtId="170" fontId="38" fillId="20" borderId="2" xfId="13" applyNumberFormat="1" applyFont="1" applyFill="1" applyBorder="1" applyAlignment="1">
      <alignment vertical="center"/>
    </xf>
    <xf numFmtId="167" fontId="14" fillId="20" borderId="0" xfId="27" applyFill="1" applyAlignment="1" applyProtection="1">
      <alignment horizontal="center" vertical="center"/>
    </xf>
    <xf numFmtId="0" fontId="23" fillId="20" borderId="0" xfId="76" applyFill="1" applyAlignment="1">
      <alignment horizontal="center" vertical="center"/>
    </xf>
    <xf numFmtId="4" fontId="23" fillId="20" borderId="0" xfId="76" applyNumberFormat="1" applyFill="1" applyAlignment="1">
      <alignment horizontal="center" vertical="center"/>
    </xf>
    <xf numFmtId="0" fontId="39" fillId="20" borderId="0" xfId="76" applyFont="1" applyFill="1" applyAlignment="1">
      <alignment horizontal="center" vertical="center"/>
    </xf>
    <xf numFmtId="170" fontId="40" fillId="20" borderId="0" xfId="13" applyNumberFormat="1" applyFont="1" applyFill="1" applyAlignment="1">
      <alignment vertical="center"/>
    </xf>
    <xf numFmtId="2" fontId="23" fillId="20" borderId="0" xfId="76" applyNumberFormat="1" applyFill="1" applyAlignment="1">
      <alignment horizontal="center" vertical="center"/>
    </xf>
    <xf numFmtId="171" fontId="23" fillId="20" borderId="0" xfId="76" applyNumberFormat="1" applyFill="1" applyAlignment="1">
      <alignment horizontal="center" vertical="center"/>
    </xf>
    <xf numFmtId="2" fontId="25" fillId="13" borderId="17" xfId="17" applyNumberFormat="1" applyBorder="1" applyAlignment="1" applyProtection="1">
      <alignment horizontal="center" vertical="center" wrapText="1"/>
      <protection hidden="1"/>
    </xf>
    <xf numFmtId="0" fontId="4" fillId="2" borderId="3" xfId="76" applyFont="1" applyFill="1" applyBorder="1" applyAlignment="1">
      <alignment horizontal="center" vertical="center"/>
    </xf>
    <xf numFmtId="173" fontId="5" fillId="2" borderId="2" xfId="76" applyNumberFormat="1" applyFont="1" applyFill="1" applyBorder="1" applyAlignment="1">
      <alignment horizontal="center" vertical="center"/>
    </xf>
    <xf numFmtId="174" fontId="9" fillId="21" borderId="3" xfId="76" applyNumberFormat="1" applyFont="1" applyFill="1" applyBorder="1" applyAlignment="1">
      <alignment horizontal="center" vertical="center"/>
    </xf>
    <xf numFmtId="3" fontId="9" fillId="21" borderId="0" xfId="76" applyNumberFormat="1" applyFont="1" applyFill="1" applyAlignment="1">
      <alignment horizontal="center" vertical="center"/>
    </xf>
    <xf numFmtId="0" fontId="41" fillId="0" borderId="0" xfId="76" applyFont="1" applyAlignment="1">
      <alignment vertical="center"/>
    </xf>
    <xf numFmtId="172" fontId="43" fillId="14" borderId="18" xfId="20" applyNumberFormat="1" applyFont="1" applyBorder="1" applyAlignment="1" applyProtection="1">
      <alignment horizontal="center" vertical="center" wrapText="1"/>
      <protection hidden="1"/>
    </xf>
    <xf numFmtId="175" fontId="43" fillId="14" borderId="17" xfId="20" applyNumberFormat="1" applyFont="1" applyBorder="1" applyAlignment="1">
      <alignment horizontal="center" vertical="center"/>
    </xf>
    <xf numFmtId="0" fontId="43" fillId="14" borderId="17" xfId="20" applyFont="1" applyBorder="1" applyAlignment="1">
      <alignment vertical="center"/>
    </xf>
    <xf numFmtId="2" fontId="25" fillId="14" borderId="19" xfId="20" applyNumberFormat="1" applyBorder="1" applyAlignment="1" applyProtection="1">
      <alignment horizontal="center" vertical="center" wrapText="1"/>
      <protection hidden="1"/>
    </xf>
    <xf numFmtId="172" fontId="43" fillId="14" borderId="0" xfId="20" applyNumberFormat="1" applyFont="1" applyAlignment="1" applyProtection="1">
      <alignment horizontal="center" vertical="center" wrapText="1"/>
      <protection locked="0"/>
    </xf>
    <xf numFmtId="175" fontId="43" fillId="14" borderId="0" xfId="20" applyNumberFormat="1" applyFont="1" applyAlignment="1" applyProtection="1">
      <alignment horizontal="center" vertical="center"/>
      <protection locked="0"/>
    </xf>
    <xf numFmtId="0" fontId="43" fillId="14" borderId="20" xfId="20" applyFont="1" applyBorder="1" applyAlignment="1" applyProtection="1">
      <alignment vertical="center"/>
      <protection locked="0"/>
    </xf>
    <xf numFmtId="0" fontId="41" fillId="0" borderId="0" xfId="76" applyFont="1" applyAlignment="1">
      <alignment horizontal="center" vertical="center"/>
    </xf>
    <xf numFmtId="3" fontId="44" fillId="0" borderId="21" xfId="76" applyNumberFormat="1" applyFont="1" applyBorder="1" applyAlignment="1">
      <alignment horizontal="center" vertical="center"/>
    </xf>
    <xf numFmtId="0" fontId="45" fillId="20" borderId="22" xfId="76" applyFont="1" applyFill="1" applyBorder="1" applyAlignment="1">
      <alignment horizontal="left" vertical="center"/>
    </xf>
    <xf numFmtId="0" fontId="46" fillId="0" borderId="22" xfId="76" applyFont="1" applyBorder="1" applyAlignment="1">
      <alignment horizontal="center" vertical="center"/>
    </xf>
    <xf numFmtId="177" fontId="47" fillId="0" borderId="22" xfId="76" applyNumberFormat="1" applyFont="1" applyBorder="1" applyAlignment="1">
      <alignment horizontal="right" vertical="center"/>
    </xf>
    <xf numFmtId="4" fontId="45" fillId="2" borderId="23" xfId="76" applyNumberFormat="1" applyFont="1" applyFill="1" applyBorder="1" applyAlignment="1" applyProtection="1">
      <alignment horizontal="center" vertical="center"/>
      <protection hidden="1"/>
    </xf>
    <xf numFmtId="4" fontId="42" fillId="2" borderId="24" xfId="76" applyNumberFormat="1" applyFont="1" applyFill="1" applyBorder="1" applyAlignment="1" applyProtection="1">
      <alignment horizontal="center" vertical="center"/>
      <protection hidden="1"/>
    </xf>
    <xf numFmtId="9" fontId="45" fillId="20" borderId="24" xfId="84" applyFont="1" applyFill="1" applyBorder="1" applyAlignment="1" applyProtection="1">
      <alignment horizontal="center" vertical="center"/>
      <protection hidden="1"/>
    </xf>
    <xf numFmtId="4" fontId="45" fillId="2" borderId="24" xfId="76" applyNumberFormat="1" applyFont="1" applyFill="1" applyBorder="1" applyAlignment="1" applyProtection="1">
      <alignment horizontal="center" vertical="center"/>
      <protection hidden="1"/>
    </xf>
    <xf numFmtId="4" fontId="45" fillId="2" borderId="25" xfId="76" applyNumberFormat="1" applyFont="1" applyFill="1" applyBorder="1" applyAlignment="1" applyProtection="1">
      <alignment horizontal="center" vertical="center"/>
      <protection hidden="1"/>
    </xf>
    <xf numFmtId="173" fontId="45" fillId="2" borderId="26" xfId="76" applyNumberFormat="1" applyFont="1" applyFill="1" applyBorder="1" applyAlignment="1" applyProtection="1">
      <alignment horizontal="center" vertical="center"/>
      <protection hidden="1"/>
    </xf>
    <xf numFmtId="173" fontId="45" fillId="2" borderId="27" xfId="76" applyNumberFormat="1" applyFont="1" applyFill="1" applyBorder="1" applyAlignment="1" applyProtection="1">
      <alignment horizontal="center" vertical="center"/>
      <protection hidden="1"/>
    </xf>
    <xf numFmtId="173" fontId="45" fillId="2" borderId="28" xfId="76" applyNumberFormat="1" applyFont="1" applyFill="1" applyBorder="1" applyAlignment="1" applyProtection="1">
      <alignment horizontal="center" vertical="center"/>
      <protection hidden="1"/>
    </xf>
    <xf numFmtId="4" fontId="45" fillId="2" borderId="29" xfId="76" applyNumberFormat="1" applyFont="1" applyFill="1" applyBorder="1" applyAlignment="1" applyProtection="1">
      <alignment horizontal="center" vertical="center"/>
      <protection hidden="1"/>
    </xf>
    <xf numFmtId="4" fontId="42" fillId="0" borderId="30" xfId="76" applyNumberFormat="1" applyFont="1" applyBorder="1" applyAlignment="1">
      <alignment horizontal="center" vertical="center"/>
    </xf>
    <xf numFmtId="43" fontId="45" fillId="2" borderId="28" xfId="39" applyFont="1" applyFill="1" applyBorder="1" applyAlignment="1" applyProtection="1">
      <alignment horizontal="center" vertical="center"/>
      <protection hidden="1"/>
    </xf>
    <xf numFmtId="177" fontId="48" fillId="22" borderId="31" xfId="23" applyNumberFormat="1" applyFont="1" applyFill="1" applyBorder="1" applyAlignment="1">
      <alignment horizontal="center" vertical="center"/>
    </xf>
    <xf numFmtId="173" fontId="5" fillId="0" borderId="21" xfId="76" applyNumberFormat="1" applyFont="1" applyBorder="1" applyAlignment="1">
      <alignment horizontal="center" vertical="center"/>
    </xf>
    <xf numFmtId="173" fontId="5" fillId="0" borderId="32" xfId="76" applyNumberFormat="1" applyFont="1" applyBorder="1" applyAlignment="1">
      <alignment horizontal="center" vertical="center"/>
    </xf>
    <xf numFmtId="4" fontId="25" fillId="13" borderId="0" xfId="17" applyNumberFormat="1" applyAlignment="1">
      <alignment horizontal="center"/>
    </xf>
    <xf numFmtId="173" fontId="8" fillId="2" borderId="33" xfId="76" applyNumberFormat="1" applyFont="1" applyFill="1" applyBorder="1" applyAlignment="1" applyProtection="1">
      <alignment horizontal="center" vertical="center"/>
      <protection hidden="1"/>
    </xf>
    <xf numFmtId="173" fontId="8" fillId="2" borderId="0" xfId="76" applyNumberFormat="1" applyFont="1" applyFill="1" applyAlignment="1" applyProtection="1">
      <alignment horizontal="center" vertical="center"/>
      <protection hidden="1"/>
    </xf>
    <xf numFmtId="170" fontId="5" fillId="2" borderId="0" xfId="76" applyNumberFormat="1" applyFont="1" applyFill="1" applyAlignment="1" applyProtection="1">
      <alignment horizontal="center" vertical="center"/>
      <protection hidden="1"/>
    </xf>
    <xf numFmtId="176" fontId="5" fillId="2" borderId="0" xfId="76" applyNumberFormat="1" applyFont="1" applyFill="1" applyAlignment="1" applyProtection="1">
      <alignment horizontal="center" vertical="center"/>
      <protection hidden="1"/>
    </xf>
    <xf numFmtId="2" fontId="23" fillId="0" borderId="0" xfId="76" applyNumberFormat="1"/>
    <xf numFmtId="0" fontId="23" fillId="20" borderId="2" xfId="76" applyFill="1" applyBorder="1"/>
    <xf numFmtId="0" fontId="23" fillId="20" borderId="4" xfId="76" applyFill="1" applyBorder="1"/>
    <xf numFmtId="0" fontId="4" fillId="0" borderId="3" xfId="76" applyFont="1" applyBorder="1" applyAlignment="1">
      <alignment horizontal="center" vertical="center"/>
    </xf>
    <xf numFmtId="2" fontId="25" fillId="14" borderId="0" xfId="20" applyNumberFormat="1" applyAlignment="1" applyProtection="1">
      <alignment horizontal="center" vertical="center" wrapText="1"/>
      <protection hidden="1"/>
    </xf>
    <xf numFmtId="0" fontId="44" fillId="0" borderId="34" xfId="76" applyFont="1" applyBorder="1" applyAlignment="1">
      <alignment horizontal="center" vertical="center" wrapText="1"/>
    </xf>
    <xf numFmtId="170" fontId="49" fillId="22" borderId="35" xfId="23" applyNumberFormat="1" applyFont="1" applyFill="1" applyBorder="1" applyAlignment="1">
      <alignment horizontal="center" vertical="center"/>
    </xf>
    <xf numFmtId="2" fontId="50" fillId="19" borderId="37" xfId="81" applyNumberFormat="1" applyFont="1" applyBorder="1" applyAlignment="1" applyProtection="1">
      <alignment horizontal="center" textRotation="45" wrapText="1"/>
      <protection hidden="1"/>
    </xf>
    <xf numFmtId="43" fontId="25" fillId="17" borderId="38" xfId="24" applyNumberFormat="1" applyBorder="1"/>
    <xf numFmtId="43" fontId="43" fillId="17" borderId="0" xfId="24" applyNumberFormat="1" applyFont="1"/>
    <xf numFmtId="0" fontId="23" fillId="0" borderId="0" xfId="76" applyAlignment="1">
      <alignment horizontal="center"/>
    </xf>
    <xf numFmtId="43" fontId="25" fillId="17" borderId="0" xfId="24" applyNumberFormat="1"/>
    <xf numFmtId="0" fontId="51" fillId="17" borderId="0" xfId="24" applyFont="1"/>
    <xf numFmtId="0" fontId="25" fillId="17" borderId="0" xfId="24"/>
    <xf numFmtId="0" fontId="16" fillId="23" borderId="14" xfId="27" applyNumberFormat="1" applyFont="1" applyFill="1" applyBorder="1" applyAlignment="1" applyProtection="1">
      <alignment horizontal="left" vertical="center"/>
    </xf>
    <xf numFmtId="4" fontId="42" fillId="3" borderId="22" xfId="76" applyNumberFormat="1" applyFont="1" applyFill="1" applyBorder="1" applyAlignment="1">
      <alignment horizontal="center" vertical="center"/>
    </xf>
    <xf numFmtId="175" fontId="53" fillId="0" borderId="22" xfId="76" applyNumberFormat="1" applyFont="1" applyBorder="1" applyAlignment="1">
      <alignment horizontal="left" vertical="center"/>
    </xf>
    <xf numFmtId="175" fontId="45" fillId="24" borderId="22" xfId="0" applyNumberFormat="1" applyFont="1" applyFill="1" applyBorder="1" applyAlignment="1" applyProtection="1">
      <alignment horizontal="center" vertical="center"/>
      <protection locked="0"/>
    </xf>
    <xf numFmtId="3" fontId="49" fillId="20" borderId="22" xfId="3" applyNumberFormat="1" applyFont="1" applyFill="1" applyBorder="1" applyAlignment="1" applyProtection="1">
      <alignment horizontal="center" vertical="center"/>
      <protection locked="0"/>
    </xf>
    <xf numFmtId="0" fontId="54" fillId="0" borderId="0" xfId="76" applyFont="1" applyAlignment="1">
      <alignment horizontal="center" vertical="center"/>
    </xf>
    <xf numFmtId="0" fontId="55" fillId="20" borderId="0" xfId="76" applyFont="1" applyFill="1"/>
    <xf numFmtId="0" fontId="35" fillId="0" borderId="0" xfId="76" applyFont="1" applyAlignment="1">
      <alignment vertical="center"/>
    </xf>
    <xf numFmtId="0" fontId="56" fillId="0" borderId="0" xfId="76" applyFont="1" applyAlignment="1">
      <alignment horizontal="center" vertical="center"/>
    </xf>
    <xf numFmtId="0" fontId="56" fillId="0" borderId="0" xfId="76" applyFont="1" applyAlignment="1">
      <alignment horizontal="center" vertical="center" wrapText="1"/>
    </xf>
    <xf numFmtId="172" fontId="43" fillId="14" borderId="17" xfId="20" applyNumberFormat="1" applyFont="1" applyBorder="1" applyAlignment="1" applyProtection="1">
      <alignment horizontal="center" vertical="center" wrapText="1"/>
      <protection hidden="1"/>
    </xf>
    <xf numFmtId="0" fontId="57" fillId="0" borderId="0" xfId="76" applyFont="1"/>
    <xf numFmtId="4" fontId="18" fillId="0" borderId="0" xfId="35" applyNumberFormat="1" applyFont="1" applyAlignment="1">
      <alignment vertical="center" wrapText="1"/>
    </xf>
    <xf numFmtId="169" fontId="18" fillId="0" borderId="0" xfId="61" applyNumberFormat="1" applyFont="1" applyAlignment="1">
      <alignment vertical="center" wrapText="1"/>
    </xf>
    <xf numFmtId="0" fontId="18" fillId="0" borderId="0" xfId="61" applyFont="1" applyAlignment="1">
      <alignment vertical="center" wrapText="1"/>
    </xf>
    <xf numFmtId="1" fontId="18" fillId="0" borderId="0" xfId="61" applyNumberFormat="1" applyFont="1" applyAlignment="1">
      <alignment horizontal="center" vertical="center" wrapText="1"/>
    </xf>
    <xf numFmtId="4" fontId="19" fillId="0" borderId="0" xfId="35" applyNumberFormat="1" applyFont="1" applyAlignment="1">
      <alignment vertical="center" wrapText="1"/>
    </xf>
    <xf numFmtId="169" fontId="19" fillId="0" borderId="0" xfId="61" applyNumberFormat="1" applyFont="1" applyAlignment="1">
      <alignment vertical="center" wrapText="1"/>
    </xf>
    <xf numFmtId="0" fontId="19" fillId="0" borderId="0" xfId="61" applyFont="1" applyAlignment="1">
      <alignment vertical="center" wrapText="1"/>
    </xf>
    <xf numFmtId="1" fontId="19" fillId="0" borderId="0" xfId="61" applyNumberFormat="1" applyFont="1" applyAlignment="1">
      <alignment horizontal="center" vertical="center" wrapText="1"/>
    </xf>
    <xf numFmtId="4" fontId="20" fillId="4" borderId="0" xfId="35" applyNumberFormat="1" applyFont="1" applyFill="1" applyAlignment="1">
      <alignment vertical="center" wrapText="1"/>
    </xf>
    <xf numFmtId="169" fontId="20" fillId="4" borderId="0" xfId="61" applyNumberFormat="1" applyFont="1" applyFill="1" applyAlignment="1">
      <alignment vertical="center" wrapText="1"/>
    </xf>
    <xf numFmtId="0" fontId="20" fillId="4" borderId="0" xfId="61" applyFont="1" applyFill="1" applyAlignment="1">
      <alignment vertical="center" wrapText="1"/>
    </xf>
    <xf numFmtId="1" fontId="20" fillId="4" borderId="0" xfId="61" applyNumberFormat="1" applyFont="1" applyFill="1" applyAlignment="1">
      <alignment horizontal="center" vertical="center" wrapText="1"/>
    </xf>
    <xf numFmtId="43" fontId="51" fillId="17" borderId="0" xfId="24" applyNumberFormat="1" applyFont="1"/>
    <xf numFmtId="2" fontId="50" fillId="5" borderId="40" xfId="2" applyNumberFormat="1" applyFont="1" applyBorder="1" applyAlignment="1" applyProtection="1">
      <alignment vertical="center" wrapText="1"/>
      <protection hidden="1"/>
    </xf>
    <xf numFmtId="2" fontId="50" fillId="5" borderId="41" xfId="2" applyNumberFormat="1" applyFont="1" applyBorder="1" applyAlignment="1" applyProtection="1">
      <alignment vertical="center" wrapText="1"/>
      <protection hidden="1"/>
    </xf>
    <xf numFmtId="4" fontId="41" fillId="20" borderId="42" xfId="81" applyNumberFormat="1" applyFont="1" applyFill="1" applyBorder="1" applyAlignment="1" applyProtection="1">
      <alignment horizontal="center" vertical="center" wrapText="1"/>
      <protection hidden="1"/>
    </xf>
    <xf numFmtId="10" fontId="41" fillId="20" borderId="43" xfId="84" applyNumberFormat="1" applyFont="1" applyFill="1" applyBorder="1" applyAlignment="1" applyProtection="1">
      <alignment horizontal="center" vertical="center" wrapText="1"/>
      <protection hidden="1"/>
    </xf>
    <xf numFmtId="43" fontId="41" fillId="20" borderId="45" xfId="39" applyFont="1" applyFill="1" applyBorder="1" applyAlignment="1" applyProtection="1">
      <alignment horizontal="center" vertical="center" wrapText="1"/>
      <protection hidden="1"/>
    </xf>
    <xf numFmtId="43" fontId="41" fillId="20" borderId="46" xfId="39" applyFont="1" applyFill="1" applyBorder="1" applyAlignment="1" applyProtection="1">
      <alignment horizontal="center" vertical="center" wrapText="1"/>
      <protection hidden="1"/>
    </xf>
    <xf numFmtId="4" fontId="41" fillId="20" borderId="44" xfId="81" applyNumberFormat="1" applyFont="1" applyFill="1" applyBorder="1" applyAlignment="1" applyProtection="1">
      <alignment horizontal="center" vertical="center" wrapText="1"/>
      <protection hidden="1"/>
    </xf>
    <xf numFmtId="43" fontId="58" fillId="5" borderId="47" xfId="2" applyNumberFormat="1" applyFont="1" applyBorder="1" applyAlignment="1" applyProtection="1">
      <alignment horizontal="center" vertical="center" wrapText="1"/>
      <protection hidden="1"/>
    </xf>
    <xf numFmtId="43" fontId="59" fillId="5" borderId="48" xfId="2" applyNumberFormat="1" applyFont="1" applyBorder="1" applyAlignment="1" applyProtection="1">
      <alignment horizontal="center" vertical="center" wrapText="1"/>
      <protection hidden="1"/>
    </xf>
    <xf numFmtId="43" fontId="59" fillId="5" borderId="49" xfId="2" applyNumberFormat="1" applyFont="1" applyBorder="1" applyAlignment="1" applyProtection="1">
      <alignment horizontal="center" vertical="center" wrapText="1"/>
      <protection hidden="1"/>
    </xf>
    <xf numFmtId="164" fontId="49" fillId="5" borderId="52" xfId="31" applyNumberFormat="1" applyFont="1" applyFill="1" applyBorder="1" applyAlignment="1" applyProtection="1">
      <alignment horizontal="right" vertical="center" wrapText="1"/>
      <protection hidden="1"/>
    </xf>
    <xf numFmtId="164" fontId="49" fillId="5" borderId="49" xfId="31" applyNumberFormat="1" applyFont="1" applyFill="1" applyBorder="1" applyAlignment="1" applyProtection="1">
      <alignment horizontal="right" vertical="center" wrapText="1"/>
      <protection hidden="1"/>
    </xf>
    <xf numFmtId="1" fontId="20" fillId="0" borderId="0" xfId="61" applyNumberFormat="1" applyFont="1" applyAlignment="1">
      <alignment horizontal="center" vertical="center" wrapText="1"/>
    </xf>
    <xf numFmtId="0" fontId="20" fillId="0" borderId="0" xfId="61" applyFont="1" applyAlignment="1">
      <alignment vertical="center" wrapText="1"/>
    </xf>
    <xf numFmtId="169" fontId="20" fillId="0" borderId="0" xfId="61" applyNumberFormat="1" applyFont="1" applyAlignment="1">
      <alignment vertical="center" wrapText="1"/>
    </xf>
    <xf numFmtId="4" fontId="20" fillId="0" borderId="0" xfId="35" applyNumberFormat="1" applyFont="1" applyAlignment="1">
      <alignment vertical="center" wrapText="1"/>
    </xf>
    <xf numFmtId="1" fontId="18" fillId="0" borderId="0" xfId="61" applyNumberFormat="1" applyFont="1" applyAlignment="1">
      <alignment horizontal="left" vertical="center" wrapText="1"/>
    </xf>
    <xf numFmtId="1" fontId="20" fillId="4" borderId="0" xfId="61" applyNumberFormat="1" applyFont="1" applyFill="1" applyAlignment="1">
      <alignment horizontal="left" vertical="center" wrapText="1"/>
    </xf>
    <xf numFmtId="1" fontId="20" fillId="0" borderId="0" xfId="61" applyNumberFormat="1" applyFont="1" applyAlignment="1">
      <alignment horizontal="left" vertical="center" wrapText="1"/>
    </xf>
    <xf numFmtId="1" fontId="19" fillId="0" borderId="0" xfId="61" applyNumberFormat="1" applyFont="1" applyAlignment="1">
      <alignment horizontal="left" vertical="center" wrapText="1"/>
    </xf>
    <xf numFmtId="0" fontId="52" fillId="0" borderId="0" xfId="61" applyFont="1" applyAlignment="1">
      <alignment horizontal="center" vertical="center" wrapText="1"/>
    </xf>
    <xf numFmtId="0" fontId="23" fillId="0" borderId="0" xfId="61" applyAlignment="1">
      <alignment vertical="center" wrapText="1"/>
    </xf>
    <xf numFmtId="0" fontId="14" fillId="25" borderId="14" xfId="27" applyNumberFormat="1" applyFill="1" applyBorder="1" applyAlignment="1">
      <alignment horizontal="left" vertical="center" wrapText="1"/>
      <protection locked="0"/>
    </xf>
    <xf numFmtId="164" fontId="49" fillId="5" borderId="52" xfId="31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61" applyFont="1" applyAlignment="1">
      <alignment horizontal="center" vertical="center" wrapText="1"/>
    </xf>
    <xf numFmtId="0" fontId="20" fillId="4" borderId="0" xfId="61" applyFont="1" applyFill="1" applyAlignment="1">
      <alignment horizontal="center" vertical="center" wrapText="1"/>
    </xf>
    <xf numFmtId="0" fontId="20" fillId="0" borderId="0" xfId="61" applyFont="1" applyAlignment="1">
      <alignment horizontal="center" vertical="center" wrapText="1"/>
    </xf>
    <xf numFmtId="0" fontId="19" fillId="0" borderId="0" xfId="61" applyFont="1" applyAlignment="1">
      <alignment horizontal="center" vertical="center" wrapText="1"/>
    </xf>
    <xf numFmtId="169" fontId="18" fillId="0" borderId="0" xfId="61" applyNumberFormat="1" applyFont="1" applyAlignment="1">
      <alignment horizontal="center" vertical="center" wrapText="1"/>
    </xf>
    <xf numFmtId="43" fontId="23" fillId="0" borderId="0" xfId="31" applyFont="1"/>
    <xf numFmtId="44" fontId="23" fillId="0" borderId="0" xfId="44" applyFont="1"/>
    <xf numFmtId="170" fontId="36" fillId="20" borderId="2" xfId="13" applyNumberFormat="1" applyFont="1" applyFill="1" applyBorder="1" applyAlignment="1">
      <alignment vertical="center"/>
    </xf>
    <xf numFmtId="170" fontId="40" fillId="20" borderId="0" xfId="13" applyNumberFormat="1" applyFont="1" applyFill="1" applyAlignment="1">
      <alignment horizontal="center" vertical="center"/>
    </xf>
    <xf numFmtId="175" fontId="45" fillId="24" borderId="22" xfId="63" applyNumberFormat="1" applyFont="1" applyFill="1" applyBorder="1" applyAlignment="1" applyProtection="1">
      <alignment horizontal="center" vertical="center"/>
      <protection locked="0"/>
    </xf>
    <xf numFmtId="177" fontId="8" fillId="0" borderId="0" xfId="76" applyNumberFormat="1" applyFont="1" applyAlignment="1" applyProtection="1">
      <alignment horizontal="center" vertical="center"/>
      <protection hidden="1"/>
    </xf>
    <xf numFmtId="4" fontId="7" fillId="2" borderId="33" xfId="76" applyNumberFormat="1" applyFont="1" applyFill="1" applyBorder="1" applyAlignment="1">
      <alignment horizontal="center" vertical="center"/>
    </xf>
    <xf numFmtId="173" fontId="8" fillId="2" borderId="53" xfId="76" applyNumberFormat="1" applyFont="1" applyFill="1" applyBorder="1" applyAlignment="1" applyProtection="1">
      <alignment horizontal="center" vertical="center"/>
      <protection hidden="1"/>
    </xf>
    <xf numFmtId="173" fontId="5" fillId="2" borderId="54" xfId="76" applyNumberFormat="1" applyFont="1" applyFill="1" applyBorder="1" applyAlignment="1">
      <alignment horizontal="center" vertical="center"/>
    </xf>
    <xf numFmtId="0" fontId="14" fillId="23" borderId="14" xfId="27" applyNumberFormat="1" applyFill="1" applyBorder="1" applyAlignment="1" applyProtection="1">
      <alignment horizontal="left" vertical="center"/>
    </xf>
    <xf numFmtId="164" fontId="64" fillId="5" borderId="49" xfId="31" applyNumberFormat="1" applyFont="1" applyFill="1" applyBorder="1" applyAlignment="1" applyProtection="1">
      <alignment horizontal="right" vertical="center" wrapText="1"/>
      <protection hidden="1"/>
    </xf>
    <xf numFmtId="2" fontId="52" fillId="5" borderId="50" xfId="2" applyNumberFormat="1" applyFont="1" applyBorder="1" applyAlignment="1" applyProtection="1">
      <alignment horizontal="center" vertical="center" textRotation="45" wrapText="1"/>
      <protection hidden="1"/>
    </xf>
    <xf numFmtId="2" fontId="52" fillId="5" borderId="51" xfId="2" applyNumberFormat="1" applyFont="1" applyBorder="1" applyAlignment="1" applyProtection="1">
      <alignment horizontal="center" vertical="center" textRotation="45" wrapText="1"/>
      <protection hidden="1"/>
    </xf>
    <xf numFmtId="2" fontId="67" fillId="20" borderId="36" xfId="81" applyNumberFormat="1" applyFont="1" applyFill="1" applyBorder="1" applyAlignment="1" applyProtection="1">
      <alignment horizontal="center" vertical="center" textRotation="45" wrapText="1"/>
      <protection hidden="1"/>
    </xf>
    <xf numFmtId="2" fontId="68" fillId="5" borderId="36" xfId="2" applyNumberFormat="1" applyFont="1" applyBorder="1" applyAlignment="1" applyProtection="1">
      <alignment horizontal="center" vertical="center" textRotation="45" wrapText="1"/>
      <protection hidden="1"/>
    </xf>
    <xf numFmtId="2" fontId="52" fillId="5" borderId="39" xfId="2" applyNumberFormat="1" applyFont="1" applyBorder="1" applyAlignment="1" applyProtection="1">
      <alignment horizontal="center" vertical="center" textRotation="45" wrapText="1"/>
      <protection hidden="1"/>
    </xf>
    <xf numFmtId="172" fontId="67" fillId="20" borderId="36" xfId="17" applyNumberFormat="1" applyFont="1" applyFill="1" applyBorder="1" applyAlignment="1" applyProtection="1">
      <alignment horizontal="left" textRotation="45" wrapText="1"/>
      <protection hidden="1"/>
    </xf>
    <xf numFmtId="164" fontId="50" fillId="5" borderId="52" xfId="31" applyNumberFormat="1" applyFont="1" applyFill="1" applyBorder="1" applyAlignment="1" applyProtection="1">
      <alignment horizontal="center" vertical="center" wrapText="1"/>
      <protection hidden="1"/>
    </xf>
    <xf numFmtId="164" fontId="48" fillId="5" borderId="52" xfId="31" applyNumberFormat="1" applyFont="1" applyFill="1" applyBorder="1" applyAlignment="1" applyProtection="1">
      <alignment horizontal="center" vertical="center" wrapText="1"/>
      <protection hidden="1"/>
    </xf>
    <xf numFmtId="0" fontId="69" fillId="23" borderId="14" xfId="27" applyNumberFormat="1" applyFont="1" applyFill="1" applyBorder="1" applyAlignment="1" applyProtection="1">
      <alignment horizontal="left" vertical="center"/>
    </xf>
    <xf numFmtId="0" fontId="71" fillId="0" borderId="0" xfId="63" applyFont="1" applyAlignment="1">
      <alignment horizontal="center"/>
    </xf>
    <xf numFmtId="0" fontId="4" fillId="0" borderId="0" xfId="63"/>
    <xf numFmtId="0" fontId="4" fillId="0" borderId="10" xfId="63" applyBorder="1"/>
    <xf numFmtId="0" fontId="6" fillId="0" borderId="11" xfId="63" applyFont="1" applyBorder="1" applyAlignment="1">
      <alignment vertical="center" wrapText="1"/>
    </xf>
    <xf numFmtId="0" fontId="72" fillId="0" borderId="11" xfId="63" applyFont="1" applyBorder="1" applyAlignment="1">
      <alignment vertical="center" wrapText="1"/>
    </xf>
    <xf numFmtId="0" fontId="68" fillId="0" borderId="11" xfId="63" applyFont="1" applyBorder="1" applyAlignment="1">
      <alignment vertical="center" wrapText="1"/>
    </xf>
    <xf numFmtId="0" fontId="73" fillId="0" borderId="11" xfId="63" applyFont="1" applyBorder="1" applyAlignment="1">
      <alignment horizontal="center" vertical="center" wrapText="1"/>
    </xf>
    <xf numFmtId="0" fontId="72" fillId="0" borderId="11" xfId="63" applyFont="1" applyBorder="1"/>
    <xf numFmtId="0" fontId="68" fillId="0" borderId="11" xfId="63" applyFont="1" applyBorder="1" applyAlignment="1">
      <alignment vertical="center"/>
    </xf>
    <xf numFmtId="0" fontId="4" fillId="0" borderId="12" xfId="63" applyBorder="1"/>
    <xf numFmtId="4" fontId="21" fillId="27" borderId="15" xfId="80" applyNumberFormat="1" applyFont="1" applyFill="1" applyAlignment="1">
      <alignment vertical="center" wrapText="1"/>
    </xf>
    <xf numFmtId="169" fontId="74" fillId="28" borderId="0" xfId="61" applyNumberFormat="1" applyFont="1" applyFill="1" applyAlignment="1">
      <alignment vertical="center" wrapText="1"/>
    </xf>
    <xf numFmtId="1" fontId="75" fillId="28" borderId="6" xfId="21" applyNumberFormat="1" applyFont="1" applyFill="1" applyBorder="1" applyAlignment="1">
      <alignment horizontal="center" vertical="center" wrapText="1"/>
    </xf>
    <xf numFmtId="164" fontId="5" fillId="20" borderId="46" xfId="39" applyNumberFormat="1" applyFont="1" applyFill="1" applyBorder="1" applyAlignment="1" applyProtection="1">
      <alignment horizontal="center" vertical="center" wrapText="1"/>
      <protection hidden="1"/>
    </xf>
    <xf numFmtId="2" fontId="21" fillId="27" borderId="15" xfId="80" applyNumberFormat="1" applyFont="1" applyFill="1" applyAlignment="1">
      <alignment horizontal="center" vertical="center" wrapText="1"/>
    </xf>
    <xf numFmtId="0" fontId="70" fillId="0" borderId="0" xfId="0" applyFont="1" applyAlignment="1">
      <alignment horizontal="center"/>
    </xf>
    <xf numFmtId="4" fontId="9" fillId="21" borderId="3" xfId="76" applyNumberFormat="1" applyFont="1" applyFill="1" applyBorder="1" applyAlignment="1">
      <alignment horizontal="center" vertical="center"/>
    </xf>
    <xf numFmtId="0" fontId="63" fillId="0" borderId="0" xfId="76" applyFont="1" applyAlignment="1">
      <alignment vertical="center"/>
    </xf>
    <xf numFmtId="0" fontId="14" fillId="25" borderId="14" xfId="27" applyNumberFormat="1" applyFill="1" applyBorder="1" applyAlignment="1">
      <alignment horizontal="center" vertical="center" wrapText="1"/>
      <protection locked="0"/>
    </xf>
    <xf numFmtId="0" fontId="14" fillId="25" borderId="0" xfId="27" applyNumberFormat="1" applyFill="1" applyBorder="1" applyAlignment="1">
      <alignment horizontal="left" vertical="center" wrapText="1"/>
      <protection locked="0"/>
    </xf>
    <xf numFmtId="0" fontId="70" fillId="0" borderId="0" xfId="0" applyFont="1" applyAlignment="1">
      <alignment horizontal="center" wrapText="1"/>
    </xf>
    <xf numFmtId="1" fontId="75" fillId="28" borderId="10" xfId="21" applyNumberFormat="1" applyFont="1" applyFill="1" applyBorder="1" applyAlignment="1">
      <alignment horizontal="center" vertical="center" wrapText="1"/>
    </xf>
    <xf numFmtId="0" fontId="75" fillId="28" borderId="6" xfId="21" applyNumberFormat="1" applyFont="1" applyFill="1" applyBorder="1" applyAlignment="1">
      <alignment horizontal="center" vertical="center" wrapText="1"/>
    </xf>
    <xf numFmtId="0" fontId="75" fillId="28" borderId="10" xfId="21" applyNumberFormat="1" applyFont="1" applyFill="1" applyBorder="1" applyAlignment="1">
      <alignment horizontal="center" vertical="center" wrapText="1"/>
    </xf>
    <xf numFmtId="0" fontId="45" fillId="20" borderId="22" xfId="76" applyFont="1" applyFill="1" applyBorder="1" applyAlignment="1">
      <alignment horizontal="center" vertical="center"/>
    </xf>
    <xf numFmtId="0" fontId="45" fillId="0" borderId="34" xfId="76" applyFont="1" applyBorder="1" applyAlignment="1">
      <alignment horizontal="center" vertical="center" wrapText="1"/>
    </xf>
    <xf numFmtId="3" fontId="45" fillId="0" borderId="21" xfId="76" applyNumberFormat="1" applyFont="1" applyBorder="1" applyAlignment="1">
      <alignment horizontal="center" vertical="center"/>
    </xf>
    <xf numFmtId="43" fontId="60" fillId="5" borderId="49" xfId="2" applyNumberFormat="1" applyFont="1" applyBorder="1" applyAlignment="1" applyProtection="1">
      <alignment horizontal="center" vertical="center" wrapText="1"/>
      <protection hidden="1"/>
    </xf>
    <xf numFmtId="0" fontId="4" fillId="0" borderId="0" xfId="63" applyAlignment="1" applyProtection="1">
      <alignment horizontal="center" vertical="center"/>
      <protection hidden="1"/>
    </xf>
    <xf numFmtId="0" fontId="4" fillId="3" borderId="8" xfId="63" applyFill="1" applyBorder="1" applyAlignment="1" applyProtection="1">
      <alignment horizontal="center" vertical="center"/>
      <protection hidden="1"/>
    </xf>
    <xf numFmtId="0" fontId="4" fillId="3" borderId="7" xfId="63" applyFill="1" applyBorder="1" applyAlignment="1" applyProtection="1">
      <alignment horizontal="center" vertical="center"/>
      <protection hidden="1"/>
    </xf>
    <xf numFmtId="0" fontId="4" fillId="3" borderId="9" xfId="63" applyFill="1" applyBorder="1" applyAlignment="1" applyProtection="1">
      <alignment horizontal="center" vertical="center"/>
      <protection hidden="1"/>
    </xf>
    <xf numFmtId="0" fontId="9" fillId="3" borderId="5" xfId="63" applyFont="1" applyFill="1" applyBorder="1" applyAlignment="1" applyProtection="1">
      <alignment horizontal="left" vertical="center"/>
      <protection hidden="1"/>
    </xf>
    <xf numFmtId="1" fontId="25" fillId="13" borderId="6" xfId="18" applyNumberFormat="1" applyBorder="1" applyAlignment="1" applyProtection="1">
      <alignment horizontal="center" vertical="center"/>
      <protection hidden="1"/>
    </xf>
    <xf numFmtId="0" fontId="4" fillId="3" borderId="6" xfId="63" applyFill="1" applyBorder="1" applyAlignment="1" applyProtection="1">
      <alignment horizontal="center" vertical="center"/>
      <protection hidden="1"/>
    </xf>
    <xf numFmtId="0" fontId="4" fillId="0" borderId="75" xfId="63" applyBorder="1" applyAlignment="1" applyProtection="1">
      <alignment horizontal="center" vertical="center"/>
      <protection hidden="1"/>
    </xf>
    <xf numFmtId="0" fontId="35" fillId="29" borderId="5" xfId="0" applyFont="1" applyFill="1" applyBorder="1" applyAlignment="1">
      <alignment vertical="center"/>
    </xf>
    <xf numFmtId="4" fontId="4" fillId="3" borderId="6" xfId="63" applyNumberFormat="1" applyFill="1" applyBorder="1" applyAlignment="1" applyProtection="1">
      <alignment horizontal="center" vertical="center"/>
      <protection hidden="1"/>
    </xf>
    <xf numFmtId="43" fontId="0" fillId="0" borderId="75" xfId="37" applyFont="1" applyBorder="1"/>
    <xf numFmtId="0" fontId="78" fillId="29" borderId="5" xfId="0" applyFont="1" applyFill="1" applyBorder="1" applyAlignment="1">
      <alignment vertical="center"/>
    </xf>
    <xf numFmtId="0" fontId="78" fillId="29" borderId="76" xfId="0" applyFont="1" applyFill="1" applyBorder="1" applyAlignment="1">
      <alignment vertical="center"/>
    </xf>
    <xf numFmtId="1" fontId="25" fillId="13" borderId="77" xfId="18" applyNumberFormat="1" applyBorder="1" applyAlignment="1" applyProtection="1">
      <alignment horizontal="center" vertical="center"/>
      <protection hidden="1"/>
    </xf>
    <xf numFmtId="4" fontId="4" fillId="3" borderId="77" xfId="63" applyNumberFormat="1" applyFill="1" applyBorder="1" applyAlignment="1" applyProtection="1">
      <alignment horizontal="center" vertical="center"/>
      <protection hidden="1"/>
    </xf>
    <xf numFmtId="43" fontId="0" fillId="0" borderId="78" xfId="37" applyFont="1" applyBorder="1"/>
    <xf numFmtId="170" fontId="49" fillId="22" borderId="31" xfId="23" applyNumberFormat="1" applyFont="1" applyFill="1" applyBorder="1" applyAlignment="1" applyProtection="1">
      <alignment horizontal="center" vertical="center"/>
    </xf>
    <xf numFmtId="0" fontId="45" fillId="24" borderId="22" xfId="0" applyFont="1" applyFill="1" applyBorder="1" applyAlignment="1">
      <alignment horizontal="center" vertical="center"/>
    </xf>
    <xf numFmtId="0" fontId="80" fillId="27" borderId="15" xfId="80" applyNumberFormat="1" applyFont="1" applyFill="1" applyAlignment="1">
      <alignment vertical="center" wrapText="1"/>
    </xf>
    <xf numFmtId="2" fontId="81" fillId="27" borderId="15" xfId="80" applyNumberFormat="1" applyFont="1" applyFill="1" applyAlignment="1">
      <alignment vertical="center" wrapText="1"/>
    </xf>
    <xf numFmtId="2" fontId="81" fillId="27" borderId="15" xfId="80" applyNumberFormat="1" applyFont="1" applyFill="1" applyAlignment="1">
      <alignment horizontal="center" vertical="center" wrapText="1"/>
    </xf>
    <xf numFmtId="4" fontId="45" fillId="2" borderId="80" xfId="76" applyNumberFormat="1" applyFont="1" applyFill="1" applyBorder="1" applyAlignment="1" applyProtection="1">
      <alignment horizontal="center" vertical="center"/>
      <protection hidden="1"/>
    </xf>
    <xf numFmtId="3" fontId="49" fillId="22" borderId="35" xfId="23" applyNumberFormat="1" applyFont="1" applyFill="1" applyBorder="1" applyAlignment="1" applyProtection="1">
      <alignment horizontal="center" vertical="center"/>
    </xf>
    <xf numFmtId="177" fontId="50" fillId="22" borderId="31" xfId="23" applyNumberFormat="1" applyFont="1" applyFill="1" applyBorder="1" applyAlignment="1" applyProtection="1">
      <alignment horizontal="center" vertical="center"/>
    </xf>
    <xf numFmtId="170" fontId="49" fillId="22" borderId="35" xfId="23" applyNumberFormat="1" applyFont="1" applyFill="1" applyBorder="1" applyAlignment="1" applyProtection="1">
      <alignment horizontal="center" vertical="center"/>
    </xf>
    <xf numFmtId="173" fontId="45" fillId="2" borderId="80" xfId="76" applyNumberFormat="1" applyFont="1" applyFill="1" applyBorder="1" applyAlignment="1" applyProtection="1">
      <alignment horizontal="center" vertical="center"/>
      <protection hidden="1"/>
    </xf>
    <xf numFmtId="173" fontId="45" fillId="2" borderId="28" xfId="76" applyNumberFormat="1" applyFont="1" applyFill="1" applyBorder="1" applyAlignment="1" applyProtection="1">
      <alignment horizontal="right" vertical="center"/>
      <protection hidden="1"/>
    </xf>
    <xf numFmtId="173" fontId="8" fillId="2" borderId="33" xfId="76" applyNumberFormat="1" applyFont="1" applyFill="1" applyBorder="1" applyAlignment="1" applyProtection="1">
      <alignment horizontal="right" vertical="center"/>
      <protection hidden="1"/>
    </xf>
    <xf numFmtId="4" fontId="84" fillId="2" borderId="80" xfId="76" applyNumberFormat="1" applyFont="1" applyFill="1" applyBorder="1" applyAlignment="1" applyProtection="1">
      <alignment horizontal="center" vertical="center"/>
      <protection hidden="1"/>
    </xf>
    <xf numFmtId="0" fontId="2" fillId="0" borderId="0" xfId="90" applyAlignment="1">
      <alignment vertical="center"/>
    </xf>
    <xf numFmtId="0" fontId="87" fillId="30" borderId="95" xfId="90" applyFont="1" applyFill="1" applyBorder="1" applyAlignment="1">
      <alignment horizontal="center" vertical="center" wrapText="1"/>
    </xf>
    <xf numFmtId="0" fontId="87" fillId="30" borderId="96" xfId="90" applyFont="1" applyFill="1" applyBorder="1" applyAlignment="1">
      <alignment horizontal="center" vertical="center" wrapText="1"/>
    </xf>
    <xf numFmtId="0" fontId="87" fillId="30" borderId="100" xfId="90" applyFont="1" applyFill="1" applyBorder="1" applyAlignment="1">
      <alignment horizontal="center" vertical="center" wrapText="1"/>
    </xf>
    <xf numFmtId="0" fontId="87" fillId="30" borderId="101" xfId="90" applyFont="1" applyFill="1" applyBorder="1" applyAlignment="1">
      <alignment horizontal="center" vertical="center" wrapText="1"/>
    </xf>
    <xf numFmtId="0" fontId="87" fillId="30" borderId="102" xfId="90" applyFont="1" applyFill="1" applyBorder="1" applyAlignment="1">
      <alignment horizontal="center" vertical="center" wrapText="1"/>
    </xf>
    <xf numFmtId="0" fontId="87" fillId="30" borderId="103" xfId="90" applyFont="1" applyFill="1" applyBorder="1" applyAlignment="1">
      <alignment horizontal="center" vertical="center" wrapText="1"/>
    </xf>
    <xf numFmtId="0" fontId="87" fillId="30" borderId="104" xfId="90" applyFont="1" applyFill="1" applyBorder="1" applyAlignment="1">
      <alignment horizontal="center" vertical="center" wrapText="1"/>
    </xf>
    <xf numFmtId="0" fontId="87" fillId="30" borderId="105" xfId="90" applyFont="1" applyFill="1" applyBorder="1" applyAlignment="1">
      <alignment horizontal="center" vertical="center" wrapText="1"/>
    </xf>
    <xf numFmtId="0" fontId="87" fillId="30" borderId="106" xfId="90" applyFont="1" applyFill="1" applyBorder="1" applyAlignment="1">
      <alignment horizontal="center" vertical="center" wrapText="1"/>
    </xf>
    <xf numFmtId="14" fontId="88" fillId="20" borderId="91" xfId="90" applyNumberFormat="1" applyFont="1" applyFill="1" applyBorder="1" applyAlignment="1">
      <alignment horizontal="center" vertical="center" wrapText="1"/>
    </xf>
    <xf numFmtId="14" fontId="88" fillId="20" borderId="93" xfId="90" applyNumberFormat="1" applyFont="1" applyFill="1" applyBorder="1" applyAlignment="1">
      <alignment horizontal="center" vertical="center" wrapText="1"/>
    </xf>
    <xf numFmtId="3" fontId="88" fillId="20" borderId="91" xfId="90" applyNumberFormat="1" applyFont="1" applyFill="1" applyBorder="1" applyAlignment="1">
      <alignment horizontal="center" vertical="center" wrapText="1"/>
    </xf>
    <xf numFmtId="0" fontId="88" fillId="20" borderId="92" xfId="90" applyFont="1" applyFill="1" applyBorder="1" applyAlignment="1">
      <alignment horizontal="center" vertical="center" wrapText="1"/>
    </xf>
    <xf numFmtId="0" fontId="88" fillId="20" borderId="93" xfId="90" applyFont="1" applyFill="1" applyBorder="1" applyAlignment="1">
      <alignment horizontal="center" vertical="center" wrapText="1"/>
    </xf>
    <xf numFmtId="0" fontId="88" fillId="20" borderId="91" xfId="90" applyFont="1" applyFill="1" applyBorder="1" applyAlignment="1">
      <alignment horizontal="left" vertical="center" wrapText="1"/>
    </xf>
    <xf numFmtId="0" fontId="88" fillId="20" borderId="107" xfId="90" applyFont="1" applyFill="1" applyBorder="1" applyAlignment="1">
      <alignment vertical="center" wrapText="1"/>
    </xf>
    <xf numFmtId="0" fontId="2" fillId="30" borderId="108" xfId="90" applyFill="1" applyBorder="1" applyAlignment="1">
      <alignment horizontal="center" vertical="center"/>
    </xf>
    <xf numFmtId="0" fontId="2" fillId="0" borderId="108" xfId="90" applyBorder="1" applyAlignment="1">
      <alignment horizontal="center" vertical="center"/>
    </xf>
    <xf numFmtId="0" fontId="2" fillId="0" borderId="109" xfId="90" applyBorder="1" applyAlignment="1">
      <alignment horizontal="center" vertical="center"/>
    </xf>
    <xf numFmtId="0" fontId="2" fillId="30" borderId="110" xfId="90" applyFill="1" applyBorder="1" applyAlignment="1">
      <alignment horizontal="center" vertical="center"/>
    </xf>
    <xf numFmtId="0" fontId="2" fillId="30" borderId="109" xfId="90" applyFill="1" applyBorder="1" applyAlignment="1">
      <alignment horizontal="center" vertical="center"/>
    </xf>
    <xf numFmtId="14" fontId="89" fillId="20" borderId="111" xfId="90" applyNumberFormat="1" applyFont="1" applyFill="1" applyBorder="1" applyAlignment="1">
      <alignment vertical="center" wrapText="1"/>
    </xf>
    <xf numFmtId="14" fontId="89" fillId="20" borderId="112" xfId="90" applyNumberFormat="1" applyFont="1" applyFill="1" applyBorder="1" applyAlignment="1">
      <alignment vertical="center" wrapText="1"/>
    </xf>
    <xf numFmtId="3" fontId="89" fillId="20" borderId="111" xfId="90" applyNumberFormat="1" applyFont="1" applyFill="1" applyBorder="1" applyAlignment="1">
      <alignment horizontal="center" vertical="center" wrapText="1"/>
    </xf>
    <xf numFmtId="0" fontId="89" fillId="20" borderId="113" xfId="90" applyFont="1" applyFill="1" applyBorder="1" applyAlignment="1">
      <alignment horizontal="center" vertical="center" wrapText="1"/>
    </xf>
    <xf numFmtId="0" fontId="89" fillId="20" borderId="112" xfId="90" applyFont="1" applyFill="1" applyBorder="1" applyAlignment="1">
      <alignment horizontal="center" vertical="center" wrapText="1"/>
    </xf>
    <xf numFmtId="0" fontId="89" fillId="20" borderId="111" xfId="90" applyFont="1" applyFill="1" applyBorder="1" applyAlignment="1">
      <alignment horizontal="left" vertical="center" wrapText="1"/>
    </xf>
    <xf numFmtId="0" fontId="89" fillId="20" borderId="107" xfId="90" applyFont="1" applyFill="1" applyBorder="1" applyAlignment="1">
      <alignment vertical="center" wrapText="1"/>
    </xf>
    <xf numFmtId="0" fontId="2" fillId="30" borderId="113" xfId="90" applyFill="1" applyBorder="1" applyAlignment="1">
      <alignment horizontal="center" vertical="center"/>
    </xf>
    <xf numFmtId="0" fontId="2" fillId="0" borderId="113" xfId="90" applyBorder="1" applyAlignment="1">
      <alignment horizontal="center" vertical="center"/>
    </xf>
    <xf numFmtId="0" fontId="2" fillId="0" borderId="112" xfId="90" applyBorder="1" applyAlignment="1">
      <alignment horizontal="center" vertical="center"/>
    </xf>
    <xf numFmtId="0" fontId="2" fillId="30" borderId="111" xfId="90" applyFill="1" applyBorder="1" applyAlignment="1">
      <alignment horizontal="center" vertical="center"/>
    </xf>
    <xf numFmtId="0" fontId="2" fillId="0" borderId="111" xfId="90" applyBorder="1" applyAlignment="1">
      <alignment horizontal="center" vertical="center"/>
    </xf>
    <xf numFmtId="0" fontId="2" fillId="30" borderId="112" xfId="90" applyFill="1" applyBorder="1" applyAlignment="1">
      <alignment horizontal="center" vertical="center"/>
    </xf>
    <xf numFmtId="3" fontId="88" fillId="20" borderId="111" xfId="90" applyNumberFormat="1" applyFont="1" applyFill="1" applyBorder="1" applyAlignment="1">
      <alignment horizontal="center" vertical="center" wrapText="1"/>
    </xf>
    <xf numFmtId="0" fontId="88" fillId="20" borderId="113" xfId="90" applyFont="1" applyFill="1" applyBorder="1" applyAlignment="1">
      <alignment horizontal="center" vertical="center" wrapText="1"/>
    </xf>
    <xf numFmtId="0" fontId="88" fillId="20" borderId="112" xfId="90" applyFont="1" applyFill="1" applyBorder="1" applyAlignment="1">
      <alignment horizontal="center" vertical="center" wrapText="1"/>
    </xf>
    <xf numFmtId="0" fontId="88" fillId="20" borderId="111" xfId="90" applyFont="1" applyFill="1" applyBorder="1" applyAlignment="1">
      <alignment horizontal="left" vertical="center" wrapText="1"/>
    </xf>
    <xf numFmtId="3" fontId="88" fillId="20" borderId="114" xfId="90" applyNumberFormat="1" applyFont="1" applyFill="1" applyBorder="1" applyAlignment="1">
      <alignment horizontal="center" vertical="center" wrapText="1"/>
    </xf>
    <xf numFmtId="0" fontId="88" fillId="20" borderId="116" xfId="90" applyFont="1" applyFill="1" applyBorder="1" applyAlignment="1">
      <alignment horizontal="center" vertical="center" wrapText="1"/>
    </xf>
    <xf numFmtId="0" fontId="88" fillId="20" borderId="115" xfId="90" applyFont="1" applyFill="1" applyBorder="1" applyAlignment="1">
      <alignment horizontal="center" vertical="center" wrapText="1"/>
    </xf>
    <xf numFmtId="0" fontId="2" fillId="30" borderId="117" xfId="90" applyFill="1" applyBorder="1" applyAlignment="1">
      <alignment horizontal="center" vertical="center"/>
    </xf>
    <xf numFmtId="0" fontId="2" fillId="0" borderId="117" xfId="90" applyBorder="1" applyAlignment="1">
      <alignment horizontal="center" vertical="center"/>
    </xf>
    <xf numFmtId="0" fontId="2" fillId="0" borderId="118" xfId="90" applyBorder="1" applyAlignment="1">
      <alignment horizontal="center" vertical="center"/>
    </xf>
    <xf numFmtId="0" fontId="2" fillId="30" borderId="119" xfId="90" applyFill="1" applyBorder="1" applyAlignment="1">
      <alignment horizontal="center" vertical="center"/>
    </xf>
    <xf numFmtId="0" fontId="2" fillId="30" borderId="118" xfId="90" applyFill="1" applyBorder="1" applyAlignment="1">
      <alignment horizontal="center" vertical="center"/>
    </xf>
    <xf numFmtId="0" fontId="85" fillId="30" borderId="120" xfId="90" applyFont="1" applyFill="1" applyBorder="1" applyAlignment="1">
      <alignment horizontal="center" vertical="center"/>
    </xf>
    <xf numFmtId="0" fontId="85" fillId="30" borderId="121" xfId="90" applyFont="1" applyFill="1" applyBorder="1" applyAlignment="1">
      <alignment horizontal="center" vertical="center"/>
    </xf>
    <xf numFmtId="0" fontId="85" fillId="30" borderId="122" xfId="90" applyFont="1" applyFill="1" applyBorder="1" applyAlignment="1">
      <alignment horizontal="center" vertical="center"/>
    </xf>
    <xf numFmtId="0" fontId="2" fillId="0" borderId="0" xfId="90" applyAlignment="1">
      <alignment horizontal="center" vertical="center"/>
    </xf>
    <xf numFmtId="4" fontId="41" fillId="20" borderId="42" xfId="81" applyNumberFormat="1" applyFont="1" applyFill="1" applyBorder="1" applyAlignment="1" applyProtection="1">
      <alignment horizontal="right" vertical="center" wrapText="1"/>
      <protection hidden="1"/>
    </xf>
    <xf numFmtId="4" fontId="41" fillId="20" borderId="42" xfId="81" applyNumberFormat="1" applyFont="1" applyFill="1" applyBorder="1" applyAlignment="1" applyProtection="1">
      <alignment vertical="center" wrapText="1"/>
      <protection hidden="1"/>
    </xf>
    <xf numFmtId="164" fontId="64" fillId="5" borderId="49" xfId="31" applyNumberFormat="1" applyFont="1" applyFill="1" applyBorder="1" applyAlignment="1" applyProtection="1">
      <alignment vertical="center" wrapText="1"/>
      <protection hidden="1"/>
    </xf>
    <xf numFmtId="173" fontId="23" fillId="0" borderId="0" xfId="76" applyNumberFormat="1"/>
    <xf numFmtId="175" fontId="45" fillId="24" borderId="22" xfId="0" applyNumberFormat="1" applyFont="1" applyFill="1" applyBorder="1" applyAlignment="1">
      <alignment horizontal="center" vertical="center"/>
    </xf>
    <xf numFmtId="170" fontId="8" fillId="2" borderId="0" xfId="76" applyNumberFormat="1" applyFont="1" applyFill="1" applyAlignment="1" applyProtection="1">
      <alignment horizontal="center" vertical="center"/>
      <protection hidden="1"/>
    </xf>
    <xf numFmtId="177" fontId="5" fillId="2" borderId="0" xfId="76" applyNumberFormat="1" applyFont="1" applyFill="1" applyAlignment="1" applyProtection="1">
      <alignment horizontal="center" vertical="center"/>
      <protection hidden="1"/>
    </xf>
    <xf numFmtId="177" fontId="8" fillId="2" borderId="0" xfId="76" applyNumberFormat="1" applyFont="1" applyFill="1" applyAlignment="1" applyProtection="1">
      <alignment horizontal="center" vertical="center"/>
      <protection hidden="1"/>
    </xf>
    <xf numFmtId="179" fontId="45" fillId="24" borderId="22" xfId="0" applyNumberFormat="1" applyFont="1" applyFill="1" applyBorder="1" applyAlignment="1" applyProtection="1">
      <alignment horizontal="center" vertical="center"/>
      <protection locked="0"/>
    </xf>
    <xf numFmtId="43" fontId="23" fillId="0" borderId="0" xfId="76" applyNumberFormat="1"/>
    <xf numFmtId="0" fontId="81" fillId="27" borderId="15" xfId="80" applyNumberFormat="1" applyFont="1" applyFill="1" applyAlignment="1">
      <alignment horizontal="center" vertical="center" wrapText="1"/>
    </xf>
    <xf numFmtId="170" fontId="45" fillId="0" borderId="34" xfId="76" applyNumberFormat="1" applyFont="1" applyBorder="1" applyAlignment="1">
      <alignment horizontal="center" vertical="center" wrapText="1"/>
    </xf>
    <xf numFmtId="172" fontId="8" fillId="2" borderId="33" xfId="76" applyNumberFormat="1" applyFont="1" applyFill="1" applyBorder="1" applyAlignment="1" applyProtection="1">
      <alignment horizontal="center" vertical="center"/>
      <protection hidden="1"/>
    </xf>
    <xf numFmtId="172" fontId="46" fillId="0" borderId="22" xfId="76" applyNumberFormat="1" applyFont="1" applyBorder="1" applyAlignment="1">
      <alignment horizontal="center" vertical="center"/>
    </xf>
    <xf numFmtId="172" fontId="47" fillId="0" borderId="22" xfId="76" applyNumberFormat="1" applyFont="1" applyBorder="1" applyAlignment="1">
      <alignment horizontal="right" vertical="center"/>
    </xf>
    <xf numFmtId="0" fontId="45" fillId="0" borderId="22" xfId="76" applyFont="1" applyBorder="1" applyAlignment="1">
      <alignment horizontal="center" vertical="center"/>
    </xf>
    <xf numFmtId="172" fontId="45" fillId="0" borderId="22" xfId="76" applyNumberFormat="1" applyFont="1" applyBorder="1" applyAlignment="1">
      <alignment horizontal="center" vertical="center"/>
    </xf>
    <xf numFmtId="0" fontId="42" fillId="0" borderId="0" xfId="76" applyFont="1" applyAlignment="1">
      <alignment horizontal="center" vertical="center"/>
    </xf>
    <xf numFmtId="170" fontId="44" fillId="0" borderId="34" xfId="76" applyNumberFormat="1" applyFont="1" applyBorder="1" applyAlignment="1">
      <alignment horizontal="center" vertical="center" wrapText="1"/>
    </xf>
    <xf numFmtId="0" fontId="45" fillId="0" borderId="34" xfId="76" applyFont="1" applyBorder="1" applyAlignment="1">
      <alignment vertical="center" wrapText="1"/>
    </xf>
    <xf numFmtId="3" fontId="45" fillId="0" borderId="21" xfId="76" applyNumberFormat="1" applyFont="1" applyBorder="1" applyAlignment="1">
      <alignment vertical="center"/>
    </xf>
    <xf numFmtId="175" fontId="42" fillId="0" borderId="22" xfId="76" applyNumberFormat="1" applyFont="1" applyBorder="1" applyAlignment="1">
      <alignment horizontal="left" vertical="center"/>
    </xf>
    <xf numFmtId="170" fontId="65" fillId="26" borderId="0" xfId="27" applyNumberFormat="1" applyFont="1" applyFill="1" applyAlignment="1">
      <alignment horizontal="center" vertical="center"/>
      <protection locked="0"/>
    </xf>
    <xf numFmtId="0" fontId="22" fillId="0" borderId="0" xfId="61" applyFont="1" applyAlignment="1">
      <alignment horizontal="center" vertical="center" wrapText="1"/>
    </xf>
    <xf numFmtId="170" fontId="65" fillId="26" borderId="79" xfId="27" applyNumberFormat="1" applyFont="1" applyFill="1" applyBorder="1" applyAlignment="1">
      <alignment horizontal="center" vertical="center"/>
      <protection locked="0"/>
    </xf>
    <xf numFmtId="0" fontId="1" fillId="0" borderId="0" xfId="76" applyFont="1" applyAlignment="1">
      <alignment horizontal="center" vertical="center" wrapText="1"/>
    </xf>
    <xf numFmtId="0" fontId="3" fillId="0" borderId="0" xfId="76" applyFont="1" applyAlignment="1">
      <alignment horizontal="center" vertical="center"/>
    </xf>
    <xf numFmtId="0" fontId="91" fillId="21" borderId="0" xfId="27" applyNumberFormat="1" applyFont="1" applyFill="1" applyAlignment="1" applyProtection="1">
      <alignment horizontal="center" vertical="center"/>
    </xf>
    <xf numFmtId="0" fontId="55" fillId="20" borderId="0" xfId="76" applyFont="1" applyFill="1" applyAlignment="1">
      <alignment horizontal="center"/>
    </xf>
    <xf numFmtId="0" fontId="61" fillId="0" borderId="0" xfId="76" applyFont="1" applyAlignment="1">
      <alignment horizontal="center" vertical="center"/>
    </xf>
    <xf numFmtId="0" fontId="15" fillId="26" borderId="0" xfId="27" applyNumberFormat="1" applyFont="1" applyFill="1" applyAlignment="1">
      <alignment horizontal="center" vertical="center"/>
      <protection locked="0"/>
    </xf>
    <xf numFmtId="0" fontId="70" fillId="0" borderId="0" xfId="0" applyFont="1" applyAlignment="1">
      <alignment horizontal="center"/>
    </xf>
    <xf numFmtId="0" fontId="7" fillId="2" borderId="55" xfId="76" applyFont="1" applyFill="1" applyBorder="1" applyAlignment="1" applyProtection="1">
      <alignment horizontal="center" vertical="center" wrapText="1"/>
      <protection hidden="1"/>
    </xf>
    <xf numFmtId="0" fontId="7" fillId="2" borderId="56" xfId="76" applyFont="1" applyFill="1" applyBorder="1" applyAlignment="1" applyProtection="1">
      <alignment horizontal="center" vertical="center" wrapText="1"/>
      <protection hidden="1"/>
    </xf>
    <xf numFmtId="0" fontId="25" fillId="17" borderId="0" xfId="24" applyAlignment="1">
      <alignment horizontal="center"/>
    </xf>
    <xf numFmtId="0" fontId="25" fillId="17" borderId="57" xfId="24" applyBorder="1" applyAlignment="1">
      <alignment horizontal="center"/>
    </xf>
    <xf numFmtId="170" fontId="37" fillId="20" borderId="2" xfId="13" applyNumberFormat="1" applyFont="1" applyFill="1" applyBorder="1" applyAlignment="1">
      <alignment horizontal="left" vertical="center"/>
    </xf>
    <xf numFmtId="173" fontId="23" fillId="0" borderId="58" xfId="76" applyNumberFormat="1" applyBorder="1" applyAlignment="1">
      <alignment horizontal="center"/>
    </xf>
    <xf numFmtId="173" fontId="23" fillId="0" borderId="59" xfId="76" applyNumberFormat="1" applyBorder="1" applyAlignment="1">
      <alignment horizontal="center"/>
    </xf>
    <xf numFmtId="173" fontId="23" fillId="0" borderId="60" xfId="76" applyNumberFormat="1" applyBorder="1" applyAlignment="1">
      <alignment horizontal="center"/>
    </xf>
    <xf numFmtId="173" fontId="5" fillId="0" borderId="0" xfId="76" applyNumberFormat="1" applyFont="1" applyAlignment="1">
      <alignment horizontal="center" vertical="center"/>
    </xf>
    <xf numFmtId="172" fontId="51" fillId="13" borderId="17" xfId="17" applyNumberFormat="1" applyFont="1" applyBorder="1" applyAlignment="1" applyProtection="1">
      <alignment horizontal="center" vertical="center" wrapText="1"/>
      <protection hidden="1"/>
    </xf>
    <xf numFmtId="176" fontId="7" fillId="2" borderId="19" xfId="76" applyNumberFormat="1" applyFont="1" applyFill="1" applyBorder="1" applyAlignment="1" applyProtection="1">
      <alignment horizontal="center" vertical="center"/>
      <protection hidden="1"/>
    </xf>
    <xf numFmtId="176" fontId="7" fillId="2" borderId="61" xfId="76" applyNumberFormat="1" applyFont="1" applyFill="1" applyBorder="1" applyAlignment="1" applyProtection="1">
      <alignment horizontal="center" vertical="center"/>
      <protection hidden="1"/>
    </xf>
    <xf numFmtId="0" fontId="23" fillId="0" borderId="62" xfId="76" applyBorder="1" applyAlignment="1">
      <alignment horizontal="center" vertical="center"/>
    </xf>
    <xf numFmtId="0" fontId="23" fillId="0" borderId="63" xfId="76" applyBorder="1" applyAlignment="1">
      <alignment horizontal="center" vertical="center"/>
    </xf>
    <xf numFmtId="0" fontId="23" fillId="0" borderId="64" xfId="76" applyBorder="1" applyAlignment="1">
      <alignment horizontal="center" vertical="center"/>
    </xf>
    <xf numFmtId="0" fontId="23" fillId="0" borderId="65" xfId="76" applyBorder="1" applyAlignment="1">
      <alignment horizontal="center" vertical="center"/>
    </xf>
    <xf numFmtId="164" fontId="48" fillId="5" borderId="67" xfId="31" applyNumberFormat="1" applyFont="1" applyFill="1" applyBorder="1" applyAlignment="1" applyProtection="1">
      <alignment horizontal="center" vertical="center" wrapText="1"/>
      <protection hidden="1"/>
    </xf>
    <xf numFmtId="164" fontId="48" fillId="5" borderId="66" xfId="31" applyNumberFormat="1" applyFont="1" applyFill="1" applyBorder="1" applyAlignment="1" applyProtection="1">
      <alignment horizontal="center" vertical="center" wrapText="1"/>
      <protection hidden="1"/>
    </xf>
    <xf numFmtId="3" fontId="6" fillId="0" borderId="17" xfId="76" applyNumberFormat="1" applyFont="1" applyBorder="1" applyAlignment="1" applyProtection="1">
      <alignment horizontal="center" vertical="center" wrapText="1"/>
      <protection hidden="1"/>
    </xf>
    <xf numFmtId="175" fontId="62" fillId="20" borderId="17" xfId="20" applyNumberFormat="1" applyFont="1" applyFill="1" applyBorder="1" applyAlignment="1" applyProtection="1">
      <alignment horizontal="center" vertical="center"/>
      <protection locked="0"/>
    </xf>
    <xf numFmtId="172" fontId="43" fillId="14" borderId="17" xfId="20" applyNumberFormat="1" applyFont="1" applyBorder="1" applyAlignment="1" applyProtection="1">
      <alignment horizontal="center" vertical="center" wrapText="1"/>
      <protection hidden="1"/>
    </xf>
    <xf numFmtId="164" fontId="49" fillId="5" borderId="73" xfId="31" applyNumberFormat="1" applyFont="1" applyFill="1" applyBorder="1" applyAlignment="1" applyProtection="1">
      <alignment horizontal="center" vertical="center" wrapText="1"/>
      <protection hidden="1"/>
    </xf>
    <xf numFmtId="164" fontId="49" fillId="5" borderId="71" xfId="31" applyNumberFormat="1" applyFont="1" applyFill="1" applyBorder="1" applyAlignment="1" applyProtection="1">
      <alignment horizontal="center" vertical="center" wrapText="1"/>
      <protection hidden="1"/>
    </xf>
    <xf numFmtId="164" fontId="49" fillId="5" borderId="72" xfId="31" applyNumberFormat="1" applyFont="1" applyFill="1" applyBorder="1" applyAlignment="1" applyProtection="1">
      <alignment horizontal="center" vertical="center" wrapText="1"/>
      <protection hidden="1"/>
    </xf>
    <xf numFmtId="172" fontId="25" fillId="13" borderId="17" xfId="17" applyNumberFormat="1" applyBorder="1" applyAlignment="1" applyProtection="1">
      <alignment horizontal="center" vertical="center" wrapText="1"/>
      <protection hidden="1"/>
    </xf>
    <xf numFmtId="170" fontId="40" fillId="20" borderId="0" xfId="13" applyNumberFormat="1" applyFont="1" applyFill="1" applyAlignment="1">
      <alignment horizontal="center" vertical="center"/>
    </xf>
    <xf numFmtId="164" fontId="48" fillId="5" borderId="68" xfId="31" applyNumberFormat="1" applyFont="1" applyFill="1" applyBorder="1" applyAlignment="1" applyProtection="1">
      <alignment horizontal="center" vertical="center" wrapText="1"/>
      <protection hidden="1"/>
    </xf>
    <xf numFmtId="164" fontId="48" fillId="5" borderId="69" xfId="31" applyNumberFormat="1" applyFont="1" applyFill="1" applyBorder="1" applyAlignment="1" applyProtection="1">
      <alignment horizontal="center" vertical="center" wrapText="1"/>
      <protection hidden="1"/>
    </xf>
    <xf numFmtId="164" fontId="48" fillId="5" borderId="70" xfId="31" applyNumberFormat="1" applyFont="1" applyFill="1" applyBorder="1" applyAlignment="1" applyProtection="1">
      <alignment horizontal="center" vertical="center" wrapText="1"/>
      <protection hidden="1"/>
    </xf>
    <xf numFmtId="172" fontId="43" fillId="14" borderId="19" xfId="20" applyNumberFormat="1" applyFont="1" applyBorder="1" applyAlignment="1" applyProtection="1">
      <alignment horizontal="center" vertical="center" wrapText="1"/>
      <protection hidden="1"/>
    </xf>
    <xf numFmtId="172" fontId="43" fillId="14" borderId="61" xfId="20" applyNumberFormat="1" applyFont="1" applyBorder="1" applyAlignment="1" applyProtection="1">
      <alignment horizontal="center" vertical="center" wrapText="1"/>
      <protection hidden="1"/>
    </xf>
    <xf numFmtId="3" fontId="6" fillId="0" borderId="19" xfId="76" applyNumberFormat="1" applyFont="1" applyBorder="1" applyAlignment="1" applyProtection="1">
      <alignment horizontal="center" vertical="center" wrapText="1"/>
      <protection hidden="1"/>
    </xf>
    <xf numFmtId="3" fontId="6" fillId="0" borderId="61" xfId="76" applyNumberFormat="1" applyFont="1" applyBorder="1" applyAlignment="1" applyProtection="1">
      <alignment horizontal="center" vertical="center" wrapText="1"/>
      <protection hidden="1"/>
    </xf>
    <xf numFmtId="175" fontId="62" fillId="20" borderId="19" xfId="20" applyNumberFormat="1" applyFont="1" applyFill="1" applyBorder="1" applyAlignment="1" applyProtection="1">
      <alignment horizontal="center" vertical="center"/>
      <protection locked="0"/>
    </xf>
    <xf numFmtId="175" fontId="62" fillId="20" borderId="61" xfId="20" applyNumberFormat="1" applyFont="1" applyFill="1" applyBorder="1" applyAlignment="1" applyProtection="1">
      <alignment horizontal="center" vertical="center"/>
      <protection locked="0"/>
    </xf>
    <xf numFmtId="172" fontId="51" fillId="13" borderId="123" xfId="17" applyNumberFormat="1" applyFont="1" applyBorder="1" applyAlignment="1" applyProtection="1">
      <alignment horizontal="center" vertical="center" wrapText="1"/>
      <protection hidden="1"/>
    </xf>
    <xf numFmtId="172" fontId="51" fillId="13" borderId="124" xfId="17" applyNumberFormat="1" applyFont="1" applyBorder="1" applyAlignment="1" applyProtection="1">
      <alignment horizontal="center" vertical="center" wrapText="1"/>
      <protection hidden="1"/>
    </xf>
    <xf numFmtId="172" fontId="51" fillId="13" borderId="18" xfId="17" applyNumberFormat="1" applyFont="1" applyBorder="1" applyAlignment="1" applyProtection="1">
      <alignment horizontal="center" vertical="center" wrapText="1"/>
      <protection hidden="1"/>
    </xf>
    <xf numFmtId="164" fontId="50" fillId="5" borderId="67" xfId="31" applyNumberFormat="1" applyFont="1" applyFill="1" applyBorder="1" applyAlignment="1" applyProtection="1">
      <alignment horizontal="center" vertical="center" wrapText="1"/>
      <protection hidden="1"/>
    </xf>
    <xf numFmtId="164" fontId="50" fillId="5" borderId="66" xfId="31" applyNumberFormat="1" applyFont="1" applyFill="1" applyBorder="1" applyAlignment="1" applyProtection="1">
      <alignment horizontal="center" vertical="center" wrapText="1"/>
      <protection hidden="1"/>
    </xf>
    <xf numFmtId="164" fontId="50" fillId="5" borderId="68" xfId="31" applyNumberFormat="1" applyFont="1" applyFill="1" applyBorder="1" applyAlignment="1" applyProtection="1">
      <alignment horizontal="center" vertical="center" wrapText="1"/>
      <protection hidden="1"/>
    </xf>
    <xf numFmtId="164" fontId="50" fillId="5" borderId="69" xfId="31" applyNumberFormat="1" applyFont="1" applyFill="1" applyBorder="1" applyAlignment="1" applyProtection="1">
      <alignment horizontal="center" vertical="center" wrapText="1"/>
      <protection hidden="1"/>
    </xf>
    <xf numFmtId="164" fontId="50" fillId="5" borderId="70" xfId="31" applyNumberFormat="1" applyFont="1" applyFill="1" applyBorder="1" applyAlignment="1" applyProtection="1">
      <alignment horizontal="center" vertical="center" wrapText="1"/>
      <protection hidden="1"/>
    </xf>
    <xf numFmtId="164" fontId="49" fillId="5" borderId="67" xfId="31" applyNumberFormat="1" applyFont="1" applyFill="1" applyBorder="1" applyAlignment="1" applyProtection="1">
      <alignment horizontal="center" vertical="center" wrapText="1"/>
      <protection hidden="1"/>
    </xf>
    <xf numFmtId="164" fontId="49" fillId="5" borderId="66" xfId="31" applyNumberFormat="1" applyFont="1" applyFill="1" applyBorder="1" applyAlignment="1" applyProtection="1">
      <alignment horizontal="center" vertical="center" wrapText="1"/>
      <protection hidden="1"/>
    </xf>
    <xf numFmtId="164" fontId="49" fillId="5" borderId="68" xfId="31" applyNumberFormat="1" applyFont="1" applyFill="1" applyBorder="1" applyAlignment="1" applyProtection="1">
      <alignment horizontal="center" vertical="center" wrapText="1"/>
      <protection hidden="1"/>
    </xf>
    <xf numFmtId="164" fontId="49" fillId="5" borderId="69" xfId="31" applyNumberFormat="1" applyFont="1" applyFill="1" applyBorder="1" applyAlignment="1" applyProtection="1">
      <alignment horizontal="center" vertical="center" wrapText="1"/>
      <protection hidden="1"/>
    </xf>
    <xf numFmtId="164" fontId="49" fillId="5" borderId="70" xfId="31" applyNumberFormat="1" applyFont="1" applyFill="1" applyBorder="1" applyAlignment="1" applyProtection="1">
      <alignment horizontal="center" vertical="center" wrapText="1"/>
      <protection hidden="1"/>
    </xf>
    <xf numFmtId="170" fontId="37" fillId="20" borderId="2" xfId="13" applyNumberFormat="1" applyFont="1" applyFill="1" applyBorder="1" applyAlignment="1">
      <alignment horizontal="center" vertical="center"/>
    </xf>
    <xf numFmtId="0" fontId="88" fillId="20" borderId="111" xfId="90" applyFont="1" applyFill="1" applyBorder="1" applyAlignment="1">
      <alignment horizontal="center" vertical="center" wrapText="1"/>
    </xf>
    <xf numFmtId="0" fontId="88" fillId="20" borderId="112" xfId="90" applyFont="1" applyFill="1" applyBorder="1" applyAlignment="1">
      <alignment horizontal="center" vertical="center" wrapText="1"/>
    </xf>
    <xf numFmtId="0" fontId="86" fillId="0" borderId="81" xfId="90" applyFont="1" applyBorder="1" applyAlignment="1">
      <alignment horizontal="center" vertical="center"/>
    </xf>
    <xf numFmtId="0" fontId="86" fillId="0" borderId="82" xfId="90" applyFont="1" applyBorder="1" applyAlignment="1">
      <alignment horizontal="center" vertical="center"/>
    </xf>
    <xf numFmtId="0" fontId="86" fillId="0" borderId="83" xfId="90" applyFont="1" applyBorder="1" applyAlignment="1">
      <alignment horizontal="center" vertical="center"/>
    </xf>
    <xf numFmtId="0" fontId="85" fillId="30" borderId="84" xfId="90" applyFont="1" applyFill="1" applyBorder="1" applyAlignment="1">
      <alignment horizontal="center" vertical="center"/>
    </xf>
    <xf numFmtId="0" fontId="85" fillId="30" borderId="85" xfId="90" applyFont="1" applyFill="1" applyBorder="1" applyAlignment="1">
      <alignment horizontal="center" vertical="center"/>
    </xf>
    <xf numFmtId="0" fontId="87" fillId="30" borderId="86" xfId="90" applyFont="1" applyFill="1" applyBorder="1" applyAlignment="1">
      <alignment horizontal="center" vertical="center" wrapText="1"/>
    </xf>
    <xf numFmtId="0" fontId="87" fillId="30" borderId="97" xfId="90" applyFont="1" applyFill="1" applyBorder="1" applyAlignment="1">
      <alignment horizontal="center" vertical="center" wrapText="1"/>
    </xf>
    <xf numFmtId="0" fontId="87" fillId="30" borderId="87" xfId="90" applyFont="1" applyFill="1" applyBorder="1" applyAlignment="1">
      <alignment horizontal="center" vertical="center" wrapText="1"/>
    </xf>
    <xf numFmtId="0" fontId="87" fillId="30" borderId="98" xfId="90" applyFont="1" applyFill="1" applyBorder="1" applyAlignment="1">
      <alignment horizontal="center" vertical="center" wrapText="1"/>
    </xf>
    <xf numFmtId="0" fontId="87" fillId="30" borderId="88" xfId="90" applyFont="1" applyFill="1" applyBorder="1" applyAlignment="1">
      <alignment horizontal="center" vertical="center" wrapText="1"/>
    </xf>
    <xf numFmtId="0" fontId="87" fillId="30" borderId="99" xfId="90" applyFont="1" applyFill="1" applyBorder="1" applyAlignment="1">
      <alignment horizontal="center" vertical="center" wrapText="1"/>
    </xf>
    <xf numFmtId="0" fontId="85" fillId="30" borderId="89" xfId="90" applyFont="1" applyFill="1" applyBorder="1" applyAlignment="1">
      <alignment horizontal="center" vertical="center"/>
    </xf>
    <xf numFmtId="0" fontId="85" fillId="30" borderId="90" xfId="90" applyFont="1" applyFill="1" applyBorder="1" applyAlignment="1">
      <alignment horizontal="center" vertical="center"/>
    </xf>
    <xf numFmtId="0" fontId="85" fillId="30" borderId="91" xfId="90" applyFont="1" applyFill="1" applyBorder="1" applyAlignment="1">
      <alignment horizontal="center" vertical="center"/>
    </xf>
    <xf numFmtId="0" fontId="85" fillId="30" borderId="92" xfId="90" applyFont="1" applyFill="1" applyBorder="1" applyAlignment="1">
      <alignment horizontal="center" vertical="center"/>
    </xf>
    <xf numFmtId="0" fontId="85" fillId="30" borderId="93" xfId="90" applyFont="1" applyFill="1" applyBorder="1" applyAlignment="1">
      <alignment horizontal="center" vertical="center"/>
    </xf>
    <xf numFmtId="0" fontId="85" fillId="30" borderId="94" xfId="90" applyFont="1" applyFill="1" applyBorder="1" applyAlignment="1">
      <alignment horizontal="center" vertical="center"/>
    </xf>
    <xf numFmtId="0" fontId="89" fillId="20" borderId="111" xfId="90" applyFont="1" applyFill="1" applyBorder="1" applyAlignment="1">
      <alignment horizontal="center" vertical="center" wrapText="1"/>
    </xf>
    <xf numFmtId="0" fontId="89" fillId="20" borderId="112" xfId="90" applyFont="1" applyFill="1" applyBorder="1" applyAlignment="1">
      <alignment horizontal="center" vertical="center" wrapText="1"/>
    </xf>
    <xf numFmtId="0" fontId="88" fillId="20" borderId="114" xfId="90" applyFont="1" applyFill="1" applyBorder="1" applyAlignment="1">
      <alignment horizontal="center" vertical="center" wrapText="1"/>
    </xf>
    <xf numFmtId="0" fontId="88" fillId="20" borderId="115" xfId="90" applyFont="1" applyFill="1" applyBorder="1" applyAlignment="1">
      <alignment horizontal="center" vertical="center" wrapText="1"/>
    </xf>
    <xf numFmtId="0" fontId="90" fillId="0" borderId="81" xfId="90" applyFont="1" applyBorder="1" applyAlignment="1">
      <alignment horizontal="center" vertical="center"/>
    </xf>
    <xf numFmtId="0" fontId="90" fillId="0" borderId="82" xfId="90" applyFont="1" applyBorder="1" applyAlignment="1">
      <alignment horizontal="center" vertical="center"/>
    </xf>
    <xf numFmtId="0" fontId="90" fillId="0" borderId="83" xfId="90" applyFont="1" applyBorder="1" applyAlignment="1">
      <alignment horizontal="center" vertical="center"/>
    </xf>
    <xf numFmtId="0" fontId="7" fillId="3" borderId="74" xfId="63" applyFont="1" applyFill="1" applyBorder="1" applyAlignment="1" applyProtection="1">
      <alignment horizontal="center" vertical="center"/>
      <protection hidden="1"/>
    </xf>
    <xf numFmtId="0" fontId="7" fillId="3" borderId="0" xfId="63" applyFont="1" applyFill="1" applyAlignment="1" applyProtection="1">
      <alignment horizontal="center" vertical="center"/>
      <protection hidden="1"/>
    </xf>
  </cellXfs>
  <cellStyles count="91">
    <cellStyle name="%" xfId="1"/>
    <cellStyle name="20% - Énfasis1 2" xfId="2"/>
    <cellStyle name="20% - Énfasis1 2 2" xfId="3"/>
    <cellStyle name="20% - Énfasis1 3" xfId="4"/>
    <cellStyle name="20% - Énfasis1 4" xfId="5"/>
    <cellStyle name="20% - Énfasis2 2" xfId="6"/>
    <cellStyle name="20% - Énfasis5 2" xfId="7"/>
    <cellStyle name="20% - Énfasis5 3" xfId="8"/>
    <cellStyle name="40% - Énfasis2 2" xfId="9"/>
    <cellStyle name="40% - Énfasis2 3" xfId="10"/>
    <cellStyle name="40% - Énfasis4 2" xfId="11"/>
    <cellStyle name="40% - Énfasis5 2" xfId="12"/>
    <cellStyle name="Bé" xfId="13" builtinId="26"/>
    <cellStyle name="Buena 2" xfId="14"/>
    <cellStyle name="Cálculo 2" xfId="15"/>
    <cellStyle name="Cálculo 3" xfId="16"/>
    <cellStyle name="Coma" xfId="31" builtinId="3"/>
    <cellStyle name="Èmfasi1" xfId="17" builtinId="29"/>
    <cellStyle name="Èmfasi2" xfId="20" builtinId="33"/>
    <cellStyle name="Èmfasi4" xfId="23" builtinId="41"/>
    <cellStyle name="Èmfasi5" xfId="24" builtinId="45"/>
    <cellStyle name="Énfasis1 2" xfId="18"/>
    <cellStyle name="Énfasis1 2 2" xfId="19"/>
    <cellStyle name="Énfasis2 2" xfId="21"/>
    <cellStyle name="Énfasis3 2" xfId="22"/>
    <cellStyle name="Enllaç" xfId="27" builtinId="8"/>
    <cellStyle name="Euro" xfId="25"/>
    <cellStyle name="Euro 2" xfId="26"/>
    <cellStyle name="Hipervínculo 2" xfId="28"/>
    <cellStyle name="Hipervínculo 2 2" xfId="29"/>
    <cellStyle name="Hipervínculo 3" xfId="30"/>
    <cellStyle name="Millares [0] 2" xfId="32"/>
    <cellStyle name="Millares [0] 2 2" xfId="33"/>
    <cellStyle name="Millares [0] 3" xfId="34"/>
    <cellStyle name="Millares [0] 4" xfId="35"/>
    <cellStyle name="Millares 2" xfId="36"/>
    <cellStyle name="Millares 2 2" xfId="37"/>
    <cellStyle name="Millares 3" xfId="38"/>
    <cellStyle name="Millares 4" xfId="39"/>
    <cellStyle name="Millares 4 2" xfId="40"/>
    <cellStyle name="Millares 5" xfId="41"/>
    <cellStyle name="Millares 6" xfId="42"/>
    <cellStyle name="Millares 7" xfId="43"/>
    <cellStyle name="Moneda" xfId="44" builtinId="4"/>
    <cellStyle name="Moneda [0] 2" xfId="45"/>
    <cellStyle name="Moneda 2" xfId="46"/>
    <cellStyle name="Moneda 2 2" xfId="47"/>
    <cellStyle name="Moneda 3" xfId="48"/>
    <cellStyle name="Moneda 3 2" xfId="49"/>
    <cellStyle name="Moneda 3 3" xfId="50"/>
    <cellStyle name="Moneda 4" xfId="51"/>
    <cellStyle name="Moneda 5" xfId="52"/>
    <cellStyle name="Moneda 6" xfId="53"/>
    <cellStyle name="Neutral 2" xfId="54"/>
    <cellStyle name="Neutral 3" xfId="55"/>
    <cellStyle name="No-definido" xfId="56"/>
    <cellStyle name="Normal" xfId="0" builtinId="0"/>
    <cellStyle name="Normal 10" xfId="57"/>
    <cellStyle name="Normal 11" xfId="58"/>
    <cellStyle name="Normal 12" xfId="59"/>
    <cellStyle name="Normal 13" xfId="60"/>
    <cellStyle name="Normal 14" xfId="61"/>
    <cellStyle name="Normal 15" xfId="90"/>
    <cellStyle name="Normal 2" xfId="62"/>
    <cellStyle name="Normal 2 2" xfId="63"/>
    <cellStyle name="Normal 2 2 2" xfId="64"/>
    <cellStyle name="Normal 2 3" xfId="65"/>
    <cellStyle name="Normal 2 3 2" xfId="66"/>
    <cellStyle name="Normal 3" xfId="67"/>
    <cellStyle name="Normal 3 2" xfId="68"/>
    <cellStyle name="Normal 3 2 2" xfId="69"/>
    <cellStyle name="Normal 3 3" xfId="70"/>
    <cellStyle name="Normal 4" xfId="71"/>
    <cellStyle name="Normal 4 2" xfId="72"/>
    <cellStyle name="Normal 4 3" xfId="73"/>
    <cellStyle name="Normal 5" xfId="74"/>
    <cellStyle name="Normal 5 2" xfId="75"/>
    <cellStyle name="Normal 6" xfId="76"/>
    <cellStyle name="Normal 7" xfId="77"/>
    <cellStyle name="Normal 8" xfId="78"/>
    <cellStyle name="Normal 9" xfId="79"/>
    <cellStyle name="Notas 2" xfId="80"/>
    <cellStyle name="Notas 3" xfId="81"/>
    <cellStyle name="Porcentaje 2" xfId="82"/>
    <cellStyle name="Porcentaje 2 2" xfId="83"/>
    <cellStyle name="Porcentaje 3" xfId="84"/>
    <cellStyle name="Porcentual 2" xfId="85"/>
    <cellStyle name="Porcentual 3" xfId="86"/>
    <cellStyle name="Porcentual 3 2" xfId="87"/>
    <cellStyle name="Título 2 2" xfId="88"/>
    <cellStyle name="Título 2 3" xfId="8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8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externalLink" Target="externalLinks/externalLink9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7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2026920</xdr:colOff>
      <xdr:row>1</xdr:row>
      <xdr:rowOff>525780</xdr:rowOff>
    </xdr:from>
    <xdr:to>
      <xdr:col>7</xdr:col>
      <xdr:colOff>626572</xdr:colOff>
      <xdr:row>1</xdr:row>
      <xdr:rowOff>1348740</xdr:rowOff>
    </xdr:to>
    <xdr:pic>
      <xdr:nvPicPr>
        <xdr:cNvPr id="5" name="Imagen 4" descr="Inicio | Camp de Golf Municipal de Matadepera">
          <a:extLst>
            <a:ext uri="{FF2B5EF4-FFF2-40B4-BE49-F238E27FC236}">
              <a16:creationId xmlns:a16="http://schemas.microsoft.com/office/drawing/2014/main" xmlns="" id="{9690328E-0AC4-5DED-4997-CED8E94C8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5860" y="929640"/>
          <a:ext cx="1706707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1996440</xdr:colOff>
      <xdr:row>1</xdr:row>
      <xdr:rowOff>525780</xdr:rowOff>
    </xdr:from>
    <xdr:to>
      <xdr:col>3</xdr:col>
      <xdr:colOff>479887</xdr:colOff>
      <xdr:row>1</xdr:row>
      <xdr:rowOff>1348740</xdr:rowOff>
    </xdr:to>
    <xdr:pic>
      <xdr:nvPicPr>
        <xdr:cNvPr id="6" name="Imagen 5" descr="Inicio | Camp de Golf Municipal de Matadepera">
          <a:extLst>
            <a:ext uri="{FF2B5EF4-FFF2-40B4-BE49-F238E27FC236}">
              <a16:creationId xmlns:a16="http://schemas.microsoft.com/office/drawing/2014/main" xmlns="" id="{EF360AB0-AB4D-447D-B2D6-3BA4873F4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6980" y="929640"/>
          <a:ext cx="1706707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1127760</xdr:colOff>
      <xdr:row>1</xdr:row>
      <xdr:rowOff>15239</xdr:rowOff>
    </xdr:from>
    <xdr:to>
      <xdr:col>5</xdr:col>
      <xdr:colOff>1310640</xdr:colOff>
      <xdr:row>1</xdr:row>
      <xdr:rowOff>2076858</xdr:rowOff>
    </xdr:to>
    <xdr:pic>
      <xdr:nvPicPr>
        <xdr:cNvPr id="7" name="Imagen 6" descr="Últimes notícies: Ajuntament de Matadepera">
          <a:extLst>
            <a:ext uri="{FF2B5EF4-FFF2-40B4-BE49-F238E27FC236}">
              <a16:creationId xmlns:a16="http://schemas.microsoft.com/office/drawing/2014/main" xmlns="" id="{9C5C9556-87D5-DE71-679A-D77FA85A1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9180" y="419099"/>
          <a:ext cx="3208020" cy="2046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es%20documents/March&#233;s%20nationaux/FILTRAUTO/Etudes/Allevard%20Rejna%20Charmes%202003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cuments/0%20CLIENTES%20ISR/AJUNTAMENT%20DE%20BIGUES%20I%20RIELLS/Plec%20Publicat/Estudi%20tecnic%20Bigues%20i%20Riells%20annex%2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vier/Desktop/Archivos/Senmenat/Estudio%20Tecnico%202014%20prueba%20escandall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cuments/0%20.%20PROYECTOS%20ABIERTOS/ERA/Ajuntaments%20ERA/Estudi%20Tecnic%20Basic%2020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vierg.GOP/Documents/02.-%20OPERACIONES/SimulacionLFL2004_06J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rad/Documentos/0%20CLIENTES%20CONTROL'A+/AJUNTAMENT%20DE%20LA%20GARRIGA/ESTUDIS%20TECNICS%20I%20ECONOMICS/ESCOLA%20DE%20MUSIC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cuments/0%20.%20PROYECTOS%20ABIERTOS/ERA/General%20Optica/Resum%20Estudi%20Tecnic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cuments/Proyectos%20Abiertos/Diputacion%20Foral%20de%20Bizkaia/PLIEGOS%20DIPUTACION%20ESCRITORIO/Tabla%204%20Estudio%20T&#233;cnico%20DFB%20Rev%2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%20documentos\Grup%20ISS\Escandalls%20Base\Escandallos%20Base%202004\Escandallo%202004%20GLOB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rad/Documentos/0%20CLIENTES%20CONTROL'A+/DIVERSIA%20SERVICIOS/CEM/APLI%2012-1319-M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ison Sociale"/>
      <sheetName val="Tables"/>
      <sheetName val="Etude"/>
      <sheetName val="Investissements"/>
      <sheetName val="Fournitures sanitaires"/>
      <sheetName val="Vitrerie"/>
      <sheetName val="Nombre d'heures théoriques"/>
      <sheetName val="Organisation prévisionnelle"/>
      <sheetName val="Compte d'exploitation"/>
      <sheetName val="Compte d'exploitation réduit"/>
      <sheetName val="Offre tarifaire"/>
      <sheetName val="Dotation en matériel"/>
      <sheetName val="Dossier d'affaire"/>
      <sheetName val="Prix unitaires au m²"/>
      <sheetName val="Raison_Sociale"/>
      <sheetName val="Fournitures_sanitaires"/>
      <sheetName val="Nombre_d'heures_théoriques"/>
      <sheetName val="Organisation_prévisionnelle"/>
      <sheetName val="Compte_d'exploitation"/>
      <sheetName val="Compte_d'exploitation_réduit"/>
      <sheetName val="Offre_tarifaire"/>
      <sheetName val="Dotation_en_matériel"/>
      <sheetName val="Dossier_d'affaire"/>
      <sheetName val="Prix_unitaires_au_m²"/>
      <sheetName val="Tablas"/>
    </sheetNames>
    <sheetDataSet>
      <sheetData sheetId="0">
        <row r="5">
          <cell r="C5" t="str">
            <v>ALLEVARD REJNA</v>
          </cell>
        </row>
        <row r="9">
          <cell r="C9" t="str">
            <v>88131 CHARMES CEDEX</v>
          </cell>
        </row>
        <row r="11">
          <cell r="C11" t="str">
            <v>DANIEL BARBE</v>
          </cell>
        </row>
        <row r="17">
          <cell r="C17" t="str">
            <v>03 29 38 20 53</v>
          </cell>
        </row>
        <row r="19">
          <cell r="C19" t="str">
            <v>03 29 38 82 93</v>
          </cell>
        </row>
        <row r="21">
          <cell r="C21" t="str">
            <v>allevard-rejna.comm</v>
          </cell>
        </row>
        <row r="23">
          <cell r="C23" t="str">
            <v>ONET SERVICES NANCY</v>
          </cell>
        </row>
        <row r="25">
          <cell r="C25" t="str">
            <v>JACQUES LEROY.</v>
          </cell>
        </row>
      </sheetData>
      <sheetData sheetId="1"/>
      <sheetData sheetId="2"/>
      <sheetData sheetId="3">
        <row r="36">
          <cell r="H36">
            <v>3904.0825</v>
          </cell>
        </row>
      </sheetData>
      <sheetData sheetId="4"/>
      <sheetData sheetId="5"/>
      <sheetData sheetId="6"/>
      <sheetData sheetId="7"/>
      <sheetData sheetId="8">
        <row r="64">
          <cell r="E64">
            <v>1041.8726759999997</v>
          </cell>
        </row>
        <row r="82">
          <cell r="E82">
            <v>0.19000000000000003</v>
          </cell>
        </row>
        <row r="101">
          <cell r="E101">
            <v>21.545020000000005</v>
          </cell>
        </row>
        <row r="110">
          <cell r="E110">
            <v>0.38500000000000001</v>
          </cell>
        </row>
        <row r="121">
          <cell r="E121">
            <v>0</v>
          </cell>
        </row>
      </sheetData>
      <sheetData sheetId="9"/>
      <sheetData sheetId="10"/>
      <sheetData sheetId="11"/>
      <sheetData sheetId="12"/>
      <sheetData sheetId="13"/>
      <sheetData sheetId="14">
        <row r="5">
          <cell r="C5" t="str">
            <v>ALLEVARD REJNA</v>
          </cell>
        </row>
      </sheetData>
      <sheetData sheetId="15"/>
      <sheetData sheetId="16"/>
      <sheetData sheetId="17"/>
      <sheetData sheetId="18">
        <row r="64">
          <cell r="E64">
            <v>1041.8726759999997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"/>
      <sheetName val="Ajuntament Nou"/>
      <sheetName val="Ceip el Turó"/>
      <sheetName val="Ceip Colomer"/>
      <sheetName val="Escola bressol La Puput"/>
      <sheetName val="C.C. Riells"/>
      <sheetName val="Policia local"/>
      <sheetName val="C.C. Bigues"/>
      <sheetName val="Escola de musica"/>
      <sheetName val="Pij i Cova"/>
      <sheetName val="Caseta Puput"/>
      <sheetName val="Nau A Can Barri"/>
      <sheetName val="Pavelló"/>
      <sheetName val="Casal d'avis"/>
      <sheetName val="Wc Can Badell"/>
      <sheetName val="P.E. Font del Bou"/>
      <sheetName val="Nau C"/>
      <sheetName val="RE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GENERAL"/>
      <sheetName val="Reestructuraciones"/>
      <sheetName val="RAZON SOCIAL"/>
      <sheetName val="RESUMEN RENDIMIENTOS"/>
      <sheetName val="ESTUDIO TECNICO"/>
      <sheetName val="Distribución Turnos"/>
      <sheetName val="Desglose coste unitario"/>
      <sheetName val="Resumen Horas Limpieza"/>
      <sheetName val="INDICADORES"/>
      <sheetName val="DISTRIBUCIÓN"/>
      <sheetName val="DISTRIBUCIÓN COSTE"/>
      <sheetName val="INDICADORES VARIOS"/>
      <sheetName val="DESGLOSE ECONOMICO"/>
      <sheetName val="COSTES DE PERSONAL"/>
      <sheetName val="TABLAS"/>
      <sheetName val="ORGANIZACION PROVISIONAL"/>
      <sheetName val="Resumen de Horas"/>
      <sheetName val="VALORACION DE COSTES"/>
      <sheetName val="Coste Estructura"/>
      <sheetName val="AMORTIZACIÓNES"/>
      <sheetName val="SUBCONTRATACIÓN"/>
      <sheetName val="CONSUMIBLES HIGIENICOS"/>
      <sheetName val="Tareas Especialista"/>
      <sheetName val="Cuenta de Explotación"/>
      <sheetName val="Cuenta de Resultados Analitica"/>
      <sheetName val="DATOS VARIOS"/>
      <sheetName val="DATOS PERSONAL"/>
      <sheetName val="Auditoria Externa"/>
      <sheetName val="MENU_GENERAL"/>
      <sheetName val="RAZON_SOCIAL"/>
      <sheetName val="RESUMEN_RENDIMIENTOS"/>
      <sheetName val="ESTUDIO_TECNICO"/>
      <sheetName val="Distribución_Turnos"/>
      <sheetName val="Desglose_coste_unitario"/>
      <sheetName val="Resumen_Horas_Limpieza"/>
      <sheetName val="DISTRIBUCIÓN_COSTE"/>
      <sheetName val="INDICADORES_VARIOS"/>
      <sheetName val="DESGLOSE_ECONOMICO"/>
      <sheetName val="COSTES_DE_PERSONAL"/>
      <sheetName val="ORGANIZACION_PROVISIONAL"/>
      <sheetName val="Resumen_de_Horas"/>
      <sheetName val="VALORACION_DE_COSTES"/>
      <sheetName val="Coste_Estructura"/>
      <sheetName val="CONSUMIBLES_HIGIENICOS"/>
      <sheetName val="Tareas_Especialista"/>
      <sheetName val="Cuenta_de_Explotación"/>
      <sheetName val="Cuenta_de_Resultados_Analitica"/>
      <sheetName val="DATOS_VARIOS"/>
      <sheetName val="DATOS_PERSONAL"/>
      <sheetName val="Auditoria_Exter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6"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</row>
        <row r="7">
          <cell r="F7" t="str">
            <v>LIMPIADORA</v>
          </cell>
          <cell r="G7" t="str">
            <v>PEON ESPECIALISTA</v>
          </cell>
          <cell r="H7" t="str">
            <v>ESPECIALISTA</v>
          </cell>
          <cell r="I7" t="str">
            <v>COND. LIMPIADOR</v>
          </cell>
          <cell r="J7" t="str">
            <v>RESPONSABLE EQUIPO</v>
          </cell>
          <cell r="K7" t="str">
            <v>ENCARGADO DE EDIFICIO</v>
          </cell>
          <cell r="L7" t="str">
            <v>SUPERVISOR DE SECTOR</v>
          </cell>
          <cell r="M7" t="str">
            <v>SUPERVISOR DE ZONA</v>
          </cell>
          <cell r="N7" t="str">
            <v>ENCARGADO GENERAL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GENERAL"/>
      <sheetName val="Reestructuraciones"/>
      <sheetName val="RAZON SOCIAL"/>
      <sheetName val="RESUMEN RENDIMIENTOS"/>
      <sheetName val="TABLAS"/>
      <sheetName val="ESTUDIO TECNICO"/>
      <sheetName val="Distribución Turnos"/>
      <sheetName val="Desglose coste unitario"/>
      <sheetName val="Resumen Horas Limpieza"/>
      <sheetName val="INDICADORES"/>
      <sheetName val="DISTRIBUCIÓN"/>
      <sheetName val="DISTRIBUCIÓN COSTE"/>
      <sheetName val="INDICADORES VARIOS"/>
      <sheetName val="DESGLOSE ECONOMICO"/>
      <sheetName val="COSTES DE PERSONAL"/>
      <sheetName val="ORGANIZACION PROVISIONAL"/>
      <sheetName val="Resumen de Horas"/>
      <sheetName val="VALORACION DE COSTES"/>
      <sheetName val="Coste Estructura"/>
      <sheetName val="AMORTIZACIÓNES"/>
      <sheetName val="SUBCONTRATACIÓN"/>
      <sheetName val="CONSUMIBLES HIGIENICOS"/>
      <sheetName val="Tareas Especialista"/>
      <sheetName val="Cuenta de Explotación"/>
      <sheetName val="Cuenta de Resultados Analitica"/>
      <sheetName val="DATOS VARIOS"/>
      <sheetName val="PERSONAL"/>
      <sheetName val="DATOS PERSONAL"/>
      <sheetName val="Rendiments"/>
      <sheetName val="MENU_GENERAL"/>
      <sheetName val="RAZON_SOCIAL"/>
      <sheetName val="RESUMEN_RENDIMIENTOS"/>
      <sheetName val="ESTUDIO_TECNICO"/>
      <sheetName val="Distribución_Turnos"/>
      <sheetName val="Desglose_coste_unitario"/>
      <sheetName val="Resumen_Horas_Limpieza"/>
      <sheetName val="DISTRIBUCIÓN_COSTE"/>
      <sheetName val="INDICADORES_VARIOS"/>
      <sheetName val="DESGLOSE_ECONOMICO"/>
      <sheetName val="COSTES_DE_PERSONAL"/>
      <sheetName val="ORGANIZACION_PROVISIONAL"/>
      <sheetName val="Resumen_de_Horas"/>
      <sheetName val="VALORACION_DE_COSTES"/>
      <sheetName val="Coste_Estructura"/>
      <sheetName val="CONSUMIBLES_HIGIENICOS"/>
      <sheetName val="Tareas_Especialista"/>
      <sheetName val="Cuenta_de_Explotación"/>
      <sheetName val="Cuenta_de_Resultados_Analitica"/>
      <sheetName val="DATOS_VARIOS"/>
      <sheetName val="DATOS_PERSONAL"/>
    </sheetNames>
    <sheetDataSet>
      <sheetData sheetId="0"/>
      <sheetData sheetId="1"/>
      <sheetData sheetId="2"/>
      <sheetData sheetId="3"/>
      <sheetData sheetId="4">
        <row r="7">
          <cell r="D7">
            <v>0</v>
          </cell>
        </row>
        <row r="8">
          <cell r="D8" t="str">
            <v>LIMPIADORA</v>
          </cell>
        </row>
        <row r="9">
          <cell r="D9" t="str">
            <v>PEON ESPECIALISTA</v>
          </cell>
        </row>
        <row r="10">
          <cell r="D10" t="str">
            <v>ESPECIALISTA</v>
          </cell>
        </row>
        <row r="11">
          <cell r="D11" t="str">
            <v>COND. LIMPIADOR</v>
          </cell>
        </row>
        <row r="12">
          <cell r="D12" t="str">
            <v>RESPONSABLE EQUIPO</v>
          </cell>
        </row>
        <row r="13">
          <cell r="D13" t="str">
            <v>ENCARGADO DE EDIFICIO</v>
          </cell>
        </row>
        <row r="14">
          <cell r="D14" t="str">
            <v>SUPERVISOR DE SECTOR</v>
          </cell>
        </row>
        <row r="15">
          <cell r="D15" t="str">
            <v>SUPERVISOR DE ZONA</v>
          </cell>
        </row>
        <row r="16">
          <cell r="D16" t="str">
            <v>ENCARGADO GENERAL</v>
          </cell>
        </row>
        <row r="61">
          <cell r="D61">
            <v>0</v>
          </cell>
        </row>
        <row r="62">
          <cell r="D62" t="str">
            <v>Almacenes</v>
          </cell>
        </row>
        <row r="63">
          <cell r="D63" t="str">
            <v>Aulas</v>
          </cell>
        </row>
        <row r="64">
          <cell r="D64" t="str">
            <v>Baños y vestuarios</v>
          </cell>
        </row>
        <row r="65">
          <cell r="D65" t="str">
            <v>Comedores offices</v>
          </cell>
        </row>
        <row r="66">
          <cell r="D66" t="str">
            <v>Despachos</v>
          </cell>
        </row>
        <row r="67">
          <cell r="D67" t="str">
            <v>Escaleras y ascensores</v>
          </cell>
        </row>
        <row r="68">
          <cell r="D68" t="str">
            <v>Pasillos</v>
          </cell>
        </row>
        <row r="69">
          <cell r="D69" t="str">
            <v>Salas de tecnicas</v>
          </cell>
        </row>
        <row r="70">
          <cell r="D70" t="str">
            <v>Terrazas</v>
          </cell>
        </row>
        <row r="71">
          <cell r="D71" t="str">
            <v>Vestibulos y accesos</v>
          </cell>
        </row>
        <row r="72">
          <cell r="D72" t="str">
            <v>Aparcamiento</v>
          </cell>
        </row>
        <row r="73">
          <cell r="D73" t="str">
            <v>Otros</v>
          </cell>
        </row>
        <row r="74">
          <cell r="D74" t="str">
            <v>Exteriores</v>
          </cell>
        </row>
        <row r="94">
          <cell r="D94">
            <v>0</v>
          </cell>
        </row>
        <row r="95">
          <cell r="D95" t="str">
            <v>Almacen</v>
          </cell>
        </row>
        <row r="96">
          <cell r="D96" t="str">
            <v>Archivos</v>
          </cell>
        </row>
        <row r="97">
          <cell r="D97" t="str">
            <v>Auditorio</v>
          </cell>
        </row>
        <row r="98">
          <cell r="D98" t="str">
            <v>Aula Infantil</v>
          </cell>
        </row>
        <row r="99">
          <cell r="D99" t="str">
            <v>Ascensores</v>
          </cell>
        </row>
        <row r="100">
          <cell r="D100" t="str">
            <v>Aulas</v>
          </cell>
        </row>
        <row r="101">
          <cell r="D101" t="str">
            <v>Baños</v>
          </cell>
        </row>
        <row r="102">
          <cell r="D102" t="str">
            <v>Biblioteca</v>
          </cell>
        </row>
        <row r="103">
          <cell r="D103" t="str">
            <v>Capilla</v>
          </cell>
        </row>
        <row r="104">
          <cell r="D104" t="str">
            <v>Consultorio</v>
          </cell>
        </row>
        <row r="105">
          <cell r="D105" t="str">
            <v>Cocinas completo</v>
          </cell>
        </row>
        <row r="106">
          <cell r="D106" t="str">
            <v>Cocinas superficies</v>
          </cell>
        </row>
        <row r="107">
          <cell r="D107" t="str">
            <v>Comedor de suelos</v>
          </cell>
        </row>
        <row r="108">
          <cell r="D108" t="str">
            <v>Comedor completo</v>
          </cell>
        </row>
        <row r="109">
          <cell r="D109" t="str">
            <v>Despachos</v>
          </cell>
        </row>
        <row r="110">
          <cell r="D110" t="str">
            <v>Duchas</v>
          </cell>
        </row>
        <row r="111">
          <cell r="D111" t="str">
            <v>Escaleras</v>
          </cell>
        </row>
        <row r="112">
          <cell r="D112" t="str">
            <v>Entrada Exterior</v>
          </cell>
        </row>
        <row r="113">
          <cell r="D113" t="str">
            <v>Gimnasio</v>
          </cell>
        </row>
        <row r="114">
          <cell r="D114" t="str">
            <v>Habitaciones con baño</v>
          </cell>
        </row>
        <row r="115">
          <cell r="D115" t="str">
            <v>Habitaciones sin baño</v>
          </cell>
        </row>
        <row r="116">
          <cell r="D116" t="str">
            <v>Habitaciones de guardia</v>
          </cell>
        </row>
        <row r="117">
          <cell r="D117" t="str">
            <v>Laboratorios</v>
          </cell>
        </row>
        <row r="118">
          <cell r="D118" t="str">
            <v>Pista Deportiva</v>
          </cell>
        </row>
        <row r="119">
          <cell r="D119" t="str">
            <v>Pasillos</v>
          </cell>
        </row>
        <row r="120">
          <cell r="D120" t="str">
            <v>Pasillos M P</v>
          </cell>
        </row>
        <row r="121">
          <cell r="D121" t="str">
            <v>Pasillos M M</v>
          </cell>
        </row>
        <row r="122">
          <cell r="D122" t="str">
            <v>Pasillos M G</v>
          </cell>
        </row>
        <row r="123">
          <cell r="D123" t="str">
            <v>Pasillos M SG</v>
          </cell>
        </row>
        <row r="124">
          <cell r="D124" t="str">
            <v>Patio exterior</v>
          </cell>
        </row>
        <row r="125">
          <cell r="D125" t="str">
            <v>Parking exterior G</v>
          </cell>
        </row>
        <row r="126">
          <cell r="D126" t="str">
            <v>Parking interior P</v>
          </cell>
        </row>
        <row r="127">
          <cell r="D127" t="str">
            <v>Parking interior M</v>
          </cell>
        </row>
        <row r="128">
          <cell r="D128" t="str">
            <v>Parking exterior G</v>
          </cell>
        </row>
        <row r="129">
          <cell r="D129" t="str">
            <v>Playa Piscina</v>
          </cell>
        </row>
        <row r="130">
          <cell r="D130" t="str">
            <v>Rehabilitacion</v>
          </cell>
        </row>
        <row r="131">
          <cell r="D131" t="str">
            <v>Sala de ventas P</v>
          </cell>
        </row>
        <row r="132">
          <cell r="D132" t="str">
            <v>Sala de ventas M</v>
          </cell>
        </row>
        <row r="133">
          <cell r="D133" t="str">
            <v>Sala de ventas G</v>
          </cell>
        </row>
        <row r="134">
          <cell r="D134" t="str">
            <v>Sala de ventas SG &gt; 2500</v>
          </cell>
        </row>
        <row r="135">
          <cell r="D135" t="str">
            <v>Salas Blancas</v>
          </cell>
        </row>
        <row r="136">
          <cell r="D136" t="str">
            <v>Salas de maquinas</v>
          </cell>
        </row>
        <row r="137">
          <cell r="D137" t="str">
            <v>Salas de espera</v>
          </cell>
        </row>
        <row r="138">
          <cell r="D138" t="str">
            <v>Sala de reuniones</v>
          </cell>
        </row>
        <row r="139">
          <cell r="D139" t="str">
            <v>Saunas Hielo</v>
          </cell>
        </row>
        <row r="140">
          <cell r="D140" t="str">
            <v>Solarium</v>
          </cell>
        </row>
        <row r="141">
          <cell r="D141" t="str">
            <v>Vestibulos</v>
          </cell>
        </row>
        <row r="142">
          <cell r="D142" t="str">
            <v>Vestibulo fre M P</v>
          </cell>
        </row>
        <row r="143">
          <cell r="D143" t="str">
            <v>Vestibulos fre M M</v>
          </cell>
        </row>
        <row r="144">
          <cell r="D144" t="str">
            <v>Vestibulo fre M G</v>
          </cell>
        </row>
        <row r="145">
          <cell r="D145" t="str">
            <v>Vestibulo fre M SG</v>
          </cell>
        </row>
        <row r="146">
          <cell r="D146" t="str">
            <v>Vestuarios Taquillas</v>
          </cell>
        </row>
        <row r="147">
          <cell r="D147" t="str">
            <v>Vestuarios Completos</v>
          </cell>
        </row>
        <row r="148">
          <cell r="D148" t="str">
            <v>Vestibulo fre M SG</v>
          </cell>
        </row>
        <row r="149">
          <cell r="D149" t="str">
            <v>Vestuarios Taquillas</v>
          </cell>
        </row>
        <row r="150">
          <cell r="D150" t="str">
            <v>Suelos Despachos</v>
          </cell>
        </row>
        <row r="151">
          <cell r="D151" t="str">
            <v>Mobiliario Despachos</v>
          </cell>
        </row>
        <row r="152">
          <cell r="D152" t="str">
            <v>Aplicación de emulsiones</v>
          </cell>
        </row>
        <row r="153">
          <cell r="D153" t="str">
            <v>Aplicación de emulsiones, decapado</v>
          </cell>
        </row>
        <row r="154">
          <cell r="D154" t="str">
            <v>Cristalizado de Suelos</v>
          </cell>
        </row>
        <row r="155">
          <cell r="D155" t="str">
            <v>Decapado Cristalizado de Suelos</v>
          </cell>
        </row>
        <row r="156">
          <cell r="D156" t="str">
            <v>Limpieza de Moquetas Champú</v>
          </cell>
        </row>
        <row r="157">
          <cell r="D157" t="str">
            <v>Limpieza de Moquetas IE</v>
          </cell>
        </row>
        <row r="158">
          <cell r="D158" t="str">
            <v>Cristales</v>
          </cell>
        </row>
        <row r="159">
          <cell r="D159" t="str">
            <v>Cristales escaparates</v>
          </cell>
        </row>
        <row r="160">
          <cell r="D160" t="str">
            <v>Cristales cocinas</v>
          </cell>
        </row>
        <row r="161">
          <cell r="D161" t="str">
            <v>Cristales Obra</v>
          </cell>
        </row>
        <row r="162">
          <cell r="D162" t="str">
            <v>Paredes Alicatadas</v>
          </cell>
        </row>
        <row r="163">
          <cell r="D163" t="str">
            <v>Techos PVC</v>
          </cell>
        </row>
        <row r="164">
          <cell r="D164" t="str">
            <v>Limpieza de Graderias exteriores</v>
          </cell>
        </row>
        <row r="165">
          <cell r="D165" t="str">
            <v>Limpieza de Graderias interiores</v>
          </cell>
        </row>
        <row r="166">
          <cell r="D166" t="str">
            <v>Sala Gimnasia Diafana</v>
          </cell>
        </row>
        <row r="167">
          <cell r="D167" t="str">
            <v>Vacio 4</v>
          </cell>
        </row>
        <row r="168">
          <cell r="D168" t="str">
            <v>Vacio 5</v>
          </cell>
        </row>
        <row r="169">
          <cell r="D169" t="str">
            <v>Vacio 6</v>
          </cell>
        </row>
        <row r="170">
          <cell r="D170" t="str">
            <v>Vacio 7</v>
          </cell>
        </row>
        <row r="171">
          <cell r="D171" t="str">
            <v>Vacio 8</v>
          </cell>
        </row>
        <row r="172">
          <cell r="D172" t="str">
            <v>Vacio 9</v>
          </cell>
        </row>
        <row r="173">
          <cell r="D173" t="str">
            <v>Vacio 14</v>
          </cell>
        </row>
        <row r="174">
          <cell r="D174" t="str">
            <v>Vacio 10</v>
          </cell>
        </row>
        <row r="175">
          <cell r="D175" t="str">
            <v>Vacio 11</v>
          </cell>
        </row>
        <row r="176">
          <cell r="D176" t="str">
            <v>Vacio 12</v>
          </cell>
        </row>
        <row r="177">
          <cell r="D177" t="str">
            <v>Vacio 13</v>
          </cell>
        </row>
        <row r="178">
          <cell r="D178" t="str">
            <v>Vacio 15</v>
          </cell>
        </row>
        <row r="179">
          <cell r="D179" t="str">
            <v>Vacio 16</v>
          </cell>
        </row>
        <row r="180">
          <cell r="D180" t="str">
            <v>Vacio 17</v>
          </cell>
        </row>
        <row r="181">
          <cell r="D181" t="str">
            <v>Vacio 18</v>
          </cell>
        </row>
        <row r="182">
          <cell r="D182" t="str">
            <v>Vacio 19</v>
          </cell>
        </row>
        <row r="183">
          <cell r="D183" t="str">
            <v>Mantenimiento altas</v>
          </cell>
        </row>
        <row r="184">
          <cell r="D184" t="str">
            <v>Aclarado</v>
          </cell>
        </row>
        <row r="185">
          <cell r="D185" t="str">
            <v>Aplicación de emulsiones</v>
          </cell>
        </row>
        <row r="186">
          <cell r="D186" t="str">
            <v>Aspiracion de agua</v>
          </cell>
        </row>
        <row r="187">
          <cell r="D187" t="str">
            <v>Aspiracion de polvo en moquetas</v>
          </cell>
        </row>
        <row r="188">
          <cell r="D188" t="str">
            <v>Aspirado paredes tapizadas</v>
          </cell>
        </row>
        <row r="189">
          <cell r="D189" t="str">
            <v>Barrido de suelos</v>
          </cell>
        </row>
        <row r="190">
          <cell r="D190" t="str">
            <v>Barrido Humedo 1,5 m</v>
          </cell>
        </row>
        <row r="191">
          <cell r="D191" t="str">
            <v>Barrido Humedo 45 cm</v>
          </cell>
        </row>
        <row r="192">
          <cell r="D192" t="str">
            <v>Barrido Humedo 75 cm</v>
          </cell>
        </row>
        <row r="193">
          <cell r="D193" t="str">
            <v>Barrido Mec G</v>
          </cell>
        </row>
        <row r="194">
          <cell r="D194" t="str">
            <v>Barrido Mec M</v>
          </cell>
        </row>
        <row r="195">
          <cell r="D195" t="str">
            <v>Barrido Mec P</v>
          </cell>
        </row>
        <row r="196">
          <cell r="D196" t="str">
            <v>Barrido Mec SG</v>
          </cell>
        </row>
        <row r="197">
          <cell r="D197" t="str">
            <v>Desempolvado de mobiliario</v>
          </cell>
        </row>
        <row r="198">
          <cell r="D198" t="str">
            <v>Desempolvado de paredes</v>
          </cell>
        </row>
        <row r="199">
          <cell r="D199" t="str">
            <v>Desempolvado de paredes con mopsec</v>
          </cell>
        </row>
        <row r="200">
          <cell r="D200" t="str">
            <v>Desempolvado de persionas con mopsec</v>
          </cell>
        </row>
        <row r="201">
          <cell r="D201" t="str">
            <v>Desempolvado de puertas y marcos</v>
          </cell>
        </row>
        <row r="202">
          <cell r="D202" t="str">
            <v>Desempolvado de puntos de luz</v>
          </cell>
        </row>
        <row r="203">
          <cell r="D203" t="str">
            <v>Desempolvado de radiadores</v>
          </cell>
        </row>
        <row r="204">
          <cell r="D204" t="str">
            <v>Desempolvado de techos</v>
          </cell>
        </row>
        <row r="205">
          <cell r="D205" t="str">
            <v>Fregado a fondo de paredes</v>
          </cell>
        </row>
        <row r="206">
          <cell r="D206" t="str">
            <v>Fregado con mocho domestico</v>
          </cell>
        </row>
        <row r="207">
          <cell r="D207" t="str">
            <v>Fregado con mopa. Cubo doble</v>
          </cell>
        </row>
        <row r="208">
          <cell r="D208" t="str">
            <v>Fregado con mopa. Cubo sencillo</v>
          </cell>
        </row>
        <row r="209">
          <cell r="D209" t="str">
            <v>Fregado con sistema Bio</v>
          </cell>
        </row>
        <row r="210">
          <cell r="D210" t="str">
            <v>Fregado con sistema pretratado</v>
          </cell>
        </row>
        <row r="211">
          <cell r="D211" t="str">
            <v>Fregado mecanico de suelos Fregadora G</v>
          </cell>
        </row>
        <row r="212">
          <cell r="D212" t="str">
            <v>Fregado mecanico de suelos Fregadora M</v>
          </cell>
        </row>
        <row r="213">
          <cell r="D213" t="str">
            <v>Fregado mecanico de suelos Fregadora P</v>
          </cell>
        </row>
        <row r="214">
          <cell r="D214" t="str">
            <v>Fregado mecanico de suelos Fregadora SG</v>
          </cell>
        </row>
        <row r="215">
          <cell r="D215" t="str">
            <v>Fregado mecanico de suelos Rotativa</v>
          </cell>
        </row>
        <row r="216">
          <cell r="D216" t="str">
            <v>Limpieza a fondo de mobiliario</v>
          </cell>
        </row>
        <row r="217">
          <cell r="D217" t="str">
            <v>Limpieza a fondo de persianas</v>
          </cell>
        </row>
        <row r="218">
          <cell r="D218" t="str">
            <v>Limpieza de accesorios y dispensadores en aseos</v>
          </cell>
        </row>
        <row r="219">
          <cell r="D219" t="str">
            <v>Limpieza de alicatados</v>
          </cell>
        </row>
        <row r="220">
          <cell r="D220" t="str">
            <v>Limpieza de barandillas</v>
          </cell>
        </row>
        <row r="221">
          <cell r="D221" t="str">
            <v>Limpieza de cristales exteriores</v>
          </cell>
        </row>
        <row r="222">
          <cell r="D222" t="str">
            <v>Limpieza de cristales interiores</v>
          </cell>
        </row>
        <row r="223">
          <cell r="D223" t="str">
            <v>Limpieza de cuñas y bandejas</v>
          </cell>
        </row>
        <row r="224">
          <cell r="D224" t="str">
            <v>Limpieza de espejos</v>
          </cell>
        </row>
        <row r="225">
          <cell r="D225" t="str">
            <v>Limpieza de juguetes</v>
          </cell>
        </row>
        <row r="226">
          <cell r="D226" t="str">
            <v>Limpieza de moquetas con shampu</v>
          </cell>
        </row>
        <row r="227">
          <cell r="D227" t="str">
            <v>Limpieza de moquetas Host</v>
          </cell>
        </row>
        <row r="228">
          <cell r="D228" t="str">
            <v>Limpieza de Moquetas IE</v>
          </cell>
        </row>
        <row r="229">
          <cell r="D229" t="str">
            <v xml:space="preserve">Limpieza de papeleras </v>
          </cell>
        </row>
        <row r="230">
          <cell r="D230" t="str">
            <v>Limpieza de paredes con rastrillo</v>
          </cell>
        </row>
        <row r="231">
          <cell r="D231" t="str">
            <v>Limpieza de puertas y marcos</v>
          </cell>
        </row>
        <row r="232">
          <cell r="D232" t="str">
            <v>Limpieza de puntos de luz</v>
          </cell>
        </row>
        <row r="233">
          <cell r="D233" t="str">
            <v>Limpieza de salas de ordenadores</v>
          </cell>
        </row>
        <row r="234">
          <cell r="D234" t="str">
            <v>Limpieza de sanitarios Wc</v>
          </cell>
        </row>
        <row r="235">
          <cell r="D235" t="str">
            <v>Limpieza elementos superficies verticales</v>
          </cell>
        </row>
        <row r="236">
          <cell r="D236" t="str">
            <v>Limpieza humeda/desinfeccion de mobiliario</v>
          </cell>
        </row>
        <row r="237">
          <cell r="D237" t="str">
            <v>Limpieza humeda/desinfeccion de paredes</v>
          </cell>
        </row>
        <row r="238">
          <cell r="D238" t="str">
            <v>Limpieza humeda/desinfeccion de techos</v>
          </cell>
        </row>
        <row r="239">
          <cell r="D239" t="str">
            <v xml:space="preserve">Limpieza Lavabos, picas </v>
          </cell>
        </row>
        <row r="240">
          <cell r="D240" t="str">
            <v>Limpieza porche clase infantil</v>
          </cell>
        </row>
        <row r="241">
          <cell r="D241" t="str">
            <v xml:space="preserve">Limpieza presión </v>
          </cell>
        </row>
        <row r="242">
          <cell r="D242" t="str">
            <v>Metodo spray con maquina de alta velocidad</v>
          </cell>
        </row>
        <row r="243">
          <cell r="D243" t="str">
            <v>Neutralizado de suelos</v>
          </cell>
        </row>
        <row r="244">
          <cell r="D244" t="str">
            <v>Playa Piscina</v>
          </cell>
        </row>
        <row r="245">
          <cell r="D245" t="str">
            <v>Pulverizado</v>
          </cell>
        </row>
        <row r="246">
          <cell r="D246" t="str">
            <v>Repaso de cristales</v>
          </cell>
        </row>
        <row r="247">
          <cell r="D247" t="str">
            <v>Retirada papeles patios exteriores</v>
          </cell>
        </row>
        <row r="248">
          <cell r="D248" t="str">
            <v>Cristalizado de suelos</v>
          </cell>
        </row>
        <row r="249">
          <cell r="D249" t="str">
            <v>Tratamiento de suelos Aplicacion de emulsiones</v>
          </cell>
        </row>
        <row r="250">
          <cell r="D250" t="str">
            <v xml:space="preserve">Vaciado de papeleras </v>
          </cell>
        </row>
        <row r="251">
          <cell r="D251" t="str">
            <v>Vaciado papeleras aparcamiento</v>
          </cell>
        </row>
        <row r="252">
          <cell r="D252" t="str">
            <v>Limpieza de campana extractora</v>
          </cell>
        </row>
        <row r="253">
          <cell r="D253" t="str">
            <v>Limpieza de mobiliario cocina</v>
          </cell>
        </row>
        <row r="254">
          <cell r="D254" t="str">
            <v>Limpieza de rejillas y sumideros</v>
          </cell>
        </row>
        <row r="255">
          <cell r="D255">
            <v>0</v>
          </cell>
        </row>
        <row r="256">
          <cell r="D256">
            <v>0</v>
          </cell>
        </row>
        <row r="257">
          <cell r="D257">
            <v>0</v>
          </cell>
        </row>
        <row r="258">
          <cell r="D258">
            <v>0</v>
          </cell>
        </row>
        <row r="259">
          <cell r="D259">
            <v>0</v>
          </cell>
        </row>
        <row r="260">
          <cell r="D260">
            <v>0</v>
          </cell>
        </row>
        <row r="261">
          <cell r="D261">
            <v>0</v>
          </cell>
        </row>
        <row r="262">
          <cell r="D262">
            <v>0</v>
          </cell>
        </row>
        <row r="263">
          <cell r="D263">
            <v>0</v>
          </cell>
        </row>
        <row r="264">
          <cell r="D264">
            <v>0</v>
          </cell>
        </row>
        <row r="265">
          <cell r="D265">
            <v>0</v>
          </cell>
        </row>
        <row r="266">
          <cell r="D266">
            <v>0</v>
          </cell>
        </row>
        <row r="267">
          <cell r="D267">
            <v>0</v>
          </cell>
        </row>
        <row r="268">
          <cell r="D268">
            <v>0</v>
          </cell>
        </row>
        <row r="269">
          <cell r="D269">
            <v>0</v>
          </cell>
        </row>
        <row r="270">
          <cell r="D270">
            <v>0</v>
          </cell>
        </row>
        <row r="271">
          <cell r="D271">
            <v>0</v>
          </cell>
        </row>
        <row r="272">
          <cell r="D272">
            <v>0</v>
          </cell>
        </row>
        <row r="273">
          <cell r="D273">
            <v>0</v>
          </cell>
        </row>
        <row r="274">
          <cell r="D274">
            <v>0</v>
          </cell>
        </row>
        <row r="275">
          <cell r="D275">
            <v>0</v>
          </cell>
        </row>
        <row r="276">
          <cell r="D276">
            <v>0</v>
          </cell>
        </row>
        <row r="277">
          <cell r="D277">
            <v>0</v>
          </cell>
        </row>
        <row r="278">
          <cell r="D278">
            <v>0</v>
          </cell>
        </row>
        <row r="279">
          <cell r="D279">
            <v>0</v>
          </cell>
        </row>
        <row r="280">
          <cell r="D280">
            <v>0</v>
          </cell>
        </row>
        <row r="281">
          <cell r="D281">
            <v>0</v>
          </cell>
        </row>
        <row r="282">
          <cell r="D282">
            <v>0</v>
          </cell>
        </row>
        <row r="283">
          <cell r="D283">
            <v>0</v>
          </cell>
        </row>
        <row r="284">
          <cell r="D284">
            <v>0</v>
          </cell>
        </row>
        <row r="285">
          <cell r="D285">
            <v>0</v>
          </cell>
        </row>
        <row r="286">
          <cell r="D286">
            <v>0</v>
          </cell>
        </row>
        <row r="287">
          <cell r="D287">
            <v>0</v>
          </cell>
        </row>
        <row r="288">
          <cell r="D288">
            <v>0</v>
          </cell>
        </row>
        <row r="289">
          <cell r="D289">
            <v>0</v>
          </cell>
        </row>
        <row r="290">
          <cell r="D290">
            <v>0</v>
          </cell>
        </row>
        <row r="291">
          <cell r="D291">
            <v>0</v>
          </cell>
        </row>
        <row r="292">
          <cell r="D292">
            <v>0</v>
          </cell>
        </row>
        <row r="293">
          <cell r="D293">
            <v>0</v>
          </cell>
        </row>
        <row r="294">
          <cell r="D294">
            <v>0</v>
          </cell>
        </row>
        <row r="295">
          <cell r="D295">
            <v>0</v>
          </cell>
        </row>
        <row r="296">
          <cell r="D296">
            <v>0</v>
          </cell>
        </row>
        <row r="297">
          <cell r="D297">
            <v>0</v>
          </cell>
        </row>
        <row r="298">
          <cell r="D298">
            <v>0</v>
          </cell>
        </row>
        <row r="299">
          <cell r="D299">
            <v>0</v>
          </cell>
        </row>
        <row r="300">
          <cell r="D300">
            <v>0</v>
          </cell>
        </row>
        <row r="301">
          <cell r="D301">
            <v>0</v>
          </cell>
        </row>
        <row r="302">
          <cell r="D302">
            <v>0</v>
          </cell>
        </row>
        <row r="303">
          <cell r="D303">
            <v>0</v>
          </cell>
        </row>
        <row r="304">
          <cell r="D304">
            <v>0</v>
          </cell>
        </row>
        <row r="305">
          <cell r="D305">
            <v>0</v>
          </cell>
        </row>
        <row r="306">
          <cell r="D306">
            <v>0</v>
          </cell>
        </row>
        <row r="307">
          <cell r="D307">
            <v>0</v>
          </cell>
        </row>
        <row r="308">
          <cell r="D308">
            <v>0</v>
          </cell>
        </row>
        <row r="309">
          <cell r="D309">
            <v>0</v>
          </cell>
        </row>
        <row r="310">
          <cell r="D310">
            <v>0</v>
          </cell>
        </row>
        <row r="311">
          <cell r="D311">
            <v>0</v>
          </cell>
        </row>
        <row r="312">
          <cell r="D312">
            <v>0</v>
          </cell>
        </row>
        <row r="313">
          <cell r="D313">
            <v>0</v>
          </cell>
        </row>
        <row r="314">
          <cell r="D314">
            <v>0</v>
          </cell>
        </row>
        <row r="315">
          <cell r="D315">
            <v>0</v>
          </cell>
        </row>
        <row r="316">
          <cell r="D316">
            <v>0</v>
          </cell>
        </row>
        <row r="317">
          <cell r="D317">
            <v>0</v>
          </cell>
        </row>
        <row r="318">
          <cell r="D318">
            <v>0</v>
          </cell>
        </row>
        <row r="319">
          <cell r="D319">
            <v>0</v>
          </cell>
        </row>
        <row r="320">
          <cell r="D320">
            <v>0</v>
          </cell>
        </row>
        <row r="321">
          <cell r="D321">
            <v>0</v>
          </cell>
        </row>
        <row r="322">
          <cell r="D322">
            <v>0</v>
          </cell>
        </row>
        <row r="323">
          <cell r="D323">
            <v>0</v>
          </cell>
        </row>
        <row r="324">
          <cell r="D324">
            <v>0</v>
          </cell>
        </row>
        <row r="325">
          <cell r="D325">
            <v>0</v>
          </cell>
        </row>
        <row r="326">
          <cell r="D326">
            <v>0</v>
          </cell>
        </row>
        <row r="327">
          <cell r="D327">
            <v>0</v>
          </cell>
        </row>
        <row r="328">
          <cell r="D328">
            <v>0</v>
          </cell>
        </row>
        <row r="329">
          <cell r="D329">
            <v>0</v>
          </cell>
        </row>
        <row r="330">
          <cell r="D330">
            <v>0</v>
          </cell>
        </row>
        <row r="331">
          <cell r="D331">
            <v>0</v>
          </cell>
        </row>
        <row r="332">
          <cell r="D332">
            <v>0</v>
          </cell>
        </row>
        <row r="333">
          <cell r="D333">
            <v>0</v>
          </cell>
        </row>
        <row r="334">
          <cell r="D334">
            <v>0</v>
          </cell>
        </row>
        <row r="335">
          <cell r="D335">
            <v>0</v>
          </cell>
        </row>
        <row r="336">
          <cell r="D336">
            <v>0</v>
          </cell>
        </row>
        <row r="337">
          <cell r="D337">
            <v>0</v>
          </cell>
        </row>
        <row r="338">
          <cell r="D338">
            <v>0</v>
          </cell>
        </row>
        <row r="339">
          <cell r="D339">
            <v>0</v>
          </cell>
        </row>
        <row r="340">
          <cell r="D340">
            <v>0</v>
          </cell>
        </row>
        <row r="341">
          <cell r="D341">
            <v>0</v>
          </cell>
        </row>
        <row r="342">
          <cell r="D342">
            <v>0</v>
          </cell>
        </row>
        <row r="343">
          <cell r="D343">
            <v>0</v>
          </cell>
        </row>
        <row r="344">
          <cell r="D344">
            <v>0</v>
          </cell>
        </row>
        <row r="345">
          <cell r="D345">
            <v>0</v>
          </cell>
        </row>
        <row r="346">
          <cell r="D346">
            <v>0</v>
          </cell>
        </row>
        <row r="347">
          <cell r="D347">
            <v>0</v>
          </cell>
        </row>
        <row r="348">
          <cell r="D348">
            <v>0</v>
          </cell>
        </row>
        <row r="349">
          <cell r="D349">
            <v>0</v>
          </cell>
        </row>
        <row r="350">
          <cell r="D350">
            <v>0</v>
          </cell>
        </row>
        <row r="351">
          <cell r="D351">
            <v>0</v>
          </cell>
        </row>
        <row r="352">
          <cell r="D352">
            <v>0</v>
          </cell>
        </row>
        <row r="353">
          <cell r="D353">
            <v>0</v>
          </cell>
        </row>
        <row r="354">
          <cell r="D354">
            <v>0</v>
          </cell>
        </row>
        <row r="355">
          <cell r="D355">
            <v>0</v>
          </cell>
        </row>
        <row r="356">
          <cell r="D356">
            <v>0</v>
          </cell>
        </row>
        <row r="357">
          <cell r="D357">
            <v>0</v>
          </cell>
        </row>
        <row r="358">
          <cell r="D358">
            <v>0</v>
          </cell>
        </row>
        <row r="359">
          <cell r="D359">
            <v>0</v>
          </cell>
        </row>
        <row r="360">
          <cell r="D360">
            <v>0</v>
          </cell>
        </row>
        <row r="361">
          <cell r="D361">
            <v>0</v>
          </cell>
        </row>
        <row r="362">
          <cell r="D362">
            <v>0</v>
          </cell>
        </row>
        <row r="363">
          <cell r="D363">
            <v>0</v>
          </cell>
        </row>
        <row r="364">
          <cell r="D364">
            <v>0</v>
          </cell>
        </row>
        <row r="365">
          <cell r="D365">
            <v>0</v>
          </cell>
        </row>
        <row r="366">
          <cell r="D366">
            <v>0</v>
          </cell>
        </row>
        <row r="367">
          <cell r="D367">
            <v>0</v>
          </cell>
        </row>
        <row r="368">
          <cell r="D368">
            <v>0</v>
          </cell>
        </row>
        <row r="369">
          <cell r="D369">
            <v>0</v>
          </cell>
        </row>
        <row r="370">
          <cell r="D370">
            <v>0</v>
          </cell>
        </row>
        <row r="371">
          <cell r="D371">
            <v>0</v>
          </cell>
        </row>
        <row r="372">
          <cell r="D372">
            <v>0</v>
          </cell>
        </row>
        <row r="373">
          <cell r="D373">
            <v>0</v>
          </cell>
        </row>
        <row r="374">
          <cell r="D374">
            <v>0</v>
          </cell>
        </row>
        <row r="375">
          <cell r="D375">
            <v>0</v>
          </cell>
        </row>
        <row r="376">
          <cell r="D376">
            <v>0</v>
          </cell>
        </row>
        <row r="377">
          <cell r="D377">
            <v>0</v>
          </cell>
        </row>
        <row r="378">
          <cell r="D378">
            <v>0</v>
          </cell>
        </row>
        <row r="379">
          <cell r="D379">
            <v>0</v>
          </cell>
        </row>
        <row r="380">
          <cell r="D380">
            <v>0</v>
          </cell>
        </row>
        <row r="381">
          <cell r="D381">
            <v>0</v>
          </cell>
        </row>
        <row r="382">
          <cell r="D382">
            <v>0</v>
          </cell>
        </row>
        <row r="383">
          <cell r="D383">
            <v>0</v>
          </cell>
        </row>
        <row r="384">
          <cell r="D384">
            <v>0</v>
          </cell>
        </row>
        <row r="385">
          <cell r="D385">
            <v>0</v>
          </cell>
        </row>
        <row r="386">
          <cell r="D386">
            <v>0</v>
          </cell>
        </row>
        <row r="387">
          <cell r="D387">
            <v>0</v>
          </cell>
        </row>
        <row r="388">
          <cell r="D388">
            <v>0</v>
          </cell>
        </row>
        <row r="389">
          <cell r="D389">
            <v>0</v>
          </cell>
        </row>
        <row r="390">
          <cell r="D390">
            <v>0</v>
          </cell>
        </row>
        <row r="391">
          <cell r="D391">
            <v>0</v>
          </cell>
        </row>
        <row r="392">
          <cell r="D392">
            <v>0</v>
          </cell>
        </row>
        <row r="393">
          <cell r="D393">
            <v>0</v>
          </cell>
        </row>
        <row r="394">
          <cell r="D394">
            <v>0</v>
          </cell>
        </row>
        <row r="395">
          <cell r="D395">
            <v>0</v>
          </cell>
        </row>
        <row r="396">
          <cell r="D396">
            <v>0</v>
          </cell>
        </row>
        <row r="397">
          <cell r="D397">
            <v>0</v>
          </cell>
        </row>
        <row r="398">
          <cell r="D398">
            <v>0</v>
          </cell>
        </row>
        <row r="399">
          <cell r="D399">
            <v>0</v>
          </cell>
        </row>
        <row r="400">
          <cell r="D400">
            <v>0</v>
          </cell>
        </row>
      </sheetData>
      <sheetData sheetId="5">
        <row r="7">
          <cell r="BR7">
            <v>19500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3">
          <cell r="F3" t="str">
            <v>Preu unitari</v>
          </cell>
          <cell r="J3" t="str">
            <v>Duracio de la amortitzacio en mesos</v>
          </cell>
        </row>
        <row r="4">
          <cell r="F4">
            <v>796.10249999999996</v>
          </cell>
          <cell r="J4">
            <v>0</v>
          </cell>
        </row>
        <row r="5">
          <cell r="F5">
            <v>830.55000000000007</v>
          </cell>
          <cell r="J5">
            <v>0</v>
          </cell>
        </row>
        <row r="6">
          <cell r="F6">
            <v>707.48987854251016</v>
          </cell>
          <cell r="J6">
            <v>0</v>
          </cell>
        </row>
        <row r="7">
          <cell r="F7">
            <v>913.34999999999991</v>
          </cell>
          <cell r="J7">
            <v>0</v>
          </cell>
        </row>
        <row r="8">
          <cell r="F8">
            <v>927.08249999999998</v>
          </cell>
          <cell r="J8">
            <v>0</v>
          </cell>
        </row>
        <row r="9">
          <cell r="F9">
            <v>935.82749999999999</v>
          </cell>
          <cell r="J9">
            <v>0</v>
          </cell>
        </row>
        <row r="10">
          <cell r="F10">
            <v>949.30500000000006</v>
          </cell>
          <cell r="J10">
            <v>0</v>
          </cell>
        </row>
        <row r="11">
          <cell r="F11">
            <v>384.86842105263156</v>
          </cell>
          <cell r="J11">
            <v>0</v>
          </cell>
        </row>
        <row r="12">
          <cell r="F12">
            <v>1257.0850202429149</v>
          </cell>
          <cell r="J12">
            <v>0</v>
          </cell>
        </row>
        <row r="13">
          <cell r="F13">
            <v>1414.2206477732793</v>
          </cell>
          <cell r="J13">
            <v>0</v>
          </cell>
        </row>
        <row r="14">
          <cell r="F14">
            <v>1571.356275303644</v>
          </cell>
          <cell r="J14">
            <v>0</v>
          </cell>
        </row>
        <row r="15">
          <cell r="F15">
            <v>1728.4919028340082</v>
          </cell>
          <cell r="J15">
            <v>0</v>
          </cell>
        </row>
        <row r="16">
          <cell r="F16">
            <v>1807.0597165991903</v>
          </cell>
          <cell r="J16">
            <v>0</v>
          </cell>
        </row>
        <row r="17">
          <cell r="F17">
            <v>1807.0597165991903</v>
          </cell>
          <cell r="J17">
            <v>0</v>
          </cell>
        </row>
        <row r="18">
          <cell r="F18">
            <v>1885.6275303643727</v>
          </cell>
          <cell r="J18">
            <v>0</v>
          </cell>
        </row>
        <row r="19">
          <cell r="F19">
            <v>2042.7631578947369</v>
          </cell>
          <cell r="J19">
            <v>0</v>
          </cell>
        </row>
        <row r="20">
          <cell r="F20">
            <v>2199.8987854251009</v>
          </cell>
          <cell r="J20">
            <v>0</v>
          </cell>
        </row>
        <row r="21">
          <cell r="F21">
            <v>2514.1700404858298</v>
          </cell>
          <cell r="J21">
            <v>0</v>
          </cell>
        </row>
        <row r="22">
          <cell r="F22">
            <v>2514.1700404858298</v>
          </cell>
          <cell r="J22">
            <v>0</v>
          </cell>
        </row>
        <row r="23">
          <cell r="F23">
            <v>2592.7378542510123</v>
          </cell>
          <cell r="J23">
            <v>0</v>
          </cell>
        </row>
        <row r="24">
          <cell r="F24">
            <v>2749.8734817813765</v>
          </cell>
          <cell r="J24">
            <v>0</v>
          </cell>
        </row>
        <row r="25">
          <cell r="F25">
            <v>3456.9838056680164</v>
          </cell>
          <cell r="J25">
            <v>0</v>
          </cell>
        </row>
        <row r="26">
          <cell r="F26">
            <v>3771.2550607287453</v>
          </cell>
          <cell r="J26">
            <v>0</v>
          </cell>
        </row>
        <row r="27">
          <cell r="F27">
            <v>4085.5263157894738</v>
          </cell>
          <cell r="J27">
            <v>0</v>
          </cell>
        </row>
        <row r="28">
          <cell r="F28">
            <v>4085.5263157894738</v>
          </cell>
          <cell r="J28">
            <v>0</v>
          </cell>
        </row>
        <row r="29">
          <cell r="F29">
            <v>4164.0941295546563</v>
          </cell>
          <cell r="J29">
            <v>0</v>
          </cell>
        </row>
        <row r="30">
          <cell r="F30">
            <v>4871.2044534412953</v>
          </cell>
          <cell r="J30">
            <v>0</v>
          </cell>
        </row>
        <row r="31">
          <cell r="F31">
            <v>4949.7722672064774</v>
          </cell>
          <cell r="J31">
            <v>0</v>
          </cell>
        </row>
        <row r="32">
          <cell r="F32">
            <v>5656.8825910931173</v>
          </cell>
          <cell r="J32">
            <v>0</v>
          </cell>
        </row>
        <row r="33">
          <cell r="F33">
            <v>283.14777327935224</v>
          </cell>
          <cell r="J33">
            <v>0</v>
          </cell>
        </row>
        <row r="34">
          <cell r="F34">
            <v>384.86842105263156</v>
          </cell>
          <cell r="J34">
            <v>0</v>
          </cell>
        </row>
        <row r="35">
          <cell r="F35">
            <v>59.210526315789473</v>
          </cell>
          <cell r="J35">
            <v>0</v>
          </cell>
        </row>
        <row r="36">
          <cell r="F36">
            <v>111.2</v>
          </cell>
          <cell r="J36">
            <v>0</v>
          </cell>
        </row>
        <row r="37">
          <cell r="F37">
            <v>191.2</v>
          </cell>
          <cell r="J37">
            <v>0</v>
          </cell>
        </row>
        <row r="38">
          <cell r="F38">
            <v>296</v>
          </cell>
          <cell r="J38">
            <v>0</v>
          </cell>
        </row>
        <row r="39">
          <cell r="F39">
            <v>336</v>
          </cell>
          <cell r="J39">
            <v>0</v>
          </cell>
        </row>
        <row r="40">
          <cell r="F40">
            <v>372</v>
          </cell>
          <cell r="J40">
            <v>0</v>
          </cell>
        </row>
        <row r="41">
          <cell r="F41">
            <v>70.71103238866398</v>
          </cell>
          <cell r="J41">
            <v>0</v>
          </cell>
        </row>
        <row r="42">
          <cell r="F42">
            <v>78.56781376518218</v>
          </cell>
          <cell r="J42">
            <v>0</v>
          </cell>
        </row>
        <row r="43">
          <cell r="F43">
            <v>86.424595141700394</v>
          </cell>
          <cell r="J43">
            <v>0</v>
          </cell>
        </row>
        <row r="44">
          <cell r="F44">
            <v>94.281376518218622</v>
          </cell>
          <cell r="J44">
            <v>0</v>
          </cell>
        </row>
        <row r="45">
          <cell r="F45">
            <v>102.13815789473685</v>
          </cell>
          <cell r="J45">
            <v>0</v>
          </cell>
        </row>
        <row r="46">
          <cell r="F46">
            <v>109.99493927125506</v>
          </cell>
          <cell r="J46">
            <v>0</v>
          </cell>
        </row>
        <row r="47">
          <cell r="F47">
            <v>117.85172064777329</v>
          </cell>
          <cell r="J47">
            <v>0</v>
          </cell>
        </row>
        <row r="48">
          <cell r="F48">
            <v>125.7085020242915</v>
          </cell>
          <cell r="J48">
            <v>0</v>
          </cell>
        </row>
        <row r="49">
          <cell r="F49">
            <v>141.42206477732796</v>
          </cell>
          <cell r="J49">
            <v>0</v>
          </cell>
        </row>
        <row r="50">
          <cell r="F50">
            <v>153</v>
          </cell>
          <cell r="J50">
            <v>0</v>
          </cell>
        </row>
        <row r="51">
          <cell r="F51">
            <v>282</v>
          </cell>
          <cell r="J51">
            <v>0</v>
          </cell>
        </row>
        <row r="52">
          <cell r="F52">
            <v>350.25</v>
          </cell>
          <cell r="J52">
            <v>0</v>
          </cell>
        </row>
        <row r="53">
          <cell r="F53">
            <v>777.64499999999998</v>
          </cell>
          <cell r="J53">
            <v>0</v>
          </cell>
        </row>
        <row r="54">
          <cell r="F54">
            <v>804.27</v>
          </cell>
          <cell r="J54">
            <v>0</v>
          </cell>
        </row>
        <row r="55">
          <cell r="F55">
            <v>1348</v>
          </cell>
          <cell r="J55">
            <v>0</v>
          </cell>
        </row>
        <row r="56">
          <cell r="F56">
            <v>62.854251012145752</v>
          </cell>
          <cell r="J56">
            <v>0</v>
          </cell>
        </row>
        <row r="57">
          <cell r="F57">
            <v>70.71103238866398</v>
          </cell>
          <cell r="J57">
            <v>0</v>
          </cell>
        </row>
        <row r="58">
          <cell r="F58">
            <v>78.56781376518218</v>
          </cell>
          <cell r="J58">
            <v>0</v>
          </cell>
        </row>
        <row r="59">
          <cell r="F59">
            <v>90.352985829959522</v>
          </cell>
          <cell r="J59">
            <v>0</v>
          </cell>
        </row>
        <row r="60">
          <cell r="F60">
            <v>102.13815789473685</v>
          </cell>
          <cell r="J60">
            <v>0</v>
          </cell>
        </row>
        <row r="61">
          <cell r="F61">
            <v>117.85172064777329</v>
          </cell>
          <cell r="J61">
            <v>0</v>
          </cell>
        </row>
        <row r="62">
          <cell r="F62">
            <v>141.42206477732796</v>
          </cell>
          <cell r="J62">
            <v>0</v>
          </cell>
        </row>
        <row r="63">
          <cell r="F63">
            <v>157.13562753036436</v>
          </cell>
          <cell r="J63">
            <v>0</v>
          </cell>
        </row>
        <row r="64">
          <cell r="F64">
            <v>176.77758097165992</v>
          </cell>
          <cell r="J64">
            <v>0</v>
          </cell>
        </row>
        <row r="65">
          <cell r="F65">
            <v>216.06148785425103</v>
          </cell>
          <cell r="J65">
            <v>0</v>
          </cell>
        </row>
        <row r="66">
          <cell r="F66">
            <v>216.06148785425103</v>
          </cell>
          <cell r="J66">
            <v>0</v>
          </cell>
        </row>
        <row r="67">
          <cell r="F67">
            <v>235.70344129554658</v>
          </cell>
          <cell r="J67">
            <v>0</v>
          </cell>
        </row>
        <row r="68">
          <cell r="F68">
            <v>228</v>
          </cell>
          <cell r="J68">
            <v>0</v>
          </cell>
        </row>
        <row r="69">
          <cell r="F69">
            <v>239.2</v>
          </cell>
          <cell r="J69">
            <v>0</v>
          </cell>
        </row>
        <row r="70">
          <cell r="F70">
            <v>439.2</v>
          </cell>
          <cell r="J70">
            <v>0</v>
          </cell>
        </row>
        <row r="71">
          <cell r="F71">
            <v>455.2</v>
          </cell>
          <cell r="J71">
            <v>0</v>
          </cell>
        </row>
        <row r="72">
          <cell r="F72">
            <v>274.98734817813761</v>
          </cell>
          <cell r="J72">
            <v>0</v>
          </cell>
        </row>
        <row r="73">
          <cell r="F73">
            <v>324</v>
          </cell>
          <cell r="J73">
            <v>0</v>
          </cell>
        </row>
        <row r="74">
          <cell r="F74">
            <v>333.9132085020243</v>
          </cell>
          <cell r="J74">
            <v>0</v>
          </cell>
        </row>
        <row r="75">
          <cell r="F75">
            <v>346.5</v>
          </cell>
          <cell r="J75">
            <v>0</v>
          </cell>
        </row>
        <row r="76">
          <cell r="F76">
            <v>373.19711538461542</v>
          </cell>
          <cell r="J76">
            <v>0</v>
          </cell>
        </row>
        <row r="77">
          <cell r="F77">
            <v>392.839068825911</v>
          </cell>
          <cell r="J77">
            <v>0</v>
          </cell>
        </row>
        <row r="78">
          <cell r="F78">
            <v>412.19635627530363</v>
          </cell>
          <cell r="J78">
            <v>0</v>
          </cell>
        </row>
        <row r="79">
          <cell r="F79">
            <v>451.67004048582999</v>
          </cell>
          <cell r="J79">
            <v>0</v>
          </cell>
        </row>
        <row r="80">
          <cell r="F80">
            <v>451.76492914979758</v>
          </cell>
          <cell r="J80">
            <v>0</v>
          </cell>
        </row>
        <row r="81">
          <cell r="F81">
            <v>451.76492914979758</v>
          </cell>
          <cell r="J81">
            <v>0</v>
          </cell>
        </row>
        <row r="82">
          <cell r="F82">
            <v>455.25</v>
          </cell>
          <cell r="J82">
            <v>0</v>
          </cell>
        </row>
        <row r="83">
          <cell r="F83">
            <v>491.04883603238869</v>
          </cell>
          <cell r="J83">
            <v>0</v>
          </cell>
        </row>
        <row r="84">
          <cell r="F84">
            <v>504.75</v>
          </cell>
          <cell r="J84">
            <v>0</v>
          </cell>
        </row>
        <row r="85">
          <cell r="F85">
            <v>530.61740890688259</v>
          </cell>
          <cell r="J85">
            <v>0</v>
          </cell>
        </row>
        <row r="86">
          <cell r="F86">
            <v>569.61664979757086</v>
          </cell>
          <cell r="J86">
            <v>0</v>
          </cell>
        </row>
        <row r="87">
          <cell r="F87">
            <v>608.90055668016191</v>
          </cell>
          <cell r="J87">
            <v>0</v>
          </cell>
        </row>
        <row r="88">
          <cell r="F88">
            <v>869.60249999999996</v>
          </cell>
          <cell r="J88">
            <v>0</v>
          </cell>
        </row>
        <row r="89">
          <cell r="F89">
            <v>502.53036437246965</v>
          </cell>
          <cell r="J89">
            <v>0</v>
          </cell>
        </row>
        <row r="90">
          <cell r="F90">
            <v>282.52499999999998</v>
          </cell>
          <cell r="J90">
            <v>0</v>
          </cell>
        </row>
        <row r="91">
          <cell r="F91">
            <v>311.70000000000005</v>
          </cell>
          <cell r="J91">
            <v>0</v>
          </cell>
        </row>
        <row r="92">
          <cell r="F92">
            <v>371.1225</v>
          </cell>
          <cell r="J92">
            <v>0</v>
          </cell>
        </row>
        <row r="93">
          <cell r="F93">
            <v>398.82749999999999</v>
          </cell>
          <cell r="J93">
            <v>0</v>
          </cell>
        </row>
        <row r="94">
          <cell r="F94">
            <v>419.43</v>
          </cell>
          <cell r="J94">
            <v>0</v>
          </cell>
        </row>
        <row r="95">
          <cell r="F95">
            <v>497.70749999999998</v>
          </cell>
          <cell r="J95">
            <v>0</v>
          </cell>
        </row>
        <row r="96">
          <cell r="F96">
            <v>274.79757085020242</v>
          </cell>
          <cell r="J96">
            <v>0</v>
          </cell>
        </row>
        <row r="97">
          <cell r="F97">
            <v>274.98734817813761</v>
          </cell>
          <cell r="J97">
            <v>0</v>
          </cell>
        </row>
        <row r="98">
          <cell r="F98">
            <v>412.19635627530363</v>
          </cell>
          <cell r="J98">
            <v>0</v>
          </cell>
        </row>
        <row r="99">
          <cell r="F99">
            <v>236.08299595141699</v>
          </cell>
          <cell r="J99">
            <v>0</v>
          </cell>
        </row>
        <row r="100">
          <cell r="F100">
            <v>510.88056680161941</v>
          </cell>
          <cell r="J100">
            <v>0</v>
          </cell>
        </row>
        <row r="101">
          <cell r="F101">
            <v>550.35425101214571</v>
          </cell>
          <cell r="J101">
            <v>0</v>
          </cell>
        </row>
        <row r="102">
          <cell r="F102">
            <v>746.20445344129553</v>
          </cell>
          <cell r="J102">
            <v>0</v>
          </cell>
        </row>
        <row r="103">
          <cell r="F103">
            <v>323.8125</v>
          </cell>
          <cell r="J103">
            <v>0</v>
          </cell>
        </row>
        <row r="104">
          <cell r="F104">
            <v>332</v>
          </cell>
          <cell r="J104">
            <v>0</v>
          </cell>
        </row>
        <row r="105">
          <cell r="F105">
            <v>340</v>
          </cell>
          <cell r="J105">
            <v>0</v>
          </cell>
        </row>
        <row r="106">
          <cell r="F106">
            <v>352.4325</v>
          </cell>
          <cell r="J106">
            <v>0</v>
          </cell>
        </row>
        <row r="107">
          <cell r="F107">
            <v>367.51499999999999</v>
          </cell>
          <cell r="J107">
            <v>0</v>
          </cell>
        </row>
        <row r="108">
          <cell r="F108">
            <v>372</v>
          </cell>
          <cell r="J108">
            <v>0</v>
          </cell>
        </row>
        <row r="109">
          <cell r="F109">
            <v>388</v>
          </cell>
          <cell r="J109">
            <v>0</v>
          </cell>
        </row>
        <row r="110">
          <cell r="F110">
            <v>1469.6624999999999</v>
          </cell>
          <cell r="J110">
            <v>0</v>
          </cell>
        </row>
        <row r="111">
          <cell r="F111">
            <v>1875.2</v>
          </cell>
          <cell r="J111">
            <v>0</v>
          </cell>
        </row>
        <row r="112">
          <cell r="F112">
            <v>306.41447368421052</v>
          </cell>
          <cell r="J112">
            <v>0</v>
          </cell>
        </row>
        <row r="113">
          <cell r="F113">
            <v>453.70500000000004</v>
          </cell>
          <cell r="J113">
            <v>0</v>
          </cell>
        </row>
        <row r="114">
          <cell r="F114">
            <v>381.97500000000002</v>
          </cell>
          <cell r="J114">
            <v>0</v>
          </cell>
        </row>
        <row r="115">
          <cell r="F115">
            <v>401.24250000000001</v>
          </cell>
          <cell r="J115">
            <v>0</v>
          </cell>
        </row>
        <row r="116">
          <cell r="F116">
            <v>419.37</v>
          </cell>
          <cell r="J116">
            <v>0</v>
          </cell>
        </row>
        <row r="117">
          <cell r="F117">
            <v>345.77249999999998</v>
          </cell>
          <cell r="J117">
            <v>0</v>
          </cell>
        </row>
        <row r="118">
          <cell r="F118">
            <v>431.93319838056686</v>
          </cell>
          <cell r="J118">
            <v>0</v>
          </cell>
        </row>
        <row r="119">
          <cell r="F119">
            <v>245.08499999999998</v>
          </cell>
          <cell r="J119">
            <v>0</v>
          </cell>
        </row>
        <row r="120">
          <cell r="F120">
            <v>261.98250000000002</v>
          </cell>
          <cell r="J120">
            <v>0</v>
          </cell>
        </row>
        <row r="121">
          <cell r="F121">
            <v>269.3175</v>
          </cell>
          <cell r="J121">
            <v>0</v>
          </cell>
        </row>
        <row r="122">
          <cell r="F122">
            <v>363.88499999999999</v>
          </cell>
          <cell r="J122">
            <v>0</v>
          </cell>
        </row>
        <row r="123">
          <cell r="F123">
            <v>298.55769230769232</v>
          </cell>
          <cell r="J123">
            <v>0</v>
          </cell>
        </row>
        <row r="124">
          <cell r="F124">
            <v>329.98481781376518</v>
          </cell>
          <cell r="J124">
            <v>0</v>
          </cell>
        </row>
        <row r="125">
          <cell r="F125">
            <v>412</v>
          </cell>
          <cell r="J125">
            <v>0</v>
          </cell>
        </row>
        <row r="126">
          <cell r="F126">
            <v>460</v>
          </cell>
          <cell r="J126">
            <v>0</v>
          </cell>
        </row>
        <row r="127">
          <cell r="F127">
            <v>3136</v>
          </cell>
          <cell r="J127">
            <v>0</v>
          </cell>
        </row>
        <row r="128">
          <cell r="F128">
            <v>10320</v>
          </cell>
          <cell r="J128">
            <v>0</v>
          </cell>
        </row>
        <row r="129">
          <cell r="F129">
            <v>126.01214574898785</v>
          </cell>
          <cell r="J129">
            <v>0</v>
          </cell>
        </row>
        <row r="130">
          <cell r="F130">
            <v>353.74493927125508</v>
          </cell>
          <cell r="J130">
            <v>0</v>
          </cell>
        </row>
        <row r="131">
          <cell r="F131">
            <v>1099.9493927125504</v>
          </cell>
          <cell r="J131">
            <v>0</v>
          </cell>
        </row>
        <row r="132">
          <cell r="F132">
            <v>1689.2079959514149</v>
          </cell>
          <cell r="J132">
            <v>0</v>
          </cell>
        </row>
        <row r="133">
          <cell r="F133">
            <v>1852.2149999999999</v>
          </cell>
          <cell r="J133">
            <v>0</v>
          </cell>
        </row>
        <row r="134">
          <cell r="F134">
            <v>1978.2450000000003</v>
          </cell>
          <cell r="J134">
            <v>0</v>
          </cell>
        </row>
        <row r="135">
          <cell r="F135">
            <v>2202</v>
          </cell>
          <cell r="J135">
            <v>0</v>
          </cell>
        </row>
        <row r="136">
          <cell r="F136">
            <v>2323.6200000000003</v>
          </cell>
          <cell r="J136">
            <v>0</v>
          </cell>
        </row>
        <row r="137">
          <cell r="F137">
            <v>2490.3868421052598</v>
          </cell>
          <cell r="J137">
            <v>0</v>
          </cell>
        </row>
        <row r="138">
          <cell r="F138">
            <v>2555.25</v>
          </cell>
          <cell r="J138">
            <v>0</v>
          </cell>
        </row>
        <row r="139">
          <cell r="F139">
            <v>3118.9293522267226</v>
          </cell>
          <cell r="J139">
            <v>0</v>
          </cell>
        </row>
        <row r="140">
          <cell r="F140">
            <v>2202</v>
          </cell>
          <cell r="J140">
            <v>0</v>
          </cell>
        </row>
        <row r="141">
          <cell r="F141">
            <v>2499.75</v>
          </cell>
          <cell r="J141">
            <v>0</v>
          </cell>
        </row>
        <row r="142">
          <cell r="F142">
            <v>2631.8319838056677</v>
          </cell>
          <cell r="J142">
            <v>0</v>
          </cell>
        </row>
        <row r="143">
          <cell r="F143">
            <v>3025.0506072874496</v>
          </cell>
          <cell r="J143">
            <v>0</v>
          </cell>
        </row>
        <row r="144">
          <cell r="F144">
            <v>3731.7813765182182</v>
          </cell>
          <cell r="J144">
            <v>0</v>
          </cell>
        </row>
        <row r="145">
          <cell r="F145">
            <v>6106.5</v>
          </cell>
          <cell r="J145">
            <v>0</v>
          </cell>
        </row>
        <row r="146">
          <cell r="F146">
            <v>7447.9706477732798</v>
          </cell>
          <cell r="J146">
            <v>0</v>
          </cell>
        </row>
        <row r="147">
          <cell r="F147">
            <v>8345.4579959514158</v>
          </cell>
          <cell r="J147">
            <v>0</v>
          </cell>
        </row>
        <row r="148">
          <cell r="F148">
            <v>8524.6077935222675</v>
          </cell>
          <cell r="J148">
            <v>0</v>
          </cell>
        </row>
        <row r="149">
          <cell r="F149">
            <v>8996.0146761133619</v>
          </cell>
          <cell r="J149">
            <v>0</v>
          </cell>
        </row>
        <row r="150">
          <cell r="F150">
            <v>9325.5</v>
          </cell>
          <cell r="J150">
            <v>0</v>
          </cell>
        </row>
        <row r="151">
          <cell r="F151">
            <v>10253.099696356276</v>
          </cell>
          <cell r="J151">
            <v>0</v>
          </cell>
        </row>
        <row r="152">
          <cell r="F152">
            <v>11117.34564777328</v>
          </cell>
          <cell r="J152">
            <v>0</v>
          </cell>
        </row>
        <row r="153">
          <cell r="F153">
            <v>11575.5</v>
          </cell>
          <cell r="J153">
            <v>0</v>
          </cell>
        </row>
        <row r="154">
          <cell r="F154">
            <v>15771.75</v>
          </cell>
          <cell r="J154">
            <v>0</v>
          </cell>
        </row>
        <row r="155">
          <cell r="F155">
            <v>17009.931680161942</v>
          </cell>
          <cell r="J155">
            <v>0</v>
          </cell>
        </row>
        <row r="156">
          <cell r="F156">
            <v>17481.338562753037</v>
          </cell>
          <cell r="J156">
            <v>0</v>
          </cell>
        </row>
        <row r="157">
          <cell r="F157">
            <v>17638.474190283399</v>
          </cell>
          <cell r="J157">
            <v>0</v>
          </cell>
        </row>
        <row r="158">
          <cell r="F158">
            <v>19734</v>
          </cell>
          <cell r="J158">
            <v>0</v>
          </cell>
        </row>
        <row r="159">
          <cell r="F159">
            <v>21959.703947368424</v>
          </cell>
          <cell r="J159">
            <v>0</v>
          </cell>
        </row>
        <row r="160">
          <cell r="F160">
            <v>23901.75</v>
          </cell>
          <cell r="J160">
            <v>0</v>
          </cell>
        </row>
        <row r="161">
          <cell r="F161">
            <v>28438.5</v>
          </cell>
          <cell r="J161">
            <v>0</v>
          </cell>
        </row>
        <row r="162">
          <cell r="F162">
            <v>34011</v>
          </cell>
          <cell r="J162">
            <v>0</v>
          </cell>
        </row>
        <row r="163">
          <cell r="F163">
            <v>34294.850708502025</v>
          </cell>
          <cell r="J163">
            <v>0</v>
          </cell>
        </row>
        <row r="164">
          <cell r="F164">
            <v>35490</v>
          </cell>
          <cell r="J164">
            <v>0</v>
          </cell>
        </row>
        <row r="165">
          <cell r="F165">
            <v>18816.991396761132</v>
          </cell>
          <cell r="J165">
            <v>0</v>
          </cell>
        </row>
        <row r="166">
          <cell r="F166">
            <v>19916.940789473687</v>
          </cell>
          <cell r="J166">
            <v>0</v>
          </cell>
        </row>
        <row r="167">
          <cell r="F167">
            <v>25259.552125506074</v>
          </cell>
          <cell r="J167">
            <v>0</v>
          </cell>
        </row>
        <row r="168">
          <cell r="F168">
            <v>35473.367914979761</v>
          </cell>
          <cell r="J168">
            <v>0</v>
          </cell>
        </row>
        <row r="169">
          <cell r="F169">
            <v>5617.4089068825906</v>
          </cell>
          <cell r="J169">
            <v>0</v>
          </cell>
        </row>
        <row r="170">
          <cell r="F170">
            <v>9388.8537449392716</v>
          </cell>
          <cell r="J170">
            <v>0</v>
          </cell>
        </row>
        <row r="171">
          <cell r="F171">
            <v>9860.2606275303642</v>
          </cell>
          <cell r="J171">
            <v>0</v>
          </cell>
        </row>
        <row r="172">
          <cell r="F172">
            <v>10125</v>
          </cell>
          <cell r="J172">
            <v>0</v>
          </cell>
        </row>
        <row r="173">
          <cell r="F173">
            <v>12375</v>
          </cell>
          <cell r="J173">
            <v>0</v>
          </cell>
        </row>
        <row r="174">
          <cell r="F174">
            <v>15000</v>
          </cell>
          <cell r="J174">
            <v>0</v>
          </cell>
        </row>
        <row r="175">
          <cell r="F175">
            <v>17874.177631578947</v>
          </cell>
          <cell r="J175">
            <v>0</v>
          </cell>
        </row>
        <row r="176">
          <cell r="F176">
            <v>21203.25</v>
          </cell>
          <cell r="J176">
            <v>0</v>
          </cell>
        </row>
        <row r="177">
          <cell r="F177">
            <v>22846.5</v>
          </cell>
          <cell r="J177">
            <v>0</v>
          </cell>
        </row>
        <row r="178">
          <cell r="F178">
            <v>26462.25</v>
          </cell>
          <cell r="J178">
            <v>0</v>
          </cell>
        </row>
        <row r="179">
          <cell r="F179">
            <v>30078.75</v>
          </cell>
          <cell r="J179">
            <v>0</v>
          </cell>
        </row>
        <row r="180">
          <cell r="F180">
            <v>32544</v>
          </cell>
          <cell r="J180">
            <v>0</v>
          </cell>
        </row>
        <row r="181">
          <cell r="F181">
            <v>2455.2479757085021</v>
          </cell>
          <cell r="J181">
            <v>0</v>
          </cell>
        </row>
        <row r="182">
          <cell r="F182">
            <v>3928.3906882591095</v>
          </cell>
          <cell r="J182">
            <v>0</v>
          </cell>
        </row>
        <row r="183">
          <cell r="F183">
            <v>5499.7469635627531</v>
          </cell>
          <cell r="J183">
            <v>0</v>
          </cell>
        </row>
        <row r="184">
          <cell r="F184">
            <v>5892.5860323886645</v>
          </cell>
          <cell r="J184">
            <v>0</v>
          </cell>
        </row>
        <row r="185">
          <cell r="F185">
            <v>1119.2</v>
          </cell>
          <cell r="J185">
            <v>0</v>
          </cell>
        </row>
        <row r="186">
          <cell r="F186">
            <v>1748</v>
          </cell>
          <cell r="J186">
            <v>0</v>
          </cell>
        </row>
        <row r="187">
          <cell r="F187">
            <v>2148</v>
          </cell>
          <cell r="J187">
            <v>0</v>
          </cell>
        </row>
        <row r="188">
          <cell r="F188">
            <v>2940</v>
          </cell>
          <cell r="J188">
            <v>0</v>
          </cell>
        </row>
        <row r="189">
          <cell r="F189">
            <v>3196</v>
          </cell>
          <cell r="J189">
            <v>0</v>
          </cell>
        </row>
        <row r="190">
          <cell r="F190">
            <v>1419.75</v>
          </cell>
          <cell r="J190">
            <v>0</v>
          </cell>
        </row>
        <row r="191">
          <cell r="F191">
            <v>1433.8626012145749</v>
          </cell>
          <cell r="J191">
            <v>0</v>
          </cell>
        </row>
        <row r="192">
          <cell r="F192">
            <v>1931.25</v>
          </cell>
          <cell r="J192">
            <v>0</v>
          </cell>
        </row>
        <row r="193">
          <cell r="F193">
            <v>2000.5718623481782</v>
          </cell>
          <cell r="J193">
            <v>0</v>
          </cell>
        </row>
        <row r="194">
          <cell r="F194">
            <v>2261.25</v>
          </cell>
          <cell r="J194">
            <v>0</v>
          </cell>
        </row>
        <row r="195">
          <cell r="F195">
            <v>2671.5</v>
          </cell>
          <cell r="J195">
            <v>0</v>
          </cell>
        </row>
        <row r="196">
          <cell r="F196">
            <v>2789.1573886639676</v>
          </cell>
          <cell r="J196">
            <v>0</v>
          </cell>
        </row>
        <row r="197">
          <cell r="F197">
            <v>3653.4033400809712</v>
          </cell>
          <cell r="J197">
            <v>0</v>
          </cell>
        </row>
        <row r="198">
          <cell r="F198">
            <v>1924.9114372469637</v>
          </cell>
          <cell r="J198">
            <v>0</v>
          </cell>
        </row>
        <row r="199">
          <cell r="F199">
            <v>1986</v>
          </cell>
          <cell r="J199">
            <v>0</v>
          </cell>
        </row>
        <row r="200">
          <cell r="F200">
            <v>2072</v>
          </cell>
          <cell r="J200">
            <v>0</v>
          </cell>
        </row>
        <row r="201">
          <cell r="F201">
            <v>2158.5</v>
          </cell>
          <cell r="J201">
            <v>0</v>
          </cell>
        </row>
        <row r="202">
          <cell r="F202">
            <v>2472</v>
          </cell>
          <cell r="J202">
            <v>0</v>
          </cell>
        </row>
        <row r="203">
          <cell r="F203">
            <v>2946.2930161943323</v>
          </cell>
          <cell r="J203">
            <v>0</v>
          </cell>
        </row>
        <row r="204">
          <cell r="F204">
            <v>3232</v>
          </cell>
          <cell r="J204">
            <v>0</v>
          </cell>
        </row>
        <row r="205">
          <cell r="F205">
            <v>3494.25</v>
          </cell>
          <cell r="J205">
            <v>0</v>
          </cell>
        </row>
        <row r="206">
          <cell r="F206">
            <v>3636</v>
          </cell>
          <cell r="J206">
            <v>0</v>
          </cell>
        </row>
        <row r="207">
          <cell r="F207">
            <v>3653.4033400809712</v>
          </cell>
          <cell r="J207">
            <v>0</v>
          </cell>
        </row>
        <row r="208">
          <cell r="F208">
            <v>3699</v>
          </cell>
          <cell r="J208">
            <v>0</v>
          </cell>
        </row>
        <row r="209">
          <cell r="F209">
            <v>3699</v>
          </cell>
          <cell r="J209">
            <v>0</v>
          </cell>
        </row>
        <row r="210">
          <cell r="F210">
            <v>3904.5</v>
          </cell>
          <cell r="J210">
            <v>0</v>
          </cell>
        </row>
        <row r="211">
          <cell r="F211">
            <v>4084.8</v>
          </cell>
          <cell r="J211">
            <v>0</v>
          </cell>
        </row>
        <row r="212">
          <cell r="F212">
            <v>4110</v>
          </cell>
          <cell r="J212">
            <v>0</v>
          </cell>
        </row>
        <row r="213">
          <cell r="F213">
            <v>4110</v>
          </cell>
          <cell r="J213">
            <v>0</v>
          </cell>
        </row>
        <row r="214">
          <cell r="F214">
            <v>4360.5136639676111</v>
          </cell>
          <cell r="J214">
            <v>0</v>
          </cell>
        </row>
        <row r="215">
          <cell r="F215">
            <v>4517.6492914979763</v>
          </cell>
          <cell r="J215">
            <v>0</v>
          </cell>
        </row>
        <row r="216">
          <cell r="F216">
            <v>4532.8</v>
          </cell>
          <cell r="J216">
            <v>0</v>
          </cell>
        </row>
        <row r="217">
          <cell r="F217">
            <v>5292.8</v>
          </cell>
          <cell r="J217">
            <v>0</v>
          </cell>
        </row>
        <row r="218">
          <cell r="F218">
            <v>6052.8</v>
          </cell>
          <cell r="J218">
            <v>0</v>
          </cell>
        </row>
        <row r="219">
          <cell r="F219">
            <v>7289.6</v>
          </cell>
          <cell r="J219">
            <v>0</v>
          </cell>
        </row>
        <row r="220">
          <cell r="F220">
            <v>7769.6</v>
          </cell>
          <cell r="J220">
            <v>0</v>
          </cell>
        </row>
        <row r="221">
          <cell r="F221">
            <v>8245.6</v>
          </cell>
          <cell r="J221">
            <v>0</v>
          </cell>
        </row>
        <row r="222">
          <cell r="F222">
            <v>9550</v>
          </cell>
          <cell r="J222">
            <v>0</v>
          </cell>
        </row>
        <row r="223">
          <cell r="F223">
            <v>4932</v>
          </cell>
          <cell r="J223">
            <v>0</v>
          </cell>
        </row>
        <row r="224">
          <cell r="F224">
            <v>5240.25</v>
          </cell>
          <cell r="J224">
            <v>0</v>
          </cell>
        </row>
        <row r="225">
          <cell r="F225">
            <v>5342.25</v>
          </cell>
          <cell r="J225">
            <v>0</v>
          </cell>
        </row>
        <row r="226">
          <cell r="F226">
            <v>5381.8952429149795</v>
          </cell>
          <cell r="J226">
            <v>0</v>
          </cell>
        </row>
        <row r="227">
          <cell r="F227">
            <v>5460.4630566801625</v>
          </cell>
          <cell r="J227">
            <v>0</v>
          </cell>
        </row>
        <row r="228">
          <cell r="F228">
            <v>6267.75</v>
          </cell>
          <cell r="J228">
            <v>0</v>
          </cell>
        </row>
        <row r="229">
          <cell r="F229">
            <v>6678</v>
          </cell>
          <cell r="J229">
            <v>0</v>
          </cell>
        </row>
        <row r="230">
          <cell r="F230">
            <v>7031.8193319838056</v>
          </cell>
          <cell r="J230">
            <v>0</v>
          </cell>
        </row>
        <row r="231">
          <cell r="F231">
            <v>7738.9296558704464</v>
          </cell>
          <cell r="J231">
            <v>0</v>
          </cell>
        </row>
        <row r="232">
          <cell r="F232">
            <v>8603.1756072874487</v>
          </cell>
          <cell r="J232">
            <v>0</v>
          </cell>
        </row>
        <row r="233">
          <cell r="F233">
            <v>9940.5</v>
          </cell>
          <cell r="J233">
            <v>0</v>
          </cell>
        </row>
        <row r="234">
          <cell r="F234">
            <v>10433.25</v>
          </cell>
          <cell r="J234">
            <v>0</v>
          </cell>
        </row>
        <row r="235">
          <cell r="F235">
            <v>8598.4</v>
          </cell>
          <cell r="J235">
            <v>0</v>
          </cell>
        </row>
        <row r="236">
          <cell r="F236">
            <v>9870</v>
          </cell>
          <cell r="J236">
            <v>0</v>
          </cell>
        </row>
        <row r="237">
          <cell r="F237">
            <v>2466.75</v>
          </cell>
          <cell r="J237">
            <v>0</v>
          </cell>
        </row>
        <row r="238">
          <cell r="F238">
            <v>4674.7849190283405</v>
          </cell>
          <cell r="J238">
            <v>0</v>
          </cell>
        </row>
        <row r="239">
          <cell r="F239">
            <v>5696.1664979757079</v>
          </cell>
          <cell r="J239">
            <v>0</v>
          </cell>
        </row>
        <row r="240">
          <cell r="F240">
            <v>5754</v>
          </cell>
          <cell r="J240">
            <v>0</v>
          </cell>
        </row>
        <row r="241">
          <cell r="F241">
            <v>7089.75</v>
          </cell>
          <cell r="J241">
            <v>0</v>
          </cell>
        </row>
        <row r="242">
          <cell r="F242">
            <v>1433.9574898785424</v>
          </cell>
          <cell r="J242">
            <v>0</v>
          </cell>
        </row>
        <row r="243">
          <cell r="F243">
            <v>5184.5328947368416</v>
          </cell>
          <cell r="J243">
            <v>0</v>
          </cell>
        </row>
        <row r="244">
          <cell r="F244">
            <v>5948.5263157894733</v>
          </cell>
          <cell r="J244">
            <v>0</v>
          </cell>
        </row>
        <row r="245">
          <cell r="F245">
            <v>12060.159412955465</v>
          </cell>
          <cell r="J245">
            <v>0</v>
          </cell>
        </row>
        <row r="246">
          <cell r="F246">
            <v>10128.799999999999</v>
          </cell>
          <cell r="J246">
            <v>0</v>
          </cell>
        </row>
        <row r="247">
          <cell r="F247">
            <v>10552.8</v>
          </cell>
          <cell r="J247">
            <v>0</v>
          </cell>
        </row>
        <row r="248">
          <cell r="F248">
            <v>5042.25</v>
          </cell>
          <cell r="J248">
            <v>0</v>
          </cell>
        </row>
        <row r="249">
          <cell r="F249">
            <v>6472.5</v>
          </cell>
          <cell r="J249">
            <v>0</v>
          </cell>
        </row>
        <row r="250">
          <cell r="F250">
            <v>6717.5480769230771</v>
          </cell>
          <cell r="J250">
            <v>0</v>
          </cell>
        </row>
        <row r="251">
          <cell r="F251">
            <v>6969.75</v>
          </cell>
          <cell r="J251">
            <v>0</v>
          </cell>
        </row>
        <row r="252">
          <cell r="F252">
            <v>7168.5</v>
          </cell>
          <cell r="J252">
            <v>0</v>
          </cell>
        </row>
        <row r="253">
          <cell r="F253">
            <v>7368</v>
          </cell>
          <cell r="J253">
            <v>0</v>
          </cell>
        </row>
        <row r="254">
          <cell r="F254">
            <v>7581.7940283400821</v>
          </cell>
          <cell r="J254">
            <v>0</v>
          </cell>
        </row>
        <row r="255">
          <cell r="F255">
            <v>11353.049089068825</v>
          </cell>
          <cell r="J255">
            <v>0</v>
          </cell>
        </row>
        <row r="256">
          <cell r="F256">
            <v>11981.591599190284</v>
          </cell>
          <cell r="J256">
            <v>0</v>
          </cell>
        </row>
        <row r="257">
          <cell r="F257">
            <v>18052.60475708505</v>
          </cell>
          <cell r="J257">
            <v>0</v>
          </cell>
        </row>
        <row r="258">
          <cell r="F258">
            <v>18759.715080971626</v>
          </cell>
          <cell r="J258">
            <v>0</v>
          </cell>
        </row>
        <row r="259">
          <cell r="F259">
            <v>19466.825404858202</v>
          </cell>
          <cell r="J259">
            <v>0</v>
          </cell>
        </row>
        <row r="260">
          <cell r="F260">
            <v>19533</v>
          </cell>
          <cell r="J260">
            <v>0</v>
          </cell>
        </row>
        <row r="261">
          <cell r="F261">
            <v>21117</v>
          </cell>
          <cell r="J261">
            <v>0</v>
          </cell>
        </row>
        <row r="262">
          <cell r="F262">
            <v>23552.351720647799</v>
          </cell>
          <cell r="J262">
            <v>0</v>
          </cell>
        </row>
        <row r="263">
          <cell r="F263">
            <v>24259.462044534448</v>
          </cell>
          <cell r="J263">
            <v>0</v>
          </cell>
        </row>
        <row r="264">
          <cell r="F264">
            <v>36174.75</v>
          </cell>
          <cell r="J264">
            <v>0</v>
          </cell>
        </row>
        <row r="265">
          <cell r="F265">
            <v>36937.237348178096</v>
          </cell>
          <cell r="J265">
            <v>0</v>
          </cell>
        </row>
        <row r="266">
          <cell r="F266">
            <v>18131.172570850202</v>
          </cell>
          <cell r="J266">
            <v>0</v>
          </cell>
        </row>
        <row r="267">
          <cell r="F267">
            <v>19702.528846153877</v>
          </cell>
          <cell r="J267">
            <v>0</v>
          </cell>
        </row>
        <row r="268">
          <cell r="F268">
            <v>22113.75</v>
          </cell>
          <cell r="J268">
            <v>0</v>
          </cell>
        </row>
        <row r="269">
          <cell r="F269">
            <v>24093.75</v>
          </cell>
          <cell r="J269">
            <v>0</v>
          </cell>
        </row>
        <row r="270">
          <cell r="F270">
            <v>25753.5</v>
          </cell>
          <cell r="J270">
            <v>0</v>
          </cell>
        </row>
        <row r="271">
          <cell r="F271">
            <v>43681.5</v>
          </cell>
          <cell r="J271">
            <v>0</v>
          </cell>
        </row>
        <row r="272">
          <cell r="F272">
            <v>4065.1395394736837</v>
          </cell>
          <cell r="J272">
            <v>0</v>
          </cell>
        </row>
        <row r="273">
          <cell r="F273">
            <v>5111.1159868421055</v>
          </cell>
          <cell r="J273">
            <v>0</v>
          </cell>
        </row>
        <row r="274">
          <cell r="F274">
            <v>865.38461538461536</v>
          </cell>
          <cell r="J274">
            <v>0</v>
          </cell>
        </row>
        <row r="275">
          <cell r="F275">
            <v>2010.54</v>
          </cell>
          <cell r="J275">
            <v>0</v>
          </cell>
        </row>
        <row r="276">
          <cell r="F276">
            <v>2304.731781376518</v>
          </cell>
          <cell r="J276">
            <v>0</v>
          </cell>
        </row>
        <row r="277">
          <cell r="F277">
            <v>2584.5394736842104</v>
          </cell>
          <cell r="J277">
            <v>0</v>
          </cell>
        </row>
        <row r="278">
          <cell r="F278">
            <v>2717.6113360323889</v>
          </cell>
          <cell r="J278">
            <v>0</v>
          </cell>
        </row>
        <row r="279">
          <cell r="F279">
            <v>3129.428137651822</v>
          </cell>
          <cell r="J279">
            <v>0</v>
          </cell>
        </row>
        <row r="280">
          <cell r="F280">
            <v>3460.7793522267207</v>
          </cell>
          <cell r="J280">
            <v>0</v>
          </cell>
        </row>
        <row r="281">
          <cell r="F281">
            <v>3476.7206477732793</v>
          </cell>
          <cell r="J281">
            <v>0</v>
          </cell>
        </row>
        <row r="282">
          <cell r="F282">
            <v>3653.3924999999999</v>
          </cell>
          <cell r="J282">
            <v>0</v>
          </cell>
        </row>
        <row r="283">
          <cell r="F283">
            <v>1605.345</v>
          </cell>
          <cell r="J283">
            <v>0</v>
          </cell>
        </row>
        <row r="284">
          <cell r="F284">
            <v>2401.86</v>
          </cell>
          <cell r="J284">
            <v>0</v>
          </cell>
        </row>
        <row r="285">
          <cell r="F285">
            <v>2600.3175000000001</v>
          </cell>
          <cell r="J285">
            <v>0</v>
          </cell>
        </row>
        <row r="286">
          <cell r="F286">
            <v>1036.9433198380566</v>
          </cell>
          <cell r="J286">
            <v>0</v>
          </cell>
        </row>
        <row r="287">
          <cell r="F287">
            <v>1720.9008097165993</v>
          </cell>
          <cell r="J287">
            <v>0</v>
          </cell>
        </row>
        <row r="288">
          <cell r="F288">
            <v>1799.089068825911</v>
          </cell>
          <cell r="J288">
            <v>0</v>
          </cell>
        </row>
        <row r="289">
          <cell r="F289">
            <v>1956.2246963562754</v>
          </cell>
          <cell r="J289">
            <v>0</v>
          </cell>
        </row>
        <row r="290">
          <cell r="F290">
            <v>2113.3603238866399</v>
          </cell>
          <cell r="J290">
            <v>0</v>
          </cell>
        </row>
        <row r="291">
          <cell r="F291">
            <v>2270.4959514170041</v>
          </cell>
          <cell r="J291">
            <v>0</v>
          </cell>
        </row>
        <row r="292">
          <cell r="F292">
            <v>2506.5789473684208</v>
          </cell>
          <cell r="J292">
            <v>0</v>
          </cell>
        </row>
        <row r="293">
          <cell r="F293">
            <v>2741.9028340080972</v>
          </cell>
          <cell r="J293">
            <v>0</v>
          </cell>
        </row>
        <row r="294">
          <cell r="F294">
            <v>3135.1214574898786</v>
          </cell>
          <cell r="J294">
            <v>0</v>
          </cell>
        </row>
        <row r="295">
          <cell r="F295">
            <v>3850.2024291497978</v>
          </cell>
          <cell r="J295">
            <v>0</v>
          </cell>
        </row>
        <row r="296">
          <cell r="F296">
            <v>168.52226720647775</v>
          </cell>
          <cell r="J296">
            <v>0</v>
          </cell>
        </row>
        <row r="297">
          <cell r="F297">
            <v>192.05465587044534</v>
          </cell>
          <cell r="J297">
            <v>0</v>
          </cell>
        </row>
        <row r="298">
          <cell r="F298">
            <v>250.50607287449392</v>
          </cell>
          <cell r="J298">
            <v>0</v>
          </cell>
        </row>
        <row r="299">
          <cell r="F299">
            <v>273.27935222672062</v>
          </cell>
          <cell r="J299">
            <v>0</v>
          </cell>
        </row>
        <row r="300">
          <cell r="F300">
            <v>364.37246963562757</v>
          </cell>
          <cell r="J300">
            <v>0</v>
          </cell>
        </row>
        <row r="301">
          <cell r="F301">
            <v>409.91902834008101</v>
          </cell>
          <cell r="J301">
            <v>0</v>
          </cell>
        </row>
        <row r="302">
          <cell r="F302">
            <v>600.96406882591089</v>
          </cell>
          <cell r="J302">
            <v>0</v>
          </cell>
        </row>
        <row r="303">
          <cell r="F303">
            <v>778.08704453441305</v>
          </cell>
          <cell r="J303">
            <v>0</v>
          </cell>
        </row>
        <row r="304">
          <cell r="F304">
            <v>825.15182186234824</v>
          </cell>
          <cell r="J304">
            <v>0</v>
          </cell>
        </row>
        <row r="305">
          <cell r="F305">
            <v>864.62550607287449</v>
          </cell>
          <cell r="J305">
            <v>0</v>
          </cell>
        </row>
        <row r="306">
          <cell r="F306">
            <v>903.34008097165997</v>
          </cell>
          <cell r="J306">
            <v>0</v>
          </cell>
        </row>
        <row r="307">
          <cell r="F307">
            <v>982.28744939271257</v>
          </cell>
          <cell r="J307">
            <v>0</v>
          </cell>
        </row>
        <row r="308">
          <cell r="F308">
            <v>1021.7611336032388</v>
          </cell>
          <cell r="J308">
            <v>0</v>
          </cell>
        </row>
        <row r="309">
          <cell r="F309">
            <v>1060.4757085020242</v>
          </cell>
          <cell r="J309">
            <v>0</v>
          </cell>
        </row>
        <row r="310">
          <cell r="F310">
            <v>1060.4757085020242</v>
          </cell>
          <cell r="J310">
            <v>0</v>
          </cell>
        </row>
        <row r="311">
          <cell r="F311">
            <v>1060.4757085020242</v>
          </cell>
          <cell r="J311">
            <v>0</v>
          </cell>
        </row>
        <row r="312">
          <cell r="F312">
            <v>1139.4230769230769</v>
          </cell>
          <cell r="J312">
            <v>0</v>
          </cell>
        </row>
        <row r="313">
          <cell r="F313">
            <v>1217.6113360323886</v>
          </cell>
          <cell r="J313">
            <v>0</v>
          </cell>
        </row>
        <row r="314">
          <cell r="F314">
            <v>1217.8011133603238</v>
          </cell>
          <cell r="J314">
            <v>0</v>
          </cell>
        </row>
        <row r="315">
          <cell r="F315">
            <v>1296.5587044534414</v>
          </cell>
          <cell r="J315">
            <v>0</v>
          </cell>
        </row>
        <row r="316">
          <cell r="F316">
            <v>1336.0323886639676</v>
          </cell>
          <cell r="J316">
            <v>0</v>
          </cell>
        </row>
        <row r="317">
          <cell r="F317">
            <v>1374.7469635627531</v>
          </cell>
          <cell r="J317">
            <v>0</v>
          </cell>
        </row>
        <row r="318">
          <cell r="F318">
            <v>1453.6943319838058</v>
          </cell>
          <cell r="J318">
            <v>0</v>
          </cell>
        </row>
        <row r="319">
          <cell r="F319">
            <v>1493.168016194332</v>
          </cell>
          <cell r="J319">
            <v>0</v>
          </cell>
        </row>
        <row r="320">
          <cell r="F320">
            <v>1728.4919028340082</v>
          </cell>
          <cell r="J320">
            <v>0</v>
          </cell>
        </row>
        <row r="321">
          <cell r="F321">
            <v>1807.4392712550607</v>
          </cell>
          <cell r="J321">
            <v>0</v>
          </cell>
        </row>
        <row r="322">
          <cell r="F322">
            <v>2042.7631578947369</v>
          </cell>
          <cell r="J322">
            <v>0</v>
          </cell>
        </row>
        <row r="323">
          <cell r="F323">
            <v>2349.4433198380566</v>
          </cell>
          <cell r="J323">
            <v>0</v>
          </cell>
        </row>
        <row r="324">
          <cell r="F324">
            <v>3135.1214574898786</v>
          </cell>
          <cell r="J324">
            <v>0</v>
          </cell>
        </row>
        <row r="325">
          <cell r="F325">
            <v>3841.8522267206481</v>
          </cell>
          <cell r="J325">
            <v>0</v>
          </cell>
        </row>
        <row r="326">
          <cell r="F326">
            <v>5483.8056680161944</v>
          </cell>
          <cell r="J326">
            <v>0</v>
          </cell>
        </row>
        <row r="327">
          <cell r="F327">
            <v>7699.6457489878549</v>
          </cell>
          <cell r="J327">
            <v>0</v>
          </cell>
        </row>
        <row r="328">
          <cell r="F328">
            <v>12335.146761133601</v>
          </cell>
          <cell r="J328">
            <v>0</v>
          </cell>
        </row>
        <row r="329">
          <cell r="F329">
            <v>12649.418016194333</v>
          </cell>
          <cell r="J329">
            <v>0</v>
          </cell>
        </row>
        <row r="330">
          <cell r="F330">
            <v>13120.824898785426</v>
          </cell>
          <cell r="J330">
            <v>0</v>
          </cell>
        </row>
        <row r="331">
          <cell r="F331">
            <v>14456.477732793523</v>
          </cell>
          <cell r="J331">
            <v>0</v>
          </cell>
        </row>
        <row r="332">
          <cell r="F332">
            <v>1092.3582995951417</v>
          </cell>
          <cell r="J332">
            <v>0</v>
          </cell>
        </row>
        <row r="333">
          <cell r="F333">
            <v>1563.7651821862351</v>
          </cell>
          <cell r="J333">
            <v>0</v>
          </cell>
        </row>
        <row r="334">
          <cell r="F334">
            <v>1956.2246963562754</v>
          </cell>
          <cell r="J334">
            <v>0</v>
          </cell>
        </row>
        <row r="335">
          <cell r="F335">
            <v>2192.3076923076924</v>
          </cell>
          <cell r="J335">
            <v>0</v>
          </cell>
        </row>
        <row r="336">
          <cell r="F336">
            <v>2192.3076923076924</v>
          </cell>
          <cell r="J336">
            <v>0</v>
          </cell>
        </row>
        <row r="337">
          <cell r="F337">
            <v>7699.6457489878549</v>
          </cell>
          <cell r="J337">
            <v>0</v>
          </cell>
        </row>
        <row r="338">
          <cell r="F338">
            <v>970.49333333333334</v>
          </cell>
          <cell r="J338">
            <v>0</v>
          </cell>
        </row>
        <row r="339">
          <cell r="F339">
            <v>1055.1566666666665</v>
          </cell>
          <cell r="J339">
            <v>0</v>
          </cell>
        </row>
        <row r="340">
          <cell r="F340">
            <v>1187.8441666666663</v>
          </cell>
          <cell r="J340">
            <v>0</v>
          </cell>
        </row>
        <row r="341">
          <cell r="F341">
            <v>1327.7916666666665</v>
          </cell>
          <cell r="J341">
            <v>0</v>
          </cell>
        </row>
        <row r="342">
          <cell r="F342">
            <v>1948.4116666666664</v>
          </cell>
          <cell r="J342">
            <v>0</v>
          </cell>
        </row>
        <row r="343">
          <cell r="F343">
            <v>2083.3724999999999</v>
          </cell>
          <cell r="J343">
            <v>0</v>
          </cell>
        </row>
        <row r="344">
          <cell r="F344">
            <v>188.25910931174087</v>
          </cell>
          <cell r="J344">
            <v>0</v>
          </cell>
        </row>
        <row r="345">
          <cell r="F345">
            <v>274.98734817813761</v>
          </cell>
          <cell r="J345">
            <v>0</v>
          </cell>
        </row>
        <row r="346">
          <cell r="F346">
            <v>432.12297570850205</v>
          </cell>
          <cell r="J346">
            <v>0</v>
          </cell>
        </row>
        <row r="347">
          <cell r="F347">
            <v>532.05166666666662</v>
          </cell>
          <cell r="J347">
            <v>0</v>
          </cell>
        </row>
        <row r="348">
          <cell r="F348">
            <v>539</v>
          </cell>
          <cell r="J348">
            <v>0</v>
          </cell>
        </row>
        <row r="349">
          <cell r="F349">
            <v>570.05666666666662</v>
          </cell>
          <cell r="J349">
            <v>0</v>
          </cell>
        </row>
        <row r="350">
          <cell r="F350">
            <v>668.58</v>
          </cell>
          <cell r="J350">
            <v>0</v>
          </cell>
        </row>
        <row r="351">
          <cell r="F351">
            <v>705.68666666666672</v>
          </cell>
          <cell r="J351">
            <v>0</v>
          </cell>
        </row>
        <row r="352">
          <cell r="F352">
            <v>733.92916666666656</v>
          </cell>
          <cell r="J352">
            <v>0</v>
          </cell>
        </row>
        <row r="353">
          <cell r="F353">
            <v>708</v>
          </cell>
          <cell r="J353">
            <v>0</v>
          </cell>
        </row>
        <row r="354">
          <cell r="F354">
            <v>829.35416666666652</v>
          </cell>
          <cell r="J354">
            <v>0</v>
          </cell>
        </row>
        <row r="355">
          <cell r="F355">
            <v>854.14083333333338</v>
          </cell>
          <cell r="J355">
            <v>0</v>
          </cell>
        </row>
        <row r="356">
          <cell r="F356">
            <v>855.64416666666648</v>
          </cell>
          <cell r="J356">
            <v>0</v>
          </cell>
        </row>
        <row r="357">
          <cell r="F357">
            <v>864.24595141700411</v>
          </cell>
          <cell r="J357">
            <v>0</v>
          </cell>
        </row>
        <row r="358">
          <cell r="F358">
            <v>916.43749999999989</v>
          </cell>
          <cell r="J358">
            <v>0</v>
          </cell>
        </row>
        <row r="359">
          <cell r="F359">
            <v>956.32166666666649</v>
          </cell>
          <cell r="J359">
            <v>0</v>
          </cell>
        </row>
        <row r="360">
          <cell r="F360">
            <v>1051.4899999999998</v>
          </cell>
          <cell r="J360">
            <v>0</v>
          </cell>
        </row>
        <row r="361">
          <cell r="F361">
            <v>1660.0374999999999</v>
          </cell>
          <cell r="J361">
            <v>0</v>
          </cell>
        </row>
        <row r="362">
          <cell r="F362">
            <v>1710.9353459605263</v>
          </cell>
          <cell r="J362">
            <v>0</v>
          </cell>
        </row>
        <row r="363">
          <cell r="F363">
            <v>1771.3483333333338</v>
          </cell>
          <cell r="J363">
            <v>0</v>
          </cell>
        </row>
        <row r="364">
          <cell r="F364">
            <v>1776.75</v>
          </cell>
          <cell r="J364">
            <v>0</v>
          </cell>
        </row>
        <row r="365">
          <cell r="F365">
            <v>4655.3357087763161</v>
          </cell>
          <cell r="J365">
            <v>0</v>
          </cell>
        </row>
        <row r="366">
          <cell r="F366">
            <v>1419</v>
          </cell>
          <cell r="J366">
            <v>0</v>
          </cell>
        </row>
        <row r="367">
          <cell r="F367">
            <v>1491.9</v>
          </cell>
          <cell r="J367">
            <v>0</v>
          </cell>
        </row>
        <row r="368">
          <cell r="F368">
            <v>1822.6125000000002</v>
          </cell>
          <cell r="J368">
            <v>0</v>
          </cell>
        </row>
        <row r="369">
          <cell r="F369">
            <v>2852</v>
          </cell>
          <cell r="J369">
            <v>0</v>
          </cell>
        </row>
        <row r="370">
          <cell r="F370">
            <v>5988.72</v>
          </cell>
          <cell r="J370">
            <v>0</v>
          </cell>
        </row>
        <row r="371">
          <cell r="F371">
            <v>6458.3924999999999</v>
          </cell>
          <cell r="J371">
            <v>0</v>
          </cell>
        </row>
        <row r="372">
          <cell r="F372">
            <v>356.52750000000003</v>
          </cell>
          <cell r="J372">
            <v>0</v>
          </cell>
        </row>
        <row r="373">
          <cell r="F373">
            <v>604</v>
          </cell>
          <cell r="J373">
            <v>0</v>
          </cell>
        </row>
        <row r="374">
          <cell r="F374">
            <v>366.32249999999999</v>
          </cell>
          <cell r="J374">
            <v>0</v>
          </cell>
        </row>
        <row r="375">
          <cell r="F375">
            <v>369.55500000000001</v>
          </cell>
          <cell r="J375">
            <v>0</v>
          </cell>
        </row>
        <row r="376">
          <cell r="F376">
            <v>373.04250000000002</v>
          </cell>
          <cell r="J376">
            <v>0</v>
          </cell>
        </row>
        <row r="377">
          <cell r="F377">
            <v>405.5625</v>
          </cell>
          <cell r="J377">
            <v>0</v>
          </cell>
        </row>
        <row r="378">
          <cell r="F378">
            <v>424.65000000000003</v>
          </cell>
          <cell r="J378">
            <v>0</v>
          </cell>
        </row>
        <row r="379">
          <cell r="F379">
            <v>435.40499999999997</v>
          </cell>
          <cell r="J379">
            <v>0</v>
          </cell>
        </row>
        <row r="380">
          <cell r="F380">
            <v>458.98500000000001</v>
          </cell>
          <cell r="J380">
            <v>0</v>
          </cell>
        </row>
        <row r="381">
          <cell r="F381">
            <v>476.82749999999999</v>
          </cell>
          <cell r="J381">
            <v>0</v>
          </cell>
        </row>
        <row r="382">
          <cell r="F382">
            <v>497.43</v>
          </cell>
          <cell r="J382">
            <v>0</v>
          </cell>
        </row>
        <row r="383">
          <cell r="F383">
            <v>503.0625</v>
          </cell>
          <cell r="J383">
            <v>0</v>
          </cell>
        </row>
        <row r="384">
          <cell r="F384">
            <v>556.31999999999994</v>
          </cell>
          <cell r="J384">
            <v>0</v>
          </cell>
        </row>
        <row r="385">
          <cell r="F385">
            <v>565.50749999999994</v>
          </cell>
          <cell r="J385">
            <v>0</v>
          </cell>
        </row>
        <row r="386">
          <cell r="F386">
            <v>576.74250000000006</v>
          </cell>
          <cell r="J386">
            <v>0</v>
          </cell>
        </row>
        <row r="387">
          <cell r="F387">
            <v>675.33750000000009</v>
          </cell>
          <cell r="J387">
            <v>0</v>
          </cell>
        </row>
        <row r="388">
          <cell r="F388">
            <v>911.58</v>
          </cell>
          <cell r="J388">
            <v>0</v>
          </cell>
        </row>
        <row r="389">
          <cell r="F389">
            <v>938.66249999999991</v>
          </cell>
          <cell r="J389">
            <v>0</v>
          </cell>
        </row>
        <row r="390">
          <cell r="F390">
            <v>1018.5374999999999</v>
          </cell>
          <cell r="J390">
            <v>0</v>
          </cell>
        </row>
        <row r="391">
          <cell r="F391">
            <v>461.79750000000001</v>
          </cell>
          <cell r="J391">
            <v>0</v>
          </cell>
        </row>
        <row r="392">
          <cell r="F392">
            <v>600.24</v>
          </cell>
          <cell r="J392">
            <v>0</v>
          </cell>
        </row>
        <row r="393">
          <cell r="F393">
            <v>840.46499999999992</v>
          </cell>
          <cell r="J393">
            <v>0</v>
          </cell>
        </row>
        <row r="394">
          <cell r="F394">
            <v>1005.3824999999999</v>
          </cell>
          <cell r="J394">
            <v>0</v>
          </cell>
        </row>
        <row r="395">
          <cell r="F395">
            <v>2444.2799999999997</v>
          </cell>
          <cell r="J395">
            <v>0</v>
          </cell>
        </row>
        <row r="396">
          <cell r="F396">
            <v>2466.9300337105269</v>
          </cell>
          <cell r="J396">
            <v>0</v>
          </cell>
        </row>
        <row r="397">
          <cell r="F397">
            <v>2752.0922368421056</v>
          </cell>
          <cell r="J397">
            <v>0</v>
          </cell>
        </row>
        <row r="398">
          <cell r="F398">
            <v>2840</v>
          </cell>
          <cell r="J398">
            <v>0</v>
          </cell>
        </row>
        <row r="399">
          <cell r="F399">
            <v>3050.5048803947375</v>
          </cell>
          <cell r="J399">
            <v>0</v>
          </cell>
        </row>
        <row r="400">
          <cell r="F400">
            <v>3576.69</v>
          </cell>
          <cell r="J400">
            <v>0</v>
          </cell>
        </row>
        <row r="401">
          <cell r="F401">
            <v>425.10749999999996</v>
          </cell>
          <cell r="J401">
            <v>0</v>
          </cell>
        </row>
        <row r="402">
          <cell r="F402">
            <v>445.82249999999999</v>
          </cell>
          <cell r="J402">
            <v>0</v>
          </cell>
        </row>
        <row r="403">
          <cell r="F403">
            <v>449.09249999999997</v>
          </cell>
          <cell r="J403">
            <v>0</v>
          </cell>
        </row>
        <row r="404">
          <cell r="F404">
            <v>493.3125</v>
          </cell>
          <cell r="J404">
            <v>0</v>
          </cell>
        </row>
        <row r="405">
          <cell r="F405">
            <v>512.13750000000005</v>
          </cell>
          <cell r="J405">
            <v>0</v>
          </cell>
        </row>
        <row r="406">
          <cell r="F406">
            <v>995.42250000000001</v>
          </cell>
          <cell r="J406">
            <v>0</v>
          </cell>
        </row>
        <row r="407">
          <cell r="F407">
            <v>1089.33</v>
          </cell>
          <cell r="J407">
            <v>0</v>
          </cell>
        </row>
        <row r="408">
          <cell r="F408">
            <v>2382.9225000000001</v>
          </cell>
          <cell r="J408">
            <v>0</v>
          </cell>
        </row>
        <row r="409">
          <cell r="F409">
            <v>234.57</v>
          </cell>
          <cell r="J409">
            <v>0</v>
          </cell>
        </row>
        <row r="410">
          <cell r="F410">
            <v>279.9375</v>
          </cell>
          <cell r="J410">
            <v>0</v>
          </cell>
        </row>
        <row r="411">
          <cell r="F411">
            <v>285.78750000000002</v>
          </cell>
          <cell r="J411">
            <v>0</v>
          </cell>
        </row>
        <row r="412">
          <cell r="F412">
            <v>316.89749999999998</v>
          </cell>
          <cell r="J412">
            <v>0</v>
          </cell>
        </row>
        <row r="413">
          <cell r="F413">
            <v>382.04250000000002</v>
          </cell>
          <cell r="J413">
            <v>0</v>
          </cell>
        </row>
        <row r="414">
          <cell r="F414">
            <v>392.76750000000004</v>
          </cell>
          <cell r="J414">
            <v>0</v>
          </cell>
        </row>
        <row r="415">
          <cell r="F415">
            <v>395.52</v>
          </cell>
          <cell r="J415">
            <v>0</v>
          </cell>
        </row>
        <row r="416">
          <cell r="F416">
            <v>404.09249999999997</v>
          </cell>
          <cell r="J416">
            <v>0</v>
          </cell>
        </row>
        <row r="417">
          <cell r="F417">
            <v>430.11750000000001</v>
          </cell>
          <cell r="J417">
            <v>0</v>
          </cell>
        </row>
        <row r="418">
          <cell r="F418">
            <v>442.95000000000005</v>
          </cell>
          <cell r="J418">
            <v>0</v>
          </cell>
        </row>
        <row r="419">
          <cell r="F419">
            <v>820.67250000000001</v>
          </cell>
          <cell r="J419">
            <v>0</v>
          </cell>
        </row>
        <row r="420">
          <cell r="F420">
            <v>903.63749999999993</v>
          </cell>
          <cell r="J420">
            <v>0</v>
          </cell>
        </row>
        <row r="421">
          <cell r="F421">
            <v>2142.3000000000002</v>
          </cell>
          <cell r="J421">
            <v>0</v>
          </cell>
        </row>
        <row r="422">
          <cell r="F422">
            <v>589.25860323886639</v>
          </cell>
          <cell r="J422">
            <v>0</v>
          </cell>
        </row>
        <row r="423">
          <cell r="F423">
            <v>764</v>
          </cell>
          <cell r="J423">
            <v>0</v>
          </cell>
        </row>
        <row r="424">
          <cell r="F424">
            <v>766.72499999999991</v>
          </cell>
          <cell r="J424">
            <v>0</v>
          </cell>
        </row>
        <row r="425">
          <cell r="F425">
            <v>746.39423076923083</v>
          </cell>
          <cell r="J425">
            <v>0</v>
          </cell>
        </row>
        <row r="426">
          <cell r="F426">
            <v>908</v>
          </cell>
          <cell r="J426">
            <v>0</v>
          </cell>
        </row>
        <row r="427">
          <cell r="F427">
            <v>1084</v>
          </cell>
          <cell r="J427">
            <v>0</v>
          </cell>
        </row>
        <row r="428">
          <cell r="F428">
            <v>810.85500000000002</v>
          </cell>
          <cell r="J428">
            <v>0</v>
          </cell>
        </row>
        <row r="429">
          <cell r="F429">
            <v>944.25</v>
          </cell>
          <cell r="J429">
            <v>0</v>
          </cell>
        </row>
        <row r="430">
          <cell r="F430">
            <v>982.09767206477738</v>
          </cell>
          <cell r="J430">
            <v>0</v>
          </cell>
        </row>
        <row r="431">
          <cell r="F431">
            <v>1042.5</v>
          </cell>
          <cell r="J431">
            <v>0</v>
          </cell>
        </row>
        <row r="432">
          <cell r="F432">
            <v>1083.7049999999999</v>
          </cell>
          <cell r="J432">
            <v>0</v>
          </cell>
        </row>
        <row r="433">
          <cell r="F433">
            <v>1149.27</v>
          </cell>
          <cell r="J433">
            <v>0</v>
          </cell>
        </row>
        <row r="434">
          <cell r="F434">
            <v>1207.5</v>
          </cell>
          <cell r="J434">
            <v>0</v>
          </cell>
        </row>
        <row r="435">
          <cell r="F435">
            <v>1296.75</v>
          </cell>
          <cell r="J435">
            <v>0</v>
          </cell>
        </row>
        <row r="436">
          <cell r="F436">
            <v>2312</v>
          </cell>
          <cell r="J436">
            <v>0</v>
          </cell>
        </row>
        <row r="437">
          <cell r="F437">
            <v>2380</v>
          </cell>
          <cell r="J437">
            <v>0</v>
          </cell>
        </row>
        <row r="438">
          <cell r="F438">
            <v>1332</v>
          </cell>
          <cell r="J438">
            <v>0</v>
          </cell>
        </row>
        <row r="439">
          <cell r="F439">
            <v>1241.3714574898786</v>
          </cell>
          <cell r="J439">
            <v>0</v>
          </cell>
        </row>
        <row r="440">
          <cell r="F440">
            <v>1437.9749999999999</v>
          </cell>
          <cell r="J440">
            <v>0</v>
          </cell>
        </row>
        <row r="441">
          <cell r="F441">
            <v>1404</v>
          </cell>
          <cell r="J441">
            <v>0</v>
          </cell>
        </row>
        <row r="442">
          <cell r="F442">
            <v>1190.76</v>
          </cell>
          <cell r="J442">
            <v>0</v>
          </cell>
        </row>
        <row r="443">
          <cell r="F443">
            <v>1252.74</v>
          </cell>
          <cell r="J443">
            <v>0</v>
          </cell>
        </row>
        <row r="444">
          <cell r="F444">
            <v>1414.2206477732793</v>
          </cell>
          <cell r="J444">
            <v>0</v>
          </cell>
        </row>
        <row r="445">
          <cell r="F445">
            <v>1542.75</v>
          </cell>
          <cell r="J445">
            <v>0</v>
          </cell>
        </row>
        <row r="446">
          <cell r="F446">
            <v>1747.5</v>
          </cell>
          <cell r="J446">
            <v>0</v>
          </cell>
        </row>
        <row r="447">
          <cell r="F447">
            <v>1868</v>
          </cell>
          <cell r="J447">
            <v>0</v>
          </cell>
        </row>
        <row r="448">
          <cell r="F448">
            <v>5483.6</v>
          </cell>
          <cell r="J448">
            <v>0</v>
          </cell>
        </row>
        <row r="449">
          <cell r="F449">
            <v>4990.5</v>
          </cell>
          <cell r="J449">
            <v>0</v>
          </cell>
        </row>
        <row r="450">
          <cell r="F450">
            <v>12999.2</v>
          </cell>
          <cell r="J450">
            <v>0</v>
          </cell>
        </row>
        <row r="451">
          <cell r="F451">
            <v>12089.25</v>
          </cell>
          <cell r="J451">
            <v>0</v>
          </cell>
        </row>
        <row r="452">
          <cell r="F452">
            <v>1151.04</v>
          </cell>
          <cell r="J452">
            <v>0</v>
          </cell>
        </row>
        <row r="453">
          <cell r="F453">
            <v>636.29999999999995</v>
          </cell>
          <cell r="J453">
            <v>0</v>
          </cell>
        </row>
        <row r="454">
          <cell r="F454">
            <v>442.34249999999997</v>
          </cell>
          <cell r="J454">
            <v>0</v>
          </cell>
        </row>
        <row r="455">
          <cell r="F455">
            <v>523.74750000000006</v>
          </cell>
          <cell r="J455">
            <v>0</v>
          </cell>
        </row>
        <row r="456">
          <cell r="F456">
            <v>673.43999999999994</v>
          </cell>
          <cell r="J456">
            <v>0</v>
          </cell>
        </row>
        <row r="457">
          <cell r="F457">
            <v>3456.9838056680164</v>
          </cell>
          <cell r="J457">
            <v>0</v>
          </cell>
        </row>
        <row r="458">
          <cell r="F458">
            <v>5185.4757085020246</v>
          </cell>
          <cell r="J458">
            <v>0</v>
          </cell>
        </row>
        <row r="459">
          <cell r="F459">
            <v>6269.711538461539</v>
          </cell>
          <cell r="J459">
            <v>0</v>
          </cell>
        </row>
        <row r="460">
          <cell r="F460">
            <v>515.35500000000002</v>
          </cell>
          <cell r="J460">
            <v>0</v>
          </cell>
        </row>
        <row r="461">
          <cell r="F461">
            <v>53.422499999999999</v>
          </cell>
          <cell r="J461">
            <v>0</v>
          </cell>
        </row>
        <row r="462">
          <cell r="F462">
            <v>61.057499999999997</v>
          </cell>
          <cell r="J462">
            <v>0</v>
          </cell>
        </row>
        <row r="463">
          <cell r="F463">
            <v>60.150000000000006</v>
          </cell>
          <cell r="J463">
            <v>0</v>
          </cell>
        </row>
        <row r="464">
          <cell r="F464">
            <v>47.67</v>
          </cell>
          <cell r="J464">
            <v>0</v>
          </cell>
        </row>
        <row r="465">
          <cell r="F465">
            <v>63.949095</v>
          </cell>
          <cell r="J465">
            <v>0</v>
          </cell>
        </row>
        <row r="466">
          <cell r="F466">
            <v>69.959531249999998</v>
          </cell>
          <cell r="J466">
            <v>0</v>
          </cell>
        </row>
        <row r="467">
          <cell r="F467">
            <v>81.168120000000002</v>
          </cell>
          <cell r="J467">
            <v>0</v>
          </cell>
        </row>
        <row r="468">
          <cell r="F468">
            <v>90.210000000000008</v>
          </cell>
          <cell r="J468">
            <v>0</v>
          </cell>
        </row>
        <row r="469">
          <cell r="F469">
            <v>106.21875</v>
          </cell>
          <cell r="J469">
            <v>0</v>
          </cell>
        </row>
        <row r="470">
          <cell r="F470">
            <v>78.788820000000001</v>
          </cell>
          <cell r="J470">
            <v>0</v>
          </cell>
        </row>
        <row r="471">
          <cell r="F471">
            <v>80.385000000000005</v>
          </cell>
          <cell r="J471">
            <v>0</v>
          </cell>
        </row>
        <row r="472">
          <cell r="F472">
            <v>159.40344375000001</v>
          </cell>
          <cell r="J472">
            <v>0</v>
          </cell>
        </row>
        <row r="473">
          <cell r="F473">
            <v>133.19599500000004</v>
          </cell>
          <cell r="J473">
            <v>0</v>
          </cell>
        </row>
        <row r="474">
          <cell r="F474">
            <v>184.8</v>
          </cell>
          <cell r="J474">
            <v>0</v>
          </cell>
        </row>
        <row r="475">
          <cell r="F475">
            <v>142.76109000000002</v>
          </cell>
          <cell r="J475">
            <v>0</v>
          </cell>
        </row>
        <row r="476">
          <cell r="F476">
            <v>113.061555</v>
          </cell>
          <cell r="J476">
            <v>0</v>
          </cell>
        </row>
        <row r="477">
          <cell r="F477">
            <v>180.56627437500001</v>
          </cell>
          <cell r="J477">
            <v>0</v>
          </cell>
        </row>
        <row r="478">
          <cell r="F478">
            <v>205.00141499999995</v>
          </cell>
          <cell r="J478">
            <v>0</v>
          </cell>
        </row>
        <row r="479">
          <cell r="F479">
            <v>198.37510312500004</v>
          </cell>
          <cell r="J479">
            <v>0</v>
          </cell>
        </row>
        <row r="480">
          <cell r="F480">
            <v>139.63002196875001</v>
          </cell>
          <cell r="J480">
            <v>0</v>
          </cell>
        </row>
        <row r="481">
          <cell r="F481">
            <v>149.64896265000004</v>
          </cell>
          <cell r="J481">
            <v>0</v>
          </cell>
        </row>
        <row r="482">
          <cell r="F482">
            <v>152.72822490000001</v>
          </cell>
          <cell r="J482">
            <v>0</v>
          </cell>
        </row>
        <row r="483">
          <cell r="F483">
            <v>128.56485749999999</v>
          </cell>
          <cell r="J483">
            <v>0</v>
          </cell>
        </row>
        <row r="484">
          <cell r="F484">
            <v>153.11780437499999</v>
          </cell>
          <cell r="J484">
            <v>0</v>
          </cell>
        </row>
        <row r="485">
          <cell r="F485">
            <v>242.53101000000001</v>
          </cell>
          <cell r="J485">
            <v>0</v>
          </cell>
        </row>
        <row r="486">
          <cell r="F486">
            <v>267.29999999999995</v>
          </cell>
          <cell r="J486">
            <v>0</v>
          </cell>
        </row>
        <row r="487">
          <cell r="F487">
            <v>147.79875562500001</v>
          </cell>
          <cell r="J487">
            <v>0</v>
          </cell>
        </row>
        <row r="488">
          <cell r="F488">
            <v>107.12527875000001</v>
          </cell>
          <cell r="J488">
            <v>0</v>
          </cell>
        </row>
        <row r="489">
          <cell r="F489">
            <v>185.48594062500001</v>
          </cell>
          <cell r="J489">
            <v>0</v>
          </cell>
        </row>
        <row r="490">
          <cell r="F490">
            <v>380.88189749999998</v>
          </cell>
          <cell r="J490">
            <v>0</v>
          </cell>
        </row>
        <row r="491">
          <cell r="F491">
            <v>246.04124999999999</v>
          </cell>
          <cell r="J491">
            <v>0</v>
          </cell>
        </row>
        <row r="492">
          <cell r="F492">
            <v>364.23374999999999</v>
          </cell>
          <cell r="J492">
            <v>0</v>
          </cell>
        </row>
        <row r="493">
          <cell r="F493">
            <v>471.29452500000002</v>
          </cell>
          <cell r="J493">
            <v>0</v>
          </cell>
        </row>
        <row r="494">
          <cell r="F494">
            <v>317.7756</v>
          </cell>
          <cell r="J494">
            <v>0</v>
          </cell>
        </row>
        <row r="495">
          <cell r="F495">
            <v>429.66750000000002</v>
          </cell>
          <cell r="J495">
            <v>0</v>
          </cell>
        </row>
        <row r="496">
          <cell r="F496">
            <v>292.17</v>
          </cell>
          <cell r="J496">
            <v>0</v>
          </cell>
        </row>
        <row r="497">
          <cell r="F497">
            <v>433.95749999999998</v>
          </cell>
          <cell r="J497">
            <v>0</v>
          </cell>
        </row>
        <row r="498">
          <cell r="F498">
            <v>495.375</v>
          </cell>
          <cell r="J498">
            <v>0</v>
          </cell>
        </row>
        <row r="499">
          <cell r="F499">
            <v>438.03</v>
          </cell>
          <cell r="J499">
            <v>0</v>
          </cell>
        </row>
        <row r="500">
          <cell r="F500">
            <v>354.57749999999999</v>
          </cell>
          <cell r="J500">
            <v>0</v>
          </cell>
        </row>
        <row r="501">
          <cell r="F501">
            <v>505.79999999999995</v>
          </cell>
          <cell r="J501">
            <v>0</v>
          </cell>
        </row>
        <row r="502">
          <cell r="F502">
            <v>537.09</v>
          </cell>
          <cell r="J502">
            <v>0</v>
          </cell>
        </row>
        <row r="503">
          <cell r="F503">
            <v>492.36369000000002</v>
          </cell>
          <cell r="J503">
            <v>0</v>
          </cell>
        </row>
        <row r="504">
          <cell r="F504">
            <v>273.15600000000001</v>
          </cell>
          <cell r="J504">
            <v>0</v>
          </cell>
        </row>
        <row r="505">
          <cell r="F505">
            <v>369.56400000000008</v>
          </cell>
          <cell r="J505">
            <v>0</v>
          </cell>
        </row>
        <row r="506">
          <cell r="F506">
            <v>338.64854999999994</v>
          </cell>
          <cell r="J506">
            <v>0</v>
          </cell>
        </row>
        <row r="507">
          <cell r="F507">
            <v>360.2360625</v>
          </cell>
          <cell r="J507">
            <v>0</v>
          </cell>
        </row>
        <row r="508">
          <cell r="F508">
            <v>426.11389687500002</v>
          </cell>
          <cell r="J508">
            <v>0</v>
          </cell>
        </row>
        <row r="509">
          <cell r="F509">
            <v>454.02528750000005</v>
          </cell>
          <cell r="J509">
            <v>0</v>
          </cell>
        </row>
        <row r="510">
          <cell r="F510">
            <v>390.09434624999994</v>
          </cell>
          <cell r="J510">
            <v>0</v>
          </cell>
        </row>
        <row r="511">
          <cell r="F511">
            <v>150.490725</v>
          </cell>
          <cell r="J511">
            <v>0</v>
          </cell>
        </row>
        <row r="512">
          <cell r="F512">
            <v>77.072325000000006</v>
          </cell>
          <cell r="J512">
            <v>0</v>
          </cell>
        </row>
        <row r="513">
          <cell r="F513">
            <v>63.331017750000015</v>
          </cell>
          <cell r="J513">
            <v>0</v>
          </cell>
        </row>
        <row r="514">
          <cell r="F514">
            <v>72.634783725000005</v>
          </cell>
          <cell r="J514">
            <v>0</v>
          </cell>
        </row>
        <row r="515">
          <cell r="F515">
            <v>70.001767687500006</v>
          </cell>
          <cell r="J515">
            <v>0</v>
          </cell>
        </row>
        <row r="516">
          <cell r="F516">
            <v>97.543575000000004</v>
          </cell>
          <cell r="J516">
            <v>0</v>
          </cell>
        </row>
        <row r="517">
          <cell r="F517">
            <v>115.48874999999998</v>
          </cell>
          <cell r="J517">
            <v>0</v>
          </cell>
        </row>
        <row r="518">
          <cell r="F518">
            <v>12.241807499999998</v>
          </cell>
          <cell r="J518">
            <v>0</v>
          </cell>
        </row>
        <row r="519">
          <cell r="F519">
            <v>18.247222499999996</v>
          </cell>
          <cell r="J519">
            <v>0</v>
          </cell>
        </row>
        <row r="520">
          <cell r="F520">
            <v>15.825000000000001</v>
          </cell>
          <cell r="J520">
            <v>0</v>
          </cell>
        </row>
        <row r="521">
          <cell r="F521">
            <v>13.875</v>
          </cell>
          <cell r="J521">
            <v>0</v>
          </cell>
        </row>
        <row r="522">
          <cell r="F522">
            <v>19.537500000000001</v>
          </cell>
          <cell r="J522">
            <v>0</v>
          </cell>
        </row>
        <row r="523">
          <cell r="F523">
            <v>0</v>
          </cell>
          <cell r="J523">
            <v>0</v>
          </cell>
        </row>
        <row r="524">
          <cell r="F524">
            <v>0</v>
          </cell>
          <cell r="J524">
            <v>0</v>
          </cell>
        </row>
        <row r="525">
          <cell r="F525">
            <v>0</v>
          </cell>
          <cell r="J525">
            <v>0</v>
          </cell>
        </row>
        <row r="526">
          <cell r="F526">
            <v>0</v>
          </cell>
          <cell r="J526">
            <v>0</v>
          </cell>
        </row>
        <row r="527">
          <cell r="F527">
            <v>0</v>
          </cell>
          <cell r="J527">
            <v>0</v>
          </cell>
        </row>
        <row r="528">
          <cell r="F528">
            <v>0</v>
          </cell>
          <cell r="J528">
            <v>0</v>
          </cell>
        </row>
        <row r="529">
          <cell r="F529">
            <v>0</v>
          </cell>
          <cell r="J529">
            <v>0</v>
          </cell>
        </row>
        <row r="530">
          <cell r="F530">
            <v>0</v>
          </cell>
          <cell r="J530">
            <v>0</v>
          </cell>
        </row>
        <row r="531">
          <cell r="F531">
            <v>0</v>
          </cell>
          <cell r="J531">
            <v>0</v>
          </cell>
        </row>
        <row r="532">
          <cell r="F532">
            <v>0</v>
          </cell>
          <cell r="J532">
            <v>0</v>
          </cell>
        </row>
        <row r="533">
          <cell r="F533">
            <v>0</v>
          </cell>
          <cell r="J533">
            <v>0</v>
          </cell>
        </row>
        <row r="534">
          <cell r="F534">
            <v>0</v>
          </cell>
          <cell r="J534">
            <v>0</v>
          </cell>
        </row>
        <row r="535">
          <cell r="F535">
            <v>0</v>
          </cell>
          <cell r="J535">
            <v>0</v>
          </cell>
        </row>
        <row r="536">
          <cell r="F536">
            <v>0</v>
          </cell>
          <cell r="J536">
            <v>0</v>
          </cell>
        </row>
        <row r="537">
          <cell r="F537">
            <v>0</v>
          </cell>
          <cell r="J537">
            <v>0</v>
          </cell>
        </row>
        <row r="538">
          <cell r="F538">
            <v>0</v>
          </cell>
          <cell r="J538">
            <v>0</v>
          </cell>
        </row>
        <row r="539">
          <cell r="F539">
            <v>0</v>
          </cell>
          <cell r="J539">
            <v>0</v>
          </cell>
        </row>
        <row r="540">
          <cell r="F540">
            <v>0</v>
          </cell>
          <cell r="J540">
            <v>0</v>
          </cell>
        </row>
        <row r="541">
          <cell r="F541">
            <v>0</v>
          </cell>
          <cell r="J541">
            <v>0</v>
          </cell>
        </row>
        <row r="542">
          <cell r="F542">
            <v>0</v>
          </cell>
          <cell r="J542">
            <v>0</v>
          </cell>
        </row>
        <row r="543">
          <cell r="J543" t="str">
            <v>TOTAL MENSUAL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7">
          <cell r="BR7">
            <v>19500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Monturas"/>
      <sheetName val="Hoja3"/>
      <sheetName val="Hoja1"/>
      <sheetName val="Hoja4"/>
      <sheetName val="2005"/>
      <sheetName val="2005 (2)"/>
      <sheetName val="2005_(2)"/>
    </sheetNames>
    <sheetDataSet>
      <sheetData sheetId="0"/>
      <sheetData sheetId="1"/>
      <sheetData sheetId="2"/>
      <sheetData sheetId="3">
        <row r="2">
          <cell r="A2" t="str">
            <v>Año</v>
          </cell>
          <cell r="B2" t="str">
            <v>Mes</v>
          </cell>
          <cell r="C2" t="str">
            <v>WD</v>
          </cell>
          <cell r="D2" t="str">
            <v>VRLFL</v>
          </cell>
          <cell r="E2" t="str">
            <v>VRTOT</v>
          </cell>
          <cell r="F2" t="str">
            <v>VBLFL</v>
          </cell>
          <cell r="G2" t="str">
            <v>VBTOT</v>
          </cell>
        </row>
        <row r="3">
          <cell r="A3">
            <v>1999</v>
          </cell>
          <cell r="B3" t="str">
            <v>Diciembre</v>
          </cell>
          <cell r="C3">
            <v>23</v>
          </cell>
          <cell r="D3">
            <v>1417</v>
          </cell>
          <cell r="E3">
            <v>1485</v>
          </cell>
          <cell r="F3">
            <v>0</v>
          </cell>
          <cell r="G3">
            <v>1222</v>
          </cell>
        </row>
        <row r="4">
          <cell r="A4">
            <v>1999</v>
          </cell>
          <cell r="B4" t="str">
            <v>Enero</v>
          </cell>
          <cell r="C4">
            <v>21.5</v>
          </cell>
          <cell r="D4">
            <v>1181</v>
          </cell>
          <cell r="E4">
            <v>1181</v>
          </cell>
          <cell r="F4">
            <v>0</v>
          </cell>
          <cell r="G4">
            <v>1325.9</v>
          </cell>
        </row>
        <row r="5">
          <cell r="A5">
            <v>1999</v>
          </cell>
          <cell r="B5" t="str">
            <v>Febrero</v>
          </cell>
          <cell r="C5">
            <v>22</v>
          </cell>
          <cell r="D5">
            <v>1294</v>
          </cell>
          <cell r="E5">
            <v>1294</v>
          </cell>
          <cell r="F5">
            <v>0</v>
          </cell>
          <cell r="G5">
            <v>1413.1</v>
          </cell>
        </row>
        <row r="6">
          <cell r="A6">
            <v>1999</v>
          </cell>
          <cell r="B6" t="str">
            <v>Marzo</v>
          </cell>
          <cell r="C6">
            <v>24.5</v>
          </cell>
          <cell r="D6">
            <v>1453</v>
          </cell>
          <cell r="E6">
            <v>1453</v>
          </cell>
          <cell r="F6">
            <v>0</v>
          </cell>
          <cell r="G6">
            <v>1476</v>
          </cell>
        </row>
        <row r="7">
          <cell r="A7">
            <v>1999</v>
          </cell>
          <cell r="B7" t="str">
            <v>Abril</v>
          </cell>
          <cell r="C7">
            <v>21.5</v>
          </cell>
          <cell r="D7">
            <v>1196</v>
          </cell>
          <cell r="E7">
            <v>1196</v>
          </cell>
          <cell r="F7">
            <v>0</v>
          </cell>
          <cell r="G7">
            <v>1344.3</v>
          </cell>
        </row>
        <row r="8">
          <cell r="A8">
            <v>1999</v>
          </cell>
          <cell r="B8" t="str">
            <v>Mayo</v>
          </cell>
          <cell r="C8">
            <v>22.5</v>
          </cell>
          <cell r="D8">
            <v>1295</v>
          </cell>
          <cell r="E8">
            <v>1295</v>
          </cell>
          <cell r="F8">
            <v>0</v>
          </cell>
          <cell r="G8">
            <v>1604.8</v>
          </cell>
        </row>
        <row r="9">
          <cell r="A9">
            <v>1999</v>
          </cell>
          <cell r="B9" t="str">
            <v>Junio</v>
          </cell>
          <cell r="C9">
            <v>23.5</v>
          </cell>
          <cell r="D9">
            <v>1420</v>
          </cell>
          <cell r="E9">
            <v>1420</v>
          </cell>
          <cell r="F9">
            <v>0</v>
          </cell>
          <cell r="G9">
            <v>1478.9</v>
          </cell>
        </row>
        <row r="10">
          <cell r="A10">
            <v>1999</v>
          </cell>
          <cell r="B10" t="str">
            <v>Julio</v>
          </cell>
          <cell r="C10">
            <v>24.5</v>
          </cell>
          <cell r="D10">
            <v>1659</v>
          </cell>
          <cell r="E10">
            <v>1659</v>
          </cell>
          <cell r="F10">
            <v>0</v>
          </cell>
          <cell r="G10">
            <v>1658</v>
          </cell>
        </row>
        <row r="11">
          <cell r="A11">
            <v>1999</v>
          </cell>
          <cell r="B11" t="str">
            <v>Agosto</v>
          </cell>
          <cell r="C11">
            <v>23.5</v>
          </cell>
          <cell r="D11">
            <v>1214</v>
          </cell>
          <cell r="E11">
            <v>1214</v>
          </cell>
          <cell r="F11">
            <v>0</v>
          </cell>
          <cell r="G11">
            <v>1081.8</v>
          </cell>
        </row>
        <row r="12">
          <cell r="A12">
            <v>1999</v>
          </cell>
          <cell r="B12" t="str">
            <v>Septiembre</v>
          </cell>
          <cell r="C12">
            <v>23.5</v>
          </cell>
          <cell r="D12">
            <v>1372</v>
          </cell>
          <cell r="E12">
            <v>1372</v>
          </cell>
          <cell r="F12">
            <v>0</v>
          </cell>
          <cell r="G12">
            <v>1355.9</v>
          </cell>
        </row>
        <row r="13">
          <cell r="A13">
            <v>1999</v>
          </cell>
          <cell r="B13" t="str">
            <v>Octubre</v>
          </cell>
          <cell r="C13">
            <v>22.5</v>
          </cell>
          <cell r="D13">
            <v>1408</v>
          </cell>
          <cell r="E13">
            <v>1408</v>
          </cell>
          <cell r="F13">
            <v>0</v>
          </cell>
          <cell r="G13">
            <v>1275.7</v>
          </cell>
        </row>
        <row r="14">
          <cell r="A14">
            <v>1999</v>
          </cell>
          <cell r="B14" t="str">
            <v>Noviembre</v>
          </cell>
          <cell r="C14">
            <v>23</v>
          </cell>
          <cell r="D14">
            <v>1213</v>
          </cell>
          <cell r="E14">
            <v>1213</v>
          </cell>
          <cell r="F14">
            <v>0</v>
          </cell>
          <cell r="G14">
            <v>1151</v>
          </cell>
        </row>
        <row r="15">
          <cell r="A15">
            <v>2000</v>
          </cell>
          <cell r="B15" t="str">
            <v>Diciembre</v>
          </cell>
          <cell r="C15">
            <v>22.5</v>
          </cell>
          <cell r="D15">
            <v>1178</v>
          </cell>
          <cell r="E15">
            <v>1225</v>
          </cell>
          <cell r="F15">
            <v>1164</v>
          </cell>
          <cell r="G15">
            <v>1226</v>
          </cell>
        </row>
        <row r="16">
          <cell r="A16" t="str">
            <v>MENSUAL</v>
          </cell>
          <cell r="C16">
            <v>275</v>
          </cell>
          <cell r="E16">
            <v>15930</v>
          </cell>
        </row>
        <row r="17">
          <cell r="A17">
            <v>2000</v>
          </cell>
          <cell r="B17" t="str">
            <v>Enero</v>
          </cell>
          <cell r="C17">
            <v>23.5</v>
          </cell>
          <cell r="D17">
            <v>1220</v>
          </cell>
          <cell r="E17">
            <v>8987</v>
          </cell>
          <cell r="F17">
            <v>1296</v>
          </cell>
          <cell r="G17">
            <v>1367</v>
          </cell>
        </row>
        <row r="18">
          <cell r="A18">
            <v>2000</v>
          </cell>
          <cell r="B18" t="str">
            <v>Febrero</v>
          </cell>
          <cell r="C18">
            <v>22</v>
          </cell>
          <cell r="D18">
            <v>1416</v>
          </cell>
          <cell r="E18">
            <v>9299</v>
          </cell>
          <cell r="F18">
            <v>1383</v>
          </cell>
          <cell r="G18">
            <v>1479</v>
          </cell>
        </row>
        <row r="19">
          <cell r="A19">
            <v>2000</v>
          </cell>
          <cell r="B19" t="str">
            <v>Marzo</v>
          </cell>
          <cell r="C19">
            <v>24</v>
          </cell>
          <cell r="D19">
            <v>1559</v>
          </cell>
          <cell r="E19">
            <v>10157</v>
          </cell>
          <cell r="F19">
            <v>1473</v>
          </cell>
          <cell r="G19">
            <v>1571</v>
          </cell>
        </row>
        <row r="20">
          <cell r="A20">
            <v>2000</v>
          </cell>
          <cell r="B20" t="str">
            <v>Abril</v>
          </cell>
          <cell r="C20">
            <v>20</v>
          </cell>
          <cell r="D20">
            <v>1308</v>
          </cell>
          <cell r="E20">
            <v>8263</v>
          </cell>
          <cell r="F20">
            <v>1269</v>
          </cell>
          <cell r="G20">
            <v>1363</v>
          </cell>
        </row>
        <row r="21">
          <cell r="A21">
            <v>2000</v>
          </cell>
          <cell r="B21" t="str">
            <v>Mayo</v>
          </cell>
          <cell r="C21">
            <v>24</v>
          </cell>
          <cell r="D21">
            <v>1504</v>
          </cell>
          <cell r="E21">
            <v>9094</v>
          </cell>
          <cell r="F21">
            <v>1416</v>
          </cell>
          <cell r="G21">
            <v>1519</v>
          </cell>
        </row>
        <row r="22">
          <cell r="A22">
            <v>2000</v>
          </cell>
          <cell r="B22" t="str">
            <v>Junio</v>
          </cell>
          <cell r="C22">
            <v>23.5</v>
          </cell>
          <cell r="D22">
            <v>1444</v>
          </cell>
          <cell r="E22">
            <v>9278</v>
          </cell>
          <cell r="F22">
            <v>1526</v>
          </cell>
          <cell r="G22">
            <v>1620</v>
          </cell>
        </row>
        <row r="23">
          <cell r="A23">
            <v>2000</v>
          </cell>
          <cell r="B23" t="str">
            <v>Julio</v>
          </cell>
          <cell r="C23">
            <v>23.5</v>
          </cell>
          <cell r="D23">
            <v>1528</v>
          </cell>
          <cell r="E23">
            <v>10465</v>
          </cell>
          <cell r="F23">
            <v>1692</v>
          </cell>
          <cell r="G23">
            <v>1798</v>
          </cell>
        </row>
        <row r="24">
          <cell r="A24">
            <v>2000</v>
          </cell>
          <cell r="B24" t="str">
            <v>Agosto</v>
          </cell>
          <cell r="C24">
            <v>24</v>
          </cell>
          <cell r="D24">
            <v>1332</v>
          </cell>
          <cell r="E24">
            <v>7899</v>
          </cell>
          <cell r="F24">
            <v>1256</v>
          </cell>
          <cell r="G24">
            <v>1337</v>
          </cell>
        </row>
        <row r="25">
          <cell r="A25">
            <v>2000</v>
          </cell>
          <cell r="B25" t="str">
            <v>Septiembre</v>
          </cell>
          <cell r="C25">
            <v>22</v>
          </cell>
          <cell r="D25">
            <v>1385</v>
          </cell>
          <cell r="E25">
            <v>8568</v>
          </cell>
          <cell r="F25">
            <v>1400</v>
          </cell>
          <cell r="G25">
            <v>1487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GENERAL"/>
      <sheetName val="RAZON SOCIAL"/>
      <sheetName val="TABLAS"/>
      <sheetName val="ESTUDIO"/>
      <sheetName val="INDICADORES"/>
      <sheetName val="ORGANIZACION PROVISIONAL"/>
      <sheetName val="NUMERO HORAS ORGANIZADAS"/>
      <sheetName val="organizacion del centro"/>
      <sheetName val="COSTES ESTRUCTURALES"/>
      <sheetName val="amortizaciones"/>
      <sheetName val="otros gastos"/>
      <sheetName val="consumibles higienicos"/>
      <sheetName val="cristales"/>
      <sheetName val="CUENTA DE EXPLOTACIÓN"/>
      <sheetName val="cuenta de resultados analitica"/>
      <sheetName val="DATOS VARIOS"/>
      <sheetName val="DATOS PERSONA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C3" t="str">
            <v>Preu unitari</v>
          </cell>
          <cell r="G3" t="str">
            <v>Duracio de la amortitzacio en mesos</v>
          </cell>
        </row>
        <row r="4">
          <cell r="C4">
            <v>84.95</v>
          </cell>
          <cell r="G4">
            <v>48</v>
          </cell>
        </row>
        <row r="5">
          <cell r="C5">
            <v>48</v>
          </cell>
        </row>
        <row r="6">
          <cell r="C6">
            <v>48</v>
          </cell>
        </row>
        <row r="7">
          <cell r="C7">
            <v>48</v>
          </cell>
        </row>
        <row r="8">
          <cell r="C8">
            <v>48</v>
          </cell>
        </row>
        <row r="9">
          <cell r="C9">
            <v>48</v>
          </cell>
        </row>
        <row r="10">
          <cell r="C10">
            <v>48</v>
          </cell>
        </row>
        <row r="11">
          <cell r="C11">
            <v>48</v>
          </cell>
        </row>
        <row r="12">
          <cell r="C12">
            <v>48</v>
          </cell>
        </row>
        <row r="13">
          <cell r="C13">
            <v>48</v>
          </cell>
        </row>
        <row r="14">
          <cell r="C14">
            <v>48</v>
          </cell>
        </row>
        <row r="15">
          <cell r="C15">
            <v>48</v>
          </cell>
        </row>
        <row r="16">
          <cell r="C16">
            <v>48</v>
          </cell>
        </row>
        <row r="17">
          <cell r="C17">
            <v>48</v>
          </cell>
        </row>
        <row r="18">
          <cell r="C18">
            <v>48</v>
          </cell>
        </row>
        <row r="19">
          <cell r="C19">
            <v>48</v>
          </cell>
        </row>
        <row r="20">
          <cell r="C20">
            <v>48</v>
          </cell>
        </row>
        <row r="21">
          <cell r="C21">
            <v>48</v>
          </cell>
        </row>
        <row r="22">
          <cell r="C22">
            <v>48</v>
          </cell>
        </row>
        <row r="23">
          <cell r="C23">
            <v>48</v>
          </cell>
        </row>
        <row r="24">
          <cell r="C24">
            <v>48</v>
          </cell>
        </row>
        <row r="25">
          <cell r="C25">
            <v>48</v>
          </cell>
        </row>
        <row r="26">
          <cell r="C26">
            <v>48</v>
          </cell>
        </row>
        <row r="27">
          <cell r="C27">
            <v>48</v>
          </cell>
        </row>
        <row r="35">
          <cell r="G35" t="str">
            <v>TOTAL MENSUAL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GENERAL"/>
      <sheetName val="Reestructuraciones"/>
      <sheetName val="RAZON SOCIAL"/>
      <sheetName val="RESUMEN RENDIMIENTOS"/>
      <sheetName val="TABLAS"/>
      <sheetName val="ESTUDIO TECNICO"/>
      <sheetName val="Distribución Turnos"/>
      <sheetName val="Desglose coste unitario"/>
      <sheetName val="Resumen Horas Limpieza"/>
      <sheetName val="INDICADORES"/>
      <sheetName val="DISTRIBUCIÓN"/>
      <sheetName val="DISTRIBUCIÓN COSTE"/>
      <sheetName val="INDICADORES VARIOS"/>
      <sheetName val="DESGLOSE ECONOMICO"/>
      <sheetName val="COSTES DE PERSONAL"/>
      <sheetName val="ORGANIZACION PROVISIONAL"/>
      <sheetName val="Resumen de Horas"/>
      <sheetName val="VALORACION DE COSTES"/>
      <sheetName val="Coste Estructura"/>
      <sheetName val="AMORTIZACIÓNES"/>
      <sheetName val="SUBCONTRATACIÓN"/>
      <sheetName val="CONSUMIBLES HIGIENICOS"/>
      <sheetName val="Tareas Especialista"/>
      <sheetName val="Cuenta de Explotación"/>
      <sheetName val="Cuenta de Resultados Analitica"/>
      <sheetName val="DATOS VARIOS"/>
      <sheetName val="DATOS PERSONAL"/>
      <sheetName val="Auditoria Externa"/>
      <sheetName val="MENU_GENERAL"/>
      <sheetName val="RAZON_SOCIAL"/>
      <sheetName val="RESUMEN_RENDIMIENTOS"/>
      <sheetName val="ESTUDIO_TECNICO"/>
      <sheetName val="Distribución_Turnos"/>
      <sheetName val="Desglose_coste_unitario"/>
      <sheetName val="Resumen_Horas_Limpieza"/>
      <sheetName val="DISTRIBUCIÓN_COSTE"/>
      <sheetName val="INDICADORES_VARIOS"/>
      <sheetName val="DESGLOSE_ECONOMICO"/>
      <sheetName val="COSTES_DE_PERSONAL"/>
      <sheetName val="ORGANIZACION_PROVISIONAL"/>
      <sheetName val="Resumen_de_Horas"/>
      <sheetName val="VALORACION_DE_COSTES"/>
      <sheetName val="Coste_Estructura"/>
      <sheetName val="CONSUMIBLES_HIGIENICOS"/>
      <sheetName val="Tareas_Especialista"/>
      <sheetName val="Cuenta_de_Explotación"/>
      <sheetName val="Cuenta_de_Resultados_Analitica"/>
      <sheetName val="DATOS_VARIOS"/>
      <sheetName val="DATOS_PERSONAL"/>
      <sheetName val="Auditoria_Externa"/>
    </sheetNames>
    <sheetDataSet>
      <sheetData sheetId="0"/>
      <sheetData sheetId="1"/>
      <sheetData sheetId="2"/>
      <sheetData sheetId="3"/>
      <sheetData sheetId="4">
        <row r="22">
          <cell r="D22">
            <v>0</v>
          </cell>
        </row>
        <row r="23">
          <cell r="D23" t="str">
            <v xml:space="preserve">Seis veces día 7/7 </v>
          </cell>
        </row>
        <row r="24">
          <cell r="D24" t="str">
            <v xml:space="preserve">Cinco veces día 7/7 </v>
          </cell>
        </row>
        <row r="25">
          <cell r="D25" t="str">
            <v xml:space="preserve">Cuatro veces día 7/7 </v>
          </cell>
        </row>
        <row r="26">
          <cell r="D26" t="str">
            <v xml:space="preserve">Tres veces día 7/7 </v>
          </cell>
        </row>
        <row r="27">
          <cell r="D27" t="str">
            <v xml:space="preserve">Dos veces día 7/7 </v>
          </cell>
        </row>
        <row r="28">
          <cell r="D28" t="str">
            <v>Diario 7/7</v>
          </cell>
        </row>
        <row r="29">
          <cell r="D29" t="str">
            <v>Seis veces día 6/7</v>
          </cell>
        </row>
        <row r="30">
          <cell r="D30" t="str">
            <v xml:space="preserve">Cinco veces día 6/7 </v>
          </cell>
        </row>
        <row r="31">
          <cell r="D31" t="str">
            <v xml:space="preserve">Cuatro veces día 6/7 </v>
          </cell>
        </row>
        <row r="32">
          <cell r="D32" t="str">
            <v xml:space="preserve">Tres veces día 6/7 </v>
          </cell>
        </row>
        <row r="33">
          <cell r="D33" t="str">
            <v>Dos veces día 6/7</v>
          </cell>
        </row>
        <row r="34">
          <cell r="D34" t="str">
            <v>Diario 6/7</v>
          </cell>
        </row>
        <row r="35">
          <cell r="D35" t="str">
            <v xml:space="preserve">Seis veces día 5/7 </v>
          </cell>
        </row>
        <row r="36">
          <cell r="D36" t="str">
            <v xml:space="preserve">Cinco veces día 5/7 </v>
          </cell>
        </row>
        <row r="37">
          <cell r="D37" t="str">
            <v xml:space="preserve">Cuatro veces día 5/7 </v>
          </cell>
        </row>
        <row r="38">
          <cell r="D38" t="str">
            <v xml:space="preserve">Tres veces día 5/7 </v>
          </cell>
        </row>
        <row r="39">
          <cell r="D39" t="str">
            <v>Dos veces día 5/7</v>
          </cell>
        </row>
        <row r="40">
          <cell r="D40" t="str">
            <v>Diario 5/7</v>
          </cell>
        </row>
        <row r="41">
          <cell r="D41" t="str">
            <v>Cuatro veces semana</v>
          </cell>
        </row>
        <row r="42">
          <cell r="D42" t="str">
            <v>Tres veces semana</v>
          </cell>
        </row>
        <row r="43">
          <cell r="D43" t="str">
            <v>Dos veces semana</v>
          </cell>
        </row>
        <row r="44">
          <cell r="D44" t="str">
            <v>Alterno 5/7</v>
          </cell>
        </row>
        <row r="45">
          <cell r="D45" t="str">
            <v xml:space="preserve">Alterno 6/7 </v>
          </cell>
        </row>
        <row r="46">
          <cell r="D46" t="str">
            <v xml:space="preserve">Alterno 7/7 </v>
          </cell>
        </row>
        <row r="47">
          <cell r="D47" t="str">
            <v>Semanal</v>
          </cell>
        </row>
        <row r="48">
          <cell r="D48" t="str">
            <v>Una vez cada dos semanas</v>
          </cell>
        </row>
        <row r="49">
          <cell r="D49" t="str">
            <v>Quincenal</v>
          </cell>
        </row>
        <row r="50">
          <cell r="D50" t="str">
            <v>Mensual</v>
          </cell>
        </row>
        <row r="51">
          <cell r="D51" t="str">
            <v>Diez veces al año</v>
          </cell>
        </row>
        <row r="52">
          <cell r="D52" t="str">
            <v>Bimensual</v>
          </cell>
        </row>
        <row r="53">
          <cell r="D53" t="str">
            <v>Cinco veces al año</v>
          </cell>
        </row>
        <row r="54">
          <cell r="D54" t="str">
            <v>Trimestral</v>
          </cell>
        </row>
        <row r="55">
          <cell r="D55" t="str">
            <v>Cuatrimestral</v>
          </cell>
        </row>
        <row r="56">
          <cell r="D56" t="str">
            <v>Semestral</v>
          </cell>
        </row>
        <row r="57">
          <cell r="D57" t="str">
            <v>Anual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esumen Estudios"/>
      <sheetName val="Resumen Grafico Global"/>
      <sheetName val="Resumen Grafico L1"/>
      <sheetName val="Resumen Grafico L2"/>
      <sheetName val="Resumen Grafico L3"/>
      <sheetName val="Resumen Grafico L4"/>
      <sheetName val="Resumen Grafico L5"/>
      <sheetName val="Resumen Grafico L6"/>
      <sheetName val="Resumen Grafico L7"/>
      <sheetName val="Resumen Grafico L8"/>
      <sheetName val="1"/>
      <sheetName val="2"/>
      <sheetName val="3"/>
      <sheetName val="5"/>
      <sheetName val="4"/>
      <sheetName val="6"/>
      <sheetName val="72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49"/>
      <sheetName val="65"/>
      <sheetName val="6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71"/>
      <sheetName val="40"/>
      <sheetName val="41"/>
      <sheetName val="42"/>
      <sheetName val="43"/>
      <sheetName val="44"/>
      <sheetName val="45"/>
      <sheetName val="46"/>
      <sheetName val="47"/>
      <sheetName val="48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7"/>
      <sheetName val="68"/>
      <sheetName val="69"/>
      <sheetName val="70"/>
      <sheetName val="RESUMEN"/>
      <sheetName val="TABLAS"/>
      <sheetName val="Resumen_Estudios"/>
      <sheetName val="Resumen_Grafico_Global"/>
      <sheetName val="Resumen_Grafico_L1"/>
      <sheetName val="Resumen_Grafico_L2"/>
      <sheetName val="Resumen_Grafico_L3"/>
      <sheetName val="Resumen_Grafico_L4"/>
      <sheetName val="Resumen_Grafico_L5"/>
      <sheetName val="Resumen_Grafico_L6"/>
      <sheetName val="Resumen_Grafico_L7"/>
      <sheetName val="Resumen_Grafico_L8"/>
    </sheetNames>
    <sheetDataSet>
      <sheetData sheetId="0"/>
      <sheetData sheetId="1">
        <row r="8">
          <cell r="B8" t="str">
            <v>Almacen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8">
          <cell r="E8" t="str">
            <v>Vestuarios Completos</v>
          </cell>
        </row>
      </sheetData>
      <sheetData sheetId="19">
        <row r="8">
          <cell r="E8" t="str">
            <v>Sala de reuniones</v>
          </cell>
        </row>
      </sheetData>
      <sheetData sheetId="20">
        <row r="8">
          <cell r="E8" t="str">
            <v>Laboratorios</v>
          </cell>
        </row>
      </sheetData>
      <sheetData sheetId="21">
        <row r="8">
          <cell r="E8" t="str">
            <v>Office</v>
          </cell>
        </row>
      </sheetData>
      <sheetData sheetId="22">
        <row r="8">
          <cell r="E8" t="str">
            <v>Parking interior P</v>
          </cell>
        </row>
      </sheetData>
      <sheetData sheetId="23">
        <row r="8">
          <cell r="E8" t="str">
            <v>Archivos</v>
          </cell>
        </row>
      </sheetData>
      <sheetData sheetId="24">
        <row r="8">
          <cell r="E8" t="str">
            <v>Baños</v>
          </cell>
        </row>
      </sheetData>
      <sheetData sheetId="25">
        <row r="8">
          <cell r="E8" t="str">
            <v>Vestuarios Completos</v>
          </cell>
        </row>
      </sheetData>
      <sheetData sheetId="26">
        <row r="8">
          <cell r="E8" t="str">
            <v>Escaleras</v>
          </cell>
        </row>
      </sheetData>
      <sheetData sheetId="27">
        <row r="8">
          <cell r="E8" t="str">
            <v>Archivos</v>
          </cell>
        </row>
      </sheetData>
      <sheetData sheetId="28">
        <row r="8">
          <cell r="E8" t="str">
            <v>Baños</v>
          </cell>
        </row>
      </sheetData>
      <sheetData sheetId="29">
        <row r="8">
          <cell r="E8" t="str">
            <v>Escaleras</v>
          </cell>
        </row>
      </sheetData>
      <sheetData sheetId="30">
        <row r="8">
          <cell r="E8" t="str">
            <v>Vestuarios Completos</v>
          </cell>
        </row>
      </sheetData>
      <sheetData sheetId="31">
        <row r="8">
          <cell r="E8" t="str">
            <v>Despachos</v>
          </cell>
        </row>
      </sheetData>
      <sheetData sheetId="32">
        <row r="8">
          <cell r="E8" t="str">
            <v>Vestuarios Completos</v>
          </cell>
        </row>
      </sheetData>
      <sheetData sheetId="33">
        <row r="8">
          <cell r="E8" t="str">
            <v>Despachos</v>
          </cell>
        </row>
      </sheetData>
      <sheetData sheetId="34">
        <row r="8">
          <cell r="E8" t="str">
            <v>Vestuarios Completos</v>
          </cell>
        </row>
      </sheetData>
      <sheetData sheetId="35">
        <row r="8">
          <cell r="E8" t="str">
            <v>Almacen</v>
          </cell>
        </row>
      </sheetData>
      <sheetData sheetId="36">
        <row r="8">
          <cell r="E8" t="str">
            <v>Pasillos</v>
          </cell>
        </row>
      </sheetData>
      <sheetData sheetId="37">
        <row r="8">
          <cell r="E8" t="str">
            <v>Escaleras</v>
          </cell>
        </row>
      </sheetData>
      <sheetData sheetId="38">
        <row r="8">
          <cell r="E8" t="str">
            <v>Despachos</v>
          </cell>
        </row>
      </sheetData>
      <sheetData sheetId="39">
        <row r="8">
          <cell r="E8" t="str">
            <v>Almacen</v>
          </cell>
        </row>
      </sheetData>
      <sheetData sheetId="40">
        <row r="8">
          <cell r="E8" t="str">
            <v>Vestibulos</v>
          </cell>
        </row>
      </sheetData>
      <sheetData sheetId="41">
        <row r="8">
          <cell r="E8" t="str">
            <v>Almacen</v>
          </cell>
        </row>
      </sheetData>
      <sheetData sheetId="42">
        <row r="8">
          <cell r="E8" t="str">
            <v>Baños</v>
          </cell>
        </row>
      </sheetData>
      <sheetData sheetId="43">
        <row r="8">
          <cell r="E8" t="str">
            <v>Baños</v>
          </cell>
        </row>
      </sheetData>
      <sheetData sheetId="44">
        <row r="8">
          <cell r="E8" t="str">
            <v>Sala de reuniones</v>
          </cell>
        </row>
      </sheetData>
      <sheetData sheetId="45">
        <row r="8">
          <cell r="E8" t="str">
            <v>Almacen</v>
          </cell>
        </row>
      </sheetData>
      <sheetData sheetId="46">
        <row r="8">
          <cell r="E8" t="str">
            <v>Despachos</v>
          </cell>
        </row>
      </sheetData>
      <sheetData sheetId="47">
        <row r="8">
          <cell r="E8" t="str">
            <v>Despachos</v>
          </cell>
        </row>
      </sheetData>
      <sheetData sheetId="48">
        <row r="8">
          <cell r="E8" t="str">
            <v>Vestibulos</v>
          </cell>
        </row>
      </sheetData>
      <sheetData sheetId="49">
        <row r="8">
          <cell r="E8" t="str">
            <v>Almacen</v>
          </cell>
        </row>
      </sheetData>
      <sheetData sheetId="50">
        <row r="8">
          <cell r="E8" t="str">
            <v>Sala Tecnica</v>
          </cell>
        </row>
      </sheetData>
      <sheetData sheetId="51">
        <row r="8">
          <cell r="E8" t="str">
            <v>Archivos</v>
          </cell>
        </row>
      </sheetData>
      <sheetData sheetId="52">
        <row r="8">
          <cell r="E8" t="str">
            <v>Despachos</v>
          </cell>
        </row>
      </sheetData>
      <sheetData sheetId="53">
        <row r="8">
          <cell r="E8" t="str">
            <v>Escaleras</v>
          </cell>
        </row>
      </sheetData>
      <sheetData sheetId="54">
        <row r="8">
          <cell r="E8" t="str">
            <v>Vestibulos</v>
          </cell>
        </row>
      </sheetData>
      <sheetData sheetId="55">
        <row r="8">
          <cell r="E8" t="str">
            <v>Despachos</v>
          </cell>
        </row>
      </sheetData>
      <sheetData sheetId="56">
        <row r="8">
          <cell r="E8" t="str">
            <v>Despachos</v>
          </cell>
        </row>
      </sheetData>
      <sheetData sheetId="57">
        <row r="8">
          <cell r="E8" t="str">
            <v>Despachos</v>
          </cell>
        </row>
      </sheetData>
      <sheetData sheetId="58">
        <row r="8">
          <cell r="E8" t="str">
            <v>Office</v>
          </cell>
        </row>
      </sheetData>
      <sheetData sheetId="59">
        <row r="8">
          <cell r="E8" t="str">
            <v>Despachos</v>
          </cell>
        </row>
      </sheetData>
      <sheetData sheetId="60">
        <row r="8">
          <cell r="E8" t="str">
            <v>Despachos</v>
          </cell>
        </row>
      </sheetData>
      <sheetData sheetId="61">
        <row r="8">
          <cell r="E8" t="str">
            <v>Sala Tecnica</v>
          </cell>
        </row>
      </sheetData>
      <sheetData sheetId="62">
        <row r="8">
          <cell r="E8" t="str">
            <v>Almacen</v>
          </cell>
        </row>
      </sheetData>
      <sheetData sheetId="63">
        <row r="8">
          <cell r="E8" t="str">
            <v>Baños</v>
          </cell>
        </row>
      </sheetData>
      <sheetData sheetId="64">
        <row r="8">
          <cell r="E8" t="str">
            <v>Office</v>
          </cell>
        </row>
      </sheetData>
      <sheetData sheetId="65">
        <row r="8">
          <cell r="E8" t="str">
            <v>Entrada Exterior</v>
          </cell>
        </row>
      </sheetData>
      <sheetData sheetId="66">
        <row r="8">
          <cell r="E8" t="str">
            <v>Escaleras</v>
          </cell>
        </row>
      </sheetData>
      <sheetData sheetId="67">
        <row r="8">
          <cell r="E8" t="str">
            <v>Escaleras</v>
          </cell>
        </row>
      </sheetData>
      <sheetData sheetId="68">
        <row r="8">
          <cell r="E8" t="str">
            <v>Baños</v>
          </cell>
        </row>
      </sheetData>
      <sheetData sheetId="69">
        <row r="8">
          <cell r="E8" t="str">
            <v>Taller</v>
          </cell>
        </row>
      </sheetData>
      <sheetData sheetId="70">
        <row r="8">
          <cell r="E8" t="str">
            <v>Pista Deportiva</v>
          </cell>
        </row>
      </sheetData>
      <sheetData sheetId="71">
        <row r="8">
          <cell r="E8" t="str">
            <v>Parquing Interior G</v>
          </cell>
        </row>
      </sheetData>
      <sheetData sheetId="72">
        <row r="8">
          <cell r="E8" t="str">
            <v>Escaleras</v>
          </cell>
        </row>
      </sheetData>
      <sheetData sheetId="73">
        <row r="8">
          <cell r="E8" t="str">
            <v>Vestuarios Completos</v>
          </cell>
        </row>
      </sheetData>
      <sheetData sheetId="74">
        <row r="8">
          <cell r="E8" t="str">
            <v>Pasillos</v>
          </cell>
        </row>
      </sheetData>
      <sheetData sheetId="75">
        <row r="8">
          <cell r="E8" t="str">
            <v>Pista Deportiva</v>
          </cell>
        </row>
      </sheetData>
      <sheetData sheetId="76">
        <row r="8">
          <cell r="E8" t="str">
            <v>Sala Gimnasia Diafana</v>
          </cell>
        </row>
      </sheetData>
      <sheetData sheetId="77">
        <row r="8">
          <cell r="E8" t="str">
            <v>Escaleras</v>
          </cell>
        </row>
      </sheetData>
      <sheetData sheetId="78">
        <row r="8">
          <cell r="E8" t="str">
            <v>Sala de reuniones</v>
          </cell>
        </row>
      </sheetData>
      <sheetData sheetId="79">
        <row r="8">
          <cell r="E8" t="str">
            <v>Vestibulos</v>
          </cell>
        </row>
      </sheetData>
      <sheetData sheetId="80">
        <row r="8">
          <cell r="E8" t="str">
            <v>Vestibulos</v>
          </cell>
        </row>
      </sheetData>
      <sheetData sheetId="81">
        <row r="8">
          <cell r="E8" t="str">
            <v>Vestibulos</v>
          </cell>
        </row>
      </sheetData>
      <sheetData sheetId="82"/>
      <sheetData sheetId="83">
        <row r="4">
          <cell r="U4">
            <v>0</v>
          </cell>
        </row>
      </sheetData>
      <sheetData sheetId="84">
        <row r="6">
          <cell r="D6">
            <v>0</v>
          </cell>
        </row>
        <row r="7">
          <cell r="D7" t="str">
            <v xml:space="preserve">Seis veces día 7/7 </v>
          </cell>
        </row>
        <row r="8">
          <cell r="D8" t="str">
            <v xml:space="preserve">Cinco veces día 7/7 </v>
          </cell>
        </row>
        <row r="9">
          <cell r="D9" t="str">
            <v xml:space="preserve">Cuatro veces día 7/7 </v>
          </cell>
        </row>
        <row r="10">
          <cell r="D10" t="str">
            <v xml:space="preserve">Tres veces día 7/7 </v>
          </cell>
        </row>
        <row r="11">
          <cell r="D11" t="str">
            <v xml:space="preserve">Dos veces día 7/7 </v>
          </cell>
        </row>
        <row r="12">
          <cell r="D12" t="str">
            <v>Diario 7/7</v>
          </cell>
        </row>
        <row r="13">
          <cell r="D13" t="str">
            <v>Seis veces día 6/7</v>
          </cell>
        </row>
        <row r="14">
          <cell r="D14" t="str">
            <v xml:space="preserve">Cinco veces día 6/7 </v>
          </cell>
        </row>
        <row r="15">
          <cell r="D15" t="str">
            <v xml:space="preserve">Cuatro veces día 6/7 </v>
          </cell>
        </row>
        <row r="16">
          <cell r="D16" t="str">
            <v xml:space="preserve">Tres veces día 6/7 </v>
          </cell>
        </row>
        <row r="17">
          <cell r="D17" t="str">
            <v>Dos veces día 6/7</v>
          </cell>
        </row>
        <row r="18">
          <cell r="D18" t="str">
            <v>Diario 6/7</v>
          </cell>
        </row>
        <row r="19">
          <cell r="D19" t="str">
            <v xml:space="preserve">Seis veces día 5/7 </v>
          </cell>
        </row>
        <row r="20">
          <cell r="D20" t="str">
            <v xml:space="preserve">Cinco veces día 5/7 </v>
          </cell>
        </row>
        <row r="21">
          <cell r="D21" t="str">
            <v xml:space="preserve">Cuatro veces día 5/7 </v>
          </cell>
        </row>
        <row r="22">
          <cell r="D22" t="str">
            <v xml:space="preserve">Tres veces día 5/7 </v>
          </cell>
        </row>
        <row r="23">
          <cell r="D23" t="str">
            <v>Dos veces día 5/7</v>
          </cell>
        </row>
        <row r="24">
          <cell r="D24" t="str">
            <v>Diario 5/7</v>
          </cell>
        </row>
        <row r="25">
          <cell r="D25" t="str">
            <v>Cuatro veces semana</v>
          </cell>
        </row>
        <row r="26">
          <cell r="D26" t="str">
            <v>Tres veces semana</v>
          </cell>
        </row>
        <row r="27">
          <cell r="D27" t="str">
            <v>Dos veces semana</v>
          </cell>
        </row>
        <row r="28">
          <cell r="D28" t="str">
            <v>Alterno 5/7</v>
          </cell>
        </row>
        <row r="29">
          <cell r="D29" t="str">
            <v xml:space="preserve">Alterno 6/7 </v>
          </cell>
        </row>
        <row r="30">
          <cell r="D30" t="str">
            <v xml:space="preserve">Alterno 7/7 </v>
          </cell>
        </row>
        <row r="31">
          <cell r="D31" t="str">
            <v>Semanal</v>
          </cell>
        </row>
        <row r="32">
          <cell r="D32" t="str">
            <v>Una vez cada dos semanas</v>
          </cell>
        </row>
        <row r="33">
          <cell r="D33" t="str">
            <v>Quincenal</v>
          </cell>
        </row>
        <row r="34">
          <cell r="D34" t="str">
            <v>Mensual</v>
          </cell>
        </row>
        <row r="35">
          <cell r="D35" t="str">
            <v>Diez veces al año</v>
          </cell>
        </row>
        <row r="36">
          <cell r="D36" t="str">
            <v>Bimensual</v>
          </cell>
        </row>
        <row r="37">
          <cell r="D37" t="str">
            <v>Cinco veces al año</v>
          </cell>
        </row>
        <row r="38">
          <cell r="D38" t="str">
            <v>Trimestral</v>
          </cell>
        </row>
        <row r="39">
          <cell r="D39" t="str">
            <v>Cuatrimestral</v>
          </cell>
        </row>
        <row r="40">
          <cell r="D40" t="str">
            <v>Semestral</v>
          </cell>
        </row>
        <row r="41">
          <cell r="D41" t="str">
            <v>Anual</v>
          </cell>
        </row>
      </sheetData>
      <sheetData sheetId="85">
        <row r="8">
          <cell r="B8" t="str">
            <v>Almacen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ULES x PROV"/>
      <sheetName val="ESCANDALLO 2004"/>
      <sheetName val="Convenios"/>
      <sheetName val="T Madrid"/>
      <sheetName val="TAULES_x_PROV"/>
      <sheetName val="ESCANDALLO_2004"/>
      <sheetName val="T_Madrid"/>
      <sheetName val="amortizaciones"/>
    </sheetNames>
    <sheetDataSet>
      <sheetData sheetId="0"/>
      <sheetData sheetId="1"/>
      <sheetData sheetId="2">
        <row r="3">
          <cell r="A3" t="str">
            <v>A CORUÑA</v>
          </cell>
        </row>
        <row r="4">
          <cell r="A4" t="str">
            <v>ÁLAVA</v>
          </cell>
        </row>
        <row r="5">
          <cell r="A5" t="str">
            <v>ALBACETE</v>
          </cell>
        </row>
        <row r="6">
          <cell r="A6" t="str">
            <v>ALICANTE</v>
          </cell>
        </row>
        <row r="7">
          <cell r="A7" t="str">
            <v>ALMERÍA</v>
          </cell>
        </row>
        <row r="8">
          <cell r="A8" t="str">
            <v>ASTURIAS</v>
          </cell>
        </row>
        <row r="9">
          <cell r="A9" t="str">
            <v>ÁVILA</v>
          </cell>
        </row>
        <row r="10">
          <cell r="A10" t="str">
            <v>BADAJOZ</v>
          </cell>
        </row>
        <row r="11">
          <cell r="A11" t="str">
            <v>BALEARES</v>
          </cell>
        </row>
        <row r="12">
          <cell r="A12" t="str">
            <v>BARCELONA</v>
          </cell>
        </row>
        <row r="13">
          <cell r="A13" t="str">
            <v>BURGOS</v>
          </cell>
        </row>
        <row r="14">
          <cell r="A14" t="str">
            <v>CÁCERES</v>
          </cell>
        </row>
        <row r="15">
          <cell r="A15" t="str">
            <v>CÁDIZ</v>
          </cell>
        </row>
        <row r="16">
          <cell r="A16" t="str">
            <v>CANTABRIA</v>
          </cell>
        </row>
        <row r="17">
          <cell r="A17" t="str">
            <v>CASTELLÓN</v>
          </cell>
        </row>
        <row r="18">
          <cell r="A18" t="str">
            <v>CEUTA</v>
          </cell>
        </row>
        <row r="19">
          <cell r="A19" t="str">
            <v>CIUDAD REAL</v>
          </cell>
        </row>
        <row r="20">
          <cell r="A20" t="str">
            <v>CÓRDOBA</v>
          </cell>
        </row>
        <row r="21">
          <cell r="A21" t="str">
            <v>CUENCA</v>
          </cell>
        </row>
        <row r="22">
          <cell r="A22" t="str">
            <v>GIRONA</v>
          </cell>
        </row>
        <row r="23">
          <cell r="A23" t="str">
            <v>GRANADA</v>
          </cell>
        </row>
        <row r="24">
          <cell r="A24" t="str">
            <v>GUADALAJARA</v>
          </cell>
        </row>
        <row r="25">
          <cell r="A25" t="str">
            <v>GUIPÚZCOA</v>
          </cell>
        </row>
        <row r="26">
          <cell r="A26" t="str">
            <v>HUELVA</v>
          </cell>
        </row>
        <row r="27">
          <cell r="A27" t="str">
            <v>HUESCA</v>
          </cell>
        </row>
        <row r="28">
          <cell r="A28" t="str">
            <v>JAÉN</v>
          </cell>
        </row>
        <row r="29">
          <cell r="A29" t="str">
            <v>LA RIOJA</v>
          </cell>
        </row>
        <row r="30">
          <cell r="A30" t="str">
            <v>LAS PALMAS</v>
          </cell>
        </row>
        <row r="31">
          <cell r="A31" t="str">
            <v>LEÓN</v>
          </cell>
        </row>
        <row r="32">
          <cell r="A32" t="str">
            <v>LLEIDA</v>
          </cell>
        </row>
        <row r="33">
          <cell r="A33" t="str">
            <v>LUGO</v>
          </cell>
        </row>
        <row r="34">
          <cell r="A34" t="str">
            <v>MADRID</v>
          </cell>
        </row>
        <row r="35">
          <cell r="A35" t="str">
            <v>MÁLAGA</v>
          </cell>
        </row>
        <row r="36">
          <cell r="A36" t="str">
            <v>MELILLA</v>
          </cell>
        </row>
        <row r="37">
          <cell r="A37" t="str">
            <v>MURCIA</v>
          </cell>
        </row>
        <row r="38">
          <cell r="A38" t="str">
            <v>NAVARRA</v>
          </cell>
        </row>
        <row r="39">
          <cell r="A39" t="str">
            <v>OURENSE</v>
          </cell>
        </row>
        <row r="40">
          <cell r="A40" t="str">
            <v>PALENCIA</v>
          </cell>
        </row>
        <row r="41">
          <cell r="A41" t="str">
            <v>PONTEVEDRA</v>
          </cell>
        </row>
        <row r="42">
          <cell r="A42" t="str">
            <v>SALAMANCA</v>
          </cell>
        </row>
        <row r="43">
          <cell r="A43" t="str">
            <v>SEGOVIA</v>
          </cell>
        </row>
        <row r="44">
          <cell r="A44" t="str">
            <v>SEVILLA</v>
          </cell>
        </row>
        <row r="45">
          <cell r="A45" t="str">
            <v>SORIA</v>
          </cell>
        </row>
        <row r="46">
          <cell r="A46" t="str">
            <v>TARRAGONA</v>
          </cell>
        </row>
        <row r="47">
          <cell r="A47" t="str">
            <v>TENERIFE</v>
          </cell>
        </row>
        <row r="48">
          <cell r="A48" t="str">
            <v>TERUEL</v>
          </cell>
        </row>
        <row r="49">
          <cell r="A49" t="str">
            <v>TOLEDO</v>
          </cell>
        </row>
        <row r="50">
          <cell r="A50" t="str">
            <v>VALENCIA</v>
          </cell>
        </row>
        <row r="51">
          <cell r="A51" t="str">
            <v>VALLADOLID</v>
          </cell>
        </row>
        <row r="52">
          <cell r="A52" t="str">
            <v>VIZCAYA</v>
          </cell>
        </row>
        <row r="53">
          <cell r="A53" t="str">
            <v>ZAMORA</v>
          </cell>
        </row>
        <row r="54">
          <cell r="A54" t="str">
            <v>ZARAGOZA</v>
          </cell>
        </row>
        <row r="55">
          <cell r="A55" t="str">
            <v>A CORUÑA C.S.</v>
          </cell>
        </row>
        <row r="56">
          <cell r="A56" t="str">
            <v>ALICANTE C.S.</v>
          </cell>
        </row>
        <row r="57">
          <cell r="A57" t="str">
            <v>ASTURIAS TRANS.</v>
          </cell>
        </row>
        <row r="58">
          <cell r="A58" t="str">
            <v>OURENSE C.S.</v>
          </cell>
        </row>
        <row r="59">
          <cell r="A59" t="str">
            <v>SON DURETA</v>
          </cell>
        </row>
        <row r="60">
          <cell r="A60" t="str">
            <v>MADRID SIDERO</v>
          </cell>
        </row>
        <row r="61">
          <cell r="A61" t="str">
            <v>MÁLAGA AVO</v>
          </cell>
        </row>
        <row r="62">
          <cell r="A62" t="str">
            <v>TENERIFE AVO</v>
          </cell>
        </row>
        <row r="63">
          <cell r="A63" t="str">
            <v>RENFE</v>
          </cell>
        </row>
        <row r="64">
          <cell r="A64" t="str">
            <v>ARAGÓN SAS</v>
          </cell>
        </row>
      </sheetData>
      <sheetData sheetId="3"/>
      <sheetData sheetId="4"/>
      <sheetData sheetId="5"/>
      <sheetData sheetId="6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ERTA"/>
      <sheetName val="PERSONAL"/>
      <sheetName val="INVERSIONES"/>
      <sheetName val="Tabla_Salarial"/>
      <sheetName val="Hoja1"/>
      <sheetName val="Hoja2"/>
    </sheetNames>
    <sheetDataSet>
      <sheetData sheetId="0"/>
      <sheetData sheetId="1"/>
      <sheetData sheetId="2"/>
      <sheetData sheetId="3">
        <row r="4">
          <cell r="M4" t="str">
            <v>BARCELONA</v>
          </cell>
          <cell r="N4" t="str">
            <v>Responsable Equipo</v>
          </cell>
        </row>
        <row r="5">
          <cell r="M5" t="str">
            <v>GIRONA</v>
          </cell>
          <cell r="N5" t="str">
            <v>Especialista</v>
          </cell>
        </row>
        <row r="6">
          <cell r="M6" t="str">
            <v>MADRID</v>
          </cell>
          <cell r="N6" t="str">
            <v>Conductor -limpiador</v>
          </cell>
        </row>
        <row r="7">
          <cell r="M7" t="str">
            <v>LLEIDA</v>
          </cell>
          <cell r="N7" t="str">
            <v>Limpiador</v>
          </cell>
        </row>
        <row r="8">
          <cell r="M8" t="str">
            <v>TARRAGONA</v>
          </cell>
        </row>
        <row r="9">
          <cell r="M9" t="str">
            <v>VALENCIA</v>
          </cell>
        </row>
        <row r="10">
          <cell r="M10" t="str">
            <v>LEON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C27"/>
  <sheetViews>
    <sheetView showGridLines="0" showRowColHeaders="0" workbookViewId="0"/>
  </sheetViews>
  <sheetFormatPr defaultColWidth="11.42578125" defaultRowHeight="12.75"/>
  <cols>
    <col min="1" max="1" width="169.28515625" customWidth="1"/>
    <col min="2" max="2" width="10" customWidth="1"/>
    <col min="3" max="3" width="6.42578125" customWidth="1"/>
  </cols>
  <sheetData>
    <row r="1" spans="1:3">
      <c r="A1" s="145"/>
      <c r="B1" s="145"/>
      <c r="C1" s="145"/>
    </row>
    <row r="2" spans="1:3" ht="23.25">
      <c r="A2" s="144" t="s">
        <v>65</v>
      </c>
      <c r="B2" s="274" t="s">
        <v>21</v>
      </c>
      <c r="C2" s="274"/>
    </row>
    <row r="3" spans="1:3">
      <c r="A3" s="145"/>
      <c r="B3" s="145"/>
      <c r="C3" s="145"/>
    </row>
    <row r="4" spans="1:3">
      <c r="A4" s="146"/>
      <c r="B4" s="145"/>
      <c r="C4" s="145"/>
    </row>
    <row r="5" spans="1:3" ht="15.75">
      <c r="A5" s="147" t="s">
        <v>66</v>
      </c>
      <c r="B5" s="145"/>
      <c r="C5" s="145"/>
    </row>
    <row r="6" spans="1:3" ht="14.25">
      <c r="A6" s="148"/>
      <c r="B6" s="145"/>
      <c r="C6" s="145"/>
    </row>
    <row r="7" spans="1:3" ht="15">
      <c r="A7" s="149" t="s">
        <v>67</v>
      </c>
      <c r="B7" s="145"/>
      <c r="C7" s="145"/>
    </row>
    <row r="8" spans="1:3" ht="14.25">
      <c r="A8" s="148"/>
      <c r="B8" s="145"/>
      <c r="C8" s="145"/>
    </row>
    <row r="9" spans="1:3" ht="15">
      <c r="A9" s="149" t="s">
        <v>68</v>
      </c>
      <c r="B9" s="145"/>
      <c r="C9" s="145"/>
    </row>
    <row r="10" spans="1:3" ht="14.25">
      <c r="A10" s="148"/>
      <c r="B10" s="145"/>
      <c r="C10" s="145"/>
    </row>
    <row r="11" spans="1:3" ht="15">
      <c r="A11" s="149" t="s">
        <v>69</v>
      </c>
      <c r="B11" s="145"/>
      <c r="C11" s="145"/>
    </row>
    <row r="12" spans="1:3" ht="14.25">
      <c r="A12" s="148"/>
      <c r="B12" s="145"/>
      <c r="C12" s="145"/>
    </row>
    <row r="13" spans="1:3" ht="15">
      <c r="A13" s="149" t="s">
        <v>70</v>
      </c>
      <c r="B13" s="145"/>
      <c r="C13" s="145"/>
    </row>
    <row r="14" spans="1:3" ht="14.25">
      <c r="A14" s="148"/>
      <c r="B14" s="145"/>
      <c r="C14" s="145"/>
    </row>
    <row r="15" spans="1:3" ht="14.25">
      <c r="A15" s="148"/>
      <c r="B15" s="145"/>
      <c r="C15" s="145"/>
    </row>
    <row r="16" spans="1:3" ht="15.75">
      <c r="A16" s="147" t="s">
        <v>71</v>
      </c>
      <c r="B16" s="145"/>
      <c r="C16" s="145"/>
    </row>
    <row r="17" spans="1:3" ht="14.25">
      <c r="A17" s="148"/>
      <c r="B17" s="145"/>
      <c r="C17" s="145"/>
    </row>
    <row r="18" spans="1:3" ht="15.75">
      <c r="A18" s="150" t="s">
        <v>121</v>
      </c>
      <c r="B18" s="145"/>
      <c r="C18" s="145"/>
    </row>
    <row r="19" spans="1:3" ht="14.25">
      <c r="A19" s="148"/>
      <c r="B19" s="145"/>
      <c r="C19" s="145"/>
    </row>
    <row r="20" spans="1:3" ht="15">
      <c r="A20" s="149" t="s">
        <v>72</v>
      </c>
      <c r="B20" s="145"/>
      <c r="C20" s="145"/>
    </row>
    <row r="21" spans="1:3" ht="14.25">
      <c r="A21" s="148"/>
      <c r="B21" s="145"/>
      <c r="C21" s="145"/>
    </row>
    <row r="22" spans="1:3" ht="15.75">
      <c r="A22" s="147" t="s">
        <v>73</v>
      </c>
      <c r="B22" s="145"/>
      <c r="C22" s="145"/>
    </row>
    <row r="23" spans="1:3" ht="15">
      <c r="A23" s="149" t="s">
        <v>74</v>
      </c>
      <c r="B23" s="145"/>
      <c r="C23" s="145"/>
    </row>
    <row r="24" spans="1:3" ht="14.25">
      <c r="A24" s="151"/>
      <c r="B24" s="145"/>
      <c r="C24" s="145"/>
    </row>
    <row r="25" spans="1:3" ht="15">
      <c r="A25" s="152" t="s">
        <v>75</v>
      </c>
      <c r="B25" s="145"/>
      <c r="C25" s="145"/>
    </row>
    <row r="26" spans="1:3">
      <c r="A26" s="153"/>
      <c r="B26" s="145"/>
      <c r="C26" s="145"/>
    </row>
    <row r="27" spans="1:3">
      <c r="A27" s="145"/>
      <c r="B27" s="145"/>
      <c r="C27" s="145"/>
    </row>
  </sheetData>
  <sheetProtection algorithmName="SHA-512" hashValue="IkgzJSEeE/zMuaMBkBdL5CNoGu2s+vRF4EBdnTbxXHeIBq/xIEZk98sKTJmJp+2k64ppaTHLLXV3VgABkpwXBw==" saltValue="BEte57IjVi7YefbS1P3/8Q==" spinCount="100000" sheet="1" objects="1" scenarios="1"/>
  <mergeCells count="1">
    <mergeCell ref="B2:C2"/>
  </mergeCells>
  <hyperlinks>
    <hyperlink ref="B2:C2" location="Inici!A1" display="Inici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 filterMode="1">
    <pageSetUpPr fitToPage="1"/>
  </sheetPr>
  <dimension ref="A1:BD105"/>
  <sheetViews>
    <sheetView zoomScaleNormal="100" workbookViewId="0">
      <pane xSplit="6" ySplit="7" topLeftCell="G31" activePane="bottomRight" state="frozen"/>
      <selection sqref="A1:AE1"/>
      <selection pane="topRight" sqref="A1:AE1"/>
      <selection pane="bottomLeft" sqref="A1:AE1"/>
      <selection pane="bottomRight" activeCell="G38" sqref="G38"/>
    </sheetView>
  </sheetViews>
  <sheetFormatPr defaultColWidth="11.42578125" defaultRowHeight="15"/>
  <cols>
    <col min="1" max="1" width="2.85546875" style="2" customWidth="1"/>
    <col min="2" max="2" width="23.42578125" style="2" customWidth="1"/>
    <col min="3" max="3" width="11.5703125" style="2" bestFit="1" customWidth="1"/>
    <col min="4" max="4" width="19.5703125" style="2" customWidth="1"/>
    <col min="5" max="5" width="9.5703125" style="2" customWidth="1"/>
    <col min="6" max="6" width="10.42578125" style="2" bestFit="1" customWidth="1"/>
    <col min="7" max="7" width="10.28515625" style="2" customWidth="1"/>
    <col min="8" max="8" width="14.28515625" style="2" bestFit="1" customWidth="1"/>
    <col min="9" max="9" width="3" style="2" hidden="1" customWidth="1"/>
    <col min="10" max="10" width="4.7109375" style="2" hidden="1" customWidth="1"/>
    <col min="11" max="11" width="6.5703125" style="2" bestFit="1" customWidth="1"/>
    <col min="12" max="12" width="7.7109375" style="2" bestFit="1" customWidth="1"/>
    <col min="13" max="16" width="8.42578125" style="2" customWidth="1"/>
    <col min="17" max="17" width="4.85546875" style="2" bestFit="1" customWidth="1"/>
    <col min="18" max="18" width="8.42578125" style="2" customWidth="1"/>
    <col min="19" max="19" width="4.85546875" style="2" bestFit="1" customWidth="1"/>
    <col min="20" max="20" width="8.42578125" style="2" customWidth="1"/>
    <col min="21" max="21" width="9.28515625" style="2" customWidth="1"/>
    <col min="22" max="22" width="8.42578125" style="2" bestFit="1" customWidth="1"/>
    <col min="23" max="23" width="8.42578125" style="2" customWidth="1"/>
    <col min="24" max="24" width="10.42578125" style="2" bestFit="1" customWidth="1"/>
    <col min="25" max="25" width="4.7109375" style="2" customWidth="1"/>
    <col min="26" max="26" width="4.140625" style="2" bestFit="1" customWidth="1"/>
    <col min="27" max="27" width="5" style="2" bestFit="1" customWidth="1"/>
    <col min="28" max="28" width="7.140625" style="2" bestFit="1" customWidth="1"/>
    <col min="29" max="29" width="7.140625" style="2" customWidth="1"/>
    <col min="30" max="30" width="7.28515625" style="2" bestFit="1" customWidth="1"/>
    <col min="31" max="31" width="7.28515625" style="2" customWidth="1"/>
    <col min="32" max="32" width="6.85546875" style="2" bestFit="1" customWidth="1"/>
    <col min="33" max="33" width="7" style="2" bestFit="1" customWidth="1"/>
    <col min="34" max="34" width="7" style="2" customWidth="1"/>
    <col min="35" max="35" width="5.5703125" style="2" bestFit="1" customWidth="1"/>
    <col min="36" max="36" width="10.28515625" style="2" bestFit="1" customWidth="1"/>
    <col min="37" max="37" width="7.140625" style="2" bestFit="1" customWidth="1"/>
    <col min="38" max="38" width="7.140625" style="2" customWidth="1"/>
    <col min="39" max="39" width="6.140625" style="2" bestFit="1" customWidth="1"/>
    <col min="40" max="40" width="10.28515625" style="2" bestFit="1" customWidth="1"/>
    <col min="41" max="41" width="10.28515625" style="2" customWidth="1"/>
    <col min="42" max="42" width="5.28515625" style="2" bestFit="1" customWidth="1"/>
    <col min="43" max="43" width="9.5703125" style="2" bestFit="1" customWidth="1"/>
    <col min="44" max="44" width="7.140625" style="2" bestFit="1" customWidth="1"/>
    <col min="45" max="45" width="6.140625" style="2" bestFit="1" customWidth="1"/>
    <col min="46" max="46" width="9.5703125" style="2" bestFit="1" customWidth="1"/>
    <col min="47" max="47" width="8.42578125" style="2" hidden="1" customWidth="1"/>
    <col min="48" max="48" width="7" style="2" hidden="1" customWidth="1"/>
    <col min="49" max="49" width="9.5703125" style="2" hidden="1" customWidth="1"/>
    <col min="50" max="50" width="8.42578125" style="2" bestFit="1" customWidth="1"/>
    <col min="51" max="51" width="7" style="2" bestFit="1" customWidth="1"/>
    <col min="52" max="52" width="9.5703125" style="2" bestFit="1" customWidth="1"/>
    <col min="53" max="53" width="6.85546875" style="2" customWidth="1"/>
    <col min="54" max="54" width="6.140625" style="2" customWidth="1"/>
    <col min="55" max="55" width="9.5703125" style="2" customWidth="1"/>
    <col min="56" max="56" width="13.7109375" style="2" bestFit="1" customWidth="1"/>
    <col min="57" max="16384" width="11.42578125" style="2"/>
  </cols>
  <sheetData>
    <row r="1" spans="1:56" ht="34.5" thickBot="1">
      <c r="A1" s="7"/>
      <c r="B1" s="274" t="s">
        <v>21</v>
      </c>
      <c r="C1" s="274"/>
      <c r="E1" s="8" t="str">
        <f>+'2'!E1</f>
        <v>Ajuntament de Matadepera</v>
      </c>
      <c r="F1" s="9"/>
      <c r="G1" s="9"/>
      <c r="H1" s="9"/>
      <c r="I1" s="9"/>
      <c r="J1" s="9"/>
      <c r="K1" s="9"/>
      <c r="L1" s="9"/>
      <c r="M1" s="10"/>
      <c r="N1" s="9"/>
      <c r="O1" s="9"/>
      <c r="P1" s="288" t="str">
        <f>+'Resumen Estudio'!D10</f>
        <v>Escola Ginesta Primària</v>
      </c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11"/>
      <c r="AD1" s="11"/>
      <c r="AE1" s="11"/>
      <c r="AF1" s="11"/>
      <c r="AG1" s="57"/>
      <c r="AH1" s="57"/>
      <c r="AI1" s="57"/>
      <c r="AJ1" s="58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ht="15.75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ht="30.75" customHeight="1" thickBot="1">
      <c r="A3" s="7"/>
      <c r="B3" s="309" t="str">
        <f>+'2'!B3:D3</f>
        <v>Annex 4</v>
      </c>
      <c r="C3" s="309"/>
      <c r="D3" s="309"/>
      <c r="E3" s="15"/>
      <c r="F3" s="127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9" t="s">
        <v>12</v>
      </c>
      <c r="Y3" s="13"/>
      <c r="Z3" s="13"/>
      <c r="AA3" s="13"/>
      <c r="AB3" s="13"/>
      <c r="AC3" s="13"/>
      <c r="AD3" s="13"/>
      <c r="AE3" s="13"/>
      <c r="AF3" s="13"/>
      <c r="AG3" s="293" t="str">
        <f>'1'!AG3</f>
        <v>Vidres interiors</v>
      </c>
      <c r="AH3" s="293"/>
      <c r="AI3" s="293"/>
      <c r="AJ3" s="293"/>
      <c r="AK3" s="293" t="str">
        <f>'1'!AK3</f>
        <v>Vidres perimetre</v>
      </c>
      <c r="AL3" s="293"/>
      <c r="AM3" s="293"/>
      <c r="AN3" s="293"/>
      <c r="AO3" s="293" t="str">
        <f>'1'!AO3</f>
        <v>Punts de llum i difusors d'aire</v>
      </c>
      <c r="AP3" s="293"/>
      <c r="AQ3" s="293"/>
      <c r="AR3" s="293" t="str">
        <f>'1'!AR3</f>
        <v>Neteja de cadires i moquetes</v>
      </c>
      <c r="AS3" s="293"/>
      <c r="AT3" s="293"/>
      <c r="AU3" s="293" t="str">
        <f>'1'!AU3</f>
        <v>Neteja de Sostres</v>
      </c>
      <c r="AV3" s="293"/>
      <c r="AW3" s="293"/>
      <c r="AX3" s="293" t="str">
        <f>'1'!AX3</f>
        <v>Tractament de Terres</v>
      </c>
      <c r="AY3" s="293"/>
      <c r="AZ3" s="293"/>
      <c r="BA3" s="293" t="str">
        <f>'1'!BA3</f>
        <v>Neteja de Persianes</v>
      </c>
      <c r="BB3" s="293"/>
      <c r="BC3" s="293"/>
      <c r="BD3" s="19" t="s">
        <v>4</v>
      </c>
    </row>
    <row r="4" spans="1:56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+L101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160">
        <f>+'Resumen Estudio'!H10</f>
        <v>10.5</v>
      </c>
      <c r="Y4" s="23"/>
      <c r="Z4" s="23"/>
      <c r="AA4" s="23"/>
      <c r="AB4" s="23"/>
      <c r="AC4" s="23"/>
      <c r="AD4" s="23"/>
      <c r="AE4" s="23"/>
      <c r="AF4" s="23"/>
      <c r="AG4" s="304"/>
      <c r="AH4" s="304"/>
      <c r="AI4" s="302">
        <f>'1'!AI4</f>
        <v>3</v>
      </c>
      <c r="AJ4" s="303">
        <f>'1'!AJ4</f>
        <v>0</v>
      </c>
      <c r="AK4" s="304"/>
      <c r="AL4" s="304"/>
      <c r="AM4" s="302">
        <f>'1'!AM4</f>
        <v>3</v>
      </c>
      <c r="AN4" s="303">
        <f>'1'!AN4</f>
        <v>0</v>
      </c>
      <c r="AO4" s="304" t="str">
        <f>'1'!AO4</f>
        <v>Freq</v>
      </c>
      <c r="AP4" s="302">
        <f>'1'!AP4</f>
        <v>1</v>
      </c>
      <c r="AQ4" s="303">
        <f>'1'!AQ4</f>
        <v>0</v>
      </c>
      <c r="AR4" s="304" t="str">
        <f>'1'!AR4</f>
        <v>Freq</v>
      </c>
      <c r="AS4" s="302">
        <f>'1'!AS4</f>
        <v>1</v>
      </c>
      <c r="AT4" s="303">
        <f>'1'!AT4</f>
        <v>0</v>
      </c>
      <c r="AU4" s="304" t="str">
        <f>'1'!AU4</f>
        <v>Freq</v>
      </c>
      <c r="AV4" s="302">
        <f>'1'!AV4</f>
        <v>1</v>
      </c>
      <c r="AW4" s="303">
        <f>'1'!AW4</f>
        <v>50</v>
      </c>
      <c r="AX4" s="304" t="str">
        <f>'1'!AX4</f>
        <v>Freq</v>
      </c>
      <c r="AY4" s="302">
        <f>'1'!AY4</f>
        <v>1</v>
      </c>
      <c r="AZ4" s="303">
        <f>'1'!AZ4</f>
        <v>0</v>
      </c>
      <c r="BA4" s="304" t="str">
        <f>'1'!BA4</f>
        <v>Freq</v>
      </c>
      <c r="BB4" s="302">
        <f>'1'!BB4</f>
        <v>1</v>
      </c>
      <c r="BC4" s="303">
        <f>'1'!BC4</f>
        <v>0</v>
      </c>
      <c r="BD4" s="294">
        <f>BD101</f>
        <v>0</v>
      </c>
    </row>
    <row r="5" spans="1:56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96" t="s">
        <v>7</v>
      </c>
      <c r="Z5" s="297"/>
      <c r="AA5" s="298"/>
      <c r="AB5" s="298"/>
      <c r="AC5" s="297"/>
      <c r="AD5" s="297"/>
      <c r="AE5" s="297"/>
      <c r="AF5" s="299"/>
      <c r="AG5" s="304"/>
      <c r="AH5" s="304"/>
      <c r="AI5" s="302"/>
      <c r="AJ5" s="303"/>
      <c r="AK5" s="304"/>
      <c r="AL5" s="304"/>
      <c r="AM5" s="302"/>
      <c r="AN5" s="303"/>
      <c r="AO5" s="304"/>
      <c r="AP5" s="302"/>
      <c r="AQ5" s="303"/>
      <c r="AR5" s="304"/>
      <c r="AS5" s="302"/>
      <c r="AT5" s="303"/>
      <c r="AU5" s="304"/>
      <c r="AV5" s="302"/>
      <c r="AW5" s="303"/>
      <c r="AX5" s="304"/>
      <c r="AY5" s="302"/>
      <c r="AZ5" s="303"/>
      <c r="BA5" s="304"/>
      <c r="BB5" s="302"/>
      <c r="BC5" s="303"/>
      <c r="BD5" s="295"/>
    </row>
    <row r="6" spans="1:56" ht="30.75" customHeight="1" thickBot="1">
      <c r="A6" s="24"/>
      <c r="B6" s="142" t="s">
        <v>22</v>
      </c>
      <c r="C6" s="142" t="s">
        <v>8</v>
      </c>
      <c r="D6" s="142" t="s">
        <v>5</v>
      </c>
      <c r="E6" s="142" t="s">
        <v>23</v>
      </c>
      <c r="F6" s="142" t="s">
        <v>9</v>
      </c>
      <c r="G6" s="142" t="s">
        <v>24</v>
      </c>
      <c r="H6" s="142" t="s">
        <v>25</v>
      </c>
      <c r="I6" s="118"/>
      <c r="J6" s="118"/>
      <c r="K6" s="142" t="s">
        <v>26</v>
      </c>
      <c r="L6" s="142" t="s">
        <v>27</v>
      </c>
      <c r="M6" s="142" t="s">
        <v>28</v>
      </c>
      <c r="N6" s="142" t="s">
        <v>29</v>
      </c>
      <c r="O6" s="142" t="s">
        <v>30</v>
      </c>
      <c r="P6" s="142" t="s">
        <v>31</v>
      </c>
      <c r="Q6" s="142"/>
      <c r="R6" s="142" t="s">
        <v>37</v>
      </c>
      <c r="S6" s="142"/>
      <c r="T6" s="142" t="s">
        <v>38</v>
      </c>
      <c r="U6" s="142" t="s">
        <v>32</v>
      </c>
      <c r="V6" s="142" t="s">
        <v>33</v>
      </c>
      <c r="W6" s="142" t="s">
        <v>52</v>
      </c>
      <c r="X6" s="142" t="s">
        <v>34</v>
      </c>
      <c r="Y6" s="142" t="s">
        <v>10</v>
      </c>
      <c r="Z6" s="142" t="s">
        <v>35</v>
      </c>
      <c r="AA6" s="300" t="s">
        <v>36</v>
      </c>
      <c r="AB6" s="301"/>
      <c r="AC6" s="310" t="s">
        <v>39</v>
      </c>
      <c r="AD6" s="311"/>
      <c r="AE6" s="310" t="s">
        <v>40</v>
      </c>
      <c r="AF6" s="312"/>
      <c r="AG6" s="25" t="s">
        <v>97</v>
      </c>
      <c r="AH6" s="25" t="s">
        <v>6</v>
      </c>
      <c r="AI6" s="25" t="s">
        <v>11</v>
      </c>
      <c r="AJ6" s="25" t="s">
        <v>45</v>
      </c>
      <c r="AK6" s="25" t="s">
        <v>97</v>
      </c>
      <c r="AL6" s="25" t="s">
        <v>6</v>
      </c>
      <c r="AM6" s="25" t="s">
        <v>11</v>
      </c>
      <c r="AN6" s="25" t="s">
        <v>45</v>
      </c>
      <c r="AO6" s="25" t="s">
        <v>97</v>
      </c>
      <c r="AP6" s="25" t="str">
        <f>+'1'!AP6</f>
        <v>H/V</v>
      </c>
      <c r="AQ6" s="25" t="str">
        <f>+'1'!AQ6</f>
        <v>Hores/mes</v>
      </c>
      <c r="AR6" s="25" t="s">
        <v>97</v>
      </c>
      <c r="AS6" s="25" t="str">
        <f>+'1'!AS6</f>
        <v>H/V</v>
      </c>
      <c r="AT6" s="25" t="str">
        <f>+'1'!AT6</f>
        <v>Hores/mes</v>
      </c>
      <c r="AU6" s="25" t="s">
        <v>97</v>
      </c>
      <c r="AV6" s="25" t="str">
        <f>+'1'!AV6</f>
        <v>H/V</v>
      </c>
      <c r="AW6" s="25" t="str">
        <f>+'1'!AW6</f>
        <v>Hores/mes</v>
      </c>
      <c r="AX6" s="25" t="s">
        <v>97</v>
      </c>
      <c r="AY6" s="25" t="str">
        <f>+'1'!AY6</f>
        <v>H/V</v>
      </c>
      <c r="AZ6" s="25" t="str">
        <f>+'1'!AZ6</f>
        <v>Hores/mes</v>
      </c>
      <c r="BA6" s="25" t="s">
        <v>97</v>
      </c>
      <c r="BB6" s="25" t="str">
        <f>+'1'!BB6</f>
        <v>H/V</v>
      </c>
      <c r="BC6" s="25" t="str">
        <f>+'1'!BC6</f>
        <v>Hores/mes</v>
      </c>
      <c r="BD6" s="28" t="s">
        <v>4</v>
      </c>
    </row>
    <row r="7" spans="1:56">
      <c r="A7" s="24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41"/>
      <c r="X7" s="118"/>
      <c r="Y7" s="118"/>
      <c r="Z7" s="118"/>
      <c r="AA7" s="118"/>
      <c r="AB7" s="118"/>
      <c r="AC7" s="118"/>
      <c r="AD7" s="118"/>
      <c r="AE7" s="118"/>
      <c r="AF7" s="118"/>
      <c r="AG7" s="29"/>
      <c r="AH7" s="29"/>
      <c r="AI7" s="30"/>
      <c r="AJ7" s="31"/>
      <c r="AK7" s="29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29"/>
      <c r="BB7" s="30"/>
      <c r="BC7" s="31"/>
      <c r="BD7" s="60"/>
    </row>
    <row r="8" spans="1:56">
      <c r="A8" s="32">
        <v>7</v>
      </c>
      <c r="B8" s="169" t="s">
        <v>159</v>
      </c>
      <c r="C8" s="170" t="s">
        <v>205</v>
      </c>
      <c r="D8" s="34" t="s">
        <v>324</v>
      </c>
      <c r="E8" s="35" t="s">
        <v>209</v>
      </c>
      <c r="F8" s="36">
        <v>60</v>
      </c>
      <c r="G8" s="73"/>
      <c r="H8" s="273" t="s">
        <v>124</v>
      </c>
      <c r="I8" s="74">
        <f>IF(H8=Tablas!$B$5,Tablas!$C$5,VLOOKUP(H8,Tablas!$B$5:$D$40,2,FALSE))</f>
        <v>19</v>
      </c>
      <c r="J8" s="71">
        <f>IF(I8=0,"",VLOOKUP(I8,Tablas!$C$5:$D$40,2,FALSE))</f>
        <v>21.72583333333333</v>
      </c>
      <c r="K8" s="37" t="str">
        <f t="shared" ref="K8" si="1">IF(G8=0,"0",F8/G8)</f>
        <v>0</v>
      </c>
      <c r="L8" s="38">
        <f t="shared" ref="L8:L54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54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54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54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54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17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17" si="8">(IF($Y8=7,$K8,)+IF($Y8=21,$K8*3,)+IF($Y8=42,$K8*6,0)+IF($Y8=28,$K8*4,0)+IF($Y8=14,$K8*2,))*S8</f>
        <v>0</v>
      </c>
      <c r="U8" s="42">
        <f t="shared" ref="U8:U17" si="9">SUM(+L8+M8+N8+O8+P8+R8+T8)</f>
        <v>0</v>
      </c>
      <c r="V8" s="43">
        <f t="shared" ref="V8:V17" si="10">+U8*4.345</f>
        <v>0</v>
      </c>
      <c r="W8" s="193">
        <f t="shared" ref="W8:W71" si="11">$X$4</f>
        <v>10.5</v>
      </c>
      <c r="X8" s="44">
        <f>IF(V8="","",W8*V8)</f>
        <v>0</v>
      </c>
      <c r="Y8" s="45">
        <f t="shared" ref="Y8:Y17" si="12">ROUND(J8/4.3452380952381,1)</f>
        <v>5</v>
      </c>
      <c r="Z8" s="46" t="s">
        <v>78</v>
      </c>
      <c r="AA8" s="39">
        <v>1</v>
      </c>
      <c r="AB8" s="47">
        <f t="shared" ref="AB8:AB17" si="13">+IF($Z8="M",$U8,IF($Z8="MT",$U8/2,IF(Z8="MN",$U8/2,IF($Z8="MTN",$U8/3,0))))*AA8</f>
        <v>0</v>
      </c>
      <c r="AC8" s="39">
        <v>1</v>
      </c>
      <c r="AD8" s="47">
        <f t="shared" ref="AD8:AD17" si="14">+IF($Z8="T",$U8,IF($Z8="MT",$U8/2,IF($Z8="TN",$U8/2,IF($Z8="MTN",$U8/3,0))))*AC8</f>
        <v>0</v>
      </c>
      <c r="AE8" s="39">
        <v>1</v>
      </c>
      <c r="AF8" s="47">
        <f t="shared" ref="AF8:AF17" si="15">+IF($Z8="N",$U8,IF($Z8="MN",$U8/2,IF($Z8="TN",$U8/2,IF($Z8="MTN",$U8/3,0))))*AE8</f>
        <v>0</v>
      </c>
      <c r="AG8" s="188">
        <v>3</v>
      </c>
      <c r="AH8" s="194">
        <f t="shared" ref="AH8:AH17" si="16">+$AI$4</f>
        <v>3</v>
      </c>
      <c r="AI8" s="49">
        <f t="shared" ref="AI8:AI17" si="17">IF(AJ$4=0,0,(AG8/AJ$4))</f>
        <v>0</v>
      </c>
      <c r="AJ8" s="50">
        <f t="shared" ref="AJ8:AJ17" si="18">IF(AJ$4=0,0,(AI8*AI$4/12))</f>
        <v>0</v>
      </c>
      <c r="AK8" s="188">
        <v>9</v>
      </c>
      <c r="AL8" s="194">
        <f t="shared" ref="AL8:AL17" si="19">+$AM$4</f>
        <v>3</v>
      </c>
      <c r="AM8" s="49">
        <f t="shared" ref="AM8:AM17" si="20">IF(AN$4=0,0,(AK8/AN$4))</f>
        <v>0</v>
      </c>
      <c r="AN8" s="50">
        <f t="shared" ref="AN8:AN17" si="21">IF(AN$4=0,0,(AM8*AM$4/12))</f>
        <v>0</v>
      </c>
      <c r="AO8" s="188">
        <v>60</v>
      </c>
      <c r="AP8" s="49">
        <f t="shared" ref="AP8:AP17" si="22">IF(AQ$4=0,0,(AO8/AQ$4))</f>
        <v>0</v>
      </c>
      <c r="AQ8" s="50">
        <f t="shared" ref="AQ8:AQ17" si="23">IF(AQ$4=0,0,(AP8*AP$4/12))</f>
        <v>0</v>
      </c>
      <c r="AR8" s="188"/>
      <c r="AS8" s="49">
        <f t="shared" ref="AS8:AS17" si="24">IF(AT$4=0,0,(AR8/AT$4))</f>
        <v>0</v>
      </c>
      <c r="AT8" s="50">
        <f t="shared" ref="AT8:AT17" si="25">IF(AT$4=0,0,(AS8*AS$4/12))</f>
        <v>0</v>
      </c>
      <c r="AU8" s="62"/>
      <c r="AV8" s="49">
        <f t="shared" ref="AV8:AV17" si="26">IF(AW$4=0,0,(AU8/AW$4))</f>
        <v>0</v>
      </c>
      <c r="AW8" s="50">
        <f t="shared" ref="AW8:AW17" si="27">IF(AW$4=0,0,(AV8*AV$4/12))</f>
        <v>0</v>
      </c>
      <c r="AX8" s="188">
        <v>60</v>
      </c>
      <c r="AY8" s="49">
        <f t="shared" ref="AY8:AY17" si="28">IF(AZ$4=0,0,(AX8/AZ$4))</f>
        <v>0</v>
      </c>
      <c r="AZ8" s="50">
        <f t="shared" ref="AZ8:AZ17" si="29">IF(AZ$4=0,0,(AY8*AY$4/12))</f>
        <v>0</v>
      </c>
      <c r="BA8" s="188">
        <v>4.5</v>
      </c>
      <c r="BB8" s="49">
        <f t="shared" ref="BB8:BB17" si="30">IF(BC$4=0,0,(BA8/BC$4))</f>
        <v>0</v>
      </c>
      <c r="BC8" s="50">
        <f t="shared" ref="BC8:BC17" si="31">IF(BC$4=0,0,(BB8*BB$4/12))</f>
        <v>0</v>
      </c>
      <c r="BD8" s="51">
        <f t="shared" ref="BD8:BD17" si="32">+AJ8+AN8+AQ8+AT8+AW8+AZ8+BC8</f>
        <v>0</v>
      </c>
    </row>
    <row r="9" spans="1:56">
      <c r="A9" s="32">
        <v>7</v>
      </c>
      <c r="B9" s="169" t="s">
        <v>159</v>
      </c>
      <c r="C9" s="170" t="s">
        <v>205</v>
      </c>
      <c r="D9" s="34" t="s">
        <v>324</v>
      </c>
      <c r="E9" s="35" t="s">
        <v>209</v>
      </c>
      <c r="F9" s="36">
        <v>60</v>
      </c>
      <c r="G9" s="73"/>
      <c r="H9" s="273" t="s">
        <v>124</v>
      </c>
      <c r="I9" s="74">
        <f>IF(H9=Tablas!$B$5,Tablas!$C$5,VLOOKUP(H9,Tablas!$B$5:$D$40,2,FALSE))</f>
        <v>19</v>
      </c>
      <c r="J9" s="71">
        <f>IF(I9=0,"",VLOOKUP(I9,Tablas!$C$5:$D$40,2,FALSE))</f>
        <v>21.72583333333333</v>
      </c>
      <c r="K9" s="37" t="str">
        <f t="shared" ref="K9:K54" si="33">IF(G9=0,"0",F9/G9)</f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193">
        <f t="shared" si="11"/>
        <v>10.5</v>
      </c>
      <c r="X9" s="44">
        <f t="shared" ref="X9:X17" si="34">IF(V9="","",W9*V9)</f>
        <v>0</v>
      </c>
      <c r="Y9" s="45">
        <f t="shared" si="12"/>
        <v>5</v>
      </c>
      <c r="Z9" s="46" t="s">
        <v>78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188">
        <v>3</v>
      </c>
      <c r="AH9" s="194">
        <f t="shared" si="16"/>
        <v>3</v>
      </c>
      <c r="AI9" s="49">
        <f t="shared" si="17"/>
        <v>0</v>
      </c>
      <c r="AJ9" s="50">
        <f t="shared" si="18"/>
        <v>0</v>
      </c>
      <c r="AK9" s="188">
        <v>9</v>
      </c>
      <c r="AL9" s="194">
        <f t="shared" si="19"/>
        <v>3</v>
      </c>
      <c r="AM9" s="49">
        <f t="shared" si="20"/>
        <v>0</v>
      </c>
      <c r="AN9" s="50">
        <f t="shared" si="21"/>
        <v>0</v>
      </c>
      <c r="AO9" s="188">
        <v>60</v>
      </c>
      <c r="AP9" s="49">
        <f t="shared" si="22"/>
        <v>0</v>
      </c>
      <c r="AQ9" s="50">
        <f t="shared" si="23"/>
        <v>0</v>
      </c>
      <c r="AR9" s="188"/>
      <c r="AS9" s="49">
        <f t="shared" si="24"/>
        <v>0</v>
      </c>
      <c r="AT9" s="50">
        <f t="shared" si="25"/>
        <v>0</v>
      </c>
      <c r="AU9" s="62"/>
      <c r="AV9" s="49">
        <f t="shared" si="26"/>
        <v>0</v>
      </c>
      <c r="AW9" s="50">
        <f t="shared" si="27"/>
        <v>0</v>
      </c>
      <c r="AX9" s="188">
        <v>60</v>
      </c>
      <c r="AY9" s="49">
        <f t="shared" si="28"/>
        <v>0</v>
      </c>
      <c r="AZ9" s="50">
        <f t="shared" si="29"/>
        <v>0</v>
      </c>
      <c r="BA9" s="188">
        <v>4.5</v>
      </c>
      <c r="BB9" s="49">
        <f t="shared" si="30"/>
        <v>0</v>
      </c>
      <c r="BC9" s="50">
        <f t="shared" si="31"/>
        <v>0</v>
      </c>
      <c r="BD9" s="51">
        <f t="shared" si="32"/>
        <v>0</v>
      </c>
    </row>
    <row r="10" spans="1:56">
      <c r="A10" s="32">
        <v>7</v>
      </c>
      <c r="B10" s="169" t="s">
        <v>159</v>
      </c>
      <c r="C10" s="170" t="s">
        <v>205</v>
      </c>
      <c r="D10" s="34" t="s">
        <v>324</v>
      </c>
      <c r="E10" s="35" t="s">
        <v>209</v>
      </c>
      <c r="F10" s="36">
        <v>60</v>
      </c>
      <c r="G10" s="73"/>
      <c r="H10" s="273" t="s">
        <v>124</v>
      </c>
      <c r="I10" s="74">
        <f>IF(H10=Tablas!$B$5,Tablas!$C$5,VLOOKUP(H10,Tablas!$B$5:$D$40,2,FALSE))</f>
        <v>19</v>
      </c>
      <c r="J10" s="71">
        <f>IF(I10=0,"",VLOOKUP(I10,Tablas!$C$5:$D$40,2,FALSE))</f>
        <v>21.72583333333333</v>
      </c>
      <c r="K10" s="37" t="str">
        <f t="shared" si="33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193">
        <f t="shared" si="11"/>
        <v>10.5</v>
      </c>
      <c r="X10" s="44">
        <f t="shared" si="34"/>
        <v>0</v>
      </c>
      <c r="Y10" s="45">
        <f t="shared" si="12"/>
        <v>5</v>
      </c>
      <c r="Z10" s="46" t="s">
        <v>78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188">
        <v>3</v>
      </c>
      <c r="AH10" s="194">
        <f t="shared" si="16"/>
        <v>3</v>
      </c>
      <c r="AI10" s="49">
        <f t="shared" si="17"/>
        <v>0</v>
      </c>
      <c r="AJ10" s="50">
        <f t="shared" si="18"/>
        <v>0</v>
      </c>
      <c r="AK10" s="188">
        <v>9</v>
      </c>
      <c r="AL10" s="194">
        <f t="shared" si="19"/>
        <v>3</v>
      </c>
      <c r="AM10" s="49">
        <f t="shared" si="20"/>
        <v>0</v>
      </c>
      <c r="AN10" s="50">
        <f t="shared" si="21"/>
        <v>0</v>
      </c>
      <c r="AO10" s="188">
        <v>60</v>
      </c>
      <c r="AP10" s="49">
        <f t="shared" si="22"/>
        <v>0</v>
      </c>
      <c r="AQ10" s="50">
        <f t="shared" si="23"/>
        <v>0</v>
      </c>
      <c r="AR10" s="188"/>
      <c r="AS10" s="49">
        <f t="shared" si="24"/>
        <v>0</v>
      </c>
      <c r="AT10" s="50">
        <f t="shared" si="25"/>
        <v>0</v>
      </c>
      <c r="AU10" s="62"/>
      <c r="AV10" s="49">
        <f t="shared" si="26"/>
        <v>0</v>
      </c>
      <c r="AW10" s="50">
        <f t="shared" si="27"/>
        <v>0</v>
      </c>
      <c r="AX10" s="188">
        <v>60</v>
      </c>
      <c r="AY10" s="49">
        <f t="shared" si="28"/>
        <v>0</v>
      </c>
      <c r="AZ10" s="50">
        <f t="shared" si="29"/>
        <v>0</v>
      </c>
      <c r="BA10" s="188">
        <v>4.5</v>
      </c>
      <c r="BB10" s="49">
        <f t="shared" si="30"/>
        <v>0</v>
      </c>
      <c r="BC10" s="50">
        <f t="shared" si="31"/>
        <v>0</v>
      </c>
      <c r="BD10" s="51">
        <f t="shared" si="32"/>
        <v>0</v>
      </c>
    </row>
    <row r="11" spans="1:56">
      <c r="A11" s="32">
        <v>7</v>
      </c>
      <c r="B11" s="169" t="s">
        <v>159</v>
      </c>
      <c r="C11" s="170" t="s">
        <v>205</v>
      </c>
      <c r="D11" s="34" t="s">
        <v>289</v>
      </c>
      <c r="E11" s="35" t="s">
        <v>209</v>
      </c>
      <c r="F11" s="36">
        <v>120</v>
      </c>
      <c r="G11" s="73"/>
      <c r="H11" s="273" t="s">
        <v>124</v>
      </c>
      <c r="I11" s="74">
        <f>IF(H11=Tablas!$B$5,Tablas!$C$5,VLOOKUP(H11,Tablas!$B$5:$D$40,2,FALSE))</f>
        <v>19</v>
      </c>
      <c r="J11" s="71">
        <f>IF(I11=0,"",VLOOKUP(I11,Tablas!$C$5:$D$40,2,FALSE))</f>
        <v>21.72583333333333</v>
      </c>
      <c r="K11" s="37" t="str">
        <f t="shared" si="33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193">
        <f t="shared" si="11"/>
        <v>10.5</v>
      </c>
      <c r="X11" s="44">
        <f t="shared" si="34"/>
        <v>0</v>
      </c>
      <c r="Y11" s="45">
        <f t="shared" si="12"/>
        <v>5</v>
      </c>
      <c r="Z11" s="46" t="s">
        <v>78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188">
        <v>6</v>
      </c>
      <c r="AH11" s="194">
        <f t="shared" si="16"/>
        <v>3</v>
      </c>
      <c r="AI11" s="49">
        <f t="shared" si="17"/>
        <v>0</v>
      </c>
      <c r="AJ11" s="50">
        <f t="shared" si="18"/>
        <v>0</v>
      </c>
      <c r="AK11" s="188">
        <v>30</v>
      </c>
      <c r="AL11" s="194">
        <f t="shared" si="19"/>
        <v>3</v>
      </c>
      <c r="AM11" s="49">
        <f t="shared" si="20"/>
        <v>0</v>
      </c>
      <c r="AN11" s="50">
        <f t="shared" si="21"/>
        <v>0</v>
      </c>
      <c r="AO11" s="188">
        <v>120</v>
      </c>
      <c r="AP11" s="49">
        <f t="shared" si="22"/>
        <v>0</v>
      </c>
      <c r="AQ11" s="50">
        <f t="shared" si="23"/>
        <v>0</v>
      </c>
      <c r="AR11" s="188"/>
      <c r="AS11" s="49">
        <f t="shared" si="24"/>
        <v>0</v>
      </c>
      <c r="AT11" s="50">
        <f t="shared" si="25"/>
        <v>0</v>
      </c>
      <c r="AU11" s="62"/>
      <c r="AV11" s="49">
        <f t="shared" si="26"/>
        <v>0</v>
      </c>
      <c r="AW11" s="50">
        <f t="shared" si="27"/>
        <v>0</v>
      </c>
      <c r="AX11" s="188">
        <v>120</v>
      </c>
      <c r="AY11" s="49">
        <f t="shared" si="28"/>
        <v>0</v>
      </c>
      <c r="AZ11" s="50">
        <f t="shared" si="29"/>
        <v>0</v>
      </c>
      <c r="BA11" s="188">
        <v>15</v>
      </c>
      <c r="BB11" s="49">
        <f t="shared" si="30"/>
        <v>0</v>
      </c>
      <c r="BC11" s="50">
        <f t="shared" si="31"/>
        <v>0</v>
      </c>
      <c r="BD11" s="51">
        <f t="shared" si="32"/>
        <v>0</v>
      </c>
    </row>
    <row r="12" spans="1:56">
      <c r="A12" s="32">
        <v>7</v>
      </c>
      <c r="B12" s="169" t="s">
        <v>159</v>
      </c>
      <c r="C12" s="170" t="s">
        <v>205</v>
      </c>
      <c r="D12" s="34" t="s">
        <v>280</v>
      </c>
      <c r="E12" s="35" t="s">
        <v>209</v>
      </c>
      <c r="F12" s="36">
        <v>50</v>
      </c>
      <c r="G12" s="73"/>
      <c r="H12" s="273"/>
      <c r="I12" s="74">
        <f>IF(H12=Tablas!$B$5,Tablas!$C$5,VLOOKUP(H12,Tablas!$B$5:$D$40,2,FALSE))</f>
        <v>1</v>
      </c>
      <c r="J12" s="71">
        <f>IF(I12=0,"",VLOOKUP(I12,Tablas!$C$5:$D$40,2,FALSE))</f>
        <v>0</v>
      </c>
      <c r="K12" s="37" t="str">
        <f t="shared" si="33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193">
        <f t="shared" si="11"/>
        <v>10.5</v>
      </c>
      <c r="X12" s="44">
        <f t="shared" si="34"/>
        <v>0</v>
      </c>
      <c r="Y12" s="45">
        <f t="shared" si="12"/>
        <v>0</v>
      </c>
      <c r="Z12" s="46" t="s">
        <v>78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188"/>
      <c r="AH12" s="194">
        <f t="shared" si="16"/>
        <v>3</v>
      </c>
      <c r="AI12" s="49">
        <f t="shared" si="17"/>
        <v>0</v>
      </c>
      <c r="AJ12" s="50">
        <f t="shared" si="18"/>
        <v>0</v>
      </c>
      <c r="AK12" s="188">
        <v>4.5</v>
      </c>
      <c r="AL12" s="194">
        <f t="shared" si="19"/>
        <v>3</v>
      </c>
      <c r="AM12" s="49">
        <f t="shared" si="20"/>
        <v>0</v>
      </c>
      <c r="AN12" s="50">
        <f t="shared" si="21"/>
        <v>0</v>
      </c>
      <c r="AO12" s="188">
        <v>50</v>
      </c>
      <c r="AP12" s="49">
        <f t="shared" si="22"/>
        <v>0</v>
      </c>
      <c r="AQ12" s="50">
        <f t="shared" si="23"/>
        <v>0</v>
      </c>
      <c r="AR12" s="188"/>
      <c r="AS12" s="49">
        <f t="shared" si="24"/>
        <v>0</v>
      </c>
      <c r="AT12" s="50">
        <f t="shared" si="25"/>
        <v>0</v>
      </c>
      <c r="AU12" s="62"/>
      <c r="AV12" s="49">
        <f t="shared" si="26"/>
        <v>0</v>
      </c>
      <c r="AW12" s="50">
        <f t="shared" si="27"/>
        <v>0</v>
      </c>
      <c r="AX12" s="188">
        <v>50</v>
      </c>
      <c r="AY12" s="49">
        <f t="shared" si="28"/>
        <v>0</v>
      </c>
      <c r="AZ12" s="50">
        <f t="shared" si="29"/>
        <v>0</v>
      </c>
      <c r="BA12" s="188">
        <v>2.25</v>
      </c>
      <c r="BB12" s="49">
        <f t="shared" si="30"/>
        <v>0</v>
      </c>
      <c r="BC12" s="50">
        <f t="shared" si="31"/>
        <v>0</v>
      </c>
      <c r="BD12" s="51">
        <f t="shared" si="32"/>
        <v>0</v>
      </c>
    </row>
    <row r="13" spans="1:56">
      <c r="A13" s="32">
        <v>7</v>
      </c>
      <c r="B13" s="169" t="s">
        <v>159</v>
      </c>
      <c r="C13" s="170" t="s">
        <v>205</v>
      </c>
      <c r="D13" s="34" t="s">
        <v>212</v>
      </c>
      <c r="E13" s="35" t="s">
        <v>209</v>
      </c>
      <c r="F13" s="36">
        <v>4</v>
      </c>
      <c r="G13" s="73"/>
      <c r="H13" s="273" t="s">
        <v>124</v>
      </c>
      <c r="I13" s="74">
        <f>IF(H13=Tablas!$B$5,Tablas!$C$5,VLOOKUP(H13,Tablas!$B$5:$D$40,2,FALSE))</f>
        <v>19</v>
      </c>
      <c r="J13" s="71">
        <f>IF(I13=0,"",VLOOKUP(I13,Tablas!$C$5:$D$40,2,FALSE))</f>
        <v>21.72583333333333</v>
      </c>
      <c r="K13" s="37" t="str">
        <f t="shared" si="33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193">
        <f t="shared" si="11"/>
        <v>10.5</v>
      </c>
      <c r="X13" s="44">
        <f t="shared" si="34"/>
        <v>0</v>
      </c>
      <c r="Y13" s="45">
        <f t="shared" si="12"/>
        <v>5</v>
      </c>
      <c r="Z13" s="46" t="s">
        <v>78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188"/>
      <c r="AH13" s="194">
        <f t="shared" si="16"/>
        <v>3</v>
      </c>
      <c r="AI13" s="49">
        <f t="shared" si="17"/>
        <v>0</v>
      </c>
      <c r="AJ13" s="50">
        <f t="shared" si="18"/>
        <v>0</v>
      </c>
      <c r="AK13" s="188">
        <v>1</v>
      </c>
      <c r="AL13" s="194">
        <f t="shared" si="19"/>
        <v>3</v>
      </c>
      <c r="AM13" s="49">
        <f t="shared" si="20"/>
        <v>0</v>
      </c>
      <c r="AN13" s="50">
        <f t="shared" si="21"/>
        <v>0</v>
      </c>
      <c r="AO13" s="188">
        <v>4</v>
      </c>
      <c r="AP13" s="49">
        <f t="shared" si="22"/>
        <v>0</v>
      </c>
      <c r="AQ13" s="50">
        <f t="shared" si="23"/>
        <v>0</v>
      </c>
      <c r="AR13" s="188"/>
      <c r="AS13" s="49">
        <f t="shared" si="24"/>
        <v>0</v>
      </c>
      <c r="AT13" s="50">
        <f t="shared" si="25"/>
        <v>0</v>
      </c>
      <c r="AU13" s="62"/>
      <c r="AV13" s="49">
        <f t="shared" si="26"/>
        <v>0</v>
      </c>
      <c r="AW13" s="50">
        <f t="shared" si="27"/>
        <v>0</v>
      </c>
      <c r="AX13" s="188">
        <v>4</v>
      </c>
      <c r="AY13" s="49">
        <f t="shared" si="28"/>
        <v>0</v>
      </c>
      <c r="AZ13" s="50">
        <f t="shared" si="29"/>
        <v>0</v>
      </c>
      <c r="BA13" s="188">
        <v>0.5</v>
      </c>
      <c r="BB13" s="49">
        <f t="shared" si="30"/>
        <v>0</v>
      </c>
      <c r="BC13" s="50">
        <f t="shared" si="31"/>
        <v>0</v>
      </c>
      <c r="BD13" s="51">
        <f t="shared" si="32"/>
        <v>0</v>
      </c>
    </row>
    <row r="14" spans="1:56">
      <c r="A14" s="32">
        <v>7</v>
      </c>
      <c r="B14" s="169" t="s">
        <v>159</v>
      </c>
      <c r="C14" s="170" t="s">
        <v>205</v>
      </c>
      <c r="D14" s="34" t="s">
        <v>259</v>
      </c>
      <c r="E14" s="35" t="s">
        <v>209</v>
      </c>
      <c r="F14" s="36">
        <v>4.5999999999999996</v>
      </c>
      <c r="G14" s="73"/>
      <c r="H14" s="273" t="s">
        <v>16</v>
      </c>
      <c r="I14" s="74">
        <f>IF(H14=Tablas!$B$5,Tablas!$C$5,VLOOKUP(H14,Tablas!$B$5:$D$40,2,FALSE))</f>
        <v>29</v>
      </c>
      <c r="J14" s="71">
        <f>IF(I14=0,"",VLOOKUP(I14,Tablas!$C$5:$D$40,2,FALSE))</f>
        <v>1</v>
      </c>
      <c r="K14" s="37" t="str">
        <f t="shared" si="33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193">
        <f t="shared" si="11"/>
        <v>10.5</v>
      </c>
      <c r="X14" s="44">
        <f t="shared" si="34"/>
        <v>0</v>
      </c>
      <c r="Y14" s="45">
        <f t="shared" si="12"/>
        <v>0.2</v>
      </c>
      <c r="Z14" s="46" t="s">
        <v>78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188"/>
      <c r="AH14" s="194">
        <f t="shared" si="16"/>
        <v>3</v>
      </c>
      <c r="AI14" s="49">
        <f t="shared" si="17"/>
        <v>0</v>
      </c>
      <c r="AJ14" s="50">
        <f t="shared" si="18"/>
        <v>0</v>
      </c>
      <c r="AK14" s="188">
        <v>1</v>
      </c>
      <c r="AL14" s="194">
        <f t="shared" si="19"/>
        <v>3</v>
      </c>
      <c r="AM14" s="49">
        <f t="shared" si="20"/>
        <v>0</v>
      </c>
      <c r="AN14" s="50">
        <f t="shared" si="21"/>
        <v>0</v>
      </c>
      <c r="AO14" s="188">
        <v>4.5999999999999996</v>
      </c>
      <c r="AP14" s="49">
        <f t="shared" si="22"/>
        <v>0</v>
      </c>
      <c r="AQ14" s="50">
        <f t="shared" si="23"/>
        <v>0</v>
      </c>
      <c r="AR14" s="188"/>
      <c r="AS14" s="49">
        <f t="shared" si="24"/>
        <v>0</v>
      </c>
      <c r="AT14" s="50">
        <f t="shared" si="25"/>
        <v>0</v>
      </c>
      <c r="AU14" s="62"/>
      <c r="AV14" s="49">
        <f t="shared" si="26"/>
        <v>0</v>
      </c>
      <c r="AW14" s="50">
        <f t="shared" si="27"/>
        <v>0</v>
      </c>
      <c r="AX14" s="188">
        <v>4.5999999999999996</v>
      </c>
      <c r="AY14" s="49">
        <f t="shared" si="28"/>
        <v>0</v>
      </c>
      <c r="AZ14" s="50">
        <f t="shared" si="29"/>
        <v>0</v>
      </c>
      <c r="BA14" s="188">
        <v>0.5</v>
      </c>
      <c r="BB14" s="49">
        <f t="shared" si="30"/>
        <v>0</v>
      </c>
      <c r="BC14" s="50">
        <f t="shared" si="31"/>
        <v>0</v>
      </c>
      <c r="BD14" s="51">
        <f t="shared" si="32"/>
        <v>0</v>
      </c>
    </row>
    <row r="15" spans="1:56">
      <c r="A15" s="32">
        <v>7</v>
      </c>
      <c r="B15" s="169" t="s">
        <v>159</v>
      </c>
      <c r="C15" s="170" t="s">
        <v>205</v>
      </c>
      <c r="D15" s="34" t="s">
        <v>212</v>
      </c>
      <c r="E15" s="35" t="s">
        <v>320</v>
      </c>
      <c r="F15" s="36">
        <v>30</v>
      </c>
      <c r="G15" s="73"/>
      <c r="H15" s="273" t="s">
        <v>124</v>
      </c>
      <c r="I15" s="74">
        <f>IF(H15=Tablas!$B$5,Tablas!$C$5,VLOOKUP(H15,Tablas!$B$5:$D$40,2,FALSE))</f>
        <v>19</v>
      </c>
      <c r="J15" s="71">
        <f>IF(I15=0,"",VLOOKUP(I15,Tablas!$C$5:$D$40,2,FALSE))</f>
        <v>21.72583333333333</v>
      </c>
      <c r="K15" s="37" t="str">
        <f t="shared" si="33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193">
        <f t="shared" si="11"/>
        <v>10.5</v>
      </c>
      <c r="X15" s="44">
        <f t="shared" si="34"/>
        <v>0</v>
      </c>
      <c r="Y15" s="45">
        <f t="shared" si="12"/>
        <v>5</v>
      </c>
      <c r="Z15" s="46" t="s">
        <v>78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188"/>
      <c r="AH15" s="194">
        <f t="shared" si="16"/>
        <v>3</v>
      </c>
      <c r="AI15" s="49">
        <f t="shared" si="17"/>
        <v>0</v>
      </c>
      <c r="AJ15" s="50">
        <f t="shared" si="18"/>
        <v>0</v>
      </c>
      <c r="AK15" s="188">
        <v>1.5</v>
      </c>
      <c r="AL15" s="194">
        <f t="shared" si="19"/>
        <v>3</v>
      </c>
      <c r="AM15" s="49">
        <f t="shared" si="20"/>
        <v>0</v>
      </c>
      <c r="AN15" s="50">
        <f t="shared" si="21"/>
        <v>0</v>
      </c>
      <c r="AO15" s="188">
        <v>30</v>
      </c>
      <c r="AP15" s="49">
        <f t="shared" si="22"/>
        <v>0</v>
      </c>
      <c r="AQ15" s="50">
        <f t="shared" si="23"/>
        <v>0</v>
      </c>
      <c r="AR15" s="188"/>
      <c r="AS15" s="49">
        <f t="shared" si="24"/>
        <v>0</v>
      </c>
      <c r="AT15" s="50">
        <f t="shared" si="25"/>
        <v>0</v>
      </c>
      <c r="AU15" s="62"/>
      <c r="AV15" s="49">
        <f t="shared" si="26"/>
        <v>0</v>
      </c>
      <c r="AW15" s="50">
        <f t="shared" si="27"/>
        <v>0</v>
      </c>
      <c r="AX15" s="188">
        <v>30</v>
      </c>
      <c r="AY15" s="49">
        <f t="shared" si="28"/>
        <v>0</v>
      </c>
      <c r="AZ15" s="50">
        <f t="shared" si="29"/>
        <v>0</v>
      </c>
      <c r="BA15" s="188">
        <v>0.75</v>
      </c>
      <c r="BB15" s="49">
        <f t="shared" si="30"/>
        <v>0</v>
      </c>
      <c r="BC15" s="50">
        <f t="shared" si="31"/>
        <v>0</v>
      </c>
      <c r="BD15" s="51">
        <f t="shared" si="32"/>
        <v>0</v>
      </c>
    </row>
    <row r="16" spans="1:56">
      <c r="A16" s="32">
        <v>7</v>
      </c>
      <c r="B16" s="169" t="s">
        <v>159</v>
      </c>
      <c r="C16" s="170" t="s">
        <v>205</v>
      </c>
      <c r="D16" s="34" t="s">
        <v>212</v>
      </c>
      <c r="E16" s="35" t="s">
        <v>320</v>
      </c>
      <c r="F16" s="36">
        <v>30</v>
      </c>
      <c r="G16" s="73"/>
      <c r="H16" s="273" t="s">
        <v>124</v>
      </c>
      <c r="I16" s="74">
        <f>IF(H16=Tablas!$B$5,Tablas!$C$5,VLOOKUP(H16,Tablas!$B$5:$D$40,2,FALSE))</f>
        <v>19</v>
      </c>
      <c r="J16" s="71">
        <f>IF(I16=0,"",VLOOKUP(I16,Tablas!$C$5:$D$40,2,FALSE))</f>
        <v>21.72583333333333</v>
      </c>
      <c r="K16" s="37" t="str">
        <f t="shared" si="33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193">
        <f t="shared" si="11"/>
        <v>10.5</v>
      </c>
      <c r="X16" s="44">
        <f t="shared" si="34"/>
        <v>0</v>
      </c>
      <c r="Y16" s="45">
        <f t="shared" si="12"/>
        <v>5</v>
      </c>
      <c r="Z16" s="46" t="s">
        <v>78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188"/>
      <c r="AH16" s="194">
        <f t="shared" si="16"/>
        <v>3</v>
      </c>
      <c r="AI16" s="49">
        <f t="shared" si="17"/>
        <v>0</v>
      </c>
      <c r="AJ16" s="50">
        <f t="shared" si="18"/>
        <v>0</v>
      </c>
      <c r="AK16" s="188">
        <v>1.5</v>
      </c>
      <c r="AL16" s="194">
        <f t="shared" si="19"/>
        <v>3</v>
      </c>
      <c r="AM16" s="49">
        <f t="shared" si="20"/>
        <v>0</v>
      </c>
      <c r="AN16" s="50">
        <f t="shared" si="21"/>
        <v>0</v>
      </c>
      <c r="AO16" s="188">
        <v>30</v>
      </c>
      <c r="AP16" s="49">
        <f t="shared" si="22"/>
        <v>0</v>
      </c>
      <c r="AQ16" s="50">
        <f t="shared" si="23"/>
        <v>0</v>
      </c>
      <c r="AR16" s="188"/>
      <c r="AS16" s="49">
        <f t="shared" si="24"/>
        <v>0</v>
      </c>
      <c r="AT16" s="50">
        <f t="shared" si="25"/>
        <v>0</v>
      </c>
      <c r="AU16" s="62"/>
      <c r="AV16" s="49">
        <f t="shared" si="26"/>
        <v>0</v>
      </c>
      <c r="AW16" s="50">
        <f t="shared" si="27"/>
        <v>0</v>
      </c>
      <c r="AX16" s="188">
        <v>30</v>
      </c>
      <c r="AY16" s="49">
        <f t="shared" si="28"/>
        <v>0</v>
      </c>
      <c r="AZ16" s="50">
        <f t="shared" si="29"/>
        <v>0</v>
      </c>
      <c r="BA16" s="188">
        <v>0.75</v>
      </c>
      <c r="BB16" s="49">
        <f t="shared" si="30"/>
        <v>0</v>
      </c>
      <c r="BC16" s="50">
        <f t="shared" si="31"/>
        <v>0</v>
      </c>
      <c r="BD16" s="51">
        <f t="shared" si="32"/>
        <v>0</v>
      </c>
    </row>
    <row r="17" spans="1:56">
      <c r="A17" s="32">
        <v>7</v>
      </c>
      <c r="B17" s="169" t="s">
        <v>159</v>
      </c>
      <c r="C17" s="170" t="s">
        <v>205</v>
      </c>
      <c r="D17" s="34" t="s">
        <v>325</v>
      </c>
      <c r="E17" s="35" t="s">
        <v>209</v>
      </c>
      <c r="F17" s="36">
        <v>55</v>
      </c>
      <c r="G17" s="73"/>
      <c r="H17" s="273" t="s">
        <v>124</v>
      </c>
      <c r="I17" s="74">
        <f>IF(H17=Tablas!$B$5,Tablas!$C$5,VLOOKUP(H17,Tablas!$B$5:$D$40,2,FALSE))</f>
        <v>19</v>
      </c>
      <c r="J17" s="71">
        <f>IF(I17=0,"",VLOOKUP(I17,Tablas!$C$5:$D$40,2,FALSE))</f>
        <v>21.72583333333333</v>
      </c>
      <c r="K17" s="37" t="str">
        <f t="shared" si="33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193">
        <f t="shared" si="11"/>
        <v>10.5</v>
      </c>
      <c r="X17" s="44">
        <f t="shared" si="34"/>
        <v>0</v>
      </c>
      <c r="Y17" s="45">
        <f t="shared" si="12"/>
        <v>5</v>
      </c>
      <c r="Z17" s="46" t="s">
        <v>78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188">
        <v>3</v>
      </c>
      <c r="AH17" s="194">
        <f t="shared" si="16"/>
        <v>3</v>
      </c>
      <c r="AI17" s="49">
        <f t="shared" si="17"/>
        <v>0</v>
      </c>
      <c r="AJ17" s="50">
        <f t="shared" si="18"/>
        <v>0</v>
      </c>
      <c r="AK17" s="188">
        <v>9</v>
      </c>
      <c r="AL17" s="194">
        <f t="shared" si="19"/>
        <v>3</v>
      </c>
      <c r="AM17" s="49">
        <f t="shared" si="20"/>
        <v>0</v>
      </c>
      <c r="AN17" s="50">
        <f t="shared" si="21"/>
        <v>0</v>
      </c>
      <c r="AO17" s="188">
        <v>55</v>
      </c>
      <c r="AP17" s="49">
        <f t="shared" si="22"/>
        <v>0</v>
      </c>
      <c r="AQ17" s="50">
        <f t="shared" si="23"/>
        <v>0</v>
      </c>
      <c r="AR17" s="188"/>
      <c r="AS17" s="49">
        <f t="shared" si="24"/>
        <v>0</v>
      </c>
      <c r="AT17" s="50">
        <f t="shared" si="25"/>
        <v>0</v>
      </c>
      <c r="AU17" s="62"/>
      <c r="AV17" s="49">
        <f t="shared" si="26"/>
        <v>0</v>
      </c>
      <c r="AW17" s="50">
        <f t="shared" si="27"/>
        <v>0</v>
      </c>
      <c r="AX17" s="188">
        <v>55</v>
      </c>
      <c r="AY17" s="49">
        <f t="shared" si="28"/>
        <v>0</v>
      </c>
      <c r="AZ17" s="50">
        <f t="shared" si="29"/>
        <v>0</v>
      </c>
      <c r="BA17" s="188">
        <v>4.5</v>
      </c>
      <c r="BB17" s="49">
        <f t="shared" si="30"/>
        <v>0</v>
      </c>
      <c r="BC17" s="50">
        <f t="shared" si="31"/>
        <v>0</v>
      </c>
      <c r="BD17" s="51">
        <f t="shared" si="32"/>
        <v>0</v>
      </c>
    </row>
    <row r="18" spans="1:56">
      <c r="A18" s="32">
        <v>7</v>
      </c>
      <c r="B18" s="169" t="s">
        <v>159</v>
      </c>
      <c r="C18" s="170" t="s">
        <v>205</v>
      </c>
      <c r="D18" s="34" t="s">
        <v>325</v>
      </c>
      <c r="E18" s="35" t="s">
        <v>209</v>
      </c>
      <c r="F18" s="36">
        <v>55</v>
      </c>
      <c r="G18" s="73"/>
      <c r="H18" s="273" t="s">
        <v>124</v>
      </c>
      <c r="I18" s="74">
        <f>IF(H18=Tablas!$B$5,Tablas!$C$5,VLOOKUP(H18,Tablas!$B$5:$D$40,2,FALSE))</f>
        <v>19</v>
      </c>
      <c r="J18" s="71">
        <f>IF(I18=0,"",VLOOKUP(I18,Tablas!$C$5:$D$40,2,FALSE))</f>
        <v>21.72583333333333</v>
      </c>
      <c r="K18" s="37" t="str">
        <f t="shared" si="33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ref="R18:R67" si="35">(IF($Y18=6,$K18,)+IF($Y18=7,$K18,)+IF($Y18=12,$K18*2,)+IF($Y18=18,$K18*3,)+IF($Y18=28,$K18*4,0)+IF($Y18=21,$K18*3,)+IF($Y18=42,$K18*6,0)+IF($Y18=14,$K18*2,))*Q18</f>
        <v>0</v>
      </c>
      <c r="S18" s="39">
        <v>1</v>
      </c>
      <c r="T18" s="41">
        <f t="shared" ref="T18:T67" si="36">(IF($Y18=7,$K18,)+IF($Y18=21,$K18*3,)+IF($Y18=42,$K18*6,0)+IF($Y18=28,$K18*4,0)+IF($Y18=14,$K18*2,))*S18</f>
        <v>0</v>
      </c>
      <c r="U18" s="42">
        <f t="shared" ref="U18:U67" si="37">SUM(+L18+M18+N18+O18+P18+R18+T18)</f>
        <v>0</v>
      </c>
      <c r="V18" s="43">
        <f t="shared" ref="V18:V67" si="38">+U18*4.345</f>
        <v>0</v>
      </c>
      <c r="W18" s="193">
        <f t="shared" si="11"/>
        <v>10.5</v>
      </c>
      <c r="X18" s="44">
        <f t="shared" ref="X18:X67" si="39">IF(V18="","",W18*V18)</f>
        <v>0</v>
      </c>
      <c r="Y18" s="45">
        <f t="shared" ref="Y18:Y67" si="40">ROUND(J18/4.3452380952381,1)</f>
        <v>5</v>
      </c>
      <c r="Z18" s="46" t="s">
        <v>78</v>
      </c>
      <c r="AA18" s="39">
        <v>1</v>
      </c>
      <c r="AB18" s="47">
        <f t="shared" ref="AB18:AB67" si="41">+IF($Z18="M",$U18,IF($Z18="MT",$U18/2,IF(Z18="MN",$U18/2,IF($Z18="MTN",$U18/3,0))))*AA18</f>
        <v>0</v>
      </c>
      <c r="AC18" s="39">
        <v>1</v>
      </c>
      <c r="AD18" s="47">
        <f t="shared" ref="AD18:AD67" si="42">+IF($Z18="T",$U18,IF($Z18="MT",$U18/2,IF($Z18="TN",$U18/2,IF($Z18="MTN",$U18/3,0))))*AC18</f>
        <v>0</v>
      </c>
      <c r="AE18" s="39">
        <v>1</v>
      </c>
      <c r="AF18" s="47">
        <f t="shared" ref="AF18:AF67" si="43">+IF($Z18="N",$U18,IF($Z18="MN",$U18/2,IF($Z18="TN",$U18/2,IF($Z18="MTN",$U18/3,0))))*AE18</f>
        <v>0</v>
      </c>
      <c r="AG18" s="62">
        <v>3</v>
      </c>
      <c r="AH18" s="194">
        <f t="shared" ref="AH18:AH69" si="44">+$AI$4</f>
        <v>3</v>
      </c>
      <c r="AI18" s="49">
        <f t="shared" ref="AI18:AI67" si="45">IF(AJ$4=0,0,(AG18/AJ$4))</f>
        <v>0</v>
      </c>
      <c r="AJ18" s="50">
        <f t="shared" ref="AJ18:AJ67" si="46">IF(AJ$4=0,0,(AI18*AI$4/12))</f>
        <v>0</v>
      </c>
      <c r="AK18" s="62">
        <v>9</v>
      </c>
      <c r="AL18" s="194">
        <f t="shared" ref="AL18:AL69" si="47">+$AM$4</f>
        <v>3</v>
      </c>
      <c r="AM18" s="49">
        <f t="shared" ref="AM18:AM67" si="48">IF(AN$4=0,0,(AK18/AN$4))</f>
        <v>0</v>
      </c>
      <c r="AN18" s="50">
        <f t="shared" ref="AN18:AN67" si="49">IF(AN$4=0,0,(AM18*AM$4/12))</f>
        <v>0</v>
      </c>
      <c r="AO18" s="62">
        <v>55</v>
      </c>
      <c r="AP18" s="49">
        <f t="shared" ref="AP18:AP67" si="50">IF(AQ$4=0,0,(AO18/AQ$4))</f>
        <v>0</v>
      </c>
      <c r="AQ18" s="50">
        <f t="shared" ref="AQ18:AQ67" si="51">IF(AQ$4=0,0,(AP18*AP$4/12))</f>
        <v>0</v>
      </c>
      <c r="AR18" s="62"/>
      <c r="AS18" s="49">
        <f t="shared" ref="AS18:AS67" si="52">IF(AT$4=0,0,(AR18/AT$4))</f>
        <v>0</v>
      </c>
      <c r="AT18" s="50">
        <f t="shared" ref="AT18:AT67" si="53">IF(AT$4=0,0,(AS18*AS$4/12))</f>
        <v>0</v>
      </c>
      <c r="AU18" s="62"/>
      <c r="AV18" s="49">
        <f t="shared" ref="AV18:AV67" si="54">IF(AW$4=0,0,(AU18/AW$4))</f>
        <v>0</v>
      </c>
      <c r="AW18" s="50">
        <f t="shared" ref="AW18:AW67" si="55">IF(AW$4=0,0,(AV18*AV$4/12))</f>
        <v>0</v>
      </c>
      <c r="AX18" s="62">
        <v>55</v>
      </c>
      <c r="AY18" s="49">
        <f t="shared" ref="AY18:AY67" si="56">IF(AZ$4=0,0,(AX18/AZ$4))</f>
        <v>0</v>
      </c>
      <c r="AZ18" s="50">
        <f t="shared" ref="AZ18:AZ67" si="57">IF(AZ$4=0,0,(AY18*AY$4/12))</f>
        <v>0</v>
      </c>
      <c r="BA18" s="62">
        <v>4.5</v>
      </c>
      <c r="BB18" s="49">
        <f t="shared" ref="BB18:BB67" si="58">IF(BC$4=0,0,(BA18/BC$4))</f>
        <v>0</v>
      </c>
      <c r="BC18" s="50">
        <f t="shared" ref="BC18:BC67" si="59">IF(BC$4=0,0,(BB18*BB$4/12))</f>
        <v>0</v>
      </c>
      <c r="BD18" s="51">
        <f t="shared" ref="BD18:BD67" si="60">+AJ18+AN18+AQ18+AT18+AW18+AZ18+BC18</f>
        <v>0</v>
      </c>
    </row>
    <row r="19" spans="1:56">
      <c r="A19" s="32">
        <v>7</v>
      </c>
      <c r="B19" s="169" t="s">
        <v>159</v>
      </c>
      <c r="C19" s="170" t="s">
        <v>205</v>
      </c>
      <c r="D19" s="34" t="s">
        <v>326</v>
      </c>
      <c r="E19" s="35" t="s">
        <v>209</v>
      </c>
      <c r="F19" s="36">
        <v>55</v>
      </c>
      <c r="G19" s="73"/>
      <c r="H19" s="273" t="s">
        <v>124</v>
      </c>
      <c r="I19" s="74">
        <f>IF(H19=Tablas!$B$5,Tablas!$C$5,VLOOKUP(H19,Tablas!$B$5:$D$40,2,FALSE))</f>
        <v>19</v>
      </c>
      <c r="J19" s="71">
        <f>IF(I19=0,"",VLOOKUP(I19,Tablas!$C$5:$D$40,2,FALSE))</f>
        <v>21.72583333333333</v>
      </c>
      <c r="K19" s="37" t="str">
        <f t="shared" si="33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35"/>
        <v>0</v>
      </c>
      <c r="S19" s="39">
        <v>1</v>
      </c>
      <c r="T19" s="41">
        <f t="shared" si="36"/>
        <v>0</v>
      </c>
      <c r="U19" s="42">
        <f t="shared" si="37"/>
        <v>0</v>
      </c>
      <c r="V19" s="43">
        <f t="shared" si="38"/>
        <v>0</v>
      </c>
      <c r="W19" s="193">
        <f t="shared" si="11"/>
        <v>10.5</v>
      </c>
      <c r="X19" s="44">
        <f t="shared" si="39"/>
        <v>0</v>
      </c>
      <c r="Y19" s="45">
        <f t="shared" si="40"/>
        <v>5</v>
      </c>
      <c r="Z19" s="46" t="s">
        <v>78</v>
      </c>
      <c r="AA19" s="39">
        <v>1</v>
      </c>
      <c r="AB19" s="47">
        <f t="shared" si="41"/>
        <v>0</v>
      </c>
      <c r="AC19" s="39">
        <v>1</v>
      </c>
      <c r="AD19" s="47">
        <f t="shared" si="42"/>
        <v>0</v>
      </c>
      <c r="AE19" s="39">
        <v>1</v>
      </c>
      <c r="AF19" s="47">
        <f t="shared" si="43"/>
        <v>0</v>
      </c>
      <c r="AG19" s="62">
        <v>4</v>
      </c>
      <c r="AH19" s="194">
        <f t="shared" si="44"/>
        <v>3</v>
      </c>
      <c r="AI19" s="49">
        <f t="shared" si="45"/>
        <v>0</v>
      </c>
      <c r="AJ19" s="50">
        <f t="shared" si="46"/>
        <v>0</v>
      </c>
      <c r="AK19" s="62">
        <v>9</v>
      </c>
      <c r="AL19" s="194">
        <f t="shared" si="47"/>
        <v>3</v>
      </c>
      <c r="AM19" s="49">
        <f t="shared" si="48"/>
        <v>0</v>
      </c>
      <c r="AN19" s="50">
        <f t="shared" si="49"/>
        <v>0</v>
      </c>
      <c r="AO19" s="62">
        <v>55</v>
      </c>
      <c r="AP19" s="49">
        <f t="shared" si="50"/>
        <v>0</v>
      </c>
      <c r="AQ19" s="50">
        <f t="shared" si="51"/>
        <v>0</v>
      </c>
      <c r="AR19" s="62"/>
      <c r="AS19" s="49">
        <f t="shared" si="52"/>
        <v>0</v>
      </c>
      <c r="AT19" s="50">
        <f t="shared" si="53"/>
        <v>0</v>
      </c>
      <c r="AU19" s="62"/>
      <c r="AV19" s="49">
        <f t="shared" si="54"/>
        <v>0</v>
      </c>
      <c r="AW19" s="50">
        <f t="shared" si="55"/>
        <v>0</v>
      </c>
      <c r="AX19" s="62">
        <v>55</v>
      </c>
      <c r="AY19" s="49">
        <f t="shared" si="56"/>
        <v>0</v>
      </c>
      <c r="AZ19" s="50">
        <f t="shared" si="57"/>
        <v>0</v>
      </c>
      <c r="BA19" s="62">
        <v>4.5</v>
      </c>
      <c r="BB19" s="49">
        <f t="shared" si="58"/>
        <v>0</v>
      </c>
      <c r="BC19" s="50">
        <f t="shared" si="59"/>
        <v>0</v>
      </c>
      <c r="BD19" s="51">
        <f t="shared" si="60"/>
        <v>0</v>
      </c>
    </row>
    <row r="20" spans="1:56">
      <c r="A20" s="32">
        <v>7</v>
      </c>
      <c r="B20" s="169" t="s">
        <v>159</v>
      </c>
      <c r="C20" s="170" t="s">
        <v>205</v>
      </c>
      <c r="D20" s="34" t="s">
        <v>212</v>
      </c>
      <c r="E20" s="35" t="s">
        <v>320</v>
      </c>
      <c r="F20" s="36">
        <v>4</v>
      </c>
      <c r="G20" s="73"/>
      <c r="H20" s="273" t="s">
        <v>124</v>
      </c>
      <c r="I20" s="74">
        <f>IF(H20=Tablas!$B$5,Tablas!$C$5,VLOOKUP(H20,Tablas!$B$5:$D$40,2,FALSE))</f>
        <v>19</v>
      </c>
      <c r="J20" s="71">
        <f>IF(I20=0,"",VLOOKUP(I20,Tablas!$C$5:$D$40,2,FALSE))</f>
        <v>21.72583333333333</v>
      </c>
      <c r="K20" s="37" t="str">
        <f t="shared" si="33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35"/>
        <v>0</v>
      </c>
      <c r="S20" s="39">
        <v>1</v>
      </c>
      <c r="T20" s="41">
        <f t="shared" si="36"/>
        <v>0</v>
      </c>
      <c r="U20" s="42">
        <f t="shared" si="37"/>
        <v>0</v>
      </c>
      <c r="V20" s="43">
        <f t="shared" si="38"/>
        <v>0</v>
      </c>
      <c r="W20" s="193">
        <f t="shared" si="11"/>
        <v>10.5</v>
      </c>
      <c r="X20" s="44">
        <f t="shared" si="39"/>
        <v>0</v>
      </c>
      <c r="Y20" s="45">
        <f t="shared" si="40"/>
        <v>5</v>
      </c>
      <c r="Z20" s="46" t="s">
        <v>78</v>
      </c>
      <c r="AA20" s="39">
        <v>1</v>
      </c>
      <c r="AB20" s="47">
        <f t="shared" si="41"/>
        <v>0</v>
      </c>
      <c r="AC20" s="39">
        <v>1</v>
      </c>
      <c r="AD20" s="47">
        <f t="shared" si="42"/>
        <v>0</v>
      </c>
      <c r="AE20" s="39">
        <v>1</v>
      </c>
      <c r="AF20" s="47">
        <f t="shared" si="43"/>
        <v>0</v>
      </c>
      <c r="AG20" s="62"/>
      <c r="AH20" s="194">
        <f t="shared" si="44"/>
        <v>3</v>
      </c>
      <c r="AI20" s="49">
        <f t="shared" si="45"/>
        <v>0</v>
      </c>
      <c r="AJ20" s="50">
        <f t="shared" si="46"/>
        <v>0</v>
      </c>
      <c r="AK20" s="62">
        <v>1</v>
      </c>
      <c r="AL20" s="194">
        <f t="shared" si="47"/>
        <v>3</v>
      </c>
      <c r="AM20" s="49">
        <f t="shared" si="48"/>
        <v>0</v>
      </c>
      <c r="AN20" s="50">
        <f t="shared" si="49"/>
        <v>0</v>
      </c>
      <c r="AO20" s="62">
        <v>4</v>
      </c>
      <c r="AP20" s="49">
        <f t="shared" si="50"/>
        <v>0</v>
      </c>
      <c r="AQ20" s="50">
        <f t="shared" si="51"/>
        <v>0</v>
      </c>
      <c r="AR20" s="62"/>
      <c r="AS20" s="49">
        <f t="shared" si="52"/>
        <v>0</v>
      </c>
      <c r="AT20" s="50">
        <f t="shared" si="53"/>
        <v>0</v>
      </c>
      <c r="AU20" s="62"/>
      <c r="AV20" s="49">
        <f t="shared" si="54"/>
        <v>0</v>
      </c>
      <c r="AW20" s="50">
        <f t="shared" si="55"/>
        <v>0</v>
      </c>
      <c r="AX20" s="62">
        <v>4</v>
      </c>
      <c r="AY20" s="49">
        <f t="shared" si="56"/>
        <v>0</v>
      </c>
      <c r="AZ20" s="50">
        <f t="shared" si="57"/>
        <v>0</v>
      </c>
      <c r="BA20" s="62">
        <v>0.5</v>
      </c>
      <c r="BB20" s="49">
        <f t="shared" si="58"/>
        <v>0</v>
      </c>
      <c r="BC20" s="50">
        <f t="shared" si="59"/>
        <v>0</v>
      </c>
      <c r="BD20" s="51">
        <f t="shared" si="60"/>
        <v>0</v>
      </c>
    </row>
    <row r="21" spans="1:56">
      <c r="A21" s="32">
        <v>7</v>
      </c>
      <c r="B21" s="169" t="s">
        <v>159</v>
      </c>
      <c r="C21" s="170" t="s">
        <v>205</v>
      </c>
      <c r="D21" s="34" t="s">
        <v>212</v>
      </c>
      <c r="E21" s="35" t="s">
        <v>320</v>
      </c>
      <c r="F21" s="36">
        <v>4</v>
      </c>
      <c r="G21" s="73"/>
      <c r="H21" s="273" t="s">
        <v>124</v>
      </c>
      <c r="I21" s="74">
        <f>IF(H21=Tablas!$B$5,Tablas!$C$5,VLOOKUP(H21,Tablas!$B$5:$D$40,2,FALSE))</f>
        <v>19</v>
      </c>
      <c r="J21" s="71">
        <f>IF(I21=0,"",VLOOKUP(I21,Tablas!$C$5:$D$40,2,FALSE))</f>
        <v>21.72583333333333</v>
      </c>
      <c r="K21" s="37" t="str">
        <f t="shared" si="33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35"/>
        <v>0</v>
      </c>
      <c r="S21" s="39">
        <v>1</v>
      </c>
      <c r="T21" s="41">
        <f t="shared" si="36"/>
        <v>0</v>
      </c>
      <c r="U21" s="42">
        <f t="shared" si="37"/>
        <v>0</v>
      </c>
      <c r="V21" s="43">
        <f t="shared" si="38"/>
        <v>0</v>
      </c>
      <c r="W21" s="193">
        <f t="shared" si="11"/>
        <v>10.5</v>
      </c>
      <c r="X21" s="44">
        <f t="shared" si="39"/>
        <v>0</v>
      </c>
      <c r="Y21" s="45">
        <f t="shared" si="40"/>
        <v>5</v>
      </c>
      <c r="Z21" s="46" t="s">
        <v>78</v>
      </c>
      <c r="AA21" s="39">
        <v>1</v>
      </c>
      <c r="AB21" s="47">
        <f t="shared" si="41"/>
        <v>0</v>
      </c>
      <c r="AC21" s="39">
        <v>1</v>
      </c>
      <c r="AD21" s="47">
        <f t="shared" si="42"/>
        <v>0</v>
      </c>
      <c r="AE21" s="39">
        <v>1</v>
      </c>
      <c r="AF21" s="47">
        <f t="shared" si="43"/>
        <v>0</v>
      </c>
      <c r="AG21" s="62"/>
      <c r="AH21" s="194">
        <f t="shared" si="44"/>
        <v>3</v>
      </c>
      <c r="AI21" s="49">
        <f t="shared" si="45"/>
        <v>0</v>
      </c>
      <c r="AJ21" s="50">
        <f t="shared" si="46"/>
        <v>0</v>
      </c>
      <c r="AK21" s="62">
        <v>1</v>
      </c>
      <c r="AL21" s="194">
        <f t="shared" si="47"/>
        <v>3</v>
      </c>
      <c r="AM21" s="49">
        <f t="shared" si="48"/>
        <v>0</v>
      </c>
      <c r="AN21" s="50">
        <f t="shared" si="49"/>
        <v>0</v>
      </c>
      <c r="AO21" s="62">
        <v>4</v>
      </c>
      <c r="AP21" s="49">
        <f t="shared" si="50"/>
        <v>0</v>
      </c>
      <c r="AQ21" s="50">
        <f t="shared" si="51"/>
        <v>0</v>
      </c>
      <c r="AR21" s="62"/>
      <c r="AS21" s="49">
        <f t="shared" si="52"/>
        <v>0</v>
      </c>
      <c r="AT21" s="50">
        <f t="shared" si="53"/>
        <v>0</v>
      </c>
      <c r="AU21" s="62"/>
      <c r="AV21" s="49">
        <f t="shared" si="54"/>
        <v>0</v>
      </c>
      <c r="AW21" s="50">
        <f t="shared" si="55"/>
        <v>0</v>
      </c>
      <c r="AX21" s="62">
        <v>4</v>
      </c>
      <c r="AY21" s="49">
        <f t="shared" si="56"/>
        <v>0</v>
      </c>
      <c r="AZ21" s="50">
        <f t="shared" si="57"/>
        <v>0</v>
      </c>
      <c r="BA21" s="62">
        <v>0.5</v>
      </c>
      <c r="BB21" s="49">
        <f t="shared" si="58"/>
        <v>0</v>
      </c>
      <c r="BC21" s="50">
        <f t="shared" si="59"/>
        <v>0</v>
      </c>
      <c r="BD21" s="51">
        <f t="shared" si="60"/>
        <v>0</v>
      </c>
    </row>
    <row r="22" spans="1:56">
      <c r="A22" s="32">
        <v>7</v>
      </c>
      <c r="B22" s="169" t="s">
        <v>159</v>
      </c>
      <c r="C22" s="170" t="s">
        <v>205</v>
      </c>
      <c r="D22" s="34" t="s">
        <v>327</v>
      </c>
      <c r="E22" s="35" t="s">
        <v>209</v>
      </c>
      <c r="F22" s="36">
        <v>25</v>
      </c>
      <c r="G22" s="73"/>
      <c r="H22" s="273" t="s">
        <v>124</v>
      </c>
      <c r="I22" s="74">
        <f>IF(H22=Tablas!$B$5,Tablas!$C$5,VLOOKUP(H22,Tablas!$B$5:$D$40,2,FALSE))</f>
        <v>19</v>
      </c>
      <c r="J22" s="71">
        <f>IF(I22=0,"",VLOOKUP(I22,Tablas!$C$5:$D$40,2,FALSE))</f>
        <v>21.72583333333333</v>
      </c>
      <c r="K22" s="37" t="str">
        <f t="shared" si="33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35"/>
        <v>0</v>
      </c>
      <c r="S22" s="39">
        <v>1</v>
      </c>
      <c r="T22" s="41">
        <f t="shared" si="36"/>
        <v>0</v>
      </c>
      <c r="U22" s="42">
        <f t="shared" si="37"/>
        <v>0</v>
      </c>
      <c r="V22" s="43">
        <f t="shared" si="38"/>
        <v>0</v>
      </c>
      <c r="W22" s="193">
        <f t="shared" si="11"/>
        <v>10.5</v>
      </c>
      <c r="X22" s="44">
        <f t="shared" si="39"/>
        <v>0</v>
      </c>
      <c r="Y22" s="45">
        <f t="shared" si="40"/>
        <v>5</v>
      </c>
      <c r="Z22" s="46" t="s">
        <v>78</v>
      </c>
      <c r="AA22" s="39">
        <v>1</v>
      </c>
      <c r="AB22" s="47">
        <f t="shared" si="41"/>
        <v>0</v>
      </c>
      <c r="AC22" s="39">
        <v>1</v>
      </c>
      <c r="AD22" s="47">
        <f t="shared" si="42"/>
        <v>0</v>
      </c>
      <c r="AE22" s="39">
        <v>1</v>
      </c>
      <c r="AF22" s="47">
        <f t="shared" si="43"/>
        <v>0</v>
      </c>
      <c r="AG22" s="62"/>
      <c r="AH22" s="194">
        <f t="shared" si="44"/>
        <v>3</v>
      </c>
      <c r="AI22" s="49">
        <f t="shared" si="45"/>
        <v>0</v>
      </c>
      <c r="AJ22" s="50">
        <f t="shared" si="46"/>
        <v>0</v>
      </c>
      <c r="AK22" s="62">
        <v>7.5</v>
      </c>
      <c r="AL22" s="194">
        <f t="shared" si="47"/>
        <v>3</v>
      </c>
      <c r="AM22" s="49">
        <f t="shared" si="48"/>
        <v>0</v>
      </c>
      <c r="AN22" s="50">
        <f t="shared" si="49"/>
        <v>0</v>
      </c>
      <c r="AO22" s="62">
        <v>25</v>
      </c>
      <c r="AP22" s="49">
        <f t="shared" si="50"/>
        <v>0</v>
      </c>
      <c r="AQ22" s="50">
        <f t="shared" si="51"/>
        <v>0</v>
      </c>
      <c r="AR22" s="62">
        <v>6.25</v>
      </c>
      <c r="AS22" s="49">
        <f t="shared" si="52"/>
        <v>0</v>
      </c>
      <c r="AT22" s="50">
        <f t="shared" si="53"/>
        <v>0</v>
      </c>
      <c r="AU22" s="62"/>
      <c r="AV22" s="49">
        <f t="shared" si="54"/>
        <v>0</v>
      </c>
      <c r="AW22" s="50">
        <f t="shared" si="55"/>
        <v>0</v>
      </c>
      <c r="AX22" s="62">
        <v>25</v>
      </c>
      <c r="AY22" s="49">
        <f t="shared" si="56"/>
        <v>0</v>
      </c>
      <c r="AZ22" s="50">
        <f t="shared" si="57"/>
        <v>0</v>
      </c>
      <c r="BA22" s="62">
        <v>3.75</v>
      </c>
      <c r="BB22" s="49">
        <f t="shared" si="58"/>
        <v>0</v>
      </c>
      <c r="BC22" s="50">
        <f t="shared" si="59"/>
        <v>0</v>
      </c>
      <c r="BD22" s="51">
        <f t="shared" si="60"/>
        <v>0</v>
      </c>
    </row>
    <row r="23" spans="1:56">
      <c r="A23" s="32">
        <v>7</v>
      </c>
      <c r="B23" s="169" t="s">
        <v>159</v>
      </c>
      <c r="C23" s="170" t="s">
        <v>205</v>
      </c>
      <c r="D23" s="34" t="s">
        <v>284</v>
      </c>
      <c r="E23" s="35" t="s">
        <v>209</v>
      </c>
      <c r="F23" s="36">
        <v>12</v>
      </c>
      <c r="G23" s="73"/>
      <c r="H23" s="273" t="s">
        <v>124</v>
      </c>
      <c r="I23" s="74">
        <f>IF(H23=Tablas!$B$5,Tablas!$C$5,VLOOKUP(H23,Tablas!$B$5:$D$40,2,FALSE))</f>
        <v>19</v>
      </c>
      <c r="J23" s="71">
        <f>IF(I23=0,"",VLOOKUP(I23,Tablas!$C$5:$D$40,2,FALSE))</f>
        <v>21.72583333333333</v>
      </c>
      <c r="K23" s="37" t="str">
        <f t="shared" si="33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35"/>
        <v>0</v>
      </c>
      <c r="S23" s="39">
        <v>1</v>
      </c>
      <c r="T23" s="41">
        <f t="shared" si="36"/>
        <v>0</v>
      </c>
      <c r="U23" s="42">
        <f t="shared" si="37"/>
        <v>0</v>
      </c>
      <c r="V23" s="43">
        <f t="shared" si="38"/>
        <v>0</v>
      </c>
      <c r="W23" s="193">
        <f t="shared" si="11"/>
        <v>10.5</v>
      </c>
      <c r="X23" s="44">
        <f t="shared" si="39"/>
        <v>0</v>
      </c>
      <c r="Y23" s="45">
        <f t="shared" si="40"/>
        <v>5</v>
      </c>
      <c r="Z23" s="46" t="s">
        <v>78</v>
      </c>
      <c r="AA23" s="39">
        <v>1</v>
      </c>
      <c r="AB23" s="47">
        <f t="shared" si="41"/>
        <v>0</v>
      </c>
      <c r="AC23" s="39">
        <v>1</v>
      </c>
      <c r="AD23" s="47">
        <f t="shared" si="42"/>
        <v>0</v>
      </c>
      <c r="AE23" s="39">
        <v>1</v>
      </c>
      <c r="AF23" s="47">
        <f t="shared" si="43"/>
        <v>0</v>
      </c>
      <c r="AG23" s="62"/>
      <c r="AH23" s="194">
        <f t="shared" si="44"/>
        <v>3</v>
      </c>
      <c r="AI23" s="49">
        <f t="shared" si="45"/>
        <v>0</v>
      </c>
      <c r="AJ23" s="50">
        <f t="shared" si="46"/>
        <v>0</v>
      </c>
      <c r="AK23" s="62">
        <v>5</v>
      </c>
      <c r="AL23" s="194">
        <f t="shared" si="47"/>
        <v>3</v>
      </c>
      <c r="AM23" s="49">
        <f t="shared" si="48"/>
        <v>0</v>
      </c>
      <c r="AN23" s="50">
        <f t="shared" si="49"/>
        <v>0</v>
      </c>
      <c r="AO23" s="62">
        <v>12</v>
      </c>
      <c r="AP23" s="49">
        <f t="shared" si="50"/>
        <v>0</v>
      </c>
      <c r="AQ23" s="50">
        <f t="shared" si="51"/>
        <v>0</v>
      </c>
      <c r="AR23" s="62">
        <v>3</v>
      </c>
      <c r="AS23" s="49">
        <f t="shared" si="52"/>
        <v>0</v>
      </c>
      <c r="AT23" s="50">
        <f t="shared" si="53"/>
        <v>0</v>
      </c>
      <c r="AU23" s="62"/>
      <c r="AV23" s="49">
        <f t="shared" si="54"/>
        <v>0</v>
      </c>
      <c r="AW23" s="50">
        <f t="shared" si="55"/>
        <v>0</v>
      </c>
      <c r="AX23" s="62">
        <v>12</v>
      </c>
      <c r="AY23" s="49">
        <f t="shared" si="56"/>
        <v>0</v>
      </c>
      <c r="AZ23" s="50">
        <f t="shared" si="57"/>
        <v>0</v>
      </c>
      <c r="BA23" s="62">
        <v>2.5</v>
      </c>
      <c r="BB23" s="49">
        <f t="shared" si="58"/>
        <v>0</v>
      </c>
      <c r="BC23" s="50">
        <f t="shared" si="59"/>
        <v>0</v>
      </c>
      <c r="BD23" s="51">
        <f t="shared" si="60"/>
        <v>0</v>
      </c>
    </row>
    <row r="24" spans="1:56">
      <c r="A24" s="32">
        <v>7</v>
      </c>
      <c r="B24" s="169" t="s">
        <v>159</v>
      </c>
      <c r="C24" s="170" t="s">
        <v>205</v>
      </c>
      <c r="D24" s="34" t="s">
        <v>284</v>
      </c>
      <c r="E24" s="35" t="s">
        <v>209</v>
      </c>
      <c r="F24" s="36">
        <v>13</v>
      </c>
      <c r="G24" s="73"/>
      <c r="H24" s="273" t="s">
        <v>124</v>
      </c>
      <c r="I24" s="74">
        <f>IF(H24=Tablas!$B$5,Tablas!$C$5,VLOOKUP(H24,Tablas!$B$5:$D$40,2,FALSE))</f>
        <v>19</v>
      </c>
      <c r="J24" s="71">
        <f>IF(I24=0,"",VLOOKUP(I24,Tablas!$C$5:$D$40,2,FALSE))</f>
        <v>21.72583333333333</v>
      </c>
      <c r="K24" s="37" t="str">
        <f t="shared" si="33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35"/>
        <v>0</v>
      </c>
      <c r="S24" s="39">
        <v>1</v>
      </c>
      <c r="T24" s="41">
        <f t="shared" si="36"/>
        <v>0</v>
      </c>
      <c r="U24" s="42">
        <f t="shared" si="37"/>
        <v>0</v>
      </c>
      <c r="V24" s="43">
        <f t="shared" si="38"/>
        <v>0</v>
      </c>
      <c r="W24" s="193">
        <f t="shared" si="11"/>
        <v>10.5</v>
      </c>
      <c r="X24" s="44">
        <f t="shared" si="39"/>
        <v>0</v>
      </c>
      <c r="Y24" s="45">
        <f t="shared" si="40"/>
        <v>5</v>
      </c>
      <c r="Z24" s="46" t="s">
        <v>78</v>
      </c>
      <c r="AA24" s="39">
        <v>1</v>
      </c>
      <c r="AB24" s="47">
        <f t="shared" si="41"/>
        <v>0</v>
      </c>
      <c r="AC24" s="39">
        <v>1</v>
      </c>
      <c r="AD24" s="47">
        <f t="shared" si="42"/>
        <v>0</v>
      </c>
      <c r="AE24" s="39">
        <v>1</v>
      </c>
      <c r="AF24" s="47">
        <f t="shared" si="43"/>
        <v>0</v>
      </c>
      <c r="AG24" s="62"/>
      <c r="AH24" s="194">
        <f t="shared" si="44"/>
        <v>3</v>
      </c>
      <c r="AI24" s="49">
        <f t="shared" si="45"/>
        <v>0</v>
      </c>
      <c r="AJ24" s="50">
        <f t="shared" si="46"/>
        <v>0</v>
      </c>
      <c r="AK24" s="62">
        <v>5</v>
      </c>
      <c r="AL24" s="194">
        <f t="shared" si="47"/>
        <v>3</v>
      </c>
      <c r="AM24" s="49">
        <f t="shared" si="48"/>
        <v>0</v>
      </c>
      <c r="AN24" s="50">
        <f t="shared" si="49"/>
        <v>0</v>
      </c>
      <c r="AO24" s="62">
        <v>13</v>
      </c>
      <c r="AP24" s="49">
        <f t="shared" si="50"/>
        <v>0</v>
      </c>
      <c r="AQ24" s="50">
        <f t="shared" si="51"/>
        <v>0</v>
      </c>
      <c r="AR24" s="62">
        <v>3.25</v>
      </c>
      <c r="AS24" s="49">
        <f t="shared" si="52"/>
        <v>0</v>
      </c>
      <c r="AT24" s="50">
        <f t="shared" si="53"/>
        <v>0</v>
      </c>
      <c r="AU24" s="62"/>
      <c r="AV24" s="49">
        <f t="shared" si="54"/>
        <v>0</v>
      </c>
      <c r="AW24" s="50">
        <f t="shared" si="55"/>
        <v>0</v>
      </c>
      <c r="AX24" s="62">
        <v>13</v>
      </c>
      <c r="AY24" s="49">
        <f t="shared" si="56"/>
        <v>0</v>
      </c>
      <c r="AZ24" s="50">
        <f t="shared" si="57"/>
        <v>0</v>
      </c>
      <c r="BA24" s="62">
        <v>2.5</v>
      </c>
      <c r="BB24" s="49">
        <f t="shared" si="58"/>
        <v>0</v>
      </c>
      <c r="BC24" s="50">
        <f t="shared" si="59"/>
        <v>0</v>
      </c>
      <c r="BD24" s="51">
        <f t="shared" si="60"/>
        <v>0</v>
      </c>
    </row>
    <row r="25" spans="1:56">
      <c r="A25" s="32">
        <v>7</v>
      </c>
      <c r="B25" s="169" t="s">
        <v>159</v>
      </c>
      <c r="C25" s="170" t="s">
        <v>205</v>
      </c>
      <c r="D25" s="34" t="s">
        <v>284</v>
      </c>
      <c r="E25" s="35" t="s">
        <v>209</v>
      </c>
      <c r="F25" s="36">
        <v>14</v>
      </c>
      <c r="G25" s="73"/>
      <c r="H25" s="273" t="s">
        <v>124</v>
      </c>
      <c r="I25" s="74">
        <f>IF(H25=Tablas!$B$5,Tablas!$C$5,VLOOKUP(H25,Tablas!$B$5:$D$40,2,FALSE))</f>
        <v>19</v>
      </c>
      <c r="J25" s="71">
        <f>IF(I25=0,"",VLOOKUP(I25,Tablas!$C$5:$D$40,2,FALSE))</f>
        <v>21.72583333333333</v>
      </c>
      <c r="K25" s="37" t="str">
        <f t="shared" si="33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35"/>
        <v>0</v>
      </c>
      <c r="S25" s="39">
        <v>1</v>
      </c>
      <c r="T25" s="41">
        <f t="shared" si="36"/>
        <v>0</v>
      </c>
      <c r="U25" s="42">
        <f t="shared" si="37"/>
        <v>0</v>
      </c>
      <c r="V25" s="43">
        <f t="shared" si="38"/>
        <v>0</v>
      </c>
      <c r="W25" s="193">
        <f t="shared" si="11"/>
        <v>10.5</v>
      </c>
      <c r="X25" s="44">
        <f t="shared" si="39"/>
        <v>0</v>
      </c>
      <c r="Y25" s="45">
        <f t="shared" si="40"/>
        <v>5</v>
      </c>
      <c r="Z25" s="46" t="s">
        <v>78</v>
      </c>
      <c r="AA25" s="39">
        <v>1</v>
      </c>
      <c r="AB25" s="47">
        <f t="shared" si="41"/>
        <v>0</v>
      </c>
      <c r="AC25" s="39">
        <v>1</v>
      </c>
      <c r="AD25" s="47">
        <f t="shared" si="42"/>
        <v>0</v>
      </c>
      <c r="AE25" s="39">
        <v>1</v>
      </c>
      <c r="AF25" s="47">
        <f t="shared" si="43"/>
        <v>0</v>
      </c>
      <c r="AG25" s="62"/>
      <c r="AH25" s="194">
        <f t="shared" si="44"/>
        <v>3</v>
      </c>
      <c r="AI25" s="49">
        <f t="shared" si="45"/>
        <v>0</v>
      </c>
      <c r="AJ25" s="50">
        <f t="shared" si="46"/>
        <v>0</v>
      </c>
      <c r="AK25" s="62">
        <v>5</v>
      </c>
      <c r="AL25" s="194">
        <f t="shared" si="47"/>
        <v>3</v>
      </c>
      <c r="AM25" s="49">
        <f t="shared" si="48"/>
        <v>0</v>
      </c>
      <c r="AN25" s="50">
        <f t="shared" si="49"/>
        <v>0</v>
      </c>
      <c r="AO25" s="62">
        <v>14</v>
      </c>
      <c r="AP25" s="49">
        <f t="shared" si="50"/>
        <v>0</v>
      </c>
      <c r="AQ25" s="50">
        <f t="shared" si="51"/>
        <v>0</v>
      </c>
      <c r="AR25" s="62">
        <v>3.5</v>
      </c>
      <c r="AS25" s="49">
        <f t="shared" si="52"/>
        <v>0</v>
      </c>
      <c r="AT25" s="50">
        <f t="shared" si="53"/>
        <v>0</v>
      </c>
      <c r="AU25" s="62"/>
      <c r="AV25" s="49">
        <f t="shared" si="54"/>
        <v>0</v>
      </c>
      <c r="AW25" s="50">
        <f t="shared" si="55"/>
        <v>0</v>
      </c>
      <c r="AX25" s="62">
        <v>14</v>
      </c>
      <c r="AY25" s="49">
        <f t="shared" si="56"/>
        <v>0</v>
      </c>
      <c r="AZ25" s="50">
        <f t="shared" si="57"/>
        <v>0</v>
      </c>
      <c r="BA25" s="62">
        <v>2.5</v>
      </c>
      <c r="BB25" s="49">
        <f t="shared" si="58"/>
        <v>0</v>
      </c>
      <c r="BC25" s="50">
        <f t="shared" si="59"/>
        <v>0</v>
      </c>
      <c r="BD25" s="51">
        <f t="shared" si="60"/>
        <v>0</v>
      </c>
    </row>
    <row r="26" spans="1:56">
      <c r="A26" s="32">
        <v>7</v>
      </c>
      <c r="B26" s="169" t="s">
        <v>159</v>
      </c>
      <c r="C26" s="170" t="s">
        <v>205</v>
      </c>
      <c r="D26" s="34" t="s">
        <v>328</v>
      </c>
      <c r="E26" s="35" t="s">
        <v>209</v>
      </c>
      <c r="F26" s="36">
        <v>24</v>
      </c>
      <c r="G26" s="73"/>
      <c r="H26" s="273" t="s">
        <v>124</v>
      </c>
      <c r="I26" s="74">
        <f>IF(H26=Tablas!$B$5,Tablas!$C$5,VLOOKUP(H26,Tablas!$B$5:$D$40,2,FALSE))</f>
        <v>19</v>
      </c>
      <c r="J26" s="71">
        <f>IF(I26=0,"",VLOOKUP(I26,Tablas!$C$5:$D$40,2,FALSE))</f>
        <v>21.72583333333333</v>
      </c>
      <c r="K26" s="37" t="str">
        <f t="shared" si="33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35"/>
        <v>0</v>
      </c>
      <c r="S26" s="39">
        <v>1</v>
      </c>
      <c r="T26" s="41">
        <f t="shared" si="36"/>
        <v>0</v>
      </c>
      <c r="U26" s="42">
        <f t="shared" si="37"/>
        <v>0</v>
      </c>
      <c r="V26" s="43">
        <f t="shared" si="38"/>
        <v>0</v>
      </c>
      <c r="W26" s="193">
        <f t="shared" si="11"/>
        <v>10.5</v>
      </c>
      <c r="X26" s="44">
        <f t="shared" si="39"/>
        <v>0</v>
      </c>
      <c r="Y26" s="45">
        <f t="shared" si="40"/>
        <v>5</v>
      </c>
      <c r="Z26" s="46" t="s">
        <v>78</v>
      </c>
      <c r="AA26" s="39">
        <v>1</v>
      </c>
      <c r="AB26" s="47">
        <f t="shared" si="41"/>
        <v>0</v>
      </c>
      <c r="AC26" s="39">
        <v>1</v>
      </c>
      <c r="AD26" s="47">
        <f t="shared" si="42"/>
        <v>0</v>
      </c>
      <c r="AE26" s="39">
        <v>1</v>
      </c>
      <c r="AF26" s="47">
        <f t="shared" si="43"/>
        <v>0</v>
      </c>
      <c r="AG26" s="62"/>
      <c r="AH26" s="194">
        <f t="shared" si="44"/>
        <v>3</v>
      </c>
      <c r="AI26" s="49">
        <f t="shared" si="45"/>
        <v>0</v>
      </c>
      <c r="AJ26" s="50">
        <f t="shared" si="46"/>
        <v>0</v>
      </c>
      <c r="AK26" s="62">
        <v>5</v>
      </c>
      <c r="AL26" s="194">
        <f t="shared" si="47"/>
        <v>3</v>
      </c>
      <c r="AM26" s="49">
        <f t="shared" si="48"/>
        <v>0</v>
      </c>
      <c r="AN26" s="50">
        <f t="shared" si="49"/>
        <v>0</v>
      </c>
      <c r="AO26" s="62">
        <v>24</v>
      </c>
      <c r="AP26" s="49">
        <f t="shared" si="50"/>
        <v>0</v>
      </c>
      <c r="AQ26" s="50">
        <f t="shared" si="51"/>
        <v>0</v>
      </c>
      <c r="AR26" s="62"/>
      <c r="AS26" s="49">
        <f t="shared" si="52"/>
        <v>0</v>
      </c>
      <c r="AT26" s="50">
        <f t="shared" si="53"/>
        <v>0</v>
      </c>
      <c r="AU26" s="62"/>
      <c r="AV26" s="49">
        <f t="shared" si="54"/>
        <v>0</v>
      </c>
      <c r="AW26" s="50">
        <f t="shared" si="55"/>
        <v>0</v>
      </c>
      <c r="AX26" s="62">
        <v>24</v>
      </c>
      <c r="AY26" s="49">
        <f t="shared" si="56"/>
        <v>0</v>
      </c>
      <c r="AZ26" s="50">
        <f t="shared" si="57"/>
        <v>0</v>
      </c>
      <c r="BA26" s="62">
        <v>2.5</v>
      </c>
      <c r="BB26" s="49">
        <f t="shared" si="58"/>
        <v>0</v>
      </c>
      <c r="BC26" s="50">
        <f t="shared" si="59"/>
        <v>0</v>
      </c>
      <c r="BD26" s="51">
        <f t="shared" si="60"/>
        <v>0</v>
      </c>
    </row>
    <row r="27" spans="1:56">
      <c r="A27" s="32">
        <v>7</v>
      </c>
      <c r="B27" s="169" t="s">
        <v>159</v>
      </c>
      <c r="C27" s="170" t="s">
        <v>205</v>
      </c>
      <c r="D27" s="34" t="s">
        <v>329</v>
      </c>
      <c r="E27" s="35" t="s">
        <v>209</v>
      </c>
      <c r="F27" s="36">
        <v>12</v>
      </c>
      <c r="G27" s="73"/>
      <c r="H27" s="273" t="s">
        <v>124</v>
      </c>
      <c r="I27" s="74">
        <f>IF(H27=Tablas!$B$5,Tablas!$C$5,VLOOKUP(H27,Tablas!$B$5:$D$40,2,FALSE))</f>
        <v>19</v>
      </c>
      <c r="J27" s="71">
        <f>IF(I27=0,"",VLOOKUP(I27,Tablas!$C$5:$D$40,2,FALSE))</f>
        <v>21.72583333333333</v>
      </c>
      <c r="K27" s="37" t="str">
        <f t="shared" si="33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35"/>
        <v>0</v>
      </c>
      <c r="S27" s="39">
        <v>1</v>
      </c>
      <c r="T27" s="41">
        <f t="shared" si="36"/>
        <v>0</v>
      </c>
      <c r="U27" s="42">
        <f t="shared" si="37"/>
        <v>0</v>
      </c>
      <c r="V27" s="43">
        <f t="shared" si="38"/>
        <v>0</v>
      </c>
      <c r="W27" s="193">
        <f t="shared" si="11"/>
        <v>10.5</v>
      </c>
      <c r="X27" s="44">
        <f t="shared" si="39"/>
        <v>0</v>
      </c>
      <c r="Y27" s="45">
        <f t="shared" si="40"/>
        <v>5</v>
      </c>
      <c r="Z27" s="46" t="s">
        <v>78</v>
      </c>
      <c r="AA27" s="39">
        <v>1</v>
      </c>
      <c r="AB27" s="47">
        <f t="shared" si="41"/>
        <v>0</v>
      </c>
      <c r="AC27" s="39">
        <v>1</v>
      </c>
      <c r="AD27" s="47">
        <f t="shared" si="42"/>
        <v>0</v>
      </c>
      <c r="AE27" s="39">
        <v>1</v>
      </c>
      <c r="AF27" s="47">
        <f t="shared" si="43"/>
        <v>0</v>
      </c>
      <c r="AG27" s="62"/>
      <c r="AH27" s="194">
        <f t="shared" si="44"/>
        <v>3</v>
      </c>
      <c r="AI27" s="49">
        <f t="shared" si="45"/>
        <v>0</v>
      </c>
      <c r="AJ27" s="50">
        <f t="shared" si="46"/>
        <v>0</v>
      </c>
      <c r="AK27" s="62">
        <v>5</v>
      </c>
      <c r="AL27" s="194">
        <f t="shared" si="47"/>
        <v>3</v>
      </c>
      <c r="AM27" s="49">
        <f t="shared" si="48"/>
        <v>0</v>
      </c>
      <c r="AN27" s="50">
        <f t="shared" si="49"/>
        <v>0</v>
      </c>
      <c r="AO27" s="62">
        <v>12</v>
      </c>
      <c r="AP27" s="49">
        <f t="shared" si="50"/>
        <v>0</v>
      </c>
      <c r="AQ27" s="50">
        <f t="shared" si="51"/>
        <v>0</v>
      </c>
      <c r="AR27" s="62">
        <v>3</v>
      </c>
      <c r="AS27" s="49">
        <f t="shared" si="52"/>
        <v>0</v>
      </c>
      <c r="AT27" s="50">
        <f t="shared" si="53"/>
        <v>0</v>
      </c>
      <c r="AU27" s="62"/>
      <c r="AV27" s="49">
        <f t="shared" si="54"/>
        <v>0</v>
      </c>
      <c r="AW27" s="50">
        <f t="shared" si="55"/>
        <v>0</v>
      </c>
      <c r="AX27" s="62">
        <v>12</v>
      </c>
      <c r="AY27" s="49">
        <f t="shared" si="56"/>
        <v>0</v>
      </c>
      <c r="AZ27" s="50">
        <f t="shared" si="57"/>
        <v>0</v>
      </c>
      <c r="BA27" s="62">
        <v>2.5</v>
      </c>
      <c r="BB27" s="49">
        <f t="shared" si="58"/>
        <v>0</v>
      </c>
      <c r="BC27" s="50">
        <f t="shared" si="59"/>
        <v>0</v>
      </c>
      <c r="BD27" s="51">
        <f t="shared" si="60"/>
        <v>0</v>
      </c>
    </row>
    <row r="28" spans="1:56">
      <c r="A28" s="32">
        <v>7</v>
      </c>
      <c r="B28" s="169" t="s">
        <v>159</v>
      </c>
      <c r="C28" s="170" t="s">
        <v>205</v>
      </c>
      <c r="D28" s="34" t="s">
        <v>330</v>
      </c>
      <c r="E28" s="35" t="s">
        <v>209</v>
      </c>
      <c r="F28" s="36">
        <v>20</v>
      </c>
      <c r="G28" s="73"/>
      <c r="H28" s="273" t="s">
        <v>124</v>
      </c>
      <c r="I28" s="74">
        <f>IF(H28=Tablas!$B$5,Tablas!$C$5,VLOOKUP(H28,Tablas!$B$5:$D$40,2,FALSE))</f>
        <v>19</v>
      </c>
      <c r="J28" s="71">
        <f>IF(I28=0,"",VLOOKUP(I28,Tablas!$C$5:$D$40,2,FALSE))</f>
        <v>21.72583333333333</v>
      </c>
      <c r="K28" s="37" t="str">
        <f t="shared" si="33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35"/>
        <v>0</v>
      </c>
      <c r="S28" s="39">
        <v>1</v>
      </c>
      <c r="T28" s="41">
        <f t="shared" si="36"/>
        <v>0</v>
      </c>
      <c r="U28" s="42">
        <f t="shared" si="37"/>
        <v>0</v>
      </c>
      <c r="V28" s="43">
        <f t="shared" si="38"/>
        <v>0</v>
      </c>
      <c r="W28" s="193">
        <f t="shared" si="11"/>
        <v>10.5</v>
      </c>
      <c r="X28" s="44">
        <f t="shared" si="39"/>
        <v>0</v>
      </c>
      <c r="Y28" s="45">
        <f t="shared" si="40"/>
        <v>5</v>
      </c>
      <c r="Z28" s="46" t="s">
        <v>78</v>
      </c>
      <c r="AA28" s="39">
        <v>1</v>
      </c>
      <c r="AB28" s="47">
        <f t="shared" si="41"/>
        <v>0</v>
      </c>
      <c r="AC28" s="39">
        <v>1</v>
      </c>
      <c r="AD28" s="47">
        <f t="shared" si="42"/>
        <v>0</v>
      </c>
      <c r="AE28" s="39">
        <v>1</v>
      </c>
      <c r="AF28" s="47">
        <f t="shared" si="43"/>
        <v>0</v>
      </c>
      <c r="AG28" s="62"/>
      <c r="AH28" s="194">
        <f t="shared" si="44"/>
        <v>3</v>
      </c>
      <c r="AI28" s="49">
        <f t="shared" si="45"/>
        <v>0</v>
      </c>
      <c r="AJ28" s="50">
        <f t="shared" si="46"/>
        <v>0</v>
      </c>
      <c r="AK28" s="62">
        <v>5</v>
      </c>
      <c r="AL28" s="194">
        <f t="shared" si="47"/>
        <v>3</v>
      </c>
      <c r="AM28" s="49">
        <f t="shared" si="48"/>
        <v>0</v>
      </c>
      <c r="AN28" s="50">
        <f t="shared" si="49"/>
        <v>0</v>
      </c>
      <c r="AO28" s="62">
        <v>20</v>
      </c>
      <c r="AP28" s="49">
        <f t="shared" si="50"/>
        <v>0</v>
      </c>
      <c r="AQ28" s="50">
        <f t="shared" si="51"/>
        <v>0</v>
      </c>
      <c r="AR28" s="62">
        <v>5</v>
      </c>
      <c r="AS28" s="49">
        <f t="shared" si="52"/>
        <v>0</v>
      </c>
      <c r="AT28" s="50">
        <f t="shared" si="53"/>
        <v>0</v>
      </c>
      <c r="AU28" s="62"/>
      <c r="AV28" s="49">
        <f t="shared" si="54"/>
        <v>0</v>
      </c>
      <c r="AW28" s="50">
        <f t="shared" si="55"/>
        <v>0</v>
      </c>
      <c r="AX28" s="62">
        <v>20</v>
      </c>
      <c r="AY28" s="49">
        <f t="shared" si="56"/>
        <v>0</v>
      </c>
      <c r="AZ28" s="50">
        <f t="shared" si="57"/>
        <v>0</v>
      </c>
      <c r="BA28" s="62">
        <v>2.5</v>
      </c>
      <c r="BB28" s="49">
        <f t="shared" si="58"/>
        <v>0</v>
      </c>
      <c r="BC28" s="50">
        <f t="shared" si="59"/>
        <v>0</v>
      </c>
      <c r="BD28" s="51">
        <f t="shared" si="60"/>
        <v>0</v>
      </c>
    </row>
    <row r="29" spans="1:56">
      <c r="A29" s="32">
        <v>7</v>
      </c>
      <c r="B29" s="169" t="s">
        <v>159</v>
      </c>
      <c r="C29" s="170" t="s">
        <v>205</v>
      </c>
      <c r="D29" s="34" t="s">
        <v>330</v>
      </c>
      <c r="E29" s="35" t="s">
        <v>209</v>
      </c>
      <c r="F29" s="36">
        <v>30</v>
      </c>
      <c r="G29" s="73"/>
      <c r="H29" s="273" t="s">
        <v>124</v>
      </c>
      <c r="I29" s="74">
        <f>IF(H29=Tablas!$B$5,Tablas!$C$5,VLOOKUP(H29,Tablas!$B$5:$D$40,2,FALSE))</f>
        <v>19</v>
      </c>
      <c r="J29" s="71">
        <f>IF(I29=0,"",VLOOKUP(I29,Tablas!$C$5:$D$40,2,FALSE))</f>
        <v>21.72583333333333</v>
      </c>
      <c r="K29" s="37" t="str">
        <f t="shared" si="33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35"/>
        <v>0</v>
      </c>
      <c r="S29" s="39">
        <v>1</v>
      </c>
      <c r="T29" s="41">
        <f t="shared" si="36"/>
        <v>0</v>
      </c>
      <c r="U29" s="42">
        <f t="shared" si="37"/>
        <v>0</v>
      </c>
      <c r="V29" s="43">
        <f t="shared" si="38"/>
        <v>0</v>
      </c>
      <c r="W29" s="193">
        <f t="shared" si="11"/>
        <v>10.5</v>
      </c>
      <c r="X29" s="44">
        <f t="shared" si="39"/>
        <v>0</v>
      </c>
      <c r="Y29" s="45">
        <f t="shared" si="40"/>
        <v>5</v>
      </c>
      <c r="Z29" s="46" t="s">
        <v>78</v>
      </c>
      <c r="AA29" s="39">
        <v>1</v>
      </c>
      <c r="AB29" s="47">
        <f t="shared" si="41"/>
        <v>0</v>
      </c>
      <c r="AC29" s="39">
        <v>1</v>
      </c>
      <c r="AD29" s="47">
        <f t="shared" si="42"/>
        <v>0</v>
      </c>
      <c r="AE29" s="39">
        <v>1</v>
      </c>
      <c r="AF29" s="47">
        <f t="shared" si="43"/>
        <v>0</v>
      </c>
      <c r="AG29" s="62"/>
      <c r="AH29" s="194">
        <f t="shared" si="44"/>
        <v>3</v>
      </c>
      <c r="AI29" s="49">
        <f t="shared" si="45"/>
        <v>0</v>
      </c>
      <c r="AJ29" s="50">
        <f t="shared" si="46"/>
        <v>0</v>
      </c>
      <c r="AK29" s="62">
        <v>5</v>
      </c>
      <c r="AL29" s="194">
        <f t="shared" si="47"/>
        <v>3</v>
      </c>
      <c r="AM29" s="49">
        <f t="shared" si="48"/>
        <v>0</v>
      </c>
      <c r="AN29" s="50">
        <f t="shared" si="49"/>
        <v>0</v>
      </c>
      <c r="AO29" s="62">
        <v>30</v>
      </c>
      <c r="AP29" s="49">
        <f t="shared" si="50"/>
        <v>0</v>
      </c>
      <c r="AQ29" s="50">
        <f t="shared" si="51"/>
        <v>0</v>
      </c>
      <c r="AR29" s="62">
        <v>7.5</v>
      </c>
      <c r="AS29" s="49">
        <f t="shared" si="52"/>
        <v>0</v>
      </c>
      <c r="AT29" s="50">
        <f t="shared" si="53"/>
        <v>0</v>
      </c>
      <c r="AU29" s="62"/>
      <c r="AV29" s="49">
        <f t="shared" si="54"/>
        <v>0</v>
      </c>
      <c r="AW29" s="50">
        <f t="shared" si="55"/>
        <v>0</v>
      </c>
      <c r="AX29" s="62">
        <v>30</v>
      </c>
      <c r="AY29" s="49">
        <f t="shared" si="56"/>
        <v>0</v>
      </c>
      <c r="AZ29" s="50">
        <f t="shared" si="57"/>
        <v>0</v>
      </c>
      <c r="BA29" s="62">
        <v>2.5</v>
      </c>
      <c r="BB29" s="49">
        <f t="shared" si="58"/>
        <v>0</v>
      </c>
      <c r="BC29" s="50">
        <f t="shared" si="59"/>
        <v>0</v>
      </c>
      <c r="BD29" s="51">
        <f t="shared" si="60"/>
        <v>0</v>
      </c>
    </row>
    <row r="30" spans="1:56">
      <c r="A30" s="32">
        <v>7</v>
      </c>
      <c r="B30" s="169" t="s">
        <v>159</v>
      </c>
      <c r="C30" s="170" t="s">
        <v>205</v>
      </c>
      <c r="D30" s="34" t="s">
        <v>215</v>
      </c>
      <c r="E30" s="35" t="s">
        <v>209</v>
      </c>
      <c r="F30" s="36">
        <v>1.7</v>
      </c>
      <c r="G30" s="73"/>
      <c r="H30" s="273" t="s">
        <v>144</v>
      </c>
      <c r="I30" s="74">
        <f>IF(H30=Tablas!$B$5,Tablas!$C$5,VLOOKUP(H30,Tablas!$B$5:$D$40,2,FALSE))</f>
        <v>22</v>
      </c>
      <c r="J30" s="71">
        <f>IF(I30=0,"",VLOOKUP(I30,Tablas!$C$5:$D$40,2,FALSE))</f>
        <v>8.6904761904761916</v>
      </c>
      <c r="K30" s="37" t="str">
        <f t="shared" si="33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35"/>
        <v>0</v>
      </c>
      <c r="S30" s="39">
        <v>1</v>
      </c>
      <c r="T30" s="41">
        <f t="shared" si="36"/>
        <v>0</v>
      </c>
      <c r="U30" s="42">
        <f t="shared" si="37"/>
        <v>0</v>
      </c>
      <c r="V30" s="43">
        <f t="shared" si="38"/>
        <v>0</v>
      </c>
      <c r="W30" s="193">
        <f t="shared" si="11"/>
        <v>10.5</v>
      </c>
      <c r="X30" s="44">
        <f t="shared" si="39"/>
        <v>0</v>
      </c>
      <c r="Y30" s="45">
        <f t="shared" si="40"/>
        <v>2</v>
      </c>
      <c r="Z30" s="46" t="s">
        <v>78</v>
      </c>
      <c r="AA30" s="39">
        <v>1</v>
      </c>
      <c r="AB30" s="47">
        <f t="shared" si="41"/>
        <v>0</v>
      </c>
      <c r="AC30" s="39">
        <v>1</v>
      </c>
      <c r="AD30" s="47">
        <f t="shared" si="42"/>
        <v>0</v>
      </c>
      <c r="AE30" s="39">
        <v>1</v>
      </c>
      <c r="AF30" s="47">
        <f t="shared" si="43"/>
        <v>0</v>
      </c>
      <c r="AG30" s="62"/>
      <c r="AH30" s="194">
        <f t="shared" si="44"/>
        <v>3</v>
      </c>
      <c r="AI30" s="49">
        <f t="shared" si="45"/>
        <v>0</v>
      </c>
      <c r="AJ30" s="50">
        <f t="shared" si="46"/>
        <v>0</v>
      </c>
      <c r="AK30" s="62"/>
      <c r="AL30" s="194">
        <f t="shared" si="47"/>
        <v>3</v>
      </c>
      <c r="AM30" s="49">
        <f t="shared" si="48"/>
        <v>0</v>
      </c>
      <c r="AN30" s="50">
        <f t="shared" si="49"/>
        <v>0</v>
      </c>
      <c r="AO30" s="62">
        <v>1.7</v>
      </c>
      <c r="AP30" s="49">
        <f t="shared" si="50"/>
        <v>0</v>
      </c>
      <c r="AQ30" s="50">
        <f t="shared" si="51"/>
        <v>0</v>
      </c>
      <c r="AR30" s="62"/>
      <c r="AS30" s="49">
        <f t="shared" si="52"/>
        <v>0</v>
      </c>
      <c r="AT30" s="50">
        <f t="shared" si="53"/>
        <v>0</v>
      </c>
      <c r="AU30" s="62"/>
      <c r="AV30" s="49">
        <f t="shared" si="54"/>
        <v>0</v>
      </c>
      <c r="AW30" s="50">
        <f t="shared" si="55"/>
        <v>0</v>
      </c>
      <c r="AX30" s="62">
        <v>1.7</v>
      </c>
      <c r="AY30" s="49">
        <f t="shared" si="56"/>
        <v>0</v>
      </c>
      <c r="AZ30" s="50">
        <f t="shared" si="57"/>
        <v>0</v>
      </c>
      <c r="BA30" s="62">
        <v>0</v>
      </c>
      <c r="BB30" s="49">
        <f t="shared" si="58"/>
        <v>0</v>
      </c>
      <c r="BC30" s="50">
        <f t="shared" si="59"/>
        <v>0</v>
      </c>
      <c r="BD30" s="51">
        <f t="shared" si="60"/>
        <v>0</v>
      </c>
    </row>
    <row r="31" spans="1:56">
      <c r="A31" s="32">
        <v>7</v>
      </c>
      <c r="B31" s="169" t="s">
        <v>159</v>
      </c>
      <c r="C31" s="170" t="s">
        <v>205</v>
      </c>
      <c r="D31" s="34" t="s">
        <v>220</v>
      </c>
      <c r="E31" s="35" t="s">
        <v>209</v>
      </c>
      <c r="F31" s="36">
        <v>15</v>
      </c>
      <c r="G31" s="73"/>
      <c r="H31" s="273" t="s">
        <v>124</v>
      </c>
      <c r="I31" s="74">
        <f>IF(H31=Tablas!$B$5,Tablas!$C$5,VLOOKUP(H31,Tablas!$B$5:$D$40,2,FALSE))</f>
        <v>19</v>
      </c>
      <c r="J31" s="71">
        <f>IF(I31=0,"",VLOOKUP(I31,Tablas!$C$5:$D$40,2,FALSE))</f>
        <v>21.72583333333333</v>
      </c>
      <c r="K31" s="37" t="str">
        <f t="shared" si="33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35"/>
        <v>0</v>
      </c>
      <c r="S31" s="39">
        <v>1</v>
      </c>
      <c r="T31" s="41">
        <f t="shared" si="36"/>
        <v>0</v>
      </c>
      <c r="U31" s="42">
        <f t="shared" si="37"/>
        <v>0</v>
      </c>
      <c r="V31" s="43">
        <f t="shared" si="38"/>
        <v>0</v>
      </c>
      <c r="W31" s="193">
        <f t="shared" si="11"/>
        <v>10.5</v>
      </c>
      <c r="X31" s="44">
        <f t="shared" si="39"/>
        <v>0</v>
      </c>
      <c r="Y31" s="45">
        <f t="shared" si="40"/>
        <v>5</v>
      </c>
      <c r="Z31" s="46" t="s">
        <v>78</v>
      </c>
      <c r="AA31" s="39">
        <v>1</v>
      </c>
      <c r="AB31" s="47">
        <f t="shared" si="41"/>
        <v>0</v>
      </c>
      <c r="AC31" s="39">
        <v>1</v>
      </c>
      <c r="AD31" s="47">
        <f t="shared" si="42"/>
        <v>0</v>
      </c>
      <c r="AE31" s="39">
        <v>1</v>
      </c>
      <c r="AF31" s="47">
        <f t="shared" si="43"/>
        <v>0</v>
      </c>
      <c r="AG31" s="62"/>
      <c r="AH31" s="194">
        <f t="shared" si="44"/>
        <v>3</v>
      </c>
      <c r="AI31" s="49">
        <f t="shared" si="45"/>
        <v>0</v>
      </c>
      <c r="AJ31" s="50">
        <f t="shared" si="46"/>
        <v>0</v>
      </c>
      <c r="AK31" s="62"/>
      <c r="AL31" s="194">
        <f t="shared" si="47"/>
        <v>3</v>
      </c>
      <c r="AM31" s="49">
        <f t="shared" si="48"/>
        <v>0</v>
      </c>
      <c r="AN31" s="50">
        <f t="shared" si="49"/>
        <v>0</v>
      </c>
      <c r="AO31" s="62">
        <v>15</v>
      </c>
      <c r="AP31" s="49">
        <f t="shared" si="50"/>
        <v>0</v>
      </c>
      <c r="AQ31" s="50">
        <f t="shared" si="51"/>
        <v>0</v>
      </c>
      <c r="AR31" s="62"/>
      <c r="AS31" s="49">
        <f t="shared" si="52"/>
        <v>0</v>
      </c>
      <c r="AT31" s="50">
        <f t="shared" si="53"/>
        <v>0</v>
      </c>
      <c r="AU31" s="62"/>
      <c r="AV31" s="49">
        <f t="shared" si="54"/>
        <v>0</v>
      </c>
      <c r="AW31" s="50">
        <f t="shared" si="55"/>
        <v>0</v>
      </c>
      <c r="AX31" s="62">
        <v>15</v>
      </c>
      <c r="AY31" s="49">
        <f t="shared" si="56"/>
        <v>0</v>
      </c>
      <c r="AZ31" s="50">
        <f t="shared" si="57"/>
        <v>0</v>
      </c>
      <c r="BA31" s="62">
        <v>0</v>
      </c>
      <c r="BB31" s="49">
        <f t="shared" si="58"/>
        <v>0</v>
      </c>
      <c r="BC31" s="50">
        <f t="shared" si="59"/>
        <v>0</v>
      </c>
      <c r="BD31" s="51">
        <f t="shared" si="60"/>
        <v>0</v>
      </c>
    </row>
    <row r="32" spans="1:56">
      <c r="A32" s="32">
        <v>7</v>
      </c>
      <c r="B32" s="169" t="s">
        <v>159</v>
      </c>
      <c r="C32" s="170" t="s">
        <v>205</v>
      </c>
      <c r="D32" s="34" t="s">
        <v>220</v>
      </c>
      <c r="E32" s="35" t="s">
        <v>209</v>
      </c>
      <c r="F32" s="36">
        <v>15</v>
      </c>
      <c r="G32" s="73"/>
      <c r="H32" s="273" t="s">
        <v>124</v>
      </c>
      <c r="I32" s="74">
        <f>IF(H32=Tablas!$B$5,Tablas!$C$5,VLOOKUP(H32,Tablas!$B$5:$D$40,2,FALSE))</f>
        <v>19</v>
      </c>
      <c r="J32" s="71">
        <f>IF(I32=0,"",VLOOKUP(I32,Tablas!$C$5:$D$40,2,FALSE))</f>
        <v>21.72583333333333</v>
      </c>
      <c r="K32" s="37" t="str">
        <f t="shared" si="33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35"/>
        <v>0</v>
      </c>
      <c r="S32" s="39">
        <v>1</v>
      </c>
      <c r="T32" s="41">
        <f t="shared" si="36"/>
        <v>0</v>
      </c>
      <c r="U32" s="42">
        <f t="shared" si="37"/>
        <v>0</v>
      </c>
      <c r="V32" s="43">
        <f t="shared" si="38"/>
        <v>0</v>
      </c>
      <c r="W32" s="193">
        <f t="shared" si="11"/>
        <v>10.5</v>
      </c>
      <c r="X32" s="44">
        <f t="shared" si="39"/>
        <v>0</v>
      </c>
      <c r="Y32" s="45">
        <f t="shared" si="40"/>
        <v>5</v>
      </c>
      <c r="Z32" s="46" t="s">
        <v>78</v>
      </c>
      <c r="AA32" s="39">
        <v>1</v>
      </c>
      <c r="AB32" s="47">
        <f t="shared" si="41"/>
        <v>0</v>
      </c>
      <c r="AC32" s="39">
        <v>1</v>
      </c>
      <c r="AD32" s="47">
        <f t="shared" si="42"/>
        <v>0</v>
      </c>
      <c r="AE32" s="39">
        <v>1</v>
      </c>
      <c r="AF32" s="47">
        <f t="shared" si="43"/>
        <v>0</v>
      </c>
      <c r="AG32" s="62"/>
      <c r="AH32" s="194">
        <f t="shared" si="44"/>
        <v>3</v>
      </c>
      <c r="AI32" s="49">
        <f t="shared" si="45"/>
        <v>0</v>
      </c>
      <c r="AJ32" s="50">
        <f t="shared" si="46"/>
        <v>0</v>
      </c>
      <c r="AK32" s="62"/>
      <c r="AL32" s="194">
        <f t="shared" si="47"/>
        <v>3</v>
      </c>
      <c r="AM32" s="49">
        <f t="shared" si="48"/>
        <v>0</v>
      </c>
      <c r="AN32" s="50">
        <f t="shared" si="49"/>
        <v>0</v>
      </c>
      <c r="AO32" s="62">
        <v>15</v>
      </c>
      <c r="AP32" s="49">
        <f t="shared" si="50"/>
        <v>0</v>
      </c>
      <c r="AQ32" s="50">
        <f t="shared" si="51"/>
        <v>0</v>
      </c>
      <c r="AR32" s="62"/>
      <c r="AS32" s="49">
        <f t="shared" si="52"/>
        <v>0</v>
      </c>
      <c r="AT32" s="50">
        <f t="shared" si="53"/>
        <v>0</v>
      </c>
      <c r="AU32" s="62"/>
      <c r="AV32" s="49">
        <f t="shared" si="54"/>
        <v>0</v>
      </c>
      <c r="AW32" s="50">
        <f t="shared" si="55"/>
        <v>0</v>
      </c>
      <c r="AX32" s="62">
        <v>15</v>
      </c>
      <c r="AY32" s="49">
        <f t="shared" si="56"/>
        <v>0</v>
      </c>
      <c r="AZ32" s="50">
        <f t="shared" si="57"/>
        <v>0</v>
      </c>
      <c r="BA32" s="62">
        <v>0</v>
      </c>
      <c r="BB32" s="49">
        <f t="shared" si="58"/>
        <v>0</v>
      </c>
      <c r="BC32" s="50">
        <f t="shared" si="59"/>
        <v>0</v>
      </c>
      <c r="BD32" s="51">
        <f t="shared" si="60"/>
        <v>0</v>
      </c>
    </row>
    <row r="33" spans="1:56">
      <c r="A33" s="32">
        <v>7</v>
      </c>
      <c r="B33" s="169" t="s">
        <v>159</v>
      </c>
      <c r="C33" s="170" t="s">
        <v>205</v>
      </c>
      <c r="D33" s="34" t="s">
        <v>220</v>
      </c>
      <c r="E33" s="35" t="s">
        <v>209</v>
      </c>
      <c r="F33" s="36">
        <v>15</v>
      </c>
      <c r="G33" s="73"/>
      <c r="H33" s="273" t="s">
        <v>124</v>
      </c>
      <c r="I33" s="74">
        <f>IF(H33=Tablas!$B$5,Tablas!$C$5,VLOOKUP(H33,Tablas!$B$5:$D$40,2,FALSE))</f>
        <v>19</v>
      </c>
      <c r="J33" s="71">
        <f>IF(I33=0,"",VLOOKUP(I33,Tablas!$C$5:$D$40,2,FALSE))</f>
        <v>21.72583333333333</v>
      </c>
      <c r="K33" s="37" t="str">
        <f t="shared" si="33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35"/>
        <v>0</v>
      </c>
      <c r="S33" s="39">
        <v>1</v>
      </c>
      <c r="T33" s="41">
        <f t="shared" si="36"/>
        <v>0</v>
      </c>
      <c r="U33" s="42">
        <f t="shared" si="37"/>
        <v>0</v>
      </c>
      <c r="V33" s="43">
        <f t="shared" si="38"/>
        <v>0</v>
      </c>
      <c r="W33" s="193">
        <f t="shared" si="11"/>
        <v>10.5</v>
      </c>
      <c r="X33" s="44">
        <f t="shared" si="39"/>
        <v>0</v>
      </c>
      <c r="Y33" s="45">
        <f t="shared" si="40"/>
        <v>5</v>
      </c>
      <c r="Z33" s="46" t="s">
        <v>78</v>
      </c>
      <c r="AA33" s="39">
        <v>1</v>
      </c>
      <c r="AB33" s="47">
        <f t="shared" si="41"/>
        <v>0</v>
      </c>
      <c r="AC33" s="39">
        <v>1</v>
      </c>
      <c r="AD33" s="47">
        <f t="shared" si="42"/>
        <v>0</v>
      </c>
      <c r="AE33" s="39">
        <v>1</v>
      </c>
      <c r="AF33" s="47">
        <f t="shared" si="43"/>
        <v>0</v>
      </c>
      <c r="AG33" s="62"/>
      <c r="AH33" s="194">
        <f t="shared" si="44"/>
        <v>3</v>
      </c>
      <c r="AI33" s="49">
        <f t="shared" si="45"/>
        <v>0</v>
      </c>
      <c r="AJ33" s="50">
        <f t="shared" si="46"/>
        <v>0</v>
      </c>
      <c r="AK33" s="62"/>
      <c r="AL33" s="194">
        <f t="shared" si="47"/>
        <v>3</v>
      </c>
      <c r="AM33" s="49">
        <f t="shared" si="48"/>
        <v>0</v>
      </c>
      <c r="AN33" s="50">
        <f t="shared" si="49"/>
        <v>0</v>
      </c>
      <c r="AO33" s="62">
        <v>15</v>
      </c>
      <c r="AP33" s="49">
        <f t="shared" si="50"/>
        <v>0</v>
      </c>
      <c r="AQ33" s="50">
        <f t="shared" si="51"/>
        <v>0</v>
      </c>
      <c r="AR33" s="62"/>
      <c r="AS33" s="49">
        <f t="shared" si="52"/>
        <v>0</v>
      </c>
      <c r="AT33" s="50">
        <f t="shared" si="53"/>
        <v>0</v>
      </c>
      <c r="AU33" s="62"/>
      <c r="AV33" s="49">
        <f t="shared" si="54"/>
        <v>0</v>
      </c>
      <c r="AW33" s="50">
        <f t="shared" si="55"/>
        <v>0</v>
      </c>
      <c r="AX33" s="62">
        <v>15</v>
      </c>
      <c r="AY33" s="49">
        <f t="shared" si="56"/>
        <v>0</v>
      </c>
      <c r="AZ33" s="50">
        <f t="shared" si="57"/>
        <v>0</v>
      </c>
      <c r="BA33" s="62">
        <v>0</v>
      </c>
      <c r="BB33" s="49">
        <f t="shared" si="58"/>
        <v>0</v>
      </c>
      <c r="BC33" s="50">
        <f t="shared" si="59"/>
        <v>0</v>
      </c>
      <c r="BD33" s="51">
        <f t="shared" si="60"/>
        <v>0</v>
      </c>
    </row>
    <row r="34" spans="1:56">
      <c r="A34" s="32">
        <v>7</v>
      </c>
      <c r="B34" s="169" t="s">
        <v>159</v>
      </c>
      <c r="C34" s="170" t="s">
        <v>205</v>
      </c>
      <c r="D34" s="34" t="s">
        <v>220</v>
      </c>
      <c r="E34" s="35" t="s">
        <v>209</v>
      </c>
      <c r="F34" s="36">
        <v>15</v>
      </c>
      <c r="G34" s="73"/>
      <c r="H34" s="273" t="s">
        <v>124</v>
      </c>
      <c r="I34" s="74">
        <f>IF(H34=Tablas!$B$5,Tablas!$C$5,VLOOKUP(H34,Tablas!$B$5:$D$40,2,FALSE))</f>
        <v>19</v>
      </c>
      <c r="J34" s="71">
        <f>IF(I34=0,"",VLOOKUP(I34,Tablas!$C$5:$D$40,2,FALSE))</f>
        <v>21.72583333333333</v>
      </c>
      <c r="K34" s="37" t="str">
        <f t="shared" si="33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35"/>
        <v>0</v>
      </c>
      <c r="S34" s="39">
        <v>1</v>
      </c>
      <c r="T34" s="41">
        <f t="shared" si="36"/>
        <v>0</v>
      </c>
      <c r="U34" s="42">
        <f t="shared" si="37"/>
        <v>0</v>
      </c>
      <c r="V34" s="43">
        <f t="shared" si="38"/>
        <v>0</v>
      </c>
      <c r="W34" s="193">
        <f t="shared" si="11"/>
        <v>10.5</v>
      </c>
      <c r="X34" s="44">
        <f t="shared" si="39"/>
        <v>0</v>
      </c>
      <c r="Y34" s="45">
        <f t="shared" si="40"/>
        <v>5</v>
      </c>
      <c r="Z34" s="46" t="s">
        <v>78</v>
      </c>
      <c r="AA34" s="39">
        <v>1</v>
      </c>
      <c r="AB34" s="47">
        <f t="shared" si="41"/>
        <v>0</v>
      </c>
      <c r="AC34" s="39">
        <v>1</v>
      </c>
      <c r="AD34" s="47">
        <f t="shared" si="42"/>
        <v>0</v>
      </c>
      <c r="AE34" s="39">
        <v>1</v>
      </c>
      <c r="AF34" s="47">
        <f t="shared" si="43"/>
        <v>0</v>
      </c>
      <c r="AG34" s="62"/>
      <c r="AH34" s="194">
        <f t="shared" si="44"/>
        <v>3</v>
      </c>
      <c r="AI34" s="49">
        <f t="shared" si="45"/>
        <v>0</v>
      </c>
      <c r="AJ34" s="50">
        <f t="shared" si="46"/>
        <v>0</v>
      </c>
      <c r="AK34" s="62"/>
      <c r="AL34" s="194">
        <f t="shared" si="47"/>
        <v>3</v>
      </c>
      <c r="AM34" s="49">
        <f t="shared" si="48"/>
        <v>0</v>
      </c>
      <c r="AN34" s="50">
        <f t="shared" si="49"/>
        <v>0</v>
      </c>
      <c r="AO34" s="62">
        <v>15</v>
      </c>
      <c r="AP34" s="49">
        <f t="shared" si="50"/>
        <v>0</v>
      </c>
      <c r="AQ34" s="50">
        <f t="shared" si="51"/>
        <v>0</v>
      </c>
      <c r="AR34" s="62"/>
      <c r="AS34" s="49">
        <f t="shared" si="52"/>
        <v>0</v>
      </c>
      <c r="AT34" s="50">
        <f t="shared" si="53"/>
        <v>0</v>
      </c>
      <c r="AU34" s="62"/>
      <c r="AV34" s="49">
        <f t="shared" si="54"/>
        <v>0</v>
      </c>
      <c r="AW34" s="50">
        <f t="shared" si="55"/>
        <v>0</v>
      </c>
      <c r="AX34" s="62">
        <v>15</v>
      </c>
      <c r="AY34" s="49">
        <f t="shared" si="56"/>
        <v>0</v>
      </c>
      <c r="AZ34" s="50">
        <f t="shared" si="57"/>
        <v>0</v>
      </c>
      <c r="BA34" s="62">
        <v>0</v>
      </c>
      <c r="BB34" s="49">
        <f t="shared" si="58"/>
        <v>0</v>
      </c>
      <c r="BC34" s="50">
        <f t="shared" si="59"/>
        <v>0</v>
      </c>
      <c r="BD34" s="51">
        <f t="shared" si="60"/>
        <v>0</v>
      </c>
    </row>
    <row r="35" spans="1:56">
      <c r="A35" s="32">
        <v>7</v>
      </c>
      <c r="B35" s="169" t="s">
        <v>159</v>
      </c>
      <c r="C35" s="170" t="s">
        <v>205</v>
      </c>
      <c r="D35" s="34" t="s">
        <v>211</v>
      </c>
      <c r="E35" s="35" t="s">
        <v>209</v>
      </c>
      <c r="F35" s="36">
        <v>250</v>
      </c>
      <c r="G35" s="73"/>
      <c r="H35" s="273" t="s">
        <v>124</v>
      </c>
      <c r="I35" s="74">
        <f>IF(H35=Tablas!$B$5,Tablas!$C$5,VLOOKUP(H35,Tablas!$B$5:$D$40,2,FALSE))</f>
        <v>19</v>
      </c>
      <c r="J35" s="71">
        <f>IF(I35=0,"",VLOOKUP(I35,Tablas!$C$5:$D$40,2,FALSE))</f>
        <v>21.72583333333333</v>
      </c>
      <c r="K35" s="37" t="str">
        <f t="shared" si="33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35"/>
        <v>0</v>
      </c>
      <c r="S35" s="39">
        <v>1</v>
      </c>
      <c r="T35" s="41">
        <f t="shared" si="36"/>
        <v>0</v>
      </c>
      <c r="U35" s="42">
        <f t="shared" si="37"/>
        <v>0</v>
      </c>
      <c r="V35" s="43">
        <f t="shared" si="38"/>
        <v>0</v>
      </c>
      <c r="W35" s="193">
        <f t="shared" si="11"/>
        <v>10.5</v>
      </c>
      <c r="X35" s="44">
        <f t="shared" si="39"/>
        <v>0</v>
      </c>
      <c r="Y35" s="45">
        <f t="shared" si="40"/>
        <v>5</v>
      </c>
      <c r="Z35" s="46" t="s">
        <v>78</v>
      </c>
      <c r="AA35" s="39">
        <v>1</v>
      </c>
      <c r="AB35" s="47">
        <f t="shared" si="41"/>
        <v>0</v>
      </c>
      <c r="AC35" s="39">
        <v>1</v>
      </c>
      <c r="AD35" s="47">
        <f t="shared" si="42"/>
        <v>0</v>
      </c>
      <c r="AE35" s="39">
        <v>1</v>
      </c>
      <c r="AF35" s="47">
        <f t="shared" si="43"/>
        <v>0</v>
      </c>
      <c r="AG35" s="62"/>
      <c r="AH35" s="194">
        <f t="shared" si="44"/>
        <v>3</v>
      </c>
      <c r="AI35" s="49">
        <f t="shared" si="45"/>
        <v>0</v>
      </c>
      <c r="AJ35" s="50">
        <f t="shared" si="46"/>
        <v>0</v>
      </c>
      <c r="AK35" s="62">
        <v>120</v>
      </c>
      <c r="AL35" s="194">
        <f t="shared" si="47"/>
        <v>3</v>
      </c>
      <c r="AM35" s="49">
        <f t="shared" si="48"/>
        <v>0</v>
      </c>
      <c r="AN35" s="50">
        <f t="shared" si="49"/>
        <v>0</v>
      </c>
      <c r="AO35" s="62">
        <v>250</v>
      </c>
      <c r="AP35" s="49">
        <f t="shared" si="50"/>
        <v>0</v>
      </c>
      <c r="AQ35" s="50">
        <f t="shared" si="51"/>
        <v>0</v>
      </c>
      <c r="AR35" s="62"/>
      <c r="AS35" s="49">
        <f t="shared" si="52"/>
        <v>0</v>
      </c>
      <c r="AT35" s="50">
        <f t="shared" si="53"/>
        <v>0</v>
      </c>
      <c r="AU35" s="62"/>
      <c r="AV35" s="49">
        <f t="shared" si="54"/>
        <v>0</v>
      </c>
      <c r="AW35" s="50">
        <f t="shared" si="55"/>
        <v>0</v>
      </c>
      <c r="AX35" s="62">
        <v>250</v>
      </c>
      <c r="AY35" s="49">
        <f t="shared" si="56"/>
        <v>0</v>
      </c>
      <c r="AZ35" s="50">
        <f t="shared" si="57"/>
        <v>0</v>
      </c>
      <c r="BA35" s="62">
        <v>60</v>
      </c>
      <c r="BB35" s="49">
        <f t="shared" si="58"/>
        <v>0</v>
      </c>
      <c r="BC35" s="50">
        <f t="shared" si="59"/>
        <v>0</v>
      </c>
      <c r="BD35" s="51">
        <f t="shared" si="60"/>
        <v>0</v>
      </c>
    </row>
    <row r="36" spans="1:56">
      <c r="A36" s="32">
        <v>7</v>
      </c>
      <c r="B36" s="169" t="s">
        <v>159</v>
      </c>
      <c r="C36" s="170" t="s">
        <v>205</v>
      </c>
      <c r="D36" s="34" t="s">
        <v>259</v>
      </c>
      <c r="E36" s="35" t="s">
        <v>209</v>
      </c>
      <c r="F36" s="36">
        <v>8</v>
      </c>
      <c r="G36" s="73"/>
      <c r="H36" s="273" t="s">
        <v>16</v>
      </c>
      <c r="I36" s="74">
        <f>IF(H36=Tablas!$B$5,Tablas!$C$5,VLOOKUP(H36,Tablas!$B$5:$D$40,2,FALSE))</f>
        <v>29</v>
      </c>
      <c r="J36" s="71">
        <f>IF(I36=0,"",VLOOKUP(I36,Tablas!$C$5:$D$40,2,FALSE))</f>
        <v>1</v>
      </c>
      <c r="K36" s="37" t="str">
        <f t="shared" si="33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35"/>
        <v>0</v>
      </c>
      <c r="S36" s="39">
        <v>1</v>
      </c>
      <c r="T36" s="41">
        <f t="shared" si="36"/>
        <v>0</v>
      </c>
      <c r="U36" s="42">
        <f t="shared" si="37"/>
        <v>0</v>
      </c>
      <c r="V36" s="43">
        <f t="shared" si="38"/>
        <v>0</v>
      </c>
      <c r="W36" s="193">
        <f t="shared" si="11"/>
        <v>10.5</v>
      </c>
      <c r="X36" s="44">
        <f t="shared" si="39"/>
        <v>0</v>
      </c>
      <c r="Y36" s="45">
        <f t="shared" si="40"/>
        <v>0.2</v>
      </c>
      <c r="Z36" s="46" t="s">
        <v>78</v>
      </c>
      <c r="AA36" s="39">
        <v>1</v>
      </c>
      <c r="AB36" s="47">
        <f t="shared" si="41"/>
        <v>0</v>
      </c>
      <c r="AC36" s="39">
        <v>1</v>
      </c>
      <c r="AD36" s="47">
        <f t="shared" si="42"/>
        <v>0</v>
      </c>
      <c r="AE36" s="39">
        <v>1</v>
      </c>
      <c r="AF36" s="47">
        <f t="shared" si="43"/>
        <v>0</v>
      </c>
      <c r="AG36" s="62"/>
      <c r="AH36" s="194">
        <f t="shared" si="44"/>
        <v>3</v>
      </c>
      <c r="AI36" s="49">
        <f t="shared" si="45"/>
        <v>0</v>
      </c>
      <c r="AJ36" s="50">
        <f t="shared" si="46"/>
        <v>0</v>
      </c>
      <c r="AK36" s="62"/>
      <c r="AL36" s="194">
        <f t="shared" si="47"/>
        <v>3</v>
      </c>
      <c r="AM36" s="49">
        <f t="shared" si="48"/>
        <v>0</v>
      </c>
      <c r="AN36" s="50">
        <f t="shared" si="49"/>
        <v>0</v>
      </c>
      <c r="AO36" s="62">
        <v>8</v>
      </c>
      <c r="AP36" s="49">
        <f t="shared" si="50"/>
        <v>0</v>
      </c>
      <c r="AQ36" s="50">
        <f t="shared" si="51"/>
        <v>0</v>
      </c>
      <c r="AR36" s="62"/>
      <c r="AS36" s="49">
        <f t="shared" si="52"/>
        <v>0</v>
      </c>
      <c r="AT36" s="50">
        <f t="shared" si="53"/>
        <v>0</v>
      </c>
      <c r="AU36" s="62"/>
      <c r="AV36" s="49">
        <f t="shared" si="54"/>
        <v>0</v>
      </c>
      <c r="AW36" s="50">
        <f t="shared" si="55"/>
        <v>0</v>
      </c>
      <c r="AX36" s="62">
        <v>8</v>
      </c>
      <c r="AY36" s="49">
        <f t="shared" si="56"/>
        <v>0</v>
      </c>
      <c r="AZ36" s="50">
        <f t="shared" si="57"/>
        <v>0</v>
      </c>
      <c r="BA36" s="62">
        <v>0</v>
      </c>
      <c r="BB36" s="49">
        <f t="shared" si="58"/>
        <v>0</v>
      </c>
      <c r="BC36" s="50">
        <f t="shared" si="59"/>
        <v>0</v>
      </c>
      <c r="BD36" s="51">
        <f t="shared" si="60"/>
        <v>0</v>
      </c>
    </row>
    <row r="37" spans="1:56">
      <c r="A37" s="32">
        <v>7</v>
      </c>
      <c r="B37" s="169" t="s">
        <v>159</v>
      </c>
      <c r="C37" s="170" t="s">
        <v>205</v>
      </c>
      <c r="D37" s="34" t="s">
        <v>331</v>
      </c>
      <c r="E37" s="35" t="s">
        <v>209</v>
      </c>
      <c r="F37" s="36">
        <v>1613</v>
      </c>
      <c r="G37" s="73"/>
      <c r="H37" s="273" t="s">
        <v>124</v>
      </c>
      <c r="I37" s="74">
        <f>IF(H37=Tablas!$B$5,Tablas!$C$5,VLOOKUP(H37,Tablas!$B$5:$D$40,2,FALSE))</f>
        <v>19</v>
      </c>
      <c r="J37" s="71">
        <f>IF(I37=0,"",VLOOKUP(I37,Tablas!$C$5:$D$40,2,FALSE))</f>
        <v>21.72583333333333</v>
      </c>
      <c r="K37" s="37" t="str">
        <f t="shared" si="33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35"/>
        <v>0</v>
      </c>
      <c r="S37" s="39">
        <v>1</v>
      </c>
      <c r="T37" s="41">
        <f t="shared" si="36"/>
        <v>0</v>
      </c>
      <c r="U37" s="42">
        <f t="shared" si="37"/>
        <v>0</v>
      </c>
      <c r="V37" s="43">
        <f t="shared" si="38"/>
        <v>0</v>
      </c>
      <c r="W37" s="193">
        <f t="shared" si="11"/>
        <v>10.5</v>
      </c>
      <c r="X37" s="44">
        <f t="shared" si="39"/>
        <v>0</v>
      </c>
      <c r="Y37" s="45">
        <f t="shared" si="40"/>
        <v>5</v>
      </c>
      <c r="Z37" s="46" t="s">
        <v>78</v>
      </c>
      <c r="AA37" s="39">
        <v>1</v>
      </c>
      <c r="AB37" s="47">
        <f t="shared" si="41"/>
        <v>0</v>
      </c>
      <c r="AC37" s="39">
        <v>1</v>
      </c>
      <c r="AD37" s="47">
        <f t="shared" si="42"/>
        <v>0</v>
      </c>
      <c r="AE37" s="39">
        <v>1</v>
      </c>
      <c r="AF37" s="47">
        <f t="shared" si="43"/>
        <v>0</v>
      </c>
      <c r="AG37" s="62"/>
      <c r="AH37" s="194">
        <f t="shared" si="44"/>
        <v>3</v>
      </c>
      <c r="AI37" s="49">
        <f t="shared" si="45"/>
        <v>0</v>
      </c>
      <c r="AJ37" s="50">
        <f t="shared" si="46"/>
        <v>0</v>
      </c>
      <c r="AK37" s="62"/>
      <c r="AL37" s="194">
        <f t="shared" si="47"/>
        <v>3</v>
      </c>
      <c r="AM37" s="49">
        <f t="shared" si="48"/>
        <v>0</v>
      </c>
      <c r="AN37" s="50">
        <f t="shared" si="49"/>
        <v>0</v>
      </c>
      <c r="AO37" s="62"/>
      <c r="AP37" s="49">
        <f t="shared" si="50"/>
        <v>0</v>
      </c>
      <c r="AQ37" s="50">
        <f t="shared" si="51"/>
        <v>0</v>
      </c>
      <c r="AR37" s="62"/>
      <c r="AS37" s="49">
        <f t="shared" si="52"/>
        <v>0</v>
      </c>
      <c r="AT37" s="50">
        <f t="shared" si="53"/>
        <v>0</v>
      </c>
      <c r="AU37" s="62"/>
      <c r="AV37" s="49">
        <f t="shared" si="54"/>
        <v>0</v>
      </c>
      <c r="AW37" s="50">
        <f t="shared" si="55"/>
        <v>0</v>
      </c>
      <c r="AX37" s="62"/>
      <c r="AY37" s="49">
        <f t="shared" si="56"/>
        <v>0</v>
      </c>
      <c r="AZ37" s="50">
        <f t="shared" si="57"/>
        <v>0</v>
      </c>
      <c r="BA37" s="62">
        <v>0</v>
      </c>
      <c r="BB37" s="49">
        <f t="shared" si="58"/>
        <v>0</v>
      </c>
      <c r="BC37" s="50">
        <f t="shared" si="59"/>
        <v>0</v>
      </c>
      <c r="BD37" s="51">
        <f t="shared" si="60"/>
        <v>0</v>
      </c>
    </row>
    <row r="38" spans="1:56">
      <c r="A38" s="32">
        <v>7</v>
      </c>
      <c r="B38" s="169" t="s">
        <v>159</v>
      </c>
      <c r="C38" s="170" t="s">
        <v>206</v>
      </c>
      <c r="D38" s="34" t="s">
        <v>332</v>
      </c>
      <c r="E38" s="35" t="s">
        <v>209</v>
      </c>
      <c r="F38" s="36">
        <v>60</v>
      </c>
      <c r="G38" s="73"/>
      <c r="H38" s="273" t="s">
        <v>124</v>
      </c>
      <c r="I38" s="74">
        <f>IF(H38=Tablas!$B$5,Tablas!$C$5,VLOOKUP(H38,Tablas!$B$5:$D$40,2,FALSE))</f>
        <v>19</v>
      </c>
      <c r="J38" s="71">
        <f>IF(I38=0,"",VLOOKUP(I38,Tablas!$C$5:$D$40,2,FALSE))</f>
        <v>21.72583333333333</v>
      </c>
      <c r="K38" s="37" t="str">
        <f t="shared" si="33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35"/>
        <v>0</v>
      </c>
      <c r="S38" s="39">
        <v>1</v>
      </c>
      <c r="T38" s="41">
        <f t="shared" si="36"/>
        <v>0</v>
      </c>
      <c r="U38" s="42">
        <f t="shared" si="37"/>
        <v>0</v>
      </c>
      <c r="V38" s="43">
        <f t="shared" si="38"/>
        <v>0</v>
      </c>
      <c r="W38" s="193">
        <f t="shared" si="11"/>
        <v>10.5</v>
      </c>
      <c r="X38" s="44">
        <f t="shared" si="39"/>
        <v>0</v>
      </c>
      <c r="Y38" s="45">
        <f t="shared" si="40"/>
        <v>5</v>
      </c>
      <c r="Z38" s="46" t="s">
        <v>78</v>
      </c>
      <c r="AA38" s="39">
        <v>1</v>
      </c>
      <c r="AB38" s="47">
        <f t="shared" si="41"/>
        <v>0</v>
      </c>
      <c r="AC38" s="39">
        <v>1</v>
      </c>
      <c r="AD38" s="47">
        <f t="shared" si="42"/>
        <v>0</v>
      </c>
      <c r="AE38" s="39">
        <v>1</v>
      </c>
      <c r="AF38" s="47">
        <f t="shared" si="43"/>
        <v>0</v>
      </c>
      <c r="AG38" s="62">
        <v>3</v>
      </c>
      <c r="AH38" s="194">
        <f t="shared" si="44"/>
        <v>3</v>
      </c>
      <c r="AI38" s="49">
        <f t="shared" si="45"/>
        <v>0</v>
      </c>
      <c r="AJ38" s="50">
        <f t="shared" si="46"/>
        <v>0</v>
      </c>
      <c r="AK38" s="62">
        <v>9</v>
      </c>
      <c r="AL38" s="194">
        <f t="shared" si="47"/>
        <v>3</v>
      </c>
      <c r="AM38" s="49">
        <f t="shared" si="48"/>
        <v>0</v>
      </c>
      <c r="AN38" s="50">
        <f t="shared" si="49"/>
        <v>0</v>
      </c>
      <c r="AO38" s="62">
        <v>60</v>
      </c>
      <c r="AP38" s="49">
        <f t="shared" si="50"/>
        <v>0</v>
      </c>
      <c r="AQ38" s="50">
        <f t="shared" si="51"/>
        <v>0</v>
      </c>
      <c r="AR38" s="62"/>
      <c r="AS38" s="49">
        <f t="shared" si="52"/>
        <v>0</v>
      </c>
      <c r="AT38" s="50">
        <f t="shared" si="53"/>
        <v>0</v>
      </c>
      <c r="AU38" s="62"/>
      <c r="AV38" s="49">
        <f t="shared" si="54"/>
        <v>0</v>
      </c>
      <c r="AW38" s="50">
        <f t="shared" si="55"/>
        <v>0</v>
      </c>
      <c r="AX38" s="62">
        <v>60</v>
      </c>
      <c r="AY38" s="49">
        <f t="shared" si="56"/>
        <v>0</v>
      </c>
      <c r="AZ38" s="50">
        <f t="shared" si="57"/>
        <v>0</v>
      </c>
      <c r="BA38" s="62">
        <v>4.5</v>
      </c>
      <c r="BB38" s="49">
        <f t="shared" si="58"/>
        <v>0</v>
      </c>
      <c r="BC38" s="50">
        <f t="shared" si="59"/>
        <v>0</v>
      </c>
      <c r="BD38" s="51">
        <f t="shared" si="60"/>
        <v>0</v>
      </c>
    </row>
    <row r="39" spans="1:56">
      <c r="A39" s="32">
        <v>7</v>
      </c>
      <c r="B39" s="169" t="s">
        <v>159</v>
      </c>
      <c r="C39" s="170" t="s">
        <v>206</v>
      </c>
      <c r="D39" s="34" t="s">
        <v>325</v>
      </c>
      <c r="E39" s="35" t="s">
        <v>209</v>
      </c>
      <c r="F39" s="36">
        <v>60</v>
      </c>
      <c r="G39" s="73"/>
      <c r="H39" s="273" t="s">
        <v>124</v>
      </c>
      <c r="I39" s="74">
        <f>IF(H39=Tablas!$B$5,Tablas!$C$5,VLOOKUP(H39,Tablas!$B$5:$D$40,2,FALSE))</f>
        <v>19</v>
      </c>
      <c r="J39" s="71">
        <f>IF(I39=0,"",VLOOKUP(I39,Tablas!$C$5:$D$40,2,FALSE))</f>
        <v>21.72583333333333</v>
      </c>
      <c r="K39" s="37" t="str">
        <f t="shared" si="33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35"/>
        <v>0</v>
      </c>
      <c r="S39" s="39">
        <v>1</v>
      </c>
      <c r="T39" s="41">
        <f t="shared" si="36"/>
        <v>0</v>
      </c>
      <c r="U39" s="42">
        <f t="shared" si="37"/>
        <v>0</v>
      </c>
      <c r="V39" s="43">
        <f t="shared" si="38"/>
        <v>0</v>
      </c>
      <c r="W39" s="193">
        <f t="shared" si="11"/>
        <v>10.5</v>
      </c>
      <c r="X39" s="44">
        <f t="shared" si="39"/>
        <v>0</v>
      </c>
      <c r="Y39" s="45">
        <f t="shared" si="40"/>
        <v>5</v>
      </c>
      <c r="Z39" s="46" t="s">
        <v>78</v>
      </c>
      <c r="AA39" s="39">
        <v>1</v>
      </c>
      <c r="AB39" s="47">
        <f t="shared" si="41"/>
        <v>0</v>
      </c>
      <c r="AC39" s="39">
        <v>1</v>
      </c>
      <c r="AD39" s="47">
        <f t="shared" si="42"/>
        <v>0</v>
      </c>
      <c r="AE39" s="39">
        <v>1</v>
      </c>
      <c r="AF39" s="47">
        <f t="shared" si="43"/>
        <v>0</v>
      </c>
      <c r="AG39" s="62">
        <v>3</v>
      </c>
      <c r="AH39" s="194">
        <f t="shared" si="44"/>
        <v>3</v>
      </c>
      <c r="AI39" s="49">
        <f t="shared" si="45"/>
        <v>0</v>
      </c>
      <c r="AJ39" s="50">
        <f t="shared" si="46"/>
        <v>0</v>
      </c>
      <c r="AK39" s="62">
        <v>9</v>
      </c>
      <c r="AL39" s="194">
        <f t="shared" si="47"/>
        <v>3</v>
      </c>
      <c r="AM39" s="49">
        <f t="shared" si="48"/>
        <v>0</v>
      </c>
      <c r="AN39" s="50">
        <f t="shared" si="49"/>
        <v>0</v>
      </c>
      <c r="AO39" s="62">
        <v>60</v>
      </c>
      <c r="AP39" s="49">
        <f t="shared" si="50"/>
        <v>0</v>
      </c>
      <c r="AQ39" s="50">
        <f t="shared" si="51"/>
        <v>0</v>
      </c>
      <c r="AR39" s="62"/>
      <c r="AS39" s="49">
        <f t="shared" si="52"/>
        <v>0</v>
      </c>
      <c r="AT39" s="50">
        <f t="shared" si="53"/>
        <v>0</v>
      </c>
      <c r="AU39" s="62"/>
      <c r="AV39" s="49">
        <f t="shared" si="54"/>
        <v>0</v>
      </c>
      <c r="AW39" s="50">
        <f t="shared" si="55"/>
        <v>0</v>
      </c>
      <c r="AX39" s="62">
        <v>60</v>
      </c>
      <c r="AY39" s="49">
        <f t="shared" si="56"/>
        <v>0</v>
      </c>
      <c r="AZ39" s="50">
        <f t="shared" si="57"/>
        <v>0</v>
      </c>
      <c r="BA39" s="62">
        <v>4.5</v>
      </c>
      <c r="BB39" s="49">
        <f t="shared" si="58"/>
        <v>0</v>
      </c>
      <c r="BC39" s="50">
        <f t="shared" si="59"/>
        <v>0</v>
      </c>
      <c r="BD39" s="51">
        <f t="shared" si="60"/>
        <v>0</v>
      </c>
    </row>
    <row r="40" spans="1:56">
      <c r="A40" s="32">
        <v>7</v>
      </c>
      <c r="B40" s="169" t="s">
        <v>159</v>
      </c>
      <c r="C40" s="170" t="s">
        <v>206</v>
      </c>
      <c r="D40" s="34" t="s">
        <v>325</v>
      </c>
      <c r="E40" s="35" t="s">
        <v>209</v>
      </c>
      <c r="F40" s="36">
        <v>60</v>
      </c>
      <c r="G40" s="73"/>
      <c r="H40" s="273" t="s">
        <v>124</v>
      </c>
      <c r="I40" s="74">
        <f>IF(H40=Tablas!$B$5,Tablas!$C$5,VLOOKUP(H40,Tablas!$B$5:$D$40,2,FALSE))</f>
        <v>19</v>
      </c>
      <c r="J40" s="71">
        <f>IF(I40=0,"",VLOOKUP(I40,Tablas!$C$5:$D$40,2,FALSE))</f>
        <v>21.72583333333333</v>
      </c>
      <c r="K40" s="37" t="str">
        <f t="shared" si="33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35"/>
        <v>0</v>
      </c>
      <c r="S40" s="39">
        <v>1</v>
      </c>
      <c r="T40" s="41">
        <f t="shared" si="36"/>
        <v>0</v>
      </c>
      <c r="U40" s="42">
        <f t="shared" si="37"/>
        <v>0</v>
      </c>
      <c r="V40" s="43">
        <f t="shared" si="38"/>
        <v>0</v>
      </c>
      <c r="W40" s="193">
        <f t="shared" si="11"/>
        <v>10.5</v>
      </c>
      <c r="X40" s="44">
        <f t="shared" si="39"/>
        <v>0</v>
      </c>
      <c r="Y40" s="45">
        <f t="shared" si="40"/>
        <v>5</v>
      </c>
      <c r="Z40" s="46" t="s">
        <v>78</v>
      </c>
      <c r="AA40" s="39">
        <v>1</v>
      </c>
      <c r="AB40" s="47">
        <f t="shared" si="41"/>
        <v>0</v>
      </c>
      <c r="AC40" s="39">
        <v>1</v>
      </c>
      <c r="AD40" s="47">
        <f t="shared" si="42"/>
        <v>0</v>
      </c>
      <c r="AE40" s="39">
        <v>1</v>
      </c>
      <c r="AF40" s="47">
        <f t="shared" si="43"/>
        <v>0</v>
      </c>
      <c r="AG40" s="62">
        <v>3</v>
      </c>
      <c r="AH40" s="194">
        <f t="shared" si="44"/>
        <v>3</v>
      </c>
      <c r="AI40" s="49">
        <f t="shared" si="45"/>
        <v>0</v>
      </c>
      <c r="AJ40" s="50">
        <f t="shared" si="46"/>
        <v>0</v>
      </c>
      <c r="AK40" s="62">
        <v>9</v>
      </c>
      <c r="AL40" s="194">
        <f t="shared" si="47"/>
        <v>3</v>
      </c>
      <c r="AM40" s="49">
        <f t="shared" si="48"/>
        <v>0</v>
      </c>
      <c r="AN40" s="50">
        <f t="shared" si="49"/>
        <v>0</v>
      </c>
      <c r="AO40" s="62">
        <v>60</v>
      </c>
      <c r="AP40" s="49">
        <f t="shared" si="50"/>
        <v>0</v>
      </c>
      <c r="AQ40" s="50">
        <f t="shared" si="51"/>
        <v>0</v>
      </c>
      <c r="AR40" s="62"/>
      <c r="AS40" s="49">
        <f t="shared" si="52"/>
        <v>0</v>
      </c>
      <c r="AT40" s="50">
        <f t="shared" si="53"/>
        <v>0</v>
      </c>
      <c r="AU40" s="62"/>
      <c r="AV40" s="49">
        <f t="shared" si="54"/>
        <v>0</v>
      </c>
      <c r="AW40" s="50">
        <f t="shared" si="55"/>
        <v>0</v>
      </c>
      <c r="AX40" s="62">
        <v>60</v>
      </c>
      <c r="AY40" s="49">
        <f t="shared" si="56"/>
        <v>0</v>
      </c>
      <c r="AZ40" s="50">
        <f t="shared" si="57"/>
        <v>0</v>
      </c>
      <c r="BA40" s="62">
        <v>4.5</v>
      </c>
      <c r="BB40" s="49">
        <f t="shared" si="58"/>
        <v>0</v>
      </c>
      <c r="BC40" s="50">
        <f t="shared" si="59"/>
        <v>0</v>
      </c>
      <c r="BD40" s="51">
        <f t="shared" si="60"/>
        <v>0</v>
      </c>
    </row>
    <row r="41" spans="1:56">
      <c r="A41" s="32">
        <v>7</v>
      </c>
      <c r="B41" s="169" t="s">
        <v>159</v>
      </c>
      <c r="C41" s="170" t="s">
        <v>206</v>
      </c>
      <c r="D41" s="34" t="s">
        <v>325</v>
      </c>
      <c r="E41" s="35" t="s">
        <v>209</v>
      </c>
      <c r="F41" s="36">
        <v>60</v>
      </c>
      <c r="G41" s="73"/>
      <c r="H41" s="273" t="s">
        <v>124</v>
      </c>
      <c r="I41" s="74">
        <f>IF(H41=Tablas!$B$5,Tablas!$C$5,VLOOKUP(H41,Tablas!$B$5:$D$40,2,FALSE))</f>
        <v>19</v>
      </c>
      <c r="J41" s="71">
        <f>IF(I41=0,"",VLOOKUP(I41,Tablas!$C$5:$D$40,2,FALSE))</f>
        <v>21.72583333333333</v>
      </c>
      <c r="K41" s="37" t="str">
        <f t="shared" si="33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35"/>
        <v>0</v>
      </c>
      <c r="S41" s="39">
        <v>1</v>
      </c>
      <c r="T41" s="41">
        <f t="shared" si="36"/>
        <v>0</v>
      </c>
      <c r="U41" s="42">
        <f t="shared" si="37"/>
        <v>0</v>
      </c>
      <c r="V41" s="43">
        <f t="shared" si="38"/>
        <v>0</v>
      </c>
      <c r="W41" s="193">
        <f t="shared" si="11"/>
        <v>10.5</v>
      </c>
      <c r="X41" s="44">
        <f t="shared" si="39"/>
        <v>0</v>
      </c>
      <c r="Y41" s="45">
        <f t="shared" si="40"/>
        <v>5</v>
      </c>
      <c r="Z41" s="46" t="s">
        <v>78</v>
      </c>
      <c r="AA41" s="39">
        <v>1</v>
      </c>
      <c r="AB41" s="47">
        <f t="shared" si="41"/>
        <v>0</v>
      </c>
      <c r="AC41" s="39">
        <v>1</v>
      </c>
      <c r="AD41" s="47">
        <f t="shared" si="42"/>
        <v>0</v>
      </c>
      <c r="AE41" s="39">
        <v>1</v>
      </c>
      <c r="AF41" s="47">
        <f t="shared" si="43"/>
        <v>0</v>
      </c>
      <c r="AG41" s="62">
        <v>3</v>
      </c>
      <c r="AH41" s="194">
        <f t="shared" si="44"/>
        <v>3</v>
      </c>
      <c r="AI41" s="49">
        <f t="shared" si="45"/>
        <v>0</v>
      </c>
      <c r="AJ41" s="50">
        <f t="shared" si="46"/>
        <v>0</v>
      </c>
      <c r="AK41" s="62">
        <v>9</v>
      </c>
      <c r="AL41" s="194">
        <f t="shared" si="47"/>
        <v>3</v>
      </c>
      <c r="AM41" s="49">
        <f t="shared" si="48"/>
        <v>0</v>
      </c>
      <c r="AN41" s="50">
        <f t="shared" si="49"/>
        <v>0</v>
      </c>
      <c r="AO41" s="62">
        <v>60</v>
      </c>
      <c r="AP41" s="49">
        <f t="shared" si="50"/>
        <v>0</v>
      </c>
      <c r="AQ41" s="50">
        <f t="shared" si="51"/>
        <v>0</v>
      </c>
      <c r="AR41" s="62"/>
      <c r="AS41" s="49">
        <f t="shared" si="52"/>
        <v>0</v>
      </c>
      <c r="AT41" s="50">
        <f t="shared" si="53"/>
        <v>0</v>
      </c>
      <c r="AU41" s="62"/>
      <c r="AV41" s="49">
        <f t="shared" si="54"/>
        <v>0</v>
      </c>
      <c r="AW41" s="50">
        <f t="shared" si="55"/>
        <v>0</v>
      </c>
      <c r="AX41" s="62">
        <v>60</v>
      </c>
      <c r="AY41" s="49">
        <f t="shared" si="56"/>
        <v>0</v>
      </c>
      <c r="AZ41" s="50">
        <f t="shared" si="57"/>
        <v>0</v>
      </c>
      <c r="BA41" s="62">
        <v>4.5</v>
      </c>
      <c r="BB41" s="49">
        <f t="shared" si="58"/>
        <v>0</v>
      </c>
      <c r="BC41" s="50">
        <f t="shared" si="59"/>
        <v>0</v>
      </c>
      <c r="BD41" s="51">
        <f t="shared" si="60"/>
        <v>0</v>
      </c>
    </row>
    <row r="42" spans="1:56">
      <c r="A42" s="32">
        <v>7</v>
      </c>
      <c r="B42" s="169" t="s">
        <v>159</v>
      </c>
      <c r="C42" s="170" t="s">
        <v>206</v>
      </c>
      <c r="D42" s="34" t="s">
        <v>325</v>
      </c>
      <c r="E42" s="35" t="s">
        <v>209</v>
      </c>
      <c r="F42" s="36">
        <v>60</v>
      </c>
      <c r="G42" s="73"/>
      <c r="H42" s="273" t="s">
        <v>124</v>
      </c>
      <c r="I42" s="74">
        <f>IF(H42=Tablas!$B$5,Tablas!$C$5,VLOOKUP(H42,Tablas!$B$5:$D$40,2,FALSE))</f>
        <v>19</v>
      </c>
      <c r="J42" s="71">
        <f>IF(I42=0,"",VLOOKUP(I42,Tablas!$C$5:$D$40,2,FALSE))</f>
        <v>21.72583333333333</v>
      </c>
      <c r="K42" s="37" t="str">
        <f t="shared" si="33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35"/>
        <v>0</v>
      </c>
      <c r="S42" s="39">
        <v>1</v>
      </c>
      <c r="T42" s="41">
        <f t="shared" si="36"/>
        <v>0</v>
      </c>
      <c r="U42" s="42">
        <f t="shared" si="37"/>
        <v>0</v>
      </c>
      <c r="V42" s="43">
        <f t="shared" si="38"/>
        <v>0</v>
      </c>
      <c r="W42" s="193">
        <f t="shared" si="11"/>
        <v>10.5</v>
      </c>
      <c r="X42" s="44">
        <f t="shared" si="39"/>
        <v>0</v>
      </c>
      <c r="Y42" s="45">
        <f t="shared" si="40"/>
        <v>5</v>
      </c>
      <c r="Z42" s="46" t="s">
        <v>78</v>
      </c>
      <c r="AA42" s="39">
        <v>1</v>
      </c>
      <c r="AB42" s="47">
        <f t="shared" si="41"/>
        <v>0</v>
      </c>
      <c r="AC42" s="39">
        <v>1</v>
      </c>
      <c r="AD42" s="47">
        <f t="shared" si="42"/>
        <v>0</v>
      </c>
      <c r="AE42" s="39">
        <v>1</v>
      </c>
      <c r="AF42" s="47">
        <f t="shared" si="43"/>
        <v>0</v>
      </c>
      <c r="AG42" s="62">
        <v>3</v>
      </c>
      <c r="AH42" s="194">
        <f t="shared" si="44"/>
        <v>3</v>
      </c>
      <c r="AI42" s="49">
        <f t="shared" si="45"/>
        <v>0</v>
      </c>
      <c r="AJ42" s="50">
        <f t="shared" si="46"/>
        <v>0</v>
      </c>
      <c r="AK42" s="62">
        <v>9</v>
      </c>
      <c r="AL42" s="194">
        <f t="shared" si="47"/>
        <v>3</v>
      </c>
      <c r="AM42" s="49">
        <f t="shared" si="48"/>
        <v>0</v>
      </c>
      <c r="AN42" s="50">
        <f t="shared" si="49"/>
        <v>0</v>
      </c>
      <c r="AO42" s="62">
        <v>60</v>
      </c>
      <c r="AP42" s="49">
        <f t="shared" si="50"/>
        <v>0</v>
      </c>
      <c r="AQ42" s="50">
        <f t="shared" si="51"/>
        <v>0</v>
      </c>
      <c r="AR42" s="62"/>
      <c r="AS42" s="49">
        <f t="shared" si="52"/>
        <v>0</v>
      </c>
      <c r="AT42" s="50">
        <f t="shared" si="53"/>
        <v>0</v>
      </c>
      <c r="AU42" s="62"/>
      <c r="AV42" s="49">
        <f t="shared" si="54"/>
        <v>0</v>
      </c>
      <c r="AW42" s="50">
        <f t="shared" si="55"/>
        <v>0</v>
      </c>
      <c r="AX42" s="62">
        <v>60</v>
      </c>
      <c r="AY42" s="49">
        <f t="shared" si="56"/>
        <v>0</v>
      </c>
      <c r="AZ42" s="50">
        <f t="shared" si="57"/>
        <v>0</v>
      </c>
      <c r="BA42" s="62">
        <v>4.5</v>
      </c>
      <c r="BB42" s="49">
        <f t="shared" si="58"/>
        <v>0</v>
      </c>
      <c r="BC42" s="50">
        <f t="shared" si="59"/>
        <v>0</v>
      </c>
      <c r="BD42" s="51">
        <f t="shared" si="60"/>
        <v>0</v>
      </c>
    </row>
    <row r="43" spans="1:56">
      <c r="A43" s="32">
        <v>7</v>
      </c>
      <c r="B43" s="169" t="s">
        <v>159</v>
      </c>
      <c r="C43" s="170" t="s">
        <v>206</v>
      </c>
      <c r="D43" s="34" t="s">
        <v>325</v>
      </c>
      <c r="E43" s="35" t="s">
        <v>209</v>
      </c>
      <c r="F43" s="36">
        <v>60</v>
      </c>
      <c r="G43" s="73"/>
      <c r="H43" s="273" t="s">
        <v>124</v>
      </c>
      <c r="I43" s="74">
        <f>IF(H43=Tablas!$B$5,Tablas!$C$5,VLOOKUP(H43,Tablas!$B$5:$D$40,2,FALSE))</f>
        <v>19</v>
      </c>
      <c r="J43" s="71">
        <f>IF(I43=0,"",VLOOKUP(I43,Tablas!$C$5:$D$40,2,FALSE))</f>
        <v>21.72583333333333</v>
      </c>
      <c r="K43" s="37" t="str">
        <f t="shared" si="33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35"/>
        <v>0</v>
      </c>
      <c r="S43" s="39">
        <v>1</v>
      </c>
      <c r="T43" s="41">
        <f t="shared" si="36"/>
        <v>0</v>
      </c>
      <c r="U43" s="42">
        <f t="shared" si="37"/>
        <v>0</v>
      </c>
      <c r="V43" s="43">
        <f t="shared" si="38"/>
        <v>0</v>
      </c>
      <c r="W43" s="193">
        <f t="shared" si="11"/>
        <v>10.5</v>
      </c>
      <c r="X43" s="44">
        <f t="shared" si="39"/>
        <v>0</v>
      </c>
      <c r="Y43" s="45">
        <f t="shared" si="40"/>
        <v>5</v>
      </c>
      <c r="Z43" s="46" t="s">
        <v>78</v>
      </c>
      <c r="AA43" s="39">
        <v>1</v>
      </c>
      <c r="AB43" s="47">
        <f t="shared" si="41"/>
        <v>0</v>
      </c>
      <c r="AC43" s="39">
        <v>1</v>
      </c>
      <c r="AD43" s="47">
        <f t="shared" si="42"/>
        <v>0</v>
      </c>
      <c r="AE43" s="39">
        <v>1</v>
      </c>
      <c r="AF43" s="47">
        <f t="shared" si="43"/>
        <v>0</v>
      </c>
      <c r="AG43" s="62">
        <v>3</v>
      </c>
      <c r="AH43" s="194">
        <f t="shared" si="44"/>
        <v>3</v>
      </c>
      <c r="AI43" s="49">
        <f t="shared" si="45"/>
        <v>0</v>
      </c>
      <c r="AJ43" s="50">
        <f t="shared" si="46"/>
        <v>0</v>
      </c>
      <c r="AK43" s="62">
        <v>9</v>
      </c>
      <c r="AL43" s="194">
        <f t="shared" si="47"/>
        <v>3</v>
      </c>
      <c r="AM43" s="49">
        <f t="shared" si="48"/>
        <v>0</v>
      </c>
      <c r="AN43" s="50">
        <f t="shared" si="49"/>
        <v>0</v>
      </c>
      <c r="AO43" s="62">
        <v>60</v>
      </c>
      <c r="AP43" s="49">
        <f t="shared" si="50"/>
        <v>0</v>
      </c>
      <c r="AQ43" s="50">
        <f t="shared" si="51"/>
        <v>0</v>
      </c>
      <c r="AR43" s="62"/>
      <c r="AS43" s="49">
        <f t="shared" si="52"/>
        <v>0</v>
      </c>
      <c r="AT43" s="50">
        <f t="shared" si="53"/>
        <v>0</v>
      </c>
      <c r="AU43" s="62"/>
      <c r="AV43" s="49">
        <f t="shared" si="54"/>
        <v>0</v>
      </c>
      <c r="AW43" s="50">
        <f t="shared" si="55"/>
        <v>0</v>
      </c>
      <c r="AX43" s="62">
        <v>60</v>
      </c>
      <c r="AY43" s="49">
        <f t="shared" si="56"/>
        <v>0</v>
      </c>
      <c r="AZ43" s="50">
        <f t="shared" si="57"/>
        <v>0</v>
      </c>
      <c r="BA43" s="62">
        <v>4.5</v>
      </c>
      <c r="BB43" s="49">
        <f t="shared" si="58"/>
        <v>0</v>
      </c>
      <c r="BC43" s="50">
        <f t="shared" si="59"/>
        <v>0</v>
      </c>
      <c r="BD43" s="51">
        <f t="shared" si="60"/>
        <v>0</v>
      </c>
    </row>
    <row r="44" spans="1:56">
      <c r="A44" s="32">
        <v>7</v>
      </c>
      <c r="B44" s="169" t="s">
        <v>159</v>
      </c>
      <c r="C44" s="170" t="s">
        <v>206</v>
      </c>
      <c r="D44" s="34" t="s">
        <v>333</v>
      </c>
      <c r="E44" s="35" t="s">
        <v>209</v>
      </c>
      <c r="F44" s="36">
        <v>65</v>
      </c>
      <c r="G44" s="73"/>
      <c r="H44" s="273" t="s">
        <v>124</v>
      </c>
      <c r="I44" s="74">
        <f>IF(H44=Tablas!$B$5,Tablas!$C$5,VLOOKUP(H44,Tablas!$B$5:$D$40,2,FALSE))</f>
        <v>19</v>
      </c>
      <c r="J44" s="71">
        <f>IF(I44=0,"",VLOOKUP(I44,Tablas!$C$5:$D$40,2,FALSE))</f>
        <v>21.72583333333333</v>
      </c>
      <c r="K44" s="37" t="str">
        <f t="shared" si="33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35"/>
        <v>0</v>
      </c>
      <c r="S44" s="39">
        <v>1</v>
      </c>
      <c r="T44" s="41">
        <f t="shared" si="36"/>
        <v>0</v>
      </c>
      <c r="U44" s="42">
        <f t="shared" si="37"/>
        <v>0</v>
      </c>
      <c r="V44" s="43">
        <f t="shared" si="38"/>
        <v>0</v>
      </c>
      <c r="W44" s="193">
        <f t="shared" si="11"/>
        <v>10.5</v>
      </c>
      <c r="X44" s="44">
        <f t="shared" si="39"/>
        <v>0</v>
      </c>
      <c r="Y44" s="45">
        <f t="shared" si="40"/>
        <v>5</v>
      </c>
      <c r="Z44" s="46" t="s">
        <v>78</v>
      </c>
      <c r="AA44" s="39">
        <v>1</v>
      </c>
      <c r="AB44" s="47">
        <f t="shared" si="41"/>
        <v>0</v>
      </c>
      <c r="AC44" s="39">
        <v>1</v>
      </c>
      <c r="AD44" s="47">
        <f t="shared" si="42"/>
        <v>0</v>
      </c>
      <c r="AE44" s="39">
        <v>1</v>
      </c>
      <c r="AF44" s="47">
        <f t="shared" si="43"/>
        <v>0</v>
      </c>
      <c r="AG44" s="62">
        <v>3</v>
      </c>
      <c r="AH44" s="194">
        <f t="shared" si="44"/>
        <v>3</v>
      </c>
      <c r="AI44" s="49">
        <f t="shared" si="45"/>
        <v>0</v>
      </c>
      <c r="AJ44" s="50">
        <f t="shared" si="46"/>
        <v>0</v>
      </c>
      <c r="AK44" s="62">
        <v>9</v>
      </c>
      <c r="AL44" s="194">
        <f t="shared" si="47"/>
        <v>3</v>
      </c>
      <c r="AM44" s="49">
        <f t="shared" si="48"/>
        <v>0</v>
      </c>
      <c r="AN44" s="50">
        <f t="shared" si="49"/>
        <v>0</v>
      </c>
      <c r="AO44" s="62">
        <v>65</v>
      </c>
      <c r="AP44" s="49">
        <f t="shared" si="50"/>
        <v>0</v>
      </c>
      <c r="AQ44" s="50">
        <f t="shared" si="51"/>
        <v>0</v>
      </c>
      <c r="AR44" s="62"/>
      <c r="AS44" s="49">
        <f t="shared" si="52"/>
        <v>0</v>
      </c>
      <c r="AT44" s="50">
        <f t="shared" si="53"/>
        <v>0</v>
      </c>
      <c r="AU44" s="62"/>
      <c r="AV44" s="49">
        <f t="shared" si="54"/>
        <v>0</v>
      </c>
      <c r="AW44" s="50">
        <f t="shared" si="55"/>
        <v>0</v>
      </c>
      <c r="AX44" s="62">
        <v>65</v>
      </c>
      <c r="AY44" s="49">
        <f t="shared" si="56"/>
        <v>0</v>
      </c>
      <c r="AZ44" s="50">
        <f t="shared" si="57"/>
        <v>0</v>
      </c>
      <c r="BA44" s="62">
        <v>4.5</v>
      </c>
      <c r="BB44" s="49">
        <f t="shared" si="58"/>
        <v>0</v>
      </c>
      <c r="BC44" s="50">
        <f t="shared" si="59"/>
        <v>0</v>
      </c>
      <c r="BD44" s="51">
        <f t="shared" si="60"/>
        <v>0</v>
      </c>
    </row>
    <row r="45" spans="1:56">
      <c r="A45" s="32">
        <v>7</v>
      </c>
      <c r="B45" s="169" t="s">
        <v>159</v>
      </c>
      <c r="C45" s="170" t="s">
        <v>206</v>
      </c>
      <c r="D45" s="34" t="s">
        <v>212</v>
      </c>
      <c r="E45" s="35" t="s">
        <v>320</v>
      </c>
      <c r="F45" s="36">
        <v>25</v>
      </c>
      <c r="G45" s="73"/>
      <c r="H45" s="273" t="s">
        <v>124</v>
      </c>
      <c r="I45" s="74">
        <f>IF(H45=Tablas!$B$5,Tablas!$C$5,VLOOKUP(H45,Tablas!$B$5:$D$40,2,FALSE))</f>
        <v>19</v>
      </c>
      <c r="J45" s="71">
        <f>IF(I45=0,"",VLOOKUP(I45,Tablas!$C$5:$D$40,2,FALSE))</f>
        <v>21.72583333333333</v>
      </c>
      <c r="K45" s="37" t="str">
        <f t="shared" si="33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35"/>
        <v>0</v>
      </c>
      <c r="S45" s="39">
        <v>1</v>
      </c>
      <c r="T45" s="41">
        <f t="shared" si="36"/>
        <v>0</v>
      </c>
      <c r="U45" s="42">
        <f t="shared" si="37"/>
        <v>0</v>
      </c>
      <c r="V45" s="43">
        <f t="shared" si="38"/>
        <v>0</v>
      </c>
      <c r="W45" s="193">
        <f t="shared" si="11"/>
        <v>10.5</v>
      </c>
      <c r="X45" s="44">
        <f t="shared" si="39"/>
        <v>0</v>
      </c>
      <c r="Y45" s="45">
        <f t="shared" si="40"/>
        <v>5</v>
      </c>
      <c r="Z45" s="46" t="s">
        <v>78</v>
      </c>
      <c r="AA45" s="39">
        <v>1</v>
      </c>
      <c r="AB45" s="47">
        <f t="shared" si="41"/>
        <v>0</v>
      </c>
      <c r="AC45" s="39">
        <v>1</v>
      </c>
      <c r="AD45" s="47">
        <f t="shared" si="42"/>
        <v>0</v>
      </c>
      <c r="AE45" s="39">
        <v>1</v>
      </c>
      <c r="AF45" s="47">
        <f t="shared" si="43"/>
        <v>0</v>
      </c>
      <c r="AG45" s="62"/>
      <c r="AH45" s="194">
        <f t="shared" si="44"/>
        <v>3</v>
      </c>
      <c r="AI45" s="49">
        <f t="shared" si="45"/>
        <v>0</v>
      </c>
      <c r="AJ45" s="50">
        <f t="shared" si="46"/>
        <v>0</v>
      </c>
      <c r="AK45" s="62">
        <v>1</v>
      </c>
      <c r="AL45" s="194">
        <f t="shared" si="47"/>
        <v>3</v>
      </c>
      <c r="AM45" s="49">
        <f t="shared" si="48"/>
        <v>0</v>
      </c>
      <c r="AN45" s="50">
        <f t="shared" si="49"/>
        <v>0</v>
      </c>
      <c r="AO45" s="62">
        <v>25</v>
      </c>
      <c r="AP45" s="49">
        <f t="shared" si="50"/>
        <v>0</v>
      </c>
      <c r="AQ45" s="50">
        <f t="shared" si="51"/>
        <v>0</v>
      </c>
      <c r="AR45" s="62"/>
      <c r="AS45" s="49">
        <f t="shared" si="52"/>
        <v>0</v>
      </c>
      <c r="AT45" s="50">
        <f t="shared" si="53"/>
        <v>0</v>
      </c>
      <c r="AU45" s="62"/>
      <c r="AV45" s="49">
        <f t="shared" si="54"/>
        <v>0</v>
      </c>
      <c r="AW45" s="50">
        <f t="shared" si="55"/>
        <v>0</v>
      </c>
      <c r="AX45" s="62">
        <v>25</v>
      </c>
      <c r="AY45" s="49">
        <f t="shared" si="56"/>
        <v>0</v>
      </c>
      <c r="AZ45" s="50">
        <f t="shared" si="57"/>
        <v>0</v>
      </c>
      <c r="BA45" s="62">
        <v>0.5</v>
      </c>
      <c r="BB45" s="49">
        <f t="shared" si="58"/>
        <v>0</v>
      </c>
      <c r="BC45" s="50">
        <f t="shared" si="59"/>
        <v>0</v>
      </c>
      <c r="BD45" s="51">
        <f t="shared" si="60"/>
        <v>0</v>
      </c>
    </row>
    <row r="46" spans="1:56">
      <c r="A46" s="32">
        <v>7</v>
      </c>
      <c r="B46" s="169" t="s">
        <v>159</v>
      </c>
      <c r="C46" s="170" t="s">
        <v>206</v>
      </c>
      <c r="D46" s="34" t="s">
        <v>212</v>
      </c>
      <c r="E46" s="35" t="s">
        <v>320</v>
      </c>
      <c r="F46" s="36">
        <v>25</v>
      </c>
      <c r="G46" s="73"/>
      <c r="H46" s="273" t="s">
        <v>124</v>
      </c>
      <c r="I46" s="74">
        <f>IF(H46=Tablas!$B$5,Tablas!$C$5,VLOOKUP(H46,Tablas!$B$5:$D$40,2,FALSE))</f>
        <v>19</v>
      </c>
      <c r="J46" s="71">
        <f>IF(I46=0,"",VLOOKUP(I46,Tablas!$C$5:$D$40,2,FALSE))</f>
        <v>21.72583333333333</v>
      </c>
      <c r="K46" s="37" t="str">
        <f t="shared" si="33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35"/>
        <v>0</v>
      </c>
      <c r="S46" s="39">
        <v>1</v>
      </c>
      <c r="T46" s="41">
        <f t="shared" si="36"/>
        <v>0</v>
      </c>
      <c r="U46" s="42">
        <f t="shared" si="37"/>
        <v>0</v>
      </c>
      <c r="V46" s="43">
        <f t="shared" si="38"/>
        <v>0</v>
      </c>
      <c r="W46" s="193">
        <f t="shared" si="11"/>
        <v>10.5</v>
      </c>
      <c r="X46" s="44">
        <f t="shared" si="39"/>
        <v>0</v>
      </c>
      <c r="Y46" s="45">
        <f t="shared" si="40"/>
        <v>5</v>
      </c>
      <c r="Z46" s="46" t="s">
        <v>78</v>
      </c>
      <c r="AA46" s="39">
        <v>1</v>
      </c>
      <c r="AB46" s="47">
        <f t="shared" si="41"/>
        <v>0</v>
      </c>
      <c r="AC46" s="39">
        <v>1</v>
      </c>
      <c r="AD46" s="47">
        <f t="shared" si="42"/>
        <v>0</v>
      </c>
      <c r="AE46" s="39">
        <v>1</v>
      </c>
      <c r="AF46" s="47">
        <f t="shared" si="43"/>
        <v>0</v>
      </c>
      <c r="AG46" s="62"/>
      <c r="AH46" s="194">
        <f t="shared" si="44"/>
        <v>3</v>
      </c>
      <c r="AI46" s="49">
        <f t="shared" si="45"/>
        <v>0</v>
      </c>
      <c r="AJ46" s="50">
        <f t="shared" si="46"/>
        <v>0</v>
      </c>
      <c r="AK46" s="62">
        <v>1</v>
      </c>
      <c r="AL46" s="194">
        <f t="shared" si="47"/>
        <v>3</v>
      </c>
      <c r="AM46" s="49">
        <f t="shared" si="48"/>
        <v>0</v>
      </c>
      <c r="AN46" s="50">
        <f t="shared" si="49"/>
        <v>0</v>
      </c>
      <c r="AO46" s="62">
        <v>25</v>
      </c>
      <c r="AP46" s="49">
        <f t="shared" si="50"/>
        <v>0</v>
      </c>
      <c r="AQ46" s="50">
        <f t="shared" si="51"/>
        <v>0</v>
      </c>
      <c r="AR46" s="62"/>
      <c r="AS46" s="49">
        <f t="shared" si="52"/>
        <v>0</v>
      </c>
      <c r="AT46" s="50">
        <f t="shared" si="53"/>
        <v>0</v>
      </c>
      <c r="AU46" s="62"/>
      <c r="AV46" s="49">
        <f t="shared" si="54"/>
        <v>0</v>
      </c>
      <c r="AW46" s="50">
        <f t="shared" si="55"/>
        <v>0</v>
      </c>
      <c r="AX46" s="62">
        <v>25</v>
      </c>
      <c r="AY46" s="49">
        <f t="shared" si="56"/>
        <v>0</v>
      </c>
      <c r="AZ46" s="50">
        <f t="shared" si="57"/>
        <v>0</v>
      </c>
      <c r="BA46" s="62">
        <v>0.5</v>
      </c>
      <c r="BB46" s="49">
        <f t="shared" si="58"/>
        <v>0</v>
      </c>
      <c r="BC46" s="50">
        <f t="shared" si="59"/>
        <v>0</v>
      </c>
      <c r="BD46" s="51">
        <f t="shared" si="60"/>
        <v>0</v>
      </c>
    </row>
    <row r="47" spans="1:56">
      <c r="A47" s="32">
        <v>7</v>
      </c>
      <c r="B47" s="169" t="s">
        <v>159</v>
      </c>
      <c r="C47" s="170" t="s">
        <v>206</v>
      </c>
      <c r="D47" s="34" t="s">
        <v>334</v>
      </c>
      <c r="E47" s="35" t="s">
        <v>209</v>
      </c>
      <c r="F47" s="36">
        <v>66</v>
      </c>
      <c r="G47" s="73"/>
      <c r="H47" s="273" t="s">
        <v>124</v>
      </c>
      <c r="I47" s="74">
        <f>IF(H47=Tablas!$B$5,Tablas!$C$5,VLOOKUP(H47,Tablas!$B$5:$D$40,2,FALSE))</f>
        <v>19</v>
      </c>
      <c r="J47" s="71">
        <f>IF(I47=0,"",VLOOKUP(I47,Tablas!$C$5:$D$40,2,FALSE))</f>
        <v>21.72583333333333</v>
      </c>
      <c r="K47" s="37" t="str">
        <f t="shared" si="33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35"/>
        <v>0</v>
      </c>
      <c r="S47" s="39">
        <v>1</v>
      </c>
      <c r="T47" s="41">
        <f t="shared" si="36"/>
        <v>0</v>
      </c>
      <c r="U47" s="42">
        <f t="shared" si="37"/>
        <v>0</v>
      </c>
      <c r="V47" s="43">
        <f t="shared" si="38"/>
        <v>0</v>
      </c>
      <c r="W47" s="193">
        <f t="shared" si="11"/>
        <v>10.5</v>
      </c>
      <c r="X47" s="44">
        <f t="shared" si="39"/>
        <v>0</v>
      </c>
      <c r="Y47" s="45">
        <f t="shared" si="40"/>
        <v>5</v>
      </c>
      <c r="Z47" s="46" t="s">
        <v>78</v>
      </c>
      <c r="AA47" s="39">
        <v>1</v>
      </c>
      <c r="AB47" s="47">
        <f t="shared" si="41"/>
        <v>0</v>
      </c>
      <c r="AC47" s="39">
        <v>1</v>
      </c>
      <c r="AD47" s="47">
        <f t="shared" si="42"/>
        <v>0</v>
      </c>
      <c r="AE47" s="39">
        <v>1</v>
      </c>
      <c r="AF47" s="47">
        <f t="shared" si="43"/>
        <v>0</v>
      </c>
      <c r="AG47" s="62">
        <v>3</v>
      </c>
      <c r="AH47" s="194">
        <f t="shared" si="44"/>
        <v>3</v>
      </c>
      <c r="AI47" s="49">
        <f t="shared" si="45"/>
        <v>0</v>
      </c>
      <c r="AJ47" s="50">
        <f t="shared" si="46"/>
        <v>0</v>
      </c>
      <c r="AK47" s="62">
        <v>9</v>
      </c>
      <c r="AL47" s="194">
        <f t="shared" si="47"/>
        <v>3</v>
      </c>
      <c r="AM47" s="49">
        <f t="shared" si="48"/>
        <v>0</v>
      </c>
      <c r="AN47" s="50">
        <f t="shared" si="49"/>
        <v>0</v>
      </c>
      <c r="AO47" s="62">
        <v>66</v>
      </c>
      <c r="AP47" s="49">
        <f t="shared" si="50"/>
        <v>0</v>
      </c>
      <c r="AQ47" s="50">
        <f t="shared" si="51"/>
        <v>0</v>
      </c>
      <c r="AR47" s="62"/>
      <c r="AS47" s="49">
        <f t="shared" si="52"/>
        <v>0</v>
      </c>
      <c r="AT47" s="50">
        <f t="shared" si="53"/>
        <v>0</v>
      </c>
      <c r="AU47" s="62"/>
      <c r="AV47" s="49">
        <f t="shared" si="54"/>
        <v>0</v>
      </c>
      <c r="AW47" s="50">
        <f t="shared" si="55"/>
        <v>0</v>
      </c>
      <c r="AX47" s="62">
        <v>66</v>
      </c>
      <c r="AY47" s="49">
        <f t="shared" si="56"/>
        <v>0</v>
      </c>
      <c r="AZ47" s="50">
        <f t="shared" si="57"/>
        <v>0</v>
      </c>
      <c r="BA47" s="62">
        <v>4.5</v>
      </c>
      <c r="BB47" s="49">
        <f t="shared" si="58"/>
        <v>0</v>
      </c>
      <c r="BC47" s="50">
        <f t="shared" si="59"/>
        <v>0</v>
      </c>
      <c r="BD47" s="51">
        <f t="shared" si="60"/>
        <v>0</v>
      </c>
    </row>
    <row r="48" spans="1:56">
      <c r="A48" s="32">
        <v>7</v>
      </c>
      <c r="B48" s="169" t="s">
        <v>159</v>
      </c>
      <c r="C48" s="170" t="s">
        <v>206</v>
      </c>
      <c r="D48" s="34" t="s">
        <v>211</v>
      </c>
      <c r="E48" s="35" t="s">
        <v>209</v>
      </c>
      <c r="F48" s="36">
        <v>180</v>
      </c>
      <c r="G48" s="73"/>
      <c r="H48" s="273" t="s">
        <v>124</v>
      </c>
      <c r="I48" s="74">
        <f>IF(H48=Tablas!$B$5,Tablas!$C$5,VLOOKUP(H48,Tablas!$B$5:$D$40,2,FALSE))</f>
        <v>19</v>
      </c>
      <c r="J48" s="71">
        <f>IF(I48=0,"",VLOOKUP(I48,Tablas!$C$5:$D$40,2,FALSE))</f>
        <v>21.72583333333333</v>
      </c>
      <c r="K48" s="37" t="str">
        <f t="shared" si="33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35"/>
        <v>0</v>
      </c>
      <c r="S48" s="39">
        <v>1</v>
      </c>
      <c r="T48" s="41">
        <f t="shared" si="36"/>
        <v>0</v>
      </c>
      <c r="U48" s="42">
        <f t="shared" si="37"/>
        <v>0</v>
      </c>
      <c r="V48" s="43">
        <f t="shared" si="38"/>
        <v>0</v>
      </c>
      <c r="W48" s="193">
        <f t="shared" si="11"/>
        <v>10.5</v>
      </c>
      <c r="X48" s="44">
        <f t="shared" si="39"/>
        <v>0</v>
      </c>
      <c r="Y48" s="45">
        <f t="shared" si="40"/>
        <v>5</v>
      </c>
      <c r="Z48" s="46" t="s">
        <v>78</v>
      </c>
      <c r="AA48" s="39">
        <v>1</v>
      </c>
      <c r="AB48" s="47">
        <f t="shared" si="41"/>
        <v>0</v>
      </c>
      <c r="AC48" s="39">
        <v>1</v>
      </c>
      <c r="AD48" s="47">
        <f t="shared" si="42"/>
        <v>0</v>
      </c>
      <c r="AE48" s="39">
        <v>1</v>
      </c>
      <c r="AF48" s="47">
        <f t="shared" si="43"/>
        <v>0</v>
      </c>
      <c r="AG48" s="62"/>
      <c r="AH48" s="194">
        <f t="shared" si="44"/>
        <v>3</v>
      </c>
      <c r="AI48" s="49">
        <f t="shared" si="45"/>
        <v>0</v>
      </c>
      <c r="AJ48" s="50">
        <f t="shared" si="46"/>
        <v>0</v>
      </c>
      <c r="AK48" s="62">
        <v>120</v>
      </c>
      <c r="AL48" s="194">
        <f t="shared" si="47"/>
        <v>3</v>
      </c>
      <c r="AM48" s="49">
        <f t="shared" si="48"/>
        <v>0</v>
      </c>
      <c r="AN48" s="50">
        <f t="shared" si="49"/>
        <v>0</v>
      </c>
      <c r="AO48" s="62">
        <v>180</v>
      </c>
      <c r="AP48" s="49">
        <f t="shared" si="50"/>
        <v>0</v>
      </c>
      <c r="AQ48" s="50">
        <f t="shared" si="51"/>
        <v>0</v>
      </c>
      <c r="AR48" s="62"/>
      <c r="AS48" s="49">
        <f t="shared" si="52"/>
        <v>0</v>
      </c>
      <c r="AT48" s="50">
        <f t="shared" si="53"/>
        <v>0</v>
      </c>
      <c r="AU48" s="62"/>
      <c r="AV48" s="49">
        <f t="shared" si="54"/>
        <v>0</v>
      </c>
      <c r="AW48" s="50">
        <f t="shared" si="55"/>
        <v>0</v>
      </c>
      <c r="AX48" s="62">
        <v>180</v>
      </c>
      <c r="AY48" s="49">
        <f t="shared" si="56"/>
        <v>0</v>
      </c>
      <c r="AZ48" s="50">
        <f t="shared" si="57"/>
        <v>0</v>
      </c>
      <c r="BA48" s="62">
        <v>60</v>
      </c>
      <c r="BB48" s="49">
        <f t="shared" si="58"/>
        <v>0</v>
      </c>
      <c r="BC48" s="50">
        <f t="shared" si="59"/>
        <v>0</v>
      </c>
      <c r="BD48" s="51">
        <f t="shared" si="60"/>
        <v>0</v>
      </c>
    </row>
    <row r="49" spans="1:56">
      <c r="A49" s="32">
        <v>7</v>
      </c>
      <c r="B49" s="169" t="s">
        <v>159</v>
      </c>
      <c r="C49" s="170" t="s">
        <v>206</v>
      </c>
      <c r="D49" s="34" t="s">
        <v>334</v>
      </c>
      <c r="E49" s="35" t="s">
        <v>209</v>
      </c>
      <c r="F49" s="36">
        <v>60</v>
      </c>
      <c r="G49" s="73"/>
      <c r="H49" s="273" t="s">
        <v>124</v>
      </c>
      <c r="I49" s="74">
        <f>IF(H49=Tablas!$B$5,Tablas!$C$5,VLOOKUP(H49,Tablas!$B$5:$D$40,2,FALSE))</f>
        <v>19</v>
      </c>
      <c r="J49" s="71">
        <f>IF(I49=0,"",VLOOKUP(I49,Tablas!$C$5:$D$40,2,FALSE))</f>
        <v>21.72583333333333</v>
      </c>
      <c r="K49" s="37" t="str">
        <f t="shared" si="33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35"/>
        <v>0</v>
      </c>
      <c r="S49" s="39">
        <v>1</v>
      </c>
      <c r="T49" s="41">
        <f t="shared" si="36"/>
        <v>0</v>
      </c>
      <c r="U49" s="42">
        <f t="shared" si="37"/>
        <v>0</v>
      </c>
      <c r="V49" s="43">
        <f t="shared" si="38"/>
        <v>0</v>
      </c>
      <c r="W49" s="193">
        <f t="shared" si="11"/>
        <v>10.5</v>
      </c>
      <c r="X49" s="44">
        <f t="shared" si="39"/>
        <v>0</v>
      </c>
      <c r="Y49" s="45">
        <f t="shared" si="40"/>
        <v>5</v>
      </c>
      <c r="Z49" s="46" t="s">
        <v>78</v>
      </c>
      <c r="AA49" s="39">
        <v>1</v>
      </c>
      <c r="AB49" s="47">
        <f t="shared" si="41"/>
        <v>0</v>
      </c>
      <c r="AC49" s="39">
        <v>1</v>
      </c>
      <c r="AD49" s="47">
        <f t="shared" si="42"/>
        <v>0</v>
      </c>
      <c r="AE49" s="39">
        <v>1</v>
      </c>
      <c r="AF49" s="47">
        <f t="shared" si="43"/>
        <v>0</v>
      </c>
      <c r="AG49" s="62">
        <v>3</v>
      </c>
      <c r="AH49" s="194">
        <f t="shared" si="44"/>
        <v>3</v>
      </c>
      <c r="AI49" s="49">
        <f t="shared" si="45"/>
        <v>0</v>
      </c>
      <c r="AJ49" s="50">
        <f t="shared" si="46"/>
        <v>0</v>
      </c>
      <c r="AK49" s="62">
        <v>9</v>
      </c>
      <c r="AL49" s="194">
        <f t="shared" si="47"/>
        <v>3</v>
      </c>
      <c r="AM49" s="49">
        <f t="shared" si="48"/>
        <v>0</v>
      </c>
      <c r="AN49" s="50">
        <f t="shared" si="49"/>
        <v>0</v>
      </c>
      <c r="AO49" s="62">
        <v>60</v>
      </c>
      <c r="AP49" s="49">
        <f t="shared" si="50"/>
        <v>0</v>
      </c>
      <c r="AQ49" s="50">
        <f t="shared" si="51"/>
        <v>0</v>
      </c>
      <c r="AR49" s="62"/>
      <c r="AS49" s="49">
        <f t="shared" si="52"/>
        <v>0</v>
      </c>
      <c r="AT49" s="50">
        <f t="shared" si="53"/>
        <v>0</v>
      </c>
      <c r="AU49" s="62"/>
      <c r="AV49" s="49">
        <f t="shared" si="54"/>
        <v>0</v>
      </c>
      <c r="AW49" s="50">
        <f t="shared" si="55"/>
        <v>0</v>
      </c>
      <c r="AX49" s="62">
        <v>60</v>
      </c>
      <c r="AY49" s="49">
        <f t="shared" si="56"/>
        <v>0</v>
      </c>
      <c r="AZ49" s="50">
        <f t="shared" si="57"/>
        <v>0</v>
      </c>
      <c r="BA49" s="62">
        <v>4.5</v>
      </c>
      <c r="BB49" s="49">
        <f t="shared" si="58"/>
        <v>0</v>
      </c>
      <c r="BC49" s="50">
        <f t="shared" si="59"/>
        <v>0</v>
      </c>
      <c r="BD49" s="51">
        <f t="shared" si="60"/>
        <v>0</v>
      </c>
    </row>
    <row r="50" spans="1:56">
      <c r="A50" s="32">
        <v>7</v>
      </c>
      <c r="B50" s="169" t="s">
        <v>159</v>
      </c>
      <c r="C50" s="170" t="s">
        <v>206</v>
      </c>
      <c r="D50" s="34" t="s">
        <v>334</v>
      </c>
      <c r="E50" s="35" t="s">
        <v>209</v>
      </c>
      <c r="F50" s="36">
        <v>61</v>
      </c>
      <c r="G50" s="73"/>
      <c r="H50" s="273" t="s">
        <v>124</v>
      </c>
      <c r="I50" s="74">
        <f>IF(H50=Tablas!$B$5,Tablas!$C$5,VLOOKUP(H50,Tablas!$B$5:$D$40,2,FALSE))</f>
        <v>19</v>
      </c>
      <c r="J50" s="71">
        <f>IF(I50=0,"",VLOOKUP(I50,Tablas!$C$5:$D$40,2,FALSE))</f>
        <v>21.72583333333333</v>
      </c>
      <c r="K50" s="37" t="str">
        <f t="shared" si="33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35"/>
        <v>0</v>
      </c>
      <c r="S50" s="39">
        <v>1</v>
      </c>
      <c r="T50" s="41">
        <f t="shared" si="36"/>
        <v>0</v>
      </c>
      <c r="U50" s="42">
        <f t="shared" si="37"/>
        <v>0</v>
      </c>
      <c r="V50" s="43">
        <f t="shared" si="38"/>
        <v>0</v>
      </c>
      <c r="W50" s="193">
        <f t="shared" si="11"/>
        <v>10.5</v>
      </c>
      <c r="X50" s="44">
        <f t="shared" si="39"/>
        <v>0</v>
      </c>
      <c r="Y50" s="45">
        <f t="shared" si="40"/>
        <v>5</v>
      </c>
      <c r="Z50" s="46" t="s">
        <v>78</v>
      </c>
      <c r="AA50" s="39">
        <v>1</v>
      </c>
      <c r="AB50" s="47">
        <f t="shared" si="41"/>
        <v>0</v>
      </c>
      <c r="AC50" s="39">
        <v>1</v>
      </c>
      <c r="AD50" s="47">
        <f t="shared" si="42"/>
        <v>0</v>
      </c>
      <c r="AE50" s="39">
        <v>1</v>
      </c>
      <c r="AF50" s="47">
        <f t="shared" si="43"/>
        <v>0</v>
      </c>
      <c r="AG50" s="62">
        <v>3</v>
      </c>
      <c r="AH50" s="194">
        <f t="shared" si="44"/>
        <v>3</v>
      </c>
      <c r="AI50" s="49">
        <f t="shared" si="45"/>
        <v>0</v>
      </c>
      <c r="AJ50" s="50">
        <f t="shared" si="46"/>
        <v>0</v>
      </c>
      <c r="AK50" s="62">
        <v>9</v>
      </c>
      <c r="AL50" s="194">
        <f t="shared" si="47"/>
        <v>3</v>
      </c>
      <c r="AM50" s="49">
        <f t="shared" si="48"/>
        <v>0</v>
      </c>
      <c r="AN50" s="50">
        <f t="shared" si="49"/>
        <v>0</v>
      </c>
      <c r="AO50" s="62">
        <v>61</v>
      </c>
      <c r="AP50" s="49">
        <f t="shared" si="50"/>
        <v>0</v>
      </c>
      <c r="AQ50" s="50">
        <f t="shared" si="51"/>
        <v>0</v>
      </c>
      <c r="AR50" s="62"/>
      <c r="AS50" s="49">
        <f t="shared" si="52"/>
        <v>0</v>
      </c>
      <c r="AT50" s="50">
        <f t="shared" si="53"/>
        <v>0</v>
      </c>
      <c r="AU50" s="62"/>
      <c r="AV50" s="49">
        <f t="shared" si="54"/>
        <v>0</v>
      </c>
      <c r="AW50" s="50">
        <f t="shared" si="55"/>
        <v>0</v>
      </c>
      <c r="AX50" s="62">
        <v>61</v>
      </c>
      <c r="AY50" s="49">
        <f t="shared" si="56"/>
        <v>0</v>
      </c>
      <c r="AZ50" s="50">
        <f t="shared" si="57"/>
        <v>0</v>
      </c>
      <c r="BA50" s="62">
        <v>4.5</v>
      </c>
      <c r="BB50" s="49">
        <f t="shared" si="58"/>
        <v>0</v>
      </c>
      <c r="BC50" s="50">
        <f t="shared" si="59"/>
        <v>0</v>
      </c>
      <c r="BD50" s="51">
        <f t="shared" si="60"/>
        <v>0</v>
      </c>
    </row>
    <row r="51" spans="1:56">
      <c r="A51" s="32">
        <v>7</v>
      </c>
      <c r="B51" s="169" t="s">
        <v>159</v>
      </c>
      <c r="C51" s="170" t="s">
        <v>206</v>
      </c>
      <c r="D51" s="34" t="s">
        <v>334</v>
      </c>
      <c r="E51" s="35" t="s">
        <v>209</v>
      </c>
      <c r="F51" s="36">
        <v>62</v>
      </c>
      <c r="G51" s="73"/>
      <c r="H51" s="273" t="s">
        <v>124</v>
      </c>
      <c r="I51" s="74">
        <f>IF(H51=Tablas!$B$5,Tablas!$C$5,VLOOKUP(H51,Tablas!$B$5:$D$40,2,FALSE))</f>
        <v>19</v>
      </c>
      <c r="J51" s="71">
        <f>IF(I51=0,"",VLOOKUP(I51,Tablas!$C$5:$D$40,2,FALSE))</f>
        <v>21.72583333333333</v>
      </c>
      <c r="K51" s="37" t="str">
        <f t="shared" si="33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35"/>
        <v>0</v>
      </c>
      <c r="S51" s="39">
        <v>1</v>
      </c>
      <c r="T51" s="41">
        <f t="shared" si="36"/>
        <v>0</v>
      </c>
      <c r="U51" s="42">
        <f t="shared" si="37"/>
        <v>0</v>
      </c>
      <c r="V51" s="43">
        <f t="shared" si="38"/>
        <v>0</v>
      </c>
      <c r="W51" s="193">
        <f t="shared" si="11"/>
        <v>10.5</v>
      </c>
      <c r="X51" s="44">
        <f t="shared" si="39"/>
        <v>0</v>
      </c>
      <c r="Y51" s="45">
        <f t="shared" si="40"/>
        <v>5</v>
      </c>
      <c r="Z51" s="46" t="s">
        <v>78</v>
      </c>
      <c r="AA51" s="39">
        <v>1</v>
      </c>
      <c r="AB51" s="47">
        <f t="shared" si="41"/>
        <v>0</v>
      </c>
      <c r="AC51" s="39">
        <v>1</v>
      </c>
      <c r="AD51" s="47">
        <f t="shared" si="42"/>
        <v>0</v>
      </c>
      <c r="AE51" s="39">
        <v>1</v>
      </c>
      <c r="AF51" s="47">
        <f t="shared" si="43"/>
        <v>0</v>
      </c>
      <c r="AG51" s="62">
        <v>3</v>
      </c>
      <c r="AH51" s="194">
        <f t="shared" si="44"/>
        <v>3</v>
      </c>
      <c r="AI51" s="49">
        <f t="shared" si="45"/>
        <v>0</v>
      </c>
      <c r="AJ51" s="50">
        <f t="shared" si="46"/>
        <v>0</v>
      </c>
      <c r="AK51" s="62">
        <v>9</v>
      </c>
      <c r="AL51" s="194">
        <f t="shared" si="47"/>
        <v>3</v>
      </c>
      <c r="AM51" s="49">
        <f t="shared" si="48"/>
        <v>0</v>
      </c>
      <c r="AN51" s="50">
        <f t="shared" si="49"/>
        <v>0</v>
      </c>
      <c r="AO51" s="62">
        <v>62</v>
      </c>
      <c r="AP51" s="49">
        <f t="shared" si="50"/>
        <v>0</v>
      </c>
      <c r="AQ51" s="50">
        <f t="shared" si="51"/>
        <v>0</v>
      </c>
      <c r="AR51" s="62"/>
      <c r="AS51" s="49">
        <f t="shared" si="52"/>
        <v>0</v>
      </c>
      <c r="AT51" s="50">
        <f t="shared" si="53"/>
        <v>0</v>
      </c>
      <c r="AU51" s="62"/>
      <c r="AV51" s="49">
        <f t="shared" si="54"/>
        <v>0</v>
      </c>
      <c r="AW51" s="50">
        <f t="shared" si="55"/>
        <v>0</v>
      </c>
      <c r="AX51" s="62">
        <v>62</v>
      </c>
      <c r="AY51" s="49">
        <f t="shared" si="56"/>
        <v>0</v>
      </c>
      <c r="AZ51" s="50">
        <f t="shared" si="57"/>
        <v>0</v>
      </c>
      <c r="BA51" s="62">
        <v>4.5</v>
      </c>
      <c r="BB51" s="49">
        <f t="shared" si="58"/>
        <v>0</v>
      </c>
      <c r="BC51" s="50">
        <f t="shared" si="59"/>
        <v>0</v>
      </c>
      <c r="BD51" s="51">
        <f t="shared" si="60"/>
        <v>0</v>
      </c>
    </row>
    <row r="52" spans="1:56">
      <c r="A52" s="32">
        <v>7</v>
      </c>
      <c r="B52" s="169" t="s">
        <v>159</v>
      </c>
      <c r="C52" s="170" t="s">
        <v>322</v>
      </c>
      <c r="D52" s="34" t="s">
        <v>335</v>
      </c>
      <c r="E52" s="35" t="s">
        <v>209</v>
      </c>
      <c r="F52" s="36">
        <v>50</v>
      </c>
      <c r="G52" s="73"/>
      <c r="H52" s="273" t="s">
        <v>124</v>
      </c>
      <c r="I52" s="74">
        <f>IF(H52=Tablas!$B$5,Tablas!$C$5,VLOOKUP(H52,Tablas!$B$5:$D$40,2,FALSE))</f>
        <v>19</v>
      </c>
      <c r="J52" s="71">
        <f>IF(I52=0,"",VLOOKUP(I52,Tablas!$C$5:$D$40,2,FALSE))</f>
        <v>21.72583333333333</v>
      </c>
      <c r="K52" s="37" t="str">
        <f t="shared" si="33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35"/>
        <v>0</v>
      </c>
      <c r="S52" s="39">
        <v>1</v>
      </c>
      <c r="T52" s="41">
        <f t="shared" si="36"/>
        <v>0</v>
      </c>
      <c r="U52" s="42">
        <f t="shared" si="37"/>
        <v>0</v>
      </c>
      <c r="V52" s="43">
        <f t="shared" si="38"/>
        <v>0</v>
      </c>
      <c r="W52" s="193">
        <f t="shared" si="11"/>
        <v>10.5</v>
      </c>
      <c r="X52" s="44">
        <f t="shared" si="39"/>
        <v>0</v>
      </c>
      <c r="Y52" s="45">
        <f t="shared" si="40"/>
        <v>5</v>
      </c>
      <c r="Z52" s="46" t="s">
        <v>78</v>
      </c>
      <c r="AA52" s="39">
        <v>1</v>
      </c>
      <c r="AB52" s="47">
        <f t="shared" si="41"/>
        <v>0</v>
      </c>
      <c r="AC52" s="39">
        <v>1</v>
      </c>
      <c r="AD52" s="47">
        <f t="shared" si="42"/>
        <v>0</v>
      </c>
      <c r="AE52" s="39">
        <v>1</v>
      </c>
      <c r="AF52" s="47">
        <f t="shared" si="43"/>
        <v>0</v>
      </c>
      <c r="AG52" s="62">
        <v>3</v>
      </c>
      <c r="AH52" s="194">
        <f t="shared" si="44"/>
        <v>3</v>
      </c>
      <c r="AI52" s="49">
        <f t="shared" si="45"/>
        <v>0</v>
      </c>
      <c r="AJ52" s="50">
        <f t="shared" si="46"/>
        <v>0</v>
      </c>
      <c r="AK52" s="62">
        <v>9</v>
      </c>
      <c r="AL52" s="194">
        <f t="shared" si="47"/>
        <v>3</v>
      </c>
      <c r="AM52" s="49">
        <f t="shared" si="48"/>
        <v>0</v>
      </c>
      <c r="AN52" s="50">
        <f t="shared" si="49"/>
        <v>0</v>
      </c>
      <c r="AO52" s="62">
        <v>50</v>
      </c>
      <c r="AP52" s="49">
        <f t="shared" si="50"/>
        <v>0</v>
      </c>
      <c r="AQ52" s="50">
        <f t="shared" si="51"/>
        <v>0</v>
      </c>
      <c r="AR52" s="62"/>
      <c r="AS52" s="49">
        <f t="shared" si="52"/>
        <v>0</v>
      </c>
      <c r="AT52" s="50">
        <f t="shared" si="53"/>
        <v>0</v>
      </c>
      <c r="AU52" s="62"/>
      <c r="AV52" s="49">
        <f t="shared" si="54"/>
        <v>0</v>
      </c>
      <c r="AW52" s="50">
        <f t="shared" si="55"/>
        <v>0</v>
      </c>
      <c r="AX52" s="62">
        <v>50</v>
      </c>
      <c r="AY52" s="49">
        <f t="shared" si="56"/>
        <v>0</v>
      </c>
      <c r="AZ52" s="50">
        <f t="shared" si="57"/>
        <v>0</v>
      </c>
      <c r="BA52" s="62">
        <v>4.5</v>
      </c>
      <c r="BB52" s="49">
        <f t="shared" si="58"/>
        <v>0</v>
      </c>
      <c r="BC52" s="50">
        <f t="shared" si="59"/>
        <v>0</v>
      </c>
      <c r="BD52" s="51">
        <f t="shared" si="60"/>
        <v>0</v>
      </c>
    </row>
    <row r="53" spans="1:56">
      <c r="A53" s="32">
        <v>7</v>
      </c>
      <c r="B53" s="169" t="s">
        <v>159</v>
      </c>
      <c r="C53" s="170" t="s">
        <v>323</v>
      </c>
      <c r="D53" s="34" t="s">
        <v>336</v>
      </c>
      <c r="E53" s="35" t="s">
        <v>321</v>
      </c>
      <c r="F53" s="36">
        <v>2400</v>
      </c>
      <c r="G53" s="73"/>
      <c r="H53" s="273" t="s">
        <v>124</v>
      </c>
      <c r="I53" s="74">
        <f>IF(H53=Tablas!$B$5,Tablas!$C$5,VLOOKUP(H53,Tablas!$B$5:$D$40,2,FALSE))</f>
        <v>19</v>
      </c>
      <c r="J53" s="71">
        <f>IF(I53=0,"",VLOOKUP(I53,Tablas!$C$5:$D$40,2,FALSE))</f>
        <v>21.72583333333333</v>
      </c>
      <c r="K53" s="37" t="str">
        <f t="shared" si="33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35"/>
        <v>0</v>
      </c>
      <c r="S53" s="39">
        <v>1</v>
      </c>
      <c r="T53" s="41">
        <f t="shared" si="36"/>
        <v>0</v>
      </c>
      <c r="U53" s="42">
        <f t="shared" si="37"/>
        <v>0</v>
      </c>
      <c r="V53" s="43">
        <f t="shared" si="38"/>
        <v>0</v>
      </c>
      <c r="W53" s="193">
        <f t="shared" si="11"/>
        <v>10.5</v>
      </c>
      <c r="X53" s="44">
        <f t="shared" si="39"/>
        <v>0</v>
      </c>
      <c r="Y53" s="45">
        <f t="shared" si="40"/>
        <v>5</v>
      </c>
      <c r="Z53" s="46" t="s">
        <v>78</v>
      </c>
      <c r="AA53" s="39">
        <v>1</v>
      </c>
      <c r="AB53" s="47">
        <f t="shared" si="41"/>
        <v>0</v>
      </c>
      <c r="AC53" s="39">
        <v>1</v>
      </c>
      <c r="AD53" s="47">
        <f t="shared" si="42"/>
        <v>0</v>
      </c>
      <c r="AE53" s="39">
        <v>1</v>
      </c>
      <c r="AF53" s="47">
        <f t="shared" si="43"/>
        <v>0</v>
      </c>
      <c r="AG53" s="62"/>
      <c r="AH53" s="194">
        <f t="shared" si="44"/>
        <v>3</v>
      </c>
      <c r="AI53" s="49">
        <f t="shared" si="45"/>
        <v>0</v>
      </c>
      <c r="AJ53" s="50">
        <f t="shared" si="46"/>
        <v>0</v>
      </c>
      <c r="AK53" s="62"/>
      <c r="AL53" s="194">
        <f t="shared" si="47"/>
        <v>3</v>
      </c>
      <c r="AM53" s="49">
        <f t="shared" si="48"/>
        <v>0</v>
      </c>
      <c r="AN53" s="50">
        <f t="shared" si="49"/>
        <v>0</v>
      </c>
      <c r="AO53" s="62"/>
      <c r="AP53" s="49">
        <f t="shared" si="50"/>
        <v>0</v>
      </c>
      <c r="AQ53" s="50">
        <f t="shared" si="51"/>
        <v>0</v>
      </c>
      <c r="AR53" s="62"/>
      <c r="AS53" s="49">
        <f t="shared" si="52"/>
        <v>0</v>
      </c>
      <c r="AT53" s="50">
        <f t="shared" si="53"/>
        <v>0</v>
      </c>
      <c r="AU53" s="62"/>
      <c r="AV53" s="49">
        <f t="shared" si="54"/>
        <v>0</v>
      </c>
      <c r="AW53" s="50">
        <f t="shared" si="55"/>
        <v>0</v>
      </c>
      <c r="AX53" s="62"/>
      <c r="AY53" s="49">
        <f t="shared" si="56"/>
        <v>0</v>
      </c>
      <c r="AZ53" s="50">
        <f t="shared" si="57"/>
        <v>0</v>
      </c>
      <c r="BA53" s="62">
        <v>0</v>
      </c>
      <c r="BB53" s="49">
        <f t="shared" si="58"/>
        <v>0</v>
      </c>
      <c r="BC53" s="50">
        <f t="shared" si="59"/>
        <v>0</v>
      </c>
      <c r="BD53" s="51">
        <f t="shared" si="60"/>
        <v>0</v>
      </c>
    </row>
    <row r="54" spans="1:56">
      <c r="A54" s="32">
        <v>7</v>
      </c>
      <c r="B54" s="169" t="s">
        <v>159</v>
      </c>
      <c r="C54" s="170" t="s">
        <v>323</v>
      </c>
      <c r="D54" s="34" t="s">
        <v>337</v>
      </c>
      <c r="E54" s="35" t="s">
        <v>276</v>
      </c>
      <c r="F54" s="36">
        <v>1100</v>
      </c>
      <c r="G54" s="73"/>
      <c r="H54" s="273" t="s">
        <v>124</v>
      </c>
      <c r="I54" s="74">
        <f>IF(H54=Tablas!$B$5,Tablas!$C$5,VLOOKUP(H54,Tablas!$B$5:$D$40,2,FALSE))</f>
        <v>19</v>
      </c>
      <c r="J54" s="71">
        <f>IF(I54=0,"",VLOOKUP(I54,Tablas!$C$5:$D$40,2,FALSE))</f>
        <v>21.72583333333333</v>
      </c>
      <c r="K54" s="37" t="str">
        <f t="shared" si="33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35"/>
        <v>0</v>
      </c>
      <c r="S54" s="39">
        <v>1</v>
      </c>
      <c r="T54" s="41">
        <f t="shared" si="36"/>
        <v>0</v>
      </c>
      <c r="U54" s="42">
        <f t="shared" si="37"/>
        <v>0</v>
      </c>
      <c r="V54" s="43">
        <f t="shared" si="38"/>
        <v>0</v>
      </c>
      <c r="W54" s="193">
        <f t="shared" si="11"/>
        <v>10.5</v>
      </c>
      <c r="X54" s="44">
        <f t="shared" si="39"/>
        <v>0</v>
      </c>
      <c r="Y54" s="45">
        <f t="shared" si="40"/>
        <v>5</v>
      </c>
      <c r="Z54" s="46" t="s">
        <v>78</v>
      </c>
      <c r="AA54" s="39">
        <v>1</v>
      </c>
      <c r="AB54" s="47">
        <f t="shared" si="41"/>
        <v>0</v>
      </c>
      <c r="AC54" s="39">
        <v>1</v>
      </c>
      <c r="AD54" s="47">
        <f t="shared" si="42"/>
        <v>0</v>
      </c>
      <c r="AE54" s="39">
        <v>1</v>
      </c>
      <c r="AF54" s="47">
        <f t="shared" si="43"/>
        <v>0</v>
      </c>
      <c r="AG54" s="62"/>
      <c r="AH54" s="194">
        <f t="shared" si="44"/>
        <v>3</v>
      </c>
      <c r="AI54" s="49">
        <f t="shared" si="45"/>
        <v>0</v>
      </c>
      <c r="AJ54" s="50">
        <f t="shared" si="46"/>
        <v>0</v>
      </c>
      <c r="AK54" s="62"/>
      <c r="AL54" s="194">
        <f t="shared" si="47"/>
        <v>3</v>
      </c>
      <c r="AM54" s="49">
        <f t="shared" si="48"/>
        <v>0</v>
      </c>
      <c r="AN54" s="50">
        <f t="shared" si="49"/>
        <v>0</v>
      </c>
      <c r="AO54" s="62"/>
      <c r="AP54" s="49">
        <f t="shared" si="50"/>
        <v>0</v>
      </c>
      <c r="AQ54" s="50">
        <f t="shared" si="51"/>
        <v>0</v>
      </c>
      <c r="AR54" s="62"/>
      <c r="AS54" s="49">
        <f t="shared" si="52"/>
        <v>0</v>
      </c>
      <c r="AT54" s="50">
        <f t="shared" si="53"/>
        <v>0</v>
      </c>
      <c r="AU54" s="62"/>
      <c r="AV54" s="49">
        <f t="shared" si="54"/>
        <v>0</v>
      </c>
      <c r="AW54" s="50">
        <f t="shared" si="55"/>
        <v>0</v>
      </c>
      <c r="AX54" s="62"/>
      <c r="AY54" s="49">
        <f t="shared" si="56"/>
        <v>0</v>
      </c>
      <c r="AZ54" s="50">
        <f t="shared" si="57"/>
        <v>0</v>
      </c>
      <c r="BA54" s="62">
        <v>0</v>
      </c>
      <c r="BB54" s="49">
        <f t="shared" si="58"/>
        <v>0</v>
      </c>
      <c r="BC54" s="50">
        <f t="shared" si="59"/>
        <v>0</v>
      </c>
      <c r="BD54" s="51">
        <f t="shared" si="60"/>
        <v>0</v>
      </c>
    </row>
    <row r="55" spans="1:56" hidden="1">
      <c r="A55" s="32"/>
      <c r="B55" s="61"/>
      <c r="C55" s="33"/>
      <c r="D55" s="34"/>
      <c r="E55" s="35"/>
      <c r="F55" s="36"/>
      <c r="G55" s="73"/>
      <c r="H55" s="72"/>
      <c r="I55" s="74">
        <f>IF(H55=Tablas!$B$5,Tablas!$C$5,VLOOKUP(H55,Tablas!$B$5:$D$40,2,FALSE))</f>
        <v>1</v>
      </c>
      <c r="J55" s="71">
        <f>IF(I55=0,"",VLOOKUP(I55,Tablas!$C$5:$D$40,2,FALSE))</f>
        <v>0</v>
      </c>
      <c r="K55" s="37" t="str">
        <f t="shared" ref="K55:K67" si="61">IF(G55=0,"0",F55/G55)</f>
        <v>0</v>
      </c>
      <c r="L55" s="38">
        <f t="shared" ref="L55:L69" si="62">IF($Y55=3,$K55,0)+IF($Y55=4,$K55,0)+IF($Y55=5,$K55,0)+IF($Y55=6,$K55,0)+IF($Y55=7,$K55,0)+IF($Y55=10,$K55*2,0)+IF($Y55=12,$K55*2,0)+IF($Y55=14,$K55*2,0)+IF($Y55=21,$K55*3,0)+IF($Y55&lt;=1,$K55*$J55/21.75,0)+IF($Y55=15,$K55*3,0)+IF($Y55=42,$K55*6,0)+IF($Y55=28,$K55*4,0)</f>
        <v>0</v>
      </c>
      <c r="M55" s="38">
        <f t="shared" ref="M55:M69" si="63">IF($Y55=2,$K55,0)+IF($Y55=4,$K55,0)+IF($Y55=5,$K55,0)+IF($Y55=6,$K55,0)+IF($Y55=7,$K55,0)+IF($Y55=10,$K55*2,0)+IF($Y55=12,$K55*2,0)+IF($Y55=14,$K55*2,0)+IF($Y55=15,$K55*3,0)+IF($Y55=21,$K55*3,0)+IF($Y55&lt;=1,$K55*$J55/21.75,0)+IF($Y55=42,$K55*6,0)+IF($Y55=28,$K55*4,0)</f>
        <v>0</v>
      </c>
      <c r="N55" s="38">
        <f t="shared" ref="N55:N69" si="64">IF($Y55=3,$K55,0)+IF($Y55=4,$K55,0)+IF($Y55=5,$K55,0)+IF($Y55=6,$K55,0)+IF($Y55=7,$K55,0)+IF($Y55=10,$K55*2,0)+IF($Y55=12,$K55*2,0)+IF($Y55=14,$K55*2,0)+IF($Y55=21,$K55*3,0)+IF($Y55&lt;=1,$K55*$J55/21.75,0)+IF($Y55=15,$K55*3,0)+IF($Y55=42,$K55*6,0)+IF($Y55=28,$K55*4,0)</f>
        <v>0</v>
      </c>
      <c r="O55" s="38">
        <f t="shared" ref="O55:O69" si="65">IF($Y55=2,$K55,0)+IF($Y55=4,$K55,0)+IF($Y55=5,$K55,0)+IF($Y55=6,$K55,0)+IF($Y55=7,$K55,0)+IF($Y55=10,$K55*2,0)+IF($Y55=12,$K55*2,0)+IF($Y55=14,$K55*2,0)+IF($Y55=15,$K55*3,0)+IF($Y55=21,$K55*3,0)+IF($Y55&lt;=1,$K55*$J55/21.75,0)+IF($Y55=42,$K55*6,0)+IF($Y55=28,$K55*4,0)</f>
        <v>0</v>
      </c>
      <c r="P55" s="38">
        <f t="shared" ref="P55:P69" si="66">IF($Y55=3,$K55,0)+IF($Y55=4,$K55,0)+IF($Y55=5,$K55,0)+IF($Y55=6,$K55,0)+IF($Y55=7,$K55,0)+IF($Y55=10,$K55*2,0)+IF($Y55=12,$K55*2,0)+IF($Y55=14,$K55*2,0)+IF($Y55=21,$K55*3,0)+IF($Y55&lt;=1,$K55*$J55/21.75,0)+IF($Y55=15,$K55*3,0)+IF($Y55=42,$K55*6,0)+IF($Y55=28,$K55*4,0)</f>
        <v>0</v>
      </c>
      <c r="Q55" s="39">
        <v>1</v>
      </c>
      <c r="R55" s="40">
        <f t="shared" si="35"/>
        <v>0</v>
      </c>
      <c r="S55" s="39">
        <v>1</v>
      </c>
      <c r="T55" s="41">
        <f t="shared" si="36"/>
        <v>0</v>
      </c>
      <c r="U55" s="42">
        <f t="shared" si="37"/>
        <v>0</v>
      </c>
      <c r="V55" s="43">
        <f t="shared" si="38"/>
        <v>0</v>
      </c>
      <c r="W55" s="193">
        <f t="shared" si="11"/>
        <v>10.5</v>
      </c>
      <c r="X55" s="44">
        <f t="shared" si="39"/>
        <v>0</v>
      </c>
      <c r="Y55" s="45">
        <f t="shared" si="40"/>
        <v>0</v>
      </c>
      <c r="Z55" s="46" t="s">
        <v>0</v>
      </c>
      <c r="AA55" s="39">
        <v>1</v>
      </c>
      <c r="AB55" s="47">
        <f t="shared" si="41"/>
        <v>0</v>
      </c>
      <c r="AC55" s="39">
        <v>1</v>
      </c>
      <c r="AD55" s="47">
        <f t="shared" si="42"/>
        <v>0</v>
      </c>
      <c r="AE55" s="39">
        <v>1</v>
      </c>
      <c r="AF55" s="47">
        <f t="shared" si="43"/>
        <v>0</v>
      </c>
      <c r="AG55" s="62"/>
      <c r="AH55" s="194">
        <f t="shared" si="44"/>
        <v>3</v>
      </c>
      <c r="AI55" s="49">
        <f t="shared" si="45"/>
        <v>0</v>
      </c>
      <c r="AJ55" s="50">
        <f t="shared" si="46"/>
        <v>0</v>
      </c>
      <c r="AK55" s="62"/>
      <c r="AL55" s="194">
        <f t="shared" si="47"/>
        <v>3</v>
      </c>
      <c r="AM55" s="49">
        <f t="shared" si="48"/>
        <v>0</v>
      </c>
      <c r="AN55" s="50">
        <f t="shared" si="49"/>
        <v>0</v>
      </c>
      <c r="AO55" s="62"/>
      <c r="AP55" s="49">
        <f t="shared" si="50"/>
        <v>0</v>
      </c>
      <c r="AQ55" s="50">
        <f t="shared" si="51"/>
        <v>0</v>
      </c>
      <c r="AR55" s="62"/>
      <c r="AS55" s="49">
        <f t="shared" si="52"/>
        <v>0</v>
      </c>
      <c r="AT55" s="50">
        <f t="shared" si="53"/>
        <v>0</v>
      </c>
      <c r="AU55" s="62"/>
      <c r="AV55" s="49">
        <f t="shared" si="54"/>
        <v>0</v>
      </c>
      <c r="AW55" s="50">
        <f t="shared" si="55"/>
        <v>0</v>
      </c>
      <c r="AX55" s="62"/>
      <c r="AY55" s="49">
        <f t="shared" si="56"/>
        <v>0</v>
      </c>
      <c r="AZ55" s="50">
        <f t="shared" si="57"/>
        <v>0</v>
      </c>
      <c r="BA55" s="62"/>
      <c r="BB55" s="49">
        <f t="shared" si="58"/>
        <v>0</v>
      </c>
      <c r="BC55" s="50">
        <f t="shared" si="59"/>
        <v>0</v>
      </c>
      <c r="BD55" s="51">
        <f t="shared" si="60"/>
        <v>0</v>
      </c>
    </row>
    <row r="56" spans="1:56" hidden="1">
      <c r="A56" s="32"/>
      <c r="B56" s="61"/>
      <c r="C56" s="33"/>
      <c r="D56" s="34"/>
      <c r="E56" s="35"/>
      <c r="F56" s="36"/>
      <c r="G56" s="73"/>
      <c r="H56" s="72"/>
      <c r="I56" s="74">
        <f>IF(H56=Tablas!$B$5,Tablas!$C$5,VLOOKUP(H56,Tablas!$B$5:$D$40,2,FALSE))</f>
        <v>1</v>
      </c>
      <c r="J56" s="71">
        <f>IF(I56=0,"",VLOOKUP(I56,Tablas!$C$5:$D$40,2,FALSE))</f>
        <v>0</v>
      </c>
      <c r="K56" s="37" t="str">
        <f t="shared" si="61"/>
        <v>0</v>
      </c>
      <c r="L56" s="38">
        <f t="shared" si="62"/>
        <v>0</v>
      </c>
      <c r="M56" s="38">
        <f t="shared" si="63"/>
        <v>0</v>
      </c>
      <c r="N56" s="38">
        <f t="shared" si="64"/>
        <v>0</v>
      </c>
      <c r="O56" s="38">
        <f t="shared" si="65"/>
        <v>0</v>
      </c>
      <c r="P56" s="38">
        <f t="shared" si="66"/>
        <v>0</v>
      </c>
      <c r="Q56" s="39">
        <v>1</v>
      </c>
      <c r="R56" s="40">
        <f t="shared" si="35"/>
        <v>0</v>
      </c>
      <c r="S56" s="39">
        <v>1</v>
      </c>
      <c r="T56" s="41">
        <f t="shared" si="36"/>
        <v>0</v>
      </c>
      <c r="U56" s="42">
        <f t="shared" si="37"/>
        <v>0</v>
      </c>
      <c r="V56" s="43">
        <f t="shared" si="38"/>
        <v>0</v>
      </c>
      <c r="W56" s="193">
        <f t="shared" si="11"/>
        <v>10.5</v>
      </c>
      <c r="X56" s="44">
        <f t="shared" si="39"/>
        <v>0</v>
      </c>
      <c r="Y56" s="45">
        <f t="shared" si="40"/>
        <v>0</v>
      </c>
      <c r="Z56" s="46" t="s">
        <v>0</v>
      </c>
      <c r="AA56" s="39">
        <v>1</v>
      </c>
      <c r="AB56" s="47">
        <f t="shared" si="41"/>
        <v>0</v>
      </c>
      <c r="AC56" s="39">
        <v>1</v>
      </c>
      <c r="AD56" s="47">
        <f t="shared" si="42"/>
        <v>0</v>
      </c>
      <c r="AE56" s="39">
        <v>1</v>
      </c>
      <c r="AF56" s="47">
        <f t="shared" si="43"/>
        <v>0</v>
      </c>
      <c r="AG56" s="62"/>
      <c r="AH56" s="194">
        <f t="shared" si="44"/>
        <v>3</v>
      </c>
      <c r="AI56" s="49">
        <f t="shared" si="45"/>
        <v>0</v>
      </c>
      <c r="AJ56" s="50">
        <f t="shared" si="46"/>
        <v>0</v>
      </c>
      <c r="AK56" s="62"/>
      <c r="AL56" s="194">
        <f t="shared" si="47"/>
        <v>3</v>
      </c>
      <c r="AM56" s="49">
        <f t="shared" si="48"/>
        <v>0</v>
      </c>
      <c r="AN56" s="50">
        <f t="shared" si="49"/>
        <v>0</v>
      </c>
      <c r="AO56" s="62"/>
      <c r="AP56" s="49">
        <f t="shared" si="50"/>
        <v>0</v>
      </c>
      <c r="AQ56" s="50">
        <f t="shared" si="51"/>
        <v>0</v>
      </c>
      <c r="AR56" s="62"/>
      <c r="AS56" s="49">
        <f t="shared" si="52"/>
        <v>0</v>
      </c>
      <c r="AT56" s="50">
        <f t="shared" si="53"/>
        <v>0</v>
      </c>
      <c r="AU56" s="62"/>
      <c r="AV56" s="49">
        <f t="shared" si="54"/>
        <v>0</v>
      </c>
      <c r="AW56" s="50">
        <f t="shared" si="55"/>
        <v>0</v>
      </c>
      <c r="AX56" s="62"/>
      <c r="AY56" s="49">
        <f t="shared" si="56"/>
        <v>0</v>
      </c>
      <c r="AZ56" s="50">
        <f t="shared" si="57"/>
        <v>0</v>
      </c>
      <c r="BA56" s="62"/>
      <c r="BB56" s="49">
        <f t="shared" si="58"/>
        <v>0</v>
      </c>
      <c r="BC56" s="50">
        <f t="shared" si="59"/>
        <v>0</v>
      </c>
      <c r="BD56" s="51">
        <f t="shared" si="60"/>
        <v>0</v>
      </c>
    </row>
    <row r="57" spans="1:56" hidden="1">
      <c r="A57" s="32"/>
      <c r="B57" s="61"/>
      <c r="C57" s="33"/>
      <c r="D57" s="34"/>
      <c r="E57" s="35"/>
      <c r="F57" s="36"/>
      <c r="G57" s="73"/>
      <c r="H57" s="72"/>
      <c r="I57" s="74">
        <f>IF(H57=Tablas!$B$5,Tablas!$C$5,VLOOKUP(H57,Tablas!$B$5:$D$40,2,FALSE))</f>
        <v>1</v>
      </c>
      <c r="J57" s="71">
        <f>IF(I57=0,"",VLOOKUP(I57,Tablas!$C$5:$D$40,2,FALSE))</f>
        <v>0</v>
      </c>
      <c r="K57" s="37" t="str">
        <f t="shared" si="61"/>
        <v>0</v>
      </c>
      <c r="L57" s="38">
        <f t="shared" si="62"/>
        <v>0</v>
      </c>
      <c r="M57" s="38">
        <f t="shared" si="63"/>
        <v>0</v>
      </c>
      <c r="N57" s="38">
        <f t="shared" si="64"/>
        <v>0</v>
      </c>
      <c r="O57" s="38">
        <f t="shared" si="65"/>
        <v>0</v>
      </c>
      <c r="P57" s="38">
        <f t="shared" si="66"/>
        <v>0</v>
      </c>
      <c r="Q57" s="39">
        <v>1</v>
      </c>
      <c r="R57" s="40">
        <f t="shared" si="35"/>
        <v>0</v>
      </c>
      <c r="S57" s="39">
        <v>1</v>
      </c>
      <c r="T57" s="41">
        <f t="shared" si="36"/>
        <v>0</v>
      </c>
      <c r="U57" s="42">
        <f t="shared" si="37"/>
        <v>0</v>
      </c>
      <c r="V57" s="43">
        <f t="shared" si="38"/>
        <v>0</v>
      </c>
      <c r="W57" s="193">
        <f t="shared" si="11"/>
        <v>10.5</v>
      </c>
      <c r="X57" s="44">
        <f t="shared" si="39"/>
        <v>0</v>
      </c>
      <c r="Y57" s="45">
        <f t="shared" si="40"/>
        <v>0</v>
      </c>
      <c r="Z57" s="46" t="s">
        <v>0</v>
      </c>
      <c r="AA57" s="39">
        <v>1</v>
      </c>
      <c r="AB57" s="47">
        <f t="shared" si="41"/>
        <v>0</v>
      </c>
      <c r="AC57" s="39">
        <v>1</v>
      </c>
      <c r="AD57" s="47">
        <f t="shared" si="42"/>
        <v>0</v>
      </c>
      <c r="AE57" s="39">
        <v>1</v>
      </c>
      <c r="AF57" s="47">
        <f t="shared" si="43"/>
        <v>0</v>
      </c>
      <c r="AG57" s="62"/>
      <c r="AH57" s="194">
        <f t="shared" si="44"/>
        <v>3</v>
      </c>
      <c r="AI57" s="49">
        <f t="shared" si="45"/>
        <v>0</v>
      </c>
      <c r="AJ57" s="50">
        <f t="shared" si="46"/>
        <v>0</v>
      </c>
      <c r="AK57" s="62"/>
      <c r="AL57" s="194">
        <f t="shared" si="47"/>
        <v>3</v>
      </c>
      <c r="AM57" s="49">
        <f t="shared" si="48"/>
        <v>0</v>
      </c>
      <c r="AN57" s="50">
        <f t="shared" si="49"/>
        <v>0</v>
      </c>
      <c r="AO57" s="62"/>
      <c r="AP57" s="49">
        <f t="shared" si="50"/>
        <v>0</v>
      </c>
      <c r="AQ57" s="50">
        <f t="shared" si="51"/>
        <v>0</v>
      </c>
      <c r="AR57" s="62"/>
      <c r="AS57" s="49">
        <f t="shared" si="52"/>
        <v>0</v>
      </c>
      <c r="AT57" s="50">
        <f t="shared" si="53"/>
        <v>0</v>
      </c>
      <c r="AU57" s="62"/>
      <c r="AV57" s="49">
        <f t="shared" si="54"/>
        <v>0</v>
      </c>
      <c r="AW57" s="50">
        <f t="shared" si="55"/>
        <v>0</v>
      </c>
      <c r="AX57" s="62"/>
      <c r="AY57" s="49">
        <f t="shared" si="56"/>
        <v>0</v>
      </c>
      <c r="AZ57" s="50">
        <f t="shared" si="57"/>
        <v>0</v>
      </c>
      <c r="BA57" s="62"/>
      <c r="BB57" s="49">
        <f t="shared" si="58"/>
        <v>0</v>
      </c>
      <c r="BC57" s="50">
        <f t="shared" si="59"/>
        <v>0</v>
      </c>
      <c r="BD57" s="51">
        <f t="shared" si="60"/>
        <v>0</v>
      </c>
    </row>
    <row r="58" spans="1:56" hidden="1">
      <c r="A58" s="32"/>
      <c r="B58" s="61"/>
      <c r="C58" s="33"/>
      <c r="D58" s="34"/>
      <c r="E58" s="35"/>
      <c r="F58" s="36"/>
      <c r="G58" s="73"/>
      <c r="H58" s="72"/>
      <c r="I58" s="74">
        <f>IF(H58=Tablas!$B$5,Tablas!$C$5,VLOOKUP(H58,Tablas!$B$5:$D$40,2,FALSE))</f>
        <v>1</v>
      </c>
      <c r="J58" s="71">
        <f>IF(I58=0,"",VLOOKUP(I58,Tablas!$C$5:$D$40,2,FALSE))</f>
        <v>0</v>
      </c>
      <c r="K58" s="37" t="str">
        <f t="shared" si="61"/>
        <v>0</v>
      </c>
      <c r="L58" s="38">
        <f t="shared" si="62"/>
        <v>0</v>
      </c>
      <c r="M58" s="38">
        <f t="shared" si="63"/>
        <v>0</v>
      </c>
      <c r="N58" s="38">
        <f t="shared" si="64"/>
        <v>0</v>
      </c>
      <c r="O58" s="38">
        <f t="shared" si="65"/>
        <v>0</v>
      </c>
      <c r="P58" s="38">
        <f t="shared" si="66"/>
        <v>0</v>
      </c>
      <c r="Q58" s="39">
        <v>1</v>
      </c>
      <c r="R58" s="40">
        <f t="shared" si="35"/>
        <v>0</v>
      </c>
      <c r="S58" s="39">
        <v>1</v>
      </c>
      <c r="T58" s="41">
        <f t="shared" si="36"/>
        <v>0</v>
      </c>
      <c r="U58" s="42">
        <f t="shared" si="37"/>
        <v>0</v>
      </c>
      <c r="V58" s="43">
        <f t="shared" si="38"/>
        <v>0</v>
      </c>
      <c r="W58" s="193">
        <f t="shared" si="11"/>
        <v>10.5</v>
      </c>
      <c r="X58" s="44">
        <f t="shared" si="39"/>
        <v>0</v>
      </c>
      <c r="Y58" s="45">
        <f t="shared" si="40"/>
        <v>0</v>
      </c>
      <c r="Z58" s="46" t="s">
        <v>0</v>
      </c>
      <c r="AA58" s="39">
        <v>1</v>
      </c>
      <c r="AB58" s="47">
        <f t="shared" si="41"/>
        <v>0</v>
      </c>
      <c r="AC58" s="39">
        <v>1</v>
      </c>
      <c r="AD58" s="47">
        <f t="shared" si="42"/>
        <v>0</v>
      </c>
      <c r="AE58" s="39">
        <v>1</v>
      </c>
      <c r="AF58" s="47">
        <f t="shared" si="43"/>
        <v>0</v>
      </c>
      <c r="AG58" s="62"/>
      <c r="AH58" s="194">
        <f t="shared" si="44"/>
        <v>3</v>
      </c>
      <c r="AI58" s="49">
        <f t="shared" si="45"/>
        <v>0</v>
      </c>
      <c r="AJ58" s="50">
        <f t="shared" si="46"/>
        <v>0</v>
      </c>
      <c r="AK58" s="62"/>
      <c r="AL58" s="194">
        <f t="shared" si="47"/>
        <v>3</v>
      </c>
      <c r="AM58" s="49">
        <f t="shared" si="48"/>
        <v>0</v>
      </c>
      <c r="AN58" s="50">
        <f t="shared" si="49"/>
        <v>0</v>
      </c>
      <c r="AO58" s="62"/>
      <c r="AP58" s="49">
        <f t="shared" si="50"/>
        <v>0</v>
      </c>
      <c r="AQ58" s="50">
        <f t="shared" si="51"/>
        <v>0</v>
      </c>
      <c r="AR58" s="62"/>
      <c r="AS58" s="49">
        <f t="shared" si="52"/>
        <v>0</v>
      </c>
      <c r="AT58" s="50">
        <f t="shared" si="53"/>
        <v>0</v>
      </c>
      <c r="AU58" s="62"/>
      <c r="AV58" s="49">
        <f t="shared" si="54"/>
        <v>0</v>
      </c>
      <c r="AW58" s="50">
        <f t="shared" si="55"/>
        <v>0</v>
      </c>
      <c r="AX58" s="62"/>
      <c r="AY58" s="49">
        <f t="shared" si="56"/>
        <v>0</v>
      </c>
      <c r="AZ58" s="50">
        <f t="shared" si="57"/>
        <v>0</v>
      </c>
      <c r="BA58" s="62"/>
      <c r="BB58" s="49">
        <f t="shared" si="58"/>
        <v>0</v>
      </c>
      <c r="BC58" s="50">
        <f t="shared" si="59"/>
        <v>0</v>
      </c>
      <c r="BD58" s="51">
        <f t="shared" si="60"/>
        <v>0</v>
      </c>
    </row>
    <row r="59" spans="1:56" hidden="1">
      <c r="A59" s="32"/>
      <c r="B59" s="61"/>
      <c r="C59" s="33"/>
      <c r="D59" s="34"/>
      <c r="E59" s="35"/>
      <c r="F59" s="36"/>
      <c r="G59" s="73"/>
      <c r="H59" s="72"/>
      <c r="I59" s="74">
        <f>IF(H59=Tablas!$B$5,Tablas!$C$5,VLOOKUP(H59,Tablas!$B$5:$D$40,2,FALSE))</f>
        <v>1</v>
      </c>
      <c r="J59" s="71">
        <f>IF(I59=0,"",VLOOKUP(I59,Tablas!$C$5:$D$40,2,FALSE))</f>
        <v>0</v>
      </c>
      <c r="K59" s="37" t="str">
        <f t="shared" si="61"/>
        <v>0</v>
      </c>
      <c r="L59" s="38">
        <f t="shared" si="62"/>
        <v>0</v>
      </c>
      <c r="M59" s="38">
        <f t="shared" si="63"/>
        <v>0</v>
      </c>
      <c r="N59" s="38">
        <f t="shared" si="64"/>
        <v>0</v>
      </c>
      <c r="O59" s="38">
        <f t="shared" si="65"/>
        <v>0</v>
      </c>
      <c r="P59" s="38">
        <f t="shared" si="66"/>
        <v>0</v>
      </c>
      <c r="Q59" s="39">
        <v>1</v>
      </c>
      <c r="R59" s="40">
        <f t="shared" si="35"/>
        <v>0</v>
      </c>
      <c r="S59" s="39">
        <v>1</v>
      </c>
      <c r="T59" s="41">
        <f t="shared" si="36"/>
        <v>0</v>
      </c>
      <c r="U59" s="42">
        <f t="shared" si="37"/>
        <v>0</v>
      </c>
      <c r="V59" s="43">
        <f t="shared" si="38"/>
        <v>0</v>
      </c>
      <c r="W59" s="193">
        <f t="shared" si="11"/>
        <v>10.5</v>
      </c>
      <c r="X59" s="44">
        <f t="shared" si="39"/>
        <v>0</v>
      </c>
      <c r="Y59" s="45">
        <f t="shared" si="40"/>
        <v>0</v>
      </c>
      <c r="Z59" s="46" t="s">
        <v>0</v>
      </c>
      <c r="AA59" s="39">
        <v>1</v>
      </c>
      <c r="AB59" s="47">
        <f t="shared" si="41"/>
        <v>0</v>
      </c>
      <c r="AC59" s="39">
        <v>1</v>
      </c>
      <c r="AD59" s="47">
        <f t="shared" si="42"/>
        <v>0</v>
      </c>
      <c r="AE59" s="39">
        <v>1</v>
      </c>
      <c r="AF59" s="47">
        <f t="shared" si="43"/>
        <v>0</v>
      </c>
      <c r="AG59" s="62"/>
      <c r="AH59" s="194">
        <f t="shared" si="44"/>
        <v>3</v>
      </c>
      <c r="AI59" s="49">
        <f t="shared" si="45"/>
        <v>0</v>
      </c>
      <c r="AJ59" s="50">
        <f t="shared" si="46"/>
        <v>0</v>
      </c>
      <c r="AK59" s="62"/>
      <c r="AL59" s="194">
        <f t="shared" si="47"/>
        <v>3</v>
      </c>
      <c r="AM59" s="49">
        <f t="shared" si="48"/>
        <v>0</v>
      </c>
      <c r="AN59" s="50">
        <f t="shared" si="49"/>
        <v>0</v>
      </c>
      <c r="AO59" s="62"/>
      <c r="AP59" s="49">
        <f t="shared" si="50"/>
        <v>0</v>
      </c>
      <c r="AQ59" s="50">
        <f t="shared" si="51"/>
        <v>0</v>
      </c>
      <c r="AR59" s="62"/>
      <c r="AS59" s="49">
        <f t="shared" si="52"/>
        <v>0</v>
      </c>
      <c r="AT59" s="50">
        <f t="shared" si="53"/>
        <v>0</v>
      </c>
      <c r="AU59" s="62"/>
      <c r="AV59" s="49">
        <f t="shared" si="54"/>
        <v>0</v>
      </c>
      <c r="AW59" s="50">
        <f t="shared" si="55"/>
        <v>0</v>
      </c>
      <c r="AX59" s="62"/>
      <c r="AY59" s="49">
        <f t="shared" si="56"/>
        <v>0</v>
      </c>
      <c r="AZ59" s="50">
        <f t="shared" si="57"/>
        <v>0</v>
      </c>
      <c r="BA59" s="62"/>
      <c r="BB59" s="49">
        <f t="shared" si="58"/>
        <v>0</v>
      </c>
      <c r="BC59" s="50">
        <f t="shared" si="59"/>
        <v>0</v>
      </c>
      <c r="BD59" s="51">
        <f t="shared" si="60"/>
        <v>0</v>
      </c>
    </row>
    <row r="60" spans="1:56" hidden="1">
      <c r="A60" s="32"/>
      <c r="B60" s="61"/>
      <c r="C60" s="33"/>
      <c r="D60" s="34"/>
      <c r="E60" s="35"/>
      <c r="F60" s="36"/>
      <c r="G60" s="73"/>
      <c r="H60" s="72"/>
      <c r="I60" s="74">
        <f>IF(H60=Tablas!$B$5,Tablas!$C$5,VLOOKUP(H60,Tablas!$B$5:$D$40,2,FALSE))</f>
        <v>1</v>
      </c>
      <c r="J60" s="71">
        <f>IF(I60=0,"",VLOOKUP(I60,Tablas!$C$5:$D$40,2,FALSE))</f>
        <v>0</v>
      </c>
      <c r="K60" s="37" t="str">
        <f t="shared" si="61"/>
        <v>0</v>
      </c>
      <c r="L60" s="38">
        <f t="shared" si="62"/>
        <v>0</v>
      </c>
      <c r="M60" s="38">
        <f t="shared" si="63"/>
        <v>0</v>
      </c>
      <c r="N60" s="38">
        <f t="shared" si="64"/>
        <v>0</v>
      </c>
      <c r="O60" s="38">
        <f t="shared" si="65"/>
        <v>0</v>
      </c>
      <c r="P60" s="38">
        <f t="shared" si="66"/>
        <v>0</v>
      </c>
      <c r="Q60" s="39">
        <v>1</v>
      </c>
      <c r="R60" s="40">
        <f t="shared" si="35"/>
        <v>0</v>
      </c>
      <c r="S60" s="39">
        <v>1</v>
      </c>
      <c r="T60" s="41">
        <f t="shared" si="36"/>
        <v>0</v>
      </c>
      <c r="U60" s="42">
        <f t="shared" si="37"/>
        <v>0</v>
      </c>
      <c r="V60" s="43">
        <f t="shared" si="38"/>
        <v>0</v>
      </c>
      <c r="W60" s="193">
        <f t="shared" si="11"/>
        <v>10.5</v>
      </c>
      <c r="X60" s="44">
        <f t="shared" si="39"/>
        <v>0</v>
      </c>
      <c r="Y60" s="45">
        <f t="shared" si="40"/>
        <v>0</v>
      </c>
      <c r="Z60" s="46" t="s">
        <v>0</v>
      </c>
      <c r="AA60" s="39">
        <v>1</v>
      </c>
      <c r="AB60" s="47">
        <f t="shared" si="41"/>
        <v>0</v>
      </c>
      <c r="AC60" s="39">
        <v>1</v>
      </c>
      <c r="AD60" s="47">
        <f t="shared" si="42"/>
        <v>0</v>
      </c>
      <c r="AE60" s="39">
        <v>1</v>
      </c>
      <c r="AF60" s="47">
        <f t="shared" si="43"/>
        <v>0</v>
      </c>
      <c r="AG60" s="62"/>
      <c r="AH60" s="194">
        <f t="shared" si="44"/>
        <v>3</v>
      </c>
      <c r="AI60" s="49">
        <f t="shared" si="45"/>
        <v>0</v>
      </c>
      <c r="AJ60" s="50">
        <f t="shared" si="46"/>
        <v>0</v>
      </c>
      <c r="AK60" s="62"/>
      <c r="AL60" s="194">
        <f t="shared" si="47"/>
        <v>3</v>
      </c>
      <c r="AM60" s="49">
        <f t="shared" si="48"/>
        <v>0</v>
      </c>
      <c r="AN60" s="50">
        <f t="shared" si="49"/>
        <v>0</v>
      </c>
      <c r="AO60" s="62"/>
      <c r="AP60" s="49">
        <f t="shared" si="50"/>
        <v>0</v>
      </c>
      <c r="AQ60" s="50">
        <f t="shared" si="51"/>
        <v>0</v>
      </c>
      <c r="AR60" s="62"/>
      <c r="AS60" s="49">
        <f t="shared" si="52"/>
        <v>0</v>
      </c>
      <c r="AT60" s="50">
        <f t="shared" si="53"/>
        <v>0</v>
      </c>
      <c r="AU60" s="62"/>
      <c r="AV60" s="49">
        <f t="shared" si="54"/>
        <v>0</v>
      </c>
      <c r="AW60" s="50">
        <f t="shared" si="55"/>
        <v>0</v>
      </c>
      <c r="AX60" s="62"/>
      <c r="AY60" s="49">
        <f t="shared" si="56"/>
        <v>0</v>
      </c>
      <c r="AZ60" s="50">
        <f t="shared" si="57"/>
        <v>0</v>
      </c>
      <c r="BA60" s="62"/>
      <c r="BB60" s="49">
        <f t="shared" si="58"/>
        <v>0</v>
      </c>
      <c r="BC60" s="50">
        <f t="shared" si="59"/>
        <v>0</v>
      </c>
      <c r="BD60" s="51">
        <f t="shared" si="60"/>
        <v>0</v>
      </c>
    </row>
    <row r="61" spans="1:56" hidden="1">
      <c r="A61" s="32"/>
      <c r="B61" s="61"/>
      <c r="C61" s="33"/>
      <c r="D61" s="34"/>
      <c r="E61" s="35"/>
      <c r="F61" s="36"/>
      <c r="G61" s="73"/>
      <c r="H61" s="72"/>
      <c r="I61" s="74">
        <f>IF(H61=Tablas!$B$5,Tablas!$C$5,VLOOKUP(H61,Tablas!$B$5:$D$40,2,FALSE))</f>
        <v>1</v>
      </c>
      <c r="J61" s="71">
        <f>IF(I61=0,"",VLOOKUP(I61,Tablas!$C$5:$D$40,2,FALSE))</f>
        <v>0</v>
      </c>
      <c r="K61" s="37" t="str">
        <f t="shared" si="61"/>
        <v>0</v>
      </c>
      <c r="L61" s="38">
        <f t="shared" si="62"/>
        <v>0</v>
      </c>
      <c r="M61" s="38">
        <f t="shared" si="63"/>
        <v>0</v>
      </c>
      <c r="N61" s="38">
        <f t="shared" si="64"/>
        <v>0</v>
      </c>
      <c r="O61" s="38">
        <f t="shared" si="65"/>
        <v>0</v>
      </c>
      <c r="P61" s="38">
        <f t="shared" si="66"/>
        <v>0</v>
      </c>
      <c r="Q61" s="39">
        <v>1</v>
      </c>
      <c r="R61" s="40">
        <f t="shared" si="35"/>
        <v>0</v>
      </c>
      <c r="S61" s="39">
        <v>1</v>
      </c>
      <c r="T61" s="41">
        <f t="shared" si="36"/>
        <v>0</v>
      </c>
      <c r="U61" s="42">
        <f t="shared" si="37"/>
        <v>0</v>
      </c>
      <c r="V61" s="43">
        <f t="shared" si="38"/>
        <v>0</v>
      </c>
      <c r="W61" s="193">
        <f t="shared" si="11"/>
        <v>10.5</v>
      </c>
      <c r="X61" s="44">
        <f t="shared" si="39"/>
        <v>0</v>
      </c>
      <c r="Y61" s="45">
        <f t="shared" si="40"/>
        <v>0</v>
      </c>
      <c r="Z61" s="46" t="s">
        <v>0</v>
      </c>
      <c r="AA61" s="39">
        <v>1</v>
      </c>
      <c r="AB61" s="47">
        <f t="shared" si="41"/>
        <v>0</v>
      </c>
      <c r="AC61" s="39">
        <v>1</v>
      </c>
      <c r="AD61" s="47">
        <f t="shared" si="42"/>
        <v>0</v>
      </c>
      <c r="AE61" s="39">
        <v>1</v>
      </c>
      <c r="AF61" s="47">
        <f t="shared" si="43"/>
        <v>0</v>
      </c>
      <c r="AG61" s="62"/>
      <c r="AH61" s="194">
        <f t="shared" si="44"/>
        <v>3</v>
      </c>
      <c r="AI61" s="49">
        <f t="shared" si="45"/>
        <v>0</v>
      </c>
      <c r="AJ61" s="50">
        <f t="shared" si="46"/>
        <v>0</v>
      </c>
      <c r="AK61" s="62"/>
      <c r="AL61" s="194">
        <f t="shared" si="47"/>
        <v>3</v>
      </c>
      <c r="AM61" s="49">
        <f t="shared" si="48"/>
        <v>0</v>
      </c>
      <c r="AN61" s="50">
        <f t="shared" si="49"/>
        <v>0</v>
      </c>
      <c r="AO61" s="62"/>
      <c r="AP61" s="49">
        <f t="shared" si="50"/>
        <v>0</v>
      </c>
      <c r="AQ61" s="50">
        <f t="shared" si="51"/>
        <v>0</v>
      </c>
      <c r="AR61" s="62"/>
      <c r="AS61" s="49">
        <f t="shared" si="52"/>
        <v>0</v>
      </c>
      <c r="AT61" s="50">
        <f t="shared" si="53"/>
        <v>0</v>
      </c>
      <c r="AU61" s="62"/>
      <c r="AV61" s="49">
        <f t="shared" si="54"/>
        <v>0</v>
      </c>
      <c r="AW61" s="50">
        <f t="shared" si="55"/>
        <v>0</v>
      </c>
      <c r="AX61" s="62"/>
      <c r="AY61" s="49">
        <f t="shared" si="56"/>
        <v>0</v>
      </c>
      <c r="AZ61" s="50">
        <f t="shared" si="57"/>
        <v>0</v>
      </c>
      <c r="BA61" s="62"/>
      <c r="BB61" s="49">
        <f t="shared" si="58"/>
        <v>0</v>
      </c>
      <c r="BC61" s="50">
        <f t="shared" si="59"/>
        <v>0</v>
      </c>
      <c r="BD61" s="51">
        <f t="shared" si="60"/>
        <v>0</v>
      </c>
    </row>
    <row r="62" spans="1:56" hidden="1">
      <c r="A62" s="32"/>
      <c r="B62" s="61"/>
      <c r="C62" s="33"/>
      <c r="D62" s="34"/>
      <c r="E62" s="35"/>
      <c r="F62" s="36"/>
      <c r="G62" s="73"/>
      <c r="H62" s="72"/>
      <c r="I62" s="74">
        <f>IF(H62=Tablas!$B$5,Tablas!$C$5,VLOOKUP(H62,Tablas!$B$5:$D$40,2,FALSE))</f>
        <v>1</v>
      </c>
      <c r="J62" s="71">
        <f>IF(I62=0,"",VLOOKUP(I62,Tablas!$C$5:$D$40,2,FALSE))</f>
        <v>0</v>
      </c>
      <c r="K62" s="37" t="str">
        <f t="shared" si="61"/>
        <v>0</v>
      </c>
      <c r="L62" s="38">
        <f t="shared" si="62"/>
        <v>0</v>
      </c>
      <c r="M62" s="38">
        <f t="shared" si="63"/>
        <v>0</v>
      </c>
      <c r="N62" s="38">
        <f t="shared" si="64"/>
        <v>0</v>
      </c>
      <c r="O62" s="38">
        <f t="shared" si="65"/>
        <v>0</v>
      </c>
      <c r="P62" s="38">
        <f t="shared" si="66"/>
        <v>0</v>
      </c>
      <c r="Q62" s="39">
        <v>1</v>
      </c>
      <c r="R62" s="40">
        <f t="shared" si="35"/>
        <v>0</v>
      </c>
      <c r="S62" s="39">
        <v>1</v>
      </c>
      <c r="T62" s="41">
        <f t="shared" si="36"/>
        <v>0</v>
      </c>
      <c r="U62" s="42">
        <f t="shared" si="37"/>
        <v>0</v>
      </c>
      <c r="V62" s="43">
        <f t="shared" si="38"/>
        <v>0</v>
      </c>
      <c r="W62" s="193">
        <f t="shared" si="11"/>
        <v>10.5</v>
      </c>
      <c r="X62" s="44">
        <f t="shared" si="39"/>
        <v>0</v>
      </c>
      <c r="Y62" s="45">
        <f t="shared" si="40"/>
        <v>0</v>
      </c>
      <c r="Z62" s="46" t="s">
        <v>0</v>
      </c>
      <c r="AA62" s="39">
        <v>1</v>
      </c>
      <c r="AB62" s="47">
        <f t="shared" si="41"/>
        <v>0</v>
      </c>
      <c r="AC62" s="39">
        <v>1</v>
      </c>
      <c r="AD62" s="47">
        <f t="shared" si="42"/>
        <v>0</v>
      </c>
      <c r="AE62" s="39">
        <v>1</v>
      </c>
      <c r="AF62" s="47">
        <f t="shared" si="43"/>
        <v>0</v>
      </c>
      <c r="AG62" s="62"/>
      <c r="AH62" s="194">
        <f t="shared" si="44"/>
        <v>3</v>
      </c>
      <c r="AI62" s="49">
        <f t="shared" si="45"/>
        <v>0</v>
      </c>
      <c r="AJ62" s="50">
        <f t="shared" si="46"/>
        <v>0</v>
      </c>
      <c r="AK62" s="62"/>
      <c r="AL62" s="194">
        <f t="shared" si="47"/>
        <v>3</v>
      </c>
      <c r="AM62" s="49">
        <f t="shared" si="48"/>
        <v>0</v>
      </c>
      <c r="AN62" s="50">
        <f t="shared" si="49"/>
        <v>0</v>
      </c>
      <c r="AO62" s="62"/>
      <c r="AP62" s="49">
        <f t="shared" si="50"/>
        <v>0</v>
      </c>
      <c r="AQ62" s="50">
        <f t="shared" si="51"/>
        <v>0</v>
      </c>
      <c r="AR62" s="62"/>
      <c r="AS62" s="49">
        <f t="shared" si="52"/>
        <v>0</v>
      </c>
      <c r="AT62" s="50">
        <f t="shared" si="53"/>
        <v>0</v>
      </c>
      <c r="AU62" s="62"/>
      <c r="AV62" s="49">
        <f t="shared" si="54"/>
        <v>0</v>
      </c>
      <c r="AW62" s="50">
        <f t="shared" si="55"/>
        <v>0</v>
      </c>
      <c r="AX62" s="62"/>
      <c r="AY62" s="49">
        <f t="shared" si="56"/>
        <v>0</v>
      </c>
      <c r="AZ62" s="50">
        <f t="shared" si="57"/>
        <v>0</v>
      </c>
      <c r="BA62" s="62"/>
      <c r="BB62" s="49">
        <f t="shared" si="58"/>
        <v>0</v>
      </c>
      <c r="BC62" s="50">
        <f t="shared" si="59"/>
        <v>0</v>
      </c>
      <c r="BD62" s="51">
        <f t="shared" si="60"/>
        <v>0</v>
      </c>
    </row>
    <row r="63" spans="1:56" hidden="1">
      <c r="A63" s="32"/>
      <c r="B63" s="61"/>
      <c r="C63" s="33"/>
      <c r="D63" s="34"/>
      <c r="E63" s="35"/>
      <c r="F63" s="36"/>
      <c r="G63" s="73"/>
      <c r="H63" s="72"/>
      <c r="I63" s="74">
        <f>IF(H63=Tablas!$B$5,Tablas!$C$5,VLOOKUP(H63,Tablas!$B$5:$D$40,2,FALSE))</f>
        <v>1</v>
      </c>
      <c r="J63" s="71">
        <f>IF(I63=0,"",VLOOKUP(I63,Tablas!$C$5:$D$40,2,FALSE))</f>
        <v>0</v>
      </c>
      <c r="K63" s="37" t="str">
        <f t="shared" si="61"/>
        <v>0</v>
      </c>
      <c r="L63" s="38">
        <f t="shared" si="62"/>
        <v>0</v>
      </c>
      <c r="M63" s="38">
        <f t="shared" si="63"/>
        <v>0</v>
      </c>
      <c r="N63" s="38">
        <f t="shared" si="64"/>
        <v>0</v>
      </c>
      <c r="O63" s="38">
        <f t="shared" si="65"/>
        <v>0</v>
      </c>
      <c r="P63" s="38">
        <f t="shared" si="66"/>
        <v>0</v>
      </c>
      <c r="Q63" s="39">
        <v>1</v>
      </c>
      <c r="R63" s="40">
        <f t="shared" si="35"/>
        <v>0</v>
      </c>
      <c r="S63" s="39">
        <v>1</v>
      </c>
      <c r="T63" s="41">
        <f t="shared" si="36"/>
        <v>0</v>
      </c>
      <c r="U63" s="42">
        <f t="shared" si="37"/>
        <v>0</v>
      </c>
      <c r="V63" s="43">
        <f t="shared" si="38"/>
        <v>0</v>
      </c>
      <c r="W63" s="193">
        <f t="shared" si="11"/>
        <v>10.5</v>
      </c>
      <c r="X63" s="44">
        <f t="shared" si="39"/>
        <v>0</v>
      </c>
      <c r="Y63" s="45">
        <f t="shared" si="40"/>
        <v>0</v>
      </c>
      <c r="Z63" s="46" t="s">
        <v>0</v>
      </c>
      <c r="AA63" s="39">
        <v>1</v>
      </c>
      <c r="AB63" s="47">
        <f t="shared" si="41"/>
        <v>0</v>
      </c>
      <c r="AC63" s="39">
        <v>1</v>
      </c>
      <c r="AD63" s="47">
        <f t="shared" si="42"/>
        <v>0</v>
      </c>
      <c r="AE63" s="39">
        <v>1</v>
      </c>
      <c r="AF63" s="47">
        <f t="shared" si="43"/>
        <v>0</v>
      </c>
      <c r="AG63" s="62"/>
      <c r="AH63" s="194">
        <f t="shared" si="44"/>
        <v>3</v>
      </c>
      <c r="AI63" s="49">
        <f t="shared" si="45"/>
        <v>0</v>
      </c>
      <c r="AJ63" s="50">
        <f t="shared" si="46"/>
        <v>0</v>
      </c>
      <c r="AK63" s="62"/>
      <c r="AL63" s="194">
        <f t="shared" si="47"/>
        <v>3</v>
      </c>
      <c r="AM63" s="49">
        <f t="shared" si="48"/>
        <v>0</v>
      </c>
      <c r="AN63" s="50">
        <f t="shared" si="49"/>
        <v>0</v>
      </c>
      <c r="AO63" s="62"/>
      <c r="AP63" s="49">
        <f t="shared" si="50"/>
        <v>0</v>
      </c>
      <c r="AQ63" s="50">
        <f t="shared" si="51"/>
        <v>0</v>
      </c>
      <c r="AR63" s="62"/>
      <c r="AS63" s="49">
        <f t="shared" si="52"/>
        <v>0</v>
      </c>
      <c r="AT63" s="50">
        <f t="shared" si="53"/>
        <v>0</v>
      </c>
      <c r="AU63" s="62"/>
      <c r="AV63" s="49">
        <f t="shared" si="54"/>
        <v>0</v>
      </c>
      <c r="AW63" s="50">
        <f t="shared" si="55"/>
        <v>0</v>
      </c>
      <c r="AX63" s="62"/>
      <c r="AY63" s="49">
        <f t="shared" si="56"/>
        <v>0</v>
      </c>
      <c r="AZ63" s="50">
        <f t="shared" si="57"/>
        <v>0</v>
      </c>
      <c r="BA63" s="62"/>
      <c r="BB63" s="49">
        <f t="shared" si="58"/>
        <v>0</v>
      </c>
      <c r="BC63" s="50">
        <f t="shared" si="59"/>
        <v>0</v>
      </c>
      <c r="BD63" s="51">
        <f t="shared" si="60"/>
        <v>0</v>
      </c>
    </row>
    <row r="64" spans="1:56" hidden="1">
      <c r="A64" s="32"/>
      <c r="B64" s="61"/>
      <c r="C64" s="33"/>
      <c r="D64" s="34"/>
      <c r="E64" s="35"/>
      <c r="F64" s="36"/>
      <c r="G64" s="73"/>
      <c r="H64" s="72"/>
      <c r="I64" s="74">
        <f>IF(H64=Tablas!$B$5,Tablas!$C$5,VLOOKUP(H64,Tablas!$B$5:$D$40,2,FALSE))</f>
        <v>1</v>
      </c>
      <c r="J64" s="71">
        <f>IF(I64=0,"",VLOOKUP(I64,Tablas!$C$5:$D$40,2,FALSE))</f>
        <v>0</v>
      </c>
      <c r="K64" s="37" t="str">
        <f t="shared" si="61"/>
        <v>0</v>
      </c>
      <c r="L64" s="38">
        <f t="shared" si="62"/>
        <v>0</v>
      </c>
      <c r="M64" s="38">
        <f t="shared" si="63"/>
        <v>0</v>
      </c>
      <c r="N64" s="38">
        <f t="shared" si="64"/>
        <v>0</v>
      </c>
      <c r="O64" s="38">
        <f t="shared" si="65"/>
        <v>0</v>
      </c>
      <c r="P64" s="38">
        <f t="shared" si="66"/>
        <v>0</v>
      </c>
      <c r="Q64" s="39">
        <v>1</v>
      </c>
      <c r="R64" s="40">
        <f t="shared" si="35"/>
        <v>0</v>
      </c>
      <c r="S64" s="39">
        <v>1</v>
      </c>
      <c r="T64" s="41">
        <f t="shared" si="36"/>
        <v>0</v>
      </c>
      <c r="U64" s="42">
        <f t="shared" si="37"/>
        <v>0</v>
      </c>
      <c r="V64" s="43">
        <f t="shared" si="38"/>
        <v>0</v>
      </c>
      <c r="W64" s="193">
        <f t="shared" si="11"/>
        <v>10.5</v>
      </c>
      <c r="X64" s="44">
        <f t="shared" si="39"/>
        <v>0</v>
      </c>
      <c r="Y64" s="45">
        <f t="shared" si="40"/>
        <v>0</v>
      </c>
      <c r="Z64" s="46" t="s">
        <v>0</v>
      </c>
      <c r="AA64" s="39">
        <v>1</v>
      </c>
      <c r="AB64" s="47">
        <f t="shared" si="41"/>
        <v>0</v>
      </c>
      <c r="AC64" s="39">
        <v>1</v>
      </c>
      <c r="AD64" s="47">
        <f t="shared" si="42"/>
        <v>0</v>
      </c>
      <c r="AE64" s="39">
        <v>1</v>
      </c>
      <c r="AF64" s="47">
        <f t="shared" si="43"/>
        <v>0</v>
      </c>
      <c r="AG64" s="62"/>
      <c r="AH64" s="194">
        <f t="shared" si="44"/>
        <v>3</v>
      </c>
      <c r="AI64" s="49">
        <f t="shared" si="45"/>
        <v>0</v>
      </c>
      <c r="AJ64" s="50">
        <f t="shared" si="46"/>
        <v>0</v>
      </c>
      <c r="AK64" s="62"/>
      <c r="AL64" s="194">
        <f t="shared" si="47"/>
        <v>3</v>
      </c>
      <c r="AM64" s="49">
        <f t="shared" si="48"/>
        <v>0</v>
      </c>
      <c r="AN64" s="50">
        <f t="shared" si="49"/>
        <v>0</v>
      </c>
      <c r="AO64" s="62"/>
      <c r="AP64" s="49">
        <f t="shared" si="50"/>
        <v>0</v>
      </c>
      <c r="AQ64" s="50">
        <f t="shared" si="51"/>
        <v>0</v>
      </c>
      <c r="AR64" s="62"/>
      <c r="AS64" s="49">
        <f t="shared" si="52"/>
        <v>0</v>
      </c>
      <c r="AT64" s="50">
        <f t="shared" si="53"/>
        <v>0</v>
      </c>
      <c r="AU64" s="62"/>
      <c r="AV64" s="49">
        <f t="shared" si="54"/>
        <v>0</v>
      </c>
      <c r="AW64" s="50">
        <f t="shared" si="55"/>
        <v>0</v>
      </c>
      <c r="AX64" s="62"/>
      <c r="AY64" s="49">
        <f t="shared" si="56"/>
        <v>0</v>
      </c>
      <c r="AZ64" s="50">
        <f t="shared" si="57"/>
        <v>0</v>
      </c>
      <c r="BA64" s="62"/>
      <c r="BB64" s="49">
        <f t="shared" si="58"/>
        <v>0</v>
      </c>
      <c r="BC64" s="50">
        <f t="shared" si="59"/>
        <v>0</v>
      </c>
      <c r="BD64" s="51">
        <f t="shared" si="60"/>
        <v>0</v>
      </c>
    </row>
    <row r="65" spans="1:56" hidden="1">
      <c r="A65" s="32"/>
      <c r="B65" s="61"/>
      <c r="C65" s="33"/>
      <c r="D65" s="34"/>
      <c r="E65" s="35"/>
      <c r="F65" s="36"/>
      <c r="G65" s="73"/>
      <c r="H65" s="72"/>
      <c r="I65" s="74">
        <f>IF(H65=Tablas!$B$5,Tablas!$C$5,VLOOKUP(H65,Tablas!$B$5:$D$40,2,FALSE))</f>
        <v>1</v>
      </c>
      <c r="J65" s="71">
        <f>IF(I65=0,"",VLOOKUP(I65,Tablas!$C$5:$D$40,2,FALSE))</f>
        <v>0</v>
      </c>
      <c r="K65" s="37" t="str">
        <f t="shared" si="61"/>
        <v>0</v>
      </c>
      <c r="L65" s="38">
        <f t="shared" si="62"/>
        <v>0</v>
      </c>
      <c r="M65" s="38">
        <f t="shared" si="63"/>
        <v>0</v>
      </c>
      <c r="N65" s="38">
        <f t="shared" si="64"/>
        <v>0</v>
      </c>
      <c r="O65" s="38">
        <f t="shared" si="65"/>
        <v>0</v>
      </c>
      <c r="P65" s="38">
        <f t="shared" si="66"/>
        <v>0</v>
      </c>
      <c r="Q65" s="39">
        <v>1</v>
      </c>
      <c r="R65" s="40">
        <f t="shared" si="35"/>
        <v>0</v>
      </c>
      <c r="S65" s="39">
        <v>1</v>
      </c>
      <c r="T65" s="41">
        <f t="shared" si="36"/>
        <v>0</v>
      </c>
      <c r="U65" s="42">
        <f t="shared" si="37"/>
        <v>0</v>
      </c>
      <c r="V65" s="43">
        <f t="shared" si="38"/>
        <v>0</v>
      </c>
      <c r="W65" s="193">
        <f t="shared" si="11"/>
        <v>10.5</v>
      </c>
      <c r="X65" s="44">
        <f t="shared" si="39"/>
        <v>0</v>
      </c>
      <c r="Y65" s="45">
        <f t="shared" si="40"/>
        <v>0</v>
      </c>
      <c r="Z65" s="46" t="s">
        <v>0</v>
      </c>
      <c r="AA65" s="39">
        <v>1</v>
      </c>
      <c r="AB65" s="47">
        <f t="shared" si="41"/>
        <v>0</v>
      </c>
      <c r="AC65" s="39">
        <v>1</v>
      </c>
      <c r="AD65" s="47">
        <f t="shared" si="42"/>
        <v>0</v>
      </c>
      <c r="AE65" s="39">
        <v>1</v>
      </c>
      <c r="AF65" s="47">
        <f t="shared" si="43"/>
        <v>0</v>
      </c>
      <c r="AG65" s="62"/>
      <c r="AH65" s="194">
        <f t="shared" si="44"/>
        <v>3</v>
      </c>
      <c r="AI65" s="49">
        <f t="shared" si="45"/>
        <v>0</v>
      </c>
      <c r="AJ65" s="50">
        <f t="shared" si="46"/>
        <v>0</v>
      </c>
      <c r="AK65" s="62"/>
      <c r="AL65" s="194">
        <f t="shared" si="47"/>
        <v>3</v>
      </c>
      <c r="AM65" s="49">
        <f t="shared" si="48"/>
        <v>0</v>
      </c>
      <c r="AN65" s="50">
        <f t="shared" si="49"/>
        <v>0</v>
      </c>
      <c r="AO65" s="62"/>
      <c r="AP65" s="49">
        <f t="shared" si="50"/>
        <v>0</v>
      </c>
      <c r="AQ65" s="50">
        <f t="shared" si="51"/>
        <v>0</v>
      </c>
      <c r="AR65" s="62"/>
      <c r="AS65" s="49">
        <f t="shared" si="52"/>
        <v>0</v>
      </c>
      <c r="AT65" s="50">
        <f t="shared" si="53"/>
        <v>0</v>
      </c>
      <c r="AU65" s="62"/>
      <c r="AV65" s="49">
        <f t="shared" si="54"/>
        <v>0</v>
      </c>
      <c r="AW65" s="50">
        <f t="shared" si="55"/>
        <v>0</v>
      </c>
      <c r="AX65" s="62"/>
      <c r="AY65" s="49">
        <f t="shared" si="56"/>
        <v>0</v>
      </c>
      <c r="AZ65" s="50">
        <f t="shared" si="57"/>
        <v>0</v>
      </c>
      <c r="BA65" s="62"/>
      <c r="BB65" s="49">
        <f t="shared" si="58"/>
        <v>0</v>
      </c>
      <c r="BC65" s="50">
        <f t="shared" si="59"/>
        <v>0</v>
      </c>
      <c r="BD65" s="51">
        <f t="shared" si="60"/>
        <v>0</v>
      </c>
    </row>
    <row r="66" spans="1:56" hidden="1">
      <c r="A66" s="32"/>
      <c r="B66" s="61"/>
      <c r="C66" s="33"/>
      <c r="D66" s="34"/>
      <c r="E66" s="35"/>
      <c r="F66" s="36"/>
      <c r="G66" s="73"/>
      <c r="H66" s="72"/>
      <c r="I66" s="74">
        <f>IF(H66=Tablas!$B$5,Tablas!$C$5,VLOOKUP(H66,Tablas!$B$5:$D$40,2,FALSE))</f>
        <v>1</v>
      </c>
      <c r="J66" s="71">
        <f>IF(I66=0,"",VLOOKUP(I66,Tablas!$C$5:$D$40,2,FALSE))</f>
        <v>0</v>
      </c>
      <c r="K66" s="37" t="str">
        <f t="shared" si="61"/>
        <v>0</v>
      </c>
      <c r="L66" s="38">
        <f t="shared" si="62"/>
        <v>0</v>
      </c>
      <c r="M66" s="38">
        <f t="shared" si="63"/>
        <v>0</v>
      </c>
      <c r="N66" s="38">
        <f t="shared" si="64"/>
        <v>0</v>
      </c>
      <c r="O66" s="38">
        <f t="shared" si="65"/>
        <v>0</v>
      </c>
      <c r="P66" s="38">
        <f t="shared" si="66"/>
        <v>0</v>
      </c>
      <c r="Q66" s="39">
        <v>1</v>
      </c>
      <c r="R66" s="40">
        <f t="shared" si="35"/>
        <v>0</v>
      </c>
      <c r="S66" s="39">
        <v>1</v>
      </c>
      <c r="T66" s="41">
        <f t="shared" si="36"/>
        <v>0</v>
      </c>
      <c r="U66" s="42">
        <f t="shared" si="37"/>
        <v>0</v>
      </c>
      <c r="V66" s="43">
        <f t="shared" si="38"/>
        <v>0</v>
      </c>
      <c r="W66" s="193">
        <f t="shared" si="11"/>
        <v>10.5</v>
      </c>
      <c r="X66" s="44">
        <f t="shared" si="39"/>
        <v>0</v>
      </c>
      <c r="Y66" s="45">
        <f t="shared" si="40"/>
        <v>0</v>
      </c>
      <c r="Z66" s="46" t="s">
        <v>0</v>
      </c>
      <c r="AA66" s="39">
        <v>1</v>
      </c>
      <c r="AB66" s="47">
        <f t="shared" si="41"/>
        <v>0</v>
      </c>
      <c r="AC66" s="39">
        <v>1</v>
      </c>
      <c r="AD66" s="47">
        <f t="shared" si="42"/>
        <v>0</v>
      </c>
      <c r="AE66" s="39">
        <v>1</v>
      </c>
      <c r="AF66" s="47">
        <f t="shared" si="43"/>
        <v>0</v>
      </c>
      <c r="AG66" s="62"/>
      <c r="AH66" s="194">
        <f t="shared" si="44"/>
        <v>3</v>
      </c>
      <c r="AI66" s="49">
        <f t="shared" si="45"/>
        <v>0</v>
      </c>
      <c r="AJ66" s="50">
        <f t="shared" si="46"/>
        <v>0</v>
      </c>
      <c r="AK66" s="62"/>
      <c r="AL66" s="194">
        <f t="shared" si="47"/>
        <v>3</v>
      </c>
      <c r="AM66" s="49">
        <f t="shared" si="48"/>
        <v>0</v>
      </c>
      <c r="AN66" s="50">
        <f t="shared" si="49"/>
        <v>0</v>
      </c>
      <c r="AO66" s="62"/>
      <c r="AP66" s="49">
        <f t="shared" si="50"/>
        <v>0</v>
      </c>
      <c r="AQ66" s="50">
        <f t="shared" si="51"/>
        <v>0</v>
      </c>
      <c r="AR66" s="62"/>
      <c r="AS66" s="49">
        <f t="shared" si="52"/>
        <v>0</v>
      </c>
      <c r="AT66" s="50">
        <f t="shared" si="53"/>
        <v>0</v>
      </c>
      <c r="AU66" s="62"/>
      <c r="AV66" s="49">
        <f t="shared" si="54"/>
        <v>0</v>
      </c>
      <c r="AW66" s="50">
        <f t="shared" si="55"/>
        <v>0</v>
      </c>
      <c r="AX66" s="62"/>
      <c r="AY66" s="49">
        <f t="shared" si="56"/>
        <v>0</v>
      </c>
      <c r="AZ66" s="50">
        <f t="shared" si="57"/>
        <v>0</v>
      </c>
      <c r="BA66" s="62"/>
      <c r="BB66" s="49">
        <f t="shared" si="58"/>
        <v>0</v>
      </c>
      <c r="BC66" s="50">
        <f t="shared" si="59"/>
        <v>0</v>
      </c>
      <c r="BD66" s="51">
        <f t="shared" si="60"/>
        <v>0</v>
      </c>
    </row>
    <row r="67" spans="1:56" hidden="1">
      <c r="A67" s="32"/>
      <c r="B67" s="61"/>
      <c r="C67" s="33"/>
      <c r="D67" s="34"/>
      <c r="E67" s="35"/>
      <c r="F67" s="36"/>
      <c r="G67" s="73"/>
      <c r="H67" s="72"/>
      <c r="I67" s="74">
        <f>IF(H67=Tablas!$B$5,Tablas!$C$5,VLOOKUP(H67,Tablas!$B$5:$D$40,2,FALSE))</f>
        <v>1</v>
      </c>
      <c r="J67" s="71">
        <f>IF(I67=0,"",VLOOKUP(I67,Tablas!$C$5:$D$40,2,FALSE))</f>
        <v>0</v>
      </c>
      <c r="K67" s="37" t="str">
        <f t="shared" si="61"/>
        <v>0</v>
      </c>
      <c r="L67" s="38">
        <f t="shared" si="62"/>
        <v>0</v>
      </c>
      <c r="M67" s="38">
        <f t="shared" si="63"/>
        <v>0</v>
      </c>
      <c r="N67" s="38">
        <f t="shared" si="64"/>
        <v>0</v>
      </c>
      <c r="O67" s="38">
        <f t="shared" si="65"/>
        <v>0</v>
      </c>
      <c r="P67" s="38">
        <f t="shared" si="66"/>
        <v>0</v>
      </c>
      <c r="Q67" s="39">
        <v>1</v>
      </c>
      <c r="R67" s="40">
        <f t="shared" si="35"/>
        <v>0</v>
      </c>
      <c r="S67" s="39">
        <v>1</v>
      </c>
      <c r="T67" s="41">
        <f t="shared" si="36"/>
        <v>0</v>
      </c>
      <c r="U67" s="42">
        <f t="shared" si="37"/>
        <v>0</v>
      </c>
      <c r="V67" s="43">
        <f t="shared" si="38"/>
        <v>0</v>
      </c>
      <c r="W67" s="193">
        <f t="shared" si="11"/>
        <v>10.5</v>
      </c>
      <c r="X67" s="44">
        <f t="shared" si="39"/>
        <v>0</v>
      </c>
      <c r="Y67" s="45">
        <f t="shared" si="40"/>
        <v>0</v>
      </c>
      <c r="Z67" s="46" t="s">
        <v>0</v>
      </c>
      <c r="AA67" s="39">
        <v>1</v>
      </c>
      <c r="AB67" s="47">
        <f t="shared" si="41"/>
        <v>0</v>
      </c>
      <c r="AC67" s="39">
        <v>1</v>
      </c>
      <c r="AD67" s="47">
        <f t="shared" si="42"/>
        <v>0</v>
      </c>
      <c r="AE67" s="39">
        <v>1</v>
      </c>
      <c r="AF67" s="47">
        <f t="shared" si="43"/>
        <v>0</v>
      </c>
      <c r="AG67" s="62"/>
      <c r="AH67" s="194">
        <f t="shared" si="44"/>
        <v>3</v>
      </c>
      <c r="AI67" s="49">
        <f t="shared" si="45"/>
        <v>0</v>
      </c>
      <c r="AJ67" s="50">
        <f t="shared" si="46"/>
        <v>0</v>
      </c>
      <c r="AK67" s="62"/>
      <c r="AL67" s="194">
        <f t="shared" si="47"/>
        <v>3</v>
      </c>
      <c r="AM67" s="49">
        <f t="shared" si="48"/>
        <v>0</v>
      </c>
      <c r="AN67" s="50">
        <f t="shared" si="49"/>
        <v>0</v>
      </c>
      <c r="AO67" s="62"/>
      <c r="AP67" s="49">
        <f t="shared" si="50"/>
        <v>0</v>
      </c>
      <c r="AQ67" s="50">
        <f t="shared" si="51"/>
        <v>0</v>
      </c>
      <c r="AR67" s="62"/>
      <c r="AS67" s="49">
        <f t="shared" si="52"/>
        <v>0</v>
      </c>
      <c r="AT67" s="50">
        <f t="shared" si="53"/>
        <v>0</v>
      </c>
      <c r="AU67" s="62"/>
      <c r="AV67" s="49">
        <f t="shared" si="54"/>
        <v>0</v>
      </c>
      <c r="AW67" s="50">
        <f t="shared" si="55"/>
        <v>0</v>
      </c>
      <c r="AX67" s="62"/>
      <c r="AY67" s="49">
        <f t="shared" si="56"/>
        <v>0</v>
      </c>
      <c r="AZ67" s="50">
        <f t="shared" si="57"/>
        <v>0</v>
      </c>
      <c r="BA67" s="62"/>
      <c r="BB67" s="49">
        <f t="shared" si="58"/>
        <v>0</v>
      </c>
      <c r="BC67" s="50">
        <f t="shared" si="59"/>
        <v>0</v>
      </c>
      <c r="BD67" s="51">
        <f t="shared" si="60"/>
        <v>0</v>
      </c>
    </row>
    <row r="68" spans="1:56" hidden="1">
      <c r="A68" s="32"/>
      <c r="B68" s="61"/>
      <c r="C68" s="33"/>
      <c r="D68" s="34"/>
      <c r="E68" s="35"/>
      <c r="F68" s="36"/>
      <c r="G68" s="73"/>
      <c r="H68" s="72"/>
      <c r="I68" s="74">
        <f>IF(H68=Tablas!$B$5,Tablas!$C$5,VLOOKUP(H68,Tablas!$B$5:$D$40,2,FALSE))</f>
        <v>1</v>
      </c>
      <c r="J68" s="71">
        <f>IF(I68=0,"",VLOOKUP(I68,Tablas!$C$5:$D$40,2,FALSE))</f>
        <v>0</v>
      </c>
      <c r="K68" s="37" t="str">
        <f t="shared" ref="K68:K76" si="67">IF(G68=0,"0",F68/G68)</f>
        <v>0</v>
      </c>
      <c r="L68" s="38">
        <f t="shared" si="62"/>
        <v>0</v>
      </c>
      <c r="M68" s="38">
        <f t="shared" si="63"/>
        <v>0</v>
      </c>
      <c r="N68" s="38">
        <f t="shared" si="64"/>
        <v>0</v>
      </c>
      <c r="O68" s="38">
        <f t="shared" si="65"/>
        <v>0</v>
      </c>
      <c r="P68" s="38">
        <f t="shared" si="66"/>
        <v>0</v>
      </c>
      <c r="Q68" s="39">
        <v>1</v>
      </c>
      <c r="R68" s="40">
        <f t="shared" ref="R68:R69" si="68">(IF($Y68=6,$K68,)+IF($Y68=7,$K68,)+IF($Y68=12,$K68*2,)+IF($Y68=18,$K68*3,)+IF($Y68=28,$K68*4,0)+IF($Y68=21,$K68*3,)+IF($Y68=42,$K68*6,0)+IF($Y68=14,$K68*2,))*Q68</f>
        <v>0</v>
      </c>
      <c r="S68" s="39">
        <v>1</v>
      </c>
      <c r="T68" s="41">
        <f t="shared" ref="T68:T69" si="69">(IF($Y68=7,$K68,)+IF($Y68=21,$K68*3,)+IF($Y68=42,$K68*6,0)+IF($Y68=28,$K68*4,0)+IF($Y68=14,$K68*2,))*S68</f>
        <v>0</v>
      </c>
      <c r="U68" s="42">
        <f t="shared" ref="U68:U76" si="70">SUM(+L68+M68+N68+O68+P68+R68+T68)</f>
        <v>0</v>
      </c>
      <c r="V68" s="43">
        <f t="shared" ref="V68:V76" si="71">+U68*4.345</f>
        <v>0</v>
      </c>
      <c r="W68" s="193">
        <f t="shared" si="11"/>
        <v>10.5</v>
      </c>
      <c r="X68" s="44">
        <f t="shared" ref="X68:X69" si="72">IF(V68="","",W68*V68)</f>
        <v>0</v>
      </c>
      <c r="Y68" s="45">
        <f t="shared" ref="Y68:Y76" si="73">ROUND(J68/4.3452380952381,1)</f>
        <v>0</v>
      </c>
      <c r="Z68" s="46" t="s">
        <v>0</v>
      </c>
      <c r="AA68" s="39">
        <v>1</v>
      </c>
      <c r="AB68" s="47">
        <f t="shared" ref="AB68:AB76" si="74">+IF($Z68="M",$U68,IF($Z68="MT",$U68/2,IF(Z68="MN",$U68/2,IF($Z68="MTN",$U68/3,0))))*AA68</f>
        <v>0</v>
      </c>
      <c r="AC68" s="39">
        <v>1</v>
      </c>
      <c r="AD68" s="47">
        <f t="shared" ref="AD68:AD76" si="75">+IF($Z68="T",$U68,IF($Z68="MT",$U68/2,IF($Z68="TN",$U68/2,IF($Z68="MTN",$U68/3,0))))*AC68</f>
        <v>0</v>
      </c>
      <c r="AE68" s="39">
        <v>1</v>
      </c>
      <c r="AF68" s="47">
        <f t="shared" ref="AF68:AF76" si="76">+IF($Z68="N",$U68,IF($Z68="MN",$U68/2,IF($Z68="TN",$U68/2,IF($Z68="MTN",$U68/3,0))))*AE68</f>
        <v>0</v>
      </c>
      <c r="AG68" s="62"/>
      <c r="AH68" s="194">
        <f t="shared" si="44"/>
        <v>3</v>
      </c>
      <c r="AI68" s="49">
        <f t="shared" ref="AI68:AI70" si="77">IF(AJ$4=0,0,(AG68/AJ$4))</f>
        <v>0</v>
      </c>
      <c r="AJ68" s="50">
        <f t="shared" ref="AJ68:AJ70" si="78">IF(AJ$4=0,0,(AI68*AI$4/12))</f>
        <v>0</v>
      </c>
      <c r="AK68" s="62"/>
      <c r="AL68" s="194">
        <f t="shared" si="47"/>
        <v>3</v>
      </c>
      <c r="AM68" s="49">
        <f t="shared" ref="AM68:AM70" si="79">IF(AN$4=0,0,(AK68/AN$4))</f>
        <v>0</v>
      </c>
      <c r="AN68" s="50">
        <f t="shared" ref="AN68:AN70" si="80">IF(AN$4=0,0,(AM68*AM$4/12))</f>
        <v>0</v>
      </c>
      <c r="AO68" s="62"/>
      <c r="AP68" s="49">
        <f t="shared" ref="AP68:AP70" si="81">IF(AQ$4=0,0,(AO68/AQ$4))</f>
        <v>0</v>
      </c>
      <c r="AQ68" s="50">
        <f t="shared" ref="AQ68:AQ70" si="82">IF(AQ$4=0,0,(AP68*AP$4/12))</f>
        <v>0</v>
      </c>
      <c r="AR68" s="62"/>
      <c r="AS68" s="49">
        <f t="shared" ref="AS68:AS70" si="83">IF(AT$4=0,0,(AR68/AT$4))</f>
        <v>0</v>
      </c>
      <c r="AT68" s="50">
        <f t="shared" ref="AT68:AT70" si="84">IF(AT$4=0,0,(AS68*AS$4/12))</f>
        <v>0</v>
      </c>
      <c r="AU68" s="62"/>
      <c r="AV68" s="49">
        <f t="shared" ref="AV68:AV70" si="85">IF(AW$4=0,0,(AU68/AW$4))</f>
        <v>0</v>
      </c>
      <c r="AW68" s="50">
        <f t="shared" ref="AW68:AW70" si="86">IF(AW$4=0,0,(AV68*AV$4/12))</f>
        <v>0</v>
      </c>
      <c r="AX68" s="62"/>
      <c r="AY68" s="49">
        <f t="shared" ref="AY68:AY70" si="87">IF(AZ$4=0,0,(AX68/AZ$4))</f>
        <v>0</v>
      </c>
      <c r="AZ68" s="50">
        <f t="shared" ref="AZ68:AZ70" si="88">IF(AZ$4=0,0,(AY68*AY$4/12))</f>
        <v>0</v>
      </c>
      <c r="BA68" s="62"/>
      <c r="BB68" s="49">
        <f t="shared" ref="BB68:BB70" si="89">IF(BC$4=0,0,(BA68/BC$4))</f>
        <v>0</v>
      </c>
      <c r="BC68" s="50">
        <f t="shared" ref="BC68:BC70" si="90">IF(BC$4=0,0,(BB68*BB$4/12))</f>
        <v>0</v>
      </c>
      <c r="BD68" s="51">
        <f t="shared" ref="BD68:BD76" si="91">+AJ68+AN68+AQ68+AT68+AW68+AZ68+BC68</f>
        <v>0</v>
      </c>
    </row>
    <row r="69" spans="1:56" hidden="1">
      <c r="A69" s="32"/>
      <c r="B69" s="61"/>
      <c r="C69" s="33"/>
      <c r="D69" s="34"/>
      <c r="E69" s="35"/>
      <c r="F69" s="36"/>
      <c r="G69" s="73"/>
      <c r="H69" s="72"/>
      <c r="I69" s="74">
        <f>IF(H69=Tablas!$B$5,Tablas!$C$5,VLOOKUP(H69,Tablas!$B$5:$D$40,2,FALSE))</f>
        <v>1</v>
      </c>
      <c r="J69" s="71">
        <f>IF(I69=0,"",VLOOKUP(I69,Tablas!$C$5:$D$40,2,FALSE))</f>
        <v>0</v>
      </c>
      <c r="K69" s="37" t="str">
        <f t="shared" si="67"/>
        <v>0</v>
      </c>
      <c r="L69" s="38">
        <f t="shared" si="62"/>
        <v>0</v>
      </c>
      <c r="M69" s="38">
        <f t="shared" si="63"/>
        <v>0</v>
      </c>
      <c r="N69" s="38">
        <f t="shared" si="64"/>
        <v>0</v>
      </c>
      <c r="O69" s="38">
        <f t="shared" si="65"/>
        <v>0</v>
      </c>
      <c r="P69" s="38">
        <f t="shared" si="66"/>
        <v>0</v>
      </c>
      <c r="Q69" s="39">
        <v>1</v>
      </c>
      <c r="R69" s="40">
        <f t="shared" si="68"/>
        <v>0</v>
      </c>
      <c r="S69" s="39">
        <v>1</v>
      </c>
      <c r="T69" s="41">
        <f t="shared" si="69"/>
        <v>0</v>
      </c>
      <c r="U69" s="42">
        <f t="shared" si="70"/>
        <v>0</v>
      </c>
      <c r="V69" s="43">
        <f t="shared" si="71"/>
        <v>0</v>
      </c>
      <c r="W69" s="193">
        <f t="shared" si="11"/>
        <v>10.5</v>
      </c>
      <c r="X69" s="44">
        <f t="shared" si="72"/>
        <v>0</v>
      </c>
      <c r="Y69" s="45">
        <f t="shared" si="73"/>
        <v>0</v>
      </c>
      <c r="Z69" s="46" t="s">
        <v>0</v>
      </c>
      <c r="AA69" s="39">
        <v>1</v>
      </c>
      <c r="AB69" s="47">
        <f t="shared" si="74"/>
        <v>0</v>
      </c>
      <c r="AC69" s="39">
        <v>1</v>
      </c>
      <c r="AD69" s="47">
        <f t="shared" si="75"/>
        <v>0</v>
      </c>
      <c r="AE69" s="39">
        <v>1</v>
      </c>
      <c r="AF69" s="47">
        <f t="shared" si="76"/>
        <v>0</v>
      </c>
      <c r="AG69" s="62"/>
      <c r="AH69" s="194">
        <f t="shared" si="44"/>
        <v>3</v>
      </c>
      <c r="AI69" s="49">
        <f t="shared" si="77"/>
        <v>0</v>
      </c>
      <c r="AJ69" s="50">
        <f t="shared" si="78"/>
        <v>0</v>
      </c>
      <c r="AK69" s="62"/>
      <c r="AL69" s="194">
        <f t="shared" si="47"/>
        <v>3</v>
      </c>
      <c r="AM69" s="49">
        <f t="shared" si="79"/>
        <v>0</v>
      </c>
      <c r="AN69" s="50">
        <f t="shared" si="80"/>
        <v>0</v>
      </c>
      <c r="AO69" s="62"/>
      <c r="AP69" s="49">
        <f t="shared" si="81"/>
        <v>0</v>
      </c>
      <c r="AQ69" s="50">
        <f t="shared" si="82"/>
        <v>0</v>
      </c>
      <c r="AR69" s="62"/>
      <c r="AS69" s="49">
        <f t="shared" si="83"/>
        <v>0</v>
      </c>
      <c r="AT69" s="50">
        <f t="shared" si="84"/>
        <v>0</v>
      </c>
      <c r="AU69" s="62"/>
      <c r="AV69" s="49">
        <f t="shared" si="85"/>
        <v>0</v>
      </c>
      <c r="AW69" s="50">
        <f t="shared" si="86"/>
        <v>0</v>
      </c>
      <c r="AX69" s="62"/>
      <c r="AY69" s="49">
        <f t="shared" si="87"/>
        <v>0</v>
      </c>
      <c r="AZ69" s="50">
        <f t="shared" si="88"/>
        <v>0</v>
      </c>
      <c r="BA69" s="62"/>
      <c r="BB69" s="49">
        <f t="shared" si="89"/>
        <v>0</v>
      </c>
      <c r="BC69" s="50">
        <f t="shared" si="90"/>
        <v>0</v>
      </c>
      <c r="BD69" s="51">
        <f t="shared" si="91"/>
        <v>0</v>
      </c>
    </row>
    <row r="70" spans="1:56" hidden="1">
      <c r="A70" s="32"/>
      <c r="B70" s="61"/>
      <c r="C70" s="33"/>
      <c r="D70" s="34"/>
      <c r="E70" s="35"/>
      <c r="F70" s="36"/>
      <c r="G70" s="73"/>
      <c r="H70" s="72"/>
      <c r="I70" s="74">
        <f>IF(H70=Tablas!$B$5,Tablas!$C$5,VLOOKUP(H70,Tablas!$B$5:$D$40,2,FALSE))</f>
        <v>1</v>
      </c>
      <c r="J70" s="71">
        <f>IF(I70=0,"",VLOOKUP(I70,Tablas!$C$5:$D$40,2,FALSE))</f>
        <v>0</v>
      </c>
      <c r="K70" s="37" t="str">
        <f t="shared" si="67"/>
        <v>0</v>
      </c>
      <c r="L70" s="38">
        <f t="shared" ref="L70:L100" si="92">IF($Y70=3,$K70,0)+IF($Y70=4,$K70,0)+IF($Y70=5,$K70,0)+IF($Y70=6,$K70,0)+IF($Y70=7,$K70,0)+IF($Y70=10,$K70*2,0)+IF($Y70=12,$K70*2,0)+IF($Y70=14,$K70*2,0)+IF($Y70=21,$K70*3,0)+IF($Y70&lt;=1,$K70*$J70/21.75,0)+IF($Y70=15,$K70*3,0)+IF($Y70=42,$K70*6,0)+IF($Y70=28,$K70*4,0)</f>
        <v>0</v>
      </c>
      <c r="M70" s="38">
        <f t="shared" ref="M70:M100" si="93">IF($Y70=2,$K70,0)+IF($Y70=4,$K70,0)+IF($Y70=5,$K70,0)+IF($Y70=6,$K70,0)+IF($Y70=7,$K70,0)+IF($Y70=10,$K70*2,0)+IF($Y70=12,$K70*2,0)+IF($Y70=14,$K70*2,0)+IF($Y70=15,$K70*3,0)+IF($Y70=21,$K70*3,0)+IF($Y70&lt;=1,$K70*$J70/21.75,0)+IF($Y70=42,$K70*6,0)+IF($Y70=28,$K70*4,0)</f>
        <v>0</v>
      </c>
      <c r="N70" s="38">
        <f t="shared" ref="N70:N100" si="94">IF($Y70=3,$K70,0)+IF($Y70=4,$K70,0)+IF($Y70=5,$K70,0)+IF($Y70=6,$K70,0)+IF($Y70=7,$K70,0)+IF($Y70=10,$K70*2,0)+IF($Y70=12,$K70*2,0)+IF($Y70=14,$K70*2,0)+IF($Y70=21,$K70*3,0)+IF($Y70&lt;=1,$K70*$J70/21.75,0)+IF($Y70=15,$K70*3,0)+IF($Y70=42,$K70*6,0)+IF($Y70=28,$K70*4,0)</f>
        <v>0</v>
      </c>
      <c r="O70" s="38">
        <f t="shared" ref="O70:O100" si="95">IF($Y70=2,$K70,0)+IF($Y70=4,$K70,0)+IF($Y70=5,$K70,0)+IF($Y70=6,$K70,0)+IF($Y70=7,$K70,0)+IF($Y70=10,$K70*2,0)+IF($Y70=12,$K70*2,0)+IF($Y70=14,$K70*2,0)+IF($Y70=15,$K70*3,0)+IF($Y70=21,$K70*3,0)+IF($Y70&lt;=1,$K70*$J70/21.75,0)+IF($Y70=42,$K70*6,0)+IF($Y70=28,$K70*4,0)</f>
        <v>0</v>
      </c>
      <c r="P70" s="38">
        <f t="shared" ref="P70:P100" si="96">IF($Y70=3,$K70,0)+IF($Y70=4,$K70,0)+IF($Y70=5,$K70,0)+IF($Y70=6,$K70,0)+IF($Y70=7,$K70,0)+IF($Y70=10,$K70*2,0)+IF($Y70=12,$K70*2,0)+IF($Y70=14,$K70*2,0)+IF($Y70=21,$K70*3,0)+IF($Y70&lt;=1,$K70*$J70/21.75,0)+IF($Y70=15,$K70*3,0)+IF($Y70=42,$K70*6,0)+IF($Y70=28,$K70*4,0)</f>
        <v>0</v>
      </c>
      <c r="Q70" s="39">
        <v>1</v>
      </c>
      <c r="R70" s="40">
        <f t="shared" ref="R70:R100" si="97">(IF($Y70=6,$K70,)+IF($Y70=7,$K70,)+IF($Y70=12,$K70*2,)+IF($Y70=18,$K70*3,)+IF($Y70=28,$K70*4,0)+IF($Y70=21,$K70*3,)+IF($Y70=42,$K70*6,0)+IF($Y70=14,$K70*2,))*Q70</f>
        <v>0</v>
      </c>
      <c r="S70" s="39">
        <v>1</v>
      </c>
      <c r="T70" s="41">
        <f t="shared" ref="T70:T100" si="98">(IF($Y70=7,$K70,)+IF($Y70=21,$K70*3,)+IF($Y70=42,$K70*6,0)+IF($Y70=28,$K70*4,0)+IF($Y70=14,$K70*2,))*S70</f>
        <v>0</v>
      </c>
      <c r="U70" s="42">
        <f t="shared" si="70"/>
        <v>0</v>
      </c>
      <c r="V70" s="43">
        <f t="shared" si="71"/>
        <v>0</v>
      </c>
      <c r="W70" s="193">
        <f t="shared" si="11"/>
        <v>10.5</v>
      </c>
      <c r="X70" s="44">
        <f t="shared" ref="X70:X100" si="99">IF(V70="","",W70*V70)</f>
        <v>0</v>
      </c>
      <c r="Y70" s="45">
        <f t="shared" si="73"/>
        <v>0</v>
      </c>
      <c r="Z70" s="46" t="s">
        <v>0</v>
      </c>
      <c r="AA70" s="39">
        <v>1</v>
      </c>
      <c r="AB70" s="47">
        <f t="shared" si="74"/>
        <v>0</v>
      </c>
      <c r="AC70" s="39">
        <v>1</v>
      </c>
      <c r="AD70" s="47">
        <f t="shared" si="75"/>
        <v>0</v>
      </c>
      <c r="AE70" s="39">
        <v>1</v>
      </c>
      <c r="AF70" s="47">
        <f t="shared" si="76"/>
        <v>0</v>
      </c>
      <c r="AG70" s="62"/>
      <c r="AH70" s="194">
        <f t="shared" ref="AH70:AH100" si="100">+$AI$4</f>
        <v>3</v>
      </c>
      <c r="AI70" s="49">
        <f t="shared" si="77"/>
        <v>0</v>
      </c>
      <c r="AJ70" s="50">
        <f t="shared" si="78"/>
        <v>0</v>
      </c>
      <c r="AK70" s="62"/>
      <c r="AL70" s="194">
        <f t="shared" ref="AL70:AL100" si="101">+$AM$4</f>
        <v>3</v>
      </c>
      <c r="AM70" s="49">
        <f t="shared" si="79"/>
        <v>0</v>
      </c>
      <c r="AN70" s="50">
        <f t="shared" si="80"/>
        <v>0</v>
      </c>
      <c r="AO70" s="62"/>
      <c r="AP70" s="49">
        <f t="shared" si="81"/>
        <v>0</v>
      </c>
      <c r="AQ70" s="50">
        <f t="shared" si="82"/>
        <v>0</v>
      </c>
      <c r="AR70" s="62"/>
      <c r="AS70" s="49">
        <f t="shared" si="83"/>
        <v>0</v>
      </c>
      <c r="AT70" s="50">
        <f t="shared" si="84"/>
        <v>0</v>
      </c>
      <c r="AU70" s="62"/>
      <c r="AV70" s="49">
        <f t="shared" si="85"/>
        <v>0</v>
      </c>
      <c r="AW70" s="50">
        <f t="shared" si="86"/>
        <v>0</v>
      </c>
      <c r="AX70" s="62"/>
      <c r="AY70" s="49">
        <f t="shared" si="87"/>
        <v>0</v>
      </c>
      <c r="AZ70" s="50">
        <f t="shared" si="88"/>
        <v>0</v>
      </c>
      <c r="BA70" s="62"/>
      <c r="BB70" s="49">
        <f t="shared" si="89"/>
        <v>0</v>
      </c>
      <c r="BC70" s="50">
        <f t="shared" si="90"/>
        <v>0</v>
      </c>
      <c r="BD70" s="51">
        <f t="shared" si="91"/>
        <v>0</v>
      </c>
    </row>
    <row r="71" spans="1:56" hidden="1">
      <c r="A71" s="32"/>
      <c r="B71" s="61"/>
      <c r="C71" s="33"/>
      <c r="D71" s="34"/>
      <c r="E71" s="35"/>
      <c r="F71" s="36"/>
      <c r="G71" s="73"/>
      <c r="H71" s="72"/>
      <c r="I71" s="74">
        <f>IF(H71=Tablas!$B$5,Tablas!$C$5,VLOOKUP(H71,Tablas!$B$5:$D$40,2,FALSE))</f>
        <v>1</v>
      </c>
      <c r="J71" s="71">
        <f>IF(I71=0,"",VLOOKUP(I71,Tablas!$C$5:$D$40,2,FALSE))</f>
        <v>0</v>
      </c>
      <c r="K71" s="37" t="str">
        <f t="shared" si="67"/>
        <v>0</v>
      </c>
      <c r="L71" s="38">
        <f t="shared" si="92"/>
        <v>0</v>
      </c>
      <c r="M71" s="38">
        <f t="shared" si="93"/>
        <v>0</v>
      </c>
      <c r="N71" s="38">
        <f t="shared" si="94"/>
        <v>0</v>
      </c>
      <c r="O71" s="38">
        <f t="shared" si="95"/>
        <v>0</v>
      </c>
      <c r="P71" s="38">
        <f t="shared" si="96"/>
        <v>0</v>
      </c>
      <c r="Q71" s="39">
        <v>1</v>
      </c>
      <c r="R71" s="40">
        <f t="shared" si="97"/>
        <v>0</v>
      </c>
      <c r="S71" s="39">
        <v>1</v>
      </c>
      <c r="T71" s="41">
        <f t="shared" si="98"/>
        <v>0</v>
      </c>
      <c r="U71" s="42">
        <f t="shared" si="70"/>
        <v>0</v>
      </c>
      <c r="V71" s="43">
        <f t="shared" si="71"/>
        <v>0</v>
      </c>
      <c r="W71" s="193">
        <f t="shared" si="11"/>
        <v>10.5</v>
      </c>
      <c r="X71" s="44">
        <f t="shared" si="99"/>
        <v>0</v>
      </c>
      <c r="Y71" s="45">
        <f t="shared" si="73"/>
        <v>0</v>
      </c>
      <c r="Z71" s="46" t="s">
        <v>0</v>
      </c>
      <c r="AA71" s="39">
        <v>1</v>
      </c>
      <c r="AB71" s="47">
        <f t="shared" si="74"/>
        <v>0</v>
      </c>
      <c r="AC71" s="39">
        <v>1</v>
      </c>
      <c r="AD71" s="47">
        <f t="shared" si="75"/>
        <v>0</v>
      </c>
      <c r="AE71" s="39">
        <v>1</v>
      </c>
      <c r="AF71" s="47">
        <f t="shared" si="76"/>
        <v>0</v>
      </c>
      <c r="AG71" s="62"/>
      <c r="AH71" s="194">
        <f t="shared" si="100"/>
        <v>3</v>
      </c>
      <c r="AI71" s="49">
        <f t="shared" ref="AI71:AI100" si="102">IF(AJ$4=0,0,(AG71/AJ$4))</f>
        <v>0</v>
      </c>
      <c r="AJ71" s="50">
        <f t="shared" ref="AJ71:AJ100" si="103">IF(AJ$4=0,0,(AI71*AI$4/12))</f>
        <v>0</v>
      </c>
      <c r="AK71" s="62"/>
      <c r="AL71" s="194">
        <f t="shared" si="101"/>
        <v>3</v>
      </c>
      <c r="AM71" s="49">
        <f t="shared" ref="AM71:AM100" si="104">IF(AN$4=0,0,(AK71/AN$4))</f>
        <v>0</v>
      </c>
      <c r="AN71" s="50">
        <f t="shared" ref="AN71:AN100" si="105">IF(AN$4=0,0,(AM71*AM$4/12))</f>
        <v>0</v>
      </c>
      <c r="AO71" s="62"/>
      <c r="AP71" s="49">
        <f t="shared" ref="AP71:AP100" si="106">IF(AQ$4=0,0,(AO71/AQ$4))</f>
        <v>0</v>
      </c>
      <c r="AQ71" s="50">
        <f t="shared" ref="AQ71:AQ100" si="107">IF(AQ$4=0,0,(AP71*AP$4/12))</f>
        <v>0</v>
      </c>
      <c r="AR71" s="62"/>
      <c r="AS71" s="49">
        <f t="shared" ref="AS71:AS100" si="108">IF(AT$4=0,0,(AR71/AT$4))</f>
        <v>0</v>
      </c>
      <c r="AT71" s="50">
        <f t="shared" ref="AT71:AT100" si="109">IF(AT$4=0,0,(AS71*AS$4/12))</f>
        <v>0</v>
      </c>
      <c r="AU71" s="62"/>
      <c r="AV71" s="49">
        <f t="shared" ref="AV71:AV100" si="110">IF(AW$4=0,0,(AU71/AW$4))</f>
        <v>0</v>
      </c>
      <c r="AW71" s="50">
        <f t="shared" ref="AW71:AW100" si="111">IF(AW$4=0,0,(AV71*AV$4/12))</f>
        <v>0</v>
      </c>
      <c r="AX71" s="62"/>
      <c r="AY71" s="49">
        <f t="shared" ref="AY71:AY100" si="112">IF(AZ$4=0,0,(AX71/AZ$4))</f>
        <v>0</v>
      </c>
      <c r="AZ71" s="50">
        <f t="shared" ref="AZ71:AZ100" si="113">IF(AZ$4=0,0,(AY71*AY$4/12))</f>
        <v>0</v>
      </c>
      <c r="BA71" s="62"/>
      <c r="BB71" s="49">
        <f t="shared" ref="BB71:BB100" si="114">IF(BC$4=0,0,(BA71/BC$4))</f>
        <v>0</v>
      </c>
      <c r="BC71" s="50">
        <f t="shared" ref="BC71:BC100" si="115">IF(BC$4=0,0,(BB71*BB$4/12))</f>
        <v>0</v>
      </c>
      <c r="BD71" s="51">
        <f t="shared" si="91"/>
        <v>0</v>
      </c>
    </row>
    <row r="72" spans="1:56" hidden="1">
      <c r="A72" s="32"/>
      <c r="B72" s="61"/>
      <c r="C72" s="33"/>
      <c r="D72" s="34"/>
      <c r="E72" s="35"/>
      <c r="F72" s="36"/>
      <c r="G72" s="73"/>
      <c r="H72" s="72"/>
      <c r="I72" s="74">
        <f>IF(H72=Tablas!$B$5,Tablas!$C$5,VLOOKUP(H72,Tablas!$B$5:$D$40,2,FALSE))</f>
        <v>1</v>
      </c>
      <c r="J72" s="71">
        <f>IF(I72=0,"",VLOOKUP(I72,Tablas!$C$5:$D$40,2,FALSE))</f>
        <v>0</v>
      </c>
      <c r="K72" s="37" t="str">
        <f t="shared" si="67"/>
        <v>0</v>
      </c>
      <c r="L72" s="38">
        <f t="shared" si="92"/>
        <v>0</v>
      </c>
      <c r="M72" s="38">
        <f t="shared" si="93"/>
        <v>0</v>
      </c>
      <c r="N72" s="38">
        <f t="shared" si="94"/>
        <v>0</v>
      </c>
      <c r="O72" s="38">
        <f t="shared" si="95"/>
        <v>0</v>
      </c>
      <c r="P72" s="38">
        <f t="shared" si="96"/>
        <v>0</v>
      </c>
      <c r="Q72" s="39">
        <v>1</v>
      </c>
      <c r="R72" s="40">
        <f t="shared" si="97"/>
        <v>0</v>
      </c>
      <c r="S72" s="39">
        <v>1</v>
      </c>
      <c r="T72" s="41">
        <f t="shared" si="98"/>
        <v>0</v>
      </c>
      <c r="U72" s="42">
        <f t="shared" si="70"/>
        <v>0</v>
      </c>
      <c r="V72" s="43">
        <f t="shared" si="71"/>
        <v>0</v>
      </c>
      <c r="W72" s="193">
        <f t="shared" ref="W72:W100" si="116">$X$4</f>
        <v>10.5</v>
      </c>
      <c r="X72" s="44">
        <f t="shared" si="99"/>
        <v>0</v>
      </c>
      <c r="Y72" s="45">
        <f t="shared" si="73"/>
        <v>0</v>
      </c>
      <c r="Z72" s="46" t="s">
        <v>0</v>
      </c>
      <c r="AA72" s="39">
        <v>1</v>
      </c>
      <c r="AB72" s="47">
        <f t="shared" si="74"/>
        <v>0</v>
      </c>
      <c r="AC72" s="39">
        <v>1</v>
      </c>
      <c r="AD72" s="47">
        <f t="shared" si="75"/>
        <v>0</v>
      </c>
      <c r="AE72" s="39">
        <v>1</v>
      </c>
      <c r="AF72" s="47">
        <f t="shared" si="76"/>
        <v>0</v>
      </c>
      <c r="AG72" s="62"/>
      <c r="AH72" s="194">
        <f t="shared" si="100"/>
        <v>3</v>
      </c>
      <c r="AI72" s="49">
        <f t="shared" si="102"/>
        <v>0</v>
      </c>
      <c r="AJ72" s="50">
        <f t="shared" si="103"/>
        <v>0</v>
      </c>
      <c r="AK72" s="62"/>
      <c r="AL72" s="194">
        <f t="shared" si="101"/>
        <v>3</v>
      </c>
      <c r="AM72" s="49">
        <f t="shared" si="104"/>
        <v>0</v>
      </c>
      <c r="AN72" s="50">
        <f t="shared" si="105"/>
        <v>0</v>
      </c>
      <c r="AO72" s="62"/>
      <c r="AP72" s="49">
        <f t="shared" si="106"/>
        <v>0</v>
      </c>
      <c r="AQ72" s="50">
        <f t="shared" si="107"/>
        <v>0</v>
      </c>
      <c r="AR72" s="62"/>
      <c r="AS72" s="49">
        <f t="shared" si="108"/>
        <v>0</v>
      </c>
      <c r="AT72" s="50">
        <f t="shared" si="109"/>
        <v>0</v>
      </c>
      <c r="AU72" s="62"/>
      <c r="AV72" s="49">
        <f t="shared" si="110"/>
        <v>0</v>
      </c>
      <c r="AW72" s="50">
        <f t="shared" si="111"/>
        <v>0</v>
      </c>
      <c r="AX72" s="62"/>
      <c r="AY72" s="49">
        <f t="shared" si="112"/>
        <v>0</v>
      </c>
      <c r="AZ72" s="50">
        <f t="shared" si="113"/>
        <v>0</v>
      </c>
      <c r="BA72" s="62"/>
      <c r="BB72" s="49">
        <f t="shared" si="114"/>
        <v>0</v>
      </c>
      <c r="BC72" s="50">
        <f t="shared" si="115"/>
        <v>0</v>
      </c>
      <c r="BD72" s="51">
        <f t="shared" si="91"/>
        <v>0</v>
      </c>
    </row>
    <row r="73" spans="1:56" hidden="1">
      <c r="A73" s="32"/>
      <c r="B73" s="61"/>
      <c r="C73" s="33"/>
      <c r="D73" s="34"/>
      <c r="E73" s="35"/>
      <c r="F73" s="36"/>
      <c r="G73" s="73"/>
      <c r="H73" s="72"/>
      <c r="I73" s="74">
        <f>IF(H73=Tablas!$B$5,Tablas!$C$5,VLOOKUP(H73,Tablas!$B$5:$D$40,2,FALSE))</f>
        <v>1</v>
      </c>
      <c r="J73" s="71">
        <f>IF(I73=0,"",VLOOKUP(I73,Tablas!$C$5:$D$40,2,FALSE))</f>
        <v>0</v>
      </c>
      <c r="K73" s="37" t="str">
        <f t="shared" si="67"/>
        <v>0</v>
      </c>
      <c r="L73" s="38">
        <f t="shared" si="92"/>
        <v>0</v>
      </c>
      <c r="M73" s="38">
        <f t="shared" si="93"/>
        <v>0</v>
      </c>
      <c r="N73" s="38">
        <f t="shared" si="94"/>
        <v>0</v>
      </c>
      <c r="O73" s="38">
        <f t="shared" si="95"/>
        <v>0</v>
      </c>
      <c r="P73" s="38">
        <f t="shared" si="96"/>
        <v>0</v>
      </c>
      <c r="Q73" s="39">
        <v>1</v>
      </c>
      <c r="R73" s="40">
        <f t="shared" si="97"/>
        <v>0</v>
      </c>
      <c r="S73" s="39">
        <v>1</v>
      </c>
      <c r="T73" s="41">
        <f t="shared" si="98"/>
        <v>0</v>
      </c>
      <c r="U73" s="42">
        <f t="shared" si="70"/>
        <v>0</v>
      </c>
      <c r="V73" s="43">
        <f t="shared" si="71"/>
        <v>0</v>
      </c>
      <c r="W73" s="193">
        <f t="shared" si="116"/>
        <v>10.5</v>
      </c>
      <c r="X73" s="44">
        <f t="shared" si="99"/>
        <v>0</v>
      </c>
      <c r="Y73" s="45">
        <f t="shared" si="73"/>
        <v>0</v>
      </c>
      <c r="Z73" s="46" t="s">
        <v>0</v>
      </c>
      <c r="AA73" s="39">
        <v>1</v>
      </c>
      <c r="AB73" s="47">
        <f t="shared" si="74"/>
        <v>0</v>
      </c>
      <c r="AC73" s="39">
        <v>1</v>
      </c>
      <c r="AD73" s="47">
        <f t="shared" si="75"/>
        <v>0</v>
      </c>
      <c r="AE73" s="39">
        <v>1</v>
      </c>
      <c r="AF73" s="47">
        <f t="shared" si="76"/>
        <v>0</v>
      </c>
      <c r="AG73" s="62"/>
      <c r="AH73" s="194">
        <f t="shared" si="100"/>
        <v>3</v>
      </c>
      <c r="AI73" s="49">
        <f t="shared" si="102"/>
        <v>0</v>
      </c>
      <c r="AJ73" s="50">
        <f t="shared" si="103"/>
        <v>0</v>
      </c>
      <c r="AK73" s="62"/>
      <c r="AL73" s="194">
        <f t="shared" si="101"/>
        <v>3</v>
      </c>
      <c r="AM73" s="49">
        <f t="shared" si="104"/>
        <v>0</v>
      </c>
      <c r="AN73" s="50">
        <f t="shared" si="105"/>
        <v>0</v>
      </c>
      <c r="AO73" s="62"/>
      <c r="AP73" s="49">
        <f t="shared" si="106"/>
        <v>0</v>
      </c>
      <c r="AQ73" s="50">
        <f t="shared" si="107"/>
        <v>0</v>
      </c>
      <c r="AR73" s="62"/>
      <c r="AS73" s="49">
        <f t="shared" si="108"/>
        <v>0</v>
      </c>
      <c r="AT73" s="50">
        <f t="shared" si="109"/>
        <v>0</v>
      </c>
      <c r="AU73" s="62"/>
      <c r="AV73" s="49">
        <f t="shared" si="110"/>
        <v>0</v>
      </c>
      <c r="AW73" s="50">
        <f t="shared" si="111"/>
        <v>0</v>
      </c>
      <c r="AX73" s="62"/>
      <c r="AY73" s="49">
        <f t="shared" si="112"/>
        <v>0</v>
      </c>
      <c r="AZ73" s="50">
        <f t="shared" si="113"/>
        <v>0</v>
      </c>
      <c r="BA73" s="62"/>
      <c r="BB73" s="49">
        <f t="shared" si="114"/>
        <v>0</v>
      </c>
      <c r="BC73" s="50">
        <f t="shared" si="115"/>
        <v>0</v>
      </c>
      <c r="BD73" s="51">
        <f t="shared" si="91"/>
        <v>0</v>
      </c>
    </row>
    <row r="74" spans="1:56" hidden="1">
      <c r="A74" s="32"/>
      <c r="B74" s="61"/>
      <c r="C74" s="33"/>
      <c r="D74" s="34"/>
      <c r="E74" s="35"/>
      <c r="F74" s="36"/>
      <c r="G74" s="73"/>
      <c r="H74" s="72"/>
      <c r="I74" s="74">
        <f>IF(H74=Tablas!$B$5,Tablas!$C$5,VLOOKUP(H74,Tablas!$B$5:$D$40,2,FALSE))</f>
        <v>1</v>
      </c>
      <c r="J74" s="71">
        <f>IF(I74=0,"",VLOOKUP(I74,Tablas!$C$5:$D$40,2,FALSE))</f>
        <v>0</v>
      </c>
      <c r="K74" s="37" t="str">
        <f t="shared" si="67"/>
        <v>0</v>
      </c>
      <c r="L74" s="38">
        <f t="shared" si="92"/>
        <v>0</v>
      </c>
      <c r="M74" s="38">
        <f t="shared" si="93"/>
        <v>0</v>
      </c>
      <c r="N74" s="38">
        <f t="shared" si="94"/>
        <v>0</v>
      </c>
      <c r="O74" s="38">
        <f t="shared" si="95"/>
        <v>0</v>
      </c>
      <c r="P74" s="38">
        <f t="shared" si="96"/>
        <v>0</v>
      </c>
      <c r="Q74" s="39">
        <v>1</v>
      </c>
      <c r="R74" s="40">
        <f t="shared" si="97"/>
        <v>0</v>
      </c>
      <c r="S74" s="39">
        <v>1</v>
      </c>
      <c r="T74" s="41">
        <f t="shared" si="98"/>
        <v>0</v>
      </c>
      <c r="U74" s="42">
        <f t="shared" si="70"/>
        <v>0</v>
      </c>
      <c r="V74" s="43">
        <f t="shared" si="71"/>
        <v>0</v>
      </c>
      <c r="W74" s="193">
        <f t="shared" si="116"/>
        <v>10.5</v>
      </c>
      <c r="X74" s="44">
        <f t="shared" si="99"/>
        <v>0</v>
      </c>
      <c r="Y74" s="45">
        <f t="shared" si="73"/>
        <v>0</v>
      </c>
      <c r="Z74" s="46" t="s">
        <v>0</v>
      </c>
      <c r="AA74" s="39">
        <v>1</v>
      </c>
      <c r="AB74" s="47">
        <f t="shared" si="74"/>
        <v>0</v>
      </c>
      <c r="AC74" s="39">
        <v>1</v>
      </c>
      <c r="AD74" s="47">
        <f t="shared" si="75"/>
        <v>0</v>
      </c>
      <c r="AE74" s="39">
        <v>1</v>
      </c>
      <c r="AF74" s="47">
        <f t="shared" si="76"/>
        <v>0</v>
      </c>
      <c r="AG74" s="62"/>
      <c r="AH74" s="194">
        <f t="shared" si="100"/>
        <v>3</v>
      </c>
      <c r="AI74" s="49">
        <f t="shared" si="102"/>
        <v>0</v>
      </c>
      <c r="AJ74" s="50">
        <f t="shared" si="103"/>
        <v>0</v>
      </c>
      <c r="AK74" s="62"/>
      <c r="AL74" s="194">
        <f t="shared" si="101"/>
        <v>3</v>
      </c>
      <c r="AM74" s="49">
        <f t="shared" si="104"/>
        <v>0</v>
      </c>
      <c r="AN74" s="50">
        <f t="shared" si="105"/>
        <v>0</v>
      </c>
      <c r="AO74" s="62"/>
      <c r="AP74" s="49">
        <f t="shared" si="106"/>
        <v>0</v>
      </c>
      <c r="AQ74" s="50">
        <f t="shared" si="107"/>
        <v>0</v>
      </c>
      <c r="AR74" s="62"/>
      <c r="AS74" s="49">
        <f t="shared" si="108"/>
        <v>0</v>
      </c>
      <c r="AT74" s="50">
        <f t="shared" si="109"/>
        <v>0</v>
      </c>
      <c r="AU74" s="62"/>
      <c r="AV74" s="49">
        <f t="shared" si="110"/>
        <v>0</v>
      </c>
      <c r="AW74" s="50">
        <f t="shared" si="111"/>
        <v>0</v>
      </c>
      <c r="AX74" s="62"/>
      <c r="AY74" s="49">
        <f t="shared" si="112"/>
        <v>0</v>
      </c>
      <c r="AZ74" s="50">
        <f t="shared" si="113"/>
        <v>0</v>
      </c>
      <c r="BA74" s="62"/>
      <c r="BB74" s="49">
        <f t="shared" si="114"/>
        <v>0</v>
      </c>
      <c r="BC74" s="50">
        <f t="shared" si="115"/>
        <v>0</v>
      </c>
      <c r="BD74" s="51">
        <f t="shared" si="91"/>
        <v>0</v>
      </c>
    </row>
    <row r="75" spans="1:56" hidden="1">
      <c r="A75" s="32"/>
      <c r="B75" s="61"/>
      <c r="C75" s="33"/>
      <c r="D75" s="34"/>
      <c r="E75" s="35"/>
      <c r="F75" s="36"/>
      <c r="G75" s="73"/>
      <c r="H75" s="72"/>
      <c r="I75" s="74">
        <f>IF(H75=Tablas!$B$5,Tablas!$C$5,VLOOKUP(H75,Tablas!$B$5:$D$40,2,FALSE))</f>
        <v>1</v>
      </c>
      <c r="J75" s="71">
        <f>IF(I75=0,"",VLOOKUP(I75,Tablas!$C$5:$D$40,2,FALSE))</f>
        <v>0</v>
      </c>
      <c r="K75" s="37" t="str">
        <f t="shared" si="67"/>
        <v>0</v>
      </c>
      <c r="L75" s="38">
        <f t="shared" si="92"/>
        <v>0</v>
      </c>
      <c r="M75" s="38">
        <f t="shared" si="93"/>
        <v>0</v>
      </c>
      <c r="N75" s="38">
        <f t="shared" si="94"/>
        <v>0</v>
      </c>
      <c r="O75" s="38">
        <f t="shared" si="95"/>
        <v>0</v>
      </c>
      <c r="P75" s="38">
        <f t="shared" si="96"/>
        <v>0</v>
      </c>
      <c r="Q75" s="39">
        <v>1</v>
      </c>
      <c r="R75" s="40">
        <f t="shared" si="97"/>
        <v>0</v>
      </c>
      <c r="S75" s="39">
        <v>1</v>
      </c>
      <c r="T75" s="41">
        <f t="shared" si="98"/>
        <v>0</v>
      </c>
      <c r="U75" s="42">
        <f t="shared" si="70"/>
        <v>0</v>
      </c>
      <c r="V75" s="43">
        <f t="shared" si="71"/>
        <v>0</v>
      </c>
      <c r="W75" s="193">
        <f t="shared" si="116"/>
        <v>10.5</v>
      </c>
      <c r="X75" s="44">
        <f t="shared" si="99"/>
        <v>0</v>
      </c>
      <c r="Y75" s="45">
        <f t="shared" si="73"/>
        <v>0</v>
      </c>
      <c r="Z75" s="46" t="s">
        <v>0</v>
      </c>
      <c r="AA75" s="39">
        <v>1</v>
      </c>
      <c r="AB75" s="47">
        <f t="shared" si="74"/>
        <v>0</v>
      </c>
      <c r="AC75" s="39">
        <v>1</v>
      </c>
      <c r="AD75" s="47">
        <f t="shared" si="75"/>
        <v>0</v>
      </c>
      <c r="AE75" s="39">
        <v>1</v>
      </c>
      <c r="AF75" s="47">
        <f t="shared" si="76"/>
        <v>0</v>
      </c>
      <c r="AG75" s="62"/>
      <c r="AH75" s="194">
        <f t="shared" si="100"/>
        <v>3</v>
      </c>
      <c r="AI75" s="49">
        <f t="shared" si="102"/>
        <v>0</v>
      </c>
      <c r="AJ75" s="50">
        <f t="shared" si="103"/>
        <v>0</v>
      </c>
      <c r="AK75" s="62"/>
      <c r="AL75" s="194">
        <f t="shared" si="101"/>
        <v>3</v>
      </c>
      <c r="AM75" s="49">
        <f t="shared" si="104"/>
        <v>0</v>
      </c>
      <c r="AN75" s="50">
        <f t="shared" si="105"/>
        <v>0</v>
      </c>
      <c r="AO75" s="62"/>
      <c r="AP75" s="49">
        <f t="shared" si="106"/>
        <v>0</v>
      </c>
      <c r="AQ75" s="50">
        <f t="shared" si="107"/>
        <v>0</v>
      </c>
      <c r="AR75" s="62"/>
      <c r="AS75" s="49">
        <f t="shared" si="108"/>
        <v>0</v>
      </c>
      <c r="AT75" s="50">
        <f t="shared" si="109"/>
        <v>0</v>
      </c>
      <c r="AU75" s="62"/>
      <c r="AV75" s="49">
        <f t="shared" si="110"/>
        <v>0</v>
      </c>
      <c r="AW75" s="50">
        <f t="shared" si="111"/>
        <v>0</v>
      </c>
      <c r="AX75" s="62"/>
      <c r="AY75" s="49">
        <f t="shared" si="112"/>
        <v>0</v>
      </c>
      <c r="AZ75" s="50">
        <f t="shared" si="113"/>
        <v>0</v>
      </c>
      <c r="BA75" s="62"/>
      <c r="BB75" s="49">
        <f t="shared" si="114"/>
        <v>0</v>
      </c>
      <c r="BC75" s="50">
        <f t="shared" si="115"/>
        <v>0</v>
      </c>
      <c r="BD75" s="51">
        <f t="shared" si="91"/>
        <v>0</v>
      </c>
    </row>
    <row r="76" spans="1:56" hidden="1">
      <c r="A76" s="32"/>
      <c r="B76" s="61"/>
      <c r="C76" s="33"/>
      <c r="D76" s="34"/>
      <c r="E76" s="35"/>
      <c r="F76" s="36"/>
      <c r="G76" s="73"/>
      <c r="H76" s="72"/>
      <c r="I76" s="74">
        <f>IF(H76=Tablas!$B$5,Tablas!$C$5,VLOOKUP(H76,Tablas!$B$5:$D$40,2,FALSE))</f>
        <v>1</v>
      </c>
      <c r="J76" s="71">
        <f>IF(I76=0,"",VLOOKUP(I76,Tablas!$C$5:$D$40,2,FALSE))</f>
        <v>0</v>
      </c>
      <c r="K76" s="37" t="str">
        <f t="shared" si="67"/>
        <v>0</v>
      </c>
      <c r="L76" s="38">
        <f t="shared" si="92"/>
        <v>0</v>
      </c>
      <c r="M76" s="38">
        <f t="shared" si="93"/>
        <v>0</v>
      </c>
      <c r="N76" s="38">
        <f t="shared" si="94"/>
        <v>0</v>
      </c>
      <c r="O76" s="38">
        <f t="shared" si="95"/>
        <v>0</v>
      </c>
      <c r="P76" s="38">
        <f t="shared" si="96"/>
        <v>0</v>
      </c>
      <c r="Q76" s="39">
        <v>1</v>
      </c>
      <c r="R76" s="40">
        <f t="shared" si="97"/>
        <v>0</v>
      </c>
      <c r="S76" s="39">
        <v>1</v>
      </c>
      <c r="T76" s="41">
        <f t="shared" si="98"/>
        <v>0</v>
      </c>
      <c r="U76" s="42">
        <f t="shared" si="70"/>
        <v>0</v>
      </c>
      <c r="V76" s="43">
        <f t="shared" si="71"/>
        <v>0</v>
      </c>
      <c r="W76" s="193">
        <f t="shared" si="116"/>
        <v>10.5</v>
      </c>
      <c r="X76" s="44">
        <f t="shared" si="99"/>
        <v>0</v>
      </c>
      <c r="Y76" s="45">
        <f t="shared" si="73"/>
        <v>0</v>
      </c>
      <c r="Z76" s="46" t="s">
        <v>0</v>
      </c>
      <c r="AA76" s="39">
        <v>1</v>
      </c>
      <c r="AB76" s="47">
        <f t="shared" si="74"/>
        <v>0</v>
      </c>
      <c r="AC76" s="39">
        <v>1</v>
      </c>
      <c r="AD76" s="47">
        <f t="shared" si="75"/>
        <v>0</v>
      </c>
      <c r="AE76" s="39">
        <v>1</v>
      </c>
      <c r="AF76" s="47">
        <f t="shared" si="76"/>
        <v>0</v>
      </c>
      <c r="AG76" s="62"/>
      <c r="AH76" s="194">
        <f t="shared" si="100"/>
        <v>3</v>
      </c>
      <c r="AI76" s="49">
        <f t="shared" si="102"/>
        <v>0</v>
      </c>
      <c r="AJ76" s="50">
        <f t="shared" si="103"/>
        <v>0</v>
      </c>
      <c r="AK76" s="62"/>
      <c r="AL76" s="194">
        <f t="shared" si="101"/>
        <v>3</v>
      </c>
      <c r="AM76" s="49">
        <f t="shared" si="104"/>
        <v>0</v>
      </c>
      <c r="AN76" s="50">
        <f t="shared" si="105"/>
        <v>0</v>
      </c>
      <c r="AO76" s="62"/>
      <c r="AP76" s="49">
        <f t="shared" si="106"/>
        <v>0</v>
      </c>
      <c r="AQ76" s="50">
        <f t="shared" si="107"/>
        <v>0</v>
      </c>
      <c r="AR76" s="62"/>
      <c r="AS76" s="49">
        <f t="shared" si="108"/>
        <v>0</v>
      </c>
      <c r="AT76" s="50">
        <f t="shared" si="109"/>
        <v>0</v>
      </c>
      <c r="AU76" s="62"/>
      <c r="AV76" s="49">
        <f t="shared" si="110"/>
        <v>0</v>
      </c>
      <c r="AW76" s="50">
        <f t="shared" si="111"/>
        <v>0</v>
      </c>
      <c r="AX76" s="62"/>
      <c r="AY76" s="49">
        <f t="shared" si="112"/>
        <v>0</v>
      </c>
      <c r="AZ76" s="50">
        <f t="shared" si="113"/>
        <v>0</v>
      </c>
      <c r="BA76" s="62"/>
      <c r="BB76" s="49">
        <f t="shared" si="114"/>
        <v>0</v>
      </c>
      <c r="BC76" s="50">
        <f t="shared" si="115"/>
        <v>0</v>
      </c>
      <c r="BD76" s="51">
        <f t="shared" si="91"/>
        <v>0</v>
      </c>
    </row>
    <row r="77" spans="1:56" hidden="1">
      <c r="A77" s="32"/>
      <c r="B77" s="61"/>
      <c r="C77" s="33"/>
      <c r="D77" s="34"/>
      <c r="E77" s="35"/>
      <c r="F77" s="36"/>
      <c r="G77" s="73"/>
      <c r="H77" s="72"/>
      <c r="I77" s="74">
        <f>IF(H77=Tablas!$B$5,Tablas!$C$5,VLOOKUP(H77,Tablas!$B$5:$D$40,2,FALSE))</f>
        <v>1</v>
      </c>
      <c r="J77" s="71">
        <f>IF(I77=0,"",VLOOKUP(I77,Tablas!$C$5:$D$40,2,FALSE))</f>
        <v>0</v>
      </c>
      <c r="K77" s="37" t="str">
        <f t="shared" ref="K77:K99" si="117">IF(G77=0,"0",F77/G77)</f>
        <v>0</v>
      </c>
      <c r="L77" s="38">
        <f t="shared" si="92"/>
        <v>0</v>
      </c>
      <c r="M77" s="38">
        <f t="shared" si="93"/>
        <v>0</v>
      </c>
      <c r="N77" s="38">
        <f t="shared" si="94"/>
        <v>0</v>
      </c>
      <c r="O77" s="38">
        <f t="shared" si="95"/>
        <v>0</v>
      </c>
      <c r="P77" s="38">
        <f t="shared" si="96"/>
        <v>0</v>
      </c>
      <c r="Q77" s="39">
        <v>1</v>
      </c>
      <c r="R77" s="40">
        <f t="shared" si="97"/>
        <v>0</v>
      </c>
      <c r="S77" s="39">
        <v>1</v>
      </c>
      <c r="T77" s="41">
        <f t="shared" si="98"/>
        <v>0</v>
      </c>
      <c r="U77" s="42">
        <f t="shared" ref="U77:U99" si="118">SUM(+L77+M77+N77+O77+P77+R77+T77)</f>
        <v>0</v>
      </c>
      <c r="V77" s="43">
        <f t="shared" ref="V77:V99" si="119">+U77*4.345</f>
        <v>0</v>
      </c>
      <c r="W77" s="193">
        <f t="shared" si="116"/>
        <v>10.5</v>
      </c>
      <c r="X77" s="44">
        <f t="shared" si="99"/>
        <v>0</v>
      </c>
      <c r="Y77" s="45">
        <f t="shared" ref="Y77:Y99" si="120">ROUND(J77/4.3452380952381,1)</f>
        <v>0</v>
      </c>
      <c r="Z77" s="46" t="s">
        <v>0</v>
      </c>
      <c r="AA77" s="39">
        <v>1</v>
      </c>
      <c r="AB77" s="47">
        <f t="shared" ref="AB77:AB99" si="121">+IF($Z77="M",$U77,IF($Z77="MT",$U77/2,IF(Z77="MN",$U77/2,IF($Z77="MTN",$U77/3,0))))*AA77</f>
        <v>0</v>
      </c>
      <c r="AC77" s="39">
        <v>1</v>
      </c>
      <c r="AD77" s="47">
        <f t="shared" ref="AD77:AD99" si="122">+IF($Z77="T",$U77,IF($Z77="MT",$U77/2,IF($Z77="TN",$U77/2,IF($Z77="MTN",$U77/3,0))))*AC77</f>
        <v>0</v>
      </c>
      <c r="AE77" s="39">
        <v>1</v>
      </c>
      <c r="AF77" s="47">
        <f t="shared" ref="AF77:AF99" si="123">+IF($Z77="N",$U77,IF($Z77="MN",$U77/2,IF($Z77="TN",$U77/2,IF($Z77="MTN",$U77/3,0))))*AE77</f>
        <v>0</v>
      </c>
      <c r="AG77" s="62"/>
      <c r="AH77" s="194">
        <f t="shared" si="100"/>
        <v>3</v>
      </c>
      <c r="AI77" s="49">
        <f t="shared" si="102"/>
        <v>0</v>
      </c>
      <c r="AJ77" s="50">
        <f t="shared" si="103"/>
        <v>0</v>
      </c>
      <c r="AK77" s="62"/>
      <c r="AL77" s="194">
        <f t="shared" si="101"/>
        <v>3</v>
      </c>
      <c r="AM77" s="49">
        <f t="shared" si="104"/>
        <v>0</v>
      </c>
      <c r="AN77" s="50">
        <f t="shared" si="105"/>
        <v>0</v>
      </c>
      <c r="AO77" s="62"/>
      <c r="AP77" s="49">
        <f t="shared" si="106"/>
        <v>0</v>
      </c>
      <c r="AQ77" s="50">
        <f t="shared" si="107"/>
        <v>0</v>
      </c>
      <c r="AR77" s="62"/>
      <c r="AS77" s="49">
        <f t="shared" si="108"/>
        <v>0</v>
      </c>
      <c r="AT77" s="50">
        <f t="shared" si="109"/>
        <v>0</v>
      </c>
      <c r="AU77" s="62"/>
      <c r="AV77" s="49">
        <f t="shared" si="110"/>
        <v>0</v>
      </c>
      <c r="AW77" s="50">
        <f t="shared" si="111"/>
        <v>0</v>
      </c>
      <c r="AX77" s="62"/>
      <c r="AY77" s="49">
        <f t="shared" si="112"/>
        <v>0</v>
      </c>
      <c r="AZ77" s="50">
        <f t="shared" si="113"/>
        <v>0</v>
      </c>
      <c r="BA77" s="62"/>
      <c r="BB77" s="49">
        <f t="shared" si="114"/>
        <v>0</v>
      </c>
      <c r="BC77" s="50">
        <f t="shared" si="115"/>
        <v>0</v>
      </c>
      <c r="BD77" s="51">
        <f t="shared" ref="BD77:BD99" si="124">+AJ77+AN77+AQ77+AT77+AW77+AZ77+BC77</f>
        <v>0</v>
      </c>
    </row>
    <row r="78" spans="1:56" hidden="1">
      <c r="A78" s="32"/>
      <c r="B78" s="61"/>
      <c r="C78" s="33"/>
      <c r="D78" s="34"/>
      <c r="E78" s="35"/>
      <c r="F78" s="36"/>
      <c r="G78" s="73"/>
      <c r="H78" s="72"/>
      <c r="I78" s="74">
        <f>IF(H78=Tablas!$B$5,Tablas!$C$5,VLOOKUP(H78,Tablas!$B$5:$D$40,2,FALSE))</f>
        <v>1</v>
      </c>
      <c r="J78" s="71">
        <f>IF(I78=0,"",VLOOKUP(I78,Tablas!$C$5:$D$40,2,FALSE))</f>
        <v>0</v>
      </c>
      <c r="K78" s="37" t="str">
        <f t="shared" si="117"/>
        <v>0</v>
      </c>
      <c r="L78" s="38">
        <f t="shared" si="92"/>
        <v>0</v>
      </c>
      <c r="M78" s="38">
        <f t="shared" si="93"/>
        <v>0</v>
      </c>
      <c r="N78" s="38">
        <f t="shared" si="94"/>
        <v>0</v>
      </c>
      <c r="O78" s="38">
        <f t="shared" si="95"/>
        <v>0</v>
      </c>
      <c r="P78" s="38">
        <f t="shared" si="96"/>
        <v>0</v>
      </c>
      <c r="Q78" s="39">
        <v>1</v>
      </c>
      <c r="R78" s="40">
        <f t="shared" si="97"/>
        <v>0</v>
      </c>
      <c r="S78" s="39">
        <v>1</v>
      </c>
      <c r="T78" s="41">
        <f t="shared" si="98"/>
        <v>0</v>
      </c>
      <c r="U78" s="42">
        <f t="shared" si="118"/>
        <v>0</v>
      </c>
      <c r="V78" s="43">
        <f t="shared" si="119"/>
        <v>0</v>
      </c>
      <c r="W78" s="193">
        <f t="shared" si="116"/>
        <v>10.5</v>
      </c>
      <c r="X78" s="44">
        <f t="shared" si="99"/>
        <v>0</v>
      </c>
      <c r="Y78" s="45">
        <f t="shared" si="120"/>
        <v>0</v>
      </c>
      <c r="Z78" s="46" t="s">
        <v>0</v>
      </c>
      <c r="AA78" s="39">
        <v>1</v>
      </c>
      <c r="AB78" s="47">
        <f t="shared" si="121"/>
        <v>0</v>
      </c>
      <c r="AC78" s="39">
        <v>1</v>
      </c>
      <c r="AD78" s="47">
        <f t="shared" si="122"/>
        <v>0</v>
      </c>
      <c r="AE78" s="39">
        <v>1</v>
      </c>
      <c r="AF78" s="47">
        <f t="shared" si="123"/>
        <v>0</v>
      </c>
      <c r="AG78" s="62"/>
      <c r="AH78" s="194">
        <f t="shared" si="100"/>
        <v>3</v>
      </c>
      <c r="AI78" s="49">
        <f t="shared" si="102"/>
        <v>0</v>
      </c>
      <c r="AJ78" s="50">
        <f t="shared" si="103"/>
        <v>0</v>
      </c>
      <c r="AK78" s="62"/>
      <c r="AL78" s="194">
        <f t="shared" si="101"/>
        <v>3</v>
      </c>
      <c r="AM78" s="49">
        <f t="shared" si="104"/>
        <v>0</v>
      </c>
      <c r="AN78" s="50">
        <f t="shared" si="105"/>
        <v>0</v>
      </c>
      <c r="AO78" s="62"/>
      <c r="AP78" s="49">
        <f t="shared" si="106"/>
        <v>0</v>
      </c>
      <c r="AQ78" s="50">
        <f t="shared" si="107"/>
        <v>0</v>
      </c>
      <c r="AR78" s="62"/>
      <c r="AS78" s="49">
        <f t="shared" si="108"/>
        <v>0</v>
      </c>
      <c r="AT78" s="50">
        <f t="shared" si="109"/>
        <v>0</v>
      </c>
      <c r="AU78" s="62"/>
      <c r="AV78" s="49">
        <f t="shared" si="110"/>
        <v>0</v>
      </c>
      <c r="AW78" s="50">
        <f t="shared" si="111"/>
        <v>0</v>
      </c>
      <c r="AX78" s="62"/>
      <c r="AY78" s="49">
        <f t="shared" si="112"/>
        <v>0</v>
      </c>
      <c r="AZ78" s="50">
        <f t="shared" si="113"/>
        <v>0</v>
      </c>
      <c r="BA78" s="62"/>
      <c r="BB78" s="49">
        <f t="shared" si="114"/>
        <v>0</v>
      </c>
      <c r="BC78" s="50">
        <f t="shared" si="115"/>
        <v>0</v>
      </c>
      <c r="BD78" s="51">
        <f t="shared" si="124"/>
        <v>0</v>
      </c>
    </row>
    <row r="79" spans="1:56" hidden="1">
      <c r="A79" s="32"/>
      <c r="B79" s="61"/>
      <c r="C79" s="33"/>
      <c r="D79" s="34"/>
      <c r="E79" s="35"/>
      <c r="F79" s="36"/>
      <c r="G79" s="73"/>
      <c r="H79" s="72"/>
      <c r="I79" s="74">
        <f>IF(H79=Tablas!$B$5,Tablas!$C$5,VLOOKUP(H79,Tablas!$B$5:$D$40,2,FALSE))</f>
        <v>1</v>
      </c>
      <c r="J79" s="71">
        <f>IF(I79=0,"",VLOOKUP(I79,Tablas!$C$5:$D$40,2,FALSE))</f>
        <v>0</v>
      </c>
      <c r="K79" s="37" t="str">
        <f t="shared" si="117"/>
        <v>0</v>
      </c>
      <c r="L79" s="38">
        <f t="shared" si="92"/>
        <v>0</v>
      </c>
      <c r="M79" s="38">
        <f t="shared" si="93"/>
        <v>0</v>
      </c>
      <c r="N79" s="38">
        <f t="shared" si="94"/>
        <v>0</v>
      </c>
      <c r="O79" s="38">
        <f t="shared" si="95"/>
        <v>0</v>
      </c>
      <c r="P79" s="38">
        <f t="shared" si="96"/>
        <v>0</v>
      </c>
      <c r="Q79" s="39">
        <v>1</v>
      </c>
      <c r="R79" s="40">
        <f t="shared" si="97"/>
        <v>0</v>
      </c>
      <c r="S79" s="39">
        <v>1</v>
      </c>
      <c r="T79" s="41">
        <f t="shared" si="98"/>
        <v>0</v>
      </c>
      <c r="U79" s="42">
        <f t="shared" si="118"/>
        <v>0</v>
      </c>
      <c r="V79" s="43">
        <f t="shared" si="119"/>
        <v>0</v>
      </c>
      <c r="W79" s="193">
        <f t="shared" si="116"/>
        <v>10.5</v>
      </c>
      <c r="X79" s="44">
        <f t="shared" si="99"/>
        <v>0</v>
      </c>
      <c r="Y79" s="45">
        <f t="shared" si="120"/>
        <v>0</v>
      </c>
      <c r="Z79" s="46" t="s">
        <v>0</v>
      </c>
      <c r="AA79" s="39">
        <v>1</v>
      </c>
      <c r="AB79" s="47">
        <f t="shared" si="121"/>
        <v>0</v>
      </c>
      <c r="AC79" s="39">
        <v>1</v>
      </c>
      <c r="AD79" s="47">
        <f t="shared" si="122"/>
        <v>0</v>
      </c>
      <c r="AE79" s="39">
        <v>1</v>
      </c>
      <c r="AF79" s="47">
        <f t="shared" si="123"/>
        <v>0</v>
      </c>
      <c r="AG79" s="62"/>
      <c r="AH79" s="194">
        <f t="shared" si="100"/>
        <v>3</v>
      </c>
      <c r="AI79" s="49">
        <f t="shared" si="102"/>
        <v>0</v>
      </c>
      <c r="AJ79" s="50">
        <f t="shared" si="103"/>
        <v>0</v>
      </c>
      <c r="AK79" s="62"/>
      <c r="AL79" s="194">
        <f t="shared" si="101"/>
        <v>3</v>
      </c>
      <c r="AM79" s="49">
        <f t="shared" si="104"/>
        <v>0</v>
      </c>
      <c r="AN79" s="50">
        <f t="shared" si="105"/>
        <v>0</v>
      </c>
      <c r="AO79" s="62"/>
      <c r="AP79" s="49">
        <f t="shared" si="106"/>
        <v>0</v>
      </c>
      <c r="AQ79" s="50">
        <f t="shared" si="107"/>
        <v>0</v>
      </c>
      <c r="AR79" s="62"/>
      <c r="AS79" s="49">
        <f t="shared" si="108"/>
        <v>0</v>
      </c>
      <c r="AT79" s="50">
        <f t="shared" si="109"/>
        <v>0</v>
      </c>
      <c r="AU79" s="62"/>
      <c r="AV79" s="49">
        <f t="shared" si="110"/>
        <v>0</v>
      </c>
      <c r="AW79" s="50">
        <f t="shared" si="111"/>
        <v>0</v>
      </c>
      <c r="AX79" s="62"/>
      <c r="AY79" s="49">
        <f t="shared" si="112"/>
        <v>0</v>
      </c>
      <c r="AZ79" s="50">
        <f t="shared" si="113"/>
        <v>0</v>
      </c>
      <c r="BA79" s="62"/>
      <c r="BB79" s="49">
        <f t="shared" si="114"/>
        <v>0</v>
      </c>
      <c r="BC79" s="50">
        <f t="shared" si="115"/>
        <v>0</v>
      </c>
      <c r="BD79" s="51">
        <f t="shared" si="124"/>
        <v>0</v>
      </c>
    </row>
    <row r="80" spans="1:56" hidden="1">
      <c r="A80" s="32"/>
      <c r="B80" s="61"/>
      <c r="C80" s="33"/>
      <c r="D80" s="34"/>
      <c r="E80" s="35"/>
      <c r="F80" s="36"/>
      <c r="G80" s="73"/>
      <c r="H80" s="72"/>
      <c r="I80" s="74">
        <f>IF(H80=Tablas!$B$5,Tablas!$C$5,VLOOKUP(H80,Tablas!$B$5:$D$40,2,FALSE))</f>
        <v>1</v>
      </c>
      <c r="J80" s="71">
        <f>IF(I80=0,"",VLOOKUP(I80,Tablas!$C$5:$D$40,2,FALSE))</f>
        <v>0</v>
      </c>
      <c r="K80" s="37" t="str">
        <f t="shared" si="117"/>
        <v>0</v>
      </c>
      <c r="L80" s="38">
        <f t="shared" si="92"/>
        <v>0</v>
      </c>
      <c r="M80" s="38">
        <f t="shared" si="93"/>
        <v>0</v>
      </c>
      <c r="N80" s="38">
        <f t="shared" si="94"/>
        <v>0</v>
      </c>
      <c r="O80" s="38">
        <f t="shared" si="95"/>
        <v>0</v>
      </c>
      <c r="P80" s="38">
        <f t="shared" si="96"/>
        <v>0</v>
      </c>
      <c r="Q80" s="39">
        <v>1</v>
      </c>
      <c r="R80" s="40">
        <f t="shared" si="97"/>
        <v>0</v>
      </c>
      <c r="S80" s="39">
        <v>1</v>
      </c>
      <c r="T80" s="41">
        <f t="shared" si="98"/>
        <v>0</v>
      </c>
      <c r="U80" s="42">
        <f t="shared" si="118"/>
        <v>0</v>
      </c>
      <c r="V80" s="43">
        <f t="shared" si="119"/>
        <v>0</v>
      </c>
      <c r="W80" s="193">
        <f t="shared" si="116"/>
        <v>10.5</v>
      </c>
      <c r="X80" s="44">
        <f t="shared" si="99"/>
        <v>0</v>
      </c>
      <c r="Y80" s="45">
        <f t="shared" si="120"/>
        <v>0</v>
      </c>
      <c r="Z80" s="46" t="s">
        <v>0</v>
      </c>
      <c r="AA80" s="39">
        <v>1</v>
      </c>
      <c r="AB80" s="47">
        <f t="shared" si="121"/>
        <v>0</v>
      </c>
      <c r="AC80" s="39">
        <v>1</v>
      </c>
      <c r="AD80" s="47">
        <f t="shared" si="122"/>
        <v>0</v>
      </c>
      <c r="AE80" s="39">
        <v>1</v>
      </c>
      <c r="AF80" s="47">
        <f t="shared" si="123"/>
        <v>0</v>
      </c>
      <c r="AG80" s="62"/>
      <c r="AH80" s="194">
        <f t="shared" si="100"/>
        <v>3</v>
      </c>
      <c r="AI80" s="49">
        <f t="shared" si="102"/>
        <v>0</v>
      </c>
      <c r="AJ80" s="50">
        <f t="shared" si="103"/>
        <v>0</v>
      </c>
      <c r="AK80" s="62"/>
      <c r="AL80" s="194">
        <f t="shared" si="101"/>
        <v>3</v>
      </c>
      <c r="AM80" s="49">
        <f t="shared" si="104"/>
        <v>0</v>
      </c>
      <c r="AN80" s="50">
        <f t="shared" si="105"/>
        <v>0</v>
      </c>
      <c r="AO80" s="62"/>
      <c r="AP80" s="49">
        <f t="shared" si="106"/>
        <v>0</v>
      </c>
      <c r="AQ80" s="50">
        <f t="shared" si="107"/>
        <v>0</v>
      </c>
      <c r="AR80" s="62"/>
      <c r="AS80" s="49">
        <f t="shared" si="108"/>
        <v>0</v>
      </c>
      <c r="AT80" s="50">
        <f t="shared" si="109"/>
        <v>0</v>
      </c>
      <c r="AU80" s="62"/>
      <c r="AV80" s="49">
        <f t="shared" si="110"/>
        <v>0</v>
      </c>
      <c r="AW80" s="50">
        <f t="shared" si="111"/>
        <v>0</v>
      </c>
      <c r="AX80" s="62"/>
      <c r="AY80" s="49">
        <f t="shared" si="112"/>
        <v>0</v>
      </c>
      <c r="AZ80" s="50">
        <f t="shared" si="113"/>
        <v>0</v>
      </c>
      <c r="BA80" s="62"/>
      <c r="BB80" s="49">
        <f t="shared" si="114"/>
        <v>0</v>
      </c>
      <c r="BC80" s="50">
        <f t="shared" si="115"/>
        <v>0</v>
      </c>
      <c r="BD80" s="51">
        <f t="shared" si="124"/>
        <v>0</v>
      </c>
    </row>
    <row r="81" spans="1:56" hidden="1">
      <c r="A81" s="32"/>
      <c r="B81" s="61"/>
      <c r="C81" s="33"/>
      <c r="D81" s="34"/>
      <c r="E81" s="35"/>
      <c r="F81" s="36"/>
      <c r="G81" s="73"/>
      <c r="H81" s="72"/>
      <c r="I81" s="74">
        <f>IF(H81=Tablas!$B$5,Tablas!$C$5,VLOOKUP(H81,Tablas!$B$5:$D$40,2,FALSE))</f>
        <v>1</v>
      </c>
      <c r="J81" s="71">
        <f>IF(I81=0,"",VLOOKUP(I81,Tablas!$C$5:$D$40,2,FALSE))</f>
        <v>0</v>
      </c>
      <c r="K81" s="37" t="str">
        <f t="shared" si="117"/>
        <v>0</v>
      </c>
      <c r="L81" s="38">
        <f t="shared" si="92"/>
        <v>0</v>
      </c>
      <c r="M81" s="38">
        <f t="shared" si="93"/>
        <v>0</v>
      </c>
      <c r="N81" s="38">
        <f t="shared" si="94"/>
        <v>0</v>
      </c>
      <c r="O81" s="38">
        <f t="shared" si="95"/>
        <v>0</v>
      </c>
      <c r="P81" s="38">
        <f t="shared" si="96"/>
        <v>0</v>
      </c>
      <c r="Q81" s="39">
        <v>1</v>
      </c>
      <c r="R81" s="40">
        <f t="shared" si="97"/>
        <v>0</v>
      </c>
      <c r="S81" s="39">
        <v>1</v>
      </c>
      <c r="T81" s="41">
        <f t="shared" si="98"/>
        <v>0</v>
      </c>
      <c r="U81" s="42">
        <f t="shared" si="118"/>
        <v>0</v>
      </c>
      <c r="V81" s="43">
        <f t="shared" si="119"/>
        <v>0</v>
      </c>
      <c r="W81" s="193">
        <f t="shared" si="116"/>
        <v>10.5</v>
      </c>
      <c r="X81" s="44">
        <f t="shared" si="99"/>
        <v>0</v>
      </c>
      <c r="Y81" s="45">
        <f t="shared" si="120"/>
        <v>0</v>
      </c>
      <c r="Z81" s="46" t="s">
        <v>0</v>
      </c>
      <c r="AA81" s="39">
        <v>1</v>
      </c>
      <c r="AB81" s="47">
        <f t="shared" si="121"/>
        <v>0</v>
      </c>
      <c r="AC81" s="39">
        <v>1</v>
      </c>
      <c r="AD81" s="47">
        <f t="shared" si="122"/>
        <v>0</v>
      </c>
      <c r="AE81" s="39">
        <v>1</v>
      </c>
      <c r="AF81" s="47">
        <f t="shared" si="123"/>
        <v>0</v>
      </c>
      <c r="AG81" s="62"/>
      <c r="AH81" s="194">
        <f t="shared" si="100"/>
        <v>3</v>
      </c>
      <c r="AI81" s="49">
        <f t="shared" si="102"/>
        <v>0</v>
      </c>
      <c r="AJ81" s="50">
        <f t="shared" si="103"/>
        <v>0</v>
      </c>
      <c r="AK81" s="62"/>
      <c r="AL81" s="194">
        <f t="shared" si="101"/>
        <v>3</v>
      </c>
      <c r="AM81" s="49">
        <f t="shared" si="104"/>
        <v>0</v>
      </c>
      <c r="AN81" s="50">
        <f t="shared" si="105"/>
        <v>0</v>
      </c>
      <c r="AO81" s="62"/>
      <c r="AP81" s="49">
        <f t="shared" si="106"/>
        <v>0</v>
      </c>
      <c r="AQ81" s="50">
        <f t="shared" si="107"/>
        <v>0</v>
      </c>
      <c r="AR81" s="62"/>
      <c r="AS81" s="49">
        <f t="shared" si="108"/>
        <v>0</v>
      </c>
      <c r="AT81" s="50">
        <f t="shared" si="109"/>
        <v>0</v>
      </c>
      <c r="AU81" s="62"/>
      <c r="AV81" s="49">
        <f t="shared" si="110"/>
        <v>0</v>
      </c>
      <c r="AW81" s="50">
        <f t="shared" si="111"/>
        <v>0</v>
      </c>
      <c r="AX81" s="62"/>
      <c r="AY81" s="49">
        <f t="shared" si="112"/>
        <v>0</v>
      </c>
      <c r="AZ81" s="50">
        <f t="shared" si="113"/>
        <v>0</v>
      </c>
      <c r="BA81" s="62"/>
      <c r="BB81" s="49">
        <f t="shared" si="114"/>
        <v>0</v>
      </c>
      <c r="BC81" s="50">
        <f t="shared" si="115"/>
        <v>0</v>
      </c>
      <c r="BD81" s="51">
        <f t="shared" si="124"/>
        <v>0</v>
      </c>
    </row>
    <row r="82" spans="1:56" hidden="1">
      <c r="A82" s="32"/>
      <c r="B82" s="61"/>
      <c r="C82" s="33"/>
      <c r="D82" s="34"/>
      <c r="E82" s="35"/>
      <c r="F82" s="36"/>
      <c r="G82" s="73"/>
      <c r="H82" s="72"/>
      <c r="I82" s="74">
        <f>IF(H82=Tablas!$B$5,Tablas!$C$5,VLOOKUP(H82,Tablas!$B$5:$D$40,2,FALSE))</f>
        <v>1</v>
      </c>
      <c r="J82" s="71">
        <f>IF(I82=0,"",VLOOKUP(I82,Tablas!$C$5:$D$40,2,FALSE))</f>
        <v>0</v>
      </c>
      <c r="K82" s="37" t="str">
        <f t="shared" si="117"/>
        <v>0</v>
      </c>
      <c r="L82" s="38">
        <f t="shared" si="92"/>
        <v>0</v>
      </c>
      <c r="M82" s="38">
        <f t="shared" si="93"/>
        <v>0</v>
      </c>
      <c r="N82" s="38">
        <f t="shared" si="94"/>
        <v>0</v>
      </c>
      <c r="O82" s="38">
        <f t="shared" si="95"/>
        <v>0</v>
      </c>
      <c r="P82" s="38">
        <f t="shared" si="96"/>
        <v>0</v>
      </c>
      <c r="Q82" s="39">
        <v>1</v>
      </c>
      <c r="R82" s="40">
        <f t="shared" si="97"/>
        <v>0</v>
      </c>
      <c r="S82" s="39">
        <v>1</v>
      </c>
      <c r="T82" s="41">
        <f t="shared" si="98"/>
        <v>0</v>
      </c>
      <c r="U82" s="42">
        <f t="shared" si="118"/>
        <v>0</v>
      </c>
      <c r="V82" s="43">
        <f t="shared" si="119"/>
        <v>0</v>
      </c>
      <c r="W82" s="193">
        <f t="shared" si="116"/>
        <v>10.5</v>
      </c>
      <c r="X82" s="44">
        <f t="shared" si="99"/>
        <v>0</v>
      </c>
      <c r="Y82" s="45">
        <f t="shared" si="120"/>
        <v>0</v>
      </c>
      <c r="Z82" s="46" t="s">
        <v>0</v>
      </c>
      <c r="AA82" s="39">
        <v>1</v>
      </c>
      <c r="AB82" s="47">
        <f t="shared" si="121"/>
        <v>0</v>
      </c>
      <c r="AC82" s="39">
        <v>1</v>
      </c>
      <c r="AD82" s="47">
        <f t="shared" si="122"/>
        <v>0</v>
      </c>
      <c r="AE82" s="39">
        <v>1</v>
      </c>
      <c r="AF82" s="47">
        <f t="shared" si="123"/>
        <v>0</v>
      </c>
      <c r="AG82" s="62"/>
      <c r="AH82" s="194">
        <f t="shared" si="100"/>
        <v>3</v>
      </c>
      <c r="AI82" s="49">
        <f t="shared" si="102"/>
        <v>0</v>
      </c>
      <c r="AJ82" s="50">
        <f t="shared" si="103"/>
        <v>0</v>
      </c>
      <c r="AK82" s="62"/>
      <c r="AL82" s="194">
        <f t="shared" si="101"/>
        <v>3</v>
      </c>
      <c r="AM82" s="49">
        <f t="shared" si="104"/>
        <v>0</v>
      </c>
      <c r="AN82" s="50">
        <f t="shared" si="105"/>
        <v>0</v>
      </c>
      <c r="AO82" s="62"/>
      <c r="AP82" s="49">
        <f t="shared" si="106"/>
        <v>0</v>
      </c>
      <c r="AQ82" s="50">
        <f t="shared" si="107"/>
        <v>0</v>
      </c>
      <c r="AR82" s="62"/>
      <c r="AS82" s="49">
        <f t="shared" si="108"/>
        <v>0</v>
      </c>
      <c r="AT82" s="50">
        <f t="shared" si="109"/>
        <v>0</v>
      </c>
      <c r="AU82" s="62"/>
      <c r="AV82" s="49">
        <f t="shared" si="110"/>
        <v>0</v>
      </c>
      <c r="AW82" s="50">
        <f t="shared" si="111"/>
        <v>0</v>
      </c>
      <c r="AX82" s="62"/>
      <c r="AY82" s="49">
        <f t="shared" si="112"/>
        <v>0</v>
      </c>
      <c r="AZ82" s="50">
        <f t="shared" si="113"/>
        <v>0</v>
      </c>
      <c r="BA82" s="62"/>
      <c r="BB82" s="49">
        <f t="shared" si="114"/>
        <v>0</v>
      </c>
      <c r="BC82" s="50">
        <f t="shared" si="115"/>
        <v>0</v>
      </c>
      <c r="BD82" s="51">
        <f t="shared" si="124"/>
        <v>0</v>
      </c>
    </row>
    <row r="83" spans="1:56" hidden="1">
      <c r="A83" s="32"/>
      <c r="B83" s="61"/>
      <c r="C83" s="33"/>
      <c r="D83" s="34"/>
      <c r="E83" s="35"/>
      <c r="F83" s="36"/>
      <c r="G83" s="73"/>
      <c r="H83" s="72"/>
      <c r="I83" s="74">
        <f>IF(H83=Tablas!$B$5,Tablas!$C$5,VLOOKUP(H83,Tablas!$B$5:$D$40,2,FALSE))</f>
        <v>1</v>
      </c>
      <c r="J83" s="71">
        <f>IF(I83=0,"",VLOOKUP(I83,Tablas!$C$5:$D$40,2,FALSE))</f>
        <v>0</v>
      </c>
      <c r="K83" s="37" t="str">
        <f t="shared" si="117"/>
        <v>0</v>
      </c>
      <c r="L83" s="38">
        <f t="shared" si="92"/>
        <v>0</v>
      </c>
      <c r="M83" s="38">
        <f t="shared" si="93"/>
        <v>0</v>
      </c>
      <c r="N83" s="38">
        <f t="shared" si="94"/>
        <v>0</v>
      </c>
      <c r="O83" s="38">
        <f t="shared" si="95"/>
        <v>0</v>
      </c>
      <c r="P83" s="38">
        <f t="shared" si="96"/>
        <v>0</v>
      </c>
      <c r="Q83" s="39">
        <v>1</v>
      </c>
      <c r="R83" s="40">
        <f t="shared" si="97"/>
        <v>0</v>
      </c>
      <c r="S83" s="39">
        <v>1</v>
      </c>
      <c r="T83" s="41">
        <f t="shared" si="98"/>
        <v>0</v>
      </c>
      <c r="U83" s="42">
        <f t="shared" si="118"/>
        <v>0</v>
      </c>
      <c r="V83" s="43">
        <f t="shared" si="119"/>
        <v>0</v>
      </c>
      <c r="W83" s="193">
        <f t="shared" si="116"/>
        <v>10.5</v>
      </c>
      <c r="X83" s="44">
        <f t="shared" si="99"/>
        <v>0</v>
      </c>
      <c r="Y83" s="45">
        <f t="shared" si="120"/>
        <v>0</v>
      </c>
      <c r="Z83" s="46" t="s">
        <v>0</v>
      </c>
      <c r="AA83" s="39">
        <v>1</v>
      </c>
      <c r="AB83" s="47">
        <f t="shared" si="121"/>
        <v>0</v>
      </c>
      <c r="AC83" s="39">
        <v>1</v>
      </c>
      <c r="AD83" s="47">
        <f t="shared" si="122"/>
        <v>0</v>
      </c>
      <c r="AE83" s="39">
        <v>1</v>
      </c>
      <c r="AF83" s="47">
        <f t="shared" si="123"/>
        <v>0</v>
      </c>
      <c r="AG83" s="62"/>
      <c r="AH83" s="194">
        <f t="shared" si="100"/>
        <v>3</v>
      </c>
      <c r="AI83" s="49">
        <f t="shared" si="102"/>
        <v>0</v>
      </c>
      <c r="AJ83" s="50">
        <f t="shared" si="103"/>
        <v>0</v>
      </c>
      <c r="AK83" s="62"/>
      <c r="AL83" s="194">
        <f t="shared" si="101"/>
        <v>3</v>
      </c>
      <c r="AM83" s="49">
        <f t="shared" si="104"/>
        <v>0</v>
      </c>
      <c r="AN83" s="50">
        <f t="shared" si="105"/>
        <v>0</v>
      </c>
      <c r="AO83" s="62"/>
      <c r="AP83" s="49">
        <f t="shared" si="106"/>
        <v>0</v>
      </c>
      <c r="AQ83" s="50">
        <f t="shared" si="107"/>
        <v>0</v>
      </c>
      <c r="AR83" s="62"/>
      <c r="AS83" s="49">
        <f t="shared" si="108"/>
        <v>0</v>
      </c>
      <c r="AT83" s="50">
        <f t="shared" si="109"/>
        <v>0</v>
      </c>
      <c r="AU83" s="62"/>
      <c r="AV83" s="49">
        <f t="shared" si="110"/>
        <v>0</v>
      </c>
      <c r="AW83" s="50">
        <f t="shared" si="111"/>
        <v>0</v>
      </c>
      <c r="AX83" s="62"/>
      <c r="AY83" s="49">
        <f t="shared" si="112"/>
        <v>0</v>
      </c>
      <c r="AZ83" s="50">
        <f t="shared" si="113"/>
        <v>0</v>
      </c>
      <c r="BA83" s="62"/>
      <c r="BB83" s="49">
        <f t="shared" si="114"/>
        <v>0</v>
      </c>
      <c r="BC83" s="50">
        <f t="shared" si="115"/>
        <v>0</v>
      </c>
      <c r="BD83" s="51">
        <f t="shared" si="124"/>
        <v>0</v>
      </c>
    </row>
    <row r="84" spans="1:56" hidden="1">
      <c r="A84" s="32"/>
      <c r="B84" s="61"/>
      <c r="C84" s="33"/>
      <c r="D84" s="34"/>
      <c r="E84" s="35"/>
      <c r="F84" s="36"/>
      <c r="G84" s="73"/>
      <c r="H84" s="72"/>
      <c r="I84" s="74">
        <f>IF(H84=Tablas!$B$5,Tablas!$C$5,VLOOKUP(H84,Tablas!$B$5:$D$40,2,FALSE))</f>
        <v>1</v>
      </c>
      <c r="J84" s="71">
        <f>IF(I84=0,"",VLOOKUP(I84,Tablas!$C$5:$D$40,2,FALSE))</f>
        <v>0</v>
      </c>
      <c r="K84" s="37" t="str">
        <f t="shared" si="117"/>
        <v>0</v>
      </c>
      <c r="L84" s="38">
        <f t="shared" si="92"/>
        <v>0</v>
      </c>
      <c r="M84" s="38">
        <f t="shared" si="93"/>
        <v>0</v>
      </c>
      <c r="N84" s="38">
        <f t="shared" si="94"/>
        <v>0</v>
      </c>
      <c r="O84" s="38">
        <f t="shared" si="95"/>
        <v>0</v>
      </c>
      <c r="P84" s="38">
        <f t="shared" si="96"/>
        <v>0</v>
      </c>
      <c r="Q84" s="39">
        <v>1</v>
      </c>
      <c r="R84" s="40">
        <f t="shared" si="97"/>
        <v>0</v>
      </c>
      <c r="S84" s="39">
        <v>1</v>
      </c>
      <c r="T84" s="41">
        <f t="shared" si="98"/>
        <v>0</v>
      </c>
      <c r="U84" s="42">
        <f t="shared" si="118"/>
        <v>0</v>
      </c>
      <c r="V84" s="43">
        <f t="shared" si="119"/>
        <v>0</v>
      </c>
      <c r="W84" s="193">
        <f t="shared" si="116"/>
        <v>10.5</v>
      </c>
      <c r="X84" s="44">
        <f t="shared" si="99"/>
        <v>0</v>
      </c>
      <c r="Y84" s="45">
        <f t="shared" si="120"/>
        <v>0</v>
      </c>
      <c r="Z84" s="46" t="s">
        <v>0</v>
      </c>
      <c r="AA84" s="39">
        <v>1</v>
      </c>
      <c r="AB84" s="47">
        <f t="shared" si="121"/>
        <v>0</v>
      </c>
      <c r="AC84" s="39">
        <v>1</v>
      </c>
      <c r="AD84" s="47">
        <f t="shared" si="122"/>
        <v>0</v>
      </c>
      <c r="AE84" s="39">
        <v>1</v>
      </c>
      <c r="AF84" s="47">
        <f t="shared" si="123"/>
        <v>0</v>
      </c>
      <c r="AG84" s="62"/>
      <c r="AH84" s="194">
        <f t="shared" si="100"/>
        <v>3</v>
      </c>
      <c r="AI84" s="49">
        <f t="shared" si="102"/>
        <v>0</v>
      </c>
      <c r="AJ84" s="50">
        <f t="shared" si="103"/>
        <v>0</v>
      </c>
      <c r="AK84" s="62"/>
      <c r="AL84" s="194">
        <f t="shared" si="101"/>
        <v>3</v>
      </c>
      <c r="AM84" s="49">
        <f t="shared" si="104"/>
        <v>0</v>
      </c>
      <c r="AN84" s="50">
        <f t="shared" si="105"/>
        <v>0</v>
      </c>
      <c r="AO84" s="62"/>
      <c r="AP84" s="49">
        <f t="shared" si="106"/>
        <v>0</v>
      </c>
      <c r="AQ84" s="50">
        <f t="shared" si="107"/>
        <v>0</v>
      </c>
      <c r="AR84" s="62"/>
      <c r="AS84" s="49">
        <f t="shared" si="108"/>
        <v>0</v>
      </c>
      <c r="AT84" s="50">
        <f t="shared" si="109"/>
        <v>0</v>
      </c>
      <c r="AU84" s="62"/>
      <c r="AV84" s="49">
        <f t="shared" si="110"/>
        <v>0</v>
      </c>
      <c r="AW84" s="50">
        <f t="shared" si="111"/>
        <v>0</v>
      </c>
      <c r="AX84" s="62"/>
      <c r="AY84" s="49">
        <f t="shared" si="112"/>
        <v>0</v>
      </c>
      <c r="AZ84" s="50">
        <f t="shared" si="113"/>
        <v>0</v>
      </c>
      <c r="BA84" s="62"/>
      <c r="BB84" s="49">
        <f t="shared" si="114"/>
        <v>0</v>
      </c>
      <c r="BC84" s="50">
        <f t="shared" si="115"/>
        <v>0</v>
      </c>
      <c r="BD84" s="51">
        <f t="shared" si="124"/>
        <v>0</v>
      </c>
    </row>
    <row r="85" spans="1:56" hidden="1">
      <c r="A85" s="32"/>
      <c r="B85" s="61"/>
      <c r="C85" s="33"/>
      <c r="D85" s="34"/>
      <c r="E85" s="35"/>
      <c r="F85" s="36"/>
      <c r="G85" s="73"/>
      <c r="H85" s="72"/>
      <c r="I85" s="74">
        <f>IF(H85=Tablas!$B$5,Tablas!$C$5,VLOOKUP(H85,Tablas!$B$5:$D$40,2,FALSE))</f>
        <v>1</v>
      </c>
      <c r="J85" s="71">
        <f>IF(I85=0,"",VLOOKUP(I85,Tablas!$C$5:$D$40,2,FALSE))</f>
        <v>0</v>
      </c>
      <c r="K85" s="37" t="str">
        <f t="shared" si="117"/>
        <v>0</v>
      </c>
      <c r="L85" s="38">
        <f t="shared" si="92"/>
        <v>0</v>
      </c>
      <c r="M85" s="38">
        <f t="shared" si="93"/>
        <v>0</v>
      </c>
      <c r="N85" s="38">
        <f t="shared" si="94"/>
        <v>0</v>
      </c>
      <c r="O85" s="38">
        <f t="shared" si="95"/>
        <v>0</v>
      </c>
      <c r="P85" s="38">
        <f t="shared" si="96"/>
        <v>0</v>
      </c>
      <c r="Q85" s="39">
        <v>1</v>
      </c>
      <c r="R85" s="40">
        <f t="shared" si="97"/>
        <v>0</v>
      </c>
      <c r="S85" s="39">
        <v>1</v>
      </c>
      <c r="T85" s="41">
        <f t="shared" si="98"/>
        <v>0</v>
      </c>
      <c r="U85" s="42">
        <f t="shared" si="118"/>
        <v>0</v>
      </c>
      <c r="V85" s="43">
        <f t="shared" si="119"/>
        <v>0</v>
      </c>
      <c r="W85" s="193">
        <f t="shared" si="116"/>
        <v>10.5</v>
      </c>
      <c r="X85" s="44">
        <f t="shared" si="99"/>
        <v>0</v>
      </c>
      <c r="Y85" s="45">
        <f t="shared" si="120"/>
        <v>0</v>
      </c>
      <c r="Z85" s="46" t="s">
        <v>0</v>
      </c>
      <c r="AA85" s="39">
        <v>1</v>
      </c>
      <c r="AB85" s="47">
        <f t="shared" si="121"/>
        <v>0</v>
      </c>
      <c r="AC85" s="39">
        <v>1</v>
      </c>
      <c r="AD85" s="47">
        <f t="shared" si="122"/>
        <v>0</v>
      </c>
      <c r="AE85" s="39">
        <v>1</v>
      </c>
      <c r="AF85" s="47">
        <f t="shared" si="123"/>
        <v>0</v>
      </c>
      <c r="AG85" s="62"/>
      <c r="AH85" s="194">
        <f t="shared" si="100"/>
        <v>3</v>
      </c>
      <c r="AI85" s="49">
        <f t="shared" si="102"/>
        <v>0</v>
      </c>
      <c r="AJ85" s="50">
        <f t="shared" si="103"/>
        <v>0</v>
      </c>
      <c r="AK85" s="62"/>
      <c r="AL85" s="194">
        <f t="shared" si="101"/>
        <v>3</v>
      </c>
      <c r="AM85" s="49">
        <f t="shared" si="104"/>
        <v>0</v>
      </c>
      <c r="AN85" s="50">
        <f t="shared" si="105"/>
        <v>0</v>
      </c>
      <c r="AO85" s="62"/>
      <c r="AP85" s="49">
        <f t="shared" si="106"/>
        <v>0</v>
      </c>
      <c r="AQ85" s="50">
        <f t="shared" si="107"/>
        <v>0</v>
      </c>
      <c r="AR85" s="62"/>
      <c r="AS85" s="49">
        <f t="shared" si="108"/>
        <v>0</v>
      </c>
      <c r="AT85" s="50">
        <f t="shared" si="109"/>
        <v>0</v>
      </c>
      <c r="AU85" s="62"/>
      <c r="AV85" s="49">
        <f t="shared" si="110"/>
        <v>0</v>
      </c>
      <c r="AW85" s="50">
        <f t="shared" si="111"/>
        <v>0</v>
      </c>
      <c r="AX85" s="62"/>
      <c r="AY85" s="49">
        <f t="shared" si="112"/>
        <v>0</v>
      </c>
      <c r="AZ85" s="50">
        <f t="shared" si="113"/>
        <v>0</v>
      </c>
      <c r="BA85" s="62"/>
      <c r="BB85" s="49">
        <f t="shared" si="114"/>
        <v>0</v>
      </c>
      <c r="BC85" s="50">
        <f t="shared" si="115"/>
        <v>0</v>
      </c>
      <c r="BD85" s="51">
        <f t="shared" si="124"/>
        <v>0</v>
      </c>
    </row>
    <row r="86" spans="1:56" hidden="1">
      <c r="A86" s="32"/>
      <c r="B86" s="61"/>
      <c r="C86" s="33"/>
      <c r="D86" s="34"/>
      <c r="E86" s="35"/>
      <c r="F86" s="36"/>
      <c r="G86" s="73"/>
      <c r="H86" s="72"/>
      <c r="I86" s="74">
        <f>IF(H86=Tablas!$B$5,Tablas!$C$5,VLOOKUP(H86,Tablas!$B$5:$D$40,2,FALSE))</f>
        <v>1</v>
      </c>
      <c r="J86" s="71">
        <f>IF(I86=0,"",VLOOKUP(I86,Tablas!$C$5:$D$40,2,FALSE))</f>
        <v>0</v>
      </c>
      <c r="K86" s="37" t="str">
        <f t="shared" si="117"/>
        <v>0</v>
      </c>
      <c r="L86" s="38">
        <f t="shared" si="92"/>
        <v>0</v>
      </c>
      <c r="M86" s="38">
        <f t="shared" si="93"/>
        <v>0</v>
      </c>
      <c r="N86" s="38">
        <f t="shared" si="94"/>
        <v>0</v>
      </c>
      <c r="O86" s="38">
        <f t="shared" si="95"/>
        <v>0</v>
      </c>
      <c r="P86" s="38">
        <f t="shared" si="96"/>
        <v>0</v>
      </c>
      <c r="Q86" s="39">
        <v>1</v>
      </c>
      <c r="R86" s="40">
        <f t="shared" si="97"/>
        <v>0</v>
      </c>
      <c r="S86" s="39">
        <v>1</v>
      </c>
      <c r="T86" s="41">
        <f t="shared" si="98"/>
        <v>0</v>
      </c>
      <c r="U86" s="42">
        <f t="shared" si="118"/>
        <v>0</v>
      </c>
      <c r="V86" s="43">
        <f t="shared" si="119"/>
        <v>0</v>
      </c>
      <c r="W86" s="193">
        <f t="shared" si="116"/>
        <v>10.5</v>
      </c>
      <c r="X86" s="44">
        <f t="shared" si="99"/>
        <v>0</v>
      </c>
      <c r="Y86" s="45">
        <f t="shared" si="120"/>
        <v>0</v>
      </c>
      <c r="Z86" s="46" t="s">
        <v>0</v>
      </c>
      <c r="AA86" s="39">
        <v>1</v>
      </c>
      <c r="AB86" s="47">
        <f t="shared" si="121"/>
        <v>0</v>
      </c>
      <c r="AC86" s="39">
        <v>1</v>
      </c>
      <c r="AD86" s="47">
        <f t="shared" si="122"/>
        <v>0</v>
      </c>
      <c r="AE86" s="39">
        <v>1</v>
      </c>
      <c r="AF86" s="47">
        <f t="shared" si="123"/>
        <v>0</v>
      </c>
      <c r="AG86" s="62"/>
      <c r="AH86" s="194">
        <f t="shared" si="100"/>
        <v>3</v>
      </c>
      <c r="AI86" s="49">
        <f t="shared" si="102"/>
        <v>0</v>
      </c>
      <c r="AJ86" s="50">
        <f t="shared" si="103"/>
        <v>0</v>
      </c>
      <c r="AK86" s="62"/>
      <c r="AL86" s="194">
        <f t="shared" si="101"/>
        <v>3</v>
      </c>
      <c r="AM86" s="49">
        <f t="shared" si="104"/>
        <v>0</v>
      </c>
      <c r="AN86" s="50">
        <f t="shared" si="105"/>
        <v>0</v>
      </c>
      <c r="AO86" s="62"/>
      <c r="AP86" s="49">
        <f t="shared" si="106"/>
        <v>0</v>
      </c>
      <c r="AQ86" s="50">
        <f t="shared" si="107"/>
        <v>0</v>
      </c>
      <c r="AR86" s="62"/>
      <c r="AS86" s="49">
        <f t="shared" si="108"/>
        <v>0</v>
      </c>
      <c r="AT86" s="50">
        <f t="shared" si="109"/>
        <v>0</v>
      </c>
      <c r="AU86" s="62"/>
      <c r="AV86" s="49">
        <f t="shared" si="110"/>
        <v>0</v>
      </c>
      <c r="AW86" s="50">
        <f t="shared" si="111"/>
        <v>0</v>
      </c>
      <c r="AX86" s="62"/>
      <c r="AY86" s="49">
        <f t="shared" si="112"/>
        <v>0</v>
      </c>
      <c r="AZ86" s="50">
        <f t="shared" si="113"/>
        <v>0</v>
      </c>
      <c r="BA86" s="62"/>
      <c r="BB86" s="49">
        <f t="shared" si="114"/>
        <v>0</v>
      </c>
      <c r="BC86" s="50">
        <f t="shared" si="115"/>
        <v>0</v>
      </c>
      <c r="BD86" s="51">
        <f t="shared" si="124"/>
        <v>0</v>
      </c>
    </row>
    <row r="87" spans="1:56" hidden="1">
      <c r="A87" s="32"/>
      <c r="B87" s="61"/>
      <c r="C87" s="33"/>
      <c r="D87" s="34"/>
      <c r="E87" s="35"/>
      <c r="F87" s="36"/>
      <c r="G87" s="73"/>
      <c r="H87" s="72"/>
      <c r="I87" s="74">
        <f>IF(H87=Tablas!$B$5,Tablas!$C$5,VLOOKUP(H87,Tablas!$B$5:$D$40,2,FALSE))</f>
        <v>1</v>
      </c>
      <c r="J87" s="71">
        <f>IF(I87=0,"",VLOOKUP(I87,Tablas!$C$5:$D$40,2,FALSE))</f>
        <v>0</v>
      </c>
      <c r="K87" s="37" t="str">
        <f t="shared" si="117"/>
        <v>0</v>
      </c>
      <c r="L87" s="38">
        <f t="shared" si="92"/>
        <v>0</v>
      </c>
      <c r="M87" s="38">
        <f t="shared" si="93"/>
        <v>0</v>
      </c>
      <c r="N87" s="38">
        <f t="shared" si="94"/>
        <v>0</v>
      </c>
      <c r="O87" s="38">
        <f t="shared" si="95"/>
        <v>0</v>
      </c>
      <c r="P87" s="38">
        <f t="shared" si="96"/>
        <v>0</v>
      </c>
      <c r="Q87" s="39">
        <v>1</v>
      </c>
      <c r="R87" s="40">
        <f t="shared" si="97"/>
        <v>0</v>
      </c>
      <c r="S87" s="39">
        <v>1</v>
      </c>
      <c r="T87" s="41">
        <f t="shared" si="98"/>
        <v>0</v>
      </c>
      <c r="U87" s="42">
        <f t="shared" si="118"/>
        <v>0</v>
      </c>
      <c r="V87" s="43">
        <f t="shared" si="119"/>
        <v>0</v>
      </c>
      <c r="W87" s="193">
        <f t="shared" si="116"/>
        <v>10.5</v>
      </c>
      <c r="X87" s="44">
        <f t="shared" si="99"/>
        <v>0</v>
      </c>
      <c r="Y87" s="45">
        <f t="shared" si="120"/>
        <v>0</v>
      </c>
      <c r="Z87" s="46" t="s">
        <v>0</v>
      </c>
      <c r="AA87" s="39">
        <v>1</v>
      </c>
      <c r="AB87" s="47">
        <f t="shared" si="121"/>
        <v>0</v>
      </c>
      <c r="AC87" s="39">
        <v>1</v>
      </c>
      <c r="AD87" s="47">
        <f t="shared" si="122"/>
        <v>0</v>
      </c>
      <c r="AE87" s="39">
        <v>1</v>
      </c>
      <c r="AF87" s="47">
        <f t="shared" si="123"/>
        <v>0</v>
      </c>
      <c r="AG87" s="62"/>
      <c r="AH87" s="194">
        <f t="shared" si="100"/>
        <v>3</v>
      </c>
      <c r="AI87" s="49">
        <f t="shared" si="102"/>
        <v>0</v>
      </c>
      <c r="AJ87" s="50">
        <f t="shared" si="103"/>
        <v>0</v>
      </c>
      <c r="AK87" s="62"/>
      <c r="AL87" s="194">
        <f t="shared" si="101"/>
        <v>3</v>
      </c>
      <c r="AM87" s="49">
        <f t="shared" si="104"/>
        <v>0</v>
      </c>
      <c r="AN87" s="50">
        <f t="shared" si="105"/>
        <v>0</v>
      </c>
      <c r="AO87" s="48"/>
      <c r="AP87" s="49">
        <f t="shared" si="106"/>
        <v>0</v>
      </c>
      <c r="AQ87" s="50">
        <f t="shared" si="107"/>
        <v>0</v>
      </c>
      <c r="AR87" s="62"/>
      <c r="AS87" s="49">
        <f t="shared" si="108"/>
        <v>0</v>
      </c>
      <c r="AT87" s="50">
        <f t="shared" si="109"/>
        <v>0</v>
      </c>
      <c r="AU87" s="62"/>
      <c r="AV87" s="49">
        <f t="shared" si="110"/>
        <v>0</v>
      </c>
      <c r="AW87" s="50">
        <f t="shared" si="111"/>
        <v>0</v>
      </c>
      <c r="AX87" s="48">
        <f t="shared" ref="AX87:AX100" si="125">+$F87*0.6</f>
        <v>0</v>
      </c>
      <c r="AY87" s="49">
        <f t="shared" si="112"/>
        <v>0</v>
      </c>
      <c r="AZ87" s="50">
        <f t="shared" si="113"/>
        <v>0</v>
      </c>
      <c r="BA87" s="62"/>
      <c r="BB87" s="49">
        <f t="shared" si="114"/>
        <v>0</v>
      </c>
      <c r="BC87" s="50">
        <f t="shared" si="115"/>
        <v>0</v>
      </c>
      <c r="BD87" s="51">
        <f t="shared" si="124"/>
        <v>0</v>
      </c>
    </row>
    <row r="88" spans="1:56" hidden="1">
      <c r="A88" s="32"/>
      <c r="B88" s="61"/>
      <c r="C88" s="33"/>
      <c r="D88" s="34"/>
      <c r="E88" s="35"/>
      <c r="F88" s="36"/>
      <c r="G88" s="73"/>
      <c r="H88" s="72"/>
      <c r="I88" s="74">
        <f>IF(H88=Tablas!$B$5,Tablas!$C$5,VLOOKUP(H88,Tablas!$B$5:$D$40,2,FALSE))</f>
        <v>1</v>
      </c>
      <c r="J88" s="71">
        <f>IF(I88=0,"",VLOOKUP(I88,Tablas!$C$5:$D$40,2,FALSE))</f>
        <v>0</v>
      </c>
      <c r="K88" s="37" t="str">
        <f t="shared" si="117"/>
        <v>0</v>
      </c>
      <c r="L88" s="38">
        <f t="shared" si="92"/>
        <v>0</v>
      </c>
      <c r="M88" s="38">
        <f t="shared" si="93"/>
        <v>0</v>
      </c>
      <c r="N88" s="38">
        <f t="shared" si="94"/>
        <v>0</v>
      </c>
      <c r="O88" s="38">
        <f t="shared" si="95"/>
        <v>0</v>
      </c>
      <c r="P88" s="38">
        <f t="shared" si="96"/>
        <v>0</v>
      </c>
      <c r="Q88" s="39">
        <v>1</v>
      </c>
      <c r="R88" s="40">
        <f t="shared" si="97"/>
        <v>0</v>
      </c>
      <c r="S88" s="39">
        <v>1</v>
      </c>
      <c r="T88" s="41">
        <f t="shared" si="98"/>
        <v>0</v>
      </c>
      <c r="U88" s="42">
        <f t="shared" si="118"/>
        <v>0</v>
      </c>
      <c r="V88" s="43">
        <f t="shared" si="119"/>
        <v>0</v>
      </c>
      <c r="W88" s="193">
        <f t="shared" si="116"/>
        <v>10.5</v>
      </c>
      <c r="X88" s="44">
        <f t="shared" si="99"/>
        <v>0</v>
      </c>
      <c r="Y88" s="45">
        <f t="shared" si="120"/>
        <v>0</v>
      </c>
      <c r="Z88" s="46" t="s">
        <v>0</v>
      </c>
      <c r="AA88" s="39">
        <v>1</v>
      </c>
      <c r="AB88" s="47">
        <f t="shared" si="121"/>
        <v>0</v>
      </c>
      <c r="AC88" s="39">
        <v>1</v>
      </c>
      <c r="AD88" s="47">
        <f t="shared" si="122"/>
        <v>0</v>
      </c>
      <c r="AE88" s="39">
        <v>1</v>
      </c>
      <c r="AF88" s="47">
        <f t="shared" si="123"/>
        <v>0</v>
      </c>
      <c r="AG88" s="62"/>
      <c r="AH88" s="194">
        <f t="shared" si="100"/>
        <v>3</v>
      </c>
      <c r="AI88" s="49">
        <f t="shared" si="102"/>
        <v>0</v>
      </c>
      <c r="AJ88" s="50">
        <f t="shared" si="103"/>
        <v>0</v>
      </c>
      <c r="AK88" s="62"/>
      <c r="AL88" s="194">
        <f t="shared" si="101"/>
        <v>3</v>
      </c>
      <c r="AM88" s="49">
        <f t="shared" si="104"/>
        <v>0</v>
      </c>
      <c r="AN88" s="50">
        <f t="shared" si="105"/>
        <v>0</v>
      </c>
      <c r="AO88" s="48"/>
      <c r="AP88" s="49">
        <f t="shared" si="106"/>
        <v>0</v>
      </c>
      <c r="AQ88" s="50">
        <f t="shared" si="107"/>
        <v>0</v>
      </c>
      <c r="AR88" s="62"/>
      <c r="AS88" s="49">
        <f t="shared" si="108"/>
        <v>0</v>
      </c>
      <c r="AT88" s="50">
        <f t="shared" si="109"/>
        <v>0</v>
      </c>
      <c r="AU88" s="62"/>
      <c r="AV88" s="49">
        <f t="shared" si="110"/>
        <v>0</v>
      </c>
      <c r="AW88" s="50">
        <f t="shared" si="111"/>
        <v>0</v>
      </c>
      <c r="AX88" s="48">
        <f t="shared" si="125"/>
        <v>0</v>
      </c>
      <c r="AY88" s="49">
        <f t="shared" si="112"/>
        <v>0</v>
      </c>
      <c r="AZ88" s="50">
        <f t="shared" si="113"/>
        <v>0</v>
      </c>
      <c r="BA88" s="62"/>
      <c r="BB88" s="49">
        <f t="shared" si="114"/>
        <v>0</v>
      </c>
      <c r="BC88" s="50">
        <f t="shared" si="115"/>
        <v>0</v>
      </c>
      <c r="BD88" s="51">
        <f t="shared" si="124"/>
        <v>0</v>
      </c>
    </row>
    <row r="89" spans="1:56" hidden="1">
      <c r="A89" s="32"/>
      <c r="B89" s="61"/>
      <c r="C89" s="33"/>
      <c r="D89" s="34"/>
      <c r="E89" s="35"/>
      <c r="F89" s="36"/>
      <c r="G89" s="73"/>
      <c r="H89" s="72"/>
      <c r="I89" s="74">
        <f>IF(H89=Tablas!$B$5,Tablas!$C$5,VLOOKUP(H89,Tablas!$B$5:$D$40,2,FALSE))</f>
        <v>1</v>
      </c>
      <c r="J89" s="71">
        <f>IF(I89=0,"",VLOOKUP(I89,Tablas!$C$5:$D$40,2,FALSE))</f>
        <v>0</v>
      </c>
      <c r="K89" s="37" t="str">
        <f t="shared" si="117"/>
        <v>0</v>
      </c>
      <c r="L89" s="38">
        <f t="shared" si="92"/>
        <v>0</v>
      </c>
      <c r="M89" s="38">
        <f t="shared" si="93"/>
        <v>0</v>
      </c>
      <c r="N89" s="38">
        <f t="shared" si="94"/>
        <v>0</v>
      </c>
      <c r="O89" s="38">
        <f t="shared" si="95"/>
        <v>0</v>
      </c>
      <c r="P89" s="38">
        <f t="shared" si="96"/>
        <v>0</v>
      </c>
      <c r="Q89" s="39">
        <v>1</v>
      </c>
      <c r="R89" s="40">
        <f t="shared" si="97"/>
        <v>0</v>
      </c>
      <c r="S89" s="39">
        <v>1</v>
      </c>
      <c r="T89" s="41">
        <f t="shared" si="98"/>
        <v>0</v>
      </c>
      <c r="U89" s="42">
        <f t="shared" si="118"/>
        <v>0</v>
      </c>
      <c r="V89" s="43">
        <f t="shared" si="119"/>
        <v>0</v>
      </c>
      <c r="W89" s="193">
        <f t="shared" si="116"/>
        <v>10.5</v>
      </c>
      <c r="X89" s="44">
        <f t="shared" si="99"/>
        <v>0</v>
      </c>
      <c r="Y89" s="45">
        <f t="shared" si="120"/>
        <v>0</v>
      </c>
      <c r="Z89" s="46" t="s">
        <v>0</v>
      </c>
      <c r="AA89" s="39">
        <v>1</v>
      </c>
      <c r="AB89" s="47">
        <f t="shared" si="121"/>
        <v>0</v>
      </c>
      <c r="AC89" s="39">
        <v>1</v>
      </c>
      <c r="AD89" s="47">
        <f t="shared" si="122"/>
        <v>0</v>
      </c>
      <c r="AE89" s="39">
        <v>1</v>
      </c>
      <c r="AF89" s="47">
        <f t="shared" si="123"/>
        <v>0</v>
      </c>
      <c r="AG89" s="62"/>
      <c r="AH89" s="194">
        <f t="shared" si="100"/>
        <v>3</v>
      </c>
      <c r="AI89" s="49">
        <f t="shared" si="102"/>
        <v>0</v>
      </c>
      <c r="AJ89" s="50">
        <f t="shared" si="103"/>
        <v>0</v>
      </c>
      <c r="AK89" s="62"/>
      <c r="AL89" s="194">
        <f t="shared" si="101"/>
        <v>3</v>
      </c>
      <c r="AM89" s="49">
        <f t="shared" si="104"/>
        <v>0</v>
      </c>
      <c r="AN89" s="50">
        <f t="shared" si="105"/>
        <v>0</v>
      </c>
      <c r="AO89" s="48"/>
      <c r="AP89" s="49">
        <f t="shared" si="106"/>
        <v>0</v>
      </c>
      <c r="AQ89" s="50">
        <f t="shared" si="107"/>
        <v>0</v>
      </c>
      <c r="AR89" s="62"/>
      <c r="AS89" s="49">
        <f t="shared" si="108"/>
        <v>0</v>
      </c>
      <c r="AT89" s="50">
        <f t="shared" si="109"/>
        <v>0</v>
      </c>
      <c r="AU89" s="62"/>
      <c r="AV89" s="49">
        <f t="shared" si="110"/>
        <v>0</v>
      </c>
      <c r="AW89" s="50">
        <f t="shared" si="111"/>
        <v>0</v>
      </c>
      <c r="AX89" s="48">
        <f t="shared" si="125"/>
        <v>0</v>
      </c>
      <c r="AY89" s="49">
        <f t="shared" si="112"/>
        <v>0</v>
      </c>
      <c r="AZ89" s="50">
        <f t="shared" si="113"/>
        <v>0</v>
      </c>
      <c r="BA89" s="62"/>
      <c r="BB89" s="49">
        <f t="shared" si="114"/>
        <v>0</v>
      </c>
      <c r="BC89" s="50">
        <f t="shared" si="115"/>
        <v>0</v>
      </c>
      <c r="BD89" s="51">
        <f t="shared" si="124"/>
        <v>0</v>
      </c>
    </row>
    <row r="90" spans="1:56" hidden="1">
      <c r="A90" s="32"/>
      <c r="B90" s="61"/>
      <c r="C90" s="33"/>
      <c r="D90" s="34"/>
      <c r="E90" s="35"/>
      <c r="F90" s="36"/>
      <c r="G90" s="73"/>
      <c r="H90" s="72"/>
      <c r="I90" s="74">
        <f>IF(H90=Tablas!$B$5,Tablas!$C$5,VLOOKUP(H90,Tablas!$B$5:$D$40,2,FALSE))</f>
        <v>1</v>
      </c>
      <c r="J90" s="71">
        <f>IF(I90=0,"",VLOOKUP(I90,Tablas!$C$5:$D$40,2,FALSE))</f>
        <v>0</v>
      </c>
      <c r="K90" s="37" t="str">
        <f t="shared" si="117"/>
        <v>0</v>
      </c>
      <c r="L90" s="38">
        <f t="shared" si="92"/>
        <v>0</v>
      </c>
      <c r="M90" s="38">
        <f t="shared" si="93"/>
        <v>0</v>
      </c>
      <c r="N90" s="38">
        <f t="shared" si="94"/>
        <v>0</v>
      </c>
      <c r="O90" s="38">
        <f t="shared" si="95"/>
        <v>0</v>
      </c>
      <c r="P90" s="38">
        <f t="shared" si="96"/>
        <v>0</v>
      </c>
      <c r="Q90" s="39">
        <v>1</v>
      </c>
      <c r="R90" s="40">
        <f t="shared" si="97"/>
        <v>0</v>
      </c>
      <c r="S90" s="39">
        <v>1</v>
      </c>
      <c r="T90" s="41">
        <f t="shared" si="98"/>
        <v>0</v>
      </c>
      <c r="U90" s="42">
        <f t="shared" si="118"/>
        <v>0</v>
      </c>
      <c r="V90" s="43">
        <f t="shared" si="119"/>
        <v>0</v>
      </c>
      <c r="W90" s="193">
        <f t="shared" si="116"/>
        <v>10.5</v>
      </c>
      <c r="X90" s="44">
        <f t="shared" si="99"/>
        <v>0</v>
      </c>
      <c r="Y90" s="45">
        <f t="shared" si="120"/>
        <v>0</v>
      </c>
      <c r="Z90" s="46" t="s">
        <v>0</v>
      </c>
      <c r="AA90" s="39">
        <v>1</v>
      </c>
      <c r="AB90" s="47">
        <f t="shared" si="121"/>
        <v>0</v>
      </c>
      <c r="AC90" s="39">
        <v>1</v>
      </c>
      <c r="AD90" s="47">
        <f t="shared" si="122"/>
        <v>0</v>
      </c>
      <c r="AE90" s="39">
        <v>1</v>
      </c>
      <c r="AF90" s="47">
        <f t="shared" si="123"/>
        <v>0</v>
      </c>
      <c r="AG90" s="62"/>
      <c r="AH90" s="194">
        <f t="shared" si="100"/>
        <v>3</v>
      </c>
      <c r="AI90" s="49">
        <f t="shared" si="102"/>
        <v>0</v>
      </c>
      <c r="AJ90" s="50">
        <f t="shared" si="103"/>
        <v>0</v>
      </c>
      <c r="AK90" s="62"/>
      <c r="AL90" s="194">
        <f t="shared" si="101"/>
        <v>3</v>
      </c>
      <c r="AM90" s="49">
        <f t="shared" si="104"/>
        <v>0</v>
      </c>
      <c r="AN90" s="50">
        <f t="shared" si="105"/>
        <v>0</v>
      </c>
      <c r="AO90" s="48"/>
      <c r="AP90" s="49">
        <f t="shared" si="106"/>
        <v>0</v>
      </c>
      <c r="AQ90" s="50">
        <f t="shared" si="107"/>
        <v>0</v>
      </c>
      <c r="AR90" s="62"/>
      <c r="AS90" s="49">
        <f t="shared" si="108"/>
        <v>0</v>
      </c>
      <c r="AT90" s="50">
        <f t="shared" si="109"/>
        <v>0</v>
      </c>
      <c r="AU90" s="62"/>
      <c r="AV90" s="49">
        <f t="shared" si="110"/>
        <v>0</v>
      </c>
      <c r="AW90" s="50">
        <f t="shared" si="111"/>
        <v>0</v>
      </c>
      <c r="AX90" s="48">
        <f t="shared" si="125"/>
        <v>0</v>
      </c>
      <c r="AY90" s="49">
        <f t="shared" si="112"/>
        <v>0</v>
      </c>
      <c r="AZ90" s="50">
        <f t="shared" si="113"/>
        <v>0</v>
      </c>
      <c r="BA90" s="62"/>
      <c r="BB90" s="49">
        <f t="shared" si="114"/>
        <v>0</v>
      </c>
      <c r="BC90" s="50">
        <f t="shared" si="115"/>
        <v>0</v>
      </c>
      <c r="BD90" s="51">
        <f t="shared" si="124"/>
        <v>0</v>
      </c>
    </row>
    <row r="91" spans="1:56" hidden="1">
      <c r="A91" s="32"/>
      <c r="B91" s="61"/>
      <c r="C91" s="33"/>
      <c r="D91" s="34"/>
      <c r="E91" s="35"/>
      <c r="F91" s="36"/>
      <c r="G91" s="73"/>
      <c r="H91" s="72"/>
      <c r="I91" s="74">
        <f>IF(H91=Tablas!$B$5,Tablas!$C$5,VLOOKUP(H91,Tablas!$B$5:$D$40,2,FALSE))</f>
        <v>1</v>
      </c>
      <c r="J91" s="71">
        <f>IF(I91=0,"",VLOOKUP(I91,Tablas!$C$5:$D$40,2,FALSE))</f>
        <v>0</v>
      </c>
      <c r="K91" s="37" t="str">
        <f t="shared" si="117"/>
        <v>0</v>
      </c>
      <c r="L91" s="38">
        <f t="shared" si="92"/>
        <v>0</v>
      </c>
      <c r="M91" s="38">
        <f t="shared" si="93"/>
        <v>0</v>
      </c>
      <c r="N91" s="38">
        <f t="shared" si="94"/>
        <v>0</v>
      </c>
      <c r="O91" s="38">
        <f t="shared" si="95"/>
        <v>0</v>
      </c>
      <c r="P91" s="38">
        <f t="shared" si="96"/>
        <v>0</v>
      </c>
      <c r="Q91" s="39">
        <v>1</v>
      </c>
      <c r="R91" s="40">
        <f t="shared" si="97"/>
        <v>0</v>
      </c>
      <c r="S91" s="39">
        <v>1</v>
      </c>
      <c r="T91" s="41">
        <f t="shared" si="98"/>
        <v>0</v>
      </c>
      <c r="U91" s="42">
        <f t="shared" si="118"/>
        <v>0</v>
      </c>
      <c r="V91" s="43">
        <f t="shared" si="119"/>
        <v>0</v>
      </c>
      <c r="W91" s="193">
        <f t="shared" si="116"/>
        <v>10.5</v>
      </c>
      <c r="X91" s="44">
        <f t="shared" si="99"/>
        <v>0</v>
      </c>
      <c r="Y91" s="45">
        <f t="shared" si="120"/>
        <v>0</v>
      </c>
      <c r="Z91" s="46" t="s">
        <v>0</v>
      </c>
      <c r="AA91" s="39">
        <v>1</v>
      </c>
      <c r="AB91" s="47">
        <f t="shared" si="121"/>
        <v>0</v>
      </c>
      <c r="AC91" s="39">
        <v>1</v>
      </c>
      <c r="AD91" s="47">
        <f t="shared" si="122"/>
        <v>0</v>
      </c>
      <c r="AE91" s="39">
        <v>1</v>
      </c>
      <c r="AF91" s="47">
        <f t="shared" si="123"/>
        <v>0</v>
      </c>
      <c r="AG91" s="62"/>
      <c r="AH91" s="194">
        <f t="shared" si="100"/>
        <v>3</v>
      </c>
      <c r="AI91" s="49">
        <f t="shared" si="102"/>
        <v>0</v>
      </c>
      <c r="AJ91" s="50">
        <f t="shared" si="103"/>
        <v>0</v>
      </c>
      <c r="AK91" s="62"/>
      <c r="AL91" s="194">
        <f t="shared" si="101"/>
        <v>3</v>
      </c>
      <c r="AM91" s="49">
        <f t="shared" si="104"/>
        <v>0</v>
      </c>
      <c r="AN91" s="50">
        <f t="shared" si="105"/>
        <v>0</v>
      </c>
      <c r="AO91" s="48"/>
      <c r="AP91" s="49">
        <f t="shared" si="106"/>
        <v>0</v>
      </c>
      <c r="AQ91" s="50">
        <f t="shared" si="107"/>
        <v>0</v>
      </c>
      <c r="AR91" s="62"/>
      <c r="AS91" s="49">
        <f t="shared" si="108"/>
        <v>0</v>
      </c>
      <c r="AT91" s="50">
        <f t="shared" si="109"/>
        <v>0</v>
      </c>
      <c r="AU91" s="62"/>
      <c r="AV91" s="49">
        <f t="shared" si="110"/>
        <v>0</v>
      </c>
      <c r="AW91" s="50">
        <f t="shared" si="111"/>
        <v>0</v>
      </c>
      <c r="AX91" s="48">
        <f t="shared" si="125"/>
        <v>0</v>
      </c>
      <c r="AY91" s="49">
        <f t="shared" si="112"/>
        <v>0</v>
      </c>
      <c r="AZ91" s="50">
        <f t="shared" si="113"/>
        <v>0</v>
      </c>
      <c r="BA91" s="62"/>
      <c r="BB91" s="49">
        <f t="shared" si="114"/>
        <v>0</v>
      </c>
      <c r="BC91" s="50">
        <f t="shared" si="115"/>
        <v>0</v>
      </c>
      <c r="BD91" s="51">
        <f t="shared" si="124"/>
        <v>0</v>
      </c>
    </row>
    <row r="92" spans="1:56" hidden="1">
      <c r="A92" s="32"/>
      <c r="B92" s="61"/>
      <c r="C92" s="33"/>
      <c r="D92" s="34"/>
      <c r="E92" s="35"/>
      <c r="F92" s="36"/>
      <c r="G92" s="73"/>
      <c r="H92" s="72"/>
      <c r="I92" s="74">
        <f>IF(H92=Tablas!$B$5,Tablas!$C$5,VLOOKUP(H92,Tablas!$B$5:$D$40,2,FALSE))</f>
        <v>1</v>
      </c>
      <c r="J92" s="71">
        <f>IF(I92=0,"",VLOOKUP(I92,Tablas!$C$5:$D$40,2,FALSE))</f>
        <v>0</v>
      </c>
      <c r="K92" s="37" t="str">
        <f t="shared" si="117"/>
        <v>0</v>
      </c>
      <c r="L92" s="38">
        <f t="shared" si="92"/>
        <v>0</v>
      </c>
      <c r="M92" s="38">
        <f t="shared" si="93"/>
        <v>0</v>
      </c>
      <c r="N92" s="38">
        <f t="shared" si="94"/>
        <v>0</v>
      </c>
      <c r="O92" s="38">
        <f t="shared" si="95"/>
        <v>0</v>
      </c>
      <c r="P92" s="38">
        <f t="shared" si="96"/>
        <v>0</v>
      </c>
      <c r="Q92" s="39">
        <v>1</v>
      </c>
      <c r="R92" s="40">
        <f t="shared" si="97"/>
        <v>0</v>
      </c>
      <c r="S92" s="39">
        <v>1</v>
      </c>
      <c r="T92" s="41">
        <f t="shared" si="98"/>
        <v>0</v>
      </c>
      <c r="U92" s="42">
        <f t="shared" si="118"/>
        <v>0</v>
      </c>
      <c r="V92" s="43">
        <f t="shared" si="119"/>
        <v>0</v>
      </c>
      <c r="W92" s="193">
        <f t="shared" si="116"/>
        <v>10.5</v>
      </c>
      <c r="X92" s="44">
        <f t="shared" si="99"/>
        <v>0</v>
      </c>
      <c r="Y92" s="45">
        <f t="shared" si="120"/>
        <v>0</v>
      </c>
      <c r="Z92" s="46" t="s">
        <v>0</v>
      </c>
      <c r="AA92" s="39">
        <v>1</v>
      </c>
      <c r="AB92" s="47">
        <f t="shared" si="121"/>
        <v>0</v>
      </c>
      <c r="AC92" s="39">
        <v>1</v>
      </c>
      <c r="AD92" s="47">
        <f t="shared" si="122"/>
        <v>0</v>
      </c>
      <c r="AE92" s="39">
        <v>1</v>
      </c>
      <c r="AF92" s="47">
        <f t="shared" si="123"/>
        <v>0</v>
      </c>
      <c r="AG92" s="62"/>
      <c r="AH92" s="194">
        <f t="shared" si="100"/>
        <v>3</v>
      </c>
      <c r="AI92" s="49">
        <f t="shared" si="102"/>
        <v>0</v>
      </c>
      <c r="AJ92" s="50">
        <f t="shared" si="103"/>
        <v>0</v>
      </c>
      <c r="AK92" s="62"/>
      <c r="AL92" s="194">
        <f t="shared" si="101"/>
        <v>3</v>
      </c>
      <c r="AM92" s="49">
        <f t="shared" si="104"/>
        <v>0</v>
      </c>
      <c r="AN92" s="50">
        <f t="shared" si="105"/>
        <v>0</v>
      </c>
      <c r="AO92" s="48"/>
      <c r="AP92" s="49">
        <f t="shared" si="106"/>
        <v>0</v>
      </c>
      <c r="AQ92" s="50">
        <f t="shared" si="107"/>
        <v>0</v>
      </c>
      <c r="AR92" s="62"/>
      <c r="AS92" s="49">
        <f t="shared" si="108"/>
        <v>0</v>
      </c>
      <c r="AT92" s="50">
        <f t="shared" si="109"/>
        <v>0</v>
      </c>
      <c r="AU92" s="62"/>
      <c r="AV92" s="49">
        <f t="shared" si="110"/>
        <v>0</v>
      </c>
      <c r="AW92" s="50">
        <f t="shared" si="111"/>
        <v>0</v>
      </c>
      <c r="AX92" s="48">
        <f t="shared" si="125"/>
        <v>0</v>
      </c>
      <c r="AY92" s="49">
        <f t="shared" si="112"/>
        <v>0</v>
      </c>
      <c r="AZ92" s="50">
        <f t="shared" si="113"/>
        <v>0</v>
      </c>
      <c r="BA92" s="62"/>
      <c r="BB92" s="49">
        <f t="shared" si="114"/>
        <v>0</v>
      </c>
      <c r="BC92" s="50">
        <f t="shared" si="115"/>
        <v>0</v>
      </c>
      <c r="BD92" s="51">
        <f t="shared" si="124"/>
        <v>0</v>
      </c>
    </row>
    <row r="93" spans="1:56" hidden="1">
      <c r="A93" s="32"/>
      <c r="B93" s="61"/>
      <c r="C93" s="33"/>
      <c r="D93" s="34"/>
      <c r="E93" s="35"/>
      <c r="F93" s="36"/>
      <c r="G93" s="73"/>
      <c r="H93" s="72"/>
      <c r="I93" s="74">
        <f>IF(H93=Tablas!$B$5,Tablas!$C$5,VLOOKUP(H93,Tablas!$B$5:$D$40,2,FALSE))</f>
        <v>1</v>
      </c>
      <c r="J93" s="71">
        <f>IF(I93=0,"",VLOOKUP(I93,Tablas!$C$5:$D$40,2,FALSE))</f>
        <v>0</v>
      </c>
      <c r="K93" s="37" t="str">
        <f t="shared" si="117"/>
        <v>0</v>
      </c>
      <c r="L93" s="38">
        <f t="shared" si="92"/>
        <v>0</v>
      </c>
      <c r="M93" s="38">
        <f t="shared" si="93"/>
        <v>0</v>
      </c>
      <c r="N93" s="38">
        <f t="shared" si="94"/>
        <v>0</v>
      </c>
      <c r="O93" s="38">
        <f t="shared" si="95"/>
        <v>0</v>
      </c>
      <c r="P93" s="38">
        <f t="shared" si="96"/>
        <v>0</v>
      </c>
      <c r="Q93" s="39">
        <v>1</v>
      </c>
      <c r="R93" s="40">
        <f t="shared" si="97"/>
        <v>0</v>
      </c>
      <c r="S93" s="39">
        <v>1</v>
      </c>
      <c r="T93" s="41">
        <f t="shared" si="98"/>
        <v>0</v>
      </c>
      <c r="U93" s="42">
        <f t="shared" si="118"/>
        <v>0</v>
      </c>
      <c r="V93" s="43">
        <f t="shared" si="119"/>
        <v>0</v>
      </c>
      <c r="W93" s="193">
        <f t="shared" si="116"/>
        <v>10.5</v>
      </c>
      <c r="X93" s="44">
        <f t="shared" si="99"/>
        <v>0</v>
      </c>
      <c r="Y93" s="45">
        <f t="shared" si="120"/>
        <v>0</v>
      </c>
      <c r="Z93" s="46" t="s">
        <v>0</v>
      </c>
      <c r="AA93" s="39">
        <v>1</v>
      </c>
      <c r="AB93" s="47">
        <f t="shared" si="121"/>
        <v>0</v>
      </c>
      <c r="AC93" s="39">
        <v>1</v>
      </c>
      <c r="AD93" s="47">
        <f t="shared" si="122"/>
        <v>0</v>
      </c>
      <c r="AE93" s="39">
        <v>1</v>
      </c>
      <c r="AF93" s="47">
        <f t="shared" si="123"/>
        <v>0</v>
      </c>
      <c r="AG93" s="62"/>
      <c r="AH93" s="194">
        <f t="shared" si="100"/>
        <v>3</v>
      </c>
      <c r="AI93" s="49">
        <f t="shared" si="102"/>
        <v>0</v>
      </c>
      <c r="AJ93" s="50">
        <f t="shared" si="103"/>
        <v>0</v>
      </c>
      <c r="AK93" s="62"/>
      <c r="AL93" s="194">
        <f t="shared" si="101"/>
        <v>3</v>
      </c>
      <c r="AM93" s="49">
        <f t="shared" si="104"/>
        <v>0</v>
      </c>
      <c r="AN93" s="50">
        <f t="shared" si="105"/>
        <v>0</v>
      </c>
      <c r="AO93" s="48"/>
      <c r="AP93" s="49">
        <f t="shared" si="106"/>
        <v>0</v>
      </c>
      <c r="AQ93" s="50">
        <f t="shared" si="107"/>
        <v>0</v>
      </c>
      <c r="AR93" s="62"/>
      <c r="AS93" s="49">
        <f t="shared" si="108"/>
        <v>0</v>
      </c>
      <c r="AT93" s="50">
        <f t="shared" si="109"/>
        <v>0</v>
      </c>
      <c r="AU93" s="62"/>
      <c r="AV93" s="49">
        <f t="shared" si="110"/>
        <v>0</v>
      </c>
      <c r="AW93" s="50">
        <f t="shared" si="111"/>
        <v>0</v>
      </c>
      <c r="AX93" s="48">
        <f t="shared" si="125"/>
        <v>0</v>
      </c>
      <c r="AY93" s="49">
        <f t="shared" si="112"/>
        <v>0</v>
      </c>
      <c r="AZ93" s="50">
        <f t="shared" si="113"/>
        <v>0</v>
      </c>
      <c r="BA93" s="62"/>
      <c r="BB93" s="49">
        <f t="shared" si="114"/>
        <v>0</v>
      </c>
      <c r="BC93" s="50">
        <f t="shared" si="115"/>
        <v>0</v>
      </c>
      <c r="BD93" s="51">
        <f t="shared" si="124"/>
        <v>0</v>
      </c>
    </row>
    <row r="94" spans="1:56" hidden="1">
      <c r="A94" s="32"/>
      <c r="B94" s="61"/>
      <c r="C94" s="33"/>
      <c r="D94" s="34"/>
      <c r="E94" s="35"/>
      <c r="F94" s="36"/>
      <c r="G94" s="73"/>
      <c r="H94" s="72"/>
      <c r="I94" s="74">
        <f>IF(H94=Tablas!$B$5,Tablas!$C$5,VLOOKUP(H94,Tablas!$B$5:$D$40,2,FALSE))</f>
        <v>1</v>
      </c>
      <c r="J94" s="71">
        <f>IF(I94=0,"",VLOOKUP(I94,Tablas!$C$5:$D$40,2,FALSE))</f>
        <v>0</v>
      </c>
      <c r="K94" s="37" t="str">
        <f t="shared" si="117"/>
        <v>0</v>
      </c>
      <c r="L94" s="38">
        <f t="shared" si="92"/>
        <v>0</v>
      </c>
      <c r="M94" s="38">
        <f t="shared" si="93"/>
        <v>0</v>
      </c>
      <c r="N94" s="38">
        <f t="shared" si="94"/>
        <v>0</v>
      </c>
      <c r="O94" s="38">
        <f t="shared" si="95"/>
        <v>0</v>
      </c>
      <c r="P94" s="38">
        <f t="shared" si="96"/>
        <v>0</v>
      </c>
      <c r="Q94" s="39">
        <v>1</v>
      </c>
      <c r="R94" s="40">
        <f t="shared" si="97"/>
        <v>0</v>
      </c>
      <c r="S94" s="39">
        <v>1</v>
      </c>
      <c r="T94" s="41">
        <f t="shared" si="98"/>
        <v>0</v>
      </c>
      <c r="U94" s="42">
        <f t="shared" si="118"/>
        <v>0</v>
      </c>
      <c r="V94" s="43">
        <f t="shared" si="119"/>
        <v>0</v>
      </c>
      <c r="W94" s="193">
        <f t="shared" si="116"/>
        <v>10.5</v>
      </c>
      <c r="X94" s="44">
        <f t="shared" si="99"/>
        <v>0</v>
      </c>
      <c r="Y94" s="45">
        <f t="shared" si="120"/>
        <v>0</v>
      </c>
      <c r="Z94" s="46" t="s">
        <v>0</v>
      </c>
      <c r="AA94" s="39">
        <v>1</v>
      </c>
      <c r="AB94" s="47">
        <f t="shared" si="121"/>
        <v>0</v>
      </c>
      <c r="AC94" s="39">
        <v>1</v>
      </c>
      <c r="AD94" s="47">
        <f t="shared" si="122"/>
        <v>0</v>
      </c>
      <c r="AE94" s="39">
        <v>1</v>
      </c>
      <c r="AF94" s="47">
        <f t="shared" si="123"/>
        <v>0</v>
      </c>
      <c r="AG94" s="62"/>
      <c r="AH94" s="194">
        <f t="shared" si="100"/>
        <v>3</v>
      </c>
      <c r="AI94" s="49">
        <f t="shared" si="102"/>
        <v>0</v>
      </c>
      <c r="AJ94" s="50">
        <f t="shared" si="103"/>
        <v>0</v>
      </c>
      <c r="AK94" s="62"/>
      <c r="AL94" s="194">
        <f t="shared" si="101"/>
        <v>3</v>
      </c>
      <c r="AM94" s="49">
        <f t="shared" si="104"/>
        <v>0</v>
      </c>
      <c r="AN94" s="50">
        <f t="shared" si="105"/>
        <v>0</v>
      </c>
      <c r="AO94" s="48"/>
      <c r="AP94" s="49">
        <f t="shared" si="106"/>
        <v>0</v>
      </c>
      <c r="AQ94" s="50">
        <f t="shared" si="107"/>
        <v>0</v>
      </c>
      <c r="AR94" s="62"/>
      <c r="AS94" s="49">
        <f t="shared" si="108"/>
        <v>0</v>
      </c>
      <c r="AT94" s="50">
        <f t="shared" si="109"/>
        <v>0</v>
      </c>
      <c r="AU94" s="62"/>
      <c r="AV94" s="49">
        <f t="shared" si="110"/>
        <v>0</v>
      </c>
      <c r="AW94" s="50">
        <f t="shared" si="111"/>
        <v>0</v>
      </c>
      <c r="AX94" s="48">
        <f t="shared" si="125"/>
        <v>0</v>
      </c>
      <c r="AY94" s="49">
        <f t="shared" si="112"/>
        <v>0</v>
      </c>
      <c r="AZ94" s="50">
        <f t="shared" si="113"/>
        <v>0</v>
      </c>
      <c r="BA94" s="62"/>
      <c r="BB94" s="49">
        <f t="shared" si="114"/>
        <v>0</v>
      </c>
      <c r="BC94" s="50">
        <f t="shared" si="115"/>
        <v>0</v>
      </c>
      <c r="BD94" s="51">
        <f t="shared" si="124"/>
        <v>0</v>
      </c>
    </row>
    <row r="95" spans="1:56" hidden="1">
      <c r="A95" s="32"/>
      <c r="B95" s="61"/>
      <c r="C95" s="33"/>
      <c r="D95" s="34"/>
      <c r="E95" s="35"/>
      <c r="F95" s="36"/>
      <c r="G95" s="73"/>
      <c r="H95" s="72"/>
      <c r="I95" s="74">
        <f>IF(H95=Tablas!$B$5,Tablas!$C$5,VLOOKUP(H95,Tablas!$B$5:$D$40,2,FALSE))</f>
        <v>1</v>
      </c>
      <c r="J95" s="71">
        <f>IF(I95=0,"",VLOOKUP(I95,Tablas!$C$5:$D$40,2,FALSE))</f>
        <v>0</v>
      </c>
      <c r="K95" s="37" t="str">
        <f t="shared" si="117"/>
        <v>0</v>
      </c>
      <c r="L95" s="38">
        <f t="shared" si="92"/>
        <v>0</v>
      </c>
      <c r="M95" s="38">
        <f t="shared" si="93"/>
        <v>0</v>
      </c>
      <c r="N95" s="38">
        <f t="shared" si="94"/>
        <v>0</v>
      </c>
      <c r="O95" s="38">
        <f t="shared" si="95"/>
        <v>0</v>
      </c>
      <c r="P95" s="38">
        <f t="shared" si="96"/>
        <v>0</v>
      </c>
      <c r="Q95" s="39">
        <v>1</v>
      </c>
      <c r="R95" s="40">
        <f t="shared" si="97"/>
        <v>0</v>
      </c>
      <c r="S95" s="39">
        <v>1</v>
      </c>
      <c r="T95" s="41">
        <f t="shared" si="98"/>
        <v>0</v>
      </c>
      <c r="U95" s="42">
        <f t="shared" si="118"/>
        <v>0</v>
      </c>
      <c r="V95" s="43">
        <f t="shared" si="119"/>
        <v>0</v>
      </c>
      <c r="W95" s="193">
        <f t="shared" si="116"/>
        <v>10.5</v>
      </c>
      <c r="X95" s="44">
        <f t="shared" si="99"/>
        <v>0</v>
      </c>
      <c r="Y95" s="45">
        <f t="shared" si="120"/>
        <v>0</v>
      </c>
      <c r="Z95" s="46" t="s">
        <v>0</v>
      </c>
      <c r="AA95" s="39">
        <v>1</v>
      </c>
      <c r="AB95" s="47">
        <f t="shared" si="121"/>
        <v>0</v>
      </c>
      <c r="AC95" s="39">
        <v>1</v>
      </c>
      <c r="AD95" s="47">
        <f t="shared" si="122"/>
        <v>0</v>
      </c>
      <c r="AE95" s="39">
        <v>1</v>
      </c>
      <c r="AF95" s="47">
        <f t="shared" si="123"/>
        <v>0</v>
      </c>
      <c r="AG95" s="62"/>
      <c r="AH95" s="194">
        <f t="shared" si="100"/>
        <v>3</v>
      </c>
      <c r="AI95" s="49">
        <f t="shared" si="102"/>
        <v>0</v>
      </c>
      <c r="AJ95" s="50">
        <f t="shared" si="103"/>
        <v>0</v>
      </c>
      <c r="AK95" s="62"/>
      <c r="AL95" s="194">
        <f t="shared" si="101"/>
        <v>3</v>
      </c>
      <c r="AM95" s="49">
        <f t="shared" si="104"/>
        <v>0</v>
      </c>
      <c r="AN95" s="50">
        <f t="shared" si="105"/>
        <v>0</v>
      </c>
      <c r="AO95" s="48"/>
      <c r="AP95" s="49">
        <f t="shared" si="106"/>
        <v>0</v>
      </c>
      <c r="AQ95" s="50">
        <f t="shared" si="107"/>
        <v>0</v>
      </c>
      <c r="AR95" s="62"/>
      <c r="AS95" s="49">
        <f t="shared" si="108"/>
        <v>0</v>
      </c>
      <c r="AT95" s="50">
        <f t="shared" si="109"/>
        <v>0</v>
      </c>
      <c r="AU95" s="62"/>
      <c r="AV95" s="49">
        <f t="shared" si="110"/>
        <v>0</v>
      </c>
      <c r="AW95" s="50">
        <f t="shared" si="111"/>
        <v>0</v>
      </c>
      <c r="AX95" s="48">
        <f t="shared" si="125"/>
        <v>0</v>
      </c>
      <c r="AY95" s="49">
        <f t="shared" si="112"/>
        <v>0</v>
      </c>
      <c r="AZ95" s="50">
        <f t="shared" si="113"/>
        <v>0</v>
      </c>
      <c r="BA95" s="62"/>
      <c r="BB95" s="49">
        <f t="shared" si="114"/>
        <v>0</v>
      </c>
      <c r="BC95" s="50">
        <f t="shared" si="115"/>
        <v>0</v>
      </c>
      <c r="BD95" s="51">
        <f t="shared" si="124"/>
        <v>0</v>
      </c>
    </row>
    <row r="96" spans="1:56" hidden="1">
      <c r="A96" s="32"/>
      <c r="B96" s="61"/>
      <c r="C96" s="33"/>
      <c r="D96" s="34"/>
      <c r="E96" s="35"/>
      <c r="F96" s="36"/>
      <c r="G96" s="73"/>
      <c r="H96" s="72"/>
      <c r="I96" s="74">
        <f>IF(H96=Tablas!$B$5,Tablas!$C$5,VLOOKUP(H96,Tablas!$B$5:$D$40,2,FALSE))</f>
        <v>1</v>
      </c>
      <c r="J96" s="71">
        <f>IF(I96=0,"",VLOOKUP(I96,Tablas!$C$5:$D$40,2,FALSE))</f>
        <v>0</v>
      </c>
      <c r="K96" s="37" t="str">
        <f t="shared" si="117"/>
        <v>0</v>
      </c>
      <c r="L96" s="38">
        <f t="shared" si="92"/>
        <v>0</v>
      </c>
      <c r="M96" s="38">
        <f t="shared" si="93"/>
        <v>0</v>
      </c>
      <c r="N96" s="38">
        <f t="shared" si="94"/>
        <v>0</v>
      </c>
      <c r="O96" s="38">
        <f t="shared" si="95"/>
        <v>0</v>
      </c>
      <c r="P96" s="38">
        <f t="shared" si="96"/>
        <v>0</v>
      </c>
      <c r="Q96" s="39">
        <v>1</v>
      </c>
      <c r="R96" s="40">
        <f t="shared" si="97"/>
        <v>0</v>
      </c>
      <c r="S96" s="39">
        <v>1</v>
      </c>
      <c r="T96" s="41">
        <f t="shared" si="98"/>
        <v>0</v>
      </c>
      <c r="U96" s="42">
        <f t="shared" si="118"/>
        <v>0</v>
      </c>
      <c r="V96" s="43">
        <f t="shared" si="119"/>
        <v>0</v>
      </c>
      <c r="W96" s="193">
        <f t="shared" si="116"/>
        <v>10.5</v>
      </c>
      <c r="X96" s="44">
        <f t="shared" si="99"/>
        <v>0</v>
      </c>
      <c r="Y96" s="45">
        <f t="shared" si="120"/>
        <v>0</v>
      </c>
      <c r="Z96" s="46" t="s">
        <v>0</v>
      </c>
      <c r="AA96" s="39">
        <v>1</v>
      </c>
      <c r="AB96" s="47">
        <f t="shared" si="121"/>
        <v>0</v>
      </c>
      <c r="AC96" s="39">
        <v>1</v>
      </c>
      <c r="AD96" s="47">
        <f t="shared" si="122"/>
        <v>0</v>
      </c>
      <c r="AE96" s="39">
        <v>1</v>
      </c>
      <c r="AF96" s="47">
        <f t="shared" si="123"/>
        <v>0</v>
      </c>
      <c r="AG96" s="62"/>
      <c r="AH96" s="194">
        <f t="shared" si="100"/>
        <v>3</v>
      </c>
      <c r="AI96" s="49">
        <f t="shared" si="102"/>
        <v>0</v>
      </c>
      <c r="AJ96" s="50">
        <f t="shared" si="103"/>
        <v>0</v>
      </c>
      <c r="AK96" s="62"/>
      <c r="AL96" s="194">
        <f t="shared" si="101"/>
        <v>3</v>
      </c>
      <c r="AM96" s="49">
        <f t="shared" si="104"/>
        <v>0</v>
      </c>
      <c r="AN96" s="50">
        <f t="shared" si="105"/>
        <v>0</v>
      </c>
      <c r="AO96" s="48"/>
      <c r="AP96" s="49">
        <f t="shared" si="106"/>
        <v>0</v>
      </c>
      <c r="AQ96" s="50">
        <f t="shared" si="107"/>
        <v>0</v>
      </c>
      <c r="AR96" s="62"/>
      <c r="AS96" s="49">
        <f t="shared" si="108"/>
        <v>0</v>
      </c>
      <c r="AT96" s="50">
        <f t="shared" si="109"/>
        <v>0</v>
      </c>
      <c r="AU96" s="62"/>
      <c r="AV96" s="49">
        <f t="shared" si="110"/>
        <v>0</v>
      </c>
      <c r="AW96" s="50">
        <f t="shared" si="111"/>
        <v>0</v>
      </c>
      <c r="AX96" s="48">
        <f t="shared" si="125"/>
        <v>0</v>
      </c>
      <c r="AY96" s="49">
        <f t="shared" si="112"/>
        <v>0</v>
      </c>
      <c r="AZ96" s="50">
        <f t="shared" si="113"/>
        <v>0</v>
      </c>
      <c r="BA96" s="62"/>
      <c r="BB96" s="49">
        <f t="shared" si="114"/>
        <v>0</v>
      </c>
      <c r="BC96" s="50">
        <f t="shared" si="115"/>
        <v>0</v>
      </c>
      <c r="BD96" s="51">
        <f t="shared" si="124"/>
        <v>0</v>
      </c>
    </row>
    <row r="97" spans="1:56" hidden="1">
      <c r="A97" s="32"/>
      <c r="B97" s="61"/>
      <c r="C97" s="33"/>
      <c r="D97" s="34"/>
      <c r="E97" s="35"/>
      <c r="F97" s="36"/>
      <c r="G97" s="73"/>
      <c r="H97" s="72"/>
      <c r="I97" s="74">
        <f>IF(H97=Tablas!$B$5,Tablas!$C$5,VLOOKUP(H97,Tablas!$B$5:$D$40,2,FALSE))</f>
        <v>1</v>
      </c>
      <c r="J97" s="71">
        <f>IF(I97=0,"",VLOOKUP(I97,Tablas!$C$5:$D$40,2,FALSE))</f>
        <v>0</v>
      </c>
      <c r="K97" s="37" t="str">
        <f t="shared" si="117"/>
        <v>0</v>
      </c>
      <c r="L97" s="38">
        <f t="shared" si="92"/>
        <v>0</v>
      </c>
      <c r="M97" s="38">
        <f t="shared" si="93"/>
        <v>0</v>
      </c>
      <c r="N97" s="38">
        <f t="shared" si="94"/>
        <v>0</v>
      </c>
      <c r="O97" s="38">
        <f t="shared" si="95"/>
        <v>0</v>
      </c>
      <c r="P97" s="38">
        <f t="shared" si="96"/>
        <v>0</v>
      </c>
      <c r="Q97" s="39">
        <v>1</v>
      </c>
      <c r="R97" s="40">
        <f t="shared" si="97"/>
        <v>0</v>
      </c>
      <c r="S97" s="39">
        <v>1</v>
      </c>
      <c r="T97" s="41">
        <f t="shared" si="98"/>
        <v>0</v>
      </c>
      <c r="U97" s="42">
        <f t="shared" si="118"/>
        <v>0</v>
      </c>
      <c r="V97" s="43">
        <f t="shared" si="119"/>
        <v>0</v>
      </c>
      <c r="W97" s="193">
        <f t="shared" si="116"/>
        <v>10.5</v>
      </c>
      <c r="X97" s="44">
        <f t="shared" si="99"/>
        <v>0</v>
      </c>
      <c r="Y97" s="45">
        <f t="shared" si="120"/>
        <v>0</v>
      </c>
      <c r="Z97" s="46" t="s">
        <v>0</v>
      </c>
      <c r="AA97" s="39">
        <v>1</v>
      </c>
      <c r="AB97" s="47">
        <f t="shared" si="121"/>
        <v>0</v>
      </c>
      <c r="AC97" s="39">
        <v>1</v>
      </c>
      <c r="AD97" s="47">
        <f t="shared" si="122"/>
        <v>0</v>
      </c>
      <c r="AE97" s="39">
        <v>1</v>
      </c>
      <c r="AF97" s="47">
        <f t="shared" si="123"/>
        <v>0</v>
      </c>
      <c r="AG97" s="62"/>
      <c r="AH97" s="194">
        <f t="shared" si="100"/>
        <v>3</v>
      </c>
      <c r="AI97" s="49">
        <f t="shared" si="102"/>
        <v>0</v>
      </c>
      <c r="AJ97" s="50">
        <f t="shared" si="103"/>
        <v>0</v>
      </c>
      <c r="AK97" s="62"/>
      <c r="AL97" s="194">
        <f t="shared" si="101"/>
        <v>3</v>
      </c>
      <c r="AM97" s="49">
        <f t="shared" si="104"/>
        <v>0</v>
      </c>
      <c r="AN97" s="50">
        <f t="shared" si="105"/>
        <v>0</v>
      </c>
      <c r="AO97" s="48"/>
      <c r="AP97" s="49">
        <f t="shared" si="106"/>
        <v>0</v>
      </c>
      <c r="AQ97" s="50">
        <f t="shared" si="107"/>
        <v>0</v>
      </c>
      <c r="AR97" s="62"/>
      <c r="AS97" s="49">
        <f t="shared" si="108"/>
        <v>0</v>
      </c>
      <c r="AT97" s="50">
        <f t="shared" si="109"/>
        <v>0</v>
      </c>
      <c r="AU97" s="62"/>
      <c r="AV97" s="49">
        <f t="shared" si="110"/>
        <v>0</v>
      </c>
      <c r="AW97" s="50">
        <f t="shared" si="111"/>
        <v>0</v>
      </c>
      <c r="AX97" s="48">
        <f t="shared" si="125"/>
        <v>0</v>
      </c>
      <c r="AY97" s="49">
        <f t="shared" si="112"/>
        <v>0</v>
      </c>
      <c r="AZ97" s="50">
        <f t="shared" si="113"/>
        <v>0</v>
      </c>
      <c r="BA97" s="62"/>
      <c r="BB97" s="49">
        <f t="shared" si="114"/>
        <v>0</v>
      </c>
      <c r="BC97" s="50">
        <f t="shared" si="115"/>
        <v>0</v>
      </c>
      <c r="BD97" s="51">
        <f t="shared" si="124"/>
        <v>0</v>
      </c>
    </row>
    <row r="98" spans="1:56" hidden="1">
      <c r="A98" s="32"/>
      <c r="B98" s="61"/>
      <c r="C98" s="33"/>
      <c r="D98" s="34"/>
      <c r="E98" s="35"/>
      <c r="F98" s="36"/>
      <c r="G98" s="73"/>
      <c r="H98" s="72"/>
      <c r="I98" s="74">
        <f>IF(H98=Tablas!$B$5,Tablas!$C$5,VLOOKUP(H98,Tablas!$B$5:$D$40,2,FALSE))</f>
        <v>1</v>
      </c>
      <c r="J98" s="71">
        <f>IF(I98=0,"",VLOOKUP(I98,Tablas!$C$5:$D$40,2,FALSE))</f>
        <v>0</v>
      </c>
      <c r="K98" s="37" t="str">
        <f t="shared" si="117"/>
        <v>0</v>
      </c>
      <c r="L98" s="38">
        <f t="shared" si="92"/>
        <v>0</v>
      </c>
      <c r="M98" s="38">
        <f t="shared" si="93"/>
        <v>0</v>
      </c>
      <c r="N98" s="38">
        <f t="shared" si="94"/>
        <v>0</v>
      </c>
      <c r="O98" s="38">
        <f t="shared" si="95"/>
        <v>0</v>
      </c>
      <c r="P98" s="38">
        <f t="shared" si="96"/>
        <v>0</v>
      </c>
      <c r="Q98" s="39">
        <v>1</v>
      </c>
      <c r="R98" s="40">
        <f t="shared" si="97"/>
        <v>0</v>
      </c>
      <c r="S98" s="39">
        <v>1</v>
      </c>
      <c r="T98" s="41">
        <f t="shared" si="98"/>
        <v>0</v>
      </c>
      <c r="U98" s="42">
        <f t="shared" si="118"/>
        <v>0</v>
      </c>
      <c r="V98" s="43">
        <f t="shared" si="119"/>
        <v>0</v>
      </c>
      <c r="W98" s="193">
        <f t="shared" si="116"/>
        <v>10.5</v>
      </c>
      <c r="X98" s="44">
        <f t="shared" si="99"/>
        <v>0</v>
      </c>
      <c r="Y98" s="45">
        <f t="shared" si="120"/>
        <v>0</v>
      </c>
      <c r="Z98" s="46" t="s">
        <v>0</v>
      </c>
      <c r="AA98" s="39">
        <v>1</v>
      </c>
      <c r="AB98" s="47">
        <f t="shared" si="121"/>
        <v>0</v>
      </c>
      <c r="AC98" s="39">
        <v>1</v>
      </c>
      <c r="AD98" s="47">
        <f t="shared" si="122"/>
        <v>0</v>
      </c>
      <c r="AE98" s="39">
        <v>1</v>
      </c>
      <c r="AF98" s="47">
        <f t="shared" si="123"/>
        <v>0</v>
      </c>
      <c r="AG98" s="62"/>
      <c r="AH98" s="194">
        <f t="shared" si="100"/>
        <v>3</v>
      </c>
      <c r="AI98" s="49">
        <f t="shared" si="102"/>
        <v>0</v>
      </c>
      <c r="AJ98" s="50">
        <f t="shared" si="103"/>
        <v>0</v>
      </c>
      <c r="AK98" s="62"/>
      <c r="AL98" s="194">
        <f t="shared" si="101"/>
        <v>3</v>
      </c>
      <c r="AM98" s="49">
        <f t="shared" si="104"/>
        <v>0</v>
      </c>
      <c r="AN98" s="50">
        <f t="shared" si="105"/>
        <v>0</v>
      </c>
      <c r="AO98" s="48"/>
      <c r="AP98" s="49">
        <f t="shared" si="106"/>
        <v>0</v>
      </c>
      <c r="AQ98" s="50">
        <f t="shared" si="107"/>
        <v>0</v>
      </c>
      <c r="AR98" s="62"/>
      <c r="AS98" s="49">
        <f t="shared" si="108"/>
        <v>0</v>
      </c>
      <c r="AT98" s="50">
        <f t="shared" si="109"/>
        <v>0</v>
      </c>
      <c r="AU98" s="62"/>
      <c r="AV98" s="49">
        <f t="shared" si="110"/>
        <v>0</v>
      </c>
      <c r="AW98" s="50">
        <f t="shared" si="111"/>
        <v>0</v>
      </c>
      <c r="AX98" s="48">
        <f t="shared" si="125"/>
        <v>0</v>
      </c>
      <c r="AY98" s="49">
        <f t="shared" si="112"/>
        <v>0</v>
      </c>
      <c r="AZ98" s="50">
        <f t="shared" si="113"/>
        <v>0</v>
      </c>
      <c r="BA98" s="62"/>
      <c r="BB98" s="49">
        <f t="shared" si="114"/>
        <v>0</v>
      </c>
      <c r="BC98" s="50">
        <f t="shared" si="115"/>
        <v>0</v>
      </c>
      <c r="BD98" s="51">
        <f t="shared" si="124"/>
        <v>0</v>
      </c>
    </row>
    <row r="99" spans="1:56" hidden="1">
      <c r="A99" s="32"/>
      <c r="B99" s="61"/>
      <c r="C99" s="33"/>
      <c r="D99" s="34"/>
      <c r="E99" s="35"/>
      <c r="F99" s="36"/>
      <c r="G99" s="73"/>
      <c r="H99" s="72"/>
      <c r="I99" s="74">
        <f>IF(H99=Tablas!$B$5,Tablas!$C$5,VLOOKUP(H99,Tablas!$B$5:$D$40,2,FALSE))</f>
        <v>1</v>
      </c>
      <c r="J99" s="71">
        <f>IF(I99=0,"",VLOOKUP(I99,Tablas!$C$5:$D$40,2,FALSE))</f>
        <v>0</v>
      </c>
      <c r="K99" s="37" t="str">
        <f t="shared" si="117"/>
        <v>0</v>
      </c>
      <c r="L99" s="38">
        <f t="shared" si="92"/>
        <v>0</v>
      </c>
      <c r="M99" s="38">
        <f t="shared" si="93"/>
        <v>0</v>
      </c>
      <c r="N99" s="38">
        <f t="shared" si="94"/>
        <v>0</v>
      </c>
      <c r="O99" s="38">
        <f t="shared" si="95"/>
        <v>0</v>
      </c>
      <c r="P99" s="38">
        <f t="shared" si="96"/>
        <v>0</v>
      </c>
      <c r="Q99" s="39">
        <v>1</v>
      </c>
      <c r="R99" s="40">
        <f t="shared" si="97"/>
        <v>0</v>
      </c>
      <c r="S99" s="39">
        <v>1</v>
      </c>
      <c r="T99" s="41">
        <f t="shared" si="98"/>
        <v>0</v>
      </c>
      <c r="U99" s="42">
        <f t="shared" si="118"/>
        <v>0</v>
      </c>
      <c r="V99" s="43">
        <f t="shared" si="119"/>
        <v>0</v>
      </c>
      <c r="W99" s="193">
        <f t="shared" si="116"/>
        <v>10.5</v>
      </c>
      <c r="X99" s="44">
        <f t="shared" si="99"/>
        <v>0</v>
      </c>
      <c r="Y99" s="45">
        <f t="shared" si="120"/>
        <v>0</v>
      </c>
      <c r="Z99" s="46" t="s">
        <v>0</v>
      </c>
      <c r="AA99" s="39">
        <v>1</v>
      </c>
      <c r="AB99" s="47">
        <f t="shared" si="121"/>
        <v>0</v>
      </c>
      <c r="AC99" s="39">
        <v>1</v>
      </c>
      <c r="AD99" s="47">
        <f t="shared" si="122"/>
        <v>0</v>
      </c>
      <c r="AE99" s="39">
        <v>1</v>
      </c>
      <c r="AF99" s="47">
        <f t="shared" si="123"/>
        <v>0</v>
      </c>
      <c r="AG99" s="62"/>
      <c r="AH99" s="194">
        <f t="shared" si="100"/>
        <v>3</v>
      </c>
      <c r="AI99" s="49">
        <f t="shared" si="102"/>
        <v>0</v>
      </c>
      <c r="AJ99" s="50">
        <f t="shared" si="103"/>
        <v>0</v>
      </c>
      <c r="AK99" s="62"/>
      <c r="AL99" s="194">
        <f t="shared" si="101"/>
        <v>3</v>
      </c>
      <c r="AM99" s="49">
        <f t="shared" si="104"/>
        <v>0</v>
      </c>
      <c r="AN99" s="50">
        <f t="shared" si="105"/>
        <v>0</v>
      </c>
      <c r="AO99" s="48"/>
      <c r="AP99" s="49">
        <f t="shared" si="106"/>
        <v>0</v>
      </c>
      <c r="AQ99" s="50">
        <f t="shared" si="107"/>
        <v>0</v>
      </c>
      <c r="AR99" s="62"/>
      <c r="AS99" s="49">
        <f t="shared" si="108"/>
        <v>0</v>
      </c>
      <c r="AT99" s="50">
        <f t="shared" si="109"/>
        <v>0</v>
      </c>
      <c r="AU99" s="62"/>
      <c r="AV99" s="49">
        <f t="shared" si="110"/>
        <v>0</v>
      </c>
      <c r="AW99" s="50">
        <f t="shared" si="111"/>
        <v>0</v>
      </c>
      <c r="AX99" s="48">
        <f t="shared" si="125"/>
        <v>0</v>
      </c>
      <c r="AY99" s="49">
        <f t="shared" si="112"/>
        <v>0</v>
      </c>
      <c r="AZ99" s="50">
        <f t="shared" si="113"/>
        <v>0</v>
      </c>
      <c r="BA99" s="62"/>
      <c r="BB99" s="49">
        <f t="shared" si="114"/>
        <v>0</v>
      </c>
      <c r="BC99" s="50">
        <f t="shared" si="115"/>
        <v>0</v>
      </c>
      <c r="BD99" s="51">
        <f t="shared" si="124"/>
        <v>0</v>
      </c>
    </row>
    <row r="100" spans="1:56" hidden="1">
      <c r="A100" s="32"/>
      <c r="B100" s="61"/>
      <c r="C100" s="33"/>
      <c r="D100" s="34"/>
      <c r="E100" s="35"/>
      <c r="F100" s="36"/>
      <c r="G100" s="73"/>
      <c r="H100" s="72"/>
      <c r="I100" s="74">
        <f>IF(H100=Tablas!$B$5,Tablas!$C$5,VLOOKUP(H100,Tablas!$B$5:$D$40,2,FALSE))</f>
        <v>1</v>
      </c>
      <c r="J100" s="71">
        <f>IF(I100=0,"",VLOOKUP(I100,Tablas!$C$5:$D$40,2,FALSE))</f>
        <v>0</v>
      </c>
      <c r="K100" s="37" t="str">
        <f>IF(G100=0,"0",F100/G100)</f>
        <v>0</v>
      </c>
      <c r="L100" s="38">
        <f t="shared" si="92"/>
        <v>0</v>
      </c>
      <c r="M100" s="38">
        <f t="shared" si="93"/>
        <v>0</v>
      </c>
      <c r="N100" s="38">
        <f t="shared" si="94"/>
        <v>0</v>
      </c>
      <c r="O100" s="38">
        <f t="shared" si="95"/>
        <v>0</v>
      </c>
      <c r="P100" s="38">
        <f t="shared" si="96"/>
        <v>0</v>
      </c>
      <c r="Q100" s="39">
        <v>1</v>
      </c>
      <c r="R100" s="40">
        <f t="shared" si="97"/>
        <v>0</v>
      </c>
      <c r="S100" s="39">
        <v>1</v>
      </c>
      <c r="T100" s="41">
        <f t="shared" si="98"/>
        <v>0</v>
      </c>
      <c r="U100" s="42">
        <f>SUM(+L100+M100+N100+O100+P100+R100+T100)</f>
        <v>0</v>
      </c>
      <c r="V100" s="43">
        <f>+U100*4.345</f>
        <v>0</v>
      </c>
      <c r="W100" s="193">
        <f t="shared" si="116"/>
        <v>10.5</v>
      </c>
      <c r="X100" s="44">
        <f t="shared" si="99"/>
        <v>0</v>
      </c>
      <c r="Y100" s="45">
        <f>ROUND(J100/4.3452380952381,1)</f>
        <v>0</v>
      </c>
      <c r="Z100" s="46" t="s">
        <v>0</v>
      </c>
      <c r="AA100" s="39">
        <v>1</v>
      </c>
      <c r="AB100" s="47">
        <f>+IF($Z100="M",$U100,IF($Z100="MT",$U100/2,IF(Z100="MN",$U100/2,IF($Z100="MTN",$U100/3,0))))*AA100</f>
        <v>0</v>
      </c>
      <c r="AC100" s="39">
        <v>1</v>
      </c>
      <c r="AD100" s="47">
        <f>+IF($Z100="T",$U100,IF($Z100="MT",$U100/2,IF($Z100="TN",$U100/2,IF($Z100="MTN",$U100/3,0))))*AC100</f>
        <v>0</v>
      </c>
      <c r="AE100" s="39">
        <v>1</v>
      </c>
      <c r="AF100" s="47">
        <f>+IF($Z100="N",$U100,IF($Z100="MN",$U100/2,IF($Z100="TN",$U100/2,IF($Z100="MTN",$U100/3,0))))*AE100</f>
        <v>0</v>
      </c>
      <c r="AG100" s="62"/>
      <c r="AH100" s="194">
        <f t="shared" si="100"/>
        <v>3</v>
      </c>
      <c r="AI100" s="49">
        <f t="shared" si="102"/>
        <v>0</v>
      </c>
      <c r="AJ100" s="50">
        <f t="shared" si="103"/>
        <v>0</v>
      </c>
      <c r="AK100" s="62"/>
      <c r="AL100" s="194">
        <f t="shared" si="101"/>
        <v>3</v>
      </c>
      <c r="AM100" s="49">
        <f t="shared" si="104"/>
        <v>0</v>
      </c>
      <c r="AN100" s="50">
        <f t="shared" si="105"/>
        <v>0</v>
      </c>
      <c r="AO100" s="48"/>
      <c r="AP100" s="49">
        <f t="shared" si="106"/>
        <v>0</v>
      </c>
      <c r="AQ100" s="50">
        <f t="shared" si="107"/>
        <v>0</v>
      </c>
      <c r="AR100" s="62"/>
      <c r="AS100" s="49">
        <f t="shared" si="108"/>
        <v>0</v>
      </c>
      <c r="AT100" s="50">
        <f t="shared" si="109"/>
        <v>0</v>
      </c>
      <c r="AU100" s="62"/>
      <c r="AV100" s="49">
        <f t="shared" si="110"/>
        <v>0</v>
      </c>
      <c r="AW100" s="50">
        <f t="shared" si="111"/>
        <v>0</v>
      </c>
      <c r="AX100" s="48">
        <f t="shared" si="125"/>
        <v>0</v>
      </c>
      <c r="AY100" s="49">
        <f t="shared" si="112"/>
        <v>0</v>
      </c>
      <c r="AZ100" s="50">
        <f t="shared" si="113"/>
        <v>0</v>
      </c>
      <c r="BA100" s="62"/>
      <c r="BB100" s="49">
        <f t="shared" si="114"/>
        <v>0</v>
      </c>
      <c r="BC100" s="50">
        <f t="shared" si="115"/>
        <v>0</v>
      </c>
      <c r="BD100" s="51">
        <f>+AJ100+AN100+AQ100+AT100+AW100+AZ100+BC100</f>
        <v>0</v>
      </c>
    </row>
    <row r="101" spans="1:56" ht="15.75" thickBot="1">
      <c r="A101" s="3"/>
      <c r="B101" s="6"/>
      <c r="C101" s="6"/>
      <c r="D101" s="6"/>
      <c r="E101" s="6"/>
      <c r="F101" s="264">
        <f>SUM(F8:F100)-F67-F66</f>
        <v>7128.3</v>
      </c>
      <c r="K101" s="52">
        <f t="shared" ref="K101:P101" si="126">SUM(K8:K100)</f>
        <v>0</v>
      </c>
      <c r="L101" s="52">
        <f t="shared" si="126"/>
        <v>0</v>
      </c>
      <c r="M101" s="52">
        <f t="shared" si="126"/>
        <v>0</v>
      </c>
      <c r="N101" s="52">
        <f t="shared" si="126"/>
        <v>0</v>
      </c>
      <c r="O101" s="52">
        <f t="shared" si="126"/>
        <v>0</v>
      </c>
      <c r="P101" s="52">
        <f t="shared" si="126"/>
        <v>0</v>
      </c>
      <c r="Q101" s="52"/>
      <c r="R101" s="52">
        <f>SUM(R8:R100)</f>
        <v>0</v>
      </c>
      <c r="S101" s="52"/>
      <c r="T101" s="52">
        <f>SUM(T8:T100)</f>
        <v>0</v>
      </c>
      <c r="U101" s="52">
        <f>SUM(U8:U100)</f>
        <v>0</v>
      </c>
      <c r="V101" s="52">
        <f>SUM(V8:V100)</f>
        <v>0</v>
      </c>
      <c r="W101" s="52"/>
      <c r="X101" s="52">
        <f>SUM(X8:X100)</f>
        <v>0</v>
      </c>
      <c r="Y101" s="53"/>
      <c r="Z101" s="53"/>
      <c r="AA101" s="53"/>
      <c r="AB101" s="52">
        <f>SUM(AB8:AB100)</f>
        <v>0</v>
      </c>
      <c r="AC101" s="52"/>
      <c r="AD101" s="52">
        <f>SUM(AD8:AD100)</f>
        <v>0</v>
      </c>
      <c r="AE101" s="52"/>
      <c r="AF101" s="52">
        <f>SUM(AF8:AF100)</f>
        <v>0</v>
      </c>
      <c r="AG101" s="54">
        <f>SUM(AG8:AG100)</f>
        <v>61</v>
      </c>
      <c r="AH101" s="54"/>
      <c r="AI101" s="54"/>
      <c r="AJ101" s="55">
        <f>SUM(AJ8:AJ100)</f>
        <v>0</v>
      </c>
      <c r="AK101" s="54">
        <f>SUM(AK8:AK100)</f>
        <v>488</v>
      </c>
      <c r="AL101" s="54"/>
      <c r="AM101" s="54"/>
      <c r="AN101" s="55">
        <f>SUM(AN8:AN100)</f>
        <v>0</v>
      </c>
      <c r="AO101" s="54">
        <f>SUM(AO8:AO100)</f>
        <v>2015.3000000000002</v>
      </c>
      <c r="AP101" s="54"/>
      <c r="AQ101" s="55">
        <f>SUM(AQ8:AQ100)</f>
        <v>0</v>
      </c>
      <c r="AR101" s="54">
        <f>SUM(AR8:AR100)</f>
        <v>31.5</v>
      </c>
      <c r="AS101" s="54"/>
      <c r="AT101" s="55">
        <f>SUM(AT8:AT100)</f>
        <v>0</v>
      </c>
      <c r="AU101" s="54">
        <f>SUM(AU8:AU100)</f>
        <v>0</v>
      </c>
      <c r="AV101" s="54"/>
      <c r="AW101" s="55">
        <f>SUM(AW8:AW100)</f>
        <v>0</v>
      </c>
      <c r="AX101" s="54">
        <f>SUM(AX8:AX100)</f>
        <v>2015.3000000000002</v>
      </c>
      <c r="AY101" s="54"/>
      <c r="AZ101" s="55">
        <f>SUM(AZ8:AZ100)</f>
        <v>0</v>
      </c>
      <c r="BA101" s="54">
        <f>SUM(BA8:BA100)</f>
        <v>244</v>
      </c>
      <c r="BB101" s="54"/>
      <c r="BC101" s="55">
        <f t="shared" ref="BC101" si="127">SUM(BC8:BC100)</f>
        <v>0</v>
      </c>
      <c r="BD101" s="52">
        <f>SUM(BD8:BD100)</f>
        <v>0</v>
      </c>
    </row>
    <row r="102" spans="1:56" ht="15.75" hidden="1" thickBot="1">
      <c r="AB102" s="289">
        <f>SUM(AB101:AF101)</f>
        <v>0</v>
      </c>
      <c r="AC102" s="290"/>
      <c r="AD102" s="290"/>
      <c r="AE102" s="290"/>
      <c r="AF102" s="291"/>
      <c r="AG102" s="292">
        <f>+AJ101/4.345</f>
        <v>0</v>
      </c>
      <c r="AH102" s="292"/>
      <c r="AI102" s="292"/>
      <c r="AJ102" s="292"/>
      <c r="AK102" s="292">
        <f>+AN101/4.345</f>
        <v>0</v>
      </c>
      <c r="AL102" s="292"/>
      <c r="AM102" s="292"/>
      <c r="AN102" s="292"/>
      <c r="AO102" s="292">
        <f>+AQ101/4.345</f>
        <v>0</v>
      </c>
      <c r="AP102" s="292"/>
      <c r="AQ102" s="292"/>
      <c r="AR102" s="292">
        <f>+AT101/4.345</f>
        <v>0</v>
      </c>
      <c r="AS102" s="292"/>
      <c r="AT102" s="292"/>
      <c r="AU102" s="292">
        <f>+AW101/4.345</f>
        <v>0</v>
      </c>
      <c r="AV102" s="292"/>
      <c r="AW102" s="292"/>
      <c r="AX102" s="292">
        <f>+AZ101/4.345</f>
        <v>0</v>
      </c>
      <c r="AY102" s="292"/>
      <c r="AZ102" s="292"/>
      <c r="BA102" s="292">
        <f>+BC101/4.345</f>
        <v>0</v>
      </c>
      <c r="BB102" s="292"/>
      <c r="BC102" s="292"/>
      <c r="BD102" s="284" t="s">
        <v>4</v>
      </c>
    </row>
    <row r="103" spans="1:56" ht="16.5" thickTop="1" thickBot="1">
      <c r="AG103" s="286" t="s">
        <v>3</v>
      </c>
      <c r="AH103" s="286"/>
      <c r="AI103" s="286"/>
      <c r="AJ103" s="286"/>
      <c r="AK103" s="286"/>
      <c r="AL103" s="286"/>
      <c r="AM103" s="286"/>
      <c r="AN103" s="286"/>
      <c r="AO103" s="286"/>
      <c r="AP103" s="286"/>
      <c r="AQ103" s="286"/>
      <c r="AR103" s="286"/>
      <c r="AS103" s="286"/>
      <c r="AT103" s="286"/>
      <c r="AU103" s="286"/>
      <c r="AV103" s="286"/>
      <c r="AW103" s="286"/>
      <c r="AX103" s="286"/>
      <c r="AY103" s="286"/>
      <c r="AZ103" s="286"/>
      <c r="BA103" s="286"/>
      <c r="BB103" s="286"/>
      <c r="BC103" s="287"/>
      <c r="BD103" s="285"/>
    </row>
    <row r="105" spans="1:56">
      <c r="G105" s="56"/>
      <c r="H105" s="56"/>
      <c r="I105" s="56"/>
      <c r="J105" s="56"/>
    </row>
  </sheetData>
  <sheetProtection algorithmName="SHA-512" hashValue="WN8nMpEGqlAagz61oXYZBOqZy7WKU/voX2Y3i8wnguwatdVZlq7ZXEx9B9WOIFmpncxBjI9T0kUyw/fVJFx+Vg==" saltValue="Cm2ZtnUfraO1k06Lwh332w==" spinCount="100000" sheet="1" selectLockedCells="1" autoFilter="0"/>
  <autoFilter ref="B7:BD102">
    <filterColumn colId="4">
      <customFilters>
        <customFilter operator="notEqual" val=" "/>
      </customFilters>
    </filterColumn>
  </autoFilter>
  <mergeCells count="48">
    <mergeCell ref="B1:C1"/>
    <mergeCell ref="B3:D3"/>
    <mergeCell ref="AG3:AJ3"/>
    <mergeCell ref="AK3:AN3"/>
    <mergeCell ref="AO3:AQ3"/>
    <mergeCell ref="AC6:AD6"/>
    <mergeCell ref="AE6:AF6"/>
    <mergeCell ref="AU3:AW3"/>
    <mergeCell ref="AX3:AZ3"/>
    <mergeCell ref="BA3:BC3"/>
    <mergeCell ref="AG4:AG5"/>
    <mergeCell ref="AI4:AI5"/>
    <mergeCell ref="AJ4:AJ5"/>
    <mergeCell ref="AK4:AK5"/>
    <mergeCell ref="AM4:AM5"/>
    <mergeCell ref="AP4:AP5"/>
    <mergeCell ref="AQ4:AQ5"/>
    <mergeCell ref="AN4:AN5"/>
    <mergeCell ref="AO4:AO5"/>
    <mergeCell ref="AH4:AH5"/>
    <mergeCell ref="AL4:AL5"/>
    <mergeCell ref="AX102:AZ102"/>
    <mergeCell ref="BA102:BC102"/>
    <mergeCell ref="AR4:AR5"/>
    <mergeCell ref="AS4:AS5"/>
    <mergeCell ref="AT4:AT5"/>
    <mergeCell ref="BB4:BB5"/>
    <mergeCell ref="BC4:BC5"/>
    <mergeCell ref="AY4:AY5"/>
    <mergeCell ref="AZ4:AZ5"/>
    <mergeCell ref="BA4:BA5"/>
    <mergeCell ref="AX4:AX5"/>
    <mergeCell ref="BD102:BD103"/>
    <mergeCell ref="AG103:BC103"/>
    <mergeCell ref="P1:AB1"/>
    <mergeCell ref="AB102:AF102"/>
    <mergeCell ref="AG102:AJ102"/>
    <mergeCell ref="AK102:AN102"/>
    <mergeCell ref="AO102:AQ102"/>
    <mergeCell ref="AR102:AT102"/>
    <mergeCell ref="AU102:AW102"/>
    <mergeCell ref="AR3:AT3"/>
    <mergeCell ref="BD4:BD5"/>
    <mergeCell ref="Y5:AF5"/>
    <mergeCell ref="AA6:AB6"/>
    <mergeCell ref="AV4:AV5"/>
    <mergeCell ref="AW4:AW5"/>
    <mergeCell ref="AU4:AU5"/>
  </mergeCells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H8:H100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 filterMode="1">
    <pageSetUpPr fitToPage="1"/>
  </sheetPr>
  <dimension ref="A1:BD105"/>
  <sheetViews>
    <sheetView zoomScale="110" zoomScaleNormal="110" workbookViewId="0">
      <pane xSplit="6" ySplit="7" topLeftCell="G8" activePane="bottomRight" state="frozen"/>
      <selection sqref="A1:AE1"/>
      <selection pane="topRight" sqref="A1:AE1"/>
      <selection pane="bottomLeft" sqref="A1:AE1"/>
      <selection pane="bottomRight" activeCell="G9" sqref="G9"/>
    </sheetView>
  </sheetViews>
  <sheetFormatPr defaultColWidth="11.42578125" defaultRowHeight="15"/>
  <cols>
    <col min="1" max="1" width="2.85546875" style="2" customWidth="1"/>
    <col min="2" max="2" width="24.28515625" style="2" customWidth="1"/>
    <col min="3" max="3" width="11.5703125" style="2" bestFit="1" customWidth="1"/>
    <col min="4" max="4" width="19.5703125" style="2" customWidth="1"/>
    <col min="5" max="5" width="9.5703125" style="2" customWidth="1"/>
    <col min="6" max="6" width="10.42578125" style="2" bestFit="1" customWidth="1"/>
    <col min="7" max="7" width="10.28515625" style="2" customWidth="1"/>
    <col min="8" max="8" width="15.42578125" style="2" bestFit="1" customWidth="1"/>
    <col min="9" max="9" width="3" style="2" hidden="1" customWidth="1"/>
    <col min="10" max="10" width="4.85546875" style="2" hidden="1" customWidth="1"/>
    <col min="11" max="11" width="8.140625" style="2" bestFit="1" customWidth="1"/>
    <col min="12" max="12" width="6.28515625" style="2" bestFit="1" customWidth="1"/>
    <col min="13" max="16" width="8.42578125" style="2" customWidth="1"/>
    <col min="17" max="17" width="4.85546875" style="2" bestFit="1" customWidth="1"/>
    <col min="18" max="18" width="8.42578125" style="2" customWidth="1"/>
    <col min="19" max="19" width="4.85546875" style="2" bestFit="1" customWidth="1"/>
    <col min="20" max="20" width="8.42578125" style="2" customWidth="1"/>
    <col min="21" max="21" width="9.28515625" style="2" customWidth="1"/>
    <col min="22" max="22" width="8.42578125" style="2" bestFit="1" customWidth="1"/>
    <col min="23" max="23" width="8.42578125" style="2" customWidth="1"/>
    <col min="24" max="24" width="9.28515625" style="2" bestFit="1" customWidth="1"/>
    <col min="25" max="25" width="4.7109375" style="2" customWidth="1"/>
    <col min="26" max="26" width="4.140625" style="2" bestFit="1" customWidth="1"/>
    <col min="27" max="27" width="5" style="2" bestFit="1" customWidth="1"/>
    <col min="28" max="28" width="7.140625" style="2" bestFit="1" customWidth="1"/>
    <col min="29" max="29" width="7.140625" style="2" customWidth="1"/>
    <col min="30" max="30" width="7.28515625" style="2" bestFit="1" customWidth="1"/>
    <col min="31" max="31" width="7.28515625" style="2" customWidth="1"/>
    <col min="32" max="32" width="5.7109375" style="2" bestFit="1" customWidth="1"/>
    <col min="33" max="33" width="7" style="2" bestFit="1" customWidth="1"/>
    <col min="34" max="34" width="7" style="2" customWidth="1"/>
    <col min="35" max="35" width="5.5703125" style="2" bestFit="1" customWidth="1"/>
    <col min="36" max="36" width="10.28515625" style="2" bestFit="1" customWidth="1"/>
    <col min="37" max="37" width="7.140625" style="2" bestFit="1" customWidth="1"/>
    <col min="38" max="38" width="7.140625" style="2" customWidth="1"/>
    <col min="39" max="39" width="6.140625" style="2" bestFit="1" customWidth="1"/>
    <col min="40" max="40" width="10.28515625" style="2" bestFit="1" customWidth="1"/>
    <col min="41" max="41" width="8.42578125" style="2" bestFit="1" customWidth="1"/>
    <col min="42" max="42" width="6" style="2" bestFit="1" customWidth="1"/>
    <col min="43" max="43" width="9.5703125" style="2" bestFit="1" customWidth="1"/>
    <col min="44" max="44" width="7.140625" style="2" customWidth="1"/>
    <col min="45" max="45" width="6.140625" style="2" customWidth="1"/>
    <col min="46" max="46" width="9.5703125" style="2" customWidth="1"/>
    <col min="47" max="47" width="8.42578125" style="2" hidden="1" customWidth="1"/>
    <col min="48" max="48" width="7" style="2" hidden="1" customWidth="1"/>
    <col min="49" max="49" width="9.5703125" style="2" hidden="1" customWidth="1"/>
    <col min="50" max="50" width="8.42578125" style="2" bestFit="1" customWidth="1"/>
    <col min="51" max="51" width="7" style="2" bestFit="1" customWidth="1"/>
    <col min="52" max="52" width="9.5703125" style="2" bestFit="1" customWidth="1"/>
    <col min="53" max="53" width="6.85546875" style="2" customWidth="1"/>
    <col min="54" max="54" width="6.140625" style="2" customWidth="1"/>
    <col min="55" max="55" width="9.5703125" style="2" customWidth="1"/>
    <col min="56" max="56" width="13.7109375" style="2" bestFit="1" customWidth="1"/>
    <col min="57" max="16384" width="11.42578125" style="2"/>
  </cols>
  <sheetData>
    <row r="1" spans="1:56" ht="34.5" thickBot="1">
      <c r="A1" s="7"/>
      <c r="B1" s="274" t="s">
        <v>21</v>
      </c>
      <c r="C1" s="274"/>
      <c r="E1" s="8" t="str">
        <f>+'2'!E1</f>
        <v>Ajuntament de Matadepera</v>
      </c>
      <c r="F1" s="9"/>
      <c r="G1" s="9"/>
      <c r="H1" s="9"/>
      <c r="I1" s="9"/>
      <c r="J1" s="9"/>
      <c r="K1" s="9"/>
      <c r="L1" s="9"/>
      <c r="M1" s="10"/>
      <c r="N1" s="9"/>
      <c r="O1" s="9"/>
      <c r="P1" s="288" t="str">
        <f>+'Resumen Estudio'!D11</f>
        <v>Escola Joan Torredemer Infantil</v>
      </c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11"/>
      <c r="AD1" s="11"/>
      <c r="AE1" s="11"/>
      <c r="AF1" s="11"/>
      <c r="AG1" s="57"/>
      <c r="AH1" s="57"/>
      <c r="AI1" s="57"/>
      <c r="AJ1" s="58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ht="15.75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ht="30.75" customHeight="1" thickBot="1">
      <c r="A3" s="7"/>
      <c r="B3" s="309" t="str">
        <f>+'2'!B3:D3</f>
        <v>Annex 4</v>
      </c>
      <c r="C3" s="309"/>
      <c r="D3" s="30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9" t="s">
        <v>12</v>
      </c>
      <c r="Y3" s="13"/>
      <c r="Z3" s="13"/>
      <c r="AA3" s="13"/>
      <c r="AB3" s="13"/>
      <c r="AC3" s="13"/>
      <c r="AD3" s="13"/>
      <c r="AE3" s="13"/>
      <c r="AF3" s="13"/>
      <c r="AG3" s="293" t="str">
        <f>'1'!AG3</f>
        <v>Vidres interiors</v>
      </c>
      <c r="AH3" s="293"/>
      <c r="AI3" s="293"/>
      <c r="AJ3" s="293"/>
      <c r="AK3" s="293" t="str">
        <f>'1'!AK3</f>
        <v>Vidres perimetre</v>
      </c>
      <c r="AL3" s="293"/>
      <c r="AM3" s="293"/>
      <c r="AN3" s="293"/>
      <c r="AO3" s="293" t="str">
        <f>'1'!AO3</f>
        <v>Punts de llum i difusors d'aire</v>
      </c>
      <c r="AP3" s="293"/>
      <c r="AQ3" s="293"/>
      <c r="AR3" s="293" t="str">
        <f>'1'!AR3</f>
        <v>Neteja de cadires i moquetes</v>
      </c>
      <c r="AS3" s="293"/>
      <c r="AT3" s="293"/>
      <c r="AU3" s="293" t="str">
        <f>'1'!AU3</f>
        <v>Neteja de Sostres</v>
      </c>
      <c r="AV3" s="293"/>
      <c r="AW3" s="293"/>
      <c r="AX3" s="293" t="str">
        <f>'1'!AX3</f>
        <v>Tractament de Terres</v>
      </c>
      <c r="AY3" s="293"/>
      <c r="AZ3" s="293"/>
      <c r="BA3" s="293" t="str">
        <f>'1'!BA3</f>
        <v>Neteja de Persianes</v>
      </c>
      <c r="BB3" s="293"/>
      <c r="BC3" s="293"/>
      <c r="BD3" s="19" t="s">
        <v>4</v>
      </c>
    </row>
    <row r="4" spans="1:56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+L101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+'Resumen Estudio'!H11</f>
        <v>10.5</v>
      </c>
      <c r="Y4" s="23"/>
      <c r="Z4" s="23"/>
      <c r="AA4" s="23"/>
      <c r="AB4" s="23"/>
      <c r="AC4" s="23"/>
      <c r="AD4" s="23"/>
      <c r="AE4" s="23"/>
      <c r="AF4" s="23"/>
      <c r="AG4" s="313"/>
      <c r="AH4" s="313"/>
      <c r="AI4" s="315">
        <f>'1'!AI4</f>
        <v>3</v>
      </c>
      <c r="AJ4" s="317">
        <f>'1'!AJ4</f>
        <v>0</v>
      </c>
      <c r="AK4" s="313"/>
      <c r="AL4" s="313"/>
      <c r="AM4" s="315">
        <f>'1'!AM4</f>
        <v>3</v>
      </c>
      <c r="AN4" s="317">
        <f>'1'!AN4</f>
        <v>0</v>
      </c>
      <c r="AO4" s="313" t="str">
        <f>'1'!AO4</f>
        <v>Freq</v>
      </c>
      <c r="AP4" s="315">
        <f>'1'!AP4</f>
        <v>1</v>
      </c>
      <c r="AQ4" s="317">
        <f>'1'!AQ4</f>
        <v>0</v>
      </c>
      <c r="AR4" s="313" t="str">
        <f>'1'!AR4</f>
        <v>Freq</v>
      </c>
      <c r="AS4" s="315">
        <f>'1'!AS4</f>
        <v>1</v>
      </c>
      <c r="AT4" s="317">
        <f>'1'!AT4</f>
        <v>0</v>
      </c>
      <c r="AU4" s="313" t="str">
        <f>'1'!AU4</f>
        <v>Freq</v>
      </c>
      <c r="AV4" s="315">
        <f>'1'!AV4</f>
        <v>1</v>
      </c>
      <c r="AW4" s="317">
        <f>'1'!AW4</f>
        <v>50</v>
      </c>
      <c r="AX4" s="313" t="str">
        <f>'1'!AX4</f>
        <v>Freq</v>
      </c>
      <c r="AY4" s="315">
        <f>'1'!AY4</f>
        <v>1</v>
      </c>
      <c r="AZ4" s="317">
        <f>'1'!AZ4</f>
        <v>0</v>
      </c>
      <c r="BA4" s="313" t="str">
        <f>'1'!BA4</f>
        <v>Freq</v>
      </c>
      <c r="BB4" s="315">
        <f>'1'!BB4</f>
        <v>1</v>
      </c>
      <c r="BC4" s="317">
        <f>'1'!BC4</f>
        <v>0</v>
      </c>
      <c r="BD4" s="294">
        <f>BD101</f>
        <v>0</v>
      </c>
    </row>
    <row r="5" spans="1:56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96" t="s">
        <v>7</v>
      </c>
      <c r="Z5" s="297"/>
      <c r="AA5" s="298"/>
      <c r="AB5" s="298"/>
      <c r="AC5" s="297"/>
      <c r="AD5" s="297"/>
      <c r="AE5" s="297"/>
      <c r="AF5" s="299"/>
      <c r="AG5" s="314"/>
      <c r="AH5" s="314"/>
      <c r="AI5" s="316"/>
      <c r="AJ5" s="318"/>
      <c r="AK5" s="314"/>
      <c r="AL5" s="314"/>
      <c r="AM5" s="316"/>
      <c r="AN5" s="318"/>
      <c r="AO5" s="314"/>
      <c r="AP5" s="316"/>
      <c r="AQ5" s="318"/>
      <c r="AR5" s="314"/>
      <c r="AS5" s="316"/>
      <c r="AT5" s="318"/>
      <c r="AU5" s="314"/>
      <c r="AV5" s="316"/>
      <c r="AW5" s="318"/>
      <c r="AX5" s="314"/>
      <c r="AY5" s="316"/>
      <c r="AZ5" s="318"/>
      <c r="BA5" s="314"/>
      <c r="BB5" s="316"/>
      <c r="BC5" s="318"/>
      <c r="BD5" s="295"/>
    </row>
    <row r="6" spans="1:56" ht="30.75" customHeight="1" thickBot="1">
      <c r="A6" s="24"/>
      <c r="B6" s="142" t="s">
        <v>22</v>
      </c>
      <c r="C6" s="142" t="s">
        <v>8</v>
      </c>
      <c r="D6" s="142" t="s">
        <v>5</v>
      </c>
      <c r="E6" s="142" t="s">
        <v>23</v>
      </c>
      <c r="F6" s="142" t="s">
        <v>9</v>
      </c>
      <c r="G6" s="142" t="s">
        <v>24</v>
      </c>
      <c r="H6" s="142" t="s">
        <v>25</v>
      </c>
      <c r="I6" s="142"/>
      <c r="J6" s="142"/>
      <c r="K6" s="142" t="s">
        <v>26</v>
      </c>
      <c r="L6" s="142" t="s">
        <v>27</v>
      </c>
      <c r="M6" s="142" t="s">
        <v>28</v>
      </c>
      <c r="N6" s="142" t="s">
        <v>29</v>
      </c>
      <c r="O6" s="142" t="s">
        <v>30</v>
      </c>
      <c r="P6" s="142" t="s">
        <v>31</v>
      </c>
      <c r="Q6" s="142"/>
      <c r="R6" s="142" t="s">
        <v>37</v>
      </c>
      <c r="S6" s="142"/>
      <c r="T6" s="142" t="s">
        <v>38</v>
      </c>
      <c r="U6" s="142" t="s">
        <v>32</v>
      </c>
      <c r="V6" s="142" t="s">
        <v>33</v>
      </c>
      <c r="W6" s="142" t="s">
        <v>52</v>
      </c>
      <c r="X6" s="142" t="s">
        <v>34</v>
      </c>
      <c r="Y6" s="142" t="s">
        <v>10</v>
      </c>
      <c r="Z6" s="142" t="s">
        <v>35</v>
      </c>
      <c r="AA6" s="300" t="s">
        <v>36</v>
      </c>
      <c r="AB6" s="301"/>
      <c r="AC6" s="310" t="s">
        <v>39</v>
      </c>
      <c r="AD6" s="311"/>
      <c r="AE6" s="310" t="s">
        <v>40</v>
      </c>
      <c r="AF6" s="312"/>
      <c r="AG6" s="25" t="s">
        <v>97</v>
      </c>
      <c r="AH6" s="25" t="s">
        <v>6</v>
      </c>
      <c r="AI6" s="25" t="s">
        <v>11</v>
      </c>
      <c r="AJ6" s="25" t="s">
        <v>45</v>
      </c>
      <c r="AK6" s="25" t="s">
        <v>97</v>
      </c>
      <c r="AL6" s="25" t="s">
        <v>6</v>
      </c>
      <c r="AM6" s="25" t="s">
        <v>11</v>
      </c>
      <c r="AN6" s="25" t="s">
        <v>45</v>
      </c>
      <c r="AO6" s="25" t="s">
        <v>97</v>
      </c>
      <c r="AP6" s="25" t="str">
        <f>+'1'!AP6</f>
        <v>H/V</v>
      </c>
      <c r="AQ6" s="25" t="str">
        <f>+'1'!AQ6</f>
        <v>Hores/mes</v>
      </c>
      <c r="AR6" s="25" t="s">
        <v>97</v>
      </c>
      <c r="AS6" s="25" t="str">
        <f>+'1'!AS6</f>
        <v>H/V</v>
      </c>
      <c r="AT6" s="25" t="str">
        <f>+'1'!AT6</f>
        <v>Hores/mes</v>
      </c>
      <c r="AU6" s="25" t="s">
        <v>97</v>
      </c>
      <c r="AV6" s="25" t="str">
        <f>+'1'!AV6</f>
        <v>H/V</v>
      </c>
      <c r="AW6" s="25" t="str">
        <f>+'1'!AW6</f>
        <v>Hores/mes</v>
      </c>
      <c r="AX6" s="25" t="s">
        <v>97</v>
      </c>
      <c r="AY6" s="25" t="str">
        <f>+'1'!AY6</f>
        <v>H/V</v>
      </c>
      <c r="AZ6" s="25" t="str">
        <f>+'1'!AZ6</f>
        <v>Hores/mes</v>
      </c>
      <c r="BA6" s="25" t="s">
        <v>101</v>
      </c>
      <c r="BB6" s="25" t="str">
        <f>+'1'!BB6</f>
        <v>H/V</v>
      </c>
      <c r="BC6" s="25" t="str">
        <f>+'1'!BC6</f>
        <v>Hores/mes</v>
      </c>
      <c r="BD6" s="28" t="s">
        <v>4</v>
      </c>
    </row>
    <row r="7" spans="1:56">
      <c r="A7" s="24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41"/>
      <c r="X7" s="118"/>
      <c r="Y7" s="118"/>
      <c r="Z7" s="118"/>
      <c r="AA7" s="118"/>
      <c r="AB7" s="118"/>
      <c r="AC7" s="118"/>
      <c r="AD7" s="118"/>
      <c r="AE7" s="118"/>
      <c r="AF7" s="118"/>
      <c r="AG7" s="29"/>
      <c r="AH7" s="29"/>
      <c r="AI7" s="30"/>
      <c r="AJ7" s="31"/>
      <c r="AK7" s="29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29"/>
      <c r="BB7" s="30"/>
      <c r="BC7" s="31"/>
      <c r="BD7" s="60"/>
    </row>
    <row r="8" spans="1:56">
      <c r="A8" s="32">
        <v>8</v>
      </c>
      <c r="B8" s="169" t="s">
        <v>160</v>
      </c>
      <c r="C8" s="170" t="s">
        <v>205</v>
      </c>
      <c r="D8" s="34" t="s">
        <v>338</v>
      </c>
      <c r="E8" s="35" t="s">
        <v>320</v>
      </c>
      <c r="F8" s="36">
        <v>53.5</v>
      </c>
      <c r="G8" s="73"/>
      <c r="H8" s="72" t="s">
        <v>124</v>
      </c>
      <c r="I8" s="74">
        <f>IF(H8=Tablas!$B$5,Tablas!$C$5,VLOOKUP(H8,Tablas!$B$5:$D$40,2,FALSE))</f>
        <v>19</v>
      </c>
      <c r="J8" s="71">
        <f>IF(I8=0,"",VLOOKUP(I8,Tablas!$C$5:$D$40,2,FALSE))</f>
        <v>21.72583333333333</v>
      </c>
      <c r="K8" s="37" t="str">
        <f t="shared" ref="K8:K67" si="1">IF(G8=0,"0",F8/G8)</f>
        <v>0</v>
      </c>
      <c r="L8" s="38">
        <f t="shared" ref="L8:L67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67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67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67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67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67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67" si="8">(IF($Y8=7,$K8,)+IF($Y8=21,$K8*3,)+IF($Y8=42,$K8*6,0)+IF($Y8=28,$K8*4,0)+IF($Y8=14,$K8*2,))*S8</f>
        <v>0</v>
      </c>
      <c r="U8" s="42">
        <f t="shared" ref="U8:U32" si="9">SUM(+L8+M8+N8+O8+P8+R8+T8)</f>
        <v>0</v>
      </c>
      <c r="V8" s="43">
        <f t="shared" ref="V8:V67" si="10">+U8*4.345</f>
        <v>0</v>
      </c>
      <c r="W8" s="193">
        <f t="shared" ref="W8:W71" si="11">$X$4</f>
        <v>10.5</v>
      </c>
      <c r="X8" s="44">
        <f t="shared" ref="X8:X67" si="12">IF(V8="","",W8*V8)</f>
        <v>0</v>
      </c>
      <c r="Y8" s="45">
        <f t="shared" ref="Y8:Y67" si="13">ROUND(J8/4.3452380952381,1)</f>
        <v>5</v>
      </c>
      <c r="Z8" s="46" t="s">
        <v>78</v>
      </c>
      <c r="AA8" s="39">
        <v>1</v>
      </c>
      <c r="AB8" s="47">
        <f t="shared" ref="AB8:AB67" si="14">+IF($Z8="M",$U8,IF($Z8="MT",$U8/2,IF(Z8="MN",$U8/2,IF($Z8="MTN",$U8/3,0))))*AA8</f>
        <v>0</v>
      </c>
      <c r="AC8" s="39">
        <v>1</v>
      </c>
      <c r="AD8" s="47">
        <f t="shared" ref="AD8:AD67" si="15">+IF($Z8="T",$U8,IF($Z8="MT",$U8/2,IF($Z8="TN",$U8/2,IF($Z8="MTN",$U8/3,0))))*AC8</f>
        <v>0</v>
      </c>
      <c r="AE8" s="39">
        <v>1</v>
      </c>
      <c r="AF8" s="47">
        <f t="shared" ref="AF8:AF67" si="16">+IF($Z8="N",$U8,IF($Z8="MN",$U8/2,IF($Z8="TN",$U8/2,IF($Z8="MTN",$U8/3,0))))*AE8</f>
        <v>0</v>
      </c>
      <c r="AG8" s="62">
        <v>3</v>
      </c>
      <c r="AH8" s="194">
        <f t="shared" ref="AH8:AH67" si="17">+$AI$4</f>
        <v>3</v>
      </c>
      <c r="AI8" s="49">
        <f t="shared" ref="AI8:AI67" si="18">IF(AJ$4=0,0,(AG8/AJ$4))</f>
        <v>0</v>
      </c>
      <c r="AJ8" s="50">
        <f t="shared" ref="AJ8:AJ67" si="19">IF(AJ$4=0,0,(AI8*AI$4/12))</f>
        <v>0</v>
      </c>
      <c r="AK8" s="62">
        <v>12</v>
      </c>
      <c r="AL8" s="194">
        <f t="shared" ref="AL8:AL67" si="20">+$AM$4</f>
        <v>3</v>
      </c>
      <c r="AM8" s="49">
        <f>IF(AN$4=0,0,(AK8/AN$4))</f>
        <v>0</v>
      </c>
      <c r="AN8" s="50">
        <f t="shared" ref="AN8:AN67" si="21">IF(AN$4=0,0,(AM8*AM$4/12))</f>
        <v>0</v>
      </c>
      <c r="AO8" s="62">
        <v>53.5</v>
      </c>
      <c r="AP8" s="49">
        <f t="shared" ref="AP8:AP38" si="22">IF(AQ$4=0,0,(AO8/AQ$4))</f>
        <v>0</v>
      </c>
      <c r="AQ8" s="50">
        <f t="shared" ref="AQ8:AQ38" si="23">IF(AQ$4=0,0,(AP8*AP$4/12))</f>
        <v>0</v>
      </c>
      <c r="AR8" s="62"/>
      <c r="AS8" s="49">
        <f t="shared" ref="AS8:AS67" si="24">IF(AT$4=0,0,(AR8/AT$4))</f>
        <v>0</v>
      </c>
      <c r="AT8" s="50">
        <f t="shared" ref="AT8:AT67" si="25">IF(AT$4=0,0,(AS8*AS$4/12))</f>
        <v>0</v>
      </c>
      <c r="AU8" s="62"/>
      <c r="AV8" s="49">
        <f t="shared" ref="AV8:AV67" si="26">IF(AW$4=0,0,(AU8/AW$4))</f>
        <v>0</v>
      </c>
      <c r="AW8" s="50">
        <f t="shared" ref="AW8:AW67" si="27">IF(AW$4=0,0,(AV8*AV$4/12))</f>
        <v>0</v>
      </c>
      <c r="AX8" s="62">
        <v>53.5</v>
      </c>
      <c r="AY8" s="49">
        <f t="shared" ref="AY8:AY67" si="28">IF(AZ$4=0,0,(AX8/AZ$4))</f>
        <v>0</v>
      </c>
      <c r="AZ8" s="50">
        <f t="shared" ref="AZ8:AZ67" si="29">IF(AZ$4=0,0,(AY8*AY$4/12))</f>
        <v>0</v>
      </c>
      <c r="BA8" s="62">
        <v>6</v>
      </c>
      <c r="BB8" s="49">
        <f t="shared" ref="BB8:BB67" si="30">IF(BC$4=0,0,(BA8/BC$4))</f>
        <v>0</v>
      </c>
      <c r="BC8" s="50">
        <f t="shared" ref="BC8:BC67" si="31">IF(BC$4=0,0,(BB8*BB$4/12))</f>
        <v>0</v>
      </c>
      <c r="BD8" s="51">
        <f t="shared" ref="BD8:BD67" si="32">+AJ8+AN8+AQ8+AT8+AW8+AZ8+BC8</f>
        <v>0</v>
      </c>
    </row>
    <row r="9" spans="1:56">
      <c r="A9" s="32">
        <v>8</v>
      </c>
      <c r="B9" s="169" t="s">
        <v>160</v>
      </c>
      <c r="C9" s="170" t="s">
        <v>205</v>
      </c>
      <c r="D9" s="34" t="s">
        <v>338</v>
      </c>
      <c r="E9" s="35" t="s">
        <v>320</v>
      </c>
      <c r="F9" s="36">
        <v>53.5</v>
      </c>
      <c r="G9" s="73"/>
      <c r="H9" s="72" t="s">
        <v>124</v>
      </c>
      <c r="I9" s="74">
        <f>IF(H9=Tablas!$B$5,Tablas!$C$5,VLOOKUP(H9,Tablas!$B$5:$D$40,2,FALSE))</f>
        <v>19</v>
      </c>
      <c r="J9" s="71">
        <f>IF(I9=0,"",VLOOKUP(I9,Tablas!$C$5:$D$40,2,FALSE))</f>
        <v>21.72583333333333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193">
        <f t="shared" si="11"/>
        <v>10.5</v>
      </c>
      <c r="X9" s="44">
        <f t="shared" si="12"/>
        <v>0</v>
      </c>
      <c r="Y9" s="45">
        <f t="shared" si="13"/>
        <v>5</v>
      </c>
      <c r="Z9" s="46" t="s">
        <v>78</v>
      </c>
      <c r="AA9" s="39">
        <v>1</v>
      </c>
      <c r="AB9" s="47">
        <f t="shared" si="14"/>
        <v>0</v>
      </c>
      <c r="AC9" s="39">
        <v>1</v>
      </c>
      <c r="AD9" s="47">
        <f t="shared" si="15"/>
        <v>0</v>
      </c>
      <c r="AE9" s="39">
        <v>1</v>
      </c>
      <c r="AF9" s="47">
        <f t="shared" si="16"/>
        <v>0</v>
      </c>
      <c r="AG9" s="62">
        <v>3</v>
      </c>
      <c r="AH9" s="194">
        <f t="shared" si="17"/>
        <v>3</v>
      </c>
      <c r="AI9" s="49">
        <f t="shared" si="18"/>
        <v>0</v>
      </c>
      <c r="AJ9" s="50">
        <f t="shared" si="19"/>
        <v>0</v>
      </c>
      <c r="AK9" s="62">
        <v>12</v>
      </c>
      <c r="AL9" s="194">
        <f t="shared" si="20"/>
        <v>3</v>
      </c>
      <c r="AM9" s="49">
        <f t="shared" ref="AM9:AM67" si="33">IF(AN$4=0,0,(AK9/AN$4))</f>
        <v>0</v>
      </c>
      <c r="AN9" s="50">
        <f t="shared" si="21"/>
        <v>0</v>
      </c>
      <c r="AO9" s="62">
        <v>53.5</v>
      </c>
      <c r="AP9" s="49">
        <f t="shared" si="22"/>
        <v>0</v>
      </c>
      <c r="AQ9" s="50">
        <f t="shared" si="23"/>
        <v>0</v>
      </c>
      <c r="AR9" s="62"/>
      <c r="AS9" s="49">
        <f t="shared" si="24"/>
        <v>0</v>
      </c>
      <c r="AT9" s="50">
        <f t="shared" si="25"/>
        <v>0</v>
      </c>
      <c r="AU9" s="62"/>
      <c r="AV9" s="49">
        <f t="shared" si="26"/>
        <v>0</v>
      </c>
      <c r="AW9" s="50">
        <f t="shared" si="27"/>
        <v>0</v>
      </c>
      <c r="AX9" s="62">
        <v>53.5</v>
      </c>
      <c r="AY9" s="49">
        <f t="shared" si="28"/>
        <v>0</v>
      </c>
      <c r="AZ9" s="50">
        <f t="shared" si="29"/>
        <v>0</v>
      </c>
      <c r="BA9" s="62">
        <v>6</v>
      </c>
      <c r="BB9" s="49">
        <f t="shared" si="30"/>
        <v>0</v>
      </c>
      <c r="BC9" s="50">
        <f t="shared" si="31"/>
        <v>0</v>
      </c>
      <c r="BD9" s="51">
        <f t="shared" si="32"/>
        <v>0</v>
      </c>
    </row>
    <row r="10" spans="1:56">
      <c r="A10" s="32">
        <v>8</v>
      </c>
      <c r="B10" s="169" t="s">
        <v>160</v>
      </c>
      <c r="C10" s="170" t="s">
        <v>205</v>
      </c>
      <c r="D10" s="34" t="s">
        <v>325</v>
      </c>
      <c r="E10" s="35" t="s">
        <v>320</v>
      </c>
      <c r="F10" s="36">
        <v>23.2</v>
      </c>
      <c r="G10" s="73"/>
      <c r="H10" s="72" t="s">
        <v>124</v>
      </c>
      <c r="I10" s="74">
        <f>IF(H10=Tablas!$B$5,Tablas!$C$5,VLOOKUP(H10,Tablas!$B$5:$D$40,2,FALSE))</f>
        <v>19</v>
      </c>
      <c r="J10" s="71">
        <f>IF(I10=0,"",VLOOKUP(I10,Tablas!$C$5:$D$40,2,FALSE))</f>
        <v>21.72583333333333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193">
        <f t="shared" si="11"/>
        <v>10.5</v>
      </c>
      <c r="X10" s="44">
        <f t="shared" si="12"/>
        <v>0</v>
      </c>
      <c r="Y10" s="45">
        <f t="shared" si="13"/>
        <v>5</v>
      </c>
      <c r="Z10" s="46" t="s">
        <v>78</v>
      </c>
      <c r="AA10" s="39">
        <v>1</v>
      </c>
      <c r="AB10" s="47">
        <f t="shared" si="14"/>
        <v>0</v>
      </c>
      <c r="AC10" s="39">
        <v>1</v>
      </c>
      <c r="AD10" s="47">
        <f t="shared" si="15"/>
        <v>0</v>
      </c>
      <c r="AE10" s="39">
        <v>1</v>
      </c>
      <c r="AF10" s="47">
        <f t="shared" si="16"/>
        <v>0</v>
      </c>
      <c r="AG10" s="62">
        <v>1</v>
      </c>
      <c r="AH10" s="194">
        <f t="shared" si="17"/>
        <v>3</v>
      </c>
      <c r="AI10" s="49">
        <f t="shared" si="18"/>
        <v>0</v>
      </c>
      <c r="AJ10" s="50">
        <f t="shared" si="19"/>
        <v>0</v>
      </c>
      <c r="AK10" s="62">
        <v>6</v>
      </c>
      <c r="AL10" s="194">
        <f t="shared" si="20"/>
        <v>3</v>
      </c>
      <c r="AM10" s="49">
        <f t="shared" si="33"/>
        <v>0</v>
      </c>
      <c r="AN10" s="50">
        <f t="shared" si="21"/>
        <v>0</v>
      </c>
      <c r="AO10" s="62">
        <v>23.2</v>
      </c>
      <c r="AP10" s="49">
        <f t="shared" si="22"/>
        <v>0</v>
      </c>
      <c r="AQ10" s="50">
        <f t="shared" si="23"/>
        <v>0</v>
      </c>
      <c r="AR10" s="62"/>
      <c r="AS10" s="49">
        <f t="shared" si="24"/>
        <v>0</v>
      </c>
      <c r="AT10" s="50">
        <f t="shared" si="25"/>
        <v>0</v>
      </c>
      <c r="AU10" s="62"/>
      <c r="AV10" s="49">
        <f t="shared" si="26"/>
        <v>0</v>
      </c>
      <c r="AW10" s="50">
        <f t="shared" si="27"/>
        <v>0</v>
      </c>
      <c r="AX10" s="62">
        <v>23.2</v>
      </c>
      <c r="AY10" s="49">
        <f t="shared" si="28"/>
        <v>0</v>
      </c>
      <c r="AZ10" s="50">
        <f t="shared" si="29"/>
        <v>0</v>
      </c>
      <c r="BA10" s="62">
        <v>3</v>
      </c>
      <c r="BB10" s="49">
        <f t="shared" si="30"/>
        <v>0</v>
      </c>
      <c r="BC10" s="50">
        <f t="shared" si="31"/>
        <v>0</v>
      </c>
      <c r="BD10" s="51">
        <f t="shared" si="32"/>
        <v>0</v>
      </c>
    </row>
    <row r="11" spans="1:56">
      <c r="A11" s="32">
        <v>8</v>
      </c>
      <c r="B11" s="169" t="s">
        <v>160</v>
      </c>
      <c r="C11" s="170" t="s">
        <v>205</v>
      </c>
      <c r="D11" s="34" t="s">
        <v>325</v>
      </c>
      <c r="E11" s="35" t="s">
        <v>320</v>
      </c>
      <c r="F11" s="36">
        <v>52</v>
      </c>
      <c r="G11" s="73"/>
      <c r="H11" s="72" t="s">
        <v>124</v>
      </c>
      <c r="I11" s="74">
        <f>IF(H11=Tablas!$B$5,Tablas!$C$5,VLOOKUP(H11,Tablas!$B$5:$D$40,2,FALSE))</f>
        <v>19</v>
      </c>
      <c r="J11" s="71">
        <f>IF(I11=0,"",VLOOKUP(I11,Tablas!$C$5:$D$40,2,FALSE))</f>
        <v>21.72583333333333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193">
        <f t="shared" si="11"/>
        <v>10.5</v>
      </c>
      <c r="X11" s="44">
        <f t="shared" si="12"/>
        <v>0</v>
      </c>
      <c r="Y11" s="45">
        <f t="shared" si="13"/>
        <v>5</v>
      </c>
      <c r="Z11" s="46" t="s">
        <v>78</v>
      </c>
      <c r="AA11" s="39">
        <v>1</v>
      </c>
      <c r="AB11" s="47">
        <f t="shared" si="14"/>
        <v>0</v>
      </c>
      <c r="AC11" s="39">
        <v>1</v>
      </c>
      <c r="AD11" s="47">
        <f t="shared" si="15"/>
        <v>0</v>
      </c>
      <c r="AE11" s="39">
        <v>1</v>
      </c>
      <c r="AF11" s="47">
        <f t="shared" si="16"/>
        <v>0</v>
      </c>
      <c r="AG11" s="62">
        <v>3</v>
      </c>
      <c r="AH11" s="194">
        <f t="shared" si="17"/>
        <v>3</v>
      </c>
      <c r="AI11" s="49">
        <f t="shared" si="18"/>
        <v>0</v>
      </c>
      <c r="AJ11" s="50">
        <f t="shared" si="19"/>
        <v>0</v>
      </c>
      <c r="AK11" s="62">
        <v>12</v>
      </c>
      <c r="AL11" s="194">
        <f t="shared" si="20"/>
        <v>3</v>
      </c>
      <c r="AM11" s="49">
        <f t="shared" si="33"/>
        <v>0</v>
      </c>
      <c r="AN11" s="50">
        <f t="shared" si="21"/>
        <v>0</v>
      </c>
      <c r="AO11" s="62">
        <v>52</v>
      </c>
      <c r="AP11" s="49">
        <f t="shared" si="22"/>
        <v>0</v>
      </c>
      <c r="AQ11" s="50">
        <f t="shared" si="23"/>
        <v>0</v>
      </c>
      <c r="AR11" s="62"/>
      <c r="AS11" s="49">
        <f t="shared" si="24"/>
        <v>0</v>
      </c>
      <c r="AT11" s="50">
        <f t="shared" si="25"/>
        <v>0</v>
      </c>
      <c r="AU11" s="62"/>
      <c r="AV11" s="49">
        <f t="shared" si="26"/>
        <v>0</v>
      </c>
      <c r="AW11" s="50">
        <f t="shared" si="27"/>
        <v>0</v>
      </c>
      <c r="AX11" s="62">
        <v>52</v>
      </c>
      <c r="AY11" s="49">
        <f t="shared" si="28"/>
        <v>0</v>
      </c>
      <c r="AZ11" s="50">
        <f t="shared" si="29"/>
        <v>0</v>
      </c>
      <c r="BA11" s="62">
        <v>6</v>
      </c>
      <c r="BB11" s="49">
        <f t="shared" si="30"/>
        <v>0</v>
      </c>
      <c r="BC11" s="50">
        <f t="shared" si="31"/>
        <v>0</v>
      </c>
      <c r="BD11" s="51">
        <f t="shared" si="32"/>
        <v>0</v>
      </c>
    </row>
    <row r="12" spans="1:56">
      <c r="A12" s="32">
        <v>8</v>
      </c>
      <c r="B12" s="169" t="s">
        <v>160</v>
      </c>
      <c r="C12" s="170" t="s">
        <v>205</v>
      </c>
      <c r="D12" s="34" t="s">
        <v>325</v>
      </c>
      <c r="E12" s="35" t="s">
        <v>320</v>
      </c>
      <c r="F12" s="36">
        <v>52</v>
      </c>
      <c r="G12" s="73"/>
      <c r="H12" s="72" t="s">
        <v>124</v>
      </c>
      <c r="I12" s="74">
        <f>IF(H12=Tablas!$B$5,Tablas!$C$5,VLOOKUP(H12,Tablas!$B$5:$D$40,2,FALSE))</f>
        <v>19</v>
      </c>
      <c r="J12" s="71">
        <f>IF(I12=0,"",VLOOKUP(I12,Tablas!$C$5:$D$40,2,FALSE))</f>
        <v>21.72583333333333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193">
        <f t="shared" si="11"/>
        <v>10.5</v>
      </c>
      <c r="X12" s="44">
        <f t="shared" si="12"/>
        <v>0</v>
      </c>
      <c r="Y12" s="45">
        <f t="shared" si="13"/>
        <v>5</v>
      </c>
      <c r="Z12" s="46" t="s">
        <v>78</v>
      </c>
      <c r="AA12" s="39">
        <v>1</v>
      </c>
      <c r="AB12" s="47">
        <f t="shared" si="14"/>
        <v>0</v>
      </c>
      <c r="AC12" s="39">
        <v>1</v>
      </c>
      <c r="AD12" s="47">
        <f t="shared" si="15"/>
        <v>0</v>
      </c>
      <c r="AE12" s="39">
        <v>1</v>
      </c>
      <c r="AF12" s="47">
        <f t="shared" si="16"/>
        <v>0</v>
      </c>
      <c r="AG12" s="62">
        <v>3</v>
      </c>
      <c r="AH12" s="194">
        <f t="shared" si="17"/>
        <v>3</v>
      </c>
      <c r="AI12" s="49">
        <f t="shared" si="18"/>
        <v>0</v>
      </c>
      <c r="AJ12" s="50">
        <f t="shared" si="19"/>
        <v>0</v>
      </c>
      <c r="AK12" s="62">
        <v>12</v>
      </c>
      <c r="AL12" s="194">
        <f t="shared" si="20"/>
        <v>3</v>
      </c>
      <c r="AM12" s="49">
        <f t="shared" si="33"/>
        <v>0</v>
      </c>
      <c r="AN12" s="50">
        <f t="shared" si="21"/>
        <v>0</v>
      </c>
      <c r="AO12" s="62">
        <v>52</v>
      </c>
      <c r="AP12" s="49">
        <f t="shared" si="22"/>
        <v>0</v>
      </c>
      <c r="AQ12" s="50">
        <f t="shared" si="23"/>
        <v>0</v>
      </c>
      <c r="AR12" s="62"/>
      <c r="AS12" s="49">
        <f t="shared" si="24"/>
        <v>0</v>
      </c>
      <c r="AT12" s="50">
        <f t="shared" si="25"/>
        <v>0</v>
      </c>
      <c r="AU12" s="62"/>
      <c r="AV12" s="49">
        <f t="shared" si="26"/>
        <v>0</v>
      </c>
      <c r="AW12" s="50">
        <f t="shared" si="27"/>
        <v>0</v>
      </c>
      <c r="AX12" s="62">
        <v>52</v>
      </c>
      <c r="AY12" s="49">
        <f t="shared" si="28"/>
        <v>0</v>
      </c>
      <c r="AZ12" s="50">
        <f t="shared" si="29"/>
        <v>0</v>
      </c>
      <c r="BA12" s="62">
        <v>6</v>
      </c>
      <c r="BB12" s="49">
        <f t="shared" si="30"/>
        <v>0</v>
      </c>
      <c r="BC12" s="50">
        <f t="shared" si="31"/>
        <v>0</v>
      </c>
      <c r="BD12" s="51">
        <f t="shared" si="32"/>
        <v>0</v>
      </c>
    </row>
    <row r="13" spans="1:56">
      <c r="A13" s="32">
        <v>8</v>
      </c>
      <c r="B13" s="169" t="s">
        <v>160</v>
      </c>
      <c r="C13" s="170" t="s">
        <v>205</v>
      </c>
      <c r="D13" s="34" t="s">
        <v>212</v>
      </c>
      <c r="E13" s="35" t="s">
        <v>275</v>
      </c>
      <c r="F13" s="36">
        <v>12.6</v>
      </c>
      <c r="G13" s="73"/>
      <c r="H13" s="72" t="s">
        <v>124</v>
      </c>
      <c r="I13" s="74">
        <f>IF(H13=Tablas!$B$5,Tablas!$C$5,VLOOKUP(H13,Tablas!$B$5:$D$40,2,FALSE))</f>
        <v>19</v>
      </c>
      <c r="J13" s="71">
        <f>IF(I13=0,"",VLOOKUP(I13,Tablas!$C$5:$D$40,2,FALSE))</f>
        <v>21.72583333333333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193">
        <f t="shared" si="11"/>
        <v>10.5</v>
      </c>
      <c r="X13" s="44">
        <f t="shared" si="12"/>
        <v>0</v>
      </c>
      <c r="Y13" s="45">
        <f t="shared" si="13"/>
        <v>5</v>
      </c>
      <c r="Z13" s="46" t="s">
        <v>78</v>
      </c>
      <c r="AA13" s="39">
        <v>1</v>
      </c>
      <c r="AB13" s="47">
        <f t="shared" si="14"/>
        <v>0</v>
      </c>
      <c r="AC13" s="39">
        <v>1</v>
      </c>
      <c r="AD13" s="47">
        <f t="shared" si="15"/>
        <v>0</v>
      </c>
      <c r="AE13" s="39">
        <v>1</v>
      </c>
      <c r="AF13" s="47">
        <f t="shared" si="16"/>
        <v>0</v>
      </c>
      <c r="AG13" s="62"/>
      <c r="AH13" s="194">
        <f t="shared" si="17"/>
        <v>3</v>
      </c>
      <c r="AI13" s="49">
        <f t="shared" si="18"/>
        <v>0</v>
      </c>
      <c r="AJ13" s="50">
        <f t="shared" si="19"/>
        <v>0</v>
      </c>
      <c r="AK13" s="62">
        <v>3</v>
      </c>
      <c r="AL13" s="194">
        <f t="shared" si="20"/>
        <v>3</v>
      </c>
      <c r="AM13" s="49">
        <f t="shared" si="33"/>
        <v>0</v>
      </c>
      <c r="AN13" s="50">
        <f t="shared" si="21"/>
        <v>0</v>
      </c>
      <c r="AO13" s="62">
        <v>12.6</v>
      </c>
      <c r="AP13" s="49">
        <f t="shared" si="22"/>
        <v>0</v>
      </c>
      <c r="AQ13" s="50">
        <f t="shared" si="23"/>
        <v>0</v>
      </c>
      <c r="AR13" s="62"/>
      <c r="AS13" s="49">
        <f t="shared" si="24"/>
        <v>0</v>
      </c>
      <c r="AT13" s="50">
        <f t="shared" si="25"/>
        <v>0</v>
      </c>
      <c r="AU13" s="62"/>
      <c r="AV13" s="49">
        <f t="shared" si="26"/>
        <v>0</v>
      </c>
      <c r="AW13" s="50">
        <f t="shared" si="27"/>
        <v>0</v>
      </c>
      <c r="AX13" s="62">
        <v>12.6</v>
      </c>
      <c r="AY13" s="49">
        <f t="shared" si="28"/>
        <v>0</v>
      </c>
      <c r="AZ13" s="50">
        <f t="shared" si="29"/>
        <v>0</v>
      </c>
      <c r="BA13" s="62">
        <v>1.5</v>
      </c>
      <c r="BB13" s="49">
        <f t="shared" si="30"/>
        <v>0</v>
      </c>
      <c r="BC13" s="50">
        <f t="shared" si="31"/>
        <v>0</v>
      </c>
      <c r="BD13" s="51">
        <f t="shared" si="32"/>
        <v>0</v>
      </c>
    </row>
    <row r="14" spans="1:56">
      <c r="A14" s="32">
        <v>8</v>
      </c>
      <c r="B14" s="169" t="s">
        <v>160</v>
      </c>
      <c r="C14" s="170" t="s">
        <v>205</v>
      </c>
      <c r="D14" s="34" t="s">
        <v>325</v>
      </c>
      <c r="E14" s="35" t="s">
        <v>320</v>
      </c>
      <c r="F14" s="36">
        <v>52</v>
      </c>
      <c r="G14" s="73"/>
      <c r="H14" s="72" t="s">
        <v>124</v>
      </c>
      <c r="I14" s="74">
        <f>IF(H14=Tablas!$B$5,Tablas!$C$5,VLOOKUP(H14,Tablas!$B$5:$D$40,2,FALSE))</f>
        <v>19</v>
      </c>
      <c r="J14" s="71">
        <f>IF(I14=0,"",VLOOKUP(I14,Tablas!$C$5:$D$40,2,FALSE))</f>
        <v>21.72583333333333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193">
        <f t="shared" si="11"/>
        <v>10.5</v>
      </c>
      <c r="X14" s="44">
        <f t="shared" si="12"/>
        <v>0</v>
      </c>
      <c r="Y14" s="45">
        <f t="shared" si="13"/>
        <v>5</v>
      </c>
      <c r="Z14" s="46" t="s">
        <v>78</v>
      </c>
      <c r="AA14" s="39">
        <v>1</v>
      </c>
      <c r="AB14" s="47">
        <f t="shared" si="14"/>
        <v>0</v>
      </c>
      <c r="AC14" s="39">
        <v>1</v>
      </c>
      <c r="AD14" s="47">
        <f t="shared" si="15"/>
        <v>0</v>
      </c>
      <c r="AE14" s="39">
        <v>1</v>
      </c>
      <c r="AF14" s="47">
        <f t="shared" si="16"/>
        <v>0</v>
      </c>
      <c r="AG14" s="62">
        <v>3</v>
      </c>
      <c r="AH14" s="194">
        <f t="shared" si="17"/>
        <v>3</v>
      </c>
      <c r="AI14" s="49">
        <f t="shared" si="18"/>
        <v>0</v>
      </c>
      <c r="AJ14" s="50">
        <f t="shared" si="19"/>
        <v>0</v>
      </c>
      <c r="AK14" s="62">
        <v>12</v>
      </c>
      <c r="AL14" s="194">
        <f t="shared" si="20"/>
        <v>3</v>
      </c>
      <c r="AM14" s="49">
        <f t="shared" si="33"/>
        <v>0</v>
      </c>
      <c r="AN14" s="50">
        <f t="shared" si="21"/>
        <v>0</v>
      </c>
      <c r="AO14" s="62">
        <v>52</v>
      </c>
      <c r="AP14" s="49">
        <f t="shared" si="22"/>
        <v>0</v>
      </c>
      <c r="AQ14" s="50">
        <f t="shared" si="23"/>
        <v>0</v>
      </c>
      <c r="AR14" s="62"/>
      <c r="AS14" s="49">
        <f t="shared" si="24"/>
        <v>0</v>
      </c>
      <c r="AT14" s="50">
        <f t="shared" si="25"/>
        <v>0</v>
      </c>
      <c r="AU14" s="62"/>
      <c r="AV14" s="49">
        <f t="shared" si="26"/>
        <v>0</v>
      </c>
      <c r="AW14" s="50">
        <f t="shared" si="27"/>
        <v>0</v>
      </c>
      <c r="AX14" s="62">
        <v>52</v>
      </c>
      <c r="AY14" s="49">
        <f t="shared" si="28"/>
        <v>0</v>
      </c>
      <c r="AZ14" s="50">
        <f t="shared" si="29"/>
        <v>0</v>
      </c>
      <c r="BA14" s="62">
        <v>6</v>
      </c>
      <c r="BB14" s="49">
        <f t="shared" si="30"/>
        <v>0</v>
      </c>
      <c r="BC14" s="50">
        <f t="shared" si="31"/>
        <v>0</v>
      </c>
      <c r="BD14" s="51">
        <f t="shared" si="32"/>
        <v>0</v>
      </c>
    </row>
    <row r="15" spans="1:56">
      <c r="A15" s="32">
        <v>8</v>
      </c>
      <c r="B15" s="169" t="s">
        <v>160</v>
      </c>
      <c r="C15" s="170" t="s">
        <v>205</v>
      </c>
      <c r="D15" s="34" t="s">
        <v>325</v>
      </c>
      <c r="E15" s="35" t="s">
        <v>320</v>
      </c>
      <c r="F15" s="36">
        <v>52</v>
      </c>
      <c r="G15" s="73"/>
      <c r="H15" s="72" t="s">
        <v>124</v>
      </c>
      <c r="I15" s="74">
        <f>IF(H15=Tablas!$B$5,Tablas!$C$5,VLOOKUP(H15,Tablas!$B$5:$D$40,2,FALSE))</f>
        <v>19</v>
      </c>
      <c r="J15" s="71">
        <f>IF(I15=0,"",VLOOKUP(I15,Tablas!$C$5:$D$40,2,FALSE))</f>
        <v>21.72583333333333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193">
        <f t="shared" si="11"/>
        <v>10.5</v>
      </c>
      <c r="X15" s="44">
        <f t="shared" si="12"/>
        <v>0</v>
      </c>
      <c r="Y15" s="45">
        <f t="shared" si="13"/>
        <v>5</v>
      </c>
      <c r="Z15" s="46" t="s">
        <v>78</v>
      </c>
      <c r="AA15" s="39">
        <v>1</v>
      </c>
      <c r="AB15" s="47">
        <f t="shared" si="14"/>
        <v>0</v>
      </c>
      <c r="AC15" s="39">
        <v>1</v>
      </c>
      <c r="AD15" s="47">
        <f t="shared" si="15"/>
        <v>0</v>
      </c>
      <c r="AE15" s="39">
        <v>1</v>
      </c>
      <c r="AF15" s="47">
        <f t="shared" si="16"/>
        <v>0</v>
      </c>
      <c r="AG15" s="62">
        <v>3</v>
      </c>
      <c r="AH15" s="194">
        <f t="shared" si="17"/>
        <v>3</v>
      </c>
      <c r="AI15" s="49">
        <f t="shared" si="18"/>
        <v>0</v>
      </c>
      <c r="AJ15" s="50">
        <f t="shared" si="19"/>
        <v>0</v>
      </c>
      <c r="AK15" s="62">
        <v>12</v>
      </c>
      <c r="AL15" s="194">
        <f t="shared" si="20"/>
        <v>3</v>
      </c>
      <c r="AM15" s="49">
        <f t="shared" si="33"/>
        <v>0</v>
      </c>
      <c r="AN15" s="50">
        <f t="shared" si="21"/>
        <v>0</v>
      </c>
      <c r="AO15" s="62">
        <v>52</v>
      </c>
      <c r="AP15" s="49">
        <f t="shared" si="22"/>
        <v>0</v>
      </c>
      <c r="AQ15" s="50">
        <f t="shared" si="23"/>
        <v>0</v>
      </c>
      <c r="AR15" s="62"/>
      <c r="AS15" s="49">
        <f t="shared" si="24"/>
        <v>0</v>
      </c>
      <c r="AT15" s="50">
        <f t="shared" si="25"/>
        <v>0</v>
      </c>
      <c r="AU15" s="62"/>
      <c r="AV15" s="49">
        <f t="shared" si="26"/>
        <v>0</v>
      </c>
      <c r="AW15" s="50">
        <f t="shared" si="27"/>
        <v>0</v>
      </c>
      <c r="AX15" s="62">
        <v>52</v>
      </c>
      <c r="AY15" s="49">
        <f t="shared" si="28"/>
        <v>0</v>
      </c>
      <c r="AZ15" s="50">
        <f t="shared" si="29"/>
        <v>0</v>
      </c>
      <c r="BA15" s="62">
        <v>6</v>
      </c>
      <c r="BB15" s="49">
        <f t="shared" si="30"/>
        <v>0</v>
      </c>
      <c r="BC15" s="50">
        <f t="shared" si="31"/>
        <v>0</v>
      </c>
      <c r="BD15" s="51">
        <f t="shared" si="32"/>
        <v>0</v>
      </c>
    </row>
    <row r="16" spans="1:56">
      <c r="A16" s="32">
        <v>8</v>
      </c>
      <c r="B16" s="169" t="s">
        <v>160</v>
      </c>
      <c r="C16" s="170" t="s">
        <v>205</v>
      </c>
      <c r="D16" s="34" t="s">
        <v>281</v>
      </c>
      <c r="E16" s="35" t="s">
        <v>320</v>
      </c>
      <c r="F16" s="36">
        <v>122.2</v>
      </c>
      <c r="G16" s="73"/>
      <c r="H16" s="72" t="s">
        <v>124</v>
      </c>
      <c r="I16" s="74">
        <f>IF(H16=Tablas!$B$5,Tablas!$C$5,VLOOKUP(H16,Tablas!$B$5:$D$40,2,FALSE))</f>
        <v>19</v>
      </c>
      <c r="J16" s="71">
        <f>IF(I16=0,"",VLOOKUP(I16,Tablas!$C$5:$D$40,2,FALSE))</f>
        <v>21.72583333333333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193">
        <f t="shared" si="11"/>
        <v>10.5</v>
      </c>
      <c r="X16" s="44">
        <f t="shared" si="12"/>
        <v>0</v>
      </c>
      <c r="Y16" s="45">
        <f t="shared" si="13"/>
        <v>5</v>
      </c>
      <c r="Z16" s="46" t="s">
        <v>78</v>
      </c>
      <c r="AA16" s="39">
        <v>1</v>
      </c>
      <c r="AB16" s="47">
        <f t="shared" si="14"/>
        <v>0</v>
      </c>
      <c r="AC16" s="39">
        <v>1</v>
      </c>
      <c r="AD16" s="47">
        <f t="shared" si="15"/>
        <v>0</v>
      </c>
      <c r="AE16" s="39">
        <v>1</v>
      </c>
      <c r="AF16" s="47">
        <f t="shared" si="16"/>
        <v>0</v>
      </c>
      <c r="AG16" s="62"/>
      <c r="AH16" s="194">
        <f t="shared" si="17"/>
        <v>3</v>
      </c>
      <c r="AI16" s="49">
        <f t="shared" si="18"/>
        <v>0</v>
      </c>
      <c r="AJ16" s="50">
        <f t="shared" si="19"/>
        <v>0</v>
      </c>
      <c r="AK16" s="62">
        <v>36</v>
      </c>
      <c r="AL16" s="194">
        <f t="shared" si="20"/>
        <v>3</v>
      </c>
      <c r="AM16" s="49">
        <f t="shared" si="33"/>
        <v>0</v>
      </c>
      <c r="AN16" s="50">
        <f t="shared" si="21"/>
        <v>0</v>
      </c>
      <c r="AO16" s="62">
        <v>122.2</v>
      </c>
      <c r="AP16" s="49">
        <f t="shared" si="22"/>
        <v>0</v>
      </c>
      <c r="AQ16" s="50">
        <f t="shared" si="23"/>
        <v>0</v>
      </c>
      <c r="AR16" s="62"/>
      <c r="AS16" s="49">
        <f t="shared" si="24"/>
        <v>0</v>
      </c>
      <c r="AT16" s="50">
        <f t="shared" si="25"/>
        <v>0</v>
      </c>
      <c r="AU16" s="62"/>
      <c r="AV16" s="49">
        <f t="shared" si="26"/>
        <v>0</v>
      </c>
      <c r="AW16" s="50">
        <f t="shared" si="27"/>
        <v>0</v>
      </c>
      <c r="AX16" s="62">
        <v>122.2</v>
      </c>
      <c r="AY16" s="49">
        <f t="shared" si="28"/>
        <v>0</v>
      </c>
      <c r="AZ16" s="50">
        <f t="shared" si="29"/>
        <v>0</v>
      </c>
      <c r="BA16" s="62">
        <v>18</v>
      </c>
      <c r="BB16" s="49">
        <f t="shared" si="30"/>
        <v>0</v>
      </c>
      <c r="BC16" s="50">
        <f t="shared" si="31"/>
        <v>0</v>
      </c>
      <c r="BD16" s="51">
        <f t="shared" si="32"/>
        <v>0</v>
      </c>
    </row>
    <row r="17" spans="1:56">
      <c r="A17" s="32">
        <v>8</v>
      </c>
      <c r="B17" s="169" t="s">
        <v>160</v>
      </c>
      <c r="C17" s="170" t="s">
        <v>205</v>
      </c>
      <c r="D17" s="34" t="s">
        <v>281</v>
      </c>
      <c r="E17" s="35" t="s">
        <v>320</v>
      </c>
      <c r="F17" s="36">
        <v>64</v>
      </c>
      <c r="G17" s="73"/>
      <c r="H17" s="72" t="s">
        <v>124</v>
      </c>
      <c r="I17" s="74">
        <f>IF(H17=Tablas!$B$5,Tablas!$C$5,VLOOKUP(H17,Tablas!$B$5:$D$40,2,FALSE))</f>
        <v>19</v>
      </c>
      <c r="J17" s="71">
        <f>IF(I17=0,"",VLOOKUP(I17,Tablas!$C$5:$D$40,2,FALSE))</f>
        <v>21.72583333333333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193">
        <f t="shared" si="11"/>
        <v>10.5</v>
      </c>
      <c r="X17" s="44">
        <f t="shared" si="12"/>
        <v>0</v>
      </c>
      <c r="Y17" s="45">
        <f t="shared" si="13"/>
        <v>5</v>
      </c>
      <c r="Z17" s="46" t="s">
        <v>78</v>
      </c>
      <c r="AA17" s="39">
        <v>1</v>
      </c>
      <c r="AB17" s="47">
        <f t="shared" si="14"/>
        <v>0</v>
      </c>
      <c r="AC17" s="39">
        <v>1</v>
      </c>
      <c r="AD17" s="47">
        <f t="shared" si="15"/>
        <v>0</v>
      </c>
      <c r="AE17" s="39">
        <v>1</v>
      </c>
      <c r="AF17" s="47">
        <f t="shared" si="16"/>
        <v>0</v>
      </c>
      <c r="AG17" s="62"/>
      <c r="AH17" s="194">
        <f t="shared" si="17"/>
        <v>3</v>
      </c>
      <c r="AI17" s="49">
        <f t="shared" si="18"/>
        <v>0</v>
      </c>
      <c r="AJ17" s="50">
        <f t="shared" si="19"/>
        <v>0</v>
      </c>
      <c r="AK17" s="62">
        <v>35</v>
      </c>
      <c r="AL17" s="194">
        <f t="shared" si="20"/>
        <v>3</v>
      </c>
      <c r="AM17" s="49">
        <f t="shared" si="33"/>
        <v>0</v>
      </c>
      <c r="AN17" s="50">
        <f t="shared" si="21"/>
        <v>0</v>
      </c>
      <c r="AO17" s="62">
        <v>64</v>
      </c>
      <c r="AP17" s="49">
        <f t="shared" si="22"/>
        <v>0</v>
      </c>
      <c r="AQ17" s="50">
        <f t="shared" si="23"/>
        <v>0</v>
      </c>
      <c r="AR17" s="62"/>
      <c r="AS17" s="49">
        <f t="shared" si="24"/>
        <v>0</v>
      </c>
      <c r="AT17" s="50">
        <f t="shared" si="25"/>
        <v>0</v>
      </c>
      <c r="AU17" s="62"/>
      <c r="AV17" s="49">
        <f t="shared" si="26"/>
        <v>0</v>
      </c>
      <c r="AW17" s="50">
        <f t="shared" si="27"/>
        <v>0</v>
      </c>
      <c r="AX17" s="62">
        <v>64</v>
      </c>
      <c r="AY17" s="49">
        <f t="shared" si="28"/>
        <v>0</v>
      </c>
      <c r="AZ17" s="50">
        <f t="shared" si="29"/>
        <v>0</v>
      </c>
      <c r="BA17" s="62">
        <v>17.5</v>
      </c>
      <c r="BB17" s="49">
        <f t="shared" si="30"/>
        <v>0</v>
      </c>
      <c r="BC17" s="50">
        <f t="shared" si="31"/>
        <v>0</v>
      </c>
      <c r="BD17" s="51">
        <f t="shared" si="32"/>
        <v>0</v>
      </c>
    </row>
    <row r="18" spans="1:56">
      <c r="A18" s="32">
        <v>8</v>
      </c>
      <c r="B18" s="169" t="s">
        <v>160</v>
      </c>
      <c r="C18" s="170" t="s">
        <v>205</v>
      </c>
      <c r="D18" s="34" t="s">
        <v>339</v>
      </c>
      <c r="E18" s="35" t="s">
        <v>320</v>
      </c>
      <c r="F18" s="36">
        <v>60.5</v>
      </c>
      <c r="G18" s="73"/>
      <c r="H18" s="72" t="s">
        <v>124</v>
      </c>
      <c r="I18" s="74">
        <f>IF(H18=Tablas!$B$5,Tablas!$C$5,VLOOKUP(H18,Tablas!$B$5:$D$40,2,FALSE))</f>
        <v>19</v>
      </c>
      <c r="J18" s="71">
        <f>IF(I18=0,"",VLOOKUP(I18,Tablas!$C$5:$D$40,2,FALSE))</f>
        <v>21.72583333333333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193">
        <f t="shared" si="11"/>
        <v>10.5</v>
      </c>
      <c r="X18" s="44">
        <f t="shared" si="12"/>
        <v>0</v>
      </c>
      <c r="Y18" s="45">
        <f t="shared" si="13"/>
        <v>5</v>
      </c>
      <c r="Z18" s="46" t="s">
        <v>78</v>
      </c>
      <c r="AA18" s="39">
        <v>1</v>
      </c>
      <c r="AB18" s="47">
        <f t="shared" si="14"/>
        <v>0</v>
      </c>
      <c r="AC18" s="39">
        <v>1</v>
      </c>
      <c r="AD18" s="47">
        <f t="shared" si="15"/>
        <v>0</v>
      </c>
      <c r="AE18" s="39">
        <v>1</v>
      </c>
      <c r="AF18" s="47">
        <f t="shared" si="16"/>
        <v>0</v>
      </c>
      <c r="AG18" s="62"/>
      <c r="AH18" s="194">
        <f t="shared" si="17"/>
        <v>3</v>
      </c>
      <c r="AI18" s="49">
        <f t="shared" si="18"/>
        <v>0</v>
      </c>
      <c r="AJ18" s="50">
        <f t="shared" si="19"/>
        <v>0</v>
      </c>
      <c r="AK18" s="62">
        <v>18</v>
      </c>
      <c r="AL18" s="194">
        <f t="shared" si="20"/>
        <v>3</v>
      </c>
      <c r="AM18" s="49">
        <f t="shared" si="33"/>
        <v>0</v>
      </c>
      <c r="AN18" s="50">
        <f t="shared" si="21"/>
        <v>0</v>
      </c>
      <c r="AO18" s="62">
        <v>60.5</v>
      </c>
      <c r="AP18" s="49">
        <f t="shared" si="22"/>
        <v>0</v>
      </c>
      <c r="AQ18" s="50">
        <f t="shared" si="23"/>
        <v>0</v>
      </c>
      <c r="AR18" s="62"/>
      <c r="AS18" s="49">
        <f t="shared" si="24"/>
        <v>0</v>
      </c>
      <c r="AT18" s="50">
        <f t="shared" si="25"/>
        <v>0</v>
      </c>
      <c r="AU18" s="62"/>
      <c r="AV18" s="49">
        <f t="shared" si="26"/>
        <v>0</v>
      </c>
      <c r="AW18" s="50">
        <f t="shared" si="27"/>
        <v>0</v>
      </c>
      <c r="AX18" s="62">
        <v>60.5</v>
      </c>
      <c r="AY18" s="49">
        <f t="shared" si="28"/>
        <v>0</v>
      </c>
      <c r="AZ18" s="50">
        <f t="shared" si="29"/>
        <v>0</v>
      </c>
      <c r="BA18" s="62">
        <v>9</v>
      </c>
      <c r="BB18" s="49">
        <f t="shared" si="30"/>
        <v>0</v>
      </c>
      <c r="BC18" s="50">
        <f t="shared" si="31"/>
        <v>0</v>
      </c>
      <c r="BD18" s="51">
        <f t="shared" si="32"/>
        <v>0</v>
      </c>
    </row>
    <row r="19" spans="1:56">
      <c r="A19" s="32">
        <v>8</v>
      </c>
      <c r="B19" s="169" t="s">
        <v>160</v>
      </c>
      <c r="C19" s="170" t="s">
        <v>205</v>
      </c>
      <c r="D19" s="34" t="s">
        <v>281</v>
      </c>
      <c r="E19" s="35" t="s">
        <v>320</v>
      </c>
      <c r="F19" s="36">
        <v>14.5</v>
      </c>
      <c r="G19" s="73"/>
      <c r="H19" s="72" t="s">
        <v>124</v>
      </c>
      <c r="I19" s="74">
        <f>IF(H19=Tablas!$B$5,Tablas!$C$5,VLOOKUP(H19,Tablas!$B$5:$D$40,2,FALSE))</f>
        <v>19</v>
      </c>
      <c r="J19" s="71">
        <f>IF(I19=0,"",VLOOKUP(I19,Tablas!$C$5:$D$40,2,FALSE))</f>
        <v>21.72583333333333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193">
        <f t="shared" si="11"/>
        <v>10.5</v>
      </c>
      <c r="X19" s="44">
        <f t="shared" si="12"/>
        <v>0</v>
      </c>
      <c r="Y19" s="45">
        <f t="shared" si="13"/>
        <v>5</v>
      </c>
      <c r="Z19" s="46" t="s">
        <v>78</v>
      </c>
      <c r="AA19" s="39">
        <v>1</v>
      </c>
      <c r="AB19" s="47">
        <f t="shared" si="14"/>
        <v>0</v>
      </c>
      <c r="AC19" s="39">
        <v>1</v>
      </c>
      <c r="AD19" s="47">
        <f t="shared" si="15"/>
        <v>0</v>
      </c>
      <c r="AE19" s="39">
        <v>1</v>
      </c>
      <c r="AF19" s="47">
        <f t="shared" si="16"/>
        <v>0</v>
      </c>
      <c r="AG19" s="62"/>
      <c r="AH19" s="194">
        <f t="shared" si="17"/>
        <v>3</v>
      </c>
      <c r="AI19" s="49">
        <f t="shared" si="18"/>
        <v>0</v>
      </c>
      <c r="AJ19" s="50">
        <f t="shared" si="19"/>
        <v>0</v>
      </c>
      <c r="AK19" s="62">
        <v>3</v>
      </c>
      <c r="AL19" s="194">
        <f t="shared" si="20"/>
        <v>3</v>
      </c>
      <c r="AM19" s="49">
        <f t="shared" si="33"/>
        <v>0</v>
      </c>
      <c r="AN19" s="50">
        <f t="shared" si="21"/>
        <v>0</v>
      </c>
      <c r="AO19" s="62">
        <v>14.5</v>
      </c>
      <c r="AP19" s="49">
        <f t="shared" si="22"/>
        <v>0</v>
      </c>
      <c r="AQ19" s="50">
        <f t="shared" si="23"/>
        <v>0</v>
      </c>
      <c r="AR19" s="62"/>
      <c r="AS19" s="49">
        <f t="shared" si="24"/>
        <v>0</v>
      </c>
      <c r="AT19" s="50">
        <f t="shared" si="25"/>
        <v>0</v>
      </c>
      <c r="AU19" s="62"/>
      <c r="AV19" s="49">
        <f t="shared" si="26"/>
        <v>0</v>
      </c>
      <c r="AW19" s="50">
        <f t="shared" si="27"/>
        <v>0</v>
      </c>
      <c r="AX19" s="62">
        <v>14.5</v>
      </c>
      <c r="AY19" s="49">
        <f t="shared" si="28"/>
        <v>0</v>
      </c>
      <c r="AZ19" s="50">
        <f t="shared" si="29"/>
        <v>0</v>
      </c>
      <c r="BA19" s="62">
        <v>1.5</v>
      </c>
      <c r="BB19" s="49">
        <f t="shared" si="30"/>
        <v>0</v>
      </c>
      <c r="BC19" s="50">
        <f t="shared" si="31"/>
        <v>0</v>
      </c>
      <c r="BD19" s="51">
        <f t="shared" si="32"/>
        <v>0</v>
      </c>
    </row>
    <row r="20" spans="1:56">
      <c r="A20" s="32">
        <v>8</v>
      </c>
      <c r="B20" s="169" t="s">
        <v>160</v>
      </c>
      <c r="C20" s="170" t="s">
        <v>205</v>
      </c>
      <c r="D20" s="34" t="s">
        <v>284</v>
      </c>
      <c r="E20" s="35" t="s">
        <v>320</v>
      </c>
      <c r="F20" s="36">
        <v>21.2</v>
      </c>
      <c r="G20" s="73"/>
      <c r="H20" s="72" t="s">
        <v>124</v>
      </c>
      <c r="I20" s="74">
        <f>IF(H20=Tablas!$B$5,Tablas!$C$5,VLOOKUP(H20,Tablas!$B$5:$D$40,2,FALSE))</f>
        <v>19</v>
      </c>
      <c r="J20" s="71">
        <f>IF(I20=0,"",VLOOKUP(I20,Tablas!$C$5:$D$40,2,FALSE))</f>
        <v>21.72583333333333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193">
        <f t="shared" si="11"/>
        <v>10.5</v>
      </c>
      <c r="X20" s="44">
        <f t="shared" si="12"/>
        <v>0</v>
      </c>
      <c r="Y20" s="45">
        <f t="shared" si="13"/>
        <v>5</v>
      </c>
      <c r="Z20" s="46" t="s">
        <v>78</v>
      </c>
      <c r="AA20" s="39">
        <v>1</v>
      </c>
      <c r="AB20" s="47">
        <f t="shared" si="14"/>
        <v>0</v>
      </c>
      <c r="AC20" s="39">
        <v>1</v>
      </c>
      <c r="AD20" s="47">
        <f t="shared" si="15"/>
        <v>0</v>
      </c>
      <c r="AE20" s="39">
        <v>1</v>
      </c>
      <c r="AF20" s="47">
        <f t="shared" si="16"/>
        <v>0</v>
      </c>
      <c r="AG20" s="62"/>
      <c r="AH20" s="194">
        <f t="shared" si="17"/>
        <v>3</v>
      </c>
      <c r="AI20" s="49">
        <f t="shared" si="18"/>
        <v>0</v>
      </c>
      <c r="AJ20" s="50">
        <f t="shared" si="19"/>
        <v>0</v>
      </c>
      <c r="AK20" s="62">
        <v>5</v>
      </c>
      <c r="AL20" s="194">
        <f t="shared" si="20"/>
        <v>3</v>
      </c>
      <c r="AM20" s="49">
        <f t="shared" si="33"/>
        <v>0</v>
      </c>
      <c r="AN20" s="50">
        <f t="shared" si="21"/>
        <v>0</v>
      </c>
      <c r="AO20" s="62">
        <v>21.2</v>
      </c>
      <c r="AP20" s="49">
        <f t="shared" si="22"/>
        <v>0</v>
      </c>
      <c r="AQ20" s="50">
        <f t="shared" si="23"/>
        <v>0</v>
      </c>
      <c r="AR20" s="62">
        <v>5.3</v>
      </c>
      <c r="AS20" s="49">
        <f t="shared" si="24"/>
        <v>0</v>
      </c>
      <c r="AT20" s="50">
        <f t="shared" si="25"/>
        <v>0</v>
      </c>
      <c r="AU20" s="62"/>
      <c r="AV20" s="49">
        <f t="shared" si="26"/>
        <v>0</v>
      </c>
      <c r="AW20" s="50">
        <f t="shared" si="27"/>
        <v>0</v>
      </c>
      <c r="AX20" s="62">
        <v>21.2</v>
      </c>
      <c r="AY20" s="49">
        <f t="shared" si="28"/>
        <v>0</v>
      </c>
      <c r="AZ20" s="50">
        <f t="shared" si="29"/>
        <v>0</v>
      </c>
      <c r="BA20" s="62">
        <v>2.5</v>
      </c>
      <c r="BB20" s="49">
        <f t="shared" si="30"/>
        <v>0</v>
      </c>
      <c r="BC20" s="50">
        <f t="shared" si="31"/>
        <v>0</v>
      </c>
      <c r="BD20" s="51">
        <f t="shared" si="32"/>
        <v>0</v>
      </c>
    </row>
    <row r="21" spans="1:56">
      <c r="A21" s="32">
        <v>8</v>
      </c>
      <c r="B21" s="169" t="s">
        <v>160</v>
      </c>
      <c r="C21" s="170" t="s">
        <v>205</v>
      </c>
      <c r="D21" s="34" t="s">
        <v>284</v>
      </c>
      <c r="E21" s="35" t="s">
        <v>320</v>
      </c>
      <c r="F21" s="36">
        <v>14</v>
      </c>
      <c r="G21" s="73"/>
      <c r="H21" s="72" t="s">
        <v>124</v>
      </c>
      <c r="I21" s="74">
        <f>IF(H21=Tablas!$B$5,Tablas!$C$5,VLOOKUP(H21,Tablas!$B$5:$D$40,2,FALSE))</f>
        <v>19</v>
      </c>
      <c r="J21" s="71">
        <f>IF(I21=0,"",VLOOKUP(I21,Tablas!$C$5:$D$40,2,FALSE))</f>
        <v>21.72583333333333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193">
        <f t="shared" si="11"/>
        <v>10.5</v>
      </c>
      <c r="X21" s="44">
        <f t="shared" si="12"/>
        <v>0</v>
      </c>
      <c r="Y21" s="45">
        <f t="shared" si="13"/>
        <v>5</v>
      </c>
      <c r="Z21" s="46" t="s">
        <v>78</v>
      </c>
      <c r="AA21" s="39">
        <v>1</v>
      </c>
      <c r="AB21" s="47">
        <f t="shared" si="14"/>
        <v>0</v>
      </c>
      <c r="AC21" s="39">
        <v>1</v>
      </c>
      <c r="AD21" s="47">
        <f t="shared" si="15"/>
        <v>0</v>
      </c>
      <c r="AE21" s="39">
        <v>1</v>
      </c>
      <c r="AF21" s="47">
        <f t="shared" si="16"/>
        <v>0</v>
      </c>
      <c r="AG21" s="62"/>
      <c r="AH21" s="194">
        <f t="shared" si="17"/>
        <v>3</v>
      </c>
      <c r="AI21" s="49">
        <f t="shared" si="18"/>
        <v>0</v>
      </c>
      <c r="AJ21" s="50">
        <f t="shared" si="19"/>
        <v>0</v>
      </c>
      <c r="AK21" s="62">
        <v>5</v>
      </c>
      <c r="AL21" s="194">
        <f t="shared" si="20"/>
        <v>3</v>
      </c>
      <c r="AM21" s="49">
        <f t="shared" si="33"/>
        <v>0</v>
      </c>
      <c r="AN21" s="50">
        <f t="shared" si="21"/>
        <v>0</v>
      </c>
      <c r="AO21" s="62">
        <v>14</v>
      </c>
      <c r="AP21" s="49">
        <f t="shared" si="22"/>
        <v>0</v>
      </c>
      <c r="AQ21" s="50">
        <f t="shared" si="23"/>
        <v>0</v>
      </c>
      <c r="AR21" s="62">
        <v>3.5</v>
      </c>
      <c r="AS21" s="49">
        <f t="shared" si="24"/>
        <v>0</v>
      </c>
      <c r="AT21" s="50">
        <f t="shared" si="25"/>
        <v>0</v>
      </c>
      <c r="AU21" s="62"/>
      <c r="AV21" s="49">
        <f t="shared" si="26"/>
        <v>0</v>
      </c>
      <c r="AW21" s="50">
        <f t="shared" si="27"/>
        <v>0</v>
      </c>
      <c r="AX21" s="62">
        <v>14</v>
      </c>
      <c r="AY21" s="49">
        <f t="shared" si="28"/>
        <v>0</v>
      </c>
      <c r="AZ21" s="50">
        <f t="shared" si="29"/>
        <v>0</v>
      </c>
      <c r="BA21" s="62">
        <v>2.5</v>
      </c>
      <c r="BB21" s="49">
        <f t="shared" si="30"/>
        <v>0</v>
      </c>
      <c r="BC21" s="50">
        <f t="shared" si="31"/>
        <v>0</v>
      </c>
      <c r="BD21" s="51">
        <f t="shared" si="32"/>
        <v>0</v>
      </c>
    </row>
    <row r="22" spans="1:56">
      <c r="A22" s="32">
        <v>8</v>
      </c>
      <c r="B22" s="169" t="s">
        <v>160</v>
      </c>
      <c r="C22" s="170" t="s">
        <v>205</v>
      </c>
      <c r="D22" s="34" t="s">
        <v>325</v>
      </c>
      <c r="E22" s="35" t="s">
        <v>320</v>
      </c>
      <c r="F22" s="36">
        <v>23</v>
      </c>
      <c r="G22" s="73"/>
      <c r="H22" s="72" t="s">
        <v>124</v>
      </c>
      <c r="I22" s="74">
        <f>IF(H22=Tablas!$B$5,Tablas!$C$5,VLOOKUP(H22,Tablas!$B$5:$D$40,2,FALSE))</f>
        <v>19</v>
      </c>
      <c r="J22" s="71">
        <f>IF(I22=0,"",VLOOKUP(I22,Tablas!$C$5:$D$40,2,FALSE))</f>
        <v>21.72583333333333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193">
        <f t="shared" si="11"/>
        <v>10.5</v>
      </c>
      <c r="X22" s="44">
        <f t="shared" si="12"/>
        <v>0</v>
      </c>
      <c r="Y22" s="45">
        <f t="shared" si="13"/>
        <v>5</v>
      </c>
      <c r="Z22" s="46" t="s">
        <v>78</v>
      </c>
      <c r="AA22" s="39">
        <v>1</v>
      </c>
      <c r="AB22" s="47">
        <f t="shared" si="14"/>
        <v>0</v>
      </c>
      <c r="AC22" s="39">
        <v>1</v>
      </c>
      <c r="AD22" s="47">
        <f t="shared" si="15"/>
        <v>0</v>
      </c>
      <c r="AE22" s="39">
        <v>1</v>
      </c>
      <c r="AF22" s="47">
        <f t="shared" si="16"/>
        <v>0</v>
      </c>
      <c r="AG22" s="62">
        <v>1</v>
      </c>
      <c r="AH22" s="194">
        <f t="shared" si="17"/>
        <v>3</v>
      </c>
      <c r="AI22" s="49">
        <f t="shared" si="18"/>
        <v>0</v>
      </c>
      <c r="AJ22" s="50">
        <f t="shared" si="19"/>
        <v>0</v>
      </c>
      <c r="AK22" s="62">
        <v>6</v>
      </c>
      <c r="AL22" s="194">
        <f t="shared" si="20"/>
        <v>3</v>
      </c>
      <c r="AM22" s="49">
        <f t="shared" si="33"/>
        <v>0</v>
      </c>
      <c r="AN22" s="50">
        <f t="shared" si="21"/>
        <v>0</v>
      </c>
      <c r="AO22" s="62">
        <v>23</v>
      </c>
      <c r="AP22" s="49">
        <f t="shared" si="22"/>
        <v>0</v>
      </c>
      <c r="AQ22" s="50">
        <f t="shared" si="23"/>
        <v>0</v>
      </c>
      <c r="AR22" s="62"/>
      <c r="AS22" s="49">
        <f t="shared" si="24"/>
        <v>0</v>
      </c>
      <c r="AT22" s="50">
        <f t="shared" si="25"/>
        <v>0</v>
      </c>
      <c r="AU22" s="62"/>
      <c r="AV22" s="49">
        <f t="shared" si="26"/>
        <v>0</v>
      </c>
      <c r="AW22" s="50">
        <f t="shared" si="27"/>
        <v>0</v>
      </c>
      <c r="AX22" s="62">
        <v>23</v>
      </c>
      <c r="AY22" s="49">
        <f t="shared" si="28"/>
        <v>0</v>
      </c>
      <c r="AZ22" s="50">
        <f t="shared" si="29"/>
        <v>0</v>
      </c>
      <c r="BA22" s="62">
        <v>3</v>
      </c>
      <c r="BB22" s="49">
        <f t="shared" si="30"/>
        <v>0</v>
      </c>
      <c r="BC22" s="50">
        <f t="shared" si="31"/>
        <v>0</v>
      </c>
      <c r="BD22" s="51">
        <f t="shared" si="32"/>
        <v>0</v>
      </c>
    </row>
    <row r="23" spans="1:56">
      <c r="A23" s="32">
        <v>8</v>
      </c>
      <c r="B23" s="169" t="s">
        <v>160</v>
      </c>
      <c r="C23" s="170" t="s">
        <v>205</v>
      </c>
      <c r="D23" s="34" t="s">
        <v>325</v>
      </c>
      <c r="E23" s="35" t="s">
        <v>320</v>
      </c>
      <c r="F23" s="36">
        <v>15.5</v>
      </c>
      <c r="G23" s="73"/>
      <c r="H23" s="72" t="s">
        <v>124</v>
      </c>
      <c r="I23" s="74">
        <f>IF(H23=Tablas!$B$5,Tablas!$C$5,VLOOKUP(H23,Tablas!$B$5:$D$40,2,FALSE))</f>
        <v>19</v>
      </c>
      <c r="J23" s="71">
        <f>IF(I23=0,"",VLOOKUP(I23,Tablas!$C$5:$D$40,2,FALSE))</f>
        <v>21.72583333333333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193">
        <f t="shared" si="11"/>
        <v>10.5</v>
      </c>
      <c r="X23" s="44">
        <f t="shared" si="12"/>
        <v>0</v>
      </c>
      <c r="Y23" s="45">
        <f t="shared" si="13"/>
        <v>5</v>
      </c>
      <c r="Z23" s="46" t="s">
        <v>78</v>
      </c>
      <c r="AA23" s="39">
        <v>1</v>
      </c>
      <c r="AB23" s="47">
        <f t="shared" si="14"/>
        <v>0</v>
      </c>
      <c r="AC23" s="39">
        <v>1</v>
      </c>
      <c r="AD23" s="47">
        <f t="shared" si="15"/>
        <v>0</v>
      </c>
      <c r="AE23" s="39">
        <v>1</v>
      </c>
      <c r="AF23" s="47">
        <f t="shared" si="16"/>
        <v>0</v>
      </c>
      <c r="AG23" s="62">
        <v>1</v>
      </c>
      <c r="AH23" s="194">
        <f t="shared" si="17"/>
        <v>3</v>
      </c>
      <c r="AI23" s="49">
        <f t="shared" si="18"/>
        <v>0</v>
      </c>
      <c r="AJ23" s="50">
        <f t="shared" si="19"/>
        <v>0</v>
      </c>
      <c r="AK23" s="62">
        <v>5</v>
      </c>
      <c r="AL23" s="194">
        <f t="shared" si="20"/>
        <v>3</v>
      </c>
      <c r="AM23" s="49">
        <f t="shared" si="33"/>
        <v>0</v>
      </c>
      <c r="AN23" s="50">
        <f t="shared" si="21"/>
        <v>0</v>
      </c>
      <c r="AO23" s="62">
        <v>15.5</v>
      </c>
      <c r="AP23" s="49">
        <f t="shared" si="22"/>
        <v>0</v>
      </c>
      <c r="AQ23" s="50">
        <f t="shared" si="23"/>
        <v>0</v>
      </c>
      <c r="AR23" s="62"/>
      <c r="AS23" s="49">
        <f t="shared" si="24"/>
        <v>0</v>
      </c>
      <c r="AT23" s="50">
        <f t="shared" si="25"/>
        <v>0</v>
      </c>
      <c r="AU23" s="62"/>
      <c r="AV23" s="49">
        <f t="shared" si="26"/>
        <v>0</v>
      </c>
      <c r="AW23" s="50">
        <f t="shared" si="27"/>
        <v>0</v>
      </c>
      <c r="AX23" s="62">
        <v>15.5</v>
      </c>
      <c r="AY23" s="49">
        <f t="shared" si="28"/>
        <v>0</v>
      </c>
      <c r="AZ23" s="50">
        <f t="shared" si="29"/>
        <v>0</v>
      </c>
      <c r="BA23" s="62">
        <v>2.5</v>
      </c>
      <c r="BB23" s="49">
        <f t="shared" si="30"/>
        <v>0</v>
      </c>
      <c r="BC23" s="50">
        <f t="shared" si="31"/>
        <v>0</v>
      </c>
      <c r="BD23" s="51">
        <f t="shared" si="32"/>
        <v>0</v>
      </c>
    </row>
    <row r="24" spans="1:56">
      <c r="A24" s="32">
        <v>8</v>
      </c>
      <c r="B24" s="169" t="s">
        <v>160</v>
      </c>
      <c r="C24" s="170" t="s">
        <v>205</v>
      </c>
      <c r="D24" s="34" t="s">
        <v>253</v>
      </c>
      <c r="E24" s="35"/>
      <c r="F24" s="36">
        <v>1522</v>
      </c>
      <c r="G24" s="73"/>
      <c r="H24" s="72" t="s">
        <v>124</v>
      </c>
      <c r="I24" s="74">
        <f>IF(H24=Tablas!$B$5,Tablas!$C$5,VLOOKUP(H24,Tablas!$B$5:$D$40,2,FALSE))</f>
        <v>19</v>
      </c>
      <c r="J24" s="71">
        <f>IF(I24=0,"",VLOOKUP(I24,Tablas!$C$5:$D$40,2,FALSE))</f>
        <v>21.72583333333333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193">
        <f t="shared" si="11"/>
        <v>10.5</v>
      </c>
      <c r="X24" s="44">
        <f t="shared" si="12"/>
        <v>0</v>
      </c>
      <c r="Y24" s="45">
        <f t="shared" si="13"/>
        <v>5</v>
      </c>
      <c r="Z24" s="46" t="s">
        <v>78</v>
      </c>
      <c r="AA24" s="39">
        <v>1</v>
      </c>
      <c r="AB24" s="47">
        <f t="shared" si="14"/>
        <v>0</v>
      </c>
      <c r="AC24" s="39">
        <v>1</v>
      </c>
      <c r="AD24" s="47">
        <f t="shared" si="15"/>
        <v>0</v>
      </c>
      <c r="AE24" s="39">
        <v>1</v>
      </c>
      <c r="AF24" s="47">
        <f t="shared" si="16"/>
        <v>0</v>
      </c>
      <c r="AG24" s="62"/>
      <c r="AH24" s="194">
        <f t="shared" si="17"/>
        <v>3</v>
      </c>
      <c r="AI24" s="49">
        <f t="shared" si="18"/>
        <v>0</v>
      </c>
      <c r="AJ24" s="50">
        <f t="shared" si="19"/>
        <v>0</v>
      </c>
      <c r="AK24" s="62"/>
      <c r="AL24" s="194">
        <f t="shared" si="20"/>
        <v>3</v>
      </c>
      <c r="AM24" s="49">
        <f t="shared" si="33"/>
        <v>0</v>
      </c>
      <c r="AN24" s="50">
        <f t="shared" si="21"/>
        <v>0</v>
      </c>
      <c r="AO24" s="62"/>
      <c r="AP24" s="49">
        <f t="shared" si="22"/>
        <v>0</v>
      </c>
      <c r="AQ24" s="50">
        <f t="shared" si="23"/>
        <v>0</v>
      </c>
      <c r="AR24" s="62"/>
      <c r="AS24" s="49">
        <f t="shared" si="24"/>
        <v>0</v>
      </c>
      <c r="AT24" s="50">
        <f t="shared" si="25"/>
        <v>0</v>
      </c>
      <c r="AU24" s="62"/>
      <c r="AV24" s="49">
        <f t="shared" si="26"/>
        <v>0</v>
      </c>
      <c r="AW24" s="50">
        <f t="shared" si="27"/>
        <v>0</v>
      </c>
      <c r="AX24" s="62"/>
      <c r="AY24" s="49">
        <f t="shared" si="28"/>
        <v>0</v>
      </c>
      <c r="AZ24" s="50">
        <f t="shared" si="29"/>
        <v>0</v>
      </c>
      <c r="BA24" s="62">
        <v>0</v>
      </c>
      <c r="BB24" s="49">
        <f t="shared" si="30"/>
        <v>0</v>
      </c>
      <c r="BC24" s="50">
        <f t="shared" si="31"/>
        <v>0</v>
      </c>
      <c r="BD24" s="51">
        <f t="shared" si="32"/>
        <v>0</v>
      </c>
    </row>
    <row r="25" spans="1:56" hidden="1">
      <c r="A25" s="32">
        <v>8</v>
      </c>
      <c r="B25" s="169"/>
      <c r="C25" s="170"/>
      <c r="D25" s="34"/>
      <c r="E25" s="35"/>
      <c r="F25" s="36"/>
      <c r="G25" s="73"/>
      <c r="H25" s="72"/>
      <c r="I25" s="74">
        <f>IF(H25=Tablas!$B$5,Tablas!$C$5,VLOOKUP(H25,Tablas!$B$5:$D$40,2,FALSE))</f>
        <v>1</v>
      </c>
      <c r="J25" s="71">
        <f>IF(I25=0,"",VLOOKUP(I25,Tablas!$C$5:$D$40,2,FALSE))</f>
        <v>0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193">
        <f t="shared" si="11"/>
        <v>10.5</v>
      </c>
      <c r="X25" s="44">
        <f t="shared" si="12"/>
        <v>0</v>
      </c>
      <c r="Y25" s="45">
        <f t="shared" si="13"/>
        <v>0</v>
      </c>
      <c r="Z25" s="46" t="s">
        <v>0</v>
      </c>
      <c r="AA25" s="39">
        <v>1</v>
      </c>
      <c r="AB25" s="47">
        <f t="shared" si="14"/>
        <v>0</v>
      </c>
      <c r="AC25" s="39">
        <v>1</v>
      </c>
      <c r="AD25" s="47">
        <f t="shared" si="15"/>
        <v>0</v>
      </c>
      <c r="AE25" s="39">
        <v>1</v>
      </c>
      <c r="AF25" s="47">
        <f t="shared" si="16"/>
        <v>0</v>
      </c>
      <c r="AG25" s="62"/>
      <c r="AH25" s="194">
        <f t="shared" si="17"/>
        <v>3</v>
      </c>
      <c r="AI25" s="49">
        <f t="shared" si="18"/>
        <v>0</v>
      </c>
      <c r="AJ25" s="50">
        <f t="shared" si="19"/>
        <v>0</v>
      </c>
      <c r="AK25" s="62"/>
      <c r="AL25" s="194">
        <f t="shared" si="20"/>
        <v>3</v>
      </c>
      <c r="AM25" s="49">
        <f t="shared" si="33"/>
        <v>0</v>
      </c>
      <c r="AN25" s="50">
        <f t="shared" si="21"/>
        <v>0</v>
      </c>
      <c r="AO25" s="62"/>
      <c r="AP25" s="49">
        <f t="shared" si="22"/>
        <v>0</v>
      </c>
      <c r="AQ25" s="50">
        <f t="shared" si="23"/>
        <v>0</v>
      </c>
      <c r="AR25" s="62"/>
      <c r="AS25" s="49">
        <f t="shared" si="24"/>
        <v>0</v>
      </c>
      <c r="AT25" s="50">
        <f t="shared" si="25"/>
        <v>0</v>
      </c>
      <c r="AU25" s="62"/>
      <c r="AV25" s="49">
        <f t="shared" si="26"/>
        <v>0</v>
      </c>
      <c r="AW25" s="50">
        <f t="shared" si="27"/>
        <v>0</v>
      </c>
      <c r="AX25" s="62"/>
      <c r="AY25" s="49">
        <f t="shared" si="28"/>
        <v>0</v>
      </c>
      <c r="AZ25" s="50">
        <f t="shared" si="29"/>
        <v>0</v>
      </c>
      <c r="BA25" s="62"/>
      <c r="BB25" s="49">
        <f t="shared" si="30"/>
        <v>0</v>
      </c>
      <c r="BC25" s="50">
        <f t="shared" si="31"/>
        <v>0</v>
      </c>
      <c r="BD25" s="51">
        <f t="shared" si="32"/>
        <v>0</v>
      </c>
    </row>
    <row r="26" spans="1:56" hidden="1">
      <c r="A26" s="32">
        <v>8</v>
      </c>
      <c r="B26" s="169"/>
      <c r="C26" s="170"/>
      <c r="D26" s="34"/>
      <c r="E26" s="35"/>
      <c r="F26" s="36"/>
      <c r="G26" s="73"/>
      <c r="H26" s="72"/>
      <c r="I26" s="74">
        <f>IF(H26=Tablas!$B$5,Tablas!$C$5,VLOOKUP(H26,Tablas!$B$5:$D$40,2,FALSE))</f>
        <v>1</v>
      </c>
      <c r="J26" s="71">
        <f>IF(I26=0,"",VLOOKUP(I26,Tablas!$C$5:$D$40,2,FALSE))</f>
        <v>0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193">
        <f t="shared" si="11"/>
        <v>10.5</v>
      </c>
      <c r="X26" s="44">
        <f t="shared" si="12"/>
        <v>0</v>
      </c>
      <c r="Y26" s="45">
        <f t="shared" si="13"/>
        <v>0</v>
      </c>
      <c r="Z26" s="46" t="s">
        <v>0</v>
      </c>
      <c r="AA26" s="39">
        <v>1</v>
      </c>
      <c r="AB26" s="47">
        <f t="shared" si="14"/>
        <v>0</v>
      </c>
      <c r="AC26" s="39">
        <v>1</v>
      </c>
      <c r="AD26" s="47">
        <f t="shared" si="15"/>
        <v>0</v>
      </c>
      <c r="AE26" s="39">
        <v>1</v>
      </c>
      <c r="AF26" s="47">
        <f t="shared" si="16"/>
        <v>0</v>
      </c>
      <c r="AG26" s="62"/>
      <c r="AH26" s="194">
        <f t="shared" si="17"/>
        <v>3</v>
      </c>
      <c r="AI26" s="49">
        <f t="shared" si="18"/>
        <v>0</v>
      </c>
      <c r="AJ26" s="50">
        <f t="shared" si="19"/>
        <v>0</v>
      </c>
      <c r="AK26" s="62"/>
      <c r="AL26" s="194">
        <f t="shared" si="20"/>
        <v>3</v>
      </c>
      <c r="AM26" s="49">
        <f t="shared" si="33"/>
        <v>0</v>
      </c>
      <c r="AN26" s="50">
        <f t="shared" si="21"/>
        <v>0</v>
      </c>
      <c r="AO26" s="62"/>
      <c r="AP26" s="49">
        <f t="shared" si="22"/>
        <v>0</v>
      </c>
      <c r="AQ26" s="50">
        <f t="shared" si="23"/>
        <v>0</v>
      </c>
      <c r="AR26" s="62"/>
      <c r="AS26" s="49">
        <f t="shared" si="24"/>
        <v>0</v>
      </c>
      <c r="AT26" s="50">
        <f t="shared" si="25"/>
        <v>0</v>
      </c>
      <c r="AU26" s="62"/>
      <c r="AV26" s="49">
        <f t="shared" si="26"/>
        <v>0</v>
      </c>
      <c r="AW26" s="50">
        <f t="shared" si="27"/>
        <v>0</v>
      </c>
      <c r="AX26" s="62"/>
      <c r="AY26" s="49">
        <f t="shared" si="28"/>
        <v>0</v>
      </c>
      <c r="AZ26" s="50">
        <f t="shared" si="29"/>
        <v>0</v>
      </c>
      <c r="BA26" s="62"/>
      <c r="BB26" s="49">
        <f t="shared" si="30"/>
        <v>0</v>
      </c>
      <c r="BC26" s="50">
        <f t="shared" si="31"/>
        <v>0</v>
      </c>
      <c r="BD26" s="51">
        <f t="shared" si="32"/>
        <v>0</v>
      </c>
    </row>
    <row r="27" spans="1:56" hidden="1">
      <c r="A27" s="32">
        <v>8</v>
      </c>
      <c r="B27" s="169"/>
      <c r="C27" s="170"/>
      <c r="D27" s="34"/>
      <c r="E27" s="35"/>
      <c r="F27" s="36"/>
      <c r="G27" s="73"/>
      <c r="H27" s="72"/>
      <c r="I27" s="74">
        <f>IF(H27=Tablas!$B$5,Tablas!$C$5,VLOOKUP(H27,Tablas!$B$5:$D$40,2,FALSE))</f>
        <v>1</v>
      </c>
      <c r="J27" s="71">
        <f>IF(I27=0,"",VLOOKUP(I27,Tablas!$C$5:$D$40,2,FALSE))</f>
        <v>0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193">
        <f t="shared" si="11"/>
        <v>10.5</v>
      </c>
      <c r="X27" s="44">
        <f t="shared" si="12"/>
        <v>0</v>
      </c>
      <c r="Y27" s="45">
        <f t="shared" si="13"/>
        <v>0</v>
      </c>
      <c r="Z27" s="46" t="s">
        <v>0</v>
      </c>
      <c r="AA27" s="39">
        <v>1</v>
      </c>
      <c r="AB27" s="47">
        <f t="shared" si="14"/>
        <v>0</v>
      </c>
      <c r="AC27" s="39">
        <v>1</v>
      </c>
      <c r="AD27" s="47">
        <f t="shared" si="15"/>
        <v>0</v>
      </c>
      <c r="AE27" s="39">
        <v>1</v>
      </c>
      <c r="AF27" s="47">
        <f t="shared" si="16"/>
        <v>0</v>
      </c>
      <c r="AG27" s="62"/>
      <c r="AH27" s="194">
        <f t="shared" si="17"/>
        <v>3</v>
      </c>
      <c r="AI27" s="49">
        <f t="shared" si="18"/>
        <v>0</v>
      </c>
      <c r="AJ27" s="50">
        <f t="shared" si="19"/>
        <v>0</v>
      </c>
      <c r="AK27" s="62"/>
      <c r="AL27" s="194">
        <f t="shared" si="20"/>
        <v>3</v>
      </c>
      <c r="AM27" s="49">
        <f t="shared" si="33"/>
        <v>0</v>
      </c>
      <c r="AN27" s="50">
        <f t="shared" si="21"/>
        <v>0</v>
      </c>
      <c r="AO27" s="62"/>
      <c r="AP27" s="49">
        <f t="shared" si="22"/>
        <v>0</v>
      </c>
      <c r="AQ27" s="50">
        <f t="shared" si="23"/>
        <v>0</v>
      </c>
      <c r="AR27" s="62"/>
      <c r="AS27" s="49">
        <f t="shared" si="24"/>
        <v>0</v>
      </c>
      <c r="AT27" s="50">
        <f t="shared" si="25"/>
        <v>0</v>
      </c>
      <c r="AU27" s="62"/>
      <c r="AV27" s="49">
        <f t="shared" si="26"/>
        <v>0</v>
      </c>
      <c r="AW27" s="50">
        <f t="shared" si="27"/>
        <v>0</v>
      </c>
      <c r="AX27" s="62"/>
      <c r="AY27" s="49">
        <f t="shared" si="28"/>
        <v>0</v>
      </c>
      <c r="AZ27" s="50">
        <f t="shared" si="29"/>
        <v>0</v>
      </c>
      <c r="BA27" s="62"/>
      <c r="BB27" s="49">
        <f t="shared" si="30"/>
        <v>0</v>
      </c>
      <c r="BC27" s="50">
        <f t="shared" si="31"/>
        <v>0</v>
      </c>
      <c r="BD27" s="51">
        <f t="shared" si="32"/>
        <v>0</v>
      </c>
    </row>
    <row r="28" spans="1:56" hidden="1">
      <c r="A28" s="32">
        <v>8</v>
      </c>
      <c r="B28" s="169"/>
      <c r="C28" s="170"/>
      <c r="D28" s="34"/>
      <c r="E28" s="35"/>
      <c r="F28" s="36"/>
      <c r="G28" s="73"/>
      <c r="H28" s="72"/>
      <c r="I28" s="74">
        <f>IF(H28=Tablas!$B$5,Tablas!$C$5,VLOOKUP(H28,Tablas!$B$5:$D$40,2,FALSE))</f>
        <v>1</v>
      </c>
      <c r="J28" s="71">
        <f>IF(I28=0,"",VLOOKUP(I28,Tablas!$C$5:$D$40,2,FALSE))</f>
        <v>0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193">
        <f t="shared" si="11"/>
        <v>10.5</v>
      </c>
      <c r="X28" s="44">
        <f t="shared" si="12"/>
        <v>0</v>
      </c>
      <c r="Y28" s="45">
        <f t="shared" si="13"/>
        <v>0</v>
      </c>
      <c r="Z28" s="46" t="s">
        <v>0</v>
      </c>
      <c r="AA28" s="39">
        <v>1</v>
      </c>
      <c r="AB28" s="47">
        <f t="shared" si="14"/>
        <v>0</v>
      </c>
      <c r="AC28" s="39">
        <v>1</v>
      </c>
      <c r="AD28" s="47">
        <f t="shared" si="15"/>
        <v>0</v>
      </c>
      <c r="AE28" s="39">
        <v>1</v>
      </c>
      <c r="AF28" s="47">
        <f t="shared" si="16"/>
        <v>0</v>
      </c>
      <c r="AG28" s="62"/>
      <c r="AH28" s="194">
        <f t="shared" si="17"/>
        <v>3</v>
      </c>
      <c r="AI28" s="49">
        <f t="shared" si="18"/>
        <v>0</v>
      </c>
      <c r="AJ28" s="50">
        <f t="shared" si="19"/>
        <v>0</v>
      </c>
      <c r="AK28" s="62"/>
      <c r="AL28" s="194">
        <f t="shared" si="20"/>
        <v>3</v>
      </c>
      <c r="AM28" s="49">
        <f t="shared" si="33"/>
        <v>0</v>
      </c>
      <c r="AN28" s="50">
        <f t="shared" si="21"/>
        <v>0</v>
      </c>
      <c r="AO28" s="62"/>
      <c r="AP28" s="49">
        <f t="shared" si="22"/>
        <v>0</v>
      </c>
      <c r="AQ28" s="50">
        <f t="shared" si="23"/>
        <v>0</v>
      </c>
      <c r="AR28" s="62"/>
      <c r="AS28" s="49">
        <f t="shared" si="24"/>
        <v>0</v>
      </c>
      <c r="AT28" s="50">
        <f t="shared" si="25"/>
        <v>0</v>
      </c>
      <c r="AU28" s="62"/>
      <c r="AV28" s="49">
        <f t="shared" si="26"/>
        <v>0</v>
      </c>
      <c r="AW28" s="50">
        <f t="shared" si="27"/>
        <v>0</v>
      </c>
      <c r="AX28" s="62"/>
      <c r="AY28" s="49">
        <f t="shared" si="28"/>
        <v>0</v>
      </c>
      <c r="AZ28" s="50">
        <f t="shared" si="29"/>
        <v>0</v>
      </c>
      <c r="BA28" s="62"/>
      <c r="BB28" s="49">
        <f t="shared" si="30"/>
        <v>0</v>
      </c>
      <c r="BC28" s="50">
        <f t="shared" si="31"/>
        <v>0</v>
      </c>
      <c r="BD28" s="51">
        <f t="shared" si="32"/>
        <v>0</v>
      </c>
    </row>
    <row r="29" spans="1:56" hidden="1">
      <c r="A29" s="32">
        <v>8</v>
      </c>
      <c r="B29" s="169"/>
      <c r="C29" s="170"/>
      <c r="D29" s="34"/>
      <c r="E29" s="35"/>
      <c r="F29" s="36"/>
      <c r="G29" s="73"/>
      <c r="H29" s="72"/>
      <c r="I29" s="74">
        <f>IF(H29=Tablas!$B$5,Tablas!$C$5,VLOOKUP(H29,Tablas!$B$5:$D$40,2,FALSE))</f>
        <v>1</v>
      </c>
      <c r="J29" s="71">
        <f>IF(I29=0,"",VLOOKUP(I29,Tablas!$C$5:$D$40,2,FALSE))</f>
        <v>0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193">
        <f t="shared" si="11"/>
        <v>10.5</v>
      </c>
      <c r="X29" s="44">
        <f t="shared" si="12"/>
        <v>0</v>
      </c>
      <c r="Y29" s="45">
        <f t="shared" si="13"/>
        <v>0</v>
      </c>
      <c r="Z29" s="46" t="s">
        <v>0</v>
      </c>
      <c r="AA29" s="39">
        <v>1</v>
      </c>
      <c r="AB29" s="47">
        <f t="shared" si="14"/>
        <v>0</v>
      </c>
      <c r="AC29" s="39">
        <v>1</v>
      </c>
      <c r="AD29" s="47">
        <f t="shared" si="15"/>
        <v>0</v>
      </c>
      <c r="AE29" s="39">
        <v>1</v>
      </c>
      <c r="AF29" s="47">
        <f t="shared" si="16"/>
        <v>0</v>
      </c>
      <c r="AG29" s="62"/>
      <c r="AH29" s="194">
        <f t="shared" si="17"/>
        <v>3</v>
      </c>
      <c r="AI29" s="49">
        <f t="shared" si="18"/>
        <v>0</v>
      </c>
      <c r="AJ29" s="50">
        <f t="shared" si="19"/>
        <v>0</v>
      </c>
      <c r="AK29" s="62"/>
      <c r="AL29" s="194">
        <f t="shared" si="20"/>
        <v>3</v>
      </c>
      <c r="AM29" s="49">
        <f t="shared" si="33"/>
        <v>0</v>
      </c>
      <c r="AN29" s="50">
        <f t="shared" si="21"/>
        <v>0</v>
      </c>
      <c r="AO29" s="62"/>
      <c r="AP29" s="49">
        <f t="shared" si="22"/>
        <v>0</v>
      </c>
      <c r="AQ29" s="50">
        <f t="shared" si="23"/>
        <v>0</v>
      </c>
      <c r="AR29" s="62"/>
      <c r="AS29" s="49">
        <f t="shared" si="24"/>
        <v>0</v>
      </c>
      <c r="AT29" s="50">
        <f t="shared" si="25"/>
        <v>0</v>
      </c>
      <c r="AU29" s="62"/>
      <c r="AV29" s="49">
        <f t="shared" si="26"/>
        <v>0</v>
      </c>
      <c r="AW29" s="50">
        <f t="shared" si="27"/>
        <v>0</v>
      </c>
      <c r="AX29" s="62"/>
      <c r="AY29" s="49">
        <f t="shared" si="28"/>
        <v>0</v>
      </c>
      <c r="AZ29" s="50">
        <f t="shared" si="29"/>
        <v>0</v>
      </c>
      <c r="BA29" s="62"/>
      <c r="BB29" s="49">
        <f t="shared" si="30"/>
        <v>0</v>
      </c>
      <c r="BC29" s="50">
        <f t="shared" si="31"/>
        <v>0</v>
      </c>
      <c r="BD29" s="51">
        <f t="shared" si="32"/>
        <v>0</v>
      </c>
    </row>
    <row r="30" spans="1:56" hidden="1">
      <c r="A30" s="32">
        <v>8</v>
      </c>
      <c r="B30" s="169"/>
      <c r="C30" s="170"/>
      <c r="D30" s="34"/>
      <c r="E30" s="35"/>
      <c r="F30" s="36"/>
      <c r="G30" s="73"/>
      <c r="H30" s="72"/>
      <c r="I30" s="74">
        <f>IF(H30=Tablas!$B$5,Tablas!$C$5,VLOOKUP(H30,Tablas!$B$5:$D$40,2,FALSE))</f>
        <v>1</v>
      </c>
      <c r="J30" s="71">
        <f>IF(I30=0,"",VLOOKUP(I30,Tablas!$C$5:$D$40,2,FALSE))</f>
        <v>0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193">
        <f t="shared" si="11"/>
        <v>10.5</v>
      </c>
      <c r="X30" s="44">
        <f t="shared" si="12"/>
        <v>0</v>
      </c>
      <c r="Y30" s="45">
        <f t="shared" si="13"/>
        <v>0</v>
      </c>
      <c r="Z30" s="46" t="s">
        <v>0</v>
      </c>
      <c r="AA30" s="39">
        <v>1</v>
      </c>
      <c r="AB30" s="47">
        <f t="shared" si="14"/>
        <v>0</v>
      </c>
      <c r="AC30" s="39">
        <v>1</v>
      </c>
      <c r="AD30" s="47">
        <f t="shared" si="15"/>
        <v>0</v>
      </c>
      <c r="AE30" s="39">
        <v>1</v>
      </c>
      <c r="AF30" s="47">
        <f t="shared" si="16"/>
        <v>0</v>
      </c>
      <c r="AG30" s="62"/>
      <c r="AH30" s="194">
        <f t="shared" si="17"/>
        <v>3</v>
      </c>
      <c r="AI30" s="49">
        <f t="shared" si="18"/>
        <v>0</v>
      </c>
      <c r="AJ30" s="50">
        <f t="shared" si="19"/>
        <v>0</v>
      </c>
      <c r="AK30" s="62"/>
      <c r="AL30" s="194">
        <f t="shared" si="20"/>
        <v>3</v>
      </c>
      <c r="AM30" s="49">
        <f t="shared" si="33"/>
        <v>0</v>
      </c>
      <c r="AN30" s="50">
        <f t="shared" si="21"/>
        <v>0</v>
      </c>
      <c r="AO30" s="62"/>
      <c r="AP30" s="49">
        <f t="shared" si="22"/>
        <v>0</v>
      </c>
      <c r="AQ30" s="50">
        <f t="shared" si="23"/>
        <v>0</v>
      </c>
      <c r="AR30" s="62"/>
      <c r="AS30" s="49">
        <f t="shared" si="24"/>
        <v>0</v>
      </c>
      <c r="AT30" s="50">
        <f t="shared" si="25"/>
        <v>0</v>
      </c>
      <c r="AU30" s="62"/>
      <c r="AV30" s="49">
        <f t="shared" si="26"/>
        <v>0</v>
      </c>
      <c r="AW30" s="50">
        <f t="shared" si="27"/>
        <v>0</v>
      </c>
      <c r="AX30" s="62"/>
      <c r="AY30" s="49">
        <f t="shared" si="28"/>
        <v>0</v>
      </c>
      <c r="AZ30" s="50">
        <f t="shared" si="29"/>
        <v>0</v>
      </c>
      <c r="BA30" s="62"/>
      <c r="BB30" s="49">
        <f t="shared" si="30"/>
        <v>0</v>
      </c>
      <c r="BC30" s="50">
        <f t="shared" si="31"/>
        <v>0</v>
      </c>
      <c r="BD30" s="51">
        <f t="shared" si="32"/>
        <v>0</v>
      </c>
    </row>
    <row r="31" spans="1:56" hidden="1">
      <c r="A31" s="32">
        <v>8</v>
      </c>
      <c r="B31" s="169"/>
      <c r="C31" s="170"/>
      <c r="D31" s="34"/>
      <c r="E31" s="35"/>
      <c r="F31" s="36"/>
      <c r="G31" s="73"/>
      <c r="H31" s="72"/>
      <c r="I31" s="74">
        <f>IF(H31=Tablas!$B$5,Tablas!$C$5,VLOOKUP(H31,Tablas!$B$5:$D$40,2,FALSE))</f>
        <v>1</v>
      </c>
      <c r="J31" s="71">
        <f>IF(I31=0,"",VLOOKUP(I31,Tablas!$C$5:$D$40,2,FALSE))</f>
        <v>0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193">
        <f t="shared" si="11"/>
        <v>10.5</v>
      </c>
      <c r="X31" s="44">
        <f t="shared" si="12"/>
        <v>0</v>
      </c>
      <c r="Y31" s="45">
        <f t="shared" si="13"/>
        <v>0</v>
      </c>
      <c r="Z31" s="46" t="s">
        <v>0</v>
      </c>
      <c r="AA31" s="39">
        <v>1</v>
      </c>
      <c r="AB31" s="47">
        <f t="shared" si="14"/>
        <v>0</v>
      </c>
      <c r="AC31" s="39">
        <v>1</v>
      </c>
      <c r="AD31" s="47">
        <f t="shared" si="15"/>
        <v>0</v>
      </c>
      <c r="AE31" s="39">
        <v>1</v>
      </c>
      <c r="AF31" s="47">
        <f t="shared" si="16"/>
        <v>0</v>
      </c>
      <c r="AG31" s="62"/>
      <c r="AH31" s="194">
        <f t="shared" si="17"/>
        <v>3</v>
      </c>
      <c r="AI31" s="49">
        <f t="shared" si="18"/>
        <v>0</v>
      </c>
      <c r="AJ31" s="50">
        <f t="shared" si="19"/>
        <v>0</v>
      </c>
      <c r="AK31" s="62"/>
      <c r="AL31" s="194">
        <f t="shared" si="20"/>
        <v>3</v>
      </c>
      <c r="AM31" s="49">
        <f t="shared" si="33"/>
        <v>0</v>
      </c>
      <c r="AN31" s="50">
        <f t="shared" si="21"/>
        <v>0</v>
      </c>
      <c r="AO31" s="62"/>
      <c r="AP31" s="49">
        <f t="shared" si="22"/>
        <v>0</v>
      </c>
      <c r="AQ31" s="50">
        <f t="shared" si="23"/>
        <v>0</v>
      </c>
      <c r="AR31" s="62"/>
      <c r="AS31" s="49">
        <f t="shared" si="24"/>
        <v>0</v>
      </c>
      <c r="AT31" s="50">
        <f t="shared" si="25"/>
        <v>0</v>
      </c>
      <c r="AU31" s="62"/>
      <c r="AV31" s="49">
        <f t="shared" si="26"/>
        <v>0</v>
      </c>
      <c r="AW31" s="50">
        <f t="shared" si="27"/>
        <v>0</v>
      </c>
      <c r="AX31" s="62"/>
      <c r="AY31" s="49">
        <f t="shared" si="28"/>
        <v>0</v>
      </c>
      <c r="AZ31" s="50">
        <f t="shared" si="29"/>
        <v>0</v>
      </c>
      <c r="BA31" s="62"/>
      <c r="BB31" s="49">
        <f t="shared" si="30"/>
        <v>0</v>
      </c>
      <c r="BC31" s="50">
        <f t="shared" si="31"/>
        <v>0</v>
      </c>
      <c r="BD31" s="51">
        <f t="shared" si="32"/>
        <v>0</v>
      </c>
    </row>
    <row r="32" spans="1:56" hidden="1">
      <c r="A32" s="32">
        <v>8</v>
      </c>
      <c r="B32" s="169"/>
      <c r="C32" s="170"/>
      <c r="D32" s="34"/>
      <c r="E32" s="35"/>
      <c r="F32" s="36"/>
      <c r="G32" s="73"/>
      <c r="H32" s="72"/>
      <c r="I32" s="74">
        <f>IF(H32=Tablas!$B$5,Tablas!$C$5,VLOOKUP(H32,Tablas!$B$5:$D$40,2,FALSE))</f>
        <v>1</v>
      </c>
      <c r="J32" s="71">
        <f>IF(I32=0,"",VLOOKUP(I32,Tablas!$C$5:$D$40,2,FALSE))</f>
        <v>0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193">
        <f t="shared" si="11"/>
        <v>10.5</v>
      </c>
      <c r="X32" s="44">
        <f t="shared" si="12"/>
        <v>0</v>
      </c>
      <c r="Y32" s="45">
        <f t="shared" si="13"/>
        <v>0</v>
      </c>
      <c r="Z32" s="46" t="s">
        <v>0</v>
      </c>
      <c r="AA32" s="39">
        <v>1</v>
      </c>
      <c r="AB32" s="47">
        <f t="shared" si="14"/>
        <v>0</v>
      </c>
      <c r="AC32" s="39">
        <v>1</v>
      </c>
      <c r="AD32" s="47">
        <f t="shared" si="15"/>
        <v>0</v>
      </c>
      <c r="AE32" s="39">
        <v>1</v>
      </c>
      <c r="AF32" s="47">
        <f t="shared" si="16"/>
        <v>0</v>
      </c>
      <c r="AG32" s="62"/>
      <c r="AH32" s="194">
        <f t="shared" si="17"/>
        <v>3</v>
      </c>
      <c r="AI32" s="49">
        <f t="shared" si="18"/>
        <v>0</v>
      </c>
      <c r="AJ32" s="50">
        <f t="shared" si="19"/>
        <v>0</v>
      </c>
      <c r="AK32" s="62"/>
      <c r="AL32" s="194">
        <f t="shared" si="20"/>
        <v>3</v>
      </c>
      <c r="AM32" s="49">
        <f t="shared" si="33"/>
        <v>0</v>
      </c>
      <c r="AN32" s="50">
        <f t="shared" si="21"/>
        <v>0</v>
      </c>
      <c r="AO32" s="62"/>
      <c r="AP32" s="49">
        <f t="shared" si="22"/>
        <v>0</v>
      </c>
      <c r="AQ32" s="50">
        <f t="shared" si="23"/>
        <v>0</v>
      </c>
      <c r="AR32" s="62"/>
      <c r="AS32" s="49">
        <f t="shared" si="24"/>
        <v>0</v>
      </c>
      <c r="AT32" s="50">
        <f t="shared" si="25"/>
        <v>0</v>
      </c>
      <c r="AU32" s="62"/>
      <c r="AV32" s="49">
        <f t="shared" si="26"/>
        <v>0</v>
      </c>
      <c r="AW32" s="50">
        <f t="shared" si="27"/>
        <v>0</v>
      </c>
      <c r="AX32" s="62"/>
      <c r="AY32" s="49">
        <f t="shared" si="28"/>
        <v>0</v>
      </c>
      <c r="AZ32" s="50">
        <f t="shared" si="29"/>
        <v>0</v>
      </c>
      <c r="BA32" s="62"/>
      <c r="BB32" s="49">
        <f t="shared" si="30"/>
        <v>0</v>
      </c>
      <c r="BC32" s="50">
        <f t="shared" si="31"/>
        <v>0</v>
      </c>
      <c r="BD32" s="51">
        <f t="shared" si="32"/>
        <v>0</v>
      </c>
    </row>
    <row r="33" spans="1:56" hidden="1">
      <c r="A33" s="32">
        <v>8</v>
      </c>
      <c r="B33" s="169"/>
      <c r="C33" s="170"/>
      <c r="D33" s="34"/>
      <c r="E33" s="35"/>
      <c r="F33" s="36"/>
      <c r="G33" s="73"/>
      <c r="H33" s="72"/>
      <c r="I33" s="74">
        <f>IF(H33=Tablas!$B$5,Tablas!$C$5,VLOOKUP(H33,Tablas!$B$5:$D$40,2,FALSE))</f>
        <v>1</v>
      </c>
      <c r="J33" s="71">
        <f>IF(I33=0,"",VLOOKUP(I33,Tablas!$C$5:$D$40,2,FALSE))</f>
        <v>0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ref="U33:U67" si="34">SUM(+L33+M33+N33+O33+P33+R33+T33)</f>
        <v>0</v>
      </c>
      <c r="V33" s="43">
        <f t="shared" si="10"/>
        <v>0</v>
      </c>
      <c r="W33" s="193">
        <f t="shared" si="11"/>
        <v>10.5</v>
      </c>
      <c r="X33" s="44">
        <f t="shared" si="12"/>
        <v>0</v>
      </c>
      <c r="Y33" s="45">
        <f t="shared" si="13"/>
        <v>0</v>
      </c>
      <c r="Z33" s="46" t="s">
        <v>0</v>
      </c>
      <c r="AA33" s="39">
        <v>1</v>
      </c>
      <c r="AB33" s="47">
        <f t="shared" si="14"/>
        <v>0</v>
      </c>
      <c r="AC33" s="39">
        <v>1</v>
      </c>
      <c r="AD33" s="47">
        <f t="shared" si="15"/>
        <v>0</v>
      </c>
      <c r="AE33" s="39">
        <v>1</v>
      </c>
      <c r="AF33" s="47">
        <f t="shared" si="16"/>
        <v>0</v>
      </c>
      <c r="AG33" s="62"/>
      <c r="AH33" s="194">
        <f t="shared" si="17"/>
        <v>3</v>
      </c>
      <c r="AI33" s="49">
        <f t="shared" si="18"/>
        <v>0</v>
      </c>
      <c r="AJ33" s="50">
        <f t="shared" si="19"/>
        <v>0</v>
      </c>
      <c r="AK33" s="62"/>
      <c r="AL33" s="194">
        <f t="shared" si="20"/>
        <v>3</v>
      </c>
      <c r="AM33" s="49">
        <f t="shared" si="33"/>
        <v>0</v>
      </c>
      <c r="AN33" s="50">
        <f t="shared" si="21"/>
        <v>0</v>
      </c>
      <c r="AO33" s="62"/>
      <c r="AP33" s="49">
        <f t="shared" si="22"/>
        <v>0</v>
      </c>
      <c r="AQ33" s="50">
        <f t="shared" si="23"/>
        <v>0</v>
      </c>
      <c r="AR33" s="62"/>
      <c r="AS33" s="49">
        <f t="shared" si="24"/>
        <v>0</v>
      </c>
      <c r="AT33" s="50">
        <f t="shared" si="25"/>
        <v>0</v>
      </c>
      <c r="AU33" s="62"/>
      <c r="AV33" s="49">
        <f t="shared" si="26"/>
        <v>0</v>
      </c>
      <c r="AW33" s="50">
        <f t="shared" si="27"/>
        <v>0</v>
      </c>
      <c r="AX33" s="62"/>
      <c r="AY33" s="49">
        <f t="shared" si="28"/>
        <v>0</v>
      </c>
      <c r="AZ33" s="50">
        <f t="shared" si="29"/>
        <v>0</v>
      </c>
      <c r="BA33" s="62"/>
      <c r="BB33" s="49">
        <f t="shared" si="30"/>
        <v>0</v>
      </c>
      <c r="BC33" s="50">
        <f t="shared" si="31"/>
        <v>0</v>
      </c>
      <c r="BD33" s="51">
        <f t="shared" si="32"/>
        <v>0</v>
      </c>
    </row>
    <row r="34" spans="1:56" hidden="1">
      <c r="A34" s="32">
        <v>8</v>
      </c>
      <c r="B34" s="169"/>
      <c r="C34" s="170"/>
      <c r="D34" s="34"/>
      <c r="E34" s="35"/>
      <c r="F34" s="36"/>
      <c r="G34" s="73"/>
      <c r="H34" s="72"/>
      <c r="I34" s="74">
        <f>IF(H34=Tablas!$B$5,Tablas!$C$5,VLOOKUP(H34,Tablas!$B$5:$D$40,2,FALSE))</f>
        <v>1</v>
      </c>
      <c r="J34" s="71">
        <f>IF(I34=0,"",VLOOKUP(I34,Tablas!$C$5:$D$40,2,FALSE))</f>
        <v>0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34"/>
        <v>0</v>
      </c>
      <c r="V34" s="43">
        <f t="shared" si="10"/>
        <v>0</v>
      </c>
      <c r="W34" s="193">
        <f t="shared" si="11"/>
        <v>10.5</v>
      </c>
      <c r="X34" s="44">
        <f t="shared" si="12"/>
        <v>0</v>
      </c>
      <c r="Y34" s="45">
        <f t="shared" si="13"/>
        <v>0</v>
      </c>
      <c r="Z34" s="46" t="s">
        <v>0</v>
      </c>
      <c r="AA34" s="39">
        <v>1</v>
      </c>
      <c r="AB34" s="47">
        <f t="shared" si="14"/>
        <v>0</v>
      </c>
      <c r="AC34" s="39">
        <v>1</v>
      </c>
      <c r="AD34" s="47">
        <f t="shared" si="15"/>
        <v>0</v>
      </c>
      <c r="AE34" s="39">
        <v>1</v>
      </c>
      <c r="AF34" s="47">
        <f t="shared" si="16"/>
        <v>0</v>
      </c>
      <c r="AG34" s="62"/>
      <c r="AH34" s="194">
        <f t="shared" si="17"/>
        <v>3</v>
      </c>
      <c r="AI34" s="49">
        <f t="shared" si="18"/>
        <v>0</v>
      </c>
      <c r="AJ34" s="50">
        <f t="shared" si="19"/>
        <v>0</v>
      </c>
      <c r="AK34" s="62"/>
      <c r="AL34" s="194">
        <f t="shared" si="20"/>
        <v>3</v>
      </c>
      <c r="AM34" s="49">
        <f t="shared" si="33"/>
        <v>0</v>
      </c>
      <c r="AN34" s="50">
        <f t="shared" si="21"/>
        <v>0</v>
      </c>
      <c r="AO34" s="62"/>
      <c r="AP34" s="49">
        <f t="shared" si="22"/>
        <v>0</v>
      </c>
      <c r="AQ34" s="50">
        <f t="shared" si="23"/>
        <v>0</v>
      </c>
      <c r="AR34" s="62"/>
      <c r="AS34" s="49">
        <f t="shared" si="24"/>
        <v>0</v>
      </c>
      <c r="AT34" s="50">
        <f t="shared" si="25"/>
        <v>0</v>
      </c>
      <c r="AU34" s="62"/>
      <c r="AV34" s="49">
        <f t="shared" si="26"/>
        <v>0</v>
      </c>
      <c r="AW34" s="50">
        <f t="shared" si="27"/>
        <v>0</v>
      </c>
      <c r="AX34" s="62"/>
      <c r="AY34" s="49">
        <f t="shared" si="28"/>
        <v>0</v>
      </c>
      <c r="AZ34" s="50">
        <f t="shared" si="29"/>
        <v>0</v>
      </c>
      <c r="BA34" s="62"/>
      <c r="BB34" s="49">
        <f t="shared" si="30"/>
        <v>0</v>
      </c>
      <c r="BC34" s="50">
        <f t="shared" si="31"/>
        <v>0</v>
      </c>
      <c r="BD34" s="51">
        <f t="shared" si="32"/>
        <v>0</v>
      </c>
    </row>
    <row r="35" spans="1:56" hidden="1">
      <c r="A35" s="32">
        <v>8</v>
      </c>
      <c r="B35" s="169"/>
      <c r="C35" s="170"/>
      <c r="D35" s="34"/>
      <c r="E35" s="35"/>
      <c r="F35" s="36"/>
      <c r="G35" s="73"/>
      <c r="H35" s="72"/>
      <c r="I35" s="74">
        <f>IF(H35=Tablas!$B$5,Tablas!$C$5,VLOOKUP(H35,Tablas!$B$5:$D$40,2,FALSE))</f>
        <v>1</v>
      </c>
      <c r="J35" s="71">
        <f>IF(I35=0,"",VLOOKUP(I35,Tablas!$C$5:$D$40,2,FALSE))</f>
        <v>0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34"/>
        <v>0</v>
      </c>
      <c r="V35" s="43">
        <f t="shared" si="10"/>
        <v>0</v>
      </c>
      <c r="W35" s="193">
        <f t="shared" si="11"/>
        <v>10.5</v>
      </c>
      <c r="X35" s="44">
        <f t="shared" si="12"/>
        <v>0</v>
      </c>
      <c r="Y35" s="45">
        <f t="shared" si="13"/>
        <v>0</v>
      </c>
      <c r="Z35" s="46" t="s">
        <v>0</v>
      </c>
      <c r="AA35" s="39">
        <v>1</v>
      </c>
      <c r="AB35" s="47">
        <f t="shared" si="14"/>
        <v>0</v>
      </c>
      <c r="AC35" s="39">
        <v>1</v>
      </c>
      <c r="AD35" s="47">
        <f t="shared" si="15"/>
        <v>0</v>
      </c>
      <c r="AE35" s="39">
        <v>1</v>
      </c>
      <c r="AF35" s="47">
        <f t="shared" si="16"/>
        <v>0</v>
      </c>
      <c r="AG35" s="62"/>
      <c r="AH35" s="194">
        <f t="shared" si="17"/>
        <v>3</v>
      </c>
      <c r="AI35" s="49">
        <f t="shared" si="18"/>
        <v>0</v>
      </c>
      <c r="AJ35" s="50">
        <f t="shared" si="19"/>
        <v>0</v>
      </c>
      <c r="AK35" s="62"/>
      <c r="AL35" s="194">
        <f t="shared" si="20"/>
        <v>3</v>
      </c>
      <c r="AM35" s="49">
        <f t="shared" si="33"/>
        <v>0</v>
      </c>
      <c r="AN35" s="50">
        <f t="shared" si="21"/>
        <v>0</v>
      </c>
      <c r="AO35" s="62"/>
      <c r="AP35" s="49">
        <f t="shared" si="22"/>
        <v>0</v>
      </c>
      <c r="AQ35" s="50">
        <f t="shared" si="23"/>
        <v>0</v>
      </c>
      <c r="AR35" s="62"/>
      <c r="AS35" s="49">
        <f t="shared" si="24"/>
        <v>0</v>
      </c>
      <c r="AT35" s="50">
        <f t="shared" si="25"/>
        <v>0</v>
      </c>
      <c r="AU35" s="62"/>
      <c r="AV35" s="49">
        <f t="shared" si="26"/>
        <v>0</v>
      </c>
      <c r="AW35" s="50">
        <f t="shared" si="27"/>
        <v>0</v>
      </c>
      <c r="AX35" s="62"/>
      <c r="AY35" s="49">
        <f t="shared" si="28"/>
        <v>0</v>
      </c>
      <c r="AZ35" s="50">
        <f t="shared" si="29"/>
        <v>0</v>
      </c>
      <c r="BA35" s="62"/>
      <c r="BB35" s="49">
        <f t="shared" si="30"/>
        <v>0</v>
      </c>
      <c r="BC35" s="50">
        <f t="shared" si="31"/>
        <v>0</v>
      </c>
      <c r="BD35" s="51">
        <f t="shared" si="32"/>
        <v>0</v>
      </c>
    </row>
    <row r="36" spans="1:56" hidden="1">
      <c r="A36" s="32">
        <v>8</v>
      </c>
      <c r="B36" s="169"/>
      <c r="C36" s="170"/>
      <c r="D36" s="34"/>
      <c r="E36" s="35"/>
      <c r="F36" s="36"/>
      <c r="G36" s="73"/>
      <c r="H36" s="72"/>
      <c r="I36" s="74">
        <f>IF(H36=Tablas!$B$5,Tablas!$C$5,VLOOKUP(H36,Tablas!$B$5:$D$40,2,FALSE))</f>
        <v>1</v>
      </c>
      <c r="J36" s="71">
        <f>IF(I36=0,"",VLOOKUP(I36,Tablas!$C$5:$D$40,2,FALSE))</f>
        <v>0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34"/>
        <v>0</v>
      </c>
      <c r="V36" s="43">
        <f t="shared" si="10"/>
        <v>0</v>
      </c>
      <c r="W36" s="193">
        <f t="shared" si="11"/>
        <v>10.5</v>
      </c>
      <c r="X36" s="44">
        <f t="shared" si="12"/>
        <v>0</v>
      </c>
      <c r="Y36" s="45">
        <f t="shared" si="13"/>
        <v>0</v>
      </c>
      <c r="Z36" s="46" t="s">
        <v>0</v>
      </c>
      <c r="AA36" s="39">
        <v>1</v>
      </c>
      <c r="AB36" s="47">
        <f t="shared" si="14"/>
        <v>0</v>
      </c>
      <c r="AC36" s="39">
        <v>1</v>
      </c>
      <c r="AD36" s="47">
        <f t="shared" si="15"/>
        <v>0</v>
      </c>
      <c r="AE36" s="39">
        <v>1</v>
      </c>
      <c r="AF36" s="47">
        <f t="shared" si="16"/>
        <v>0</v>
      </c>
      <c r="AG36" s="62"/>
      <c r="AH36" s="194">
        <f t="shared" si="17"/>
        <v>3</v>
      </c>
      <c r="AI36" s="49">
        <f t="shared" si="18"/>
        <v>0</v>
      </c>
      <c r="AJ36" s="50">
        <f t="shared" si="19"/>
        <v>0</v>
      </c>
      <c r="AK36" s="62"/>
      <c r="AL36" s="194">
        <f t="shared" si="20"/>
        <v>3</v>
      </c>
      <c r="AM36" s="49">
        <f t="shared" si="33"/>
        <v>0</v>
      </c>
      <c r="AN36" s="50">
        <f t="shared" si="21"/>
        <v>0</v>
      </c>
      <c r="AO36" s="62"/>
      <c r="AP36" s="49">
        <f t="shared" si="22"/>
        <v>0</v>
      </c>
      <c r="AQ36" s="50">
        <f t="shared" si="23"/>
        <v>0</v>
      </c>
      <c r="AR36" s="62"/>
      <c r="AS36" s="49">
        <f t="shared" si="24"/>
        <v>0</v>
      </c>
      <c r="AT36" s="50">
        <f t="shared" si="25"/>
        <v>0</v>
      </c>
      <c r="AU36" s="62"/>
      <c r="AV36" s="49">
        <f t="shared" si="26"/>
        <v>0</v>
      </c>
      <c r="AW36" s="50">
        <f t="shared" si="27"/>
        <v>0</v>
      </c>
      <c r="AX36" s="62"/>
      <c r="AY36" s="49">
        <f t="shared" si="28"/>
        <v>0</v>
      </c>
      <c r="AZ36" s="50">
        <f t="shared" si="29"/>
        <v>0</v>
      </c>
      <c r="BA36" s="62"/>
      <c r="BB36" s="49">
        <f t="shared" si="30"/>
        <v>0</v>
      </c>
      <c r="BC36" s="50">
        <f t="shared" si="31"/>
        <v>0</v>
      </c>
      <c r="BD36" s="51">
        <f t="shared" si="32"/>
        <v>0</v>
      </c>
    </row>
    <row r="37" spans="1:56" hidden="1">
      <c r="A37" s="32">
        <v>8</v>
      </c>
      <c r="B37" s="169"/>
      <c r="C37" s="170"/>
      <c r="D37" s="34"/>
      <c r="E37" s="35"/>
      <c r="F37" s="36"/>
      <c r="G37" s="73"/>
      <c r="H37" s="72"/>
      <c r="I37" s="74">
        <f>IF(H37=Tablas!$B$5,Tablas!$C$5,VLOOKUP(H37,Tablas!$B$5:$D$40,2,FALSE))</f>
        <v>1</v>
      </c>
      <c r="J37" s="71">
        <f>IF(I37=0,"",VLOOKUP(I37,Tablas!$C$5:$D$40,2,FALSE))</f>
        <v>0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34"/>
        <v>0</v>
      </c>
      <c r="V37" s="43">
        <f t="shared" si="10"/>
        <v>0</v>
      </c>
      <c r="W37" s="193">
        <f t="shared" si="11"/>
        <v>10.5</v>
      </c>
      <c r="X37" s="44">
        <f t="shared" si="12"/>
        <v>0</v>
      </c>
      <c r="Y37" s="45">
        <f t="shared" si="13"/>
        <v>0</v>
      </c>
      <c r="Z37" s="46" t="s">
        <v>0</v>
      </c>
      <c r="AA37" s="39">
        <v>1</v>
      </c>
      <c r="AB37" s="47">
        <f t="shared" si="14"/>
        <v>0</v>
      </c>
      <c r="AC37" s="39">
        <v>1</v>
      </c>
      <c r="AD37" s="47">
        <f t="shared" si="15"/>
        <v>0</v>
      </c>
      <c r="AE37" s="39">
        <v>1</v>
      </c>
      <c r="AF37" s="47">
        <f t="shared" si="16"/>
        <v>0</v>
      </c>
      <c r="AG37" s="62"/>
      <c r="AH37" s="194">
        <f t="shared" si="17"/>
        <v>3</v>
      </c>
      <c r="AI37" s="49">
        <f t="shared" si="18"/>
        <v>0</v>
      </c>
      <c r="AJ37" s="50">
        <f t="shared" si="19"/>
        <v>0</v>
      </c>
      <c r="AK37" s="62"/>
      <c r="AL37" s="194">
        <f t="shared" si="20"/>
        <v>3</v>
      </c>
      <c r="AM37" s="49">
        <f t="shared" si="33"/>
        <v>0</v>
      </c>
      <c r="AN37" s="50">
        <f t="shared" si="21"/>
        <v>0</v>
      </c>
      <c r="AO37" s="62"/>
      <c r="AP37" s="49">
        <f t="shared" si="22"/>
        <v>0</v>
      </c>
      <c r="AQ37" s="50">
        <f t="shared" si="23"/>
        <v>0</v>
      </c>
      <c r="AR37" s="62"/>
      <c r="AS37" s="49">
        <f t="shared" si="24"/>
        <v>0</v>
      </c>
      <c r="AT37" s="50">
        <f t="shared" si="25"/>
        <v>0</v>
      </c>
      <c r="AU37" s="62"/>
      <c r="AV37" s="49">
        <f t="shared" si="26"/>
        <v>0</v>
      </c>
      <c r="AW37" s="50">
        <f t="shared" si="27"/>
        <v>0</v>
      </c>
      <c r="AX37" s="62"/>
      <c r="AY37" s="49">
        <f t="shared" si="28"/>
        <v>0</v>
      </c>
      <c r="AZ37" s="50">
        <f t="shared" si="29"/>
        <v>0</v>
      </c>
      <c r="BA37" s="62"/>
      <c r="BB37" s="49">
        <f t="shared" si="30"/>
        <v>0</v>
      </c>
      <c r="BC37" s="50">
        <f t="shared" si="31"/>
        <v>0</v>
      </c>
      <c r="BD37" s="51">
        <f t="shared" si="32"/>
        <v>0</v>
      </c>
    </row>
    <row r="38" spans="1:56" hidden="1">
      <c r="A38" s="32">
        <v>8</v>
      </c>
      <c r="B38" s="61"/>
      <c r="C38" s="33"/>
      <c r="D38" s="34"/>
      <c r="E38" s="35"/>
      <c r="F38" s="36"/>
      <c r="G38" s="73"/>
      <c r="H38" s="72"/>
      <c r="I38" s="74">
        <f>IF(H38=Tablas!$B$5,Tablas!$C$5,VLOOKUP(H38,Tablas!$B$5:$D$40,2,FALSE))</f>
        <v>1</v>
      </c>
      <c r="J38" s="71">
        <f>IF(I38=0,"",VLOOKUP(I38,Tablas!$C$5:$D$40,2,FALSE))</f>
        <v>0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34"/>
        <v>0</v>
      </c>
      <c r="V38" s="43">
        <f t="shared" si="10"/>
        <v>0</v>
      </c>
      <c r="W38" s="193">
        <f t="shared" si="11"/>
        <v>10.5</v>
      </c>
      <c r="X38" s="44">
        <f t="shared" si="12"/>
        <v>0</v>
      </c>
      <c r="Y38" s="45">
        <f t="shared" si="13"/>
        <v>0</v>
      </c>
      <c r="Z38" s="46" t="s">
        <v>0</v>
      </c>
      <c r="AA38" s="39">
        <v>1</v>
      </c>
      <c r="AB38" s="47">
        <f t="shared" si="14"/>
        <v>0</v>
      </c>
      <c r="AC38" s="39">
        <v>1</v>
      </c>
      <c r="AD38" s="47">
        <f t="shared" si="15"/>
        <v>0</v>
      </c>
      <c r="AE38" s="39">
        <v>1</v>
      </c>
      <c r="AF38" s="47">
        <f t="shared" si="16"/>
        <v>0</v>
      </c>
      <c r="AG38" s="62"/>
      <c r="AH38" s="194">
        <f t="shared" si="17"/>
        <v>3</v>
      </c>
      <c r="AI38" s="49">
        <f t="shared" si="18"/>
        <v>0</v>
      </c>
      <c r="AJ38" s="50">
        <f t="shared" si="19"/>
        <v>0</v>
      </c>
      <c r="AK38" s="62"/>
      <c r="AL38" s="194">
        <f t="shared" si="20"/>
        <v>3</v>
      </c>
      <c r="AM38" s="49">
        <f t="shared" si="33"/>
        <v>0</v>
      </c>
      <c r="AN38" s="50">
        <f t="shared" si="21"/>
        <v>0</v>
      </c>
      <c r="AO38" s="62"/>
      <c r="AP38" s="49">
        <f t="shared" si="22"/>
        <v>0</v>
      </c>
      <c r="AQ38" s="50">
        <f t="shared" si="23"/>
        <v>0</v>
      </c>
      <c r="AR38" s="62"/>
      <c r="AS38" s="49">
        <f t="shared" si="24"/>
        <v>0</v>
      </c>
      <c r="AT38" s="50">
        <f t="shared" si="25"/>
        <v>0</v>
      </c>
      <c r="AU38" s="62"/>
      <c r="AV38" s="49">
        <f t="shared" si="26"/>
        <v>0</v>
      </c>
      <c r="AW38" s="50">
        <f t="shared" si="27"/>
        <v>0</v>
      </c>
      <c r="AX38" s="62"/>
      <c r="AY38" s="49">
        <f t="shared" si="28"/>
        <v>0</v>
      </c>
      <c r="AZ38" s="50">
        <f t="shared" si="29"/>
        <v>0</v>
      </c>
      <c r="BA38" s="62"/>
      <c r="BB38" s="49">
        <f t="shared" si="30"/>
        <v>0</v>
      </c>
      <c r="BC38" s="50">
        <f t="shared" si="31"/>
        <v>0</v>
      </c>
      <c r="BD38" s="51">
        <f t="shared" si="32"/>
        <v>0</v>
      </c>
    </row>
    <row r="39" spans="1:56" hidden="1">
      <c r="A39" s="32">
        <v>8</v>
      </c>
      <c r="B39" s="61"/>
      <c r="C39" s="33"/>
      <c r="D39" s="34"/>
      <c r="E39" s="35"/>
      <c r="F39" s="36"/>
      <c r="G39" s="73"/>
      <c r="H39" s="72"/>
      <c r="I39" s="74">
        <f>IF(H39=Tablas!$B$5,Tablas!$C$5,VLOOKUP(H39,Tablas!$B$5:$D$40,2,FALSE))</f>
        <v>1</v>
      </c>
      <c r="J39" s="71">
        <f>IF(I39=0,"",VLOOKUP(I39,Tablas!$C$5:$D$40,2,FALSE))</f>
        <v>0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34"/>
        <v>0</v>
      </c>
      <c r="V39" s="43">
        <f t="shared" si="10"/>
        <v>0</v>
      </c>
      <c r="W39" s="193">
        <f t="shared" si="11"/>
        <v>10.5</v>
      </c>
      <c r="X39" s="44">
        <f t="shared" si="12"/>
        <v>0</v>
      </c>
      <c r="Y39" s="45">
        <f t="shared" si="13"/>
        <v>0</v>
      </c>
      <c r="Z39" s="46" t="s">
        <v>0</v>
      </c>
      <c r="AA39" s="39">
        <v>1</v>
      </c>
      <c r="AB39" s="47">
        <f t="shared" si="14"/>
        <v>0</v>
      </c>
      <c r="AC39" s="39">
        <v>1</v>
      </c>
      <c r="AD39" s="47">
        <f t="shared" si="15"/>
        <v>0</v>
      </c>
      <c r="AE39" s="39">
        <v>1</v>
      </c>
      <c r="AF39" s="47">
        <f t="shared" si="16"/>
        <v>0</v>
      </c>
      <c r="AG39" s="62"/>
      <c r="AH39" s="194">
        <f t="shared" si="17"/>
        <v>3</v>
      </c>
      <c r="AI39" s="49">
        <f t="shared" si="18"/>
        <v>0</v>
      </c>
      <c r="AJ39" s="50">
        <f t="shared" si="19"/>
        <v>0</v>
      </c>
      <c r="AK39" s="62"/>
      <c r="AL39" s="194">
        <f t="shared" si="20"/>
        <v>3</v>
      </c>
      <c r="AM39" s="49">
        <f t="shared" si="33"/>
        <v>0</v>
      </c>
      <c r="AN39" s="50">
        <f t="shared" si="21"/>
        <v>0</v>
      </c>
      <c r="AO39" s="62"/>
      <c r="AP39" s="49">
        <f t="shared" ref="AP39:AP100" si="35">IF(AQ$4=0,0,(AO39/AQ$4))</f>
        <v>0</v>
      </c>
      <c r="AQ39" s="50">
        <f t="shared" ref="AQ39:AQ100" si="36">IF(AQ$4=0,0,(AP39*AP$4/12))</f>
        <v>0</v>
      </c>
      <c r="AR39" s="62"/>
      <c r="AS39" s="49">
        <f t="shared" si="24"/>
        <v>0</v>
      </c>
      <c r="AT39" s="50">
        <f t="shared" si="25"/>
        <v>0</v>
      </c>
      <c r="AU39" s="62"/>
      <c r="AV39" s="49">
        <f t="shared" si="26"/>
        <v>0</v>
      </c>
      <c r="AW39" s="50">
        <f t="shared" si="27"/>
        <v>0</v>
      </c>
      <c r="AX39" s="62"/>
      <c r="AY39" s="49">
        <f t="shared" si="28"/>
        <v>0</v>
      </c>
      <c r="AZ39" s="50">
        <f t="shared" si="29"/>
        <v>0</v>
      </c>
      <c r="BA39" s="62"/>
      <c r="BB39" s="49">
        <f t="shared" si="30"/>
        <v>0</v>
      </c>
      <c r="BC39" s="50">
        <f t="shared" si="31"/>
        <v>0</v>
      </c>
      <c r="BD39" s="51">
        <f t="shared" si="32"/>
        <v>0</v>
      </c>
    </row>
    <row r="40" spans="1:56" hidden="1">
      <c r="A40" s="32">
        <v>8</v>
      </c>
      <c r="B40" s="61"/>
      <c r="C40" s="33"/>
      <c r="D40" s="34"/>
      <c r="E40" s="35"/>
      <c r="F40" s="36"/>
      <c r="G40" s="73"/>
      <c r="H40" s="72"/>
      <c r="I40" s="74">
        <f>IF(H40=Tablas!$B$5,Tablas!$C$5,VLOOKUP(H40,Tablas!$B$5:$D$40,2,FALSE))</f>
        <v>1</v>
      </c>
      <c r="J40" s="71">
        <f>IF(I40=0,"",VLOOKUP(I40,Tablas!$C$5:$D$40,2,FALSE))</f>
        <v>0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34"/>
        <v>0</v>
      </c>
      <c r="V40" s="43">
        <f t="shared" si="10"/>
        <v>0</v>
      </c>
      <c r="W40" s="193">
        <f t="shared" si="11"/>
        <v>10.5</v>
      </c>
      <c r="X40" s="44">
        <f t="shared" si="12"/>
        <v>0</v>
      </c>
      <c r="Y40" s="45">
        <f t="shared" si="13"/>
        <v>0</v>
      </c>
      <c r="Z40" s="46" t="s">
        <v>0</v>
      </c>
      <c r="AA40" s="39">
        <v>1</v>
      </c>
      <c r="AB40" s="47">
        <f t="shared" si="14"/>
        <v>0</v>
      </c>
      <c r="AC40" s="39">
        <v>1</v>
      </c>
      <c r="AD40" s="47">
        <f t="shared" si="15"/>
        <v>0</v>
      </c>
      <c r="AE40" s="39">
        <v>1</v>
      </c>
      <c r="AF40" s="47">
        <f t="shared" si="16"/>
        <v>0</v>
      </c>
      <c r="AG40" s="62"/>
      <c r="AH40" s="194">
        <f t="shared" si="17"/>
        <v>3</v>
      </c>
      <c r="AI40" s="49">
        <f t="shared" si="18"/>
        <v>0</v>
      </c>
      <c r="AJ40" s="50">
        <f t="shared" si="19"/>
        <v>0</v>
      </c>
      <c r="AK40" s="62"/>
      <c r="AL40" s="194">
        <f t="shared" si="20"/>
        <v>3</v>
      </c>
      <c r="AM40" s="49">
        <f t="shared" si="33"/>
        <v>0</v>
      </c>
      <c r="AN40" s="50">
        <f t="shared" si="21"/>
        <v>0</v>
      </c>
      <c r="AO40" s="62"/>
      <c r="AP40" s="49">
        <f t="shared" si="35"/>
        <v>0</v>
      </c>
      <c r="AQ40" s="50">
        <f t="shared" si="36"/>
        <v>0</v>
      </c>
      <c r="AR40" s="62"/>
      <c r="AS40" s="49">
        <f t="shared" si="24"/>
        <v>0</v>
      </c>
      <c r="AT40" s="50">
        <f t="shared" si="25"/>
        <v>0</v>
      </c>
      <c r="AU40" s="62"/>
      <c r="AV40" s="49">
        <f t="shared" si="26"/>
        <v>0</v>
      </c>
      <c r="AW40" s="50">
        <f t="shared" si="27"/>
        <v>0</v>
      </c>
      <c r="AX40" s="62"/>
      <c r="AY40" s="49">
        <f t="shared" si="28"/>
        <v>0</v>
      </c>
      <c r="AZ40" s="50">
        <f t="shared" si="29"/>
        <v>0</v>
      </c>
      <c r="BA40" s="62"/>
      <c r="BB40" s="49">
        <f t="shared" si="30"/>
        <v>0</v>
      </c>
      <c r="BC40" s="50">
        <f t="shared" si="31"/>
        <v>0</v>
      </c>
      <c r="BD40" s="51">
        <f t="shared" si="32"/>
        <v>0</v>
      </c>
    </row>
    <row r="41" spans="1:56" hidden="1">
      <c r="A41" s="32">
        <v>8</v>
      </c>
      <c r="B41" s="61"/>
      <c r="C41" s="33"/>
      <c r="D41" s="34"/>
      <c r="E41" s="35"/>
      <c r="F41" s="36"/>
      <c r="G41" s="73"/>
      <c r="H41" s="72"/>
      <c r="I41" s="74">
        <f>IF(H41=Tablas!$B$5,Tablas!$C$5,VLOOKUP(H41,Tablas!$B$5:$D$40,2,FALSE))</f>
        <v>1</v>
      </c>
      <c r="J41" s="71">
        <f>IF(I41=0,"",VLOOKUP(I41,Tablas!$C$5:$D$40,2,FALSE))</f>
        <v>0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34"/>
        <v>0</v>
      </c>
      <c r="V41" s="43">
        <f t="shared" si="10"/>
        <v>0</v>
      </c>
      <c r="W41" s="193">
        <f t="shared" si="11"/>
        <v>10.5</v>
      </c>
      <c r="X41" s="44">
        <f t="shared" si="12"/>
        <v>0</v>
      </c>
      <c r="Y41" s="45">
        <f t="shared" si="13"/>
        <v>0</v>
      </c>
      <c r="Z41" s="46" t="s">
        <v>0</v>
      </c>
      <c r="AA41" s="39">
        <v>1</v>
      </c>
      <c r="AB41" s="47">
        <f t="shared" si="14"/>
        <v>0</v>
      </c>
      <c r="AC41" s="39">
        <v>1</v>
      </c>
      <c r="AD41" s="47">
        <f t="shared" si="15"/>
        <v>0</v>
      </c>
      <c r="AE41" s="39">
        <v>1</v>
      </c>
      <c r="AF41" s="47">
        <f t="shared" si="16"/>
        <v>0</v>
      </c>
      <c r="AG41" s="62"/>
      <c r="AH41" s="194">
        <f t="shared" si="17"/>
        <v>3</v>
      </c>
      <c r="AI41" s="49">
        <f t="shared" si="18"/>
        <v>0</v>
      </c>
      <c r="AJ41" s="50">
        <f t="shared" si="19"/>
        <v>0</v>
      </c>
      <c r="AK41" s="62"/>
      <c r="AL41" s="194">
        <f t="shared" si="20"/>
        <v>3</v>
      </c>
      <c r="AM41" s="49">
        <f t="shared" si="33"/>
        <v>0</v>
      </c>
      <c r="AN41" s="50">
        <f t="shared" si="21"/>
        <v>0</v>
      </c>
      <c r="AO41" s="62"/>
      <c r="AP41" s="49">
        <f t="shared" si="35"/>
        <v>0</v>
      </c>
      <c r="AQ41" s="50">
        <f t="shared" si="36"/>
        <v>0</v>
      </c>
      <c r="AR41" s="62"/>
      <c r="AS41" s="49">
        <f t="shared" si="24"/>
        <v>0</v>
      </c>
      <c r="AT41" s="50">
        <f t="shared" si="25"/>
        <v>0</v>
      </c>
      <c r="AU41" s="62"/>
      <c r="AV41" s="49">
        <f t="shared" si="26"/>
        <v>0</v>
      </c>
      <c r="AW41" s="50">
        <f t="shared" si="27"/>
        <v>0</v>
      </c>
      <c r="AX41" s="62"/>
      <c r="AY41" s="49">
        <f t="shared" si="28"/>
        <v>0</v>
      </c>
      <c r="AZ41" s="50">
        <f t="shared" si="29"/>
        <v>0</v>
      </c>
      <c r="BA41" s="62"/>
      <c r="BB41" s="49">
        <f t="shared" si="30"/>
        <v>0</v>
      </c>
      <c r="BC41" s="50">
        <f t="shared" si="31"/>
        <v>0</v>
      </c>
      <c r="BD41" s="51">
        <f t="shared" si="32"/>
        <v>0</v>
      </c>
    </row>
    <row r="42" spans="1:56" hidden="1">
      <c r="A42" s="32">
        <v>8</v>
      </c>
      <c r="B42" s="61"/>
      <c r="C42" s="33"/>
      <c r="D42" s="34"/>
      <c r="E42" s="35"/>
      <c r="F42" s="36"/>
      <c r="G42" s="73"/>
      <c r="H42" s="72"/>
      <c r="I42" s="74">
        <f>IF(H42=Tablas!$B$5,Tablas!$C$5,VLOOKUP(H42,Tablas!$B$5:$D$40,2,FALSE))</f>
        <v>1</v>
      </c>
      <c r="J42" s="71">
        <f>IF(I42=0,"",VLOOKUP(I42,Tablas!$C$5:$D$40,2,FALSE))</f>
        <v>0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34"/>
        <v>0</v>
      </c>
      <c r="V42" s="43">
        <f t="shared" si="10"/>
        <v>0</v>
      </c>
      <c r="W42" s="193">
        <f t="shared" si="11"/>
        <v>10.5</v>
      </c>
      <c r="X42" s="44">
        <f t="shared" si="12"/>
        <v>0</v>
      </c>
      <c r="Y42" s="45">
        <f t="shared" si="13"/>
        <v>0</v>
      </c>
      <c r="Z42" s="46" t="s">
        <v>0</v>
      </c>
      <c r="AA42" s="39">
        <v>1</v>
      </c>
      <c r="AB42" s="47">
        <f t="shared" si="14"/>
        <v>0</v>
      </c>
      <c r="AC42" s="39">
        <v>1</v>
      </c>
      <c r="AD42" s="47">
        <f t="shared" si="15"/>
        <v>0</v>
      </c>
      <c r="AE42" s="39">
        <v>1</v>
      </c>
      <c r="AF42" s="47">
        <f t="shared" si="16"/>
        <v>0</v>
      </c>
      <c r="AG42" s="62"/>
      <c r="AH42" s="194">
        <f t="shared" si="17"/>
        <v>3</v>
      </c>
      <c r="AI42" s="49">
        <f t="shared" si="18"/>
        <v>0</v>
      </c>
      <c r="AJ42" s="50">
        <f t="shared" si="19"/>
        <v>0</v>
      </c>
      <c r="AK42" s="62"/>
      <c r="AL42" s="194">
        <f t="shared" si="20"/>
        <v>3</v>
      </c>
      <c r="AM42" s="49">
        <f t="shared" si="33"/>
        <v>0</v>
      </c>
      <c r="AN42" s="50">
        <f t="shared" si="21"/>
        <v>0</v>
      </c>
      <c r="AO42" s="62"/>
      <c r="AP42" s="49">
        <f t="shared" si="35"/>
        <v>0</v>
      </c>
      <c r="AQ42" s="50">
        <f t="shared" si="36"/>
        <v>0</v>
      </c>
      <c r="AR42" s="62"/>
      <c r="AS42" s="49">
        <f t="shared" si="24"/>
        <v>0</v>
      </c>
      <c r="AT42" s="50">
        <f t="shared" si="25"/>
        <v>0</v>
      </c>
      <c r="AU42" s="62"/>
      <c r="AV42" s="49">
        <f t="shared" si="26"/>
        <v>0</v>
      </c>
      <c r="AW42" s="50">
        <f t="shared" si="27"/>
        <v>0</v>
      </c>
      <c r="AX42" s="62"/>
      <c r="AY42" s="49">
        <f t="shared" si="28"/>
        <v>0</v>
      </c>
      <c r="AZ42" s="50">
        <f t="shared" si="29"/>
        <v>0</v>
      </c>
      <c r="BA42" s="62"/>
      <c r="BB42" s="49">
        <f t="shared" si="30"/>
        <v>0</v>
      </c>
      <c r="BC42" s="50">
        <f t="shared" si="31"/>
        <v>0</v>
      </c>
      <c r="BD42" s="51">
        <f t="shared" si="32"/>
        <v>0</v>
      </c>
    </row>
    <row r="43" spans="1:56" hidden="1">
      <c r="A43" s="32">
        <v>8</v>
      </c>
      <c r="B43" s="61"/>
      <c r="C43" s="33"/>
      <c r="D43" s="34"/>
      <c r="E43" s="35"/>
      <c r="F43" s="36"/>
      <c r="G43" s="73"/>
      <c r="H43" s="72"/>
      <c r="I43" s="74">
        <f>IF(H43=Tablas!$B$5,Tablas!$C$5,VLOOKUP(H43,Tablas!$B$5:$D$40,2,FALSE))</f>
        <v>1</v>
      </c>
      <c r="J43" s="71">
        <f>IF(I43=0,"",VLOOKUP(I43,Tablas!$C$5:$D$40,2,FALSE))</f>
        <v>0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34"/>
        <v>0</v>
      </c>
      <c r="V43" s="43">
        <f t="shared" si="10"/>
        <v>0</v>
      </c>
      <c r="W43" s="193">
        <f t="shared" si="11"/>
        <v>10.5</v>
      </c>
      <c r="X43" s="44">
        <f t="shared" si="12"/>
        <v>0</v>
      </c>
      <c r="Y43" s="45">
        <f t="shared" si="13"/>
        <v>0</v>
      </c>
      <c r="Z43" s="46" t="s">
        <v>0</v>
      </c>
      <c r="AA43" s="39">
        <v>1</v>
      </c>
      <c r="AB43" s="47">
        <f t="shared" si="14"/>
        <v>0</v>
      </c>
      <c r="AC43" s="39">
        <v>1</v>
      </c>
      <c r="AD43" s="47">
        <f t="shared" si="15"/>
        <v>0</v>
      </c>
      <c r="AE43" s="39">
        <v>1</v>
      </c>
      <c r="AF43" s="47">
        <f t="shared" si="16"/>
        <v>0</v>
      </c>
      <c r="AG43" s="62"/>
      <c r="AH43" s="194">
        <f t="shared" si="17"/>
        <v>3</v>
      </c>
      <c r="AI43" s="49">
        <f t="shared" si="18"/>
        <v>0</v>
      </c>
      <c r="AJ43" s="50">
        <f t="shared" si="19"/>
        <v>0</v>
      </c>
      <c r="AK43" s="62"/>
      <c r="AL43" s="194">
        <f t="shared" si="20"/>
        <v>3</v>
      </c>
      <c r="AM43" s="49">
        <f t="shared" si="33"/>
        <v>0</v>
      </c>
      <c r="AN43" s="50">
        <f t="shared" si="21"/>
        <v>0</v>
      </c>
      <c r="AO43" s="62"/>
      <c r="AP43" s="49">
        <f t="shared" si="35"/>
        <v>0</v>
      </c>
      <c r="AQ43" s="50">
        <f t="shared" si="36"/>
        <v>0</v>
      </c>
      <c r="AR43" s="62"/>
      <c r="AS43" s="49">
        <f t="shared" si="24"/>
        <v>0</v>
      </c>
      <c r="AT43" s="50">
        <f t="shared" si="25"/>
        <v>0</v>
      </c>
      <c r="AU43" s="62"/>
      <c r="AV43" s="49">
        <f t="shared" si="26"/>
        <v>0</v>
      </c>
      <c r="AW43" s="50">
        <f t="shared" si="27"/>
        <v>0</v>
      </c>
      <c r="AX43" s="62"/>
      <c r="AY43" s="49">
        <f t="shared" si="28"/>
        <v>0</v>
      </c>
      <c r="AZ43" s="50">
        <f t="shared" si="29"/>
        <v>0</v>
      </c>
      <c r="BA43" s="62"/>
      <c r="BB43" s="49">
        <f t="shared" si="30"/>
        <v>0</v>
      </c>
      <c r="BC43" s="50">
        <f t="shared" si="31"/>
        <v>0</v>
      </c>
      <c r="BD43" s="51">
        <f t="shared" si="32"/>
        <v>0</v>
      </c>
    </row>
    <row r="44" spans="1:56" hidden="1">
      <c r="A44" s="32">
        <v>8</v>
      </c>
      <c r="B44" s="61"/>
      <c r="C44" s="33"/>
      <c r="D44" s="34"/>
      <c r="E44" s="35"/>
      <c r="F44" s="36"/>
      <c r="G44" s="73"/>
      <c r="H44" s="72"/>
      <c r="I44" s="74">
        <f>IF(H44=Tablas!$B$5,Tablas!$C$5,VLOOKUP(H44,Tablas!$B$5:$D$40,2,FALSE))</f>
        <v>1</v>
      </c>
      <c r="J44" s="71">
        <f>IF(I44=0,"",VLOOKUP(I44,Tablas!$C$5:$D$40,2,FALSE))</f>
        <v>0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34"/>
        <v>0</v>
      </c>
      <c r="V44" s="43">
        <f t="shared" si="10"/>
        <v>0</v>
      </c>
      <c r="W44" s="193">
        <f t="shared" si="11"/>
        <v>10.5</v>
      </c>
      <c r="X44" s="44">
        <f t="shared" si="12"/>
        <v>0</v>
      </c>
      <c r="Y44" s="45">
        <f t="shared" si="13"/>
        <v>0</v>
      </c>
      <c r="Z44" s="46" t="s">
        <v>0</v>
      </c>
      <c r="AA44" s="39">
        <v>1</v>
      </c>
      <c r="AB44" s="47">
        <f t="shared" si="14"/>
        <v>0</v>
      </c>
      <c r="AC44" s="39">
        <v>1</v>
      </c>
      <c r="AD44" s="47">
        <f t="shared" si="15"/>
        <v>0</v>
      </c>
      <c r="AE44" s="39">
        <v>1</v>
      </c>
      <c r="AF44" s="47">
        <f t="shared" si="16"/>
        <v>0</v>
      </c>
      <c r="AG44" s="62"/>
      <c r="AH44" s="194">
        <f t="shared" si="17"/>
        <v>3</v>
      </c>
      <c r="AI44" s="49">
        <f t="shared" si="18"/>
        <v>0</v>
      </c>
      <c r="AJ44" s="50">
        <f t="shared" si="19"/>
        <v>0</v>
      </c>
      <c r="AK44" s="62"/>
      <c r="AL44" s="194">
        <f t="shared" si="20"/>
        <v>3</v>
      </c>
      <c r="AM44" s="49">
        <f t="shared" si="33"/>
        <v>0</v>
      </c>
      <c r="AN44" s="50">
        <f t="shared" si="21"/>
        <v>0</v>
      </c>
      <c r="AO44" s="62"/>
      <c r="AP44" s="49">
        <f t="shared" si="35"/>
        <v>0</v>
      </c>
      <c r="AQ44" s="50">
        <f t="shared" si="36"/>
        <v>0</v>
      </c>
      <c r="AR44" s="62"/>
      <c r="AS44" s="49">
        <f t="shared" si="24"/>
        <v>0</v>
      </c>
      <c r="AT44" s="50">
        <f t="shared" si="25"/>
        <v>0</v>
      </c>
      <c r="AU44" s="62"/>
      <c r="AV44" s="49">
        <f t="shared" si="26"/>
        <v>0</v>
      </c>
      <c r="AW44" s="50">
        <f t="shared" si="27"/>
        <v>0</v>
      </c>
      <c r="AX44" s="62"/>
      <c r="AY44" s="49">
        <f t="shared" si="28"/>
        <v>0</v>
      </c>
      <c r="AZ44" s="50">
        <f t="shared" si="29"/>
        <v>0</v>
      </c>
      <c r="BA44" s="62"/>
      <c r="BB44" s="49">
        <f t="shared" si="30"/>
        <v>0</v>
      </c>
      <c r="BC44" s="50">
        <f t="shared" si="31"/>
        <v>0</v>
      </c>
      <c r="BD44" s="51">
        <f t="shared" si="32"/>
        <v>0</v>
      </c>
    </row>
    <row r="45" spans="1:56" hidden="1">
      <c r="A45" s="32">
        <v>8</v>
      </c>
      <c r="B45" s="61"/>
      <c r="C45" s="33"/>
      <c r="D45" s="34"/>
      <c r="E45" s="35"/>
      <c r="F45" s="36"/>
      <c r="G45" s="73"/>
      <c r="H45" s="72"/>
      <c r="I45" s="74">
        <f>IF(H45=Tablas!$B$5,Tablas!$C$5,VLOOKUP(H45,Tablas!$B$5:$D$40,2,FALSE))</f>
        <v>1</v>
      </c>
      <c r="J45" s="71">
        <f>IF(I45=0,"",VLOOKUP(I45,Tablas!$C$5:$D$40,2,FALSE))</f>
        <v>0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34"/>
        <v>0</v>
      </c>
      <c r="V45" s="43">
        <f t="shared" si="10"/>
        <v>0</v>
      </c>
      <c r="W45" s="193">
        <f t="shared" si="11"/>
        <v>10.5</v>
      </c>
      <c r="X45" s="44">
        <f t="shared" si="12"/>
        <v>0</v>
      </c>
      <c r="Y45" s="45">
        <f t="shared" si="13"/>
        <v>0</v>
      </c>
      <c r="Z45" s="46" t="s">
        <v>0</v>
      </c>
      <c r="AA45" s="39">
        <v>1</v>
      </c>
      <c r="AB45" s="47">
        <f t="shared" si="14"/>
        <v>0</v>
      </c>
      <c r="AC45" s="39">
        <v>1</v>
      </c>
      <c r="AD45" s="47">
        <f t="shared" si="15"/>
        <v>0</v>
      </c>
      <c r="AE45" s="39">
        <v>1</v>
      </c>
      <c r="AF45" s="47">
        <f t="shared" si="16"/>
        <v>0</v>
      </c>
      <c r="AG45" s="62"/>
      <c r="AH45" s="194">
        <f t="shared" si="17"/>
        <v>3</v>
      </c>
      <c r="AI45" s="49">
        <f t="shared" si="18"/>
        <v>0</v>
      </c>
      <c r="AJ45" s="50">
        <f t="shared" si="19"/>
        <v>0</v>
      </c>
      <c r="AK45" s="62"/>
      <c r="AL45" s="194">
        <f t="shared" si="20"/>
        <v>3</v>
      </c>
      <c r="AM45" s="49">
        <f t="shared" si="33"/>
        <v>0</v>
      </c>
      <c r="AN45" s="50">
        <f t="shared" si="21"/>
        <v>0</v>
      </c>
      <c r="AO45" s="62"/>
      <c r="AP45" s="49">
        <f t="shared" si="35"/>
        <v>0</v>
      </c>
      <c r="AQ45" s="50">
        <f t="shared" si="36"/>
        <v>0</v>
      </c>
      <c r="AR45" s="62"/>
      <c r="AS45" s="49">
        <f t="shared" si="24"/>
        <v>0</v>
      </c>
      <c r="AT45" s="50">
        <f t="shared" si="25"/>
        <v>0</v>
      </c>
      <c r="AU45" s="62"/>
      <c r="AV45" s="49">
        <f t="shared" si="26"/>
        <v>0</v>
      </c>
      <c r="AW45" s="50">
        <f t="shared" si="27"/>
        <v>0</v>
      </c>
      <c r="AX45" s="62"/>
      <c r="AY45" s="49">
        <f t="shared" si="28"/>
        <v>0</v>
      </c>
      <c r="AZ45" s="50">
        <f t="shared" si="29"/>
        <v>0</v>
      </c>
      <c r="BA45" s="62"/>
      <c r="BB45" s="49">
        <f t="shared" si="30"/>
        <v>0</v>
      </c>
      <c r="BC45" s="50">
        <f t="shared" si="31"/>
        <v>0</v>
      </c>
      <c r="BD45" s="51">
        <f t="shared" si="32"/>
        <v>0</v>
      </c>
    </row>
    <row r="46" spans="1:56" hidden="1">
      <c r="A46" s="32">
        <v>8</v>
      </c>
      <c r="B46" s="61"/>
      <c r="C46" s="33"/>
      <c r="D46" s="34"/>
      <c r="E46" s="35"/>
      <c r="F46" s="36"/>
      <c r="G46" s="73"/>
      <c r="H46" s="72"/>
      <c r="I46" s="74">
        <f>IF(H46=Tablas!$B$5,Tablas!$C$5,VLOOKUP(H46,Tablas!$B$5:$D$40,2,FALSE))</f>
        <v>1</v>
      </c>
      <c r="J46" s="71">
        <f>IF(I46=0,"",VLOOKUP(I46,Tablas!$C$5:$D$40,2,FALSE))</f>
        <v>0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34"/>
        <v>0</v>
      </c>
      <c r="V46" s="43">
        <f t="shared" si="10"/>
        <v>0</v>
      </c>
      <c r="W46" s="193">
        <f t="shared" si="11"/>
        <v>10.5</v>
      </c>
      <c r="X46" s="44">
        <f t="shared" si="12"/>
        <v>0</v>
      </c>
      <c r="Y46" s="45">
        <f t="shared" si="13"/>
        <v>0</v>
      </c>
      <c r="Z46" s="46" t="s">
        <v>0</v>
      </c>
      <c r="AA46" s="39">
        <v>1</v>
      </c>
      <c r="AB46" s="47">
        <f t="shared" si="14"/>
        <v>0</v>
      </c>
      <c r="AC46" s="39">
        <v>1</v>
      </c>
      <c r="AD46" s="47">
        <f t="shared" si="15"/>
        <v>0</v>
      </c>
      <c r="AE46" s="39">
        <v>1</v>
      </c>
      <c r="AF46" s="47">
        <f t="shared" si="16"/>
        <v>0</v>
      </c>
      <c r="AG46" s="62"/>
      <c r="AH46" s="194">
        <f t="shared" si="17"/>
        <v>3</v>
      </c>
      <c r="AI46" s="49">
        <f t="shared" si="18"/>
        <v>0</v>
      </c>
      <c r="AJ46" s="50">
        <f t="shared" si="19"/>
        <v>0</v>
      </c>
      <c r="AK46" s="62"/>
      <c r="AL46" s="194">
        <f t="shared" si="20"/>
        <v>3</v>
      </c>
      <c r="AM46" s="49">
        <f t="shared" si="33"/>
        <v>0</v>
      </c>
      <c r="AN46" s="50">
        <f t="shared" si="21"/>
        <v>0</v>
      </c>
      <c r="AO46" s="62"/>
      <c r="AP46" s="49">
        <f t="shared" si="35"/>
        <v>0</v>
      </c>
      <c r="AQ46" s="50">
        <f t="shared" si="36"/>
        <v>0</v>
      </c>
      <c r="AR46" s="62"/>
      <c r="AS46" s="49">
        <f t="shared" si="24"/>
        <v>0</v>
      </c>
      <c r="AT46" s="50">
        <f t="shared" si="25"/>
        <v>0</v>
      </c>
      <c r="AU46" s="62"/>
      <c r="AV46" s="49">
        <f t="shared" si="26"/>
        <v>0</v>
      </c>
      <c r="AW46" s="50">
        <f t="shared" si="27"/>
        <v>0</v>
      </c>
      <c r="AX46" s="62"/>
      <c r="AY46" s="49">
        <f t="shared" si="28"/>
        <v>0</v>
      </c>
      <c r="AZ46" s="50">
        <f t="shared" si="29"/>
        <v>0</v>
      </c>
      <c r="BA46" s="62"/>
      <c r="BB46" s="49">
        <f t="shared" si="30"/>
        <v>0</v>
      </c>
      <c r="BC46" s="50">
        <f t="shared" si="31"/>
        <v>0</v>
      </c>
      <c r="BD46" s="51">
        <f t="shared" si="32"/>
        <v>0</v>
      </c>
    </row>
    <row r="47" spans="1:56" hidden="1">
      <c r="A47" s="32">
        <v>8</v>
      </c>
      <c r="B47" s="61"/>
      <c r="C47" s="33"/>
      <c r="D47" s="34"/>
      <c r="E47" s="35"/>
      <c r="F47" s="36"/>
      <c r="G47" s="73"/>
      <c r="H47" s="72"/>
      <c r="I47" s="74">
        <f>IF(H47=Tablas!$B$5,Tablas!$C$5,VLOOKUP(H47,Tablas!$B$5:$D$40,2,FALSE))</f>
        <v>1</v>
      </c>
      <c r="J47" s="71">
        <f>IF(I47=0,"",VLOOKUP(I47,Tablas!$C$5:$D$40,2,FALSE))</f>
        <v>0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34"/>
        <v>0</v>
      </c>
      <c r="V47" s="43">
        <f t="shared" si="10"/>
        <v>0</v>
      </c>
      <c r="W47" s="193">
        <f t="shared" si="11"/>
        <v>10.5</v>
      </c>
      <c r="X47" s="44">
        <f t="shared" si="12"/>
        <v>0</v>
      </c>
      <c r="Y47" s="45">
        <f t="shared" si="13"/>
        <v>0</v>
      </c>
      <c r="Z47" s="46" t="s">
        <v>0</v>
      </c>
      <c r="AA47" s="39">
        <v>1</v>
      </c>
      <c r="AB47" s="47">
        <f t="shared" si="14"/>
        <v>0</v>
      </c>
      <c r="AC47" s="39">
        <v>1</v>
      </c>
      <c r="AD47" s="47">
        <f t="shared" si="15"/>
        <v>0</v>
      </c>
      <c r="AE47" s="39">
        <v>1</v>
      </c>
      <c r="AF47" s="47">
        <f t="shared" si="16"/>
        <v>0</v>
      </c>
      <c r="AG47" s="62"/>
      <c r="AH47" s="194">
        <f t="shared" si="17"/>
        <v>3</v>
      </c>
      <c r="AI47" s="49">
        <f t="shared" si="18"/>
        <v>0</v>
      </c>
      <c r="AJ47" s="50">
        <f t="shared" si="19"/>
        <v>0</v>
      </c>
      <c r="AK47" s="62"/>
      <c r="AL47" s="194">
        <f t="shared" si="20"/>
        <v>3</v>
      </c>
      <c r="AM47" s="49">
        <f t="shared" si="33"/>
        <v>0</v>
      </c>
      <c r="AN47" s="50">
        <f t="shared" si="21"/>
        <v>0</v>
      </c>
      <c r="AO47" s="62"/>
      <c r="AP47" s="49">
        <f t="shared" si="35"/>
        <v>0</v>
      </c>
      <c r="AQ47" s="50">
        <f t="shared" si="36"/>
        <v>0</v>
      </c>
      <c r="AR47" s="62"/>
      <c r="AS47" s="49">
        <f t="shared" si="24"/>
        <v>0</v>
      </c>
      <c r="AT47" s="50">
        <f t="shared" si="25"/>
        <v>0</v>
      </c>
      <c r="AU47" s="62"/>
      <c r="AV47" s="49">
        <f t="shared" si="26"/>
        <v>0</v>
      </c>
      <c r="AW47" s="50">
        <f t="shared" si="27"/>
        <v>0</v>
      </c>
      <c r="AX47" s="62"/>
      <c r="AY47" s="49">
        <f t="shared" si="28"/>
        <v>0</v>
      </c>
      <c r="AZ47" s="50">
        <f t="shared" si="29"/>
        <v>0</v>
      </c>
      <c r="BA47" s="62"/>
      <c r="BB47" s="49">
        <f t="shared" si="30"/>
        <v>0</v>
      </c>
      <c r="BC47" s="50">
        <f t="shared" si="31"/>
        <v>0</v>
      </c>
      <c r="BD47" s="51">
        <f t="shared" si="32"/>
        <v>0</v>
      </c>
    </row>
    <row r="48" spans="1:56" hidden="1">
      <c r="A48" s="32">
        <v>8</v>
      </c>
      <c r="B48" s="61"/>
      <c r="C48" s="33"/>
      <c r="D48" s="34"/>
      <c r="E48" s="35"/>
      <c r="F48" s="36"/>
      <c r="G48" s="73"/>
      <c r="H48" s="72"/>
      <c r="I48" s="74">
        <f>IF(H48=Tablas!$B$5,Tablas!$C$5,VLOOKUP(H48,Tablas!$B$5:$D$40,2,FALSE))</f>
        <v>1</v>
      </c>
      <c r="J48" s="71">
        <f>IF(I48=0,"",VLOOKUP(I48,Tablas!$C$5:$D$40,2,FALSE))</f>
        <v>0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34"/>
        <v>0</v>
      </c>
      <c r="V48" s="43">
        <f t="shared" si="10"/>
        <v>0</v>
      </c>
      <c r="W48" s="193">
        <f t="shared" si="11"/>
        <v>10.5</v>
      </c>
      <c r="X48" s="44">
        <f t="shared" si="12"/>
        <v>0</v>
      </c>
      <c r="Y48" s="45">
        <f t="shared" si="13"/>
        <v>0</v>
      </c>
      <c r="Z48" s="46" t="s">
        <v>0</v>
      </c>
      <c r="AA48" s="39">
        <v>1</v>
      </c>
      <c r="AB48" s="47">
        <f t="shared" si="14"/>
        <v>0</v>
      </c>
      <c r="AC48" s="39">
        <v>1</v>
      </c>
      <c r="AD48" s="47">
        <f t="shared" si="15"/>
        <v>0</v>
      </c>
      <c r="AE48" s="39">
        <v>1</v>
      </c>
      <c r="AF48" s="47">
        <f t="shared" si="16"/>
        <v>0</v>
      </c>
      <c r="AG48" s="62"/>
      <c r="AH48" s="194">
        <f t="shared" si="17"/>
        <v>3</v>
      </c>
      <c r="AI48" s="49">
        <f t="shared" si="18"/>
        <v>0</v>
      </c>
      <c r="AJ48" s="50">
        <f t="shared" si="19"/>
        <v>0</v>
      </c>
      <c r="AK48" s="62"/>
      <c r="AL48" s="194">
        <f t="shared" si="20"/>
        <v>3</v>
      </c>
      <c r="AM48" s="49">
        <f t="shared" si="33"/>
        <v>0</v>
      </c>
      <c r="AN48" s="50">
        <f t="shared" si="21"/>
        <v>0</v>
      </c>
      <c r="AO48" s="62"/>
      <c r="AP48" s="49">
        <f t="shared" si="35"/>
        <v>0</v>
      </c>
      <c r="AQ48" s="50">
        <f t="shared" si="36"/>
        <v>0</v>
      </c>
      <c r="AR48" s="62"/>
      <c r="AS48" s="49">
        <f t="shared" si="24"/>
        <v>0</v>
      </c>
      <c r="AT48" s="50">
        <f t="shared" si="25"/>
        <v>0</v>
      </c>
      <c r="AU48" s="62"/>
      <c r="AV48" s="49">
        <f t="shared" si="26"/>
        <v>0</v>
      </c>
      <c r="AW48" s="50">
        <f t="shared" si="27"/>
        <v>0</v>
      </c>
      <c r="AX48" s="62"/>
      <c r="AY48" s="49">
        <f t="shared" si="28"/>
        <v>0</v>
      </c>
      <c r="AZ48" s="50">
        <f t="shared" si="29"/>
        <v>0</v>
      </c>
      <c r="BA48" s="62"/>
      <c r="BB48" s="49">
        <f t="shared" si="30"/>
        <v>0</v>
      </c>
      <c r="BC48" s="50">
        <f t="shared" si="31"/>
        <v>0</v>
      </c>
      <c r="BD48" s="51">
        <f t="shared" si="32"/>
        <v>0</v>
      </c>
    </row>
    <row r="49" spans="1:56" hidden="1">
      <c r="A49" s="32">
        <v>8</v>
      </c>
      <c r="B49" s="61"/>
      <c r="C49" s="33"/>
      <c r="D49" s="34"/>
      <c r="E49" s="35"/>
      <c r="F49" s="36"/>
      <c r="G49" s="73"/>
      <c r="H49" s="72"/>
      <c r="I49" s="74">
        <f>IF(H49=Tablas!$B$5,Tablas!$C$5,VLOOKUP(H49,Tablas!$B$5:$D$40,2,FALSE))</f>
        <v>1</v>
      </c>
      <c r="J49" s="71">
        <f>IF(I49=0,"",VLOOKUP(I49,Tablas!$C$5:$D$40,2,FALSE))</f>
        <v>0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34"/>
        <v>0</v>
      </c>
      <c r="V49" s="43">
        <f t="shared" si="10"/>
        <v>0</v>
      </c>
      <c r="W49" s="193">
        <f t="shared" si="11"/>
        <v>10.5</v>
      </c>
      <c r="X49" s="44">
        <f t="shared" si="12"/>
        <v>0</v>
      </c>
      <c r="Y49" s="45">
        <f t="shared" si="13"/>
        <v>0</v>
      </c>
      <c r="Z49" s="46" t="s">
        <v>0</v>
      </c>
      <c r="AA49" s="39">
        <v>1</v>
      </c>
      <c r="AB49" s="47">
        <f t="shared" si="14"/>
        <v>0</v>
      </c>
      <c r="AC49" s="39">
        <v>1</v>
      </c>
      <c r="AD49" s="47">
        <f t="shared" si="15"/>
        <v>0</v>
      </c>
      <c r="AE49" s="39">
        <v>1</v>
      </c>
      <c r="AF49" s="47">
        <f t="shared" si="16"/>
        <v>0</v>
      </c>
      <c r="AG49" s="62"/>
      <c r="AH49" s="194">
        <f t="shared" si="17"/>
        <v>3</v>
      </c>
      <c r="AI49" s="49">
        <f t="shared" si="18"/>
        <v>0</v>
      </c>
      <c r="AJ49" s="50">
        <f t="shared" si="19"/>
        <v>0</v>
      </c>
      <c r="AK49" s="62"/>
      <c r="AL49" s="194">
        <f t="shared" si="20"/>
        <v>3</v>
      </c>
      <c r="AM49" s="49">
        <f t="shared" si="33"/>
        <v>0</v>
      </c>
      <c r="AN49" s="50">
        <f t="shared" si="21"/>
        <v>0</v>
      </c>
      <c r="AO49" s="62"/>
      <c r="AP49" s="49">
        <f t="shared" si="35"/>
        <v>0</v>
      </c>
      <c r="AQ49" s="50">
        <f t="shared" si="36"/>
        <v>0</v>
      </c>
      <c r="AR49" s="62"/>
      <c r="AS49" s="49">
        <f t="shared" si="24"/>
        <v>0</v>
      </c>
      <c r="AT49" s="50">
        <f t="shared" si="25"/>
        <v>0</v>
      </c>
      <c r="AU49" s="62"/>
      <c r="AV49" s="49">
        <f t="shared" si="26"/>
        <v>0</v>
      </c>
      <c r="AW49" s="50">
        <f t="shared" si="27"/>
        <v>0</v>
      </c>
      <c r="AX49" s="62"/>
      <c r="AY49" s="49">
        <f t="shared" si="28"/>
        <v>0</v>
      </c>
      <c r="AZ49" s="50">
        <f t="shared" si="29"/>
        <v>0</v>
      </c>
      <c r="BA49" s="62"/>
      <c r="BB49" s="49">
        <f t="shared" si="30"/>
        <v>0</v>
      </c>
      <c r="BC49" s="50">
        <f t="shared" si="31"/>
        <v>0</v>
      </c>
      <c r="BD49" s="51">
        <f t="shared" si="32"/>
        <v>0</v>
      </c>
    </row>
    <row r="50" spans="1:56" hidden="1">
      <c r="A50" s="32">
        <v>8</v>
      </c>
      <c r="B50" s="61"/>
      <c r="C50" s="33"/>
      <c r="D50" s="34"/>
      <c r="E50" s="35"/>
      <c r="F50" s="36"/>
      <c r="G50" s="73"/>
      <c r="H50" s="72"/>
      <c r="I50" s="74">
        <f>IF(H50=Tablas!$B$5,Tablas!$C$5,VLOOKUP(H50,Tablas!$B$5:$D$40,2,FALSE))</f>
        <v>1</v>
      </c>
      <c r="J50" s="71">
        <f>IF(I50=0,"",VLOOKUP(I50,Tablas!$C$5:$D$40,2,FALSE))</f>
        <v>0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34"/>
        <v>0</v>
      </c>
      <c r="V50" s="43">
        <f t="shared" si="10"/>
        <v>0</v>
      </c>
      <c r="W50" s="193">
        <f t="shared" si="11"/>
        <v>10.5</v>
      </c>
      <c r="X50" s="44">
        <f t="shared" si="12"/>
        <v>0</v>
      </c>
      <c r="Y50" s="45">
        <f t="shared" si="13"/>
        <v>0</v>
      </c>
      <c r="Z50" s="46" t="s">
        <v>0</v>
      </c>
      <c r="AA50" s="39">
        <v>1</v>
      </c>
      <c r="AB50" s="47">
        <f t="shared" si="14"/>
        <v>0</v>
      </c>
      <c r="AC50" s="39">
        <v>1</v>
      </c>
      <c r="AD50" s="47">
        <f t="shared" si="15"/>
        <v>0</v>
      </c>
      <c r="AE50" s="39">
        <v>1</v>
      </c>
      <c r="AF50" s="47">
        <f t="shared" si="16"/>
        <v>0</v>
      </c>
      <c r="AG50" s="62"/>
      <c r="AH50" s="194">
        <f t="shared" si="17"/>
        <v>3</v>
      </c>
      <c r="AI50" s="49">
        <f t="shared" si="18"/>
        <v>0</v>
      </c>
      <c r="AJ50" s="50">
        <f t="shared" si="19"/>
        <v>0</v>
      </c>
      <c r="AK50" s="62"/>
      <c r="AL50" s="194">
        <f t="shared" si="20"/>
        <v>3</v>
      </c>
      <c r="AM50" s="49">
        <f t="shared" si="33"/>
        <v>0</v>
      </c>
      <c r="AN50" s="50">
        <f t="shared" si="21"/>
        <v>0</v>
      </c>
      <c r="AO50" s="62"/>
      <c r="AP50" s="49">
        <f t="shared" si="35"/>
        <v>0</v>
      </c>
      <c r="AQ50" s="50">
        <f t="shared" si="36"/>
        <v>0</v>
      </c>
      <c r="AR50" s="62"/>
      <c r="AS50" s="49">
        <f t="shared" si="24"/>
        <v>0</v>
      </c>
      <c r="AT50" s="50">
        <f t="shared" si="25"/>
        <v>0</v>
      </c>
      <c r="AU50" s="62"/>
      <c r="AV50" s="49">
        <f t="shared" si="26"/>
        <v>0</v>
      </c>
      <c r="AW50" s="50">
        <f t="shared" si="27"/>
        <v>0</v>
      </c>
      <c r="AX50" s="62"/>
      <c r="AY50" s="49">
        <f t="shared" si="28"/>
        <v>0</v>
      </c>
      <c r="AZ50" s="50">
        <f t="shared" si="29"/>
        <v>0</v>
      </c>
      <c r="BA50" s="62"/>
      <c r="BB50" s="49">
        <f t="shared" si="30"/>
        <v>0</v>
      </c>
      <c r="BC50" s="50">
        <f t="shared" si="31"/>
        <v>0</v>
      </c>
      <c r="BD50" s="51">
        <f t="shared" si="32"/>
        <v>0</v>
      </c>
    </row>
    <row r="51" spans="1:56" hidden="1">
      <c r="A51" s="32">
        <v>8</v>
      </c>
      <c r="B51" s="61"/>
      <c r="C51" s="33"/>
      <c r="D51" s="34"/>
      <c r="E51" s="35"/>
      <c r="F51" s="36"/>
      <c r="G51" s="73"/>
      <c r="H51" s="72"/>
      <c r="I51" s="74">
        <f>IF(H51=Tablas!$B$5,Tablas!$C$5,VLOOKUP(H51,Tablas!$B$5:$D$40,2,FALSE))</f>
        <v>1</v>
      </c>
      <c r="J51" s="71">
        <f>IF(I51=0,"",VLOOKUP(I51,Tablas!$C$5:$D$40,2,FALSE))</f>
        <v>0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34"/>
        <v>0</v>
      </c>
      <c r="V51" s="43">
        <f t="shared" si="10"/>
        <v>0</v>
      </c>
      <c r="W51" s="193">
        <f t="shared" si="11"/>
        <v>10.5</v>
      </c>
      <c r="X51" s="44">
        <f t="shared" si="12"/>
        <v>0</v>
      </c>
      <c r="Y51" s="45">
        <f t="shared" si="13"/>
        <v>0</v>
      </c>
      <c r="Z51" s="46" t="s">
        <v>0</v>
      </c>
      <c r="AA51" s="39">
        <v>1</v>
      </c>
      <c r="AB51" s="47">
        <f t="shared" si="14"/>
        <v>0</v>
      </c>
      <c r="AC51" s="39">
        <v>1</v>
      </c>
      <c r="AD51" s="47">
        <f t="shared" si="15"/>
        <v>0</v>
      </c>
      <c r="AE51" s="39">
        <v>1</v>
      </c>
      <c r="AF51" s="47">
        <f t="shared" si="16"/>
        <v>0</v>
      </c>
      <c r="AG51" s="62"/>
      <c r="AH51" s="194">
        <f t="shared" si="17"/>
        <v>3</v>
      </c>
      <c r="AI51" s="49">
        <f t="shared" si="18"/>
        <v>0</v>
      </c>
      <c r="AJ51" s="50">
        <f t="shared" si="19"/>
        <v>0</v>
      </c>
      <c r="AK51" s="62"/>
      <c r="AL51" s="194">
        <f t="shared" si="20"/>
        <v>3</v>
      </c>
      <c r="AM51" s="49">
        <f t="shared" si="33"/>
        <v>0</v>
      </c>
      <c r="AN51" s="50">
        <f t="shared" si="21"/>
        <v>0</v>
      </c>
      <c r="AO51" s="62"/>
      <c r="AP51" s="49">
        <f t="shared" si="35"/>
        <v>0</v>
      </c>
      <c r="AQ51" s="50">
        <f t="shared" si="36"/>
        <v>0</v>
      </c>
      <c r="AR51" s="62"/>
      <c r="AS51" s="49">
        <f t="shared" si="24"/>
        <v>0</v>
      </c>
      <c r="AT51" s="50">
        <f t="shared" si="25"/>
        <v>0</v>
      </c>
      <c r="AU51" s="62"/>
      <c r="AV51" s="49">
        <f t="shared" si="26"/>
        <v>0</v>
      </c>
      <c r="AW51" s="50">
        <f t="shared" si="27"/>
        <v>0</v>
      </c>
      <c r="AX51" s="62"/>
      <c r="AY51" s="49">
        <f t="shared" si="28"/>
        <v>0</v>
      </c>
      <c r="AZ51" s="50">
        <f t="shared" si="29"/>
        <v>0</v>
      </c>
      <c r="BA51" s="62"/>
      <c r="BB51" s="49">
        <f t="shared" si="30"/>
        <v>0</v>
      </c>
      <c r="BC51" s="50">
        <f t="shared" si="31"/>
        <v>0</v>
      </c>
      <c r="BD51" s="51">
        <f t="shared" si="32"/>
        <v>0</v>
      </c>
    </row>
    <row r="52" spans="1:56" hidden="1">
      <c r="A52" s="32">
        <v>8</v>
      </c>
      <c r="B52" s="61"/>
      <c r="C52" s="33"/>
      <c r="D52" s="34"/>
      <c r="E52" s="35"/>
      <c r="F52" s="36"/>
      <c r="G52" s="73"/>
      <c r="H52" s="72"/>
      <c r="I52" s="74">
        <f>IF(H52=Tablas!$B$5,Tablas!$C$5,VLOOKUP(H52,Tablas!$B$5:$D$40,2,FALSE))</f>
        <v>1</v>
      </c>
      <c r="J52" s="71">
        <f>IF(I52=0,"",VLOOKUP(I52,Tablas!$C$5:$D$40,2,FALSE))</f>
        <v>0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34"/>
        <v>0</v>
      </c>
      <c r="V52" s="43">
        <f t="shared" si="10"/>
        <v>0</v>
      </c>
      <c r="W52" s="193">
        <f t="shared" si="11"/>
        <v>10.5</v>
      </c>
      <c r="X52" s="44">
        <f t="shared" si="12"/>
        <v>0</v>
      </c>
      <c r="Y52" s="45">
        <f t="shared" si="13"/>
        <v>0</v>
      </c>
      <c r="Z52" s="46" t="s">
        <v>0</v>
      </c>
      <c r="AA52" s="39">
        <v>1</v>
      </c>
      <c r="AB52" s="47">
        <f t="shared" si="14"/>
        <v>0</v>
      </c>
      <c r="AC52" s="39">
        <v>1</v>
      </c>
      <c r="AD52" s="47">
        <f t="shared" si="15"/>
        <v>0</v>
      </c>
      <c r="AE52" s="39">
        <v>1</v>
      </c>
      <c r="AF52" s="47">
        <f t="shared" si="16"/>
        <v>0</v>
      </c>
      <c r="AG52" s="62"/>
      <c r="AH52" s="194">
        <f t="shared" si="17"/>
        <v>3</v>
      </c>
      <c r="AI52" s="49">
        <f t="shared" si="18"/>
        <v>0</v>
      </c>
      <c r="AJ52" s="50">
        <f t="shared" si="19"/>
        <v>0</v>
      </c>
      <c r="AK52" s="62"/>
      <c r="AL52" s="194">
        <f t="shared" si="20"/>
        <v>3</v>
      </c>
      <c r="AM52" s="49">
        <f t="shared" si="33"/>
        <v>0</v>
      </c>
      <c r="AN52" s="50">
        <f t="shared" si="21"/>
        <v>0</v>
      </c>
      <c r="AO52" s="62"/>
      <c r="AP52" s="49">
        <f t="shared" si="35"/>
        <v>0</v>
      </c>
      <c r="AQ52" s="50">
        <f t="shared" si="36"/>
        <v>0</v>
      </c>
      <c r="AR52" s="62"/>
      <c r="AS52" s="49">
        <f t="shared" si="24"/>
        <v>0</v>
      </c>
      <c r="AT52" s="50">
        <f t="shared" si="25"/>
        <v>0</v>
      </c>
      <c r="AU52" s="62"/>
      <c r="AV52" s="49">
        <f t="shared" si="26"/>
        <v>0</v>
      </c>
      <c r="AW52" s="50">
        <f t="shared" si="27"/>
        <v>0</v>
      </c>
      <c r="AX52" s="62"/>
      <c r="AY52" s="49">
        <f t="shared" si="28"/>
        <v>0</v>
      </c>
      <c r="AZ52" s="50">
        <f t="shared" si="29"/>
        <v>0</v>
      </c>
      <c r="BA52" s="62"/>
      <c r="BB52" s="49">
        <f t="shared" si="30"/>
        <v>0</v>
      </c>
      <c r="BC52" s="50">
        <f t="shared" si="31"/>
        <v>0</v>
      </c>
      <c r="BD52" s="51">
        <f t="shared" si="32"/>
        <v>0</v>
      </c>
    </row>
    <row r="53" spans="1:56" hidden="1">
      <c r="A53" s="32">
        <v>8</v>
      </c>
      <c r="B53" s="61"/>
      <c r="C53" s="33"/>
      <c r="D53" s="34"/>
      <c r="E53" s="35"/>
      <c r="F53" s="36"/>
      <c r="G53" s="73"/>
      <c r="H53" s="72"/>
      <c r="I53" s="74">
        <f>IF(H53=Tablas!$B$5,Tablas!$C$5,VLOOKUP(H53,Tablas!$B$5:$D$40,2,FALSE))</f>
        <v>1</v>
      </c>
      <c r="J53" s="71">
        <f>IF(I53=0,"",VLOOKUP(I53,Tablas!$C$5:$D$40,2,FALSE))</f>
        <v>0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34"/>
        <v>0</v>
      </c>
      <c r="V53" s="43">
        <f t="shared" si="10"/>
        <v>0</v>
      </c>
      <c r="W53" s="193">
        <f t="shared" si="11"/>
        <v>10.5</v>
      </c>
      <c r="X53" s="44">
        <f t="shared" si="12"/>
        <v>0</v>
      </c>
      <c r="Y53" s="45">
        <f t="shared" si="13"/>
        <v>0</v>
      </c>
      <c r="Z53" s="46" t="s">
        <v>0</v>
      </c>
      <c r="AA53" s="39">
        <v>1</v>
      </c>
      <c r="AB53" s="47">
        <f t="shared" si="14"/>
        <v>0</v>
      </c>
      <c r="AC53" s="39">
        <v>1</v>
      </c>
      <c r="AD53" s="47">
        <f t="shared" si="15"/>
        <v>0</v>
      </c>
      <c r="AE53" s="39">
        <v>1</v>
      </c>
      <c r="AF53" s="47">
        <f t="shared" si="16"/>
        <v>0</v>
      </c>
      <c r="AG53" s="62"/>
      <c r="AH53" s="194">
        <f t="shared" si="17"/>
        <v>3</v>
      </c>
      <c r="AI53" s="49">
        <f t="shared" si="18"/>
        <v>0</v>
      </c>
      <c r="AJ53" s="50">
        <f t="shared" si="19"/>
        <v>0</v>
      </c>
      <c r="AK53" s="62"/>
      <c r="AL53" s="194">
        <f t="shared" si="20"/>
        <v>3</v>
      </c>
      <c r="AM53" s="49">
        <f t="shared" si="33"/>
        <v>0</v>
      </c>
      <c r="AN53" s="50">
        <f t="shared" si="21"/>
        <v>0</v>
      </c>
      <c r="AO53" s="62"/>
      <c r="AP53" s="49">
        <f t="shared" si="35"/>
        <v>0</v>
      </c>
      <c r="AQ53" s="50">
        <f t="shared" si="36"/>
        <v>0</v>
      </c>
      <c r="AR53" s="62"/>
      <c r="AS53" s="49">
        <f t="shared" si="24"/>
        <v>0</v>
      </c>
      <c r="AT53" s="50">
        <f t="shared" si="25"/>
        <v>0</v>
      </c>
      <c r="AU53" s="62"/>
      <c r="AV53" s="49">
        <f t="shared" si="26"/>
        <v>0</v>
      </c>
      <c r="AW53" s="50">
        <f t="shared" si="27"/>
        <v>0</v>
      </c>
      <c r="AX53" s="62"/>
      <c r="AY53" s="49">
        <f t="shared" si="28"/>
        <v>0</v>
      </c>
      <c r="AZ53" s="50">
        <f t="shared" si="29"/>
        <v>0</v>
      </c>
      <c r="BA53" s="62"/>
      <c r="BB53" s="49">
        <f t="shared" si="30"/>
        <v>0</v>
      </c>
      <c r="BC53" s="50">
        <f t="shared" si="31"/>
        <v>0</v>
      </c>
      <c r="BD53" s="51">
        <f t="shared" si="32"/>
        <v>0</v>
      </c>
    </row>
    <row r="54" spans="1:56" hidden="1">
      <c r="A54" s="32">
        <v>8</v>
      </c>
      <c r="B54" s="61"/>
      <c r="C54" s="33"/>
      <c r="D54" s="34"/>
      <c r="E54" s="35"/>
      <c r="F54" s="36"/>
      <c r="G54" s="73"/>
      <c r="H54" s="72"/>
      <c r="I54" s="74">
        <f>IF(H54=Tablas!$B$5,Tablas!$C$5,VLOOKUP(H54,Tablas!$B$5:$D$40,2,FALSE))</f>
        <v>1</v>
      </c>
      <c r="J54" s="71">
        <f>IF(I54=0,"",VLOOKUP(I54,Tablas!$C$5:$D$40,2,FALSE))</f>
        <v>0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34"/>
        <v>0</v>
      </c>
      <c r="V54" s="43">
        <f t="shared" si="10"/>
        <v>0</v>
      </c>
      <c r="W54" s="193">
        <f t="shared" si="11"/>
        <v>10.5</v>
      </c>
      <c r="X54" s="44">
        <f t="shared" si="12"/>
        <v>0</v>
      </c>
      <c r="Y54" s="45">
        <f t="shared" si="13"/>
        <v>0</v>
      </c>
      <c r="Z54" s="46" t="s">
        <v>0</v>
      </c>
      <c r="AA54" s="39">
        <v>1</v>
      </c>
      <c r="AB54" s="47">
        <f t="shared" si="14"/>
        <v>0</v>
      </c>
      <c r="AC54" s="39">
        <v>1</v>
      </c>
      <c r="AD54" s="47">
        <f t="shared" si="15"/>
        <v>0</v>
      </c>
      <c r="AE54" s="39">
        <v>1</v>
      </c>
      <c r="AF54" s="47">
        <f t="shared" si="16"/>
        <v>0</v>
      </c>
      <c r="AG54" s="62"/>
      <c r="AH54" s="194">
        <f t="shared" si="17"/>
        <v>3</v>
      </c>
      <c r="AI54" s="49">
        <f t="shared" si="18"/>
        <v>0</v>
      </c>
      <c r="AJ54" s="50">
        <f t="shared" si="19"/>
        <v>0</v>
      </c>
      <c r="AK54" s="62"/>
      <c r="AL54" s="194">
        <f t="shared" si="20"/>
        <v>3</v>
      </c>
      <c r="AM54" s="49">
        <f t="shared" si="33"/>
        <v>0</v>
      </c>
      <c r="AN54" s="50">
        <f t="shared" si="21"/>
        <v>0</v>
      </c>
      <c r="AO54" s="62"/>
      <c r="AP54" s="49">
        <f t="shared" si="35"/>
        <v>0</v>
      </c>
      <c r="AQ54" s="50">
        <f t="shared" si="36"/>
        <v>0</v>
      </c>
      <c r="AR54" s="62"/>
      <c r="AS54" s="49">
        <f t="shared" si="24"/>
        <v>0</v>
      </c>
      <c r="AT54" s="50">
        <f t="shared" si="25"/>
        <v>0</v>
      </c>
      <c r="AU54" s="62"/>
      <c r="AV54" s="49">
        <f t="shared" si="26"/>
        <v>0</v>
      </c>
      <c r="AW54" s="50">
        <f t="shared" si="27"/>
        <v>0</v>
      </c>
      <c r="AX54" s="62"/>
      <c r="AY54" s="49">
        <f t="shared" si="28"/>
        <v>0</v>
      </c>
      <c r="AZ54" s="50">
        <f t="shared" si="29"/>
        <v>0</v>
      </c>
      <c r="BA54" s="62"/>
      <c r="BB54" s="49">
        <f t="shared" si="30"/>
        <v>0</v>
      </c>
      <c r="BC54" s="50">
        <f t="shared" si="31"/>
        <v>0</v>
      </c>
      <c r="BD54" s="51">
        <f t="shared" si="32"/>
        <v>0</v>
      </c>
    </row>
    <row r="55" spans="1:56" hidden="1">
      <c r="A55" s="32">
        <v>8</v>
      </c>
      <c r="B55" s="61"/>
      <c r="C55" s="33"/>
      <c r="D55" s="34"/>
      <c r="E55" s="35"/>
      <c r="F55" s="36"/>
      <c r="G55" s="73"/>
      <c r="H55" s="72"/>
      <c r="I55" s="74">
        <f>IF(H55=Tablas!$B$5,Tablas!$C$5,VLOOKUP(H55,Tablas!$B$5:$D$40,2,FALSE))</f>
        <v>1</v>
      </c>
      <c r="J55" s="71">
        <f>IF(I55=0,"",VLOOKUP(I55,Tablas!$C$5:$D$40,2,FALSE))</f>
        <v>0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34"/>
        <v>0</v>
      </c>
      <c r="V55" s="43">
        <f t="shared" si="10"/>
        <v>0</v>
      </c>
      <c r="W55" s="193">
        <f t="shared" si="11"/>
        <v>10.5</v>
      </c>
      <c r="X55" s="44">
        <f t="shared" si="12"/>
        <v>0</v>
      </c>
      <c r="Y55" s="45">
        <f t="shared" si="13"/>
        <v>0</v>
      </c>
      <c r="Z55" s="46" t="s">
        <v>0</v>
      </c>
      <c r="AA55" s="39">
        <v>1</v>
      </c>
      <c r="AB55" s="47">
        <f t="shared" si="14"/>
        <v>0</v>
      </c>
      <c r="AC55" s="39">
        <v>1</v>
      </c>
      <c r="AD55" s="47">
        <f t="shared" si="15"/>
        <v>0</v>
      </c>
      <c r="AE55" s="39">
        <v>1</v>
      </c>
      <c r="AF55" s="47">
        <f t="shared" si="16"/>
        <v>0</v>
      </c>
      <c r="AG55" s="62"/>
      <c r="AH55" s="194">
        <f t="shared" si="17"/>
        <v>3</v>
      </c>
      <c r="AI55" s="49">
        <f t="shared" si="18"/>
        <v>0</v>
      </c>
      <c r="AJ55" s="50">
        <f t="shared" si="19"/>
        <v>0</v>
      </c>
      <c r="AK55" s="62"/>
      <c r="AL55" s="194">
        <f t="shared" si="20"/>
        <v>3</v>
      </c>
      <c r="AM55" s="49">
        <f t="shared" si="33"/>
        <v>0</v>
      </c>
      <c r="AN55" s="50">
        <f t="shared" si="21"/>
        <v>0</v>
      </c>
      <c r="AO55" s="62"/>
      <c r="AP55" s="49">
        <f t="shared" si="35"/>
        <v>0</v>
      </c>
      <c r="AQ55" s="50">
        <f t="shared" si="36"/>
        <v>0</v>
      </c>
      <c r="AR55" s="62"/>
      <c r="AS55" s="49">
        <f t="shared" si="24"/>
        <v>0</v>
      </c>
      <c r="AT55" s="50">
        <f t="shared" si="25"/>
        <v>0</v>
      </c>
      <c r="AU55" s="62"/>
      <c r="AV55" s="49">
        <f t="shared" si="26"/>
        <v>0</v>
      </c>
      <c r="AW55" s="50">
        <f t="shared" si="27"/>
        <v>0</v>
      </c>
      <c r="AX55" s="62"/>
      <c r="AY55" s="49">
        <f t="shared" si="28"/>
        <v>0</v>
      </c>
      <c r="AZ55" s="50">
        <f t="shared" si="29"/>
        <v>0</v>
      </c>
      <c r="BA55" s="62"/>
      <c r="BB55" s="49">
        <f t="shared" si="30"/>
        <v>0</v>
      </c>
      <c r="BC55" s="50">
        <f t="shared" si="31"/>
        <v>0</v>
      </c>
      <c r="BD55" s="51">
        <f t="shared" si="32"/>
        <v>0</v>
      </c>
    </row>
    <row r="56" spans="1:56" hidden="1">
      <c r="A56" s="32">
        <v>8</v>
      </c>
      <c r="B56" s="61"/>
      <c r="C56" s="33"/>
      <c r="D56" s="34"/>
      <c r="E56" s="35"/>
      <c r="F56" s="36"/>
      <c r="G56" s="73"/>
      <c r="H56" s="72"/>
      <c r="I56" s="74">
        <f>IF(H56=Tablas!$B$5,Tablas!$C$5,VLOOKUP(H56,Tablas!$B$5:$D$40,2,FALSE))</f>
        <v>1</v>
      </c>
      <c r="J56" s="71">
        <f>IF(I56=0,"",VLOOKUP(I56,Tablas!$C$5:$D$40,2,FALSE))</f>
        <v>0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34"/>
        <v>0</v>
      </c>
      <c r="V56" s="43">
        <f t="shared" si="10"/>
        <v>0</v>
      </c>
      <c r="W56" s="193">
        <f t="shared" si="11"/>
        <v>10.5</v>
      </c>
      <c r="X56" s="44">
        <f t="shared" si="12"/>
        <v>0</v>
      </c>
      <c r="Y56" s="45">
        <f t="shared" si="13"/>
        <v>0</v>
      </c>
      <c r="Z56" s="46" t="s">
        <v>0</v>
      </c>
      <c r="AA56" s="39">
        <v>1</v>
      </c>
      <c r="AB56" s="47">
        <f t="shared" si="14"/>
        <v>0</v>
      </c>
      <c r="AC56" s="39">
        <v>1</v>
      </c>
      <c r="AD56" s="47">
        <f t="shared" si="15"/>
        <v>0</v>
      </c>
      <c r="AE56" s="39">
        <v>1</v>
      </c>
      <c r="AF56" s="47">
        <f t="shared" si="16"/>
        <v>0</v>
      </c>
      <c r="AG56" s="62"/>
      <c r="AH56" s="194">
        <f t="shared" si="17"/>
        <v>3</v>
      </c>
      <c r="AI56" s="49">
        <f t="shared" si="18"/>
        <v>0</v>
      </c>
      <c r="AJ56" s="50">
        <f t="shared" si="19"/>
        <v>0</v>
      </c>
      <c r="AK56" s="62"/>
      <c r="AL56" s="194">
        <f t="shared" si="20"/>
        <v>3</v>
      </c>
      <c r="AM56" s="49">
        <f t="shared" si="33"/>
        <v>0</v>
      </c>
      <c r="AN56" s="50">
        <f t="shared" si="21"/>
        <v>0</v>
      </c>
      <c r="AO56" s="62"/>
      <c r="AP56" s="49">
        <f t="shared" si="35"/>
        <v>0</v>
      </c>
      <c r="AQ56" s="50">
        <f t="shared" si="36"/>
        <v>0</v>
      </c>
      <c r="AR56" s="62"/>
      <c r="AS56" s="49">
        <f t="shared" si="24"/>
        <v>0</v>
      </c>
      <c r="AT56" s="50">
        <f t="shared" si="25"/>
        <v>0</v>
      </c>
      <c r="AU56" s="62"/>
      <c r="AV56" s="49">
        <f t="shared" si="26"/>
        <v>0</v>
      </c>
      <c r="AW56" s="50">
        <f t="shared" si="27"/>
        <v>0</v>
      </c>
      <c r="AX56" s="62"/>
      <c r="AY56" s="49">
        <f t="shared" si="28"/>
        <v>0</v>
      </c>
      <c r="AZ56" s="50">
        <f t="shared" si="29"/>
        <v>0</v>
      </c>
      <c r="BA56" s="62"/>
      <c r="BB56" s="49">
        <f t="shared" si="30"/>
        <v>0</v>
      </c>
      <c r="BC56" s="50">
        <f t="shared" si="31"/>
        <v>0</v>
      </c>
      <c r="BD56" s="51">
        <f t="shared" si="32"/>
        <v>0</v>
      </c>
    </row>
    <row r="57" spans="1:56" hidden="1">
      <c r="A57" s="32">
        <v>8</v>
      </c>
      <c r="B57" s="61"/>
      <c r="C57" s="33"/>
      <c r="D57" s="34"/>
      <c r="E57" s="35"/>
      <c r="F57" s="36"/>
      <c r="G57" s="73"/>
      <c r="H57" s="72"/>
      <c r="I57" s="74">
        <f>IF(H57=Tablas!$B$5,Tablas!$C$5,VLOOKUP(H57,Tablas!$B$5:$D$40,2,FALSE))</f>
        <v>1</v>
      </c>
      <c r="J57" s="71">
        <f>IF(I57=0,"",VLOOKUP(I57,Tablas!$C$5:$D$40,2,FALSE))</f>
        <v>0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34"/>
        <v>0</v>
      </c>
      <c r="V57" s="43">
        <f t="shared" si="10"/>
        <v>0</v>
      </c>
      <c r="W57" s="193">
        <f t="shared" si="11"/>
        <v>10.5</v>
      </c>
      <c r="X57" s="44">
        <f t="shared" si="12"/>
        <v>0</v>
      </c>
      <c r="Y57" s="45">
        <f t="shared" si="13"/>
        <v>0</v>
      </c>
      <c r="Z57" s="46" t="s">
        <v>0</v>
      </c>
      <c r="AA57" s="39">
        <v>1</v>
      </c>
      <c r="AB57" s="47">
        <f t="shared" si="14"/>
        <v>0</v>
      </c>
      <c r="AC57" s="39">
        <v>1</v>
      </c>
      <c r="AD57" s="47">
        <f t="shared" si="15"/>
        <v>0</v>
      </c>
      <c r="AE57" s="39">
        <v>1</v>
      </c>
      <c r="AF57" s="47">
        <f t="shared" si="16"/>
        <v>0</v>
      </c>
      <c r="AG57" s="62"/>
      <c r="AH57" s="194">
        <f t="shared" si="17"/>
        <v>3</v>
      </c>
      <c r="AI57" s="49">
        <f t="shared" si="18"/>
        <v>0</v>
      </c>
      <c r="AJ57" s="50">
        <f t="shared" si="19"/>
        <v>0</v>
      </c>
      <c r="AK57" s="62"/>
      <c r="AL57" s="194">
        <f t="shared" si="20"/>
        <v>3</v>
      </c>
      <c r="AM57" s="49">
        <f t="shared" si="33"/>
        <v>0</v>
      </c>
      <c r="AN57" s="50">
        <f t="shared" si="21"/>
        <v>0</v>
      </c>
      <c r="AO57" s="62"/>
      <c r="AP57" s="49">
        <f t="shared" si="35"/>
        <v>0</v>
      </c>
      <c r="AQ57" s="50">
        <f t="shared" si="36"/>
        <v>0</v>
      </c>
      <c r="AR57" s="62"/>
      <c r="AS57" s="49">
        <f t="shared" si="24"/>
        <v>0</v>
      </c>
      <c r="AT57" s="50">
        <f t="shared" si="25"/>
        <v>0</v>
      </c>
      <c r="AU57" s="62"/>
      <c r="AV57" s="49">
        <f t="shared" si="26"/>
        <v>0</v>
      </c>
      <c r="AW57" s="50">
        <f t="shared" si="27"/>
        <v>0</v>
      </c>
      <c r="AX57" s="62"/>
      <c r="AY57" s="49">
        <f t="shared" si="28"/>
        <v>0</v>
      </c>
      <c r="AZ57" s="50">
        <f t="shared" si="29"/>
        <v>0</v>
      </c>
      <c r="BA57" s="62"/>
      <c r="BB57" s="49">
        <f t="shared" si="30"/>
        <v>0</v>
      </c>
      <c r="BC57" s="50">
        <f t="shared" si="31"/>
        <v>0</v>
      </c>
      <c r="BD57" s="51">
        <f t="shared" si="32"/>
        <v>0</v>
      </c>
    </row>
    <row r="58" spans="1:56" hidden="1">
      <c r="A58" s="32">
        <v>8</v>
      </c>
      <c r="B58" s="61"/>
      <c r="C58" s="33"/>
      <c r="D58" s="34"/>
      <c r="E58" s="35"/>
      <c r="F58" s="36"/>
      <c r="G58" s="73"/>
      <c r="H58" s="72"/>
      <c r="I58" s="74">
        <f>IF(H58=Tablas!$B$5,Tablas!$C$5,VLOOKUP(H58,Tablas!$B$5:$D$40,2,FALSE))</f>
        <v>1</v>
      </c>
      <c r="J58" s="71">
        <f>IF(I58=0,"",VLOOKUP(I58,Tablas!$C$5:$D$40,2,FALSE))</f>
        <v>0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34"/>
        <v>0</v>
      </c>
      <c r="V58" s="43">
        <f t="shared" si="10"/>
        <v>0</v>
      </c>
      <c r="W58" s="193">
        <f t="shared" si="11"/>
        <v>10.5</v>
      </c>
      <c r="X58" s="44">
        <f t="shared" si="12"/>
        <v>0</v>
      </c>
      <c r="Y58" s="45">
        <f t="shared" si="13"/>
        <v>0</v>
      </c>
      <c r="Z58" s="46" t="s">
        <v>0</v>
      </c>
      <c r="AA58" s="39">
        <v>1</v>
      </c>
      <c r="AB58" s="47">
        <f t="shared" si="14"/>
        <v>0</v>
      </c>
      <c r="AC58" s="39">
        <v>1</v>
      </c>
      <c r="AD58" s="47">
        <f t="shared" si="15"/>
        <v>0</v>
      </c>
      <c r="AE58" s="39">
        <v>1</v>
      </c>
      <c r="AF58" s="47">
        <f t="shared" si="16"/>
        <v>0</v>
      </c>
      <c r="AG58" s="62"/>
      <c r="AH58" s="194">
        <f t="shared" si="17"/>
        <v>3</v>
      </c>
      <c r="AI58" s="49">
        <f t="shared" si="18"/>
        <v>0</v>
      </c>
      <c r="AJ58" s="50">
        <f t="shared" si="19"/>
        <v>0</v>
      </c>
      <c r="AK58" s="62"/>
      <c r="AL58" s="194">
        <f t="shared" si="20"/>
        <v>3</v>
      </c>
      <c r="AM58" s="49">
        <f t="shared" si="33"/>
        <v>0</v>
      </c>
      <c r="AN58" s="50">
        <f t="shared" si="21"/>
        <v>0</v>
      </c>
      <c r="AO58" s="62"/>
      <c r="AP58" s="49">
        <f t="shared" si="35"/>
        <v>0</v>
      </c>
      <c r="AQ58" s="50">
        <f t="shared" si="36"/>
        <v>0</v>
      </c>
      <c r="AR58" s="62"/>
      <c r="AS58" s="49">
        <f t="shared" si="24"/>
        <v>0</v>
      </c>
      <c r="AT58" s="50">
        <f t="shared" si="25"/>
        <v>0</v>
      </c>
      <c r="AU58" s="62"/>
      <c r="AV58" s="49">
        <f t="shared" si="26"/>
        <v>0</v>
      </c>
      <c r="AW58" s="50">
        <f t="shared" si="27"/>
        <v>0</v>
      </c>
      <c r="AX58" s="62"/>
      <c r="AY58" s="49">
        <f t="shared" si="28"/>
        <v>0</v>
      </c>
      <c r="AZ58" s="50">
        <f t="shared" si="29"/>
        <v>0</v>
      </c>
      <c r="BA58" s="62"/>
      <c r="BB58" s="49">
        <f t="shared" si="30"/>
        <v>0</v>
      </c>
      <c r="BC58" s="50">
        <f t="shared" si="31"/>
        <v>0</v>
      </c>
      <c r="BD58" s="51">
        <f t="shared" si="32"/>
        <v>0</v>
      </c>
    </row>
    <row r="59" spans="1:56" hidden="1">
      <c r="A59" s="32">
        <v>8</v>
      </c>
      <c r="B59" s="61"/>
      <c r="C59" s="33"/>
      <c r="D59" s="34"/>
      <c r="E59" s="35"/>
      <c r="F59" s="36"/>
      <c r="G59" s="73"/>
      <c r="H59" s="72"/>
      <c r="I59" s="74">
        <f>IF(H59=Tablas!$B$5,Tablas!$C$5,VLOOKUP(H59,Tablas!$B$5:$D$40,2,FALSE))</f>
        <v>1</v>
      </c>
      <c r="J59" s="71">
        <f>IF(I59=0,"",VLOOKUP(I59,Tablas!$C$5:$D$40,2,FALSE))</f>
        <v>0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34"/>
        <v>0</v>
      </c>
      <c r="V59" s="43">
        <f t="shared" si="10"/>
        <v>0</v>
      </c>
      <c r="W59" s="193">
        <f t="shared" si="11"/>
        <v>10.5</v>
      </c>
      <c r="X59" s="44">
        <f t="shared" si="12"/>
        <v>0</v>
      </c>
      <c r="Y59" s="45">
        <f t="shared" si="13"/>
        <v>0</v>
      </c>
      <c r="Z59" s="46" t="s">
        <v>0</v>
      </c>
      <c r="AA59" s="39">
        <v>1</v>
      </c>
      <c r="AB59" s="47">
        <f t="shared" si="14"/>
        <v>0</v>
      </c>
      <c r="AC59" s="39">
        <v>1</v>
      </c>
      <c r="AD59" s="47">
        <f t="shared" si="15"/>
        <v>0</v>
      </c>
      <c r="AE59" s="39">
        <v>1</v>
      </c>
      <c r="AF59" s="47">
        <f t="shared" si="16"/>
        <v>0</v>
      </c>
      <c r="AG59" s="62"/>
      <c r="AH59" s="194">
        <f t="shared" si="17"/>
        <v>3</v>
      </c>
      <c r="AI59" s="49">
        <f t="shared" si="18"/>
        <v>0</v>
      </c>
      <c r="AJ59" s="50">
        <f t="shared" si="19"/>
        <v>0</v>
      </c>
      <c r="AK59" s="62"/>
      <c r="AL59" s="194">
        <f t="shared" si="20"/>
        <v>3</v>
      </c>
      <c r="AM59" s="49">
        <f t="shared" si="33"/>
        <v>0</v>
      </c>
      <c r="AN59" s="50">
        <f t="shared" si="21"/>
        <v>0</v>
      </c>
      <c r="AO59" s="62"/>
      <c r="AP59" s="49">
        <f t="shared" si="35"/>
        <v>0</v>
      </c>
      <c r="AQ59" s="50">
        <f t="shared" si="36"/>
        <v>0</v>
      </c>
      <c r="AR59" s="62"/>
      <c r="AS59" s="49">
        <f t="shared" si="24"/>
        <v>0</v>
      </c>
      <c r="AT59" s="50">
        <f t="shared" si="25"/>
        <v>0</v>
      </c>
      <c r="AU59" s="62"/>
      <c r="AV59" s="49">
        <f t="shared" si="26"/>
        <v>0</v>
      </c>
      <c r="AW59" s="50">
        <f t="shared" si="27"/>
        <v>0</v>
      </c>
      <c r="AX59" s="62"/>
      <c r="AY59" s="49">
        <f t="shared" si="28"/>
        <v>0</v>
      </c>
      <c r="AZ59" s="50">
        <f t="shared" si="29"/>
        <v>0</v>
      </c>
      <c r="BA59" s="62"/>
      <c r="BB59" s="49">
        <f t="shared" si="30"/>
        <v>0</v>
      </c>
      <c r="BC59" s="50">
        <f t="shared" si="31"/>
        <v>0</v>
      </c>
      <c r="BD59" s="51">
        <f t="shared" si="32"/>
        <v>0</v>
      </c>
    </row>
    <row r="60" spans="1:56" hidden="1">
      <c r="A60" s="32">
        <v>8</v>
      </c>
      <c r="B60" s="61"/>
      <c r="C60" s="33"/>
      <c r="D60" s="34"/>
      <c r="E60" s="35"/>
      <c r="F60" s="36"/>
      <c r="G60" s="73"/>
      <c r="H60" s="72"/>
      <c r="I60" s="74">
        <f>IF(H60=Tablas!$B$5,Tablas!$C$5,VLOOKUP(H60,Tablas!$B$5:$D$40,2,FALSE))</f>
        <v>1</v>
      </c>
      <c r="J60" s="71">
        <f>IF(I60=0,"",VLOOKUP(I60,Tablas!$C$5:$D$40,2,FALSE))</f>
        <v>0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34"/>
        <v>0</v>
      </c>
      <c r="V60" s="43">
        <f t="shared" si="10"/>
        <v>0</v>
      </c>
      <c r="W60" s="193">
        <f t="shared" si="11"/>
        <v>10.5</v>
      </c>
      <c r="X60" s="44">
        <f t="shared" si="12"/>
        <v>0</v>
      </c>
      <c r="Y60" s="45">
        <f t="shared" si="13"/>
        <v>0</v>
      </c>
      <c r="Z60" s="46" t="s">
        <v>0</v>
      </c>
      <c r="AA60" s="39">
        <v>1</v>
      </c>
      <c r="AB60" s="47">
        <f t="shared" si="14"/>
        <v>0</v>
      </c>
      <c r="AC60" s="39">
        <v>1</v>
      </c>
      <c r="AD60" s="47">
        <f t="shared" si="15"/>
        <v>0</v>
      </c>
      <c r="AE60" s="39">
        <v>1</v>
      </c>
      <c r="AF60" s="47">
        <f t="shared" si="16"/>
        <v>0</v>
      </c>
      <c r="AG60" s="62"/>
      <c r="AH60" s="194">
        <f t="shared" si="17"/>
        <v>3</v>
      </c>
      <c r="AI60" s="49">
        <f t="shared" si="18"/>
        <v>0</v>
      </c>
      <c r="AJ60" s="50">
        <f t="shared" si="19"/>
        <v>0</v>
      </c>
      <c r="AK60" s="62"/>
      <c r="AL60" s="194">
        <f t="shared" si="20"/>
        <v>3</v>
      </c>
      <c r="AM60" s="49">
        <f t="shared" si="33"/>
        <v>0</v>
      </c>
      <c r="AN60" s="50">
        <f t="shared" si="21"/>
        <v>0</v>
      </c>
      <c r="AO60" s="62"/>
      <c r="AP60" s="49">
        <f t="shared" si="35"/>
        <v>0</v>
      </c>
      <c r="AQ60" s="50">
        <f t="shared" si="36"/>
        <v>0</v>
      </c>
      <c r="AR60" s="62"/>
      <c r="AS60" s="49">
        <f t="shared" si="24"/>
        <v>0</v>
      </c>
      <c r="AT60" s="50">
        <f t="shared" si="25"/>
        <v>0</v>
      </c>
      <c r="AU60" s="62"/>
      <c r="AV60" s="49">
        <f t="shared" si="26"/>
        <v>0</v>
      </c>
      <c r="AW60" s="50">
        <f t="shared" si="27"/>
        <v>0</v>
      </c>
      <c r="AX60" s="62"/>
      <c r="AY60" s="49">
        <f t="shared" si="28"/>
        <v>0</v>
      </c>
      <c r="AZ60" s="50">
        <f t="shared" si="29"/>
        <v>0</v>
      </c>
      <c r="BA60" s="62"/>
      <c r="BB60" s="49">
        <f t="shared" si="30"/>
        <v>0</v>
      </c>
      <c r="BC60" s="50">
        <f t="shared" si="31"/>
        <v>0</v>
      </c>
      <c r="BD60" s="51">
        <f t="shared" si="32"/>
        <v>0</v>
      </c>
    </row>
    <row r="61" spans="1:56" hidden="1">
      <c r="A61" s="32">
        <v>8</v>
      </c>
      <c r="B61" s="61"/>
      <c r="C61" s="33"/>
      <c r="D61" s="34"/>
      <c r="E61" s="35"/>
      <c r="F61" s="36"/>
      <c r="G61" s="73"/>
      <c r="H61" s="72"/>
      <c r="I61" s="74">
        <f>IF(H61=Tablas!$B$5,Tablas!$C$5,VLOOKUP(H61,Tablas!$B$5:$D$40,2,FALSE))</f>
        <v>1</v>
      </c>
      <c r="J61" s="71">
        <f>IF(I61=0,"",VLOOKUP(I61,Tablas!$C$5:$D$40,2,FALSE))</f>
        <v>0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34"/>
        <v>0</v>
      </c>
      <c r="V61" s="43">
        <f t="shared" si="10"/>
        <v>0</v>
      </c>
      <c r="W61" s="193">
        <f t="shared" si="11"/>
        <v>10.5</v>
      </c>
      <c r="X61" s="44">
        <f t="shared" si="12"/>
        <v>0</v>
      </c>
      <c r="Y61" s="45">
        <f t="shared" si="13"/>
        <v>0</v>
      </c>
      <c r="Z61" s="46" t="s">
        <v>0</v>
      </c>
      <c r="AA61" s="39">
        <v>1</v>
      </c>
      <c r="AB61" s="47">
        <f t="shared" si="14"/>
        <v>0</v>
      </c>
      <c r="AC61" s="39">
        <v>1</v>
      </c>
      <c r="AD61" s="47">
        <f t="shared" si="15"/>
        <v>0</v>
      </c>
      <c r="AE61" s="39">
        <v>1</v>
      </c>
      <c r="AF61" s="47">
        <f t="shared" si="16"/>
        <v>0</v>
      </c>
      <c r="AG61" s="62"/>
      <c r="AH61" s="194">
        <f t="shared" si="17"/>
        <v>3</v>
      </c>
      <c r="AI61" s="49">
        <f t="shared" si="18"/>
        <v>0</v>
      </c>
      <c r="AJ61" s="50">
        <f t="shared" si="19"/>
        <v>0</v>
      </c>
      <c r="AK61" s="62"/>
      <c r="AL61" s="194">
        <f t="shared" si="20"/>
        <v>3</v>
      </c>
      <c r="AM61" s="49">
        <f t="shared" si="33"/>
        <v>0</v>
      </c>
      <c r="AN61" s="50">
        <f t="shared" si="21"/>
        <v>0</v>
      </c>
      <c r="AO61" s="62"/>
      <c r="AP61" s="49">
        <f t="shared" si="35"/>
        <v>0</v>
      </c>
      <c r="AQ61" s="50">
        <f t="shared" si="36"/>
        <v>0</v>
      </c>
      <c r="AR61" s="62"/>
      <c r="AS61" s="49">
        <f t="shared" si="24"/>
        <v>0</v>
      </c>
      <c r="AT61" s="50">
        <f t="shared" si="25"/>
        <v>0</v>
      </c>
      <c r="AU61" s="62"/>
      <c r="AV61" s="49">
        <f t="shared" si="26"/>
        <v>0</v>
      </c>
      <c r="AW61" s="50">
        <f t="shared" si="27"/>
        <v>0</v>
      </c>
      <c r="AX61" s="62"/>
      <c r="AY61" s="49">
        <f t="shared" si="28"/>
        <v>0</v>
      </c>
      <c r="AZ61" s="50">
        <f t="shared" si="29"/>
        <v>0</v>
      </c>
      <c r="BA61" s="62"/>
      <c r="BB61" s="49">
        <f t="shared" si="30"/>
        <v>0</v>
      </c>
      <c r="BC61" s="50">
        <f t="shared" si="31"/>
        <v>0</v>
      </c>
      <c r="BD61" s="51">
        <f t="shared" si="32"/>
        <v>0</v>
      </c>
    </row>
    <row r="62" spans="1:56" hidden="1">
      <c r="A62" s="32">
        <v>8</v>
      </c>
      <c r="B62" s="61"/>
      <c r="C62" s="33"/>
      <c r="D62" s="34"/>
      <c r="E62" s="35"/>
      <c r="F62" s="36"/>
      <c r="G62" s="73"/>
      <c r="H62" s="72"/>
      <c r="I62" s="74">
        <f>IF(H62=Tablas!$B$5,Tablas!$C$5,VLOOKUP(H62,Tablas!$B$5:$D$40,2,FALSE))</f>
        <v>1</v>
      </c>
      <c r="J62" s="71">
        <f>IF(I62=0,"",VLOOKUP(I62,Tablas!$C$5:$D$40,2,FALSE))</f>
        <v>0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34"/>
        <v>0</v>
      </c>
      <c r="V62" s="43">
        <f t="shared" si="10"/>
        <v>0</v>
      </c>
      <c r="W62" s="193">
        <f t="shared" si="11"/>
        <v>10.5</v>
      </c>
      <c r="X62" s="44">
        <f t="shared" si="12"/>
        <v>0</v>
      </c>
      <c r="Y62" s="45">
        <f t="shared" si="13"/>
        <v>0</v>
      </c>
      <c r="Z62" s="46" t="s">
        <v>0</v>
      </c>
      <c r="AA62" s="39">
        <v>1</v>
      </c>
      <c r="AB62" s="47">
        <f t="shared" si="14"/>
        <v>0</v>
      </c>
      <c r="AC62" s="39">
        <v>1</v>
      </c>
      <c r="AD62" s="47">
        <f t="shared" si="15"/>
        <v>0</v>
      </c>
      <c r="AE62" s="39">
        <v>1</v>
      </c>
      <c r="AF62" s="47">
        <f t="shared" si="16"/>
        <v>0</v>
      </c>
      <c r="AG62" s="62"/>
      <c r="AH62" s="194">
        <f t="shared" si="17"/>
        <v>3</v>
      </c>
      <c r="AI62" s="49">
        <f t="shared" si="18"/>
        <v>0</v>
      </c>
      <c r="AJ62" s="50">
        <f t="shared" si="19"/>
        <v>0</v>
      </c>
      <c r="AK62" s="62"/>
      <c r="AL62" s="194">
        <f t="shared" si="20"/>
        <v>3</v>
      </c>
      <c r="AM62" s="49">
        <f t="shared" si="33"/>
        <v>0</v>
      </c>
      <c r="AN62" s="50">
        <f t="shared" si="21"/>
        <v>0</v>
      </c>
      <c r="AO62" s="62"/>
      <c r="AP62" s="49">
        <f t="shared" si="35"/>
        <v>0</v>
      </c>
      <c r="AQ62" s="50">
        <f t="shared" si="36"/>
        <v>0</v>
      </c>
      <c r="AR62" s="62"/>
      <c r="AS62" s="49">
        <f t="shared" si="24"/>
        <v>0</v>
      </c>
      <c r="AT62" s="50">
        <f t="shared" si="25"/>
        <v>0</v>
      </c>
      <c r="AU62" s="62"/>
      <c r="AV62" s="49">
        <f t="shared" si="26"/>
        <v>0</v>
      </c>
      <c r="AW62" s="50">
        <f t="shared" si="27"/>
        <v>0</v>
      </c>
      <c r="AX62" s="62"/>
      <c r="AY62" s="49">
        <f t="shared" si="28"/>
        <v>0</v>
      </c>
      <c r="AZ62" s="50">
        <f t="shared" si="29"/>
        <v>0</v>
      </c>
      <c r="BA62" s="62"/>
      <c r="BB62" s="49">
        <f t="shared" si="30"/>
        <v>0</v>
      </c>
      <c r="BC62" s="50">
        <f t="shared" si="31"/>
        <v>0</v>
      </c>
      <c r="BD62" s="51">
        <f t="shared" si="32"/>
        <v>0</v>
      </c>
    </row>
    <row r="63" spans="1:56" hidden="1">
      <c r="A63" s="32">
        <v>8</v>
      </c>
      <c r="B63" s="61"/>
      <c r="C63" s="33"/>
      <c r="D63" s="34"/>
      <c r="E63" s="35"/>
      <c r="F63" s="36"/>
      <c r="G63" s="73"/>
      <c r="H63" s="72"/>
      <c r="I63" s="74">
        <f>IF(H63=Tablas!$B$5,Tablas!$C$5,VLOOKUP(H63,Tablas!$B$5:$D$40,2,FALSE))</f>
        <v>1</v>
      </c>
      <c r="J63" s="71">
        <f>IF(I63=0,"",VLOOKUP(I63,Tablas!$C$5:$D$40,2,FALSE))</f>
        <v>0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34"/>
        <v>0</v>
      </c>
      <c r="V63" s="43">
        <f t="shared" si="10"/>
        <v>0</v>
      </c>
      <c r="W63" s="193">
        <f t="shared" si="11"/>
        <v>10.5</v>
      </c>
      <c r="X63" s="44">
        <f t="shared" si="12"/>
        <v>0</v>
      </c>
      <c r="Y63" s="45">
        <f t="shared" si="13"/>
        <v>0</v>
      </c>
      <c r="Z63" s="46" t="s">
        <v>0</v>
      </c>
      <c r="AA63" s="39">
        <v>1</v>
      </c>
      <c r="AB63" s="47">
        <f t="shared" si="14"/>
        <v>0</v>
      </c>
      <c r="AC63" s="39">
        <v>1</v>
      </c>
      <c r="AD63" s="47">
        <f t="shared" si="15"/>
        <v>0</v>
      </c>
      <c r="AE63" s="39">
        <v>1</v>
      </c>
      <c r="AF63" s="47">
        <f t="shared" si="16"/>
        <v>0</v>
      </c>
      <c r="AG63" s="62"/>
      <c r="AH63" s="194">
        <f t="shared" si="17"/>
        <v>3</v>
      </c>
      <c r="AI63" s="49">
        <f t="shared" si="18"/>
        <v>0</v>
      </c>
      <c r="AJ63" s="50">
        <f t="shared" si="19"/>
        <v>0</v>
      </c>
      <c r="AK63" s="62"/>
      <c r="AL63" s="194">
        <f t="shared" si="20"/>
        <v>3</v>
      </c>
      <c r="AM63" s="49">
        <f t="shared" si="33"/>
        <v>0</v>
      </c>
      <c r="AN63" s="50">
        <f t="shared" si="21"/>
        <v>0</v>
      </c>
      <c r="AO63" s="62"/>
      <c r="AP63" s="49">
        <f t="shared" si="35"/>
        <v>0</v>
      </c>
      <c r="AQ63" s="50">
        <f t="shared" si="36"/>
        <v>0</v>
      </c>
      <c r="AR63" s="62"/>
      <c r="AS63" s="49">
        <f t="shared" si="24"/>
        <v>0</v>
      </c>
      <c r="AT63" s="50">
        <f t="shared" si="25"/>
        <v>0</v>
      </c>
      <c r="AU63" s="62"/>
      <c r="AV63" s="49">
        <f t="shared" si="26"/>
        <v>0</v>
      </c>
      <c r="AW63" s="50">
        <f t="shared" si="27"/>
        <v>0</v>
      </c>
      <c r="AX63" s="62"/>
      <c r="AY63" s="49">
        <f t="shared" si="28"/>
        <v>0</v>
      </c>
      <c r="AZ63" s="50">
        <f t="shared" si="29"/>
        <v>0</v>
      </c>
      <c r="BA63" s="62"/>
      <c r="BB63" s="49">
        <f t="shared" si="30"/>
        <v>0</v>
      </c>
      <c r="BC63" s="50">
        <f t="shared" si="31"/>
        <v>0</v>
      </c>
      <c r="BD63" s="51">
        <f t="shared" si="32"/>
        <v>0</v>
      </c>
    </row>
    <row r="64" spans="1:56" hidden="1">
      <c r="A64" s="32">
        <v>8</v>
      </c>
      <c r="B64" s="61"/>
      <c r="C64" s="33"/>
      <c r="D64" s="34"/>
      <c r="E64" s="35"/>
      <c r="F64" s="36"/>
      <c r="G64" s="73"/>
      <c r="H64" s="72"/>
      <c r="I64" s="74">
        <f>IF(H64=Tablas!$B$5,Tablas!$C$5,VLOOKUP(H64,Tablas!$B$5:$D$40,2,FALSE))</f>
        <v>1</v>
      </c>
      <c r="J64" s="71">
        <f>IF(I64=0,"",VLOOKUP(I64,Tablas!$C$5:$D$40,2,FALSE))</f>
        <v>0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34"/>
        <v>0</v>
      </c>
      <c r="V64" s="43">
        <f t="shared" si="10"/>
        <v>0</v>
      </c>
      <c r="W64" s="193">
        <f t="shared" si="11"/>
        <v>10.5</v>
      </c>
      <c r="X64" s="44">
        <f t="shared" si="12"/>
        <v>0</v>
      </c>
      <c r="Y64" s="45">
        <f t="shared" si="13"/>
        <v>0</v>
      </c>
      <c r="Z64" s="46" t="s">
        <v>0</v>
      </c>
      <c r="AA64" s="39">
        <v>1</v>
      </c>
      <c r="AB64" s="47">
        <f t="shared" si="14"/>
        <v>0</v>
      </c>
      <c r="AC64" s="39">
        <v>1</v>
      </c>
      <c r="AD64" s="47">
        <f t="shared" si="15"/>
        <v>0</v>
      </c>
      <c r="AE64" s="39">
        <v>1</v>
      </c>
      <c r="AF64" s="47">
        <f t="shared" si="16"/>
        <v>0</v>
      </c>
      <c r="AG64" s="62"/>
      <c r="AH64" s="194">
        <f t="shared" si="17"/>
        <v>3</v>
      </c>
      <c r="AI64" s="49">
        <f t="shared" si="18"/>
        <v>0</v>
      </c>
      <c r="AJ64" s="50">
        <f t="shared" si="19"/>
        <v>0</v>
      </c>
      <c r="AK64" s="62"/>
      <c r="AL64" s="194">
        <f t="shared" si="20"/>
        <v>3</v>
      </c>
      <c r="AM64" s="49">
        <f t="shared" si="33"/>
        <v>0</v>
      </c>
      <c r="AN64" s="50">
        <f t="shared" si="21"/>
        <v>0</v>
      </c>
      <c r="AO64" s="62"/>
      <c r="AP64" s="49">
        <f t="shared" si="35"/>
        <v>0</v>
      </c>
      <c r="AQ64" s="50">
        <f t="shared" si="36"/>
        <v>0</v>
      </c>
      <c r="AR64" s="62"/>
      <c r="AS64" s="49">
        <f t="shared" si="24"/>
        <v>0</v>
      </c>
      <c r="AT64" s="50">
        <f t="shared" si="25"/>
        <v>0</v>
      </c>
      <c r="AU64" s="62"/>
      <c r="AV64" s="49">
        <f t="shared" si="26"/>
        <v>0</v>
      </c>
      <c r="AW64" s="50">
        <f t="shared" si="27"/>
        <v>0</v>
      </c>
      <c r="AX64" s="62"/>
      <c r="AY64" s="49">
        <f t="shared" si="28"/>
        <v>0</v>
      </c>
      <c r="AZ64" s="50">
        <f t="shared" si="29"/>
        <v>0</v>
      </c>
      <c r="BA64" s="62"/>
      <c r="BB64" s="49">
        <f t="shared" si="30"/>
        <v>0</v>
      </c>
      <c r="BC64" s="50">
        <f t="shared" si="31"/>
        <v>0</v>
      </c>
      <c r="BD64" s="51">
        <f t="shared" si="32"/>
        <v>0</v>
      </c>
    </row>
    <row r="65" spans="1:56" hidden="1">
      <c r="A65" s="32">
        <v>8</v>
      </c>
      <c r="B65" s="61"/>
      <c r="C65" s="33"/>
      <c r="D65" s="34"/>
      <c r="E65" s="35"/>
      <c r="F65" s="36"/>
      <c r="G65" s="73"/>
      <c r="H65" s="72"/>
      <c r="I65" s="74">
        <f>IF(H65=Tablas!$B$5,Tablas!$C$5,VLOOKUP(H65,Tablas!$B$5:$D$40,2,FALSE))</f>
        <v>1</v>
      </c>
      <c r="J65" s="71">
        <f>IF(I65=0,"",VLOOKUP(I65,Tablas!$C$5:$D$40,2,FALSE))</f>
        <v>0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34"/>
        <v>0</v>
      </c>
      <c r="V65" s="43">
        <f t="shared" si="10"/>
        <v>0</v>
      </c>
      <c r="W65" s="193">
        <f t="shared" si="11"/>
        <v>10.5</v>
      </c>
      <c r="X65" s="44">
        <f t="shared" si="12"/>
        <v>0</v>
      </c>
      <c r="Y65" s="45">
        <f t="shared" si="13"/>
        <v>0</v>
      </c>
      <c r="Z65" s="46" t="s">
        <v>0</v>
      </c>
      <c r="AA65" s="39">
        <v>1</v>
      </c>
      <c r="AB65" s="47">
        <f t="shared" si="14"/>
        <v>0</v>
      </c>
      <c r="AC65" s="39">
        <v>1</v>
      </c>
      <c r="AD65" s="47">
        <f t="shared" si="15"/>
        <v>0</v>
      </c>
      <c r="AE65" s="39">
        <v>1</v>
      </c>
      <c r="AF65" s="47">
        <f t="shared" si="16"/>
        <v>0</v>
      </c>
      <c r="AG65" s="62"/>
      <c r="AH65" s="194">
        <f t="shared" si="17"/>
        <v>3</v>
      </c>
      <c r="AI65" s="49">
        <f t="shared" si="18"/>
        <v>0</v>
      </c>
      <c r="AJ65" s="50">
        <f t="shared" si="19"/>
        <v>0</v>
      </c>
      <c r="AK65" s="62"/>
      <c r="AL65" s="194">
        <f t="shared" si="20"/>
        <v>3</v>
      </c>
      <c r="AM65" s="49">
        <f t="shared" si="33"/>
        <v>0</v>
      </c>
      <c r="AN65" s="50">
        <f t="shared" si="21"/>
        <v>0</v>
      </c>
      <c r="AO65" s="62"/>
      <c r="AP65" s="49">
        <f t="shared" si="35"/>
        <v>0</v>
      </c>
      <c r="AQ65" s="50">
        <f t="shared" si="36"/>
        <v>0</v>
      </c>
      <c r="AR65" s="62"/>
      <c r="AS65" s="49">
        <f t="shared" si="24"/>
        <v>0</v>
      </c>
      <c r="AT65" s="50">
        <f t="shared" si="25"/>
        <v>0</v>
      </c>
      <c r="AU65" s="62"/>
      <c r="AV65" s="49">
        <f t="shared" si="26"/>
        <v>0</v>
      </c>
      <c r="AW65" s="50">
        <f t="shared" si="27"/>
        <v>0</v>
      </c>
      <c r="AX65" s="62"/>
      <c r="AY65" s="49">
        <f t="shared" si="28"/>
        <v>0</v>
      </c>
      <c r="AZ65" s="50">
        <f t="shared" si="29"/>
        <v>0</v>
      </c>
      <c r="BA65" s="62"/>
      <c r="BB65" s="49">
        <f t="shared" si="30"/>
        <v>0</v>
      </c>
      <c r="BC65" s="50">
        <f t="shared" si="31"/>
        <v>0</v>
      </c>
      <c r="BD65" s="51">
        <f t="shared" si="32"/>
        <v>0</v>
      </c>
    </row>
    <row r="66" spans="1:56" hidden="1">
      <c r="A66" s="32">
        <v>8</v>
      </c>
      <c r="B66" s="61"/>
      <c r="C66" s="33"/>
      <c r="D66" s="34"/>
      <c r="E66" s="35"/>
      <c r="F66" s="36"/>
      <c r="G66" s="73"/>
      <c r="H66" s="72"/>
      <c r="I66" s="74">
        <f>IF(H66=Tablas!$B$5,Tablas!$C$5,VLOOKUP(H66,Tablas!$B$5:$D$40,2,FALSE))</f>
        <v>1</v>
      </c>
      <c r="J66" s="71">
        <f>IF(I66=0,"",VLOOKUP(I66,Tablas!$C$5:$D$40,2,FALSE))</f>
        <v>0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34"/>
        <v>0</v>
      </c>
      <c r="V66" s="43">
        <f t="shared" si="10"/>
        <v>0</v>
      </c>
      <c r="W66" s="193">
        <f t="shared" si="11"/>
        <v>10.5</v>
      </c>
      <c r="X66" s="44">
        <f t="shared" si="12"/>
        <v>0</v>
      </c>
      <c r="Y66" s="45">
        <f t="shared" si="13"/>
        <v>0</v>
      </c>
      <c r="Z66" s="46" t="s">
        <v>0</v>
      </c>
      <c r="AA66" s="39">
        <v>1</v>
      </c>
      <c r="AB66" s="47">
        <f t="shared" si="14"/>
        <v>0</v>
      </c>
      <c r="AC66" s="39">
        <v>1</v>
      </c>
      <c r="AD66" s="47">
        <f t="shared" si="15"/>
        <v>0</v>
      </c>
      <c r="AE66" s="39">
        <v>1</v>
      </c>
      <c r="AF66" s="47">
        <f t="shared" si="16"/>
        <v>0</v>
      </c>
      <c r="AG66" s="62"/>
      <c r="AH66" s="194">
        <f t="shared" si="17"/>
        <v>3</v>
      </c>
      <c r="AI66" s="49">
        <f t="shared" si="18"/>
        <v>0</v>
      </c>
      <c r="AJ66" s="50">
        <f t="shared" si="19"/>
        <v>0</v>
      </c>
      <c r="AK66" s="62"/>
      <c r="AL66" s="194">
        <f t="shared" si="20"/>
        <v>3</v>
      </c>
      <c r="AM66" s="49">
        <f t="shared" si="33"/>
        <v>0</v>
      </c>
      <c r="AN66" s="50">
        <f t="shared" si="21"/>
        <v>0</v>
      </c>
      <c r="AO66" s="62"/>
      <c r="AP66" s="49">
        <f t="shared" si="35"/>
        <v>0</v>
      </c>
      <c r="AQ66" s="50">
        <f t="shared" si="36"/>
        <v>0</v>
      </c>
      <c r="AR66" s="62"/>
      <c r="AS66" s="49">
        <f t="shared" si="24"/>
        <v>0</v>
      </c>
      <c r="AT66" s="50">
        <f t="shared" si="25"/>
        <v>0</v>
      </c>
      <c r="AU66" s="62"/>
      <c r="AV66" s="49">
        <f t="shared" si="26"/>
        <v>0</v>
      </c>
      <c r="AW66" s="50">
        <f t="shared" si="27"/>
        <v>0</v>
      </c>
      <c r="AX66" s="62"/>
      <c r="AY66" s="49">
        <f t="shared" si="28"/>
        <v>0</v>
      </c>
      <c r="AZ66" s="50">
        <f t="shared" si="29"/>
        <v>0</v>
      </c>
      <c r="BA66" s="62"/>
      <c r="BB66" s="49">
        <f t="shared" si="30"/>
        <v>0</v>
      </c>
      <c r="BC66" s="50">
        <f t="shared" si="31"/>
        <v>0</v>
      </c>
      <c r="BD66" s="51">
        <f t="shared" si="32"/>
        <v>0</v>
      </c>
    </row>
    <row r="67" spans="1:56" hidden="1">
      <c r="A67" s="32">
        <v>8</v>
      </c>
      <c r="B67" s="61"/>
      <c r="C67" s="33"/>
      <c r="D67" s="34"/>
      <c r="E67" s="35"/>
      <c r="F67" s="36"/>
      <c r="G67" s="73"/>
      <c r="H67" s="72"/>
      <c r="I67" s="74">
        <f>IF(H67=Tablas!$B$5,Tablas!$C$5,VLOOKUP(H67,Tablas!$B$5:$D$40,2,FALSE))</f>
        <v>1</v>
      </c>
      <c r="J67" s="71">
        <f>IF(I67=0,"",VLOOKUP(I67,Tablas!$C$5:$D$40,2,FALSE))</f>
        <v>0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34"/>
        <v>0</v>
      </c>
      <c r="V67" s="43">
        <f t="shared" si="10"/>
        <v>0</v>
      </c>
      <c r="W67" s="193">
        <f t="shared" si="11"/>
        <v>10.5</v>
      </c>
      <c r="X67" s="44">
        <f t="shared" si="12"/>
        <v>0</v>
      </c>
      <c r="Y67" s="45">
        <f t="shared" si="13"/>
        <v>0</v>
      </c>
      <c r="Z67" s="46" t="s">
        <v>0</v>
      </c>
      <c r="AA67" s="39">
        <v>1</v>
      </c>
      <c r="AB67" s="47">
        <f t="shared" si="14"/>
        <v>0</v>
      </c>
      <c r="AC67" s="39">
        <v>1</v>
      </c>
      <c r="AD67" s="47">
        <f t="shared" si="15"/>
        <v>0</v>
      </c>
      <c r="AE67" s="39">
        <v>1</v>
      </c>
      <c r="AF67" s="47">
        <f t="shared" si="16"/>
        <v>0</v>
      </c>
      <c r="AG67" s="62"/>
      <c r="AH67" s="194">
        <f t="shared" si="17"/>
        <v>3</v>
      </c>
      <c r="AI67" s="49">
        <f t="shared" si="18"/>
        <v>0</v>
      </c>
      <c r="AJ67" s="50">
        <f t="shared" si="19"/>
        <v>0</v>
      </c>
      <c r="AK67" s="62"/>
      <c r="AL67" s="194">
        <f t="shared" si="20"/>
        <v>3</v>
      </c>
      <c r="AM67" s="49">
        <f t="shared" si="33"/>
        <v>0</v>
      </c>
      <c r="AN67" s="50">
        <f t="shared" si="21"/>
        <v>0</v>
      </c>
      <c r="AO67" s="62"/>
      <c r="AP67" s="49">
        <f t="shared" si="35"/>
        <v>0</v>
      </c>
      <c r="AQ67" s="50">
        <f t="shared" si="36"/>
        <v>0</v>
      </c>
      <c r="AR67" s="62"/>
      <c r="AS67" s="49">
        <f t="shared" si="24"/>
        <v>0</v>
      </c>
      <c r="AT67" s="50">
        <f t="shared" si="25"/>
        <v>0</v>
      </c>
      <c r="AU67" s="62"/>
      <c r="AV67" s="49">
        <f t="shared" si="26"/>
        <v>0</v>
      </c>
      <c r="AW67" s="50">
        <f t="shared" si="27"/>
        <v>0</v>
      </c>
      <c r="AX67" s="62"/>
      <c r="AY67" s="49">
        <f t="shared" si="28"/>
        <v>0</v>
      </c>
      <c r="AZ67" s="50">
        <f t="shared" si="29"/>
        <v>0</v>
      </c>
      <c r="BA67" s="62"/>
      <c r="BB67" s="49">
        <f t="shared" si="30"/>
        <v>0</v>
      </c>
      <c r="BC67" s="50">
        <f t="shared" si="31"/>
        <v>0</v>
      </c>
      <c r="BD67" s="51">
        <f t="shared" si="32"/>
        <v>0</v>
      </c>
    </row>
    <row r="68" spans="1:56" hidden="1">
      <c r="A68" s="32">
        <v>8</v>
      </c>
      <c r="B68" s="61"/>
      <c r="C68" s="33"/>
      <c r="D68" s="34"/>
      <c r="E68" s="35"/>
      <c r="F68" s="36"/>
      <c r="G68" s="73"/>
      <c r="H68" s="72"/>
      <c r="I68" s="74">
        <f>IF(H68=Tablas!$B$5,Tablas!$C$5,VLOOKUP(H68,Tablas!$B$5:$D$40,2,FALSE))</f>
        <v>1</v>
      </c>
      <c r="J68" s="71">
        <f>IF(I68=0,"",VLOOKUP(I68,Tablas!$C$5:$D$40,2,FALSE))</f>
        <v>0</v>
      </c>
      <c r="K68" s="37" t="str">
        <f t="shared" ref="K68:K72" si="37">IF(G68=0,"0",F68/G68)</f>
        <v>0</v>
      </c>
      <c r="L68" s="38">
        <f t="shared" ref="L68:L71" si="38">IF($Y68=3,$K68,0)+IF($Y68=4,$K68,0)+IF($Y68=5,$K68,0)+IF($Y68=6,$K68,0)+IF($Y68=7,$K68,0)+IF($Y68=10,$K68*2,0)+IF($Y68=12,$K68*2,0)+IF($Y68=14,$K68*2,0)+IF($Y68=21,$K68*3,0)+IF($Y68&lt;=1,$K68*$J68/21.75,0)+IF($Y68=15,$K68*3,0)+IF($Y68=42,$K68*6,0)+IF($Y68=28,$K68*4,0)</f>
        <v>0</v>
      </c>
      <c r="M68" s="38">
        <f t="shared" ref="M68:M71" si="39">IF($Y68=2,$K68,0)+IF($Y68=4,$K68,0)+IF($Y68=5,$K68,0)+IF($Y68=6,$K68,0)+IF($Y68=7,$K68,0)+IF($Y68=10,$K68*2,0)+IF($Y68=12,$K68*2,0)+IF($Y68=14,$K68*2,0)+IF($Y68=15,$K68*3,0)+IF($Y68=21,$K68*3,0)+IF($Y68&lt;=1,$K68*$J68/21.75,0)+IF($Y68=42,$K68*6,0)+IF($Y68=28,$K68*4,0)</f>
        <v>0</v>
      </c>
      <c r="N68" s="38">
        <f t="shared" ref="N68:N71" si="40">IF($Y68=3,$K68,0)+IF($Y68=4,$K68,0)+IF($Y68=5,$K68,0)+IF($Y68=6,$K68,0)+IF($Y68=7,$K68,0)+IF($Y68=10,$K68*2,0)+IF($Y68=12,$K68*2,0)+IF($Y68=14,$K68*2,0)+IF($Y68=21,$K68*3,0)+IF($Y68&lt;=1,$K68*$J68/21.75,0)+IF($Y68=15,$K68*3,0)+IF($Y68=42,$K68*6,0)+IF($Y68=28,$K68*4,0)</f>
        <v>0</v>
      </c>
      <c r="O68" s="38">
        <f t="shared" ref="O68:O71" si="41">IF($Y68=2,$K68,0)+IF($Y68=4,$K68,0)+IF($Y68=5,$K68,0)+IF($Y68=6,$K68,0)+IF($Y68=7,$K68,0)+IF($Y68=10,$K68*2,0)+IF($Y68=12,$K68*2,0)+IF($Y68=14,$K68*2,0)+IF($Y68=15,$K68*3,0)+IF($Y68=21,$K68*3,0)+IF($Y68&lt;=1,$K68*$J68/21.75,0)+IF($Y68=42,$K68*6,0)+IF($Y68=28,$K68*4,0)</f>
        <v>0</v>
      </c>
      <c r="P68" s="38">
        <f t="shared" ref="P68:P71" si="42">IF($Y68=3,$K68,0)+IF($Y68=4,$K68,0)+IF($Y68=5,$K68,0)+IF($Y68=6,$K68,0)+IF($Y68=7,$K68,0)+IF($Y68=10,$K68*2,0)+IF($Y68=12,$K68*2,0)+IF($Y68=14,$K68*2,0)+IF($Y68=21,$K68*3,0)+IF($Y68&lt;=1,$K68*$J68/21.75,0)+IF($Y68=15,$K68*3,0)+IF($Y68=42,$K68*6,0)+IF($Y68=28,$K68*4,0)</f>
        <v>0</v>
      </c>
      <c r="Q68" s="39">
        <v>1</v>
      </c>
      <c r="R68" s="40">
        <f t="shared" ref="R68:R71" si="43">(IF($Y68=6,$K68,)+IF($Y68=7,$K68,)+IF($Y68=12,$K68*2,)+IF($Y68=18,$K68*3,)+IF($Y68=28,$K68*4,0)+IF($Y68=21,$K68*3,)+IF($Y68=42,$K68*6,0)+IF($Y68=14,$K68*2,))*Q68</f>
        <v>0</v>
      </c>
      <c r="S68" s="39">
        <v>1</v>
      </c>
      <c r="T68" s="41">
        <f t="shared" ref="T68:T71" si="44">(IF($Y68=7,$K68,)+IF($Y68=21,$K68*3,)+IF($Y68=42,$K68*6,0)+IF($Y68=28,$K68*4,0)+IF($Y68=14,$K68*2,))*S68</f>
        <v>0</v>
      </c>
      <c r="U68" s="42">
        <f t="shared" ref="U68:U71" si="45">SUM(+L68+M68+N68+O68+P68+R68+T68)</f>
        <v>0</v>
      </c>
      <c r="V68" s="43">
        <f t="shared" ref="V68:V71" si="46">+U68*4.345</f>
        <v>0</v>
      </c>
      <c r="W68" s="193">
        <f t="shared" si="11"/>
        <v>10.5</v>
      </c>
      <c r="X68" s="44">
        <f t="shared" ref="X68:X71" si="47">IF(V68="","",W68*V68)</f>
        <v>0</v>
      </c>
      <c r="Y68" s="45">
        <f t="shared" ref="Y68:Y72" si="48">ROUND(J68/4.3452380952381,1)</f>
        <v>0</v>
      </c>
      <c r="Z68" s="46" t="s">
        <v>0</v>
      </c>
      <c r="AA68" s="39">
        <v>1</v>
      </c>
      <c r="AB68" s="47">
        <f t="shared" ref="AB68:AB71" si="49">+IF($Z68="M",$U68,IF($Z68="MT",$U68/2,IF(Z68="MN",$U68/2,IF($Z68="MTN",$U68/3,0))))*AA68</f>
        <v>0</v>
      </c>
      <c r="AC68" s="39">
        <v>1</v>
      </c>
      <c r="AD68" s="47">
        <f t="shared" ref="AD68:AD71" si="50">+IF($Z68="T",$U68,IF($Z68="MT",$U68/2,IF($Z68="TN",$U68/2,IF($Z68="MTN",$U68/3,0))))*AC68</f>
        <v>0</v>
      </c>
      <c r="AE68" s="39">
        <v>1</v>
      </c>
      <c r="AF68" s="47">
        <f t="shared" ref="AF68:AF71" si="51">+IF($Z68="N",$U68,IF($Z68="MN",$U68/2,IF($Z68="TN",$U68/2,IF($Z68="MTN",$U68/3,0))))*AE68</f>
        <v>0</v>
      </c>
      <c r="AG68" s="188"/>
      <c r="AH68" s="194">
        <f t="shared" ref="AH68:AH71" si="52">+$AI$4</f>
        <v>3</v>
      </c>
      <c r="AI68" s="49">
        <f t="shared" ref="AI68:AI71" si="53">IF(AJ$4=0,0,(AG68/AJ$4))</f>
        <v>0</v>
      </c>
      <c r="AJ68" s="50">
        <f t="shared" ref="AJ68:AJ71" si="54">IF(AJ$4=0,0,(AI68*AI$4/12))</f>
        <v>0</v>
      </c>
      <c r="AK68" s="188"/>
      <c r="AL68" s="194">
        <f t="shared" ref="AL68:AL71" si="55">+$AM$4</f>
        <v>3</v>
      </c>
      <c r="AM68" s="49">
        <f t="shared" ref="AM68:AM71" si="56">IF(AN$4=0,0,(AK68/AN$4))</f>
        <v>0</v>
      </c>
      <c r="AN68" s="50">
        <f t="shared" ref="AN68:AN71" si="57">IF(AN$4=0,0,(AM68*AM$4/12))</f>
        <v>0</v>
      </c>
      <c r="AO68" s="62"/>
      <c r="AP68" s="49">
        <f t="shared" si="35"/>
        <v>0</v>
      </c>
      <c r="AQ68" s="50">
        <f t="shared" si="36"/>
        <v>0</v>
      </c>
      <c r="AR68" s="188"/>
      <c r="AS68" s="49">
        <f t="shared" ref="AS68:AS71" si="58">IF(AT$4=0,0,(AR68/AT$4))</f>
        <v>0</v>
      </c>
      <c r="AT68" s="50">
        <f t="shared" ref="AT68:AT71" si="59">IF(AT$4=0,0,(AS68*AS$4/12))</f>
        <v>0</v>
      </c>
      <c r="AU68" s="62"/>
      <c r="AV68" s="49">
        <f t="shared" ref="AV68:AV71" si="60">IF(AW$4=0,0,(AU68/AW$4))</f>
        <v>0</v>
      </c>
      <c r="AW68" s="50">
        <f t="shared" ref="AW68:AW71" si="61">IF(AW$4=0,0,(AV68*AV$4/12))</f>
        <v>0</v>
      </c>
      <c r="AX68" s="188"/>
      <c r="AY68" s="49">
        <f t="shared" ref="AY68:AY71" si="62">IF(AZ$4=0,0,(AX68/AZ$4))</f>
        <v>0</v>
      </c>
      <c r="AZ68" s="50">
        <f t="shared" ref="AZ68:AZ71" si="63">IF(AZ$4=0,0,(AY68*AY$4/12))</f>
        <v>0</v>
      </c>
      <c r="BA68" s="188"/>
      <c r="BB68" s="49">
        <f t="shared" ref="BB68:BB71" si="64">IF(BC$4=0,0,(BA68/BC$4))</f>
        <v>0</v>
      </c>
      <c r="BC68" s="50">
        <f t="shared" ref="BC68:BC71" si="65">IF(BC$4=0,0,(BB68*BB$4/12))</f>
        <v>0</v>
      </c>
      <c r="BD68" s="51">
        <f t="shared" ref="BD68:BD71" si="66">+AJ68+AN68+AQ68+AT68+AW68+AZ68+BC68</f>
        <v>0</v>
      </c>
    </row>
    <row r="69" spans="1:56" hidden="1">
      <c r="A69" s="32">
        <v>8</v>
      </c>
      <c r="B69" s="61"/>
      <c r="C69" s="33"/>
      <c r="D69" s="34"/>
      <c r="E69" s="35"/>
      <c r="F69" s="36"/>
      <c r="G69" s="73"/>
      <c r="H69" s="72"/>
      <c r="I69" s="74">
        <f>IF(H69=Tablas!$B$5,Tablas!$C$5,VLOOKUP(H69,Tablas!$B$5:$D$40,2,FALSE))</f>
        <v>1</v>
      </c>
      <c r="J69" s="71">
        <f>IF(I69=0,"",VLOOKUP(I69,Tablas!$C$5:$D$40,2,FALSE))</f>
        <v>0</v>
      </c>
      <c r="K69" s="37" t="str">
        <f t="shared" si="37"/>
        <v>0</v>
      </c>
      <c r="L69" s="38">
        <f t="shared" si="38"/>
        <v>0</v>
      </c>
      <c r="M69" s="38">
        <f t="shared" si="39"/>
        <v>0</v>
      </c>
      <c r="N69" s="38">
        <f t="shared" si="40"/>
        <v>0</v>
      </c>
      <c r="O69" s="38">
        <f t="shared" si="41"/>
        <v>0</v>
      </c>
      <c r="P69" s="38">
        <f t="shared" si="42"/>
        <v>0</v>
      </c>
      <c r="Q69" s="39">
        <v>1</v>
      </c>
      <c r="R69" s="40">
        <f t="shared" si="43"/>
        <v>0</v>
      </c>
      <c r="S69" s="39">
        <v>1</v>
      </c>
      <c r="T69" s="41">
        <f t="shared" si="44"/>
        <v>0</v>
      </c>
      <c r="U69" s="42">
        <f t="shared" si="45"/>
        <v>0</v>
      </c>
      <c r="V69" s="43">
        <f t="shared" si="46"/>
        <v>0</v>
      </c>
      <c r="W69" s="193">
        <f t="shared" si="11"/>
        <v>10.5</v>
      </c>
      <c r="X69" s="44">
        <f t="shared" si="47"/>
        <v>0</v>
      </c>
      <c r="Y69" s="45">
        <f t="shared" si="48"/>
        <v>0</v>
      </c>
      <c r="Z69" s="46" t="s">
        <v>0</v>
      </c>
      <c r="AA69" s="39">
        <v>1</v>
      </c>
      <c r="AB69" s="47">
        <f t="shared" si="49"/>
        <v>0</v>
      </c>
      <c r="AC69" s="39">
        <v>1</v>
      </c>
      <c r="AD69" s="47">
        <f t="shared" si="50"/>
        <v>0</v>
      </c>
      <c r="AE69" s="39">
        <v>1</v>
      </c>
      <c r="AF69" s="47">
        <f t="shared" si="51"/>
        <v>0</v>
      </c>
      <c r="AG69" s="188"/>
      <c r="AH69" s="194">
        <f t="shared" si="52"/>
        <v>3</v>
      </c>
      <c r="AI69" s="49">
        <f t="shared" si="53"/>
        <v>0</v>
      </c>
      <c r="AJ69" s="50">
        <f t="shared" si="54"/>
        <v>0</v>
      </c>
      <c r="AK69" s="188"/>
      <c r="AL69" s="194">
        <f t="shared" si="55"/>
        <v>3</v>
      </c>
      <c r="AM69" s="49">
        <f t="shared" si="56"/>
        <v>0</v>
      </c>
      <c r="AN69" s="50">
        <f t="shared" si="57"/>
        <v>0</v>
      </c>
      <c r="AO69" s="62"/>
      <c r="AP69" s="49">
        <f t="shared" si="35"/>
        <v>0</v>
      </c>
      <c r="AQ69" s="50">
        <f t="shared" si="36"/>
        <v>0</v>
      </c>
      <c r="AR69" s="188"/>
      <c r="AS69" s="49">
        <f t="shared" si="58"/>
        <v>0</v>
      </c>
      <c r="AT69" s="50">
        <f t="shared" si="59"/>
        <v>0</v>
      </c>
      <c r="AU69" s="62"/>
      <c r="AV69" s="49">
        <f t="shared" si="60"/>
        <v>0</v>
      </c>
      <c r="AW69" s="50">
        <f t="shared" si="61"/>
        <v>0</v>
      </c>
      <c r="AX69" s="188"/>
      <c r="AY69" s="49">
        <f t="shared" si="62"/>
        <v>0</v>
      </c>
      <c r="AZ69" s="50">
        <f t="shared" si="63"/>
        <v>0</v>
      </c>
      <c r="BA69" s="188"/>
      <c r="BB69" s="49">
        <f t="shared" si="64"/>
        <v>0</v>
      </c>
      <c r="BC69" s="50">
        <f t="shared" si="65"/>
        <v>0</v>
      </c>
      <c r="BD69" s="51">
        <f t="shared" si="66"/>
        <v>0</v>
      </c>
    </row>
    <row r="70" spans="1:56" hidden="1">
      <c r="A70" s="32">
        <v>8</v>
      </c>
      <c r="B70" s="61"/>
      <c r="C70" s="33"/>
      <c r="D70" s="34"/>
      <c r="E70" s="35"/>
      <c r="F70" s="36"/>
      <c r="G70" s="73"/>
      <c r="H70" s="72"/>
      <c r="I70" s="74">
        <f>IF(H70=Tablas!$B$5,Tablas!$C$5,VLOOKUP(H70,Tablas!$B$5:$D$40,2,FALSE))</f>
        <v>1</v>
      </c>
      <c r="J70" s="71">
        <f>IF(I70=0,"",VLOOKUP(I70,Tablas!$C$5:$D$40,2,FALSE))</f>
        <v>0</v>
      </c>
      <c r="K70" s="37" t="str">
        <f t="shared" si="37"/>
        <v>0</v>
      </c>
      <c r="L70" s="38">
        <f t="shared" si="38"/>
        <v>0</v>
      </c>
      <c r="M70" s="38">
        <f t="shared" si="39"/>
        <v>0</v>
      </c>
      <c r="N70" s="38">
        <f t="shared" si="40"/>
        <v>0</v>
      </c>
      <c r="O70" s="38">
        <f t="shared" si="41"/>
        <v>0</v>
      </c>
      <c r="P70" s="38">
        <f t="shared" si="42"/>
        <v>0</v>
      </c>
      <c r="Q70" s="39">
        <v>1</v>
      </c>
      <c r="R70" s="40">
        <f t="shared" si="43"/>
        <v>0</v>
      </c>
      <c r="S70" s="39">
        <v>1</v>
      </c>
      <c r="T70" s="41">
        <f t="shared" si="44"/>
        <v>0</v>
      </c>
      <c r="U70" s="42">
        <f t="shared" si="45"/>
        <v>0</v>
      </c>
      <c r="V70" s="43">
        <f t="shared" si="46"/>
        <v>0</v>
      </c>
      <c r="W70" s="193">
        <f t="shared" si="11"/>
        <v>10.5</v>
      </c>
      <c r="X70" s="44">
        <f t="shared" si="47"/>
        <v>0</v>
      </c>
      <c r="Y70" s="45">
        <f t="shared" si="48"/>
        <v>0</v>
      </c>
      <c r="Z70" s="46" t="s">
        <v>0</v>
      </c>
      <c r="AA70" s="39">
        <v>1</v>
      </c>
      <c r="AB70" s="47">
        <f t="shared" si="49"/>
        <v>0</v>
      </c>
      <c r="AC70" s="39">
        <v>1</v>
      </c>
      <c r="AD70" s="47">
        <f t="shared" si="50"/>
        <v>0</v>
      </c>
      <c r="AE70" s="39">
        <v>1</v>
      </c>
      <c r="AF70" s="47">
        <f t="shared" si="51"/>
        <v>0</v>
      </c>
      <c r="AG70" s="188"/>
      <c r="AH70" s="194">
        <f t="shared" si="52"/>
        <v>3</v>
      </c>
      <c r="AI70" s="49">
        <f t="shared" si="53"/>
        <v>0</v>
      </c>
      <c r="AJ70" s="50">
        <f t="shared" si="54"/>
        <v>0</v>
      </c>
      <c r="AK70" s="188"/>
      <c r="AL70" s="194">
        <f t="shared" si="55"/>
        <v>3</v>
      </c>
      <c r="AM70" s="49">
        <f t="shared" si="56"/>
        <v>0</v>
      </c>
      <c r="AN70" s="50">
        <f t="shared" si="57"/>
        <v>0</v>
      </c>
      <c r="AO70" s="62"/>
      <c r="AP70" s="49">
        <f t="shared" si="35"/>
        <v>0</v>
      </c>
      <c r="AQ70" s="50">
        <f t="shared" si="36"/>
        <v>0</v>
      </c>
      <c r="AR70" s="188"/>
      <c r="AS70" s="49">
        <f t="shared" si="58"/>
        <v>0</v>
      </c>
      <c r="AT70" s="50">
        <f t="shared" si="59"/>
        <v>0</v>
      </c>
      <c r="AU70" s="62"/>
      <c r="AV70" s="49">
        <f t="shared" si="60"/>
        <v>0</v>
      </c>
      <c r="AW70" s="50">
        <f t="shared" si="61"/>
        <v>0</v>
      </c>
      <c r="AX70" s="188"/>
      <c r="AY70" s="49">
        <f t="shared" si="62"/>
        <v>0</v>
      </c>
      <c r="AZ70" s="50">
        <f t="shared" si="63"/>
        <v>0</v>
      </c>
      <c r="BA70" s="188"/>
      <c r="BB70" s="49">
        <f t="shared" si="64"/>
        <v>0</v>
      </c>
      <c r="BC70" s="50">
        <f t="shared" si="65"/>
        <v>0</v>
      </c>
      <c r="BD70" s="51">
        <f t="shared" si="66"/>
        <v>0</v>
      </c>
    </row>
    <row r="71" spans="1:56" hidden="1">
      <c r="A71" s="32">
        <v>8</v>
      </c>
      <c r="B71" s="61"/>
      <c r="C71" s="33"/>
      <c r="D71" s="34"/>
      <c r="E71" s="35"/>
      <c r="F71" s="36"/>
      <c r="G71" s="73"/>
      <c r="H71" s="72"/>
      <c r="I71" s="74">
        <f>IF(H71=Tablas!$B$5,Tablas!$C$5,VLOOKUP(H71,Tablas!$B$5:$D$40,2,FALSE))</f>
        <v>1</v>
      </c>
      <c r="J71" s="71">
        <f>IF(I71=0,"",VLOOKUP(I71,Tablas!$C$5:$D$40,2,FALSE))</f>
        <v>0</v>
      </c>
      <c r="K71" s="37" t="str">
        <f t="shared" si="37"/>
        <v>0</v>
      </c>
      <c r="L71" s="38">
        <f t="shared" si="38"/>
        <v>0</v>
      </c>
      <c r="M71" s="38">
        <f t="shared" si="39"/>
        <v>0</v>
      </c>
      <c r="N71" s="38">
        <f t="shared" si="40"/>
        <v>0</v>
      </c>
      <c r="O71" s="38">
        <f t="shared" si="41"/>
        <v>0</v>
      </c>
      <c r="P71" s="38">
        <f t="shared" si="42"/>
        <v>0</v>
      </c>
      <c r="Q71" s="39">
        <v>1</v>
      </c>
      <c r="R71" s="40">
        <f t="shared" si="43"/>
        <v>0</v>
      </c>
      <c r="S71" s="39">
        <v>1</v>
      </c>
      <c r="T71" s="41">
        <f t="shared" si="44"/>
        <v>0</v>
      </c>
      <c r="U71" s="42">
        <f t="shared" si="45"/>
        <v>0</v>
      </c>
      <c r="V71" s="43">
        <f t="shared" si="46"/>
        <v>0</v>
      </c>
      <c r="W71" s="193">
        <f t="shared" si="11"/>
        <v>10.5</v>
      </c>
      <c r="X71" s="44">
        <f t="shared" si="47"/>
        <v>0</v>
      </c>
      <c r="Y71" s="45">
        <f t="shared" si="48"/>
        <v>0</v>
      </c>
      <c r="Z71" s="46" t="s">
        <v>0</v>
      </c>
      <c r="AA71" s="39">
        <v>1</v>
      </c>
      <c r="AB71" s="47">
        <f t="shared" si="49"/>
        <v>0</v>
      </c>
      <c r="AC71" s="39">
        <v>1</v>
      </c>
      <c r="AD71" s="47">
        <f t="shared" si="50"/>
        <v>0</v>
      </c>
      <c r="AE71" s="39">
        <v>1</v>
      </c>
      <c r="AF71" s="47">
        <f t="shared" si="51"/>
        <v>0</v>
      </c>
      <c r="AG71" s="188"/>
      <c r="AH71" s="194">
        <f t="shared" si="52"/>
        <v>3</v>
      </c>
      <c r="AI71" s="49">
        <f t="shared" si="53"/>
        <v>0</v>
      </c>
      <c r="AJ71" s="50">
        <f t="shared" si="54"/>
        <v>0</v>
      </c>
      <c r="AK71" s="188"/>
      <c r="AL71" s="194">
        <f t="shared" si="55"/>
        <v>3</v>
      </c>
      <c r="AM71" s="49">
        <f t="shared" si="56"/>
        <v>0</v>
      </c>
      <c r="AN71" s="50">
        <f t="shared" si="57"/>
        <v>0</v>
      </c>
      <c r="AO71" s="62"/>
      <c r="AP71" s="49">
        <f t="shared" si="35"/>
        <v>0</v>
      </c>
      <c r="AQ71" s="50">
        <f t="shared" si="36"/>
        <v>0</v>
      </c>
      <c r="AR71" s="188"/>
      <c r="AS71" s="49">
        <f t="shared" si="58"/>
        <v>0</v>
      </c>
      <c r="AT71" s="50">
        <f t="shared" si="59"/>
        <v>0</v>
      </c>
      <c r="AU71" s="62"/>
      <c r="AV71" s="49">
        <f t="shared" si="60"/>
        <v>0</v>
      </c>
      <c r="AW71" s="50">
        <f t="shared" si="61"/>
        <v>0</v>
      </c>
      <c r="AX71" s="188"/>
      <c r="AY71" s="49">
        <f t="shared" si="62"/>
        <v>0</v>
      </c>
      <c r="AZ71" s="50">
        <f t="shared" si="63"/>
        <v>0</v>
      </c>
      <c r="BA71" s="188"/>
      <c r="BB71" s="49">
        <f t="shared" si="64"/>
        <v>0</v>
      </c>
      <c r="BC71" s="50">
        <f t="shared" si="65"/>
        <v>0</v>
      </c>
      <c r="BD71" s="51">
        <f t="shared" si="66"/>
        <v>0</v>
      </c>
    </row>
    <row r="72" spans="1:56" hidden="1">
      <c r="A72" s="32">
        <v>8</v>
      </c>
      <c r="B72" s="61"/>
      <c r="C72" s="33"/>
      <c r="D72" s="34"/>
      <c r="E72" s="35"/>
      <c r="F72" s="36"/>
      <c r="G72" s="73"/>
      <c r="H72" s="72"/>
      <c r="I72" s="74">
        <f>IF(H72=Tablas!$B$5,Tablas!$C$5,VLOOKUP(H72,Tablas!$B$5:$D$40,2,FALSE))</f>
        <v>1</v>
      </c>
      <c r="J72" s="71">
        <f>IF(I72=0,"",VLOOKUP(I72,Tablas!$C$5:$D$40,2,FALSE))</f>
        <v>0</v>
      </c>
      <c r="K72" s="37" t="str">
        <f t="shared" si="37"/>
        <v>0</v>
      </c>
      <c r="L72" s="38">
        <f t="shared" ref="L72:L100" si="67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100" si="68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100" si="69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100" si="70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100" si="71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100" si="72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100" si="73">(IF($Y72=7,$K72,)+IF($Y72=21,$K72*3,)+IF($Y72=42,$K72*6,0)+IF($Y72=28,$K72*4,0)+IF($Y72=14,$K72*2,))*S72</f>
        <v>0</v>
      </c>
      <c r="U72" s="42">
        <f t="shared" ref="U72:U100" si="74">SUM(+L72+M72+N72+O72+P72+R72+T72)</f>
        <v>0</v>
      </c>
      <c r="V72" s="43">
        <f t="shared" ref="V72:V100" si="75">+U72*4.345</f>
        <v>0</v>
      </c>
      <c r="W72" s="193">
        <f t="shared" ref="W72:W100" si="76">$X$4</f>
        <v>10.5</v>
      </c>
      <c r="X72" s="44">
        <f t="shared" ref="X72:X100" si="77">IF(V72="","",W72*V72)</f>
        <v>0</v>
      </c>
      <c r="Y72" s="45">
        <f t="shared" si="48"/>
        <v>0</v>
      </c>
      <c r="Z72" s="46" t="s">
        <v>0</v>
      </c>
      <c r="AA72" s="39">
        <v>1</v>
      </c>
      <c r="AB72" s="47">
        <f t="shared" ref="AB72:AB100" si="78">+IF($Z72="M",$U72,IF($Z72="MT",$U72/2,IF(Z72="MN",$U72/2,IF($Z72="MTN",$U72/3,0))))*AA72</f>
        <v>0</v>
      </c>
      <c r="AC72" s="39">
        <v>1</v>
      </c>
      <c r="AD72" s="47">
        <f t="shared" ref="AD72:AD100" si="79">+IF($Z72="T",$U72,IF($Z72="MT",$U72/2,IF($Z72="TN",$U72/2,IF($Z72="MTN",$U72/3,0))))*AC72</f>
        <v>0</v>
      </c>
      <c r="AE72" s="39">
        <v>1</v>
      </c>
      <c r="AF72" s="47">
        <f t="shared" ref="AF72:AF100" si="80">+IF($Z72="N",$U72,IF($Z72="MN",$U72/2,IF($Z72="TN",$U72/2,IF($Z72="MTN",$U72/3,0))))*AE72</f>
        <v>0</v>
      </c>
      <c r="AG72" s="188"/>
      <c r="AH72" s="194">
        <f t="shared" ref="AH72:AH100" si="81">+$AI$4</f>
        <v>3</v>
      </c>
      <c r="AI72" s="49">
        <f t="shared" ref="AI72:AI100" si="82">IF(AJ$4=0,0,(AG72/AJ$4))</f>
        <v>0</v>
      </c>
      <c r="AJ72" s="50">
        <f t="shared" ref="AJ72:AJ100" si="83">IF(AJ$4=0,0,(AI72*AI$4/12))</f>
        <v>0</v>
      </c>
      <c r="AK72" s="188"/>
      <c r="AL72" s="194">
        <f t="shared" ref="AL72:AL100" si="84">+$AM$4</f>
        <v>3</v>
      </c>
      <c r="AM72" s="49">
        <f t="shared" ref="AM72:AM100" si="85">IF(AN$4=0,0,(AK72/AN$4))</f>
        <v>0</v>
      </c>
      <c r="AN72" s="50">
        <f t="shared" ref="AN72:AN100" si="86">IF(AN$4=0,0,(AM72*AM$4/12))</f>
        <v>0</v>
      </c>
      <c r="AO72" s="62"/>
      <c r="AP72" s="49">
        <f t="shared" si="35"/>
        <v>0</v>
      </c>
      <c r="AQ72" s="50">
        <f t="shared" si="36"/>
        <v>0</v>
      </c>
      <c r="AR72" s="188"/>
      <c r="AS72" s="49">
        <f t="shared" ref="AS72:AS100" si="87">IF(AT$4=0,0,(AR72/AT$4))</f>
        <v>0</v>
      </c>
      <c r="AT72" s="50">
        <f t="shared" ref="AT72:AT100" si="88">IF(AT$4=0,0,(AS72*AS$4/12))</f>
        <v>0</v>
      </c>
      <c r="AU72" s="62"/>
      <c r="AV72" s="49">
        <f t="shared" ref="AV72:AV100" si="89">IF(AW$4=0,0,(AU72/AW$4))</f>
        <v>0</v>
      </c>
      <c r="AW72" s="50">
        <f t="shared" ref="AW72:AW100" si="90">IF(AW$4=0,0,(AV72*AV$4/12))</f>
        <v>0</v>
      </c>
      <c r="AX72" s="188"/>
      <c r="AY72" s="49">
        <f t="shared" ref="AY72:AY100" si="91">IF(AZ$4=0,0,(AX72/AZ$4))</f>
        <v>0</v>
      </c>
      <c r="AZ72" s="50">
        <f t="shared" ref="AZ72:AZ100" si="92">IF(AZ$4=0,0,(AY72*AY$4/12))</f>
        <v>0</v>
      </c>
      <c r="BA72" s="188"/>
      <c r="BB72" s="49">
        <f t="shared" ref="BB72:BB100" si="93">IF(BC$4=0,0,(BA72/BC$4))</f>
        <v>0</v>
      </c>
      <c r="BC72" s="50">
        <f t="shared" ref="BC72:BC100" si="94">IF(BC$4=0,0,(BB72*BB$4/12))</f>
        <v>0</v>
      </c>
      <c r="BD72" s="51">
        <f t="shared" ref="BD72:BD100" si="95">+AJ72+AN72+AQ72+AT72+AW72+AZ72+BC72</f>
        <v>0</v>
      </c>
    </row>
    <row r="73" spans="1:56" hidden="1">
      <c r="A73" s="32">
        <v>8</v>
      </c>
      <c r="B73" s="61"/>
      <c r="C73" s="33"/>
      <c r="D73" s="34"/>
      <c r="E73" s="35"/>
      <c r="F73" s="36"/>
      <c r="G73" s="73"/>
      <c r="H73" s="72"/>
      <c r="I73" s="74">
        <f>IF(H73=Tablas!$B$5,Tablas!$C$5,VLOOKUP(H73,Tablas!$B$5:$D$40,2,FALSE))</f>
        <v>1</v>
      </c>
      <c r="J73" s="71">
        <f>IF(I73=0,"",VLOOKUP(I73,Tablas!$C$5:$D$40,2,FALSE))</f>
        <v>0</v>
      </c>
      <c r="K73" s="37" t="str">
        <f t="shared" ref="K73:K100" si="96">IF(G73=0,"0",F73/G73)</f>
        <v>0</v>
      </c>
      <c r="L73" s="38">
        <f t="shared" si="67"/>
        <v>0</v>
      </c>
      <c r="M73" s="38">
        <f t="shared" si="68"/>
        <v>0</v>
      </c>
      <c r="N73" s="38">
        <f t="shared" si="69"/>
        <v>0</v>
      </c>
      <c r="O73" s="38">
        <f t="shared" si="70"/>
        <v>0</v>
      </c>
      <c r="P73" s="38">
        <f t="shared" si="71"/>
        <v>0</v>
      </c>
      <c r="Q73" s="39">
        <v>1</v>
      </c>
      <c r="R73" s="40">
        <f t="shared" si="72"/>
        <v>0</v>
      </c>
      <c r="S73" s="39">
        <v>1</v>
      </c>
      <c r="T73" s="41">
        <f t="shared" si="73"/>
        <v>0</v>
      </c>
      <c r="U73" s="42">
        <f t="shared" si="74"/>
        <v>0</v>
      </c>
      <c r="V73" s="43">
        <f t="shared" si="75"/>
        <v>0</v>
      </c>
      <c r="W73" s="193">
        <f t="shared" si="76"/>
        <v>10.5</v>
      </c>
      <c r="X73" s="44">
        <f t="shared" si="77"/>
        <v>0</v>
      </c>
      <c r="Y73" s="45">
        <f t="shared" ref="Y73:Y100" si="97">ROUND(J73/4.3452380952381,1)</f>
        <v>0</v>
      </c>
      <c r="Z73" s="46" t="s">
        <v>0</v>
      </c>
      <c r="AA73" s="39">
        <v>1</v>
      </c>
      <c r="AB73" s="47">
        <f t="shared" si="78"/>
        <v>0</v>
      </c>
      <c r="AC73" s="39">
        <v>1</v>
      </c>
      <c r="AD73" s="47">
        <f t="shared" si="79"/>
        <v>0</v>
      </c>
      <c r="AE73" s="39">
        <v>1</v>
      </c>
      <c r="AF73" s="47">
        <f t="shared" si="80"/>
        <v>0</v>
      </c>
      <c r="AG73" s="188"/>
      <c r="AH73" s="194">
        <f t="shared" si="81"/>
        <v>3</v>
      </c>
      <c r="AI73" s="49">
        <f t="shared" si="82"/>
        <v>0</v>
      </c>
      <c r="AJ73" s="50">
        <f t="shared" si="83"/>
        <v>0</v>
      </c>
      <c r="AK73" s="188"/>
      <c r="AL73" s="194">
        <f t="shared" si="84"/>
        <v>3</v>
      </c>
      <c r="AM73" s="49">
        <f t="shared" si="85"/>
        <v>0</v>
      </c>
      <c r="AN73" s="50">
        <f t="shared" si="86"/>
        <v>0</v>
      </c>
      <c r="AO73" s="62"/>
      <c r="AP73" s="49">
        <f t="shared" si="35"/>
        <v>0</v>
      </c>
      <c r="AQ73" s="50">
        <f t="shared" si="36"/>
        <v>0</v>
      </c>
      <c r="AR73" s="188"/>
      <c r="AS73" s="49">
        <f t="shared" si="87"/>
        <v>0</v>
      </c>
      <c r="AT73" s="50">
        <f t="shared" si="88"/>
        <v>0</v>
      </c>
      <c r="AU73" s="62"/>
      <c r="AV73" s="49">
        <f t="shared" si="89"/>
        <v>0</v>
      </c>
      <c r="AW73" s="50">
        <f t="shared" si="90"/>
        <v>0</v>
      </c>
      <c r="AX73" s="188"/>
      <c r="AY73" s="49">
        <f t="shared" si="91"/>
        <v>0</v>
      </c>
      <c r="AZ73" s="50">
        <f t="shared" si="92"/>
        <v>0</v>
      </c>
      <c r="BA73" s="188"/>
      <c r="BB73" s="49">
        <f t="shared" si="93"/>
        <v>0</v>
      </c>
      <c r="BC73" s="50">
        <f t="shared" si="94"/>
        <v>0</v>
      </c>
      <c r="BD73" s="51">
        <f t="shared" si="95"/>
        <v>0</v>
      </c>
    </row>
    <row r="74" spans="1:56" hidden="1">
      <c r="A74" s="32">
        <v>8</v>
      </c>
      <c r="B74" s="61"/>
      <c r="C74" s="33"/>
      <c r="D74" s="34"/>
      <c r="E74" s="35"/>
      <c r="F74" s="36"/>
      <c r="G74" s="73"/>
      <c r="H74" s="72"/>
      <c r="I74" s="74">
        <f>IF(H74=Tablas!$B$5,Tablas!$C$5,VLOOKUP(H74,Tablas!$B$5:$D$40,2,FALSE))</f>
        <v>1</v>
      </c>
      <c r="J74" s="71">
        <f>IF(I74=0,"",VLOOKUP(I74,Tablas!$C$5:$D$40,2,FALSE))</f>
        <v>0</v>
      </c>
      <c r="K74" s="37" t="str">
        <f t="shared" si="96"/>
        <v>0</v>
      </c>
      <c r="L74" s="38">
        <f t="shared" si="67"/>
        <v>0</v>
      </c>
      <c r="M74" s="38">
        <f t="shared" si="68"/>
        <v>0</v>
      </c>
      <c r="N74" s="38">
        <f t="shared" si="69"/>
        <v>0</v>
      </c>
      <c r="O74" s="38">
        <f t="shared" si="70"/>
        <v>0</v>
      </c>
      <c r="P74" s="38">
        <f t="shared" si="71"/>
        <v>0</v>
      </c>
      <c r="Q74" s="39">
        <v>1</v>
      </c>
      <c r="R74" s="40">
        <f t="shared" si="72"/>
        <v>0</v>
      </c>
      <c r="S74" s="39">
        <v>1</v>
      </c>
      <c r="T74" s="41">
        <f t="shared" si="73"/>
        <v>0</v>
      </c>
      <c r="U74" s="42">
        <f t="shared" si="74"/>
        <v>0</v>
      </c>
      <c r="V74" s="43">
        <f t="shared" si="75"/>
        <v>0</v>
      </c>
      <c r="W74" s="193">
        <f t="shared" si="76"/>
        <v>10.5</v>
      </c>
      <c r="X74" s="44">
        <f t="shared" si="77"/>
        <v>0</v>
      </c>
      <c r="Y74" s="45">
        <f t="shared" si="97"/>
        <v>0</v>
      </c>
      <c r="Z74" s="46" t="s">
        <v>0</v>
      </c>
      <c r="AA74" s="39">
        <v>1</v>
      </c>
      <c r="AB74" s="47">
        <f t="shared" si="78"/>
        <v>0</v>
      </c>
      <c r="AC74" s="39">
        <v>1</v>
      </c>
      <c r="AD74" s="47">
        <f t="shared" si="79"/>
        <v>0</v>
      </c>
      <c r="AE74" s="39">
        <v>1</v>
      </c>
      <c r="AF74" s="47">
        <f t="shared" si="80"/>
        <v>0</v>
      </c>
      <c r="AG74" s="188"/>
      <c r="AH74" s="194">
        <f t="shared" si="81"/>
        <v>3</v>
      </c>
      <c r="AI74" s="49">
        <f t="shared" si="82"/>
        <v>0</v>
      </c>
      <c r="AJ74" s="50">
        <f t="shared" si="83"/>
        <v>0</v>
      </c>
      <c r="AK74" s="188"/>
      <c r="AL74" s="194">
        <f t="shared" si="84"/>
        <v>3</v>
      </c>
      <c r="AM74" s="49">
        <f t="shared" si="85"/>
        <v>0</v>
      </c>
      <c r="AN74" s="50">
        <f t="shared" si="86"/>
        <v>0</v>
      </c>
      <c r="AO74" s="62"/>
      <c r="AP74" s="49">
        <f t="shared" si="35"/>
        <v>0</v>
      </c>
      <c r="AQ74" s="50">
        <f t="shared" si="36"/>
        <v>0</v>
      </c>
      <c r="AR74" s="188"/>
      <c r="AS74" s="49">
        <f t="shared" si="87"/>
        <v>0</v>
      </c>
      <c r="AT74" s="50">
        <f t="shared" si="88"/>
        <v>0</v>
      </c>
      <c r="AU74" s="62"/>
      <c r="AV74" s="49">
        <f t="shared" si="89"/>
        <v>0</v>
      </c>
      <c r="AW74" s="50">
        <f t="shared" si="90"/>
        <v>0</v>
      </c>
      <c r="AX74" s="188"/>
      <c r="AY74" s="49">
        <f t="shared" si="91"/>
        <v>0</v>
      </c>
      <c r="AZ74" s="50">
        <f t="shared" si="92"/>
        <v>0</v>
      </c>
      <c r="BA74" s="188"/>
      <c r="BB74" s="49">
        <f t="shared" si="93"/>
        <v>0</v>
      </c>
      <c r="BC74" s="50">
        <f t="shared" si="94"/>
        <v>0</v>
      </c>
      <c r="BD74" s="51">
        <f t="shared" si="95"/>
        <v>0</v>
      </c>
    </row>
    <row r="75" spans="1:56" hidden="1">
      <c r="A75" s="32">
        <v>8</v>
      </c>
      <c r="B75" s="61"/>
      <c r="C75" s="33"/>
      <c r="D75" s="34"/>
      <c r="E75" s="35"/>
      <c r="F75" s="36"/>
      <c r="G75" s="73"/>
      <c r="H75" s="72"/>
      <c r="I75" s="74">
        <f>IF(H75=Tablas!$B$5,Tablas!$C$5,VLOOKUP(H75,Tablas!$B$5:$D$40,2,FALSE))</f>
        <v>1</v>
      </c>
      <c r="J75" s="71">
        <f>IF(I75=0,"",VLOOKUP(I75,Tablas!$C$5:$D$40,2,FALSE))</f>
        <v>0</v>
      </c>
      <c r="K75" s="37" t="str">
        <f t="shared" si="96"/>
        <v>0</v>
      </c>
      <c r="L75" s="38">
        <f t="shared" si="67"/>
        <v>0</v>
      </c>
      <c r="M75" s="38">
        <f t="shared" si="68"/>
        <v>0</v>
      </c>
      <c r="N75" s="38">
        <f t="shared" si="69"/>
        <v>0</v>
      </c>
      <c r="O75" s="38">
        <f t="shared" si="70"/>
        <v>0</v>
      </c>
      <c r="P75" s="38">
        <f t="shared" si="71"/>
        <v>0</v>
      </c>
      <c r="Q75" s="39">
        <v>1</v>
      </c>
      <c r="R75" s="40">
        <f t="shared" si="72"/>
        <v>0</v>
      </c>
      <c r="S75" s="39">
        <v>1</v>
      </c>
      <c r="T75" s="41">
        <f t="shared" si="73"/>
        <v>0</v>
      </c>
      <c r="U75" s="42">
        <f t="shared" si="74"/>
        <v>0</v>
      </c>
      <c r="V75" s="43">
        <f t="shared" si="75"/>
        <v>0</v>
      </c>
      <c r="W75" s="193">
        <f t="shared" si="76"/>
        <v>10.5</v>
      </c>
      <c r="X75" s="44">
        <f t="shared" si="77"/>
        <v>0</v>
      </c>
      <c r="Y75" s="45">
        <f t="shared" si="97"/>
        <v>0</v>
      </c>
      <c r="Z75" s="46" t="s">
        <v>0</v>
      </c>
      <c r="AA75" s="39">
        <v>1</v>
      </c>
      <c r="AB75" s="47">
        <f t="shared" si="78"/>
        <v>0</v>
      </c>
      <c r="AC75" s="39">
        <v>1</v>
      </c>
      <c r="AD75" s="47">
        <f t="shared" si="79"/>
        <v>0</v>
      </c>
      <c r="AE75" s="39">
        <v>1</v>
      </c>
      <c r="AF75" s="47">
        <f t="shared" si="80"/>
        <v>0</v>
      </c>
      <c r="AG75" s="188"/>
      <c r="AH75" s="194">
        <f t="shared" si="81"/>
        <v>3</v>
      </c>
      <c r="AI75" s="49">
        <f t="shared" si="82"/>
        <v>0</v>
      </c>
      <c r="AJ75" s="50">
        <f t="shared" si="83"/>
        <v>0</v>
      </c>
      <c r="AK75" s="188"/>
      <c r="AL75" s="194">
        <f t="shared" si="84"/>
        <v>3</v>
      </c>
      <c r="AM75" s="49">
        <f t="shared" si="85"/>
        <v>0</v>
      </c>
      <c r="AN75" s="50">
        <f t="shared" si="86"/>
        <v>0</v>
      </c>
      <c r="AO75" s="62"/>
      <c r="AP75" s="49">
        <f t="shared" si="35"/>
        <v>0</v>
      </c>
      <c r="AQ75" s="50">
        <f t="shared" si="36"/>
        <v>0</v>
      </c>
      <c r="AR75" s="188"/>
      <c r="AS75" s="49">
        <f t="shared" si="87"/>
        <v>0</v>
      </c>
      <c r="AT75" s="50">
        <f t="shared" si="88"/>
        <v>0</v>
      </c>
      <c r="AU75" s="62"/>
      <c r="AV75" s="49">
        <f t="shared" si="89"/>
        <v>0</v>
      </c>
      <c r="AW75" s="50">
        <f t="shared" si="90"/>
        <v>0</v>
      </c>
      <c r="AX75" s="188"/>
      <c r="AY75" s="49">
        <f t="shared" si="91"/>
        <v>0</v>
      </c>
      <c r="AZ75" s="50">
        <f t="shared" si="92"/>
        <v>0</v>
      </c>
      <c r="BA75" s="188"/>
      <c r="BB75" s="49">
        <f t="shared" si="93"/>
        <v>0</v>
      </c>
      <c r="BC75" s="50">
        <f t="shared" si="94"/>
        <v>0</v>
      </c>
      <c r="BD75" s="51">
        <f t="shared" si="95"/>
        <v>0</v>
      </c>
    </row>
    <row r="76" spans="1:56" hidden="1">
      <c r="A76" s="32">
        <v>8</v>
      </c>
      <c r="B76" s="61"/>
      <c r="C76" s="33"/>
      <c r="D76" s="34"/>
      <c r="E76" s="35"/>
      <c r="F76" s="36"/>
      <c r="G76" s="73"/>
      <c r="H76" s="72"/>
      <c r="I76" s="74">
        <f>IF(H76=Tablas!$B$5,Tablas!$C$5,VLOOKUP(H76,Tablas!$B$5:$D$40,2,FALSE))</f>
        <v>1</v>
      </c>
      <c r="J76" s="71">
        <f>IF(I76=0,"",VLOOKUP(I76,Tablas!$C$5:$D$40,2,FALSE))</f>
        <v>0</v>
      </c>
      <c r="K76" s="37" t="str">
        <f t="shared" si="96"/>
        <v>0</v>
      </c>
      <c r="L76" s="38">
        <f t="shared" si="67"/>
        <v>0</v>
      </c>
      <c r="M76" s="38">
        <f t="shared" si="68"/>
        <v>0</v>
      </c>
      <c r="N76" s="38">
        <f t="shared" si="69"/>
        <v>0</v>
      </c>
      <c r="O76" s="38">
        <f t="shared" si="70"/>
        <v>0</v>
      </c>
      <c r="P76" s="38">
        <f t="shared" si="71"/>
        <v>0</v>
      </c>
      <c r="Q76" s="39">
        <v>1</v>
      </c>
      <c r="R76" s="40">
        <f t="shared" si="72"/>
        <v>0</v>
      </c>
      <c r="S76" s="39">
        <v>1</v>
      </c>
      <c r="T76" s="41">
        <f t="shared" si="73"/>
        <v>0</v>
      </c>
      <c r="U76" s="42">
        <f t="shared" si="74"/>
        <v>0</v>
      </c>
      <c r="V76" s="43">
        <f t="shared" si="75"/>
        <v>0</v>
      </c>
      <c r="W76" s="193">
        <f t="shared" si="76"/>
        <v>10.5</v>
      </c>
      <c r="X76" s="44">
        <f t="shared" si="77"/>
        <v>0</v>
      </c>
      <c r="Y76" s="45">
        <f t="shared" si="97"/>
        <v>0</v>
      </c>
      <c r="Z76" s="46" t="s">
        <v>0</v>
      </c>
      <c r="AA76" s="39">
        <v>1</v>
      </c>
      <c r="AB76" s="47">
        <f t="shared" si="78"/>
        <v>0</v>
      </c>
      <c r="AC76" s="39">
        <v>1</v>
      </c>
      <c r="AD76" s="47">
        <f t="shared" si="79"/>
        <v>0</v>
      </c>
      <c r="AE76" s="39">
        <v>1</v>
      </c>
      <c r="AF76" s="47">
        <f t="shared" si="80"/>
        <v>0</v>
      </c>
      <c r="AG76" s="188"/>
      <c r="AH76" s="194">
        <f t="shared" si="81"/>
        <v>3</v>
      </c>
      <c r="AI76" s="49">
        <f t="shared" si="82"/>
        <v>0</v>
      </c>
      <c r="AJ76" s="50">
        <f t="shared" si="83"/>
        <v>0</v>
      </c>
      <c r="AK76" s="188"/>
      <c r="AL76" s="194">
        <f t="shared" si="84"/>
        <v>3</v>
      </c>
      <c r="AM76" s="49">
        <f t="shared" si="85"/>
        <v>0</v>
      </c>
      <c r="AN76" s="50">
        <f t="shared" si="86"/>
        <v>0</v>
      </c>
      <c r="AO76" s="62"/>
      <c r="AP76" s="49">
        <f t="shared" si="35"/>
        <v>0</v>
      </c>
      <c r="AQ76" s="50">
        <f t="shared" si="36"/>
        <v>0</v>
      </c>
      <c r="AR76" s="188"/>
      <c r="AS76" s="49">
        <f t="shared" si="87"/>
        <v>0</v>
      </c>
      <c r="AT76" s="50">
        <f t="shared" si="88"/>
        <v>0</v>
      </c>
      <c r="AU76" s="62"/>
      <c r="AV76" s="49">
        <f t="shared" si="89"/>
        <v>0</v>
      </c>
      <c r="AW76" s="50">
        <f t="shared" si="90"/>
        <v>0</v>
      </c>
      <c r="AX76" s="188"/>
      <c r="AY76" s="49">
        <f t="shared" si="91"/>
        <v>0</v>
      </c>
      <c r="AZ76" s="50">
        <f t="shared" si="92"/>
        <v>0</v>
      </c>
      <c r="BA76" s="188"/>
      <c r="BB76" s="49">
        <f t="shared" si="93"/>
        <v>0</v>
      </c>
      <c r="BC76" s="50">
        <f t="shared" si="94"/>
        <v>0</v>
      </c>
      <c r="BD76" s="51">
        <f t="shared" si="95"/>
        <v>0</v>
      </c>
    </row>
    <row r="77" spans="1:56" hidden="1">
      <c r="A77" s="32">
        <v>8</v>
      </c>
      <c r="B77" s="61"/>
      <c r="C77" s="33"/>
      <c r="D77" s="34"/>
      <c r="E77" s="35"/>
      <c r="F77" s="36"/>
      <c r="G77" s="73"/>
      <c r="H77" s="72"/>
      <c r="I77" s="74">
        <f>IF(H77=Tablas!$B$5,Tablas!$C$5,VLOOKUP(H77,Tablas!$B$5:$D$40,2,FALSE))</f>
        <v>1</v>
      </c>
      <c r="J77" s="71">
        <f>IF(I77=0,"",VLOOKUP(I77,Tablas!$C$5:$D$40,2,FALSE))</f>
        <v>0</v>
      </c>
      <c r="K77" s="37" t="str">
        <f t="shared" si="96"/>
        <v>0</v>
      </c>
      <c r="L77" s="38">
        <f t="shared" si="67"/>
        <v>0</v>
      </c>
      <c r="M77" s="38">
        <f t="shared" si="68"/>
        <v>0</v>
      </c>
      <c r="N77" s="38">
        <f t="shared" si="69"/>
        <v>0</v>
      </c>
      <c r="O77" s="38">
        <f t="shared" si="70"/>
        <v>0</v>
      </c>
      <c r="P77" s="38">
        <f t="shared" si="71"/>
        <v>0</v>
      </c>
      <c r="Q77" s="39">
        <v>1</v>
      </c>
      <c r="R77" s="40">
        <f t="shared" si="72"/>
        <v>0</v>
      </c>
      <c r="S77" s="39">
        <v>1</v>
      </c>
      <c r="T77" s="41">
        <f t="shared" si="73"/>
        <v>0</v>
      </c>
      <c r="U77" s="42">
        <f t="shared" si="74"/>
        <v>0</v>
      </c>
      <c r="V77" s="43">
        <f t="shared" si="75"/>
        <v>0</v>
      </c>
      <c r="W77" s="193">
        <f t="shared" si="76"/>
        <v>10.5</v>
      </c>
      <c r="X77" s="44">
        <f t="shared" si="77"/>
        <v>0</v>
      </c>
      <c r="Y77" s="45">
        <f t="shared" si="97"/>
        <v>0</v>
      </c>
      <c r="Z77" s="46" t="s">
        <v>0</v>
      </c>
      <c r="AA77" s="39">
        <v>1</v>
      </c>
      <c r="AB77" s="47">
        <f t="shared" si="78"/>
        <v>0</v>
      </c>
      <c r="AC77" s="39">
        <v>1</v>
      </c>
      <c r="AD77" s="47">
        <f t="shared" si="79"/>
        <v>0</v>
      </c>
      <c r="AE77" s="39">
        <v>1</v>
      </c>
      <c r="AF77" s="47">
        <f t="shared" si="80"/>
        <v>0</v>
      </c>
      <c r="AG77" s="188"/>
      <c r="AH77" s="194">
        <f t="shared" si="81"/>
        <v>3</v>
      </c>
      <c r="AI77" s="49">
        <f t="shared" si="82"/>
        <v>0</v>
      </c>
      <c r="AJ77" s="50">
        <f t="shared" si="83"/>
        <v>0</v>
      </c>
      <c r="AK77" s="188"/>
      <c r="AL77" s="194">
        <f t="shared" si="84"/>
        <v>3</v>
      </c>
      <c r="AM77" s="49">
        <f t="shared" si="85"/>
        <v>0</v>
      </c>
      <c r="AN77" s="50">
        <f t="shared" si="86"/>
        <v>0</v>
      </c>
      <c r="AO77" s="62"/>
      <c r="AP77" s="49">
        <f t="shared" si="35"/>
        <v>0</v>
      </c>
      <c r="AQ77" s="50">
        <f t="shared" si="36"/>
        <v>0</v>
      </c>
      <c r="AR77" s="188"/>
      <c r="AS77" s="49">
        <f t="shared" si="87"/>
        <v>0</v>
      </c>
      <c r="AT77" s="50">
        <f t="shared" si="88"/>
        <v>0</v>
      </c>
      <c r="AU77" s="62"/>
      <c r="AV77" s="49">
        <f t="shared" si="89"/>
        <v>0</v>
      </c>
      <c r="AW77" s="50">
        <f t="shared" si="90"/>
        <v>0</v>
      </c>
      <c r="AX77" s="188"/>
      <c r="AY77" s="49">
        <f t="shared" si="91"/>
        <v>0</v>
      </c>
      <c r="AZ77" s="50">
        <f t="shared" si="92"/>
        <v>0</v>
      </c>
      <c r="BA77" s="188"/>
      <c r="BB77" s="49">
        <f t="shared" si="93"/>
        <v>0</v>
      </c>
      <c r="BC77" s="50">
        <f t="shared" si="94"/>
        <v>0</v>
      </c>
      <c r="BD77" s="51">
        <f t="shared" si="95"/>
        <v>0</v>
      </c>
    </row>
    <row r="78" spans="1:56" hidden="1">
      <c r="A78" s="32">
        <v>8</v>
      </c>
      <c r="B78" s="61"/>
      <c r="C78" s="33"/>
      <c r="D78" s="34"/>
      <c r="E78" s="35"/>
      <c r="F78" s="36"/>
      <c r="G78" s="73"/>
      <c r="H78" s="72"/>
      <c r="I78" s="74">
        <f>IF(H78=Tablas!$B$5,Tablas!$C$5,VLOOKUP(H78,Tablas!$B$5:$D$40,2,FALSE))</f>
        <v>1</v>
      </c>
      <c r="J78" s="71">
        <f>IF(I78=0,"",VLOOKUP(I78,Tablas!$C$5:$D$40,2,FALSE))</f>
        <v>0</v>
      </c>
      <c r="K78" s="37" t="str">
        <f t="shared" si="96"/>
        <v>0</v>
      </c>
      <c r="L78" s="38">
        <f t="shared" si="67"/>
        <v>0</v>
      </c>
      <c r="M78" s="38">
        <f t="shared" si="68"/>
        <v>0</v>
      </c>
      <c r="N78" s="38">
        <f t="shared" si="69"/>
        <v>0</v>
      </c>
      <c r="O78" s="38">
        <f t="shared" si="70"/>
        <v>0</v>
      </c>
      <c r="P78" s="38">
        <f t="shared" si="71"/>
        <v>0</v>
      </c>
      <c r="Q78" s="39">
        <v>1</v>
      </c>
      <c r="R78" s="40">
        <f t="shared" si="72"/>
        <v>0</v>
      </c>
      <c r="S78" s="39">
        <v>1</v>
      </c>
      <c r="T78" s="41">
        <f t="shared" si="73"/>
        <v>0</v>
      </c>
      <c r="U78" s="42">
        <f t="shared" si="74"/>
        <v>0</v>
      </c>
      <c r="V78" s="43">
        <f t="shared" si="75"/>
        <v>0</v>
      </c>
      <c r="W78" s="193">
        <f t="shared" si="76"/>
        <v>10.5</v>
      </c>
      <c r="X78" s="44">
        <f t="shared" si="77"/>
        <v>0</v>
      </c>
      <c r="Y78" s="45">
        <f t="shared" si="97"/>
        <v>0</v>
      </c>
      <c r="Z78" s="46" t="s">
        <v>0</v>
      </c>
      <c r="AA78" s="39">
        <v>1</v>
      </c>
      <c r="AB78" s="47">
        <f t="shared" si="78"/>
        <v>0</v>
      </c>
      <c r="AC78" s="39">
        <v>1</v>
      </c>
      <c r="AD78" s="47">
        <f t="shared" si="79"/>
        <v>0</v>
      </c>
      <c r="AE78" s="39">
        <v>1</v>
      </c>
      <c r="AF78" s="47">
        <f t="shared" si="80"/>
        <v>0</v>
      </c>
      <c r="AG78" s="188"/>
      <c r="AH78" s="194">
        <f t="shared" si="81"/>
        <v>3</v>
      </c>
      <c r="AI78" s="49">
        <f t="shared" si="82"/>
        <v>0</v>
      </c>
      <c r="AJ78" s="50">
        <f t="shared" si="83"/>
        <v>0</v>
      </c>
      <c r="AK78" s="188"/>
      <c r="AL78" s="194">
        <f t="shared" si="84"/>
        <v>3</v>
      </c>
      <c r="AM78" s="49">
        <f t="shared" si="85"/>
        <v>0</v>
      </c>
      <c r="AN78" s="50">
        <f t="shared" si="86"/>
        <v>0</v>
      </c>
      <c r="AO78" s="62"/>
      <c r="AP78" s="49">
        <f t="shared" si="35"/>
        <v>0</v>
      </c>
      <c r="AQ78" s="50">
        <f t="shared" si="36"/>
        <v>0</v>
      </c>
      <c r="AR78" s="188"/>
      <c r="AS78" s="49">
        <f t="shared" si="87"/>
        <v>0</v>
      </c>
      <c r="AT78" s="50">
        <f t="shared" si="88"/>
        <v>0</v>
      </c>
      <c r="AU78" s="62"/>
      <c r="AV78" s="49">
        <f t="shared" si="89"/>
        <v>0</v>
      </c>
      <c r="AW78" s="50">
        <f t="shared" si="90"/>
        <v>0</v>
      </c>
      <c r="AX78" s="188"/>
      <c r="AY78" s="49">
        <f t="shared" si="91"/>
        <v>0</v>
      </c>
      <c r="AZ78" s="50">
        <f t="shared" si="92"/>
        <v>0</v>
      </c>
      <c r="BA78" s="188"/>
      <c r="BB78" s="49">
        <f t="shared" si="93"/>
        <v>0</v>
      </c>
      <c r="BC78" s="50">
        <f t="shared" si="94"/>
        <v>0</v>
      </c>
      <c r="BD78" s="51">
        <f t="shared" si="95"/>
        <v>0</v>
      </c>
    </row>
    <row r="79" spans="1:56" hidden="1">
      <c r="A79" s="32">
        <v>8</v>
      </c>
      <c r="B79" s="61"/>
      <c r="C79" s="33"/>
      <c r="D79" s="34"/>
      <c r="E79" s="35"/>
      <c r="F79" s="36"/>
      <c r="G79" s="73"/>
      <c r="H79" s="72"/>
      <c r="I79" s="74">
        <f>IF(H79=Tablas!$B$5,Tablas!$C$5,VLOOKUP(H79,Tablas!$B$5:$D$40,2,FALSE))</f>
        <v>1</v>
      </c>
      <c r="J79" s="71">
        <f>IF(I79=0,"",VLOOKUP(I79,Tablas!$C$5:$D$40,2,FALSE))</f>
        <v>0</v>
      </c>
      <c r="K79" s="37" t="str">
        <f t="shared" si="96"/>
        <v>0</v>
      </c>
      <c r="L79" s="38">
        <f t="shared" si="67"/>
        <v>0</v>
      </c>
      <c r="M79" s="38">
        <f t="shared" si="68"/>
        <v>0</v>
      </c>
      <c r="N79" s="38">
        <f t="shared" si="69"/>
        <v>0</v>
      </c>
      <c r="O79" s="38">
        <f t="shared" si="70"/>
        <v>0</v>
      </c>
      <c r="P79" s="38">
        <f t="shared" si="71"/>
        <v>0</v>
      </c>
      <c r="Q79" s="39">
        <v>1</v>
      </c>
      <c r="R79" s="40">
        <f t="shared" si="72"/>
        <v>0</v>
      </c>
      <c r="S79" s="39">
        <v>1</v>
      </c>
      <c r="T79" s="41">
        <f t="shared" si="73"/>
        <v>0</v>
      </c>
      <c r="U79" s="42">
        <f t="shared" si="74"/>
        <v>0</v>
      </c>
      <c r="V79" s="43">
        <f t="shared" si="75"/>
        <v>0</v>
      </c>
      <c r="W79" s="193">
        <f t="shared" si="76"/>
        <v>10.5</v>
      </c>
      <c r="X79" s="44">
        <f t="shared" si="77"/>
        <v>0</v>
      </c>
      <c r="Y79" s="45">
        <f t="shared" si="97"/>
        <v>0</v>
      </c>
      <c r="Z79" s="46" t="s">
        <v>0</v>
      </c>
      <c r="AA79" s="39">
        <v>1</v>
      </c>
      <c r="AB79" s="47">
        <f t="shared" si="78"/>
        <v>0</v>
      </c>
      <c r="AC79" s="39">
        <v>1</v>
      </c>
      <c r="AD79" s="47">
        <f t="shared" si="79"/>
        <v>0</v>
      </c>
      <c r="AE79" s="39">
        <v>1</v>
      </c>
      <c r="AF79" s="47">
        <f t="shared" si="80"/>
        <v>0</v>
      </c>
      <c r="AG79" s="188"/>
      <c r="AH79" s="194">
        <f t="shared" si="81"/>
        <v>3</v>
      </c>
      <c r="AI79" s="49">
        <f t="shared" si="82"/>
        <v>0</v>
      </c>
      <c r="AJ79" s="50">
        <f t="shared" si="83"/>
        <v>0</v>
      </c>
      <c r="AK79" s="188"/>
      <c r="AL79" s="194">
        <f t="shared" si="84"/>
        <v>3</v>
      </c>
      <c r="AM79" s="49">
        <f t="shared" si="85"/>
        <v>0</v>
      </c>
      <c r="AN79" s="50">
        <f t="shared" si="86"/>
        <v>0</v>
      </c>
      <c r="AO79" s="62"/>
      <c r="AP79" s="49">
        <f t="shared" si="35"/>
        <v>0</v>
      </c>
      <c r="AQ79" s="50">
        <f t="shared" si="36"/>
        <v>0</v>
      </c>
      <c r="AR79" s="188"/>
      <c r="AS79" s="49">
        <f t="shared" si="87"/>
        <v>0</v>
      </c>
      <c r="AT79" s="50">
        <f t="shared" si="88"/>
        <v>0</v>
      </c>
      <c r="AU79" s="62"/>
      <c r="AV79" s="49">
        <f t="shared" si="89"/>
        <v>0</v>
      </c>
      <c r="AW79" s="50">
        <f t="shared" si="90"/>
        <v>0</v>
      </c>
      <c r="AX79" s="188"/>
      <c r="AY79" s="49">
        <f t="shared" si="91"/>
        <v>0</v>
      </c>
      <c r="AZ79" s="50">
        <f t="shared" si="92"/>
        <v>0</v>
      </c>
      <c r="BA79" s="188"/>
      <c r="BB79" s="49">
        <f t="shared" si="93"/>
        <v>0</v>
      </c>
      <c r="BC79" s="50">
        <f t="shared" si="94"/>
        <v>0</v>
      </c>
      <c r="BD79" s="51">
        <f t="shared" si="95"/>
        <v>0</v>
      </c>
    </row>
    <row r="80" spans="1:56" hidden="1">
      <c r="A80" s="32">
        <v>8</v>
      </c>
      <c r="B80" s="61"/>
      <c r="C80" s="33"/>
      <c r="D80" s="34"/>
      <c r="E80" s="35"/>
      <c r="F80" s="36"/>
      <c r="G80" s="73"/>
      <c r="H80" s="72"/>
      <c r="I80" s="74">
        <f>IF(H80=Tablas!$B$5,Tablas!$C$5,VLOOKUP(H80,Tablas!$B$5:$D$40,2,FALSE))</f>
        <v>1</v>
      </c>
      <c r="J80" s="71">
        <f>IF(I80=0,"",VLOOKUP(I80,Tablas!$C$5:$D$40,2,FALSE))</f>
        <v>0</v>
      </c>
      <c r="K80" s="37" t="str">
        <f t="shared" si="96"/>
        <v>0</v>
      </c>
      <c r="L80" s="38">
        <f t="shared" si="67"/>
        <v>0</v>
      </c>
      <c r="M80" s="38">
        <f t="shared" si="68"/>
        <v>0</v>
      </c>
      <c r="N80" s="38">
        <f t="shared" si="69"/>
        <v>0</v>
      </c>
      <c r="O80" s="38">
        <f t="shared" si="70"/>
        <v>0</v>
      </c>
      <c r="P80" s="38">
        <f t="shared" si="71"/>
        <v>0</v>
      </c>
      <c r="Q80" s="39">
        <v>1</v>
      </c>
      <c r="R80" s="40">
        <f t="shared" si="72"/>
        <v>0</v>
      </c>
      <c r="S80" s="39">
        <v>1</v>
      </c>
      <c r="T80" s="41">
        <f t="shared" si="73"/>
        <v>0</v>
      </c>
      <c r="U80" s="42">
        <f t="shared" si="74"/>
        <v>0</v>
      </c>
      <c r="V80" s="43">
        <f t="shared" si="75"/>
        <v>0</v>
      </c>
      <c r="W80" s="193">
        <f t="shared" si="76"/>
        <v>10.5</v>
      </c>
      <c r="X80" s="44">
        <f t="shared" si="77"/>
        <v>0</v>
      </c>
      <c r="Y80" s="45">
        <f t="shared" si="97"/>
        <v>0</v>
      </c>
      <c r="Z80" s="46" t="s">
        <v>0</v>
      </c>
      <c r="AA80" s="39">
        <v>1</v>
      </c>
      <c r="AB80" s="47">
        <f t="shared" si="78"/>
        <v>0</v>
      </c>
      <c r="AC80" s="39">
        <v>1</v>
      </c>
      <c r="AD80" s="47">
        <f t="shared" si="79"/>
        <v>0</v>
      </c>
      <c r="AE80" s="39">
        <v>1</v>
      </c>
      <c r="AF80" s="47">
        <f t="shared" si="80"/>
        <v>0</v>
      </c>
      <c r="AG80" s="188"/>
      <c r="AH80" s="194">
        <f t="shared" si="81"/>
        <v>3</v>
      </c>
      <c r="AI80" s="49">
        <f t="shared" si="82"/>
        <v>0</v>
      </c>
      <c r="AJ80" s="50">
        <f t="shared" si="83"/>
        <v>0</v>
      </c>
      <c r="AK80" s="188"/>
      <c r="AL80" s="194">
        <f t="shared" si="84"/>
        <v>3</v>
      </c>
      <c r="AM80" s="49">
        <f t="shared" si="85"/>
        <v>0</v>
      </c>
      <c r="AN80" s="50">
        <f t="shared" si="86"/>
        <v>0</v>
      </c>
      <c r="AO80" s="62"/>
      <c r="AP80" s="49">
        <f t="shared" si="35"/>
        <v>0</v>
      </c>
      <c r="AQ80" s="50">
        <f t="shared" si="36"/>
        <v>0</v>
      </c>
      <c r="AR80" s="188"/>
      <c r="AS80" s="49">
        <f t="shared" si="87"/>
        <v>0</v>
      </c>
      <c r="AT80" s="50">
        <f t="shared" si="88"/>
        <v>0</v>
      </c>
      <c r="AU80" s="62"/>
      <c r="AV80" s="49">
        <f t="shared" si="89"/>
        <v>0</v>
      </c>
      <c r="AW80" s="50">
        <f t="shared" si="90"/>
        <v>0</v>
      </c>
      <c r="AX80" s="188"/>
      <c r="AY80" s="49">
        <f t="shared" si="91"/>
        <v>0</v>
      </c>
      <c r="AZ80" s="50">
        <f t="shared" si="92"/>
        <v>0</v>
      </c>
      <c r="BA80" s="188"/>
      <c r="BB80" s="49">
        <f t="shared" si="93"/>
        <v>0</v>
      </c>
      <c r="BC80" s="50">
        <f t="shared" si="94"/>
        <v>0</v>
      </c>
      <c r="BD80" s="51">
        <f t="shared" si="95"/>
        <v>0</v>
      </c>
    </row>
    <row r="81" spans="1:56" hidden="1">
      <c r="A81" s="32">
        <v>8</v>
      </c>
      <c r="B81" s="61"/>
      <c r="C81" s="33"/>
      <c r="D81" s="34"/>
      <c r="E81" s="35"/>
      <c r="F81" s="36"/>
      <c r="G81" s="73"/>
      <c r="H81" s="72"/>
      <c r="I81" s="74">
        <f>IF(H81=Tablas!$B$5,Tablas!$C$5,VLOOKUP(H81,Tablas!$B$5:$D$40,2,FALSE))</f>
        <v>1</v>
      </c>
      <c r="J81" s="71">
        <f>IF(I81=0,"",VLOOKUP(I81,Tablas!$C$5:$D$40,2,FALSE))</f>
        <v>0</v>
      </c>
      <c r="K81" s="37" t="str">
        <f t="shared" si="96"/>
        <v>0</v>
      </c>
      <c r="L81" s="38">
        <f t="shared" si="67"/>
        <v>0</v>
      </c>
      <c r="M81" s="38">
        <f t="shared" si="68"/>
        <v>0</v>
      </c>
      <c r="N81" s="38">
        <f t="shared" si="69"/>
        <v>0</v>
      </c>
      <c r="O81" s="38">
        <f t="shared" si="70"/>
        <v>0</v>
      </c>
      <c r="P81" s="38">
        <f t="shared" si="71"/>
        <v>0</v>
      </c>
      <c r="Q81" s="39">
        <v>1</v>
      </c>
      <c r="R81" s="40">
        <f t="shared" si="72"/>
        <v>0</v>
      </c>
      <c r="S81" s="39">
        <v>1</v>
      </c>
      <c r="T81" s="41">
        <f t="shared" si="73"/>
        <v>0</v>
      </c>
      <c r="U81" s="42">
        <f t="shared" si="74"/>
        <v>0</v>
      </c>
      <c r="V81" s="43">
        <f t="shared" si="75"/>
        <v>0</v>
      </c>
      <c r="W81" s="193">
        <f t="shared" si="76"/>
        <v>10.5</v>
      </c>
      <c r="X81" s="44">
        <f t="shared" si="77"/>
        <v>0</v>
      </c>
      <c r="Y81" s="45">
        <f t="shared" si="97"/>
        <v>0</v>
      </c>
      <c r="Z81" s="46" t="s">
        <v>0</v>
      </c>
      <c r="AA81" s="39">
        <v>1</v>
      </c>
      <c r="AB81" s="47">
        <f t="shared" si="78"/>
        <v>0</v>
      </c>
      <c r="AC81" s="39">
        <v>1</v>
      </c>
      <c r="AD81" s="47">
        <f t="shared" si="79"/>
        <v>0</v>
      </c>
      <c r="AE81" s="39">
        <v>1</v>
      </c>
      <c r="AF81" s="47">
        <f t="shared" si="80"/>
        <v>0</v>
      </c>
      <c r="AG81" s="188"/>
      <c r="AH81" s="194">
        <f t="shared" si="81"/>
        <v>3</v>
      </c>
      <c r="AI81" s="49">
        <f t="shared" si="82"/>
        <v>0</v>
      </c>
      <c r="AJ81" s="50">
        <f t="shared" si="83"/>
        <v>0</v>
      </c>
      <c r="AK81" s="188"/>
      <c r="AL81" s="194">
        <f t="shared" si="84"/>
        <v>3</v>
      </c>
      <c r="AM81" s="49">
        <f t="shared" si="85"/>
        <v>0</v>
      </c>
      <c r="AN81" s="50">
        <f t="shared" si="86"/>
        <v>0</v>
      </c>
      <c r="AO81" s="62"/>
      <c r="AP81" s="49">
        <f t="shared" si="35"/>
        <v>0</v>
      </c>
      <c r="AQ81" s="50">
        <f t="shared" si="36"/>
        <v>0</v>
      </c>
      <c r="AR81" s="188"/>
      <c r="AS81" s="49">
        <f t="shared" si="87"/>
        <v>0</v>
      </c>
      <c r="AT81" s="50">
        <f t="shared" si="88"/>
        <v>0</v>
      </c>
      <c r="AU81" s="62"/>
      <c r="AV81" s="49">
        <f t="shared" si="89"/>
        <v>0</v>
      </c>
      <c r="AW81" s="50">
        <f t="shared" si="90"/>
        <v>0</v>
      </c>
      <c r="AX81" s="188"/>
      <c r="AY81" s="49">
        <f t="shared" si="91"/>
        <v>0</v>
      </c>
      <c r="AZ81" s="50">
        <f t="shared" si="92"/>
        <v>0</v>
      </c>
      <c r="BA81" s="188"/>
      <c r="BB81" s="49">
        <f t="shared" si="93"/>
        <v>0</v>
      </c>
      <c r="BC81" s="50">
        <f t="shared" si="94"/>
        <v>0</v>
      </c>
      <c r="BD81" s="51">
        <f t="shared" si="95"/>
        <v>0</v>
      </c>
    </row>
    <row r="82" spans="1:56" hidden="1">
      <c r="A82" s="32">
        <v>8</v>
      </c>
      <c r="B82" s="61"/>
      <c r="C82" s="33"/>
      <c r="D82" s="34"/>
      <c r="E82" s="35"/>
      <c r="F82" s="36"/>
      <c r="G82" s="73"/>
      <c r="H82" s="72"/>
      <c r="I82" s="74">
        <f>IF(H82=Tablas!$B$5,Tablas!$C$5,VLOOKUP(H82,Tablas!$B$5:$D$40,2,FALSE))</f>
        <v>1</v>
      </c>
      <c r="J82" s="71">
        <f>IF(I82=0,"",VLOOKUP(I82,Tablas!$C$5:$D$40,2,FALSE))</f>
        <v>0</v>
      </c>
      <c r="K82" s="37" t="str">
        <f t="shared" si="96"/>
        <v>0</v>
      </c>
      <c r="L82" s="38">
        <f t="shared" si="67"/>
        <v>0</v>
      </c>
      <c r="M82" s="38">
        <f t="shared" si="68"/>
        <v>0</v>
      </c>
      <c r="N82" s="38">
        <f t="shared" si="69"/>
        <v>0</v>
      </c>
      <c r="O82" s="38">
        <f t="shared" si="70"/>
        <v>0</v>
      </c>
      <c r="P82" s="38">
        <f t="shared" si="71"/>
        <v>0</v>
      </c>
      <c r="Q82" s="39">
        <v>1</v>
      </c>
      <c r="R82" s="40">
        <f t="shared" si="72"/>
        <v>0</v>
      </c>
      <c r="S82" s="39">
        <v>1</v>
      </c>
      <c r="T82" s="41">
        <f t="shared" si="73"/>
        <v>0</v>
      </c>
      <c r="U82" s="42">
        <f t="shared" si="74"/>
        <v>0</v>
      </c>
      <c r="V82" s="43">
        <f t="shared" si="75"/>
        <v>0</v>
      </c>
      <c r="W82" s="193">
        <f t="shared" si="76"/>
        <v>10.5</v>
      </c>
      <c r="X82" s="44">
        <f t="shared" si="77"/>
        <v>0</v>
      </c>
      <c r="Y82" s="45">
        <f t="shared" si="97"/>
        <v>0</v>
      </c>
      <c r="Z82" s="46" t="s">
        <v>0</v>
      </c>
      <c r="AA82" s="39">
        <v>1</v>
      </c>
      <c r="AB82" s="47">
        <f t="shared" si="78"/>
        <v>0</v>
      </c>
      <c r="AC82" s="39">
        <v>1</v>
      </c>
      <c r="AD82" s="47">
        <f t="shared" si="79"/>
        <v>0</v>
      </c>
      <c r="AE82" s="39">
        <v>1</v>
      </c>
      <c r="AF82" s="47">
        <f t="shared" si="80"/>
        <v>0</v>
      </c>
      <c r="AG82" s="188"/>
      <c r="AH82" s="194">
        <f t="shared" si="81"/>
        <v>3</v>
      </c>
      <c r="AI82" s="49">
        <f t="shared" si="82"/>
        <v>0</v>
      </c>
      <c r="AJ82" s="50">
        <f t="shared" si="83"/>
        <v>0</v>
      </c>
      <c r="AK82" s="188"/>
      <c r="AL82" s="194">
        <f t="shared" si="84"/>
        <v>3</v>
      </c>
      <c r="AM82" s="49">
        <f t="shared" si="85"/>
        <v>0</v>
      </c>
      <c r="AN82" s="50">
        <f t="shared" si="86"/>
        <v>0</v>
      </c>
      <c r="AO82" s="62"/>
      <c r="AP82" s="49">
        <f t="shared" si="35"/>
        <v>0</v>
      </c>
      <c r="AQ82" s="50">
        <f t="shared" si="36"/>
        <v>0</v>
      </c>
      <c r="AR82" s="188"/>
      <c r="AS82" s="49">
        <f t="shared" si="87"/>
        <v>0</v>
      </c>
      <c r="AT82" s="50">
        <f t="shared" si="88"/>
        <v>0</v>
      </c>
      <c r="AU82" s="62"/>
      <c r="AV82" s="49">
        <f t="shared" si="89"/>
        <v>0</v>
      </c>
      <c r="AW82" s="50">
        <f t="shared" si="90"/>
        <v>0</v>
      </c>
      <c r="AX82" s="188"/>
      <c r="AY82" s="49">
        <f t="shared" si="91"/>
        <v>0</v>
      </c>
      <c r="AZ82" s="50">
        <f t="shared" si="92"/>
        <v>0</v>
      </c>
      <c r="BA82" s="188"/>
      <c r="BB82" s="49">
        <f t="shared" si="93"/>
        <v>0</v>
      </c>
      <c r="BC82" s="50">
        <f t="shared" si="94"/>
        <v>0</v>
      </c>
      <c r="BD82" s="51">
        <f t="shared" si="95"/>
        <v>0</v>
      </c>
    </row>
    <row r="83" spans="1:56" hidden="1">
      <c r="A83" s="32">
        <v>8</v>
      </c>
      <c r="B83" s="61"/>
      <c r="C83" s="33"/>
      <c r="D83" s="34"/>
      <c r="E83" s="35"/>
      <c r="F83" s="36"/>
      <c r="G83" s="73"/>
      <c r="H83" s="72"/>
      <c r="I83" s="74">
        <f>IF(H83=Tablas!$B$5,Tablas!$C$5,VLOOKUP(H83,Tablas!$B$5:$D$40,2,FALSE))</f>
        <v>1</v>
      </c>
      <c r="J83" s="71">
        <f>IF(I83=0,"",VLOOKUP(I83,Tablas!$C$5:$D$40,2,FALSE))</f>
        <v>0</v>
      </c>
      <c r="K83" s="37" t="str">
        <f t="shared" si="96"/>
        <v>0</v>
      </c>
      <c r="L83" s="38">
        <f t="shared" si="67"/>
        <v>0</v>
      </c>
      <c r="M83" s="38">
        <f t="shared" si="68"/>
        <v>0</v>
      </c>
      <c r="N83" s="38">
        <f t="shared" si="69"/>
        <v>0</v>
      </c>
      <c r="O83" s="38">
        <f t="shared" si="70"/>
        <v>0</v>
      </c>
      <c r="P83" s="38">
        <f t="shared" si="71"/>
        <v>0</v>
      </c>
      <c r="Q83" s="39">
        <v>1</v>
      </c>
      <c r="R83" s="40">
        <f t="shared" si="72"/>
        <v>0</v>
      </c>
      <c r="S83" s="39">
        <v>1</v>
      </c>
      <c r="T83" s="41">
        <f t="shared" si="73"/>
        <v>0</v>
      </c>
      <c r="U83" s="42">
        <f t="shared" si="74"/>
        <v>0</v>
      </c>
      <c r="V83" s="43">
        <f t="shared" si="75"/>
        <v>0</v>
      </c>
      <c r="W83" s="193">
        <f t="shared" si="76"/>
        <v>10.5</v>
      </c>
      <c r="X83" s="44">
        <f t="shared" si="77"/>
        <v>0</v>
      </c>
      <c r="Y83" s="45">
        <f t="shared" si="97"/>
        <v>0</v>
      </c>
      <c r="Z83" s="46" t="s">
        <v>0</v>
      </c>
      <c r="AA83" s="39">
        <v>1</v>
      </c>
      <c r="AB83" s="47">
        <f t="shared" si="78"/>
        <v>0</v>
      </c>
      <c r="AC83" s="39">
        <v>1</v>
      </c>
      <c r="AD83" s="47">
        <f t="shared" si="79"/>
        <v>0</v>
      </c>
      <c r="AE83" s="39">
        <v>1</v>
      </c>
      <c r="AF83" s="47">
        <f t="shared" si="80"/>
        <v>0</v>
      </c>
      <c r="AG83" s="188"/>
      <c r="AH83" s="194">
        <f t="shared" si="81"/>
        <v>3</v>
      </c>
      <c r="AI83" s="49">
        <f t="shared" si="82"/>
        <v>0</v>
      </c>
      <c r="AJ83" s="50">
        <f t="shared" si="83"/>
        <v>0</v>
      </c>
      <c r="AK83" s="188"/>
      <c r="AL83" s="194">
        <f t="shared" si="84"/>
        <v>3</v>
      </c>
      <c r="AM83" s="49">
        <f t="shared" si="85"/>
        <v>0</v>
      </c>
      <c r="AN83" s="50">
        <f t="shared" si="86"/>
        <v>0</v>
      </c>
      <c r="AO83" s="62"/>
      <c r="AP83" s="49">
        <f t="shared" si="35"/>
        <v>0</v>
      </c>
      <c r="AQ83" s="50">
        <f t="shared" si="36"/>
        <v>0</v>
      </c>
      <c r="AR83" s="188"/>
      <c r="AS83" s="49">
        <f t="shared" si="87"/>
        <v>0</v>
      </c>
      <c r="AT83" s="50">
        <f t="shared" si="88"/>
        <v>0</v>
      </c>
      <c r="AU83" s="62"/>
      <c r="AV83" s="49">
        <f t="shared" si="89"/>
        <v>0</v>
      </c>
      <c r="AW83" s="50">
        <f t="shared" si="90"/>
        <v>0</v>
      </c>
      <c r="AX83" s="188"/>
      <c r="AY83" s="49">
        <f t="shared" si="91"/>
        <v>0</v>
      </c>
      <c r="AZ83" s="50">
        <f t="shared" si="92"/>
        <v>0</v>
      </c>
      <c r="BA83" s="188"/>
      <c r="BB83" s="49">
        <f t="shared" si="93"/>
        <v>0</v>
      </c>
      <c r="BC83" s="50">
        <f t="shared" si="94"/>
        <v>0</v>
      </c>
      <c r="BD83" s="51">
        <f t="shared" si="95"/>
        <v>0</v>
      </c>
    </row>
    <row r="84" spans="1:56" hidden="1">
      <c r="A84" s="32">
        <v>8</v>
      </c>
      <c r="B84" s="61"/>
      <c r="C84" s="33"/>
      <c r="D84" s="34"/>
      <c r="E84" s="35"/>
      <c r="F84" s="36"/>
      <c r="G84" s="73"/>
      <c r="H84" s="72"/>
      <c r="I84" s="74">
        <f>IF(H84=Tablas!$B$5,Tablas!$C$5,VLOOKUP(H84,Tablas!$B$5:$D$40,2,FALSE))</f>
        <v>1</v>
      </c>
      <c r="J84" s="71">
        <f>IF(I84=0,"",VLOOKUP(I84,Tablas!$C$5:$D$40,2,FALSE))</f>
        <v>0</v>
      </c>
      <c r="K84" s="37" t="str">
        <f t="shared" si="96"/>
        <v>0</v>
      </c>
      <c r="L84" s="38">
        <f t="shared" si="67"/>
        <v>0</v>
      </c>
      <c r="M84" s="38">
        <f t="shared" si="68"/>
        <v>0</v>
      </c>
      <c r="N84" s="38">
        <f t="shared" si="69"/>
        <v>0</v>
      </c>
      <c r="O84" s="38">
        <f t="shared" si="70"/>
        <v>0</v>
      </c>
      <c r="P84" s="38">
        <f t="shared" si="71"/>
        <v>0</v>
      </c>
      <c r="Q84" s="39">
        <v>1</v>
      </c>
      <c r="R84" s="40">
        <f t="shared" si="72"/>
        <v>0</v>
      </c>
      <c r="S84" s="39">
        <v>1</v>
      </c>
      <c r="T84" s="41">
        <f t="shared" si="73"/>
        <v>0</v>
      </c>
      <c r="U84" s="42">
        <f t="shared" si="74"/>
        <v>0</v>
      </c>
      <c r="V84" s="43">
        <f t="shared" si="75"/>
        <v>0</v>
      </c>
      <c r="W84" s="193">
        <f t="shared" si="76"/>
        <v>10.5</v>
      </c>
      <c r="X84" s="44">
        <f t="shared" si="77"/>
        <v>0</v>
      </c>
      <c r="Y84" s="45">
        <f t="shared" si="97"/>
        <v>0</v>
      </c>
      <c r="Z84" s="46" t="s">
        <v>0</v>
      </c>
      <c r="AA84" s="39">
        <v>1</v>
      </c>
      <c r="AB84" s="47">
        <f t="shared" si="78"/>
        <v>0</v>
      </c>
      <c r="AC84" s="39">
        <v>1</v>
      </c>
      <c r="AD84" s="47">
        <f t="shared" si="79"/>
        <v>0</v>
      </c>
      <c r="AE84" s="39">
        <v>1</v>
      </c>
      <c r="AF84" s="47">
        <f t="shared" si="80"/>
        <v>0</v>
      </c>
      <c r="AG84" s="188"/>
      <c r="AH84" s="194">
        <f t="shared" si="81"/>
        <v>3</v>
      </c>
      <c r="AI84" s="49">
        <f t="shared" si="82"/>
        <v>0</v>
      </c>
      <c r="AJ84" s="50">
        <f t="shared" si="83"/>
        <v>0</v>
      </c>
      <c r="AK84" s="188"/>
      <c r="AL84" s="194">
        <f t="shared" si="84"/>
        <v>3</v>
      </c>
      <c r="AM84" s="49">
        <f t="shared" si="85"/>
        <v>0</v>
      </c>
      <c r="AN84" s="50">
        <f t="shared" si="86"/>
        <v>0</v>
      </c>
      <c r="AO84" s="62"/>
      <c r="AP84" s="49">
        <f t="shared" si="35"/>
        <v>0</v>
      </c>
      <c r="AQ84" s="50">
        <f t="shared" si="36"/>
        <v>0</v>
      </c>
      <c r="AR84" s="188"/>
      <c r="AS84" s="49">
        <f t="shared" si="87"/>
        <v>0</v>
      </c>
      <c r="AT84" s="50">
        <f t="shared" si="88"/>
        <v>0</v>
      </c>
      <c r="AU84" s="62"/>
      <c r="AV84" s="49">
        <f t="shared" si="89"/>
        <v>0</v>
      </c>
      <c r="AW84" s="50">
        <f t="shared" si="90"/>
        <v>0</v>
      </c>
      <c r="AX84" s="188"/>
      <c r="AY84" s="49">
        <f t="shared" si="91"/>
        <v>0</v>
      </c>
      <c r="AZ84" s="50">
        <f t="shared" si="92"/>
        <v>0</v>
      </c>
      <c r="BA84" s="188"/>
      <c r="BB84" s="49">
        <f t="shared" si="93"/>
        <v>0</v>
      </c>
      <c r="BC84" s="50">
        <f t="shared" si="94"/>
        <v>0</v>
      </c>
      <c r="BD84" s="51">
        <f t="shared" si="95"/>
        <v>0</v>
      </c>
    </row>
    <row r="85" spans="1:56" hidden="1">
      <c r="A85" s="32">
        <v>8</v>
      </c>
      <c r="B85" s="61"/>
      <c r="C85" s="33"/>
      <c r="D85" s="34"/>
      <c r="E85" s="35"/>
      <c r="F85" s="36"/>
      <c r="G85" s="73"/>
      <c r="H85" s="72"/>
      <c r="I85" s="74">
        <f>IF(H85=Tablas!$B$5,Tablas!$C$5,VLOOKUP(H85,Tablas!$B$5:$D$40,2,FALSE))</f>
        <v>1</v>
      </c>
      <c r="J85" s="71">
        <f>IF(I85=0,"",VLOOKUP(I85,Tablas!$C$5:$D$40,2,FALSE))</f>
        <v>0</v>
      </c>
      <c r="K85" s="37" t="str">
        <f t="shared" si="96"/>
        <v>0</v>
      </c>
      <c r="L85" s="38">
        <f t="shared" si="67"/>
        <v>0</v>
      </c>
      <c r="M85" s="38">
        <f t="shared" si="68"/>
        <v>0</v>
      </c>
      <c r="N85" s="38">
        <f t="shared" si="69"/>
        <v>0</v>
      </c>
      <c r="O85" s="38">
        <f t="shared" si="70"/>
        <v>0</v>
      </c>
      <c r="P85" s="38">
        <f t="shared" si="71"/>
        <v>0</v>
      </c>
      <c r="Q85" s="39">
        <v>1</v>
      </c>
      <c r="R85" s="40">
        <f t="shared" si="72"/>
        <v>0</v>
      </c>
      <c r="S85" s="39">
        <v>1</v>
      </c>
      <c r="T85" s="41">
        <f t="shared" si="73"/>
        <v>0</v>
      </c>
      <c r="U85" s="42">
        <f t="shared" si="74"/>
        <v>0</v>
      </c>
      <c r="V85" s="43">
        <f t="shared" si="75"/>
        <v>0</v>
      </c>
      <c r="W85" s="193">
        <f t="shared" si="76"/>
        <v>10.5</v>
      </c>
      <c r="X85" s="44">
        <f t="shared" si="77"/>
        <v>0</v>
      </c>
      <c r="Y85" s="45">
        <f t="shared" si="97"/>
        <v>0</v>
      </c>
      <c r="Z85" s="46" t="s">
        <v>0</v>
      </c>
      <c r="AA85" s="39">
        <v>1</v>
      </c>
      <c r="AB85" s="47">
        <f t="shared" si="78"/>
        <v>0</v>
      </c>
      <c r="AC85" s="39">
        <v>1</v>
      </c>
      <c r="AD85" s="47">
        <f t="shared" si="79"/>
        <v>0</v>
      </c>
      <c r="AE85" s="39">
        <v>1</v>
      </c>
      <c r="AF85" s="47">
        <f t="shared" si="80"/>
        <v>0</v>
      </c>
      <c r="AG85" s="188"/>
      <c r="AH85" s="194">
        <f t="shared" si="81"/>
        <v>3</v>
      </c>
      <c r="AI85" s="49">
        <f t="shared" si="82"/>
        <v>0</v>
      </c>
      <c r="AJ85" s="50">
        <f t="shared" si="83"/>
        <v>0</v>
      </c>
      <c r="AK85" s="188"/>
      <c r="AL85" s="194">
        <f t="shared" si="84"/>
        <v>3</v>
      </c>
      <c r="AM85" s="49">
        <f t="shared" si="85"/>
        <v>0</v>
      </c>
      <c r="AN85" s="50">
        <f t="shared" si="86"/>
        <v>0</v>
      </c>
      <c r="AO85" s="62"/>
      <c r="AP85" s="49">
        <f t="shared" si="35"/>
        <v>0</v>
      </c>
      <c r="AQ85" s="50">
        <f t="shared" si="36"/>
        <v>0</v>
      </c>
      <c r="AR85" s="188"/>
      <c r="AS85" s="49">
        <f t="shared" si="87"/>
        <v>0</v>
      </c>
      <c r="AT85" s="50">
        <f t="shared" si="88"/>
        <v>0</v>
      </c>
      <c r="AU85" s="62"/>
      <c r="AV85" s="49">
        <f t="shared" si="89"/>
        <v>0</v>
      </c>
      <c r="AW85" s="50">
        <f t="shared" si="90"/>
        <v>0</v>
      </c>
      <c r="AX85" s="188"/>
      <c r="AY85" s="49">
        <f t="shared" si="91"/>
        <v>0</v>
      </c>
      <c r="AZ85" s="50">
        <f t="shared" si="92"/>
        <v>0</v>
      </c>
      <c r="BA85" s="188"/>
      <c r="BB85" s="49">
        <f t="shared" si="93"/>
        <v>0</v>
      </c>
      <c r="BC85" s="50">
        <f t="shared" si="94"/>
        <v>0</v>
      </c>
      <c r="BD85" s="51">
        <f t="shared" si="95"/>
        <v>0</v>
      </c>
    </row>
    <row r="86" spans="1:56" hidden="1">
      <c r="A86" s="32">
        <v>8</v>
      </c>
      <c r="B86" s="61"/>
      <c r="C86" s="33"/>
      <c r="D86" s="34"/>
      <c r="E86" s="35"/>
      <c r="F86" s="36"/>
      <c r="G86" s="73"/>
      <c r="H86" s="72"/>
      <c r="I86" s="74">
        <f>IF(H86=Tablas!$B$5,Tablas!$C$5,VLOOKUP(H86,Tablas!$B$5:$D$40,2,FALSE))</f>
        <v>1</v>
      </c>
      <c r="J86" s="71">
        <f>IF(I86=0,"",VLOOKUP(I86,Tablas!$C$5:$D$40,2,FALSE))</f>
        <v>0</v>
      </c>
      <c r="K86" s="37" t="str">
        <f t="shared" si="96"/>
        <v>0</v>
      </c>
      <c r="L86" s="38">
        <f t="shared" si="67"/>
        <v>0</v>
      </c>
      <c r="M86" s="38">
        <f t="shared" si="68"/>
        <v>0</v>
      </c>
      <c r="N86" s="38">
        <f t="shared" si="69"/>
        <v>0</v>
      </c>
      <c r="O86" s="38">
        <f t="shared" si="70"/>
        <v>0</v>
      </c>
      <c r="P86" s="38">
        <f t="shared" si="71"/>
        <v>0</v>
      </c>
      <c r="Q86" s="39">
        <v>1</v>
      </c>
      <c r="R86" s="40">
        <f t="shared" si="72"/>
        <v>0</v>
      </c>
      <c r="S86" s="39">
        <v>1</v>
      </c>
      <c r="T86" s="41">
        <f t="shared" si="73"/>
        <v>0</v>
      </c>
      <c r="U86" s="42">
        <f t="shared" si="74"/>
        <v>0</v>
      </c>
      <c r="V86" s="43">
        <f t="shared" si="75"/>
        <v>0</v>
      </c>
      <c r="W86" s="193">
        <f t="shared" si="76"/>
        <v>10.5</v>
      </c>
      <c r="X86" s="44">
        <f t="shared" si="77"/>
        <v>0</v>
      </c>
      <c r="Y86" s="45">
        <f t="shared" si="97"/>
        <v>0</v>
      </c>
      <c r="Z86" s="46" t="s">
        <v>0</v>
      </c>
      <c r="AA86" s="39">
        <v>1</v>
      </c>
      <c r="AB86" s="47">
        <f t="shared" si="78"/>
        <v>0</v>
      </c>
      <c r="AC86" s="39">
        <v>1</v>
      </c>
      <c r="AD86" s="47">
        <f t="shared" si="79"/>
        <v>0</v>
      </c>
      <c r="AE86" s="39">
        <v>1</v>
      </c>
      <c r="AF86" s="47">
        <f t="shared" si="80"/>
        <v>0</v>
      </c>
      <c r="AG86" s="188"/>
      <c r="AH86" s="194">
        <f t="shared" si="81"/>
        <v>3</v>
      </c>
      <c r="AI86" s="49">
        <f t="shared" si="82"/>
        <v>0</v>
      </c>
      <c r="AJ86" s="50">
        <f t="shared" si="83"/>
        <v>0</v>
      </c>
      <c r="AK86" s="188"/>
      <c r="AL86" s="194">
        <f t="shared" si="84"/>
        <v>3</v>
      </c>
      <c r="AM86" s="49">
        <f t="shared" si="85"/>
        <v>0</v>
      </c>
      <c r="AN86" s="50">
        <f t="shared" si="86"/>
        <v>0</v>
      </c>
      <c r="AO86" s="62"/>
      <c r="AP86" s="49">
        <f t="shared" si="35"/>
        <v>0</v>
      </c>
      <c r="AQ86" s="50">
        <f t="shared" si="36"/>
        <v>0</v>
      </c>
      <c r="AR86" s="188"/>
      <c r="AS86" s="49">
        <f t="shared" si="87"/>
        <v>0</v>
      </c>
      <c r="AT86" s="50">
        <f t="shared" si="88"/>
        <v>0</v>
      </c>
      <c r="AU86" s="62"/>
      <c r="AV86" s="49">
        <f t="shared" si="89"/>
        <v>0</v>
      </c>
      <c r="AW86" s="50">
        <f t="shared" si="90"/>
        <v>0</v>
      </c>
      <c r="AX86" s="188"/>
      <c r="AY86" s="49">
        <f t="shared" si="91"/>
        <v>0</v>
      </c>
      <c r="AZ86" s="50">
        <f t="shared" si="92"/>
        <v>0</v>
      </c>
      <c r="BA86" s="188"/>
      <c r="BB86" s="49">
        <f t="shared" si="93"/>
        <v>0</v>
      </c>
      <c r="BC86" s="50">
        <f t="shared" si="94"/>
        <v>0</v>
      </c>
      <c r="BD86" s="51">
        <f t="shared" si="95"/>
        <v>0</v>
      </c>
    </row>
    <row r="87" spans="1:56" hidden="1">
      <c r="A87" s="32"/>
      <c r="B87" s="61"/>
      <c r="C87" s="33"/>
      <c r="D87" s="34"/>
      <c r="E87" s="35"/>
      <c r="F87" s="36"/>
      <c r="G87" s="73"/>
      <c r="H87" s="72"/>
      <c r="I87" s="74">
        <f>IF(H87=Tablas!$B$5,Tablas!$C$5,VLOOKUP(H87,Tablas!$B$5:$D$40,2,FALSE))</f>
        <v>1</v>
      </c>
      <c r="J87" s="71">
        <f>IF(I87=0,"",VLOOKUP(I87,Tablas!$C$5:$D$40,2,FALSE))</f>
        <v>0</v>
      </c>
      <c r="K87" s="37" t="str">
        <f t="shared" si="96"/>
        <v>0</v>
      </c>
      <c r="L87" s="38">
        <f t="shared" si="67"/>
        <v>0</v>
      </c>
      <c r="M87" s="38">
        <f t="shared" si="68"/>
        <v>0</v>
      </c>
      <c r="N87" s="38">
        <f t="shared" si="69"/>
        <v>0</v>
      </c>
      <c r="O87" s="38">
        <f t="shared" si="70"/>
        <v>0</v>
      </c>
      <c r="P87" s="38">
        <f t="shared" si="71"/>
        <v>0</v>
      </c>
      <c r="Q87" s="39">
        <v>1</v>
      </c>
      <c r="R87" s="40">
        <f t="shared" si="72"/>
        <v>0</v>
      </c>
      <c r="S87" s="39">
        <v>1</v>
      </c>
      <c r="T87" s="41">
        <f t="shared" si="73"/>
        <v>0</v>
      </c>
      <c r="U87" s="42">
        <f t="shared" si="74"/>
        <v>0</v>
      </c>
      <c r="V87" s="43">
        <f t="shared" si="75"/>
        <v>0</v>
      </c>
      <c r="W87" s="193">
        <f t="shared" si="76"/>
        <v>10.5</v>
      </c>
      <c r="X87" s="44">
        <f t="shared" si="77"/>
        <v>0</v>
      </c>
      <c r="Y87" s="45">
        <f t="shared" si="97"/>
        <v>0</v>
      </c>
      <c r="Z87" s="46" t="s">
        <v>0</v>
      </c>
      <c r="AA87" s="39">
        <v>1</v>
      </c>
      <c r="AB87" s="47">
        <f t="shared" si="78"/>
        <v>0</v>
      </c>
      <c r="AC87" s="39">
        <v>1</v>
      </c>
      <c r="AD87" s="47">
        <f t="shared" si="79"/>
        <v>0</v>
      </c>
      <c r="AE87" s="39">
        <v>1</v>
      </c>
      <c r="AF87" s="47">
        <f t="shared" si="80"/>
        <v>0</v>
      </c>
      <c r="AG87" s="188">
        <f t="shared" ref="AG87:AG100" si="98">+G87*5%</f>
        <v>0</v>
      </c>
      <c r="AH87" s="194">
        <f t="shared" si="81"/>
        <v>3</v>
      </c>
      <c r="AI87" s="49">
        <f t="shared" si="82"/>
        <v>0</v>
      </c>
      <c r="AJ87" s="50">
        <f t="shared" si="83"/>
        <v>0</v>
      </c>
      <c r="AK87" s="188"/>
      <c r="AL87" s="194">
        <f t="shared" si="84"/>
        <v>3</v>
      </c>
      <c r="AM87" s="49">
        <f t="shared" si="85"/>
        <v>0</v>
      </c>
      <c r="AN87" s="50">
        <f t="shared" si="86"/>
        <v>0</v>
      </c>
      <c r="AO87" s="62"/>
      <c r="AP87" s="49">
        <f t="shared" si="35"/>
        <v>0</v>
      </c>
      <c r="AQ87" s="50">
        <f t="shared" si="36"/>
        <v>0</v>
      </c>
      <c r="AR87" s="62"/>
      <c r="AS87" s="49">
        <f t="shared" si="87"/>
        <v>0</v>
      </c>
      <c r="AT87" s="50">
        <f t="shared" si="88"/>
        <v>0</v>
      </c>
      <c r="AU87" s="62"/>
      <c r="AV87" s="49">
        <f t="shared" si="89"/>
        <v>0</v>
      </c>
      <c r="AW87" s="50">
        <f t="shared" si="90"/>
        <v>0</v>
      </c>
      <c r="AX87" s="62"/>
      <c r="AY87" s="49">
        <f t="shared" si="91"/>
        <v>0</v>
      </c>
      <c r="AZ87" s="50">
        <f t="shared" si="92"/>
        <v>0</v>
      </c>
      <c r="BA87" s="62"/>
      <c r="BB87" s="49">
        <f t="shared" si="93"/>
        <v>0</v>
      </c>
      <c r="BC87" s="50">
        <f t="shared" si="94"/>
        <v>0</v>
      </c>
      <c r="BD87" s="51">
        <f t="shared" si="95"/>
        <v>0</v>
      </c>
    </row>
    <row r="88" spans="1:56" hidden="1">
      <c r="A88" s="32"/>
      <c r="B88" s="61"/>
      <c r="C88" s="33"/>
      <c r="D88" s="34"/>
      <c r="E88" s="35"/>
      <c r="F88" s="36"/>
      <c r="G88" s="73"/>
      <c r="H88" s="72"/>
      <c r="I88" s="74">
        <f>IF(H88=Tablas!$B$5,Tablas!$C$5,VLOOKUP(H88,Tablas!$B$5:$D$40,2,FALSE))</f>
        <v>1</v>
      </c>
      <c r="J88" s="71">
        <f>IF(I88=0,"",VLOOKUP(I88,Tablas!$C$5:$D$40,2,FALSE))</f>
        <v>0</v>
      </c>
      <c r="K88" s="37" t="str">
        <f t="shared" si="96"/>
        <v>0</v>
      </c>
      <c r="L88" s="38">
        <f t="shared" si="67"/>
        <v>0</v>
      </c>
      <c r="M88" s="38">
        <f t="shared" si="68"/>
        <v>0</v>
      </c>
      <c r="N88" s="38">
        <f t="shared" si="69"/>
        <v>0</v>
      </c>
      <c r="O88" s="38">
        <f t="shared" si="70"/>
        <v>0</v>
      </c>
      <c r="P88" s="38">
        <f t="shared" si="71"/>
        <v>0</v>
      </c>
      <c r="Q88" s="39">
        <v>1</v>
      </c>
      <c r="R88" s="40">
        <f t="shared" si="72"/>
        <v>0</v>
      </c>
      <c r="S88" s="39">
        <v>1</v>
      </c>
      <c r="T88" s="41">
        <f t="shared" si="73"/>
        <v>0</v>
      </c>
      <c r="U88" s="42">
        <f t="shared" si="74"/>
        <v>0</v>
      </c>
      <c r="V88" s="43">
        <f t="shared" si="75"/>
        <v>0</v>
      </c>
      <c r="W88" s="193">
        <f t="shared" si="76"/>
        <v>10.5</v>
      </c>
      <c r="X88" s="44">
        <f t="shared" si="77"/>
        <v>0</v>
      </c>
      <c r="Y88" s="45">
        <f t="shared" si="97"/>
        <v>0</v>
      </c>
      <c r="Z88" s="46" t="s">
        <v>0</v>
      </c>
      <c r="AA88" s="39">
        <v>1</v>
      </c>
      <c r="AB88" s="47">
        <f t="shared" si="78"/>
        <v>0</v>
      </c>
      <c r="AC88" s="39">
        <v>1</v>
      </c>
      <c r="AD88" s="47">
        <f t="shared" si="79"/>
        <v>0</v>
      </c>
      <c r="AE88" s="39">
        <v>1</v>
      </c>
      <c r="AF88" s="47">
        <f t="shared" si="80"/>
        <v>0</v>
      </c>
      <c r="AG88" s="188">
        <f t="shared" si="98"/>
        <v>0</v>
      </c>
      <c r="AH88" s="194">
        <f t="shared" si="81"/>
        <v>3</v>
      </c>
      <c r="AI88" s="49">
        <f t="shared" si="82"/>
        <v>0</v>
      </c>
      <c r="AJ88" s="50">
        <f t="shared" si="83"/>
        <v>0</v>
      </c>
      <c r="AK88" s="188"/>
      <c r="AL88" s="194">
        <f t="shared" si="84"/>
        <v>3</v>
      </c>
      <c r="AM88" s="49">
        <f t="shared" si="85"/>
        <v>0</v>
      </c>
      <c r="AN88" s="50">
        <f t="shared" si="86"/>
        <v>0</v>
      </c>
      <c r="AO88" s="62"/>
      <c r="AP88" s="49">
        <f t="shared" si="35"/>
        <v>0</v>
      </c>
      <c r="AQ88" s="50">
        <f t="shared" si="36"/>
        <v>0</v>
      </c>
      <c r="AR88" s="62"/>
      <c r="AS88" s="49">
        <f t="shared" si="87"/>
        <v>0</v>
      </c>
      <c r="AT88" s="50">
        <f t="shared" si="88"/>
        <v>0</v>
      </c>
      <c r="AU88" s="62"/>
      <c r="AV88" s="49">
        <f t="shared" si="89"/>
        <v>0</v>
      </c>
      <c r="AW88" s="50">
        <f t="shared" si="90"/>
        <v>0</v>
      </c>
      <c r="AX88" s="62"/>
      <c r="AY88" s="49">
        <f t="shared" si="91"/>
        <v>0</v>
      </c>
      <c r="AZ88" s="50">
        <f t="shared" si="92"/>
        <v>0</v>
      </c>
      <c r="BA88" s="62"/>
      <c r="BB88" s="49">
        <f t="shared" si="93"/>
        <v>0</v>
      </c>
      <c r="BC88" s="50">
        <f t="shared" si="94"/>
        <v>0</v>
      </c>
      <c r="BD88" s="51">
        <f t="shared" si="95"/>
        <v>0</v>
      </c>
    </row>
    <row r="89" spans="1:56" hidden="1">
      <c r="A89" s="32"/>
      <c r="B89" s="61"/>
      <c r="C89" s="33"/>
      <c r="D89" s="34"/>
      <c r="E89" s="35"/>
      <c r="F89" s="36"/>
      <c r="G89" s="73"/>
      <c r="H89" s="72"/>
      <c r="I89" s="74">
        <f>IF(H89=Tablas!$B$5,Tablas!$C$5,VLOOKUP(H89,Tablas!$B$5:$D$40,2,FALSE))</f>
        <v>1</v>
      </c>
      <c r="J89" s="71">
        <f>IF(I89=0,"",VLOOKUP(I89,Tablas!$C$5:$D$40,2,FALSE))</f>
        <v>0</v>
      </c>
      <c r="K89" s="37" t="str">
        <f t="shared" si="96"/>
        <v>0</v>
      </c>
      <c r="L89" s="38">
        <f t="shared" si="67"/>
        <v>0</v>
      </c>
      <c r="M89" s="38">
        <f t="shared" si="68"/>
        <v>0</v>
      </c>
      <c r="N89" s="38">
        <f t="shared" si="69"/>
        <v>0</v>
      </c>
      <c r="O89" s="38">
        <f t="shared" si="70"/>
        <v>0</v>
      </c>
      <c r="P89" s="38">
        <f t="shared" si="71"/>
        <v>0</v>
      </c>
      <c r="Q89" s="39">
        <v>1</v>
      </c>
      <c r="R89" s="40">
        <f t="shared" si="72"/>
        <v>0</v>
      </c>
      <c r="S89" s="39">
        <v>1</v>
      </c>
      <c r="T89" s="41">
        <f t="shared" si="73"/>
        <v>0</v>
      </c>
      <c r="U89" s="42">
        <f t="shared" si="74"/>
        <v>0</v>
      </c>
      <c r="V89" s="43">
        <f t="shared" si="75"/>
        <v>0</v>
      </c>
      <c r="W89" s="193">
        <f t="shared" si="76"/>
        <v>10.5</v>
      </c>
      <c r="X89" s="44">
        <f t="shared" si="77"/>
        <v>0</v>
      </c>
      <c r="Y89" s="45">
        <f t="shared" si="97"/>
        <v>0</v>
      </c>
      <c r="Z89" s="46" t="s">
        <v>0</v>
      </c>
      <c r="AA89" s="39">
        <v>1</v>
      </c>
      <c r="AB89" s="47">
        <f t="shared" si="78"/>
        <v>0</v>
      </c>
      <c r="AC89" s="39">
        <v>1</v>
      </c>
      <c r="AD89" s="47">
        <f t="shared" si="79"/>
        <v>0</v>
      </c>
      <c r="AE89" s="39">
        <v>1</v>
      </c>
      <c r="AF89" s="47">
        <f t="shared" si="80"/>
        <v>0</v>
      </c>
      <c r="AG89" s="188">
        <f t="shared" si="98"/>
        <v>0</v>
      </c>
      <c r="AH89" s="194">
        <f t="shared" si="81"/>
        <v>3</v>
      </c>
      <c r="AI89" s="49">
        <f t="shared" si="82"/>
        <v>0</v>
      </c>
      <c r="AJ89" s="50">
        <f t="shared" si="83"/>
        <v>0</v>
      </c>
      <c r="AK89" s="188"/>
      <c r="AL89" s="194">
        <f t="shared" si="84"/>
        <v>3</v>
      </c>
      <c r="AM89" s="49">
        <f t="shared" si="85"/>
        <v>0</v>
      </c>
      <c r="AN89" s="50">
        <f t="shared" si="86"/>
        <v>0</v>
      </c>
      <c r="AO89" s="62"/>
      <c r="AP89" s="49">
        <f t="shared" si="35"/>
        <v>0</v>
      </c>
      <c r="AQ89" s="50">
        <f t="shared" si="36"/>
        <v>0</v>
      </c>
      <c r="AR89" s="62"/>
      <c r="AS89" s="49">
        <f t="shared" si="87"/>
        <v>0</v>
      </c>
      <c r="AT89" s="50">
        <f t="shared" si="88"/>
        <v>0</v>
      </c>
      <c r="AU89" s="62"/>
      <c r="AV89" s="49">
        <f t="shared" si="89"/>
        <v>0</v>
      </c>
      <c r="AW89" s="50">
        <f t="shared" si="90"/>
        <v>0</v>
      </c>
      <c r="AX89" s="62"/>
      <c r="AY89" s="49">
        <f t="shared" si="91"/>
        <v>0</v>
      </c>
      <c r="AZ89" s="50">
        <f t="shared" si="92"/>
        <v>0</v>
      </c>
      <c r="BA89" s="62"/>
      <c r="BB89" s="49">
        <f t="shared" si="93"/>
        <v>0</v>
      </c>
      <c r="BC89" s="50">
        <f t="shared" si="94"/>
        <v>0</v>
      </c>
      <c r="BD89" s="51">
        <f t="shared" si="95"/>
        <v>0</v>
      </c>
    </row>
    <row r="90" spans="1:56" hidden="1">
      <c r="A90" s="32"/>
      <c r="B90" s="61"/>
      <c r="C90" s="33"/>
      <c r="D90" s="34"/>
      <c r="E90" s="35"/>
      <c r="F90" s="36"/>
      <c r="G90" s="73"/>
      <c r="H90" s="72"/>
      <c r="I90" s="74">
        <f>IF(H90=Tablas!$B$5,Tablas!$C$5,VLOOKUP(H90,Tablas!$B$5:$D$40,2,FALSE))</f>
        <v>1</v>
      </c>
      <c r="J90" s="71">
        <f>IF(I90=0,"",VLOOKUP(I90,Tablas!$C$5:$D$40,2,FALSE))</f>
        <v>0</v>
      </c>
      <c r="K90" s="37" t="str">
        <f t="shared" si="96"/>
        <v>0</v>
      </c>
      <c r="L90" s="38">
        <f t="shared" si="67"/>
        <v>0</v>
      </c>
      <c r="M90" s="38">
        <f t="shared" si="68"/>
        <v>0</v>
      </c>
      <c r="N90" s="38">
        <f t="shared" si="69"/>
        <v>0</v>
      </c>
      <c r="O90" s="38">
        <f t="shared" si="70"/>
        <v>0</v>
      </c>
      <c r="P90" s="38">
        <f t="shared" si="71"/>
        <v>0</v>
      </c>
      <c r="Q90" s="39">
        <v>1</v>
      </c>
      <c r="R90" s="40">
        <f t="shared" si="72"/>
        <v>0</v>
      </c>
      <c r="S90" s="39">
        <v>1</v>
      </c>
      <c r="T90" s="41">
        <f t="shared" si="73"/>
        <v>0</v>
      </c>
      <c r="U90" s="42">
        <f t="shared" si="74"/>
        <v>0</v>
      </c>
      <c r="V90" s="43">
        <f t="shared" si="75"/>
        <v>0</v>
      </c>
      <c r="W90" s="193">
        <f t="shared" si="76"/>
        <v>10.5</v>
      </c>
      <c r="X90" s="44">
        <f t="shared" si="77"/>
        <v>0</v>
      </c>
      <c r="Y90" s="45">
        <f t="shared" si="97"/>
        <v>0</v>
      </c>
      <c r="Z90" s="46" t="s">
        <v>0</v>
      </c>
      <c r="AA90" s="39">
        <v>1</v>
      </c>
      <c r="AB90" s="47">
        <f t="shared" si="78"/>
        <v>0</v>
      </c>
      <c r="AC90" s="39">
        <v>1</v>
      </c>
      <c r="AD90" s="47">
        <f t="shared" si="79"/>
        <v>0</v>
      </c>
      <c r="AE90" s="39">
        <v>1</v>
      </c>
      <c r="AF90" s="47">
        <f t="shared" si="80"/>
        <v>0</v>
      </c>
      <c r="AG90" s="188">
        <f t="shared" si="98"/>
        <v>0</v>
      </c>
      <c r="AH90" s="194">
        <f t="shared" si="81"/>
        <v>3</v>
      </c>
      <c r="AI90" s="49">
        <f t="shared" si="82"/>
        <v>0</v>
      </c>
      <c r="AJ90" s="50">
        <f t="shared" si="83"/>
        <v>0</v>
      </c>
      <c r="AK90" s="188"/>
      <c r="AL90" s="194">
        <f t="shared" si="84"/>
        <v>3</v>
      </c>
      <c r="AM90" s="49">
        <f t="shared" si="85"/>
        <v>0</v>
      </c>
      <c r="AN90" s="50">
        <f t="shared" si="86"/>
        <v>0</v>
      </c>
      <c r="AO90" s="62"/>
      <c r="AP90" s="49">
        <f t="shared" si="35"/>
        <v>0</v>
      </c>
      <c r="AQ90" s="50">
        <f t="shared" si="36"/>
        <v>0</v>
      </c>
      <c r="AR90" s="62"/>
      <c r="AS90" s="49">
        <f t="shared" si="87"/>
        <v>0</v>
      </c>
      <c r="AT90" s="50">
        <f t="shared" si="88"/>
        <v>0</v>
      </c>
      <c r="AU90" s="62"/>
      <c r="AV90" s="49">
        <f t="shared" si="89"/>
        <v>0</v>
      </c>
      <c r="AW90" s="50">
        <f t="shared" si="90"/>
        <v>0</v>
      </c>
      <c r="AX90" s="62"/>
      <c r="AY90" s="49">
        <f t="shared" si="91"/>
        <v>0</v>
      </c>
      <c r="AZ90" s="50">
        <f t="shared" si="92"/>
        <v>0</v>
      </c>
      <c r="BA90" s="62"/>
      <c r="BB90" s="49">
        <f t="shared" si="93"/>
        <v>0</v>
      </c>
      <c r="BC90" s="50">
        <f t="shared" si="94"/>
        <v>0</v>
      </c>
      <c r="BD90" s="51">
        <f t="shared" si="95"/>
        <v>0</v>
      </c>
    </row>
    <row r="91" spans="1:56" hidden="1">
      <c r="A91" s="32"/>
      <c r="B91" s="61"/>
      <c r="C91" s="33"/>
      <c r="D91" s="34"/>
      <c r="E91" s="35"/>
      <c r="F91" s="36"/>
      <c r="G91" s="73"/>
      <c r="H91" s="72"/>
      <c r="I91" s="74">
        <f>IF(H91=Tablas!$B$5,Tablas!$C$5,VLOOKUP(H91,Tablas!$B$5:$D$40,2,FALSE))</f>
        <v>1</v>
      </c>
      <c r="J91" s="71">
        <f>IF(I91=0,"",VLOOKUP(I91,Tablas!$C$5:$D$40,2,FALSE))</f>
        <v>0</v>
      </c>
      <c r="K91" s="37" t="str">
        <f t="shared" si="96"/>
        <v>0</v>
      </c>
      <c r="L91" s="38">
        <f t="shared" si="67"/>
        <v>0</v>
      </c>
      <c r="M91" s="38">
        <f t="shared" si="68"/>
        <v>0</v>
      </c>
      <c r="N91" s="38">
        <f t="shared" si="69"/>
        <v>0</v>
      </c>
      <c r="O91" s="38">
        <f t="shared" si="70"/>
        <v>0</v>
      </c>
      <c r="P91" s="38">
        <f t="shared" si="71"/>
        <v>0</v>
      </c>
      <c r="Q91" s="39">
        <v>1</v>
      </c>
      <c r="R91" s="40">
        <f t="shared" si="72"/>
        <v>0</v>
      </c>
      <c r="S91" s="39">
        <v>1</v>
      </c>
      <c r="T91" s="41">
        <f t="shared" si="73"/>
        <v>0</v>
      </c>
      <c r="U91" s="42">
        <f t="shared" si="74"/>
        <v>0</v>
      </c>
      <c r="V91" s="43">
        <f t="shared" si="75"/>
        <v>0</v>
      </c>
      <c r="W91" s="193">
        <f t="shared" si="76"/>
        <v>10.5</v>
      </c>
      <c r="X91" s="44">
        <f t="shared" si="77"/>
        <v>0</v>
      </c>
      <c r="Y91" s="45">
        <f t="shared" si="97"/>
        <v>0</v>
      </c>
      <c r="Z91" s="46" t="s">
        <v>0</v>
      </c>
      <c r="AA91" s="39">
        <v>1</v>
      </c>
      <c r="AB91" s="47">
        <f t="shared" si="78"/>
        <v>0</v>
      </c>
      <c r="AC91" s="39">
        <v>1</v>
      </c>
      <c r="AD91" s="47">
        <f t="shared" si="79"/>
        <v>0</v>
      </c>
      <c r="AE91" s="39">
        <v>1</v>
      </c>
      <c r="AF91" s="47">
        <f t="shared" si="80"/>
        <v>0</v>
      </c>
      <c r="AG91" s="188">
        <f t="shared" si="98"/>
        <v>0</v>
      </c>
      <c r="AH91" s="194">
        <f t="shared" si="81"/>
        <v>3</v>
      </c>
      <c r="AI91" s="49">
        <f t="shared" si="82"/>
        <v>0</v>
      </c>
      <c r="AJ91" s="50">
        <f t="shared" si="83"/>
        <v>0</v>
      </c>
      <c r="AK91" s="188"/>
      <c r="AL91" s="194">
        <f t="shared" si="84"/>
        <v>3</v>
      </c>
      <c r="AM91" s="49">
        <f t="shared" si="85"/>
        <v>0</v>
      </c>
      <c r="AN91" s="50">
        <f t="shared" si="86"/>
        <v>0</v>
      </c>
      <c r="AO91" s="62"/>
      <c r="AP91" s="49">
        <f t="shared" si="35"/>
        <v>0</v>
      </c>
      <c r="AQ91" s="50">
        <f t="shared" si="36"/>
        <v>0</v>
      </c>
      <c r="AR91" s="62"/>
      <c r="AS91" s="49">
        <f t="shared" si="87"/>
        <v>0</v>
      </c>
      <c r="AT91" s="50">
        <f t="shared" si="88"/>
        <v>0</v>
      </c>
      <c r="AU91" s="62"/>
      <c r="AV91" s="49">
        <f t="shared" si="89"/>
        <v>0</v>
      </c>
      <c r="AW91" s="50">
        <f t="shared" si="90"/>
        <v>0</v>
      </c>
      <c r="AX91" s="62"/>
      <c r="AY91" s="49">
        <f t="shared" si="91"/>
        <v>0</v>
      </c>
      <c r="AZ91" s="50">
        <f t="shared" si="92"/>
        <v>0</v>
      </c>
      <c r="BA91" s="62"/>
      <c r="BB91" s="49">
        <f t="shared" si="93"/>
        <v>0</v>
      </c>
      <c r="BC91" s="50">
        <f t="shared" si="94"/>
        <v>0</v>
      </c>
      <c r="BD91" s="51">
        <f t="shared" si="95"/>
        <v>0</v>
      </c>
    </row>
    <row r="92" spans="1:56" hidden="1">
      <c r="A92" s="32"/>
      <c r="B92" s="61"/>
      <c r="C92" s="33"/>
      <c r="D92" s="34"/>
      <c r="E92" s="35"/>
      <c r="F92" s="36"/>
      <c r="G92" s="73"/>
      <c r="H92" s="72"/>
      <c r="I92" s="74">
        <f>IF(H92=Tablas!$B$5,Tablas!$C$5,VLOOKUP(H92,Tablas!$B$5:$D$40,2,FALSE))</f>
        <v>1</v>
      </c>
      <c r="J92" s="71">
        <f>IF(I92=0,"",VLOOKUP(I92,Tablas!$C$5:$D$40,2,FALSE))</f>
        <v>0</v>
      </c>
      <c r="K92" s="37" t="str">
        <f t="shared" si="96"/>
        <v>0</v>
      </c>
      <c r="L92" s="38">
        <f t="shared" si="67"/>
        <v>0</v>
      </c>
      <c r="M92" s="38">
        <f t="shared" si="68"/>
        <v>0</v>
      </c>
      <c r="N92" s="38">
        <f t="shared" si="69"/>
        <v>0</v>
      </c>
      <c r="O92" s="38">
        <f t="shared" si="70"/>
        <v>0</v>
      </c>
      <c r="P92" s="38">
        <f t="shared" si="71"/>
        <v>0</v>
      </c>
      <c r="Q92" s="39">
        <v>1</v>
      </c>
      <c r="R92" s="40">
        <f t="shared" si="72"/>
        <v>0</v>
      </c>
      <c r="S92" s="39">
        <v>1</v>
      </c>
      <c r="T92" s="41">
        <f t="shared" si="73"/>
        <v>0</v>
      </c>
      <c r="U92" s="42">
        <f t="shared" si="74"/>
        <v>0</v>
      </c>
      <c r="V92" s="43">
        <f t="shared" si="75"/>
        <v>0</v>
      </c>
      <c r="W92" s="193">
        <f t="shared" si="76"/>
        <v>10.5</v>
      </c>
      <c r="X92" s="44">
        <f t="shared" si="77"/>
        <v>0</v>
      </c>
      <c r="Y92" s="45">
        <f t="shared" si="97"/>
        <v>0</v>
      </c>
      <c r="Z92" s="46" t="s">
        <v>0</v>
      </c>
      <c r="AA92" s="39">
        <v>1</v>
      </c>
      <c r="AB92" s="47">
        <f t="shared" si="78"/>
        <v>0</v>
      </c>
      <c r="AC92" s="39">
        <v>1</v>
      </c>
      <c r="AD92" s="47">
        <f t="shared" si="79"/>
        <v>0</v>
      </c>
      <c r="AE92" s="39">
        <v>1</v>
      </c>
      <c r="AF92" s="47">
        <f t="shared" si="80"/>
        <v>0</v>
      </c>
      <c r="AG92" s="188">
        <f t="shared" si="98"/>
        <v>0</v>
      </c>
      <c r="AH92" s="194">
        <f t="shared" si="81"/>
        <v>3</v>
      </c>
      <c r="AI92" s="49">
        <f t="shared" si="82"/>
        <v>0</v>
      </c>
      <c r="AJ92" s="50">
        <f t="shared" si="83"/>
        <v>0</v>
      </c>
      <c r="AK92" s="188"/>
      <c r="AL92" s="194">
        <f t="shared" si="84"/>
        <v>3</v>
      </c>
      <c r="AM92" s="49">
        <f t="shared" si="85"/>
        <v>0</v>
      </c>
      <c r="AN92" s="50">
        <f t="shared" si="86"/>
        <v>0</v>
      </c>
      <c r="AO92" s="62"/>
      <c r="AP92" s="49">
        <f t="shared" si="35"/>
        <v>0</v>
      </c>
      <c r="AQ92" s="50">
        <f t="shared" si="36"/>
        <v>0</v>
      </c>
      <c r="AR92" s="62"/>
      <c r="AS92" s="49">
        <f t="shared" si="87"/>
        <v>0</v>
      </c>
      <c r="AT92" s="50">
        <f t="shared" si="88"/>
        <v>0</v>
      </c>
      <c r="AU92" s="62"/>
      <c r="AV92" s="49">
        <f t="shared" si="89"/>
        <v>0</v>
      </c>
      <c r="AW92" s="50">
        <f t="shared" si="90"/>
        <v>0</v>
      </c>
      <c r="AX92" s="62"/>
      <c r="AY92" s="49">
        <f t="shared" si="91"/>
        <v>0</v>
      </c>
      <c r="AZ92" s="50">
        <f t="shared" si="92"/>
        <v>0</v>
      </c>
      <c r="BA92" s="62"/>
      <c r="BB92" s="49">
        <f t="shared" si="93"/>
        <v>0</v>
      </c>
      <c r="BC92" s="50">
        <f t="shared" si="94"/>
        <v>0</v>
      </c>
      <c r="BD92" s="51">
        <f t="shared" si="95"/>
        <v>0</v>
      </c>
    </row>
    <row r="93" spans="1:56" hidden="1">
      <c r="A93" s="32"/>
      <c r="B93" s="61"/>
      <c r="C93" s="33"/>
      <c r="D93" s="34"/>
      <c r="E93" s="35"/>
      <c r="F93" s="36"/>
      <c r="G93" s="73"/>
      <c r="H93" s="72"/>
      <c r="I93" s="74">
        <f>IF(H93=Tablas!$B$5,Tablas!$C$5,VLOOKUP(H93,Tablas!$B$5:$D$40,2,FALSE))</f>
        <v>1</v>
      </c>
      <c r="J93" s="71">
        <f>IF(I93=0,"",VLOOKUP(I93,Tablas!$C$5:$D$40,2,FALSE))</f>
        <v>0</v>
      </c>
      <c r="K93" s="37" t="str">
        <f t="shared" si="96"/>
        <v>0</v>
      </c>
      <c r="L93" s="38">
        <f t="shared" si="67"/>
        <v>0</v>
      </c>
      <c r="M93" s="38">
        <f t="shared" si="68"/>
        <v>0</v>
      </c>
      <c r="N93" s="38">
        <f t="shared" si="69"/>
        <v>0</v>
      </c>
      <c r="O93" s="38">
        <f t="shared" si="70"/>
        <v>0</v>
      </c>
      <c r="P93" s="38">
        <f t="shared" si="71"/>
        <v>0</v>
      </c>
      <c r="Q93" s="39">
        <v>1</v>
      </c>
      <c r="R93" s="40">
        <f t="shared" si="72"/>
        <v>0</v>
      </c>
      <c r="S93" s="39">
        <v>1</v>
      </c>
      <c r="T93" s="41">
        <f t="shared" si="73"/>
        <v>0</v>
      </c>
      <c r="U93" s="42">
        <f t="shared" si="74"/>
        <v>0</v>
      </c>
      <c r="V93" s="43">
        <f t="shared" si="75"/>
        <v>0</v>
      </c>
      <c r="W93" s="193">
        <f t="shared" si="76"/>
        <v>10.5</v>
      </c>
      <c r="X93" s="44">
        <f t="shared" si="77"/>
        <v>0</v>
      </c>
      <c r="Y93" s="45">
        <f t="shared" si="97"/>
        <v>0</v>
      </c>
      <c r="Z93" s="46" t="s">
        <v>0</v>
      </c>
      <c r="AA93" s="39">
        <v>1</v>
      </c>
      <c r="AB93" s="47">
        <f t="shared" si="78"/>
        <v>0</v>
      </c>
      <c r="AC93" s="39">
        <v>1</v>
      </c>
      <c r="AD93" s="47">
        <f t="shared" si="79"/>
        <v>0</v>
      </c>
      <c r="AE93" s="39">
        <v>1</v>
      </c>
      <c r="AF93" s="47">
        <f t="shared" si="80"/>
        <v>0</v>
      </c>
      <c r="AG93" s="188">
        <f t="shared" si="98"/>
        <v>0</v>
      </c>
      <c r="AH93" s="194">
        <f t="shared" si="81"/>
        <v>3</v>
      </c>
      <c r="AI93" s="49">
        <f t="shared" si="82"/>
        <v>0</v>
      </c>
      <c r="AJ93" s="50">
        <f t="shared" si="83"/>
        <v>0</v>
      </c>
      <c r="AK93" s="188"/>
      <c r="AL93" s="194">
        <f t="shared" si="84"/>
        <v>3</v>
      </c>
      <c r="AM93" s="49">
        <f t="shared" si="85"/>
        <v>0</v>
      </c>
      <c r="AN93" s="50">
        <f t="shared" si="86"/>
        <v>0</v>
      </c>
      <c r="AO93" s="62"/>
      <c r="AP93" s="49">
        <f t="shared" si="35"/>
        <v>0</v>
      </c>
      <c r="AQ93" s="50">
        <f t="shared" si="36"/>
        <v>0</v>
      </c>
      <c r="AR93" s="62"/>
      <c r="AS93" s="49">
        <f t="shared" si="87"/>
        <v>0</v>
      </c>
      <c r="AT93" s="50">
        <f t="shared" si="88"/>
        <v>0</v>
      </c>
      <c r="AU93" s="62"/>
      <c r="AV93" s="49">
        <f t="shared" si="89"/>
        <v>0</v>
      </c>
      <c r="AW93" s="50">
        <f t="shared" si="90"/>
        <v>0</v>
      </c>
      <c r="AX93" s="62"/>
      <c r="AY93" s="49">
        <f t="shared" si="91"/>
        <v>0</v>
      </c>
      <c r="AZ93" s="50">
        <f t="shared" si="92"/>
        <v>0</v>
      </c>
      <c r="BA93" s="62"/>
      <c r="BB93" s="49">
        <f t="shared" si="93"/>
        <v>0</v>
      </c>
      <c r="BC93" s="50">
        <f t="shared" si="94"/>
        <v>0</v>
      </c>
      <c r="BD93" s="51">
        <f t="shared" si="95"/>
        <v>0</v>
      </c>
    </row>
    <row r="94" spans="1:56" hidden="1">
      <c r="A94" s="32"/>
      <c r="B94" s="61"/>
      <c r="C94" s="33"/>
      <c r="D94" s="34"/>
      <c r="E94" s="35"/>
      <c r="F94" s="36"/>
      <c r="G94" s="73"/>
      <c r="H94" s="72"/>
      <c r="I94" s="74">
        <f>IF(H94=Tablas!$B$5,Tablas!$C$5,VLOOKUP(H94,Tablas!$B$5:$D$40,2,FALSE))</f>
        <v>1</v>
      </c>
      <c r="J94" s="71">
        <f>IF(I94=0,"",VLOOKUP(I94,Tablas!$C$5:$D$40,2,FALSE))</f>
        <v>0</v>
      </c>
      <c r="K94" s="37" t="str">
        <f t="shared" si="96"/>
        <v>0</v>
      </c>
      <c r="L94" s="38">
        <f t="shared" si="67"/>
        <v>0</v>
      </c>
      <c r="M94" s="38">
        <f t="shared" si="68"/>
        <v>0</v>
      </c>
      <c r="N94" s="38">
        <f t="shared" si="69"/>
        <v>0</v>
      </c>
      <c r="O94" s="38">
        <f t="shared" si="70"/>
        <v>0</v>
      </c>
      <c r="P94" s="38">
        <f t="shared" si="71"/>
        <v>0</v>
      </c>
      <c r="Q94" s="39">
        <v>1</v>
      </c>
      <c r="R94" s="40">
        <f t="shared" si="72"/>
        <v>0</v>
      </c>
      <c r="S94" s="39">
        <v>1</v>
      </c>
      <c r="T94" s="41">
        <f t="shared" si="73"/>
        <v>0</v>
      </c>
      <c r="U94" s="42">
        <f t="shared" si="74"/>
        <v>0</v>
      </c>
      <c r="V94" s="43">
        <f t="shared" si="75"/>
        <v>0</v>
      </c>
      <c r="W94" s="193">
        <f t="shared" si="76"/>
        <v>10.5</v>
      </c>
      <c r="X94" s="44">
        <f t="shared" si="77"/>
        <v>0</v>
      </c>
      <c r="Y94" s="45">
        <f t="shared" si="97"/>
        <v>0</v>
      </c>
      <c r="Z94" s="46" t="s">
        <v>0</v>
      </c>
      <c r="AA94" s="39">
        <v>1</v>
      </c>
      <c r="AB94" s="47">
        <f t="shared" si="78"/>
        <v>0</v>
      </c>
      <c r="AC94" s="39">
        <v>1</v>
      </c>
      <c r="AD94" s="47">
        <f t="shared" si="79"/>
        <v>0</v>
      </c>
      <c r="AE94" s="39">
        <v>1</v>
      </c>
      <c r="AF94" s="47">
        <f t="shared" si="80"/>
        <v>0</v>
      </c>
      <c r="AG94" s="188">
        <f t="shared" si="98"/>
        <v>0</v>
      </c>
      <c r="AH94" s="194">
        <f t="shared" si="81"/>
        <v>3</v>
      </c>
      <c r="AI94" s="49">
        <f t="shared" si="82"/>
        <v>0</v>
      </c>
      <c r="AJ94" s="50">
        <f t="shared" si="83"/>
        <v>0</v>
      </c>
      <c r="AK94" s="188"/>
      <c r="AL94" s="194">
        <f t="shared" si="84"/>
        <v>3</v>
      </c>
      <c r="AM94" s="49">
        <f t="shared" si="85"/>
        <v>0</v>
      </c>
      <c r="AN94" s="50">
        <f t="shared" si="86"/>
        <v>0</v>
      </c>
      <c r="AO94" s="62"/>
      <c r="AP94" s="49">
        <f t="shared" si="35"/>
        <v>0</v>
      </c>
      <c r="AQ94" s="50">
        <f t="shared" si="36"/>
        <v>0</v>
      </c>
      <c r="AR94" s="62"/>
      <c r="AS94" s="49">
        <f t="shared" si="87"/>
        <v>0</v>
      </c>
      <c r="AT94" s="50">
        <f t="shared" si="88"/>
        <v>0</v>
      </c>
      <c r="AU94" s="62"/>
      <c r="AV94" s="49">
        <f t="shared" si="89"/>
        <v>0</v>
      </c>
      <c r="AW94" s="50">
        <f t="shared" si="90"/>
        <v>0</v>
      </c>
      <c r="AX94" s="62"/>
      <c r="AY94" s="49">
        <f t="shared" si="91"/>
        <v>0</v>
      </c>
      <c r="AZ94" s="50">
        <f t="shared" si="92"/>
        <v>0</v>
      </c>
      <c r="BA94" s="62"/>
      <c r="BB94" s="49">
        <f t="shared" si="93"/>
        <v>0</v>
      </c>
      <c r="BC94" s="50">
        <f t="shared" si="94"/>
        <v>0</v>
      </c>
      <c r="BD94" s="51">
        <f t="shared" si="95"/>
        <v>0</v>
      </c>
    </row>
    <row r="95" spans="1:56" hidden="1">
      <c r="A95" s="32"/>
      <c r="B95" s="61"/>
      <c r="C95" s="33"/>
      <c r="D95" s="34"/>
      <c r="E95" s="35"/>
      <c r="F95" s="36"/>
      <c r="G95" s="73"/>
      <c r="H95" s="72"/>
      <c r="I95" s="74">
        <f>IF(H95=Tablas!$B$5,Tablas!$C$5,VLOOKUP(H95,Tablas!$B$5:$D$40,2,FALSE))</f>
        <v>1</v>
      </c>
      <c r="J95" s="71">
        <f>IF(I95=0,"",VLOOKUP(I95,Tablas!$C$5:$D$40,2,FALSE))</f>
        <v>0</v>
      </c>
      <c r="K95" s="37" t="str">
        <f t="shared" si="96"/>
        <v>0</v>
      </c>
      <c r="L95" s="38">
        <f t="shared" si="67"/>
        <v>0</v>
      </c>
      <c r="M95" s="38">
        <f t="shared" si="68"/>
        <v>0</v>
      </c>
      <c r="N95" s="38">
        <f t="shared" si="69"/>
        <v>0</v>
      </c>
      <c r="O95" s="38">
        <f t="shared" si="70"/>
        <v>0</v>
      </c>
      <c r="P95" s="38">
        <f t="shared" si="71"/>
        <v>0</v>
      </c>
      <c r="Q95" s="39">
        <v>1</v>
      </c>
      <c r="R95" s="40">
        <f t="shared" si="72"/>
        <v>0</v>
      </c>
      <c r="S95" s="39">
        <v>1</v>
      </c>
      <c r="T95" s="41">
        <f t="shared" si="73"/>
        <v>0</v>
      </c>
      <c r="U95" s="42">
        <f t="shared" si="74"/>
        <v>0</v>
      </c>
      <c r="V95" s="43">
        <f t="shared" si="75"/>
        <v>0</v>
      </c>
      <c r="W95" s="193">
        <f t="shared" si="76"/>
        <v>10.5</v>
      </c>
      <c r="X95" s="44">
        <f t="shared" si="77"/>
        <v>0</v>
      </c>
      <c r="Y95" s="45">
        <f t="shared" si="97"/>
        <v>0</v>
      </c>
      <c r="Z95" s="46" t="s">
        <v>0</v>
      </c>
      <c r="AA95" s="39">
        <v>1</v>
      </c>
      <c r="AB95" s="47">
        <f t="shared" si="78"/>
        <v>0</v>
      </c>
      <c r="AC95" s="39">
        <v>1</v>
      </c>
      <c r="AD95" s="47">
        <f t="shared" si="79"/>
        <v>0</v>
      </c>
      <c r="AE95" s="39">
        <v>1</v>
      </c>
      <c r="AF95" s="47">
        <f t="shared" si="80"/>
        <v>0</v>
      </c>
      <c r="AG95" s="188">
        <f t="shared" si="98"/>
        <v>0</v>
      </c>
      <c r="AH95" s="194">
        <f t="shared" si="81"/>
        <v>3</v>
      </c>
      <c r="AI95" s="49">
        <f t="shared" si="82"/>
        <v>0</v>
      </c>
      <c r="AJ95" s="50">
        <f t="shared" si="83"/>
        <v>0</v>
      </c>
      <c r="AK95" s="188"/>
      <c r="AL95" s="194">
        <f t="shared" si="84"/>
        <v>3</v>
      </c>
      <c r="AM95" s="49">
        <f t="shared" si="85"/>
        <v>0</v>
      </c>
      <c r="AN95" s="50">
        <f t="shared" si="86"/>
        <v>0</v>
      </c>
      <c r="AO95" s="62"/>
      <c r="AP95" s="49">
        <f t="shared" si="35"/>
        <v>0</v>
      </c>
      <c r="AQ95" s="50">
        <f t="shared" si="36"/>
        <v>0</v>
      </c>
      <c r="AR95" s="62"/>
      <c r="AS95" s="49">
        <f t="shared" si="87"/>
        <v>0</v>
      </c>
      <c r="AT95" s="50">
        <f t="shared" si="88"/>
        <v>0</v>
      </c>
      <c r="AU95" s="62"/>
      <c r="AV95" s="49">
        <f t="shared" si="89"/>
        <v>0</v>
      </c>
      <c r="AW95" s="50">
        <f t="shared" si="90"/>
        <v>0</v>
      </c>
      <c r="AX95" s="62"/>
      <c r="AY95" s="49">
        <f t="shared" si="91"/>
        <v>0</v>
      </c>
      <c r="AZ95" s="50">
        <f t="shared" si="92"/>
        <v>0</v>
      </c>
      <c r="BA95" s="62"/>
      <c r="BB95" s="49">
        <f t="shared" si="93"/>
        <v>0</v>
      </c>
      <c r="BC95" s="50">
        <f t="shared" si="94"/>
        <v>0</v>
      </c>
      <c r="BD95" s="51">
        <f t="shared" si="95"/>
        <v>0</v>
      </c>
    </row>
    <row r="96" spans="1:56" hidden="1">
      <c r="A96" s="32"/>
      <c r="B96" s="61"/>
      <c r="C96" s="33"/>
      <c r="D96" s="34"/>
      <c r="E96" s="35"/>
      <c r="F96" s="36"/>
      <c r="G96" s="73"/>
      <c r="H96" s="72"/>
      <c r="I96" s="74">
        <f>IF(H96=Tablas!$B$5,Tablas!$C$5,VLOOKUP(H96,Tablas!$B$5:$D$40,2,FALSE))</f>
        <v>1</v>
      </c>
      <c r="J96" s="71">
        <f>IF(I96=0,"",VLOOKUP(I96,Tablas!$C$5:$D$40,2,FALSE))</f>
        <v>0</v>
      </c>
      <c r="K96" s="37" t="str">
        <f t="shared" si="96"/>
        <v>0</v>
      </c>
      <c r="L96" s="38">
        <f t="shared" si="67"/>
        <v>0</v>
      </c>
      <c r="M96" s="38">
        <f t="shared" si="68"/>
        <v>0</v>
      </c>
      <c r="N96" s="38">
        <f t="shared" si="69"/>
        <v>0</v>
      </c>
      <c r="O96" s="38">
        <f t="shared" si="70"/>
        <v>0</v>
      </c>
      <c r="P96" s="38">
        <f t="shared" si="71"/>
        <v>0</v>
      </c>
      <c r="Q96" s="39">
        <v>1</v>
      </c>
      <c r="R96" s="40">
        <f t="shared" si="72"/>
        <v>0</v>
      </c>
      <c r="S96" s="39">
        <v>1</v>
      </c>
      <c r="T96" s="41">
        <f t="shared" si="73"/>
        <v>0</v>
      </c>
      <c r="U96" s="42">
        <f t="shared" si="74"/>
        <v>0</v>
      </c>
      <c r="V96" s="43">
        <f t="shared" si="75"/>
        <v>0</v>
      </c>
      <c r="W96" s="193">
        <f t="shared" si="76"/>
        <v>10.5</v>
      </c>
      <c r="X96" s="44">
        <f t="shared" si="77"/>
        <v>0</v>
      </c>
      <c r="Y96" s="45">
        <f t="shared" si="97"/>
        <v>0</v>
      </c>
      <c r="Z96" s="46" t="s">
        <v>0</v>
      </c>
      <c r="AA96" s="39">
        <v>1</v>
      </c>
      <c r="AB96" s="47">
        <f t="shared" si="78"/>
        <v>0</v>
      </c>
      <c r="AC96" s="39">
        <v>1</v>
      </c>
      <c r="AD96" s="47">
        <f t="shared" si="79"/>
        <v>0</v>
      </c>
      <c r="AE96" s="39">
        <v>1</v>
      </c>
      <c r="AF96" s="47">
        <f t="shared" si="80"/>
        <v>0</v>
      </c>
      <c r="AG96" s="188">
        <f t="shared" si="98"/>
        <v>0</v>
      </c>
      <c r="AH96" s="194">
        <f t="shared" si="81"/>
        <v>3</v>
      </c>
      <c r="AI96" s="49">
        <f t="shared" si="82"/>
        <v>0</v>
      </c>
      <c r="AJ96" s="50">
        <f t="shared" si="83"/>
        <v>0</v>
      </c>
      <c r="AK96" s="188"/>
      <c r="AL96" s="194">
        <f t="shared" si="84"/>
        <v>3</v>
      </c>
      <c r="AM96" s="49">
        <f t="shared" si="85"/>
        <v>0</v>
      </c>
      <c r="AN96" s="50">
        <f t="shared" si="86"/>
        <v>0</v>
      </c>
      <c r="AO96" s="62"/>
      <c r="AP96" s="49">
        <f t="shared" si="35"/>
        <v>0</v>
      </c>
      <c r="AQ96" s="50">
        <f t="shared" si="36"/>
        <v>0</v>
      </c>
      <c r="AR96" s="62"/>
      <c r="AS96" s="49">
        <f t="shared" si="87"/>
        <v>0</v>
      </c>
      <c r="AT96" s="50">
        <f t="shared" si="88"/>
        <v>0</v>
      </c>
      <c r="AU96" s="62"/>
      <c r="AV96" s="49">
        <f t="shared" si="89"/>
        <v>0</v>
      </c>
      <c r="AW96" s="50">
        <f t="shared" si="90"/>
        <v>0</v>
      </c>
      <c r="AX96" s="62"/>
      <c r="AY96" s="49">
        <f t="shared" si="91"/>
        <v>0</v>
      </c>
      <c r="AZ96" s="50">
        <f t="shared" si="92"/>
        <v>0</v>
      </c>
      <c r="BA96" s="62"/>
      <c r="BB96" s="49">
        <f t="shared" si="93"/>
        <v>0</v>
      </c>
      <c r="BC96" s="50">
        <f t="shared" si="94"/>
        <v>0</v>
      </c>
      <c r="BD96" s="51">
        <f t="shared" si="95"/>
        <v>0</v>
      </c>
    </row>
    <row r="97" spans="1:56" hidden="1">
      <c r="A97" s="32"/>
      <c r="B97" s="61"/>
      <c r="C97" s="33"/>
      <c r="D97" s="34"/>
      <c r="E97" s="35"/>
      <c r="F97" s="36"/>
      <c r="G97" s="73"/>
      <c r="H97" s="72"/>
      <c r="I97" s="74">
        <f>IF(H97=Tablas!$B$5,Tablas!$C$5,VLOOKUP(H97,Tablas!$B$5:$D$40,2,FALSE))</f>
        <v>1</v>
      </c>
      <c r="J97" s="71">
        <f>IF(I97=0,"",VLOOKUP(I97,Tablas!$C$5:$D$40,2,FALSE))</f>
        <v>0</v>
      </c>
      <c r="K97" s="37" t="str">
        <f t="shared" si="96"/>
        <v>0</v>
      </c>
      <c r="L97" s="38">
        <f t="shared" si="67"/>
        <v>0</v>
      </c>
      <c r="M97" s="38">
        <f t="shared" si="68"/>
        <v>0</v>
      </c>
      <c r="N97" s="38">
        <f t="shared" si="69"/>
        <v>0</v>
      </c>
      <c r="O97" s="38">
        <f t="shared" si="70"/>
        <v>0</v>
      </c>
      <c r="P97" s="38">
        <f t="shared" si="71"/>
        <v>0</v>
      </c>
      <c r="Q97" s="39">
        <v>1</v>
      </c>
      <c r="R97" s="40">
        <f t="shared" si="72"/>
        <v>0</v>
      </c>
      <c r="S97" s="39">
        <v>1</v>
      </c>
      <c r="T97" s="41">
        <f t="shared" si="73"/>
        <v>0</v>
      </c>
      <c r="U97" s="42">
        <f t="shared" si="74"/>
        <v>0</v>
      </c>
      <c r="V97" s="43">
        <f t="shared" si="75"/>
        <v>0</v>
      </c>
      <c r="W97" s="193">
        <f t="shared" si="76"/>
        <v>10.5</v>
      </c>
      <c r="X97" s="44">
        <f t="shared" si="77"/>
        <v>0</v>
      </c>
      <c r="Y97" s="45">
        <f t="shared" si="97"/>
        <v>0</v>
      </c>
      <c r="Z97" s="46" t="s">
        <v>0</v>
      </c>
      <c r="AA97" s="39">
        <v>1</v>
      </c>
      <c r="AB97" s="47">
        <f t="shared" si="78"/>
        <v>0</v>
      </c>
      <c r="AC97" s="39">
        <v>1</v>
      </c>
      <c r="AD97" s="47">
        <f t="shared" si="79"/>
        <v>0</v>
      </c>
      <c r="AE97" s="39">
        <v>1</v>
      </c>
      <c r="AF97" s="47">
        <f t="shared" si="80"/>
        <v>0</v>
      </c>
      <c r="AG97" s="188">
        <f t="shared" si="98"/>
        <v>0</v>
      </c>
      <c r="AH97" s="194">
        <f t="shared" si="81"/>
        <v>3</v>
      </c>
      <c r="AI97" s="49">
        <f t="shared" si="82"/>
        <v>0</v>
      </c>
      <c r="AJ97" s="50">
        <f t="shared" si="83"/>
        <v>0</v>
      </c>
      <c r="AK97" s="188"/>
      <c r="AL97" s="194">
        <f t="shared" si="84"/>
        <v>3</v>
      </c>
      <c r="AM97" s="49">
        <f t="shared" si="85"/>
        <v>0</v>
      </c>
      <c r="AN97" s="50">
        <f t="shared" si="86"/>
        <v>0</v>
      </c>
      <c r="AO97" s="62"/>
      <c r="AP97" s="49">
        <f t="shared" si="35"/>
        <v>0</v>
      </c>
      <c r="AQ97" s="50">
        <f t="shared" si="36"/>
        <v>0</v>
      </c>
      <c r="AR97" s="62"/>
      <c r="AS97" s="49">
        <f t="shared" si="87"/>
        <v>0</v>
      </c>
      <c r="AT97" s="50">
        <f t="shared" si="88"/>
        <v>0</v>
      </c>
      <c r="AU97" s="62"/>
      <c r="AV97" s="49">
        <f t="shared" si="89"/>
        <v>0</v>
      </c>
      <c r="AW97" s="50">
        <f t="shared" si="90"/>
        <v>0</v>
      </c>
      <c r="AX97" s="62"/>
      <c r="AY97" s="49">
        <f t="shared" si="91"/>
        <v>0</v>
      </c>
      <c r="AZ97" s="50">
        <f t="shared" si="92"/>
        <v>0</v>
      </c>
      <c r="BA97" s="62"/>
      <c r="BB97" s="49">
        <f t="shared" si="93"/>
        <v>0</v>
      </c>
      <c r="BC97" s="50">
        <f t="shared" si="94"/>
        <v>0</v>
      </c>
      <c r="BD97" s="51">
        <f t="shared" si="95"/>
        <v>0</v>
      </c>
    </row>
    <row r="98" spans="1:56" hidden="1">
      <c r="A98" s="32"/>
      <c r="B98" s="61"/>
      <c r="C98" s="33"/>
      <c r="D98" s="34"/>
      <c r="E98" s="35"/>
      <c r="F98" s="36"/>
      <c r="G98" s="73"/>
      <c r="H98" s="72"/>
      <c r="I98" s="74">
        <f>IF(H98=Tablas!$B$5,Tablas!$C$5,VLOOKUP(H98,Tablas!$B$5:$D$40,2,FALSE))</f>
        <v>1</v>
      </c>
      <c r="J98" s="71">
        <f>IF(I98=0,"",VLOOKUP(I98,Tablas!$C$5:$D$40,2,FALSE))</f>
        <v>0</v>
      </c>
      <c r="K98" s="37" t="str">
        <f t="shared" si="96"/>
        <v>0</v>
      </c>
      <c r="L98" s="38">
        <f t="shared" si="67"/>
        <v>0</v>
      </c>
      <c r="M98" s="38">
        <f t="shared" si="68"/>
        <v>0</v>
      </c>
      <c r="N98" s="38">
        <f t="shared" si="69"/>
        <v>0</v>
      </c>
      <c r="O98" s="38">
        <f t="shared" si="70"/>
        <v>0</v>
      </c>
      <c r="P98" s="38">
        <f t="shared" si="71"/>
        <v>0</v>
      </c>
      <c r="Q98" s="39">
        <v>1</v>
      </c>
      <c r="R98" s="40">
        <f t="shared" si="72"/>
        <v>0</v>
      </c>
      <c r="S98" s="39">
        <v>1</v>
      </c>
      <c r="T98" s="41">
        <f t="shared" si="73"/>
        <v>0</v>
      </c>
      <c r="U98" s="42">
        <f t="shared" si="74"/>
        <v>0</v>
      </c>
      <c r="V98" s="43">
        <f t="shared" si="75"/>
        <v>0</v>
      </c>
      <c r="W98" s="193">
        <f t="shared" si="76"/>
        <v>10.5</v>
      </c>
      <c r="X98" s="44">
        <f t="shared" si="77"/>
        <v>0</v>
      </c>
      <c r="Y98" s="45">
        <f t="shared" si="97"/>
        <v>0</v>
      </c>
      <c r="Z98" s="46" t="s">
        <v>0</v>
      </c>
      <c r="AA98" s="39">
        <v>1</v>
      </c>
      <c r="AB98" s="47">
        <f t="shared" si="78"/>
        <v>0</v>
      </c>
      <c r="AC98" s="39">
        <v>1</v>
      </c>
      <c r="AD98" s="47">
        <f t="shared" si="79"/>
        <v>0</v>
      </c>
      <c r="AE98" s="39">
        <v>1</v>
      </c>
      <c r="AF98" s="47">
        <f t="shared" si="80"/>
        <v>0</v>
      </c>
      <c r="AG98" s="188">
        <f t="shared" si="98"/>
        <v>0</v>
      </c>
      <c r="AH98" s="194">
        <f t="shared" si="81"/>
        <v>3</v>
      </c>
      <c r="AI98" s="49">
        <f t="shared" si="82"/>
        <v>0</v>
      </c>
      <c r="AJ98" s="50">
        <f t="shared" si="83"/>
        <v>0</v>
      </c>
      <c r="AK98" s="188"/>
      <c r="AL98" s="194">
        <f t="shared" si="84"/>
        <v>3</v>
      </c>
      <c r="AM98" s="49">
        <f t="shared" si="85"/>
        <v>0</v>
      </c>
      <c r="AN98" s="50">
        <f t="shared" si="86"/>
        <v>0</v>
      </c>
      <c r="AO98" s="62"/>
      <c r="AP98" s="49">
        <f t="shared" si="35"/>
        <v>0</v>
      </c>
      <c r="AQ98" s="50">
        <f t="shared" si="36"/>
        <v>0</v>
      </c>
      <c r="AR98" s="62"/>
      <c r="AS98" s="49">
        <f t="shared" si="87"/>
        <v>0</v>
      </c>
      <c r="AT98" s="50">
        <f t="shared" si="88"/>
        <v>0</v>
      </c>
      <c r="AU98" s="62"/>
      <c r="AV98" s="49">
        <f t="shared" si="89"/>
        <v>0</v>
      </c>
      <c r="AW98" s="50">
        <f t="shared" si="90"/>
        <v>0</v>
      </c>
      <c r="AX98" s="62"/>
      <c r="AY98" s="49">
        <f t="shared" si="91"/>
        <v>0</v>
      </c>
      <c r="AZ98" s="50">
        <f t="shared" si="92"/>
        <v>0</v>
      </c>
      <c r="BA98" s="62"/>
      <c r="BB98" s="49">
        <f t="shared" si="93"/>
        <v>0</v>
      </c>
      <c r="BC98" s="50">
        <f t="shared" si="94"/>
        <v>0</v>
      </c>
      <c r="BD98" s="51">
        <f t="shared" si="95"/>
        <v>0</v>
      </c>
    </row>
    <row r="99" spans="1:56" hidden="1">
      <c r="A99" s="32"/>
      <c r="B99" s="61"/>
      <c r="C99" s="33"/>
      <c r="D99" s="34"/>
      <c r="E99" s="35"/>
      <c r="F99" s="36"/>
      <c r="G99" s="73"/>
      <c r="H99" s="72"/>
      <c r="I99" s="74">
        <f>IF(H99=Tablas!$B$5,Tablas!$C$5,VLOOKUP(H99,Tablas!$B$5:$D$40,2,FALSE))</f>
        <v>1</v>
      </c>
      <c r="J99" s="71">
        <f>IF(I99=0,"",VLOOKUP(I99,Tablas!$C$5:$D$40,2,FALSE))</f>
        <v>0</v>
      </c>
      <c r="K99" s="37" t="str">
        <f t="shared" si="96"/>
        <v>0</v>
      </c>
      <c r="L99" s="38">
        <f t="shared" si="67"/>
        <v>0</v>
      </c>
      <c r="M99" s="38">
        <f t="shared" si="68"/>
        <v>0</v>
      </c>
      <c r="N99" s="38">
        <f t="shared" si="69"/>
        <v>0</v>
      </c>
      <c r="O99" s="38">
        <f t="shared" si="70"/>
        <v>0</v>
      </c>
      <c r="P99" s="38">
        <f t="shared" si="71"/>
        <v>0</v>
      </c>
      <c r="Q99" s="39">
        <v>1</v>
      </c>
      <c r="R99" s="40">
        <f t="shared" si="72"/>
        <v>0</v>
      </c>
      <c r="S99" s="39">
        <v>1</v>
      </c>
      <c r="T99" s="41">
        <f t="shared" si="73"/>
        <v>0</v>
      </c>
      <c r="U99" s="42">
        <f t="shared" si="74"/>
        <v>0</v>
      </c>
      <c r="V99" s="43">
        <f t="shared" si="75"/>
        <v>0</v>
      </c>
      <c r="W99" s="193">
        <f t="shared" si="76"/>
        <v>10.5</v>
      </c>
      <c r="X99" s="44">
        <f t="shared" si="77"/>
        <v>0</v>
      </c>
      <c r="Y99" s="45">
        <f t="shared" si="97"/>
        <v>0</v>
      </c>
      <c r="Z99" s="46" t="s">
        <v>0</v>
      </c>
      <c r="AA99" s="39">
        <v>1</v>
      </c>
      <c r="AB99" s="47">
        <f t="shared" si="78"/>
        <v>0</v>
      </c>
      <c r="AC99" s="39">
        <v>1</v>
      </c>
      <c r="AD99" s="47">
        <f t="shared" si="79"/>
        <v>0</v>
      </c>
      <c r="AE99" s="39">
        <v>1</v>
      </c>
      <c r="AF99" s="47">
        <f t="shared" si="80"/>
        <v>0</v>
      </c>
      <c r="AG99" s="188">
        <f t="shared" si="98"/>
        <v>0</v>
      </c>
      <c r="AH99" s="194">
        <f t="shared" si="81"/>
        <v>3</v>
      </c>
      <c r="AI99" s="49">
        <f t="shared" si="82"/>
        <v>0</v>
      </c>
      <c r="AJ99" s="50">
        <f t="shared" si="83"/>
        <v>0</v>
      </c>
      <c r="AK99" s="188"/>
      <c r="AL99" s="194">
        <f t="shared" si="84"/>
        <v>3</v>
      </c>
      <c r="AM99" s="49">
        <f t="shared" si="85"/>
        <v>0</v>
      </c>
      <c r="AN99" s="50">
        <f t="shared" si="86"/>
        <v>0</v>
      </c>
      <c r="AO99" s="62"/>
      <c r="AP99" s="49">
        <f t="shared" si="35"/>
        <v>0</v>
      </c>
      <c r="AQ99" s="50">
        <f t="shared" si="36"/>
        <v>0</v>
      </c>
      <c r="AR99" s="62"/>
      <c r="AS99" s="49">
        <f t="shared" si="87"/>
        <v>0</v>
      </c>
      <c r="AT99" s="50">
        <f t="shared" si="88"/>
        <v>0</v>
      </c>
      <c r="AU99" s="62"/>
      <c r="AV99" s="49">
        <f t="shared" si="89"/>
        <v>0</v>
      </c>
      <c r="AW99" s="50">
        <f t="shared" si="90"/>
        <v>0</v>
      </c>
      <c r="AX99" s="62"/>
      <c r="AY99" s="49">
        <f t="shared" si="91"/>
        <v>0</v>
      </c>
      <c r="AZ99" s="50">
        <f t="shared" si="92"/>
        <v>0</v>
      </c>
      <c r="BA99" s="62"/>
      <c r="BB99" s="49">
        <f t="shared" si="93"/>
        <v>0</v>
      </c>
      <c r="BC99" s="50">
        <f t="shared" si="94"/>
        <v>0</v>
      </c>
      <c r="BD99" s="51">
        <f t="shared" si="95"/>
        <v>0</v>
      </c>
    </row>
    <row r="100" spans="1:56" hidden="1">
      <c r="A100" s="32"/>
      <c r="B100" s="61"/>
      <c r="C100" s="33"/>
      <c r="D100" s="34"/>
      <c r="E100" s="35"/>
      <c r="F100" s="36"/>
      <c r="G100" s="73"/>
      <c r="H100" s="72"/>
      <c r="I100" s="74">
        <f>IF(H100=Tablas!$B$5,Tablas!$C$5,VLOOKUP(H100,Tablas!$B$5:$D$40,2,FALSE))</f>
        <v>1</v>
      </c>
      <c r="J100" s="71">
        <f>IF(I100=0,"",VLOOKUP(I100,Tablas!$C$5:$D$40,2,FALSE))</f>
        <v>0</v>
      </c>
      <c r="K100" s="37" t="str">
        <f t="shared" si="96"/>
        <v>0</v>
      </c>
      <c r="L100" s="38">
        <f t="shared" si="67"/>
        <v>0</v>
      </c>
      <c r="M100" s="38">
        <f t="shared" si="68"/>
        <v>0</v>
      </c>
      <c r="N100" s="38">
        <f t="shared" si="69"/>
        <v>0</v>
      </c>
      <c r="O100" s="38">
        <f t="shared" si="70"/>
        <v>0</v>
      </c>
      <c r="P100" s="38">
        <f t="shared" si="71"/>
        <v>0</v>
      </c>
      <c r="Q100" s="39">
        <v>1</v>
      </c>
      <c r="R100" s="40">
        <f t="shared" si="72"/>
        <v>0</v>
      </c>
      <c r="S100" s="39">
        <v>1</v>
      </c>
      <c r="T100" s="41">
        <f t="shared" si="73"/>
        <v>0</v>
      </c>
      <c r="U100" s="42">
        <f t="shared" si="74"/>
        <v>0</v>
      </c>
      <c r="V100" s="43">
        <f t="shared" si="75"/>
        <v>0</v>
      </c>
      <c r="W100" s="193">
        <f t="shared" si="76"/>
        <v>10.5</v>
      </c>
      <c r="X100" s="44">
        <f t="shared" si="77"/>
        <v>0</v>
      </c>
      <c r="Y100" s="45">
        <f t="shared" si="97"/>
        <v>0</v>
      </c>
      <c r="Z100" s="46" t="s">
        <v>0</v>
      </c>
      <c r="AA100" s="39">
        <v>1</v>
      </c>
      <c r="AB100" s="47">
        <f t="shared" si="78"/>
        <v>0</v>
      </c>
      <c r="AC100" s="39">
        <v>1</v>
      </c>
      <c r="AD100" s="47">
        <f t="shared" si="79"/>
        <v>0</v>
      </c>
      <c r="AE100" s="39">
        <v>1</v>
      </c>
      <c r="AF100" s="47">
        <f t="shared" si="80"/>
        <v>0</v>
      </c>
      <c r="AG100" s="188">
        <f t="shared" si="98"/>
        <v>0</v>
      </c>
      <c r="AH100" s="194">
        <f t="shared" si="81"/>
        <v>3</v>
      </c>
      <c r="AI100" s="49">
        <f t="shared" si="82"/>
        <v>0</v>
      </c>
      <c r="AJ100" s="50">
        <f t="shared" si="83"/>
        <v>0</v>
      </c>
      <c r="AK100" s="188"/>
      <c r="AL100" s="194">
        <f t="shared" si="84"/>
        <v>3</v>
      </c>
      <c r="AM100" s="49">
        <f t="shared" si="85"/>
        <v>0</v>
      </c>
      <c r="AN100" s="50">
        <f t="shared" si="86"/>
        <v>0</v>
      </c>
      <c r="AO100" s="62"/>
      <c r="AP100" s="49">
        <f t="shared" si="35"/>
        <v>0</v>
      </c>
      <c r="AQ100" s="50">
        <f t="shared" si="36"/>
        <v>0</v>
      </c>
      <c r="AR100" s="62"/>
      <c r="AS100" s="49">
        <f t="shared" si="87"/>
        <v>0</v>
      </c>
      <c r="AT100" s="50">
        <f t="shared" si="88"/>
        <v>0</v>
      </c>
      <c r="AU100" s="62"/>
      <c r="AV100" s="49">
        <f t="shared" si="89"/>
        <v>0</v>
      </c>
      <c r="AW100" s="50">
        <f t="shared" si="90"/>
        <v>0</v>
      </c>
      <c r="AX100" s="62"/>
      <c r="AY100" s="49">
        <f t="shared" si="91"/>
        <v>0</v>
      </c>
      <c r="AZ100" s="50">
        <f t="shared" si="92"/>
        <v>0</v>
      </c>
      <c r="BA100" s="62"/>
      <c r="BB100" s="49">
        <f t="shared" si="93"/>
        <v>0</v>
      </c>
      <c r="BC100" s="50">
        <f t="shared" si="94"/>
        <v>0</v>
      </c>
      <c r="BD100" s="51">
        <f t="shared" si="95"/>
        <v>0</v>
      </c>
    </row>
    <row r="101" spans="1:56" ht="15.75" thickBot="1">
      <c r="A101" s="3"/>
      <c r="B101" s="6"/>
      <c r="C101" s="6"/>
      <c r="D101" s="6"/>
      <c r="E101" s="6"/>
      <c r="F101" s="264">
        <f>SUM(F8:F100)</f>
        <v>2207.6999999999998</v>
      </c>
      <c r="H101" s="72"/>
      <c r="K101" s="52">
        <f t="shared" ref="K101:P101" si="99">SUM(K8:K100)</f>
        <v>0</v>
      </c>
      <c r="L101" s="52">
        <f t="shared" si="99"/>
        <v>0</v>
      </c>
      <c r="M101" s="52">
        <f t="shared" si="99"/>
        <v>0</v>
      </c>
      <c r="N101" s="52">
        <f t="shared" si="99"/>
        <v>0</v>
      </c>
      <c r="O101" s="52">
        <f t="shared" si="99"/>
        <v>0</v>
      </c>
      <c r="P101" s="52">
        <f t="shared" si="99"/>
        <v>0</v>
      </c>
      <c r="Q101" s="52"/>
      <c r="R101" s="52">
        <f>SUM(R8:R100)</f>
        <v>0</v>
      </c>
      <c r="S101" s="52"/>
      <c r="T101" s="52">
        <f>SUM(T8:T100)</f>
        <v>0</v>
      </c>
      <c r="U101" s="52">
        <f>SUM(U8:U100)</f>
        <v>0</v>
      </c>
      <c r="V101" s="52">
        <f>SUM(V8:V100)</f>
        <v>0</v>
      </c>
      <c r="W101" s="52"/>
      <c r="X101" s="52">
        <f>SUM(X8:X100)</f>
        <v>0</v>
      </c>
      <c r="Y101" s="53"/>
      <c r="Z101" s="53"/>
      <c r="AA101" s="53"/>
      <c r="AB101" s="52">
        <f>SUM(AB8:AB100)</f>
        <v>0</v>
      </c>
      <c r="AC101" s="52"/>
      <c r="AD101" s="52">
        <f>SUM(AD8:AD100)</f>
        <v>0</v>
      </c>
      <c r="AE101" s="52"/>
      <c r="AF101" s="52">
        <f>SUM(AF8:AF100)</f>
        <v>0</v>
      </c>
      <c r="AG101" s="54">
        <f>SUM(AG8:AG100)</f>
        <v>21</v>
      </c>
      <c r="AH101" s="54"/>
      <c r="AI101" s="54"/>
      <c r="AJ101" s="55">
        <f>SUM(AJ8:AJ100)</f>
        <v>0</v>
      </c>
      <c r="AK101" s="54">
        <f>SUM(AK8:AK100)</f>
        <v>194</v>
      </c>
      <c r="AL101" s="54"/>
      <c r="AM101" s="54"/>
      <c r="AN101" s="55">
        <f>SUM(AN8:AN100)</f>
        <v>0</v>
      </c>
      <c r="AO101" s="54">
        <f>SUM(AO8:AO100)</f>
        <v>685.7</v>
      </c>
      <c r="AP101" s="54"/>
      <c r="AQ101" s="55">
        <f>SUM(AQ8:AQ100)</f>
        <v>0</v>
      </c>
      <c r="AR101" s="54">
        <f>SUM(AR8:AR100)</f>
        <v>8.8000000000000007</v>
      </c>
      <c r="AS101" s="54"/>
      <c r="AT101" s="55">
        <f>SUM(AT8:AT100)</f>
        <v>0</v>
      </c>
      <c r="AU101" s="54">
        <f>SUM(AU8:AU100)</f>
        <v>0</v>
      </c>
      <c r="AV101" s="54"/>
      <c r="AW101" s="55">
        <f>SUM(AW8:AW100)</f>
        <v>0</v>
      </c>
      <c r="AX101" s="54">
        <f>SUM(AX8:AX100)</f>
        <v>685.7</v>
      </c>
      <c r="AY101" s="54"/>
      <c r="AZ101" s="55">
        <f>SUM(AZ8:AZ100)</f>
        <v>0</v>
      </c>
      <c r="BA101" s="54">
        <f>SUM(BA8:BA100)</f>
        <v>97</v>
      </c>
      <c r="BB101" s="54"/>
      <c r="BC101" s="55">
        <f>SUM(BC8:BC100)</f>
        <v>0</v>
      </c>
      <c r="BD101" s="52">
        <f>SUM(BD8:BD100)</f>
        <v>0</v>
      </c>
    </row>
    <row r="102" spans="1:56" ht="15.75" hidden="1" thickBot="1">
      <c r="AB102" s="289">
        <f>SUM(AB101:AF101)</f>
        <v>0</v>
      </c>
      <c r="AC102" s="290"/>
      <c r="AD102" s="290"/>
      <c r="AE102" s="290"/>
      <c r="AF102" s="291"/>
      <c r="AG102" s="292">
        <f>+AJ101/4.345</f>
        <v>0</v>
      </c>
      <c r="AH102" s="292"/>
      <c r="AI102" s="292"/>
      <c r="AJ102" s="292"/>
      <c r="AK102" s="292">
        <f>+AN101/4.345</f>
        <v>0</v>
      </c>
      <c r="AL102" s="292"/>
      <c r="AM102" s="292"/>
      <c r="AN102" s="292"/>
      <c r="AO102" s="292">
        <f>+AQ101/4.345</f>
        <v>0</v>
      </c>
      <c r="AP102" s="292"/>
      <c r="AQ102" s="292"/>
      <c r="AR102" s="292">
        <f>+AT101/4.345</f>
        <v>0</v>
      </c>
      <c r="AS102" s="292"/>
      <c r="AT102" s="292"/>
      <c r="AU102" s="292">
        <f>+AW101/4.345</f>
        <v>0</v>
      </c>
      <c r="AV102" s="292"/>
      <c r="AW102" s="292"/>
      <c r="AX102" s="292">
        <f>+AZ101/4.345</f>
        <v>0</v>
      </c>
      <c r="AY102" s="292"/>
      <c r="AZ102" s="292"/>
      <c r="BA102" s="292">
        <f>+BC101/4.345</f>
        <v>0</v>
      </c>
      <c r="BB102" s="292"/>
      <c r="BC102" s="292"/>
      <c r="BD102" s="284" t="s">
        <v>4</v>
      </c>
    </row>
    <row r="103" spans="1:56" ht="16.5" thickTop="1" thickBot="1">
      <c r="AG103" s="286" t="s">
        <v>3</v>
      </c>
      <c r="AH103" s="286"/>
      <c r="AI103" s="286"/>
      <c r="AJ103" s="286"/>
      <c r="AK103" s="286"/>
      <c r="AL103" s="286"/>
      <c r="AM103" s="286"/>
      <c r="AN103" s="286"/>
      <c r="AO103" s="286"/>
      <c r="AP103" s="286"/>
      <c r="AQ103" s="286"/>
      <c r="AR103" s="286"/>
      <c r="AS103" s="286"/>
      <c r="AT103" s="286"/>
      <c r="AU103" s="286"/>
      <c r="AV103" s="286"/>
      <c r="AW103" s="286"/>
      <c r="AX103" s="286"/>
      <c r="AY103" s="286"/>
      <c r="AZ103" s="286"/>
      <c r="BA103" s="286"/>
      <c r="BB103" s="286"/>
      <c r="BC103" s="287"/>
      <c r="BD103" s="285"/>
    </row>
    <row r="105" spans="1:56">
      <c r="G105" s="56"/>
      <c r="H105" s="56"/>
      <c r="I105" s="56"/>
      <c r="J105" s="56"/>
    </row>
  </sheetData>
  <sheetProtection algorithmName="SHA-512" hashValue="QERMz/c6n100ZrrbKRmp9wIe6P5Isb1JrY43AxF+Px6GLNB9af96AMqt5muthkRKv3EgQmvANUg4LdEuKrwN5Q==" saltValue="6c6adn3NvgR2Kj2BM8Qwtw==" spinCount="100000" sheet="1" selectLockedCells="1" autoFilter="0"/>
  <autoFilter ref="B7:BD102">
    <filterColumn colId="4">
      <customFilters>
        <customFilter operator="notEqual" val=" "/>
      </customFilters>
    </filterColumn>
  </autoFilter>
  <mergeCells count="48">
    <mergeCell ref="B1:C1"/>
    <mergeCell ref="B3:D3"/>
    <mergeCell ref="AG3:AJ3"/>
    <mergeCell ref="AK3:AN3"/>
    <mergeCell ref="AO3:AQ3"/>
    <mergeCell ref="AC6:AD6"/>
    <mergeCell ref="AE6:AF6"/>
    <mergeCell ref="AU3:AW3"/>
    <mergeCell ref="AX3:AZ3"/>
    <mergeCell ref="BA3:BC3"/>
    <mergeCell ref="AG4:AG5"/>
    <mergeCell ref="AI4:AI5"/>
    <mergeCell ref="AJ4:AJ5"/>
    <mergeCell ref="AK4:AK5"/>
    <mergeCell ref="AM4:AM5"/>
    <mergeCell ref="AP4:AP5"/>
    <mergeCell ref="AQ4:AQ5"/>
    <mergeCell ref="AN4:AN5"/>
    <mergeCell ref="AO4:AO5"/>
    <mergeCell ref="AH4:AH5"/>
    <mergeCell ref="AL4:AL5"/>
    <mergeCell ref="AX102:AZ102"/>
    <mergeCell ref="BA102:BC102"/>
    <mergeCell ref="AR4:AR5"/>
    <mergeCell ref="AS4:AS5"/>
    <mergeCell ref="AT4:AT5"/>
    <mergeCell ref="BB4:BB5"/>
    <mergeCell ref="BC4:BC5"/>
    <mergeCell ref="AY4:AY5"/>
    <mergeCell ref="AZ4:AZ5"/>
    <mergeCell ref="BA4:BA5"/>
    <mergeCell ref="AX4:AX5"/>
    <mergeCell ref="BD102:BD103"/>
    <mergeCell ref="AG103:BC103"/>
    <mergeCell ref="P1:AB1"/>
    <mergeCell ref="AB102:AF102"/>
    <mergeCell ref="AG102:AJ102"/>
    <mergeCell ref="AK102:AN102"/>
    <mergeCell ref="AO102:AQ102"/>
    <mergeCell ref="AR102:AT102"/>
    <mergeCell ref="AU102:AW102"/>
    <mergeCell ref="AR3:AT3"/>
    <mergeCell ref="BD4:BD5"/>
    <mergeCell ref="Y5:AF5"/>
    <mergeCell ref="AA6:AB6"/>
    <mergeCell ref="AV4:AV5"/>
    <mergeCell ref="AW4:AW5"/>
    <mergeCell ref="AU4:AU5"/>
  </mergeCells>
  <phoneticPr fontId="79" type="noConversion"/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H8:H101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 filterMode="1">
    <pageSetUpPr fitToPage="1"/>
  </sheetPr>
  <dimension ref="A1:BD81"/>
  <sheetViews>
    <sheetView workbookViewId="0">
      <pane xSplit="6" ySplit="7" topLeftCell="G9" activePane="bottomRight" state="frozen"/>
      <selection sqref="A1:AE1"/>
      <selection pane="topRight" sqref="A1:AE1"/>
      <selection pane="bottomLeft" sqref="A1:AE1"/>
      <selection pane="bottomRight" activeCell="G9" sqref="G9"/>
    </sheetView>
  </sheetViews>
  <sheetFormatPr defaultColWidth="11.42578125" defaultRowHeight="15"/>
  <cols>
    <col min="1" max="1" width="2.85546875" style="2" customWidth="1"/>
    <col min="2" max="2" width="28.5703125" style="2" customWidth="1"/>
    <col min="3" max="3" width="11.5703125" style="2" bestFit="1" customWidth="1"/>
    <col min="4" max="4" width="23.5703125" style="2" bestFit="1" customWidth="1"/>
    <col min="5" max="5" width="11.7109375" style="2" customWidth="1"/>
    <col min="6" max="6" width="10.42578125" style="2" bestFit="1" customWidth="1"/>
    <col min="7" max="7" width="9.7109375" style="2" bestFit="1" customWidth="1"/>
    <col min="8" max="8" width="13.7109375" style="2" customWidth="1"/>
    <col min="9" max="9" width="3" style="2" hidden="1" customWidth="1"/>
    <col min="10" max="10" width="4.85546875" style="2" hidden="1" customWidth="1"/>
    <col min="11" max="11" width="8.140625" style="2" bestFit="1" customWidth="1"/>
    <col min="12" max="12" width="6.28515625" style="2" bestFit="1" customWidth="1"/>
    <col min="13" max="15" width="8.42578125" style="2" customWidth="1"/>
    <col min="16" max="16" width="9" style="2" bestFit="1" customWidth="1"/>
    <col min="17" max="17" width="4.85546875" style="2" bestFit="1" customWidth="1"/>
    <col min="18" max="18" width="8.42578125" style="2" customWidth="1"/>
    <col min="19" max="19" width="4.85546875" style="2" bestFit="1" customWidth="1"/>
    <col min="20" max="20" width="8.42578125" style="2" customWidth="1"/>
    <col min="21" max="21" width="9.28515625" style="2" customWidth="1"/>
    <col min="22" max="22" width="8.42578125" style="2" bestFit="1" customWidth="1"/>
    <col min="23" max="23" width="8.42578125" style="2" customWidth="1"/>
    <col min="24" max="24" width="9.28515625" style="2" bestFit="1" customWidth="1"/>
    <col min="25" max="25" width="4.7109375" style="2" customWidth="1"/>
    <col min="26" max="26" width="4.140625" style="2" bestFit="1" customWidth="1"/>
    <col min="27" max="27" width="5" style="2" bestFit="1" customWidth="1"/>
    <col min="28" max="28" width="7.140625" style="2" bestFit="1" customWidth="1"/>
    <col min="29" max="29" width="7.140625" style="2" customWidth="1"/>
    <col min="30" max="30" width="7.28515625" style="2" bestFit="1" customWidth="1"/>
    <col min="31" max="31" width="7.28515625" style="2" customWidth="1"/>
    <col min="32" max="32" width="5.7109375" style="2" bestFit="1" customWidth="1"/>
    <col min="33" max="33" width="7" style="2" bestFit="1" customWidth="1"/>
    <col min="34" max="34" width="7" style="2" customWidth="1"/>
    <col min="35" max="35" width="5.5703125" style="2" bestFit="1" customWidth="1"/>
    <col min="36" max="36" width="10.28515625" style="2" bestFit="1" customWidth="1"/>
    <col min="37" max="37" width="7.140625" style="2" bestFit="1" customWidth="1"/>
    <col min="38" max="38" width="7.140625" style="2" customWidth="1"/>
    <col min="39" max="39" width="6.140625" style="2" bestFit="1" customWidth="1"/>
    <col min="40" max="40" width="10.28515625" style="2" bestFit="1" customWidth="1"/>
    <col min="41" max="41" width="8.42578125" style="2" bestFit="1" customWidth="1"/>
    <col min="42" max="42" width="5.28515625" style="2" bestFit="1" customWidth="1"/>
    <col min="43" max="43" width="9.5703125" style="2" bestFit="1" customWidth="1"/>
    <col min="44" max="44" width="7.140625" style="2" bestFit="1" customWidth="1"/>
    <col min="45" max="45" width="6.140625" style="2" bestFit="1" customWidth="1"/>
    <col min="46" max="46" width="9.5703125" style="2" bestFit="1" customWidth="1"/>
    <col min="47" max="47" width="8.42578125" style="2" hidden="1" customWidth="1"/>
    <col min="48" max="48" width="7" style="2" hidden="1" customWidth="1"/>
    <col min="49" max="49" width="9.5703125" style="2" hidden="1" customWidth="1"/>
    <col min="50" max="50" width="8.42578125" style="2" bestFit="1" customWidth="1"/>
    <col min="51" max="51" width="7" style="2" bestFit="1" customWidth="1"/>
    <col min="52" max="52" width="9.5703125" style="2" bestFit="1" customWidth="1"/>
    <col min="53" max="53" width="6.85546875" style="2" customWidth="1"/>
    <col min="54" max="54" width="6.140625" style="2" customWidth="1"/>
    <col min="55" max="55" width="9.5703125" style="2" customWidth="1"/>
    <col min="56" max="56" width="13.7109375" style="2" bestFit="1" customWidth="1"/>
    <col min="57" max="16384" width="11.42578125" style="2"/>
  </cols>
  <sheetData>
    <row r="1" spans="1:56" ht="34.5" thickBot="1">
      <c r="A1" s="7"/>
      <c r="B1" s="274" t="s">
        <v>21</v>
      </c>
      <c r="C1" s="274"/>
      <c r="E1" s="8" t="str">
        <f>+'2'!E1</f>
        <v>Ajuntament de Matadepera</v>
      </c>
      <c r="F1" s="9"/>
      <c r="G1" s="9"/>
      <c r="H1" s="9"/>
      <c r="I1" s="9"/>
      <c r="J1" s="9"/>
      <c r="K1" s="9"/>
      <c r="L1" s="9"/>
      <c r="M1" s="10"/>
      <c r="N1" s="9"/>
      <c r="O1" s="9"/>
      <c r="P1" s="288" t="str">
        <f>+'Resumen Estudio'!D12</f>
        <v>Escola Joan Torredemer Primària</v>
      </c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11"/>
      <c r="AD1" s="11"/>
      <c r="AE1" s="11"/>
      <c r="AF1" s="11"/>
      <c r="AG1" s="57"/>
      <c r="AH1" s="57"/>
      <c r="AI1" s="57"/>
      <c r="AJ1" s="58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ht="15.75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ht="30.75" customHeight="1" thickBot="1">
      <c r="A3" s="7"/>
      <c r="B3" s="309" t="str">
        <f>+'2'!B3:D3</f>
        <v>Annex 4</v>
      </c>
      <c r="C3" s="309"/>
      <c r="D3" s="309"/>
      <c r="E3" s="15"/>
      <c r="F3" s="127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9" t="s">
        <v>12</v>
      </c>
      <c r="Y3" s="13"/>
      <c r="Z3" s="13"/>
      <c r="AA3" s="13"/>
      <c r="AB3" s="13"/>
      <c r="AC3" s="13"/>
      <c r="AD3" s="13"/>
      <c r="AE3" s="13"/>
      <c r="AF3" s="13"/>
      <c r="AG3" s="293" t="str">
        <f>'1'!AG3</f>
        <v>Vidres interiors</v>
      </c>
      <c r="AH3" s="293"/>
      <c r="AI3" s="293"/>
      <c r="AJ3" s="293"/>
      <c r="AK3" s="293" t="str">
        <f>'1'!AK3</f>
        <v>Vidres perimetre</v>
      </c>
      <c r="AL3" s="293"/>
      <c r="AM3" s="293"/>
      <c r="AN3" s="293"/>
      <c r="AO3" s="293" t="str">
        <f>'1'!AO3</f>
        <v>Punts de llum i difusors d'aire</v>
      </c>
      <c r="AP3" s="293"/>
      <c r="AQ3" s="293"/>
      <c r="AR3" s="293" t="str">
        <f>'1'!AR3</f>
        <v>Neteja de cadires i moquetes</v>
      </c>
      <c r="AS3" s="293"/>
      <c r="AT3" s="293"/>
      <c r="AU3" s="293" t="str">
        <f>'1'!AU3</f>
        <v>Neteja de Sostres</v>
      </c>
      <c r="AV3" s="293"/>
      <c r="AW3" s="293"/>
      <c r="AX3" s="293" t="str">
        <f>'1'!AX3</f>
        <v>Tractament de Terres</v>
      </c>
      <c r="AY3" s="293"/>
      <c r="AZ3" s="293"/>
      <c r="BA3" s="293" t="str">
        <f>'1'!BA3</f>
        <v>Neteja de Persianes</v>
      </c>
      <c r="BB3" s="293"/>
      <c r="BC3" s="293"/>
      <c r="BD3" s="19" t="s">
        <v>4</v>
      </c>
    </row>
    <row r="4" spans="1:56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+L77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+'Resumen Estudio'!H12</f>
        <v>10.5</v>
      </c>
      <c r="Y4" s="23"/>
      <c r="Z4" s="23"/>
      <c r="AA4" s="23"/>
      <c r="AB4" s="23"/>
      <c r="AC4" s="23"/>
      <c r="AD4" s="23"/>
      <c r="AE4" s="23"/>
      <c r="AF4" s="23"/>
      <c r="AG4" s="304"/>
      <c r="AH4" s="304"/>
      <c r="AI4" s="302">
        <f>'1'!AI4</f>
        <v>3</v>
      </c>
      <c r="AJ4" s="303">
        <f>'1'!AJ4</f>
        <v>0</v>
      </c>
      <c r="AK4" s="304"/>
      <c r="AL4" s="304"/>
      <c r="AM4" s="302">
        <f>'1'!AM4</f>
        <v>3</v>
      </c>
      <c r="AN4" s="303">
        <f>'1'!AN4</f>
        <v>0</v>
      </c>
      <c r="AO4" s="304" t="str">
        <f>'1'!AO4</f>
        <v>Freq</v>
      </c>
      <c r="AP4" s="302">
        <f>'1'!AP4</f>
        <v>1</v>
      </c>
      <c r="AQ4" s="303">
        <f>'1'!AQ4</f>
        <v>0</v>
      </c>
      <c r="AR4" s="304" t="str">
        <f>'1'!AR4</f>
        <v>Freq</v>
      </c>
      <c r="AS4" s="302">
        <f>'1'!AS4</f>
        <v>1</v>
      </c>
      <c r="AT4" s="303">
        <f>'1'!AT4</f>
        <v>0</v>
      </c>
      <c r="AU4" s="304" t="str">
        <f>'1'!AU4</f>
        <v>Freq</v>
      </c>
      <c r="AV4" s="302">
        <f>'1'!AV4</f>
        <v>1</v>
      </c>
      <c r="AW4" s="303">
        <f>'1'!AW4</f>
        <v>50</v>
      </c>
      <c r="AX4" s="304" t="str">
        <f>'1'!AX4</f>
        <v>Freq</v>
      </c>
      <c r="AY4" s="302">
        <f>'1'!AY4</f>
        <v>1</v>
      </c>
      <c r="AZ4" s="303">
        <f>'1'!AZ4</f>
        <v>0</v>
      </c>
      <c r="BA4" s="304" t="str">
        <f>'1'!BA4</f>
        <v>Freq</v>
      </c>
      <c r="BB4" s="302">
        <f>'1'!BB4</f>
        <v>1</v>
      </c>
      <c r="BC4" s="303">
        <f>'1'!BC4</f>
        <v>0</v>
      </c>
      <c r="BD4" s="294">
        <f>BD77</f>
        <v>0</v>
      </c>
    </row>
    <row r="5" spans="1:56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96" t="s">
        <v>7</v>
      </c>
      <c r="Z5" s="297"/>
      <c r="AA5" s="298"/>
      <c r="AB5" s="298"/>
      <c r="AC5" s="297"/>
      <c r="AD5" s="297"/>
      <c r="AE5" s="297"/>
      <c r="AF5" s="299"/>
      <c r="AG5" s="304"/>
      <c r="AH5" s="304"/>
      <c r="AI5" s="302"/>
      <c r="AJ5" s="303"/>
      <c r="AK5" s="304"/>
      <c r="AL5" s="304"/>
      <c r="AM5" s="302"/>
      <c r="AN5" s="303"/>
      <c r="AO5" s="304"/>
      <c r="AP5" s="302"/>
      <c r="AQ5" s="303"/>
      <c r="AR5" s="304"/>
      <c r="AS5" s="302"/>
      <c r="AT5" s="303"/>
      <c r="AU5" s="304"/>
      <c r="AV5" s="302"/>
      <c r="AW5" s="303"/>
      <c r="AX5" s="304"/>
      <c r="AY5" s="302"/>
      <c r="AZ5" s="303"/>
      <c r="BA5" s="304"/>
      <c r="BB5" s="302"/>
      <c r="BC5" s="303"/>
      <c r="BD5" s="295"/>
    </row>
    <row r="6" spans="1:56" ht="30.75" customHeight="1" thickBot="1">
      <c r="A6" s="24"/>
      <c r="B6" s="118" t="s">
        <v>22</v>
      </c>
      <c r="C6" s="118" t="s">
        <v>8</v>
      </c>
      <c r="D6" s="118" t="s">
        <v>5</v>
      </c>
      <c r="E6" s="118" t="s">
        <v>23</v>
      </c>
      <c r="F6" s="118" t="s">
        <v>9</v>
      </c>
      <c r="G6" s="118" t="s">
        <v>24</v>
      </c>
      <c r="H6" s="118" t="s">
        <v>25</v>
      </c>
      <c r="I6" s="118"/>
      <c r="J6" s="118"/>
      <c r="K6" s="118" t="s">
        <v>26</v>
      </c>
      <c r="L6" s="118" t="s">
        <v>27</v>
      </c>
      <c r="M6" s="118" t="s">
        <v>28</v>
      </c>
      <c r="N6" s="118" t="s">
        <v>29</v>
      </c>
      <c r="O6" s="118" t="s">
        <v>30</v>
      </c>
      <c r="P6" s="118" t="s">
        <v>31</v>
      </c>
      <c r="Q6" s="118"/>
      <c r="R6" s="118" t="s">
        <v>37</v>
      </c>
      <c r="S6" s="118"/>
      <c r="T6" s="118" t="s">
        <v>38</v>
      </c>
      <c r="U6" s="118" t="s">
        <v>32</v>
      </c>
      <c r="V6" s="118" t="s">
        <v>33</v>
      </c>
      <c r="W6" s="142" t="s">
        <v>52</v>
      </c>
      <c r="X6" s="118" t="s">
        <v>34</v>
      </c>
      <c r="Y6" s="118" t="s">
        <v>10</v>
      </c>
      <c r="Z6" s="118" t="s">
        <v>35</v>
      </c>
      <c r="AA6" s="327" t="s">
        <v>36</v>
      </c>
      <c r="AB6" s="328"/>
      <c r="AC6" s="329" t="s">
        <v>39</v>
      </c>
      <c r="AD6" s="330"/>
      <c r="AE6" s="329" t="s">
        <v>40</v>
      </c>
      <c r="AF6" s="331"/>
      <c r="AG6" s="25" t="s">
        <v>97</v>
      </c>
      <c r="AH6" s="25" t="s">
        <v>6</v>
      </c>
      <c r="AI6" s="25" t="s">
        <v>11</v>
      </c>
      <c r="AJ6" s="25" t="s">
        <v>45</v>
      </c>
      <c r="AK6" s="25" t="s">
        <v>97</v>
      </c>
      <c r="AL6" s="25" t="s">
        <v>6</v>
      </c>
      <c r="AM6" s="25" t="s">
        <v>11</v>
      </c>
      <c r="AN6" s="25" t="s">
        <v>45</v>
      </c>
      <c r="AO6" s="25" t="s">
        <v>97</v>
      </c>
      <c r="AP6" s="25" t="str">
        <f>+'1'!AP6</f>
        <v>H/V</v>
      </c>
      <c r="AQ6" s="25" t="str">
        <f>+'1'!AQ6</f>
        <v>Hores/mes</v>
      </c>
      <c r="AR6" s="25" t="s">
        <v>97</v>
      </c>
      <c r="AS6" s="25" t="str">
        <f>+'1'!AS6</f>
        <v>H/V</v>
      </c>
      <c r="AT6" s="25" t="str">
        <f>+'1'!AT6</f>
        <v>Hores/mes</v>
      </c>
      <c r="AU6" s="25" t="s">
        <v>97</v>
      </c>
      <c r="AV6" s="25" t="str">
        <f>+'1'!AV6</f>
        <v>H/V</v>
      </c>
      <c r="AW6" s="25" t="str">
        <f>+'1'!AW6</f>
        <v>Hores/mes</v>
      </c>
      <c r="AX6" s="25" t="s">
        <v>97</v>
      </c>
      <c r="AY6" s="25" t="str">
        <f>+'1'!AY6</f>
        <v>H/V</v>
      </c>
      <c r="AZ6" s="25" t="str">
        <f>+'1'!AZ6</f>
        <v>Hores/mes</v>
      </c>
      <c r="BA6" s="25" t="s">
        <v>97</v>
      </c>
      <c r="BB6" s="25" t="str">
        <f>+'1'!BB6</f>
        <v>H/V</v>
      </c>
      <c r="BC6" s="25" t="str">
        <f>+'1'!BC6</f>
        <v>Hores/mes</v>
      </c>
      <c r="BD6" s="28" t="s">
        <v>4</v>
      </c>
    </row>
    <row r="7" spans="1:56">
      <c r="A7" s="24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41"/>
      <c r="X7" s="118"/>
      <c r="Y7" s="118"/>
      <c r="Z7" s="118"/>
      <c r="AA7" s="118"/>
      <c r="AB7" s="118"/>
      <c r="AC7" s="118"/>
      <c r="AD7" s="118"/>
      <c r="AE7" s="118"/>
      <c r="AF7" s="118"/>
      <c r="AG7" s="29"/>
      <c r="AH7" s="29"/>
      <c r="AI7" s="30"/>
      <c r="AJ7" s="31"/>
      <c r="AK7" s="29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29"/>
      <c r="BB7" s="30"/>
      <c r="BC7" s="31"/>
      <c r="BD7" s="60"/>
    </row>
    <row r="8" spans="1:56">
      <c r="A8" s="32">
        <v>9</v>
      </c>
      <c r="B8" s="169" t="s">
        <v>161</v>
      </c>
      <c r="C8" s="170" t="s">
        <v>205</v>
      </c>
      <c r="D8" s="34" t="s">
        <v>280</v>
      </c>
      <c r="E8" s="35" t="s">
        <v>320</v>
      </c>
      <c r="F8" s="36">
        <v>79.040000000000006</v>
      </c>
      <c r="G8" s="73"/>
      <c r="H8" s="72" t="s">
        <v>124</v>
      </c>
      <c r="I8" s="74">
        <f>IF(H8=Tablas!$B$5,Tablas!$C$5,VLOOKUP(H8,Tablas!$B$5:$D$40,2,FALSE))</f>
        <v>19</v>
      </c>
      <c r="J8" s="71">
        <f>IF(I8=0,"",VLOOKUP(I8,Tablas!$C$5:$D$40,2,FALSE))</f>
        <v>21.72583333333333</v>
      </c>
      <c r="K8" s="37" t="str">
        <f t="shared" ref="K8:K45" si="1">IF(G8=0,"0",F8/G8)</f>
        <v>0</v>
      </c>
      <c r="L8" s="38">
        <f t="shared" ref="L8:L45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45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45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45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45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45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45" si="8">(IF($Y8=7,$K8,)+IF($Y8=21,$K8*3,)+IF($Y8=42,$K8*6,0)+IF($Y8=28,$K8*4,0)+IF($Y8=14,$K8*2,))*S8</f>
        <v>0</v>
      </c>
      <c r="U8" s="42">
        <f t="shared" ref="U8:U45" si="9">SUM(+L8+M8+N8+O8+P8+R8+T8)</f>
        <v>0</v>
      </c>
      <c r="V8" s="43">
        <f t="shared" ref="V8:V45" si="10">+U8*4.345</f>
        <v>0</v>
      </c>
      <c r="W8" s="193">
        <f t="shared" ref="W8:W71" si="11">$X$4</f>
        <v>10.5</v>
      </c>
      <c r="X8" s="44">
        <f t="shared" ref="X8:X45" si="12">IF(V8="","",W8*V8)</f>
        <v>0</v>
      </c>
      <c r="Y8" s="45">
        <f t="shared" ref="Y8:Y45" si="13">ROUND(J8/4.3452380952381,1)</f>
        <v>5</v>
      </c>
      <c r="Z8" s="46" t="s">
        <v>78</v>
      </c>
      <c r="AA8" s="39">
        <v>1</v>
      </c>
      <c r="AB8" s="47">
        <f t="shared" ref="AB8:AB45" si="14">+IF($Z8="M",$U8,IF($Z8="MT",$U8/2,IF(Z8="MN",$U8/2,IF($Z8="MTN",$U8/3,0))))*AA8</f>
        <v>0</v>
      </c>
      <c r="AC8" s="39">
        <v>1</v>
      </c>
      <c r="AD8" s="47">
        <f t="shared" ref="AD8:AD45" si="15">+IF($Z8="T",$U8,IF($Z8="MT",$U8/2,IF($Z8="TN",$U8/2,IF($Z8="MTN",$U8/3,0))))*AC8</f>
        <v>0</v>
      </c>
      <c r="AE8" s="39">
        <v>1</v>
      </c>
      <c r="AF8" s="47">
        <f t="shared" ref="AF8:AF45" si="16">+IF($Z8="N",$U8,IF($Z8="MN",$U8/2,IF($Z8="TN",$U8/2,IF($Z8="MTN",$U8/3,0))))*AE8</f>
        <v>0</v>
      </c>
      <c r="AG8" s="188"/>
      <c r="AH8" s="194">
        <f t="shared" ref="AH8:AH45" si="17">+$AI$4</f>
        <v>3</v>
      </c>
      <c r="AI8" s="49">
        <f t="shared" ref="AI8:AI45" si="18">IF(AJ$4=0,0,(AG8/AJ$4))</f>
        <v>0</v>
      </c>
      <c r="AJ8" s="50">
        <f t="shared" ref="AJ8:AJ45" si="19">IF(AJ$4=0,0,(AI8*AI$4/12))</f>
        <v>0</v>
      </c>
      <c r="AK8" s="188"/>
      <c r="AL8" s="194">
        <f t="shared" ref="AL8:AL45" si="20">+$AM$4</f>
        <v>3</v>
      </c>
      <c r="AM8" s="49">
        <f>IF(AN$4=0,0,(AK8/AN$4))</f>
        <v>0</v>
      </c>
      <c r="AN8" s="50">
        <f t="shared" ref="AN8:AN45" si="21">IF(AN$4=0,0,(AM8*AM$4/12))</f>
        <v>0</v>
      </c>
      <c r="AO8" s="188">
        <v>79.040000000000006</v>
      </c>
      <c r="AP8" s="49">
        <f t="shared" ref="AP8:AP45" si="22">IF(AQ$4=0,0,(AO8/AQ$4))</f>
        <v>0</v>
      </c>
      <c r="AQ8" s="50">
        <f t="shared" ref="AQ8:AQ45" si="23">IF(AQ$4=0,0,(AP8*AP$4/12))</f>
        <v>0</v>
      </c>
      <c r="AR8" s="188"/>
      <c r="AS8" s="49">
        <f t="shared" ref="AS8:AS45" si="24">IF(AT$4=0,0,(AR8/AT$4))</f>
        <v>0</v>
      </c>
      <c r="AT8" s="50">
        <f t="shared" ref="AT8:AT45" si="25">IF(AT$4=0,0,(AS8*AS$4/12))</f>
        <v>0</v>
      </c>
      <c r="AU8" s="62"/>
      <c r="AV8" s="49">
        <f t="shared" ref="AV8:AV45" si="26">IF(AW$4=0,0,(AU8/AW$4))</f>
        <v>0</v>
      </c>
      <c r="AW8" s="50">
        <f t="shared" ref="AW8:AW45" si="27">IF(AW$4=0,0,(AV8*AV$4/12))</f>
        <v>0</v>
      </c>
      <c r="AX8" s="188">
        <v>79.040000000000006</v>
      </c>
      <c r="AY8" s="49">
        <f t="shared" ref="AY8:AY45" si="28">IF(AZ$4=0,0,(AX8/AZ$4))</f>
        <v>0</v>
      </c>
      <c r="AZ8" s="50">
        <f t="shared" ref="AZ8:AZ45" si="29">IF(AZ$4=0,0,(AY8*AY$4/12))</f>
        <v>0</v>
      </c>
      <c r="BA8" s="188">
        <v>0</v>
      </c>
      <c r="BB8" s="49">
        <f t="shared" ref="BB8:BB45" si="30">IF(BC$4=0,0,(BA8/BC$4))</f>
        <v>0</v>
      </c>
      <c r="BC8" s="50">
        <f t="shared" ref="BC8:BC45" si="31">IF(BC$4=0,0,(BB8*BB$4/12))</f>
        <v>0</v>
      </c>
      <c r="BD8" s="51">
        <f t="shared" ref="BD8:BD45" si="32">+AJ8+AN8+AQ8+AT8+AW8+AZ8+BC8</f>
        <v>0</v>
      </c>
    </row>
    <row r="9" spans="1:56">
      <c r="A9" s="32">
        <v>9</v>
      </c>
      <c r="B9" s="169" t="s">
        <v>161</v>
      </c>
      <c r="C9" s="170" t="s">
        <v>205</v>
      </c>
      <c r="D9" s="34" t="s">
        <v>289</v>
      </c>
      <c r="E9" s="35" t="s">
        <v>320</v>
      </c>
      <c r="F9" s="36">
        <v>150.1</v>
      </c>
      <c r="G9" s="73"/>
      <c r="H9" s="72" t="s">
        <v>124</v>
      </c>
      <c r="I9" s="74">
        <f>IF(H9=Tablas!$B$5,Tablas!$C$5,VLOOKUP(H9,Tablas!$B$5:$D$40,2,FALSE))</f>
        <v>19</v>
      </c>
      <c r="J9" s="71">
        <f>IF(I9=0,"",VLOOKUP(I9,Tablas!$C$5:$D$40,2,FALSE))</f>
        <v>21.72583333333333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193">
        <f t="shared" si="11"/>
        <v>10.5</v>
      </c>
      <c r="X9" s="44">
        <f t="shared" si="12"/>
        <v>0</v>
      </c>
      <c r="Y9" s="45">
        <f t="shared" si="13"/>
        <v>5</v>
      </c>
      <c r="Z9" s="46" t="s">
        <v>78</v>
      </c>
      <c r="AA9" s="39">
        <v>1</v>
      </c>
      <c r="AB9" s="47">
        <f t="shared" si="14"/>
        <v>0</v>
      </c>
      <c r="AC9" s="39">
        <v>1</v>
      </c>
      <c r="AD9" s="47">
        <f t="shared" si="15"/>
        <v>0</v>
      </c>
      <c r="AE9" s="39">
        <v>1</v>
      </c>
      <c r="AF9" s="47">
        <f t="shared" si="16"/>
        <v>0</v>
      </c>
      <c r="AG9" s="188"/>
      <c r="AH9" s="194">
        <f t="shared" si="17"/>
        <v>3</v>
      </c>
      <c r="AI9" s="49">
        <f t="shared" si="18"/>
        <v>0</v>
      </c>
      <c r="AJ9" s="50">
        <f t="shared" si="19"/>
        <v>0</v>
      </c>
      <c r="AK9" s="188">
        <v>50.033333333333331</v>
      </c>
      <c r="AL9" s="194">
        <f t="shared" si="20"/>
        <v>3</v>
      </c>
      <c r="AM9" s="49">
        <f t="shared" ref="AM9:AM45" si="33">IF(AN$4=0,0,(AK9/AN$4))</f>
        <v>0</v>
      </c>
      <c r="AN9" s="50">
        <f t="shared" si="21"/>
        <v>0</v>
      </c>
      <c r="AO9" s="188">
        <v>150.1</v>
      </c>
      <c r="AP9" s="49">
        <f t="shared" si="22"/>
        <v>0</v>
      </c>
      <c r="AQ9" s="50">
        <f t="shared" si="23"/>
        <v>0</v>
      </c>
      <c r="AR9" s="188"/>
      <c r="AS9" s="49">
        <f t="shared" si="24"/>
        <v>0</v>
      </c>
      <c r="AT9" s="50">
        <f t="shared" si="25"/>
        <v>0</v>
      </c>
      <c r="AU9" s="62"/>
      <c r="AV9" s="49">
        <f t="shared" si="26"/>
        <v>0</v>
      </c>
      <c r="AW9" s="50">
        <f t="shared" si="27"/>
        <v>0</v>
      </c>
      <c r="AX9" s="188">
        <v>150.1</v>
      </c>
      <c r="AY9" s="49">
        <f t="shared" si="28"/>
        <v>0</v>
      </c>
      <c r="AZ9" s="50">
        <f t="shared" si="29"/>
        <v>0</v>
      </c>
      <c r="BA9" s="188">
        <v>25.016666666666666</v>
      </c>
      <c r="BB9" s="49">
        <f t="shared" si="30"/>
        <v>0</v>
      </c>
      <c r="BC9" s="50">
        <f t="shared" si="31"/>
        <v>0</v>
      </c>
      <c r="BD9" s="51">
        <f t="shared" si="32"/>
        <v>0</v>
      </c>
    </row>
    <row r="10" spans="1:56">
      <c r="A10" s="32">
        <v>9</v>
      </c>
      <c r="B10" s="169" t="s">
        <v>161</v>
      </c>
      <c r="C10" s="170" t="s">
        <v>205</v>
      </c>
      <c r="D10" s="34" t="s">
        <v>342</v>
      </c>
      <c r="E10" s="35" t="s">
        <v>320</v>
      </c>
      <c r="F10" s="36">
        <v>9.67</v>
      </c>
      <c r="G10" s="73"/>
      <c r="H10" s="72" t="s">
        <v>124</v>
      </c>
      <c r="I10" s="74">
        <f>IF(H10=Tablas!$B$5,Tablas!$C$5,VLOOKUP(H10,Tablas!$B$5:$D$40,2,FALSE))</f>
        <v>19</v>
      </c>
      <c r="J10" s="71">
        <f>IF(I10=0,"",VLOOKUP(I10,Tablas!$C$5:$D$40,2,FALSE))</f>
        <v>21.72583333333333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193">
        <f t="shared" si="11"/>
        <v>10.5</v>
      </c>
      <c r="X10" s="44">
        <f t="shared" si="12"/>
        <v>0</v>
      </c>
      <c r="Y10" s="45">
        <f t="shared" si="13"/>
        <v>5</v>
      </c>
      <c r="Z10" s="46" t="s">
        <v>78</v>
      </c>
      <c r="AA10" s="39">
        <v>1</v>
      </c>
      <c r="AB10" s="47">
        <f t="shared" si="14"/>
        <v>0</v>
      </c>
      <c r="AC10" s="39">
        <v>1</v>
      </c>
      <c r="AD10" s="47">
        <f t="shared" si="15"/>
        <v>0</v>
      </c>
      <c r="AE10" s="39">
        <v>1</v>
      </c>
      <c r="AF10" s="47">
        <f t="shared" si="16"/>
        <v>0</v>
      </c>
      <c r="AG10" s="188"/>
      <c r="AH10" s="194">
        <f t="shared" si="17"/>
        <v>3</v>
      </c>
      <c r="AI10" s="49">
        <f t="shared" si="18"/>
        <v>0</v>
      </c>
      <c r="AJ10" s="50">
        <f t="shared" si="19"/>
        <v>0</v>
      </c>
      <c r="AK10" s="188">
        <v>3.2233333333333332</v>
      </c>
      <c r="AL10" s="194">
        <f t="shared" si="20"/>
        <v>3</v>
      </c>
      <c r="AM10" s="49">
        <f t="shared" si="33"/>
        <v>0</v>
      </c>
      <c r="AN10" s="50">
        <f t="shared" si="21"/>
        <v>0</v>
      </c>
      <c r="AO10" s="188">
        <v>9.67</v>
      </c>
      <c r="AP10" s="49">
        <f t="shared" si="22"/>
        <v>0</v>
      </c>
      <c r="AQ10" s="50">
        <f t="shared" si="23"/>
        <v>0</v>
      </c>
      <c r="AR10" s="188"/>
      <c r="AS10" s="49">
        <f t="shared" si="24"/>
        <v>0</v>
      </c>
      <c r="AT10" s="50">
        <f t="shared" si="25"/>
        <v>0</v>
      </c>
      <c r="AU10" s="62"/>
      <c r="AV10" s="49">
        <f t="shared" si="26"/>
        <v>0</v>
      </c>
      <c r="AW10" s="50">
        <f t="shared" si="27"/>
        <v>0</v>
      </c>
      <c r="AX10" s="188">
        <v>9.67</v>
      </c>
      <c r="AY10" s="49">
        <f t="shared" si="28"/>
        <v>0</v>
      </c>
      <c r="AZ10" s="50">
        <f t="shared" si="29"/>
        <v>0</v>
      </c>
      <c r="BA10" s="188">
        <v>1.6116666666666666</v>
      </c>
      <c r="BB10" s="49">
        <f t="shared" si="30"/>
        <v>0</v>
      </c>
      <c r="BC10" s="50">
        <f t="shared" si="31"/>
        <v>0</v>
      </c>
      <c r="BD10" s="51">
        <f t="shared" si="32"/>
        <v>0</v>
      </c>
    </row>
    <row r="11" spans="1:56">
      <c r="A11" s="32">
        <v>9</v>
      </c>
      <c r="B11" s="169" t="s">
        <v>161</v>
      </c>
      <c r="C11" s="170" t="s">
        <v>205</v>
      </c>
      <c r="D11" s="34" t="s">
        <v>343</v>
      </c>
      <c r="E11" s="35" t="s">
        <v>320</v>
      </c>
      <c r="F11" s="36">
        <v>45.02</v>
      </c>
      <c r="G11" s="73"/>
      <c r="H11" s="72" t="s">
        <v>124</v>
      </c>
      <c r="I11" s="74">
        <f>IF(H11=Tablas!$B$5,Tablas!$C$5,VLOOKUP(H11,Tablas!$B$5:$D$40,2,FALSE))</f>
        <v>19</v>
      </c>
      <c r="J11" s="71">
        <f>IF(I11=0,"",VLOOKUP(I11,Tablas!$C$5:$D$40,2,FALSE))</f>
        <v>21.72583333333333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193">
        <f t="shared" si="11"/>
        <v>10.5</v>
      </c>
      <c r="X11" s="44">
        <f t="shared" si="12"/>
        <v>0</v>
      </c>
      <c r="Y11" s="45">
        <f t="shared" si="13"/>
        <v>5</v>
      </c>
      <c r="Z11" s="46" t="s">
        <v>78</v>
      </c>
      <c r="AA11" s="39">
        <v>1</v>
      </c>
      <c r="AB11" s="47">
        <f t="shared" si="14"/>
        <v>0</v>
      </c>
      <c r="AC11" s="39">
        <v>1</v>
      </c>
      <c r="AD11" s="47">
        <f t="shared" si="15"/>
        <v>0</v>
      </c>
      <c r="AE11" s="39">
        <v>1</v>
      </c>
      <c r="AF11" s="47">
        <f t="shared" si="16"/>
        <v>0</v>
      </c>
      <c r="AG11" s="188"/>
      <c r="AH11" s="194">
        <f t="shared" si="17"/>
        <v>3</v>
      </c>
      <c r="AI11" s="49">
        <f t="shared" si="18"/>
        <v>0</v>
      </c>
      <c r="AJ11" s="50">
        <f t="shared" si="19"/>
        <v>0</v>
      </c>
      <c r="AK11" s="188">
        <v>15.006666666666668</v>
      </c>
      <c r="AL11" s="194">
        <f t="shared" si="20"/>
        <v>3</v>
      </c>
      <c r="AM11" s="49">
        <f t="shared" si="33"/>
        <v>0</v>
      </c>
      <c r="AN11" s="50">
        <f t="shared" si="21"/>
        <v>0</v>
      </c>
      <c r="AO11" s="188">
        <v>45.02</v>
      </c>
      <c r="AP11" s="49">
        <f t="shared" si="22"/>
        <v>0</v>
      </c>
      <c r="AQ11" s="50">
        <f t="shared" si="23"/>
        <v>0</v>
      </c>
      <c r="AR11" s="188"/>
      <c r="AS11" s="49">
        <f t="shared" si="24"/>
        <v>0</v>
      </c>
      <c r="AT11" s="50">
        <f t="shared" si="25"/>
        <v>0</v>
      </c>
      <c r="AU11" s="62"/>
      <c r="AV11" s="49">
        <f t="shared" si="26"/>
        <v>0</v>
      </c>
      <c r="AW11" s="50">
        <f t="shared" si="27"/>
        <v>0</v>
      </c>
      <c r="AX11" s="188">
        <v>45.02</v>
      </c>
      <c r="AY11" s="49">
        <f t="shared" si="28"/>
        <v>0</v>
      </c>
      <c r="AZ11" s="50">
        <f t="shared" si="29"/>
        <v>0</v>
      </c>
      <c r="BA11" s="188">
        <v>7.5033333333333339</v>
      </c>
      <c r="BB11" s="49">
        <f t="shared" si="30"/>
        <v>0</v>
      </c>
      <c r="BC11" s="50">
        <f t="shared" si="31"/>
        <v>0</v>
      </c>
      <c r="BD11" s="51">
        <f t="shared" si="32"/>
        <v>0</v>
      </c>
    </row>
    <row r="12" spans="1:56">
      <c r="A12" s="32">
        <v>9</v>
      </c>
      <c r="B12" s="169" t="s">
        <v>161</v>
      </c>
      <c r="C12" s="170" t="s">
        <v>205</v>
      </c>
      <c r="D12" s="34" t="s">
        <v>344</v>
      </c>
      <c r="E12" s="35" t="s">
        <v>320</v>
      </c>
      <c r="F12" s="36">
        <v>45</v>
      </c>
      <c r="G12" s="73"/>
      <c r="H12" s="72" t="s">
        <v>124</v>
      </c>
      <c r="I12" s="74">
        <f>IF(H12=Tablas!$B$5,Tablas!$C$5,VLOOKUP(H12,Tablas!$B$5:$D$40,2,FALSE))</f>
        <v>19</v>
      </c>
      <c r="J12" s="71">
        <f>IF(I12=0,"",VLOOKUP(I12,Tablas!$C$5:$D$40,2,FALSE))</f>
        <v>21.72583333333333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193">
        <f t="shared" si="11"/>
        <v>10.5</v>
      </c>
      <c r="X12" s="44">
        <f t="shared" si="12"/>
        <v>0</v>
      </c>
      <c r="Y12" s="45">
        <f t="shared" si="13"/>
        <v>5</v>
      </c>
      <c r="Z12" s="46" t="s">
        <v>78</v>
      </c>
      <c r="AA12" s="39">
        <v>1</v>
      </c>
      <c r="AB12" s="47">
        <f t="shared" si="14"/>
        <v>0</v>
      </c>
      <c r="AC12" s="39">
        <v>1</v>
      </c>
      <c r="AD12" s="47">
        <f t="shared" si="15"/>
        <v>0</v>
      </c>
      <c r="AE12" s="39">
        <v>1</v>
      </c>
      <c r="AF12" s="47">
        <f t="shared" si="16"/>
        <v>0</v>
      </c>
      <c r="AG12" s="188"/>
      <c r="AH12" s="194">
        <f t="shared" si="17"/>
        <v>3</v>
      </c>
      <c r="AI12" s="49">
        <f t="shared" si="18"/>
        <v>0</v>
      </c>
      <c r="AJ12" s="50">
        <f t="shared" si="19"/>
        <v>0</v>
      </c>
      <c r="AK12" s="188">
        <v>15</v>
      </c>
      <c r="AL12" s="194">
        <f t="shared" si="20"/>
        <v>3</v>
      </c>
      <c r="AM12" s="49">
        <f t="shared" si="33"/>
        <v>0</v>
      </c>
      <c r="AN12" s="50">
        <f t="shared" si="21"/>
        <v>0</v>
      </c>
      <c r="AO12" s="188">
        <v>45</v>
      </c>
      <c r="AP12" s="49">
        <f t="shared" si="22"/>
        <v>0</v>
      </c>
      <c r="AQ12" s="50">
        <f t="shared" si="23"/>
        <v>0</v>
      </c>
      <c r="AR12" s="188"/>
      <c r="AS12" s="49">
        <f t="shared" si="24"/>
        <v>0</v>
      </c>
      <c r="AT12" s="50">
        <f t="shared" si="25"/>
        <v>0</v>
      </c>
      <c r="AU12" s="62"/>
      <c r="AV12" s="49">
        <f t="shared" si="26"/>
        <v>0</v>
      </c>
      <c r="AW12" s="50">
        <f t="shared" si="27"/>
        <v>0</v>
      </c>
      <c r="AX12" s="188">
        <v>45</v>
      </c>
      <c r="AY12" s="49">
        <f t="shared" si="28"/>
        <v>0</v>
      </c>
      <c r="AZ12" s="50">
        <f t="shared" si="29"/>
        <v>0</v>
      </c>
      <c r="BA12" s="188">
        <v>7.5</v>
      </c>
      <c r="BB12" s="49">
        <f t="shared" si="30"/>
        <v>0</v>
      </c>
      <c r="BC12" s="50">
        <f t="shared" si="31"/>
        <v>0</v>
      </c>
      <c r="BD12" s="51">
        <f t="shared" si="32"/>
        <v>0</v>
      </c>
    </row>
    <row r="13" spans="1:56">
      <c r="A13" s="32">
        <v>9</v>
      </c>
      <c r="B13" s="169" t="s">
        <v>161</v>
      </c>
      <c r="C13" s="170" t="s">
        <v>205</v>
      </c>
      <c r="D13" s="34" t="s">
        <v>315</v>
      </c>
      <c r="E13" s="35" t="s">
        <v>320</v>
      </c>
      <c r="F13" s="36">
        <v>47.07</v>
      </c>
      <c r="G13" s="73"/>
      <c r="H13" s="72" t="s">
        <v>124</v>
      </c>
      <c r="I13" s="74">
        <f>IF(H13=Tablas!$B$5,Tablas!$C$5,VLOOKUP(H13,Tablas!$B$5:$D$40,2,FALSE))</f>
        <v>19</v>
      </c>
      <c r="J13" s="71">
        <f>IF(I13=0,"",VLOOKUP(I13,Tablas!$C$5:$D$40,2,FALSE))</f>
        <v>21.72583333333333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193">
        <f t="shared" si="11"/>
        <v>10.5</v>
      </c>
      <c r="X13" s="44">
        <f t="shared" si="12"/>
        <v>0</v>
      </c>
      <c r="Y13" s="45">
        <f t="shared" si="13"/>
        <v>5</v>
      </c>
      <c r="Z13" s="46" t="s">
        <v>78</v>
      </c>
      <c r="AA13" s="39">
        <v>1</v>
      </c>
      <c r="AB13" s="47">
        <f t="shared" si="14"/>
        <v>0</v>
      </c>
      <c r="AC13" s="39">
        <v>1</v>
      </c>
      <c r="AD13" s="47">
        <f t="shared" si="15"/>
        <v>0</v>
      </c>
      <c r="AE13" s="39">
        <v>1</v>
      </c>
      <c r="AF13" s="47">
        <f t="shared" si="16"/>
        <v>0</v>
      </c>
      <c r="AG13" s="188"/>
      <c r="AH13" s="194">
        <f t="shared" si="17"/>
        <v>3</v>
      </c>
      <c r="AI13" s="49">
        <f t="shared" si="18"/>
        <v>0</v>
      </c>
      <c r="AJ13" s="50">
        <f t="shared" si="19"/>
        <v>0</v>
      </c>
      <c r="AK13" s="188">
        <v>15.69</v>
      </c>
      <c r="AL13" s="194">
        <f t="shared" si="20"/>
        <v>3</v>
      </c>
      <c r="AM13" s="49">
        <f t="shared" si="33"/>
        <v>0</v>
      </c>
      <c r="AN13" s="50">
        <f t="shared" si="21"/>
        <v>0</v>
      </c>
      <c r="AO13" s="188">
        <v>47.07</v>
      </c>
      <c r="AP13" s="49">
        <f t="shared" si="22"/>
        <v>0</v>
      </c>
      <c r="AQ13" s="50">
        <f t="shared" si="23"/>
        <v>0</v>
      </c>
      <c r="AR13" s="188"/>
      <c r="AS13" s="49">
        <f t="shared" si="24"/>
        <v>0</v>
      </c>
      <c r="AT13" s="50">
        <f t="shared" si="25"/>
        <v>0</v>
      </c>
      <c r="AU13" s="62"/>
      <c r="AV13" s="49">
        <f t="shared" si="26"/>
        <v>0</v>
      </c>
      <c r="AW13" s="50">
        <f t="shared" si="27"/>
        <v>0</v>
      </c>
      <c r="AX13" s="188">
        <v>47.07</v>
      </c>
      <c r="AY13" s="49">
        <f t="shared" si="28"/>
        <v>0</v>
      </c>
      <c r="AZ13" s="50">
        <f t="shared" si="29"/>
        <v>0</v>
      </c>
      <c r="BA13" s="188">
        <v>7.8449999999999998</v>
      </c>
      <c r="BB13" s="49">
        <f t="shared" si="30"/>
        <v>0</v>
      </c>
      <c r="BC13" s="50">
        <f t="shared" si="31"/>
        <v>0</v>
      </c>
      <c r="BD13" s="51">
        <f t="shared" si="32"/>
        <v>0</v>
      </c>
    </row>
    <row r="14" spans="1:56">
      <c r="A14" s="32">
        <v>9</v>
      </c>
      <c r="B14" s="169" t="s">
        <v>161</v>
      </c>
      <c r="C14" s="170" t="s">
        <v>205</v>
      </c>
      <c r="D14" s="34" t="s">
        <v>316</v>
      </c>
      <c r="E14" s="35" t="s">
        <v>320</v>
      </c>
      <c r="F14" s="36">
        <v>45.65</v>
      </c>
      <c r="G14" s="73"/>
      <c r="H14" s="72" t="s">
        <v>124</v>
      </c>
      <c r="I14" s="74">
        <f>IF(H14=Tablas!$B$5,Tablas!$C$5,VLOOKUP(H14,Tablas!$B$5:$D$40,2,FALSE))</f>
        <v>19</v>
      </c>
      <c r="J14" s="71">
        <f>IF(I14=0,"",VLOOKUP(I14,Tablas!$C$5:$D$40,2,FALSE))</f>
        <v>21.72583333333333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193">
        <f t="shared" si="11"/>
        <v>10.5</v>
      </c>
      <c r="X14" s="44">
        <f t="shared" si="12"/>
        <v>0</v>
      </c>
      <c r="Y14" s="45">
        <f t="shared" si="13"/>
        <v>5</v>
      </c>
      <c r="Z14" s="46" t="s">
        <v>78</v>
      </c>
      <c r="AA14" s="39">
        <v>1</v>
      </c>
      <c r="AB14" s="47">
        <f t="shared" si="14"/>
        <v>0</v>
      </c>
      <c r="AC14" s="39">
        <v>1</v>
      </c>
      <c r="AD14" s="47">
        <f t="shared" si="15"/>
        <v>0</v>
      </c>
      <c r="AE14" s="39">
        <v>1</v>
      </c>
      <c r="AF14" s="47">
        <f t="shared" si="16"/>
        <v>0</v>
      </c>
      <c r="AG14" s="188"/>
      <c r="AH14" s="194">
        <f t="shared" si="17"/>
        <v>3</v>
      </c>
      <c r="AI14" s="49">
        <f t="shared" si="18"/>
        <v>0</v>
      </c>
      <c r="AJ14" s="50">
        <f t="shared" si="19"/>
        <v>0</v>
      </c>
      <c r="AK14" s="188">
        <v>15.216666666666667</v>
      </c>
      <c r="AL14" s="194">
        <f t="shared" si="20"/>
        <v>3</v>
      </c>
      <c r="AM14" s="49">
        <f t="shared" si="33"/>
        <v>0</v>
      </c>
      <c r="AN14" s="50">
        <f t="shared" si="21"/>
        <v>0</v>
      </c>
      <c r="AO14" s="188">
        <v>45.65</v>
      </c>
      <c r="AP14" s="49">
        <f t="shared" si="22"/>
        <v>0</v>
      </c>
      <c r="AQ14" s="50">
        <f t="shared" si="23"/>
        <v>0</v>
      </c>
      <c r="AR14" s="188"/>
      <c r="AS14" s="49">
        <f t="shared" si="24"/>
        <v>0</v>
      </c>
      <c r="AT14" s="50">
        <f t="shared" si="25"/>
        <v>0</v>
      </c>
      <c r="AU14" s="62"/>
      <c r="AV14" s="49">
        <f t="shared" si="26"/>
        <v>0</v>
      </c>
      <c r="AW14" s="50">
        <f t="shared" si="27"/>
        <v>0</v>
      </c>
      <c r="AX14" s="188">
        <v>45.65</v>
      </c>
      <c r="AY14" s="49">
        <f t="shared" si="28"/>
        <v>0</v>
      </c>
      <c r="AZ14" s="50">
        <f t="shared" si="29"/>
        <v>0</v>
      </c>
      <c r="BA14" s="188">
        <v>7.6083333333333334</v>
      </c>
      <c r="BB14" s="49">
        <f t="shared" si="30"/>
        <v>0</v>
      </c>
      <c r="BC14" s="50">
        <f t="shared" si="31"/>
        <v>0</v>
      </c>
      <c r="BD14" s="51">
        <f t="shared" si="32"/>
        <v>0</v>
      </c>
    </row>
    <row r="15" spans="1:56">
      <c r="A15" s="32">
        <v>9</v>
      </c>
      <c r="B15" s="169" t="s">
        <v>161</v>
      </c>
      <c r="C15" s="170" t="s">
        <v>205</v>
      </c>
      <c r="D15" s="34" t="s">
        <v>345</v>
      </c>
      <c r="E15" s="35" t="s">
        <v>275</v>
      </c>
      <c r="F15" s="36">
        <v>13.97</v>
      </c>
      <c r="G15" s="73"/>
      <c r="H15" s="72" t="s">
        <v>124</v>
      </c>
      <c r="I15" s="74">
        <f>IF(H15=Tablas!$B$5,Tablas!$C$5,VLOOKUP(H15,Tablas!$B$5:$D$40,2,FALSE))</f>
        <v>19</v>
      </c>
      <c r="J15" s="71">
        <f>IF(I15=0,"",VLOOKUP(I15,Tablas!$C$5:$D$40,2,FALSE))</f>
        <v>21.72583333333333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193">
        <f t="shared" si="11"/>
        <v>10.5</v>
      </c>
      <c r="X15" s="44">
        <f t="shared" si="12"/>
        <v>0</v>
      </c>
      <c r="Y15" s="45">
        <f t="shared" si="13"/>
        <v>5</v>
      </c>
      <c r="Z15" s="46" t="s">
        <v>78</v>
      </c>
      <c r="AA15" s="39">
        <v>1</v>
      </c>
      <c r="AB15" s="47">
        <f t="shared" si="14"/>
        <v>0</v>
      </c>
      <c r="AC15" s="39">
        <v>1</v>
      </c>
      <c r="AD15" s="47">
        <f t="shared" si="15"/>
        <v>0</v>
      </c>
      <c r="AE15" s="39">
        <v>1</v>
      </c>
      <c r="AF15" s="47">
        <f t="shared" si="16"/>
        <v>0</v>
      </c>
      <c r="AG15" s="188"/>
      <c r="AH15" s="194">
        <f t="shared" si="17"/>
        <v>3</v>
      </c>
      <c r="AI15" s="49">
        <f t="shared" si="18"/>
        <v>0</v>
      </c>
      <c r="AJ15" s="50">
        <f t="shared" si="19"/>
        <v>0</v>
      </c>
      <c r="AK15" s="188">
        <v>4.6566666666666672</v>
      </c>
      <c r="AL15" s="194">
        <f t="shared" si="20"/>
        <v>3</v>
      </c>
      <c r="AM15" s="49">
        <f t="shared" si="33"/>
        <v>0</v>
      </c>
      <c r="AN15" s="50">
        <f t="shared" si="21"/>
        <v>0</v>
      </c>
      <c r="AO15" s="188">
        <v>13.97</v>
      </c>
      <c r="AP15" s="49">
        <f t="shared" si="22"/>
        <v>0</v>
      </c>
      <c r="AQ15" s="50">
        <f t="shared" si="23"/>
        <v>0</v>
      </c>
      <c r="AR15" s="188"/>
      <c r="AS15" s="49">
        <f t="shared" si="24"/>
        <v>0</v>
      </c>
      <c r="AT15" s="50">
        <f t="shared" si="25"/>
        <v>0</v>
      </c>
      <c r="AU15" s="62"/>
      <c r="AV15" s="49">
        <f t="shared" si="26"/>
        <v>0</v>
      </c>
      <c r="AW15" s="50">
        <f t="shared" si="27"/>
        <v>0</v>
      </c>
      <c r="AX15" s="188">
        <v>13.97</v>
      </c>
      <c r="AY15" s="49">
        <f t="shared" si="28"/>
        <v>0</v>
      </c>
      <c r="AZ15" s="50">
        <f t="shared" si="29"/>
        <v>0</v>
      </c>
      <c r="BA15" s="188">
        <v>2.3283333333333336</v>
      </c>
      <c r="BB15" s="49">
        <f t="shared" si="30"/>
        <v>0</v>
      </c>
      <c r="BC15" s="50">
        <f t="shared" si="31"/>
        <v>0</v>
      </c>
      <c r="BD15" s="51">
        <f t="shared" si="32"/>
        <v>0</v>
      </c>
    </row>
    <row r="16" spans="1:56">
      <c r="A16" s="32">
        <v>9</v>
      </c>
      <c r="B16" s="169" t="s">
        <v>161</v>
      </c>
      <c r="C16" s="170" t="s">
        <v>205</v>
      </c>
      <c r="D16" s="34" t="s">
        <v>346</v>
      </c>
      <c r="E16" s="35" t="s">
        <v>275</v>
      </c>
      <c r="F16" s="36">
        <v>14.53</v>
      </c>
      <c r="G16" s="73"/>
      <c r="H16" s="72" t="s">
        <v>124</v>
      </c>
      <c r="I16" s="74">
        <f>IF(H16=Tablas!$B$5,Tablas!$C$5,VLOOKUP(H16,Tablas!$B$5:$D$40,2,FALSE))</f>
        <v>19</v>
      </c>
      <c r="J16" s="71">
        <f>IF(I16=0,"",VLOOKUP(I16,Tablas!$C$5:$D$40,2,FALSE))</f>
        <v>21.72583333333333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193">
        <f t="shared" si="11"/>
        <v>10.5</v>
      </c>
      <c r="X16" s="44">
        <f t="shared" si="12"/>
        <v>0</v>
      </c>
      <c r="Y16" s="45">
        <f t="shared" si="13"/>
        <v>5</v>
      </c>
      <c r="Z16" s="46" t="s">
        <v>78</v>
      </c>
      <c r="AA16" s="39">
        <v>1</v>
      </c>
      <c r="AB16" s="47">
        <f t="shared" si="14"/>
        <v>0</v>
      </c>
      <c r="AC16" s="39">
        <v>1</v>
      </c>
      <c r="AD16" s="47">
        <f t="shared" si="15"/>
        <v>0</v>
      </c>
      <c r="AE16" s="39">
        <v>1</v>
      </c>
      <c r="AF16" s="47">
        <f t="shared" si="16"/>
        <v>0</v>
      </c>
      <c r="AG16" s="188"/>
      <c r="AH16" s="194">
        <f t="shared" si="17"/>
        <v>3</v>
      </c>
      <c r="AI16" s="49">
        <f t="shared" si="18"/>
        <v>0</v>
      </c>
      <c r="AJ16" s="50">
        <f t="shared" si="19"/>
        <v>0</v>
      </c>
      <c r="AK16" s="188">
        <v>4.8433333333333328</v>
      </c>
      <c r="AL16" s="194">
        <f t="shared" si="20"/>
        <v>3</v>
      </c>
      <c r="AM16" s="49">
        <f t="shared" si="33"/>
        <v>0</v>
      </c>
      <c r="AN16" s="50">
        <f t="shared" si="21"/>
        <v>0</v>
      </c>
      <c r="AO16" s="188">
        <v>14.53</v>
      </c>
      <c r="AP16" s="49">
        <f t="shared" si="22"/>
        <v>0</v>
      </c>
      <c r="AQ16" s="50">
        <f t="shared" si="23"/>
        <v>0</v>
      </c>
      <c r="AR16" s="188"/>
      <c r="AS16" s="49">
        <f t="shared" si="24"/>
        <v>0</v>
      </c>
      <c r="AT16" s="50">
        <f t="shared" si="25"/>
        <v>0</v>
      </c>
      <c r="AU16" s="62"/>
      <c r="AV16" s="49">
        <f t="shared" si="26"/>
        <v>0</v>
      </c>
      <c r="AW16" s="50">
        <f t="shared" si="27"/>
        <v>0</v>
      </c>
      <c r="AX16" s="188">
        <v>14.53</v>
      </c>
      <c r="AY16" s="49">
        <f t="shared" si="28"/>
        <v>0</v>
      </c>
      <c r="AZ16" s="50">
        <f t="shared" si="29"/>
        <v>0</v>
      </c>
      <c r="BA16" s="188">
        <v>2.4216666666666664</v>
      </c>
      <c r="BB16" s="49">
        <f t="shared" si="30"/>
        <v>0</v>
      </c>
      <c r="BC16" s="50">
        <f t="shared" si="31"/>
        <v>0</v>
      </c>
      <c r="BD16" s="51">
        <f t="shared" si="32"/>
        <v>0</v>
      </c>
    </row>
    <row r="17" spans="1:56">
      <c r="A17" s="32">
        <v>9</v>
      </c>
      <c r="B17" s="169" t="s">
        <v>161</v>
      </c>
      <c r="C17" s="170" t="s">
        <v>205</v>
      </c>
      <c r="D17" s="34" t="s">
        <v>304</v>
      </c>
      <c r="E17" s="35" t="s">
        <v>320</v>
      </c>
      <c r="F17" s="36">
        <v>45.07</v>
      </c>
      <c r="G17" s="73"/>
      <c r="H17" s="72" t="s">
        <v>124</v>
      </c>
      <c r="I17" s="74">
        <f>IF(H17=Tablas!$B$5,Tablas!$C$5,VLOOKUP(H17,Tablas!$B$5:$D$40,2,FALSE))</f>
        <v>19</v>
      </c>
      <c r="J17" s="71">
        <f>IF(I17=0,"",VLOOKUP(I17,Tablas!$C$5:$D$40,2,FALSE))</f>
        <v>21.72583333333333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193">
        <f t="shared" si="11"/>
        <v>10.5</v>
      </c>
      <c r="X17" s="44">
        <f t="shared" si="12"/>
        <v>0</v>
      </c>
      <c r="Y17" s="45">
        <f t="shared" si="13"/>
        <v>5</v>
      </c>
      <c r="Z17" s="46" t="s">
        <v>78</v>
      </c>
      <c r="AA17" s="39">
        <v>1</v>
      </c>
      <c r="AB17" s="47">
        <f t="shared" si="14"/>
        <v>0</v>
      </c>
      <c r="AC17" s="39">
        <v>1</v>
      </c>
      <c r="AD17" s="47">
        <f t="shared" si="15"/>
        <v>0</v>
      </c>
      <c r="AE17" s="39">
        <v>1</v>
      </c>
      <c r="AF17" s="47">
        <f t="shared" si="16"/>
        <v>0</v>
      </c>
      <c r="AG17" s="188"/>
      <c r="AH17" s="194">
        <f t="shared" si="17"/>
        <v>3</v>
      </c>
      <c r="AI17" s="49">
        <f t="shared" si="18"/>
        <v>0</v>
      </c>
      <c r="AJ17" s="50">
        <f t="shared" si="19"/>
        <v>0</v>
      </c>
      <c r="AK17" s="188">
        <v>15.023333333333333</v>
      </c>
      <c r="AL17" s="194">
        <f t="shared" si="20"/>
        <v>3</v>
      </c>
      <c r="AM17" s="49">
        <f t="shared" si="33"/>
        <v>0</v>
      </c>
      <c r="AN17" s="50">
        <f t="shared" si="21"/>
        <v>0</v>
      </c>
      <c r="AO17" s="188">
        <v>45.07</v>
      </c>
      <c r="AP17" s="49">
        <f t="shared" si="22"/>
        <v>0</v>
      </c>
      <c r="AQ17" s="50">
        <f t="shared" si="23"/>
        <v>0</v>
      </c>
      <c r="AR17" s="188"/>
      <c r="AS17" s="49">
        <f t="shared" si="24"/>
        <v>0</v>
      </c>
      <c r="AT17" s="50">
        <f t="shared" si="25"/>
        <v>0</v>
      </c>
      <c r="AU17" s="62"/>
      <c r="AV17" s="49">
        <f t="shared" si="26"/>
        <v>0</v>
      </c>
      <c r="AW17" s="50">
        <f t="shared" si="27"/>
        <v>0</v>
      </c>
      <c r="AX17" s="188">
        <v>45.07</v>
      </c>
      <c r="AY17" s="49">
        <f t="shared" si="28"/>
        <v>0</v>
      </c>
      <c r="AZ17" s="50">
        <f t="shared" si="29"/>
        <v>0</v>
      </c>
      <c r="BA17" s="188">
        <v>7.5116666666666667</v>
      </c>
      <c r="BB17" s="49">
        <f t="shared" si="30"/>
        <v>0</v>
      </c>
      <c r="BC17" s="50">
        <f t="shared" si="31"/>
        <v>0</v>
      </c>
      <c r="BD17" s="51">
        <f t="shared" si="32"/>
        <v>0</v>
      </c>
    </row>
    <row r="18" spans="1:56">
      <c r="A18" s="32">
        <v>9</v>
      </c>
      <c r="B18" s="169" t="s">
        <v>161</v>
      </c>
      <c r="C18" s="170" t="s">
        <v>205</v>
      </c>
      <c r="D18" s="34" t="s">
        <v>307</v>
      </c>
      <c r="E18" s="35" t="s">
        <v>320</v>
      </c>
      <c r="F18" s="36">
        <v>45.65</v>
      </c>
      <c r="G18" s="73"/>
      <c r="H18" s="72" t="s">
        <v>124</v>
      </c>
      <c r="I18" s="74">
        <f>IF(H18=Tablas!$B$5,Tablas!$C$5,VLOOKUP(H18,Tablas!$B$5:$D$40,2,FALSE))</f>
        <v>19</v>
      </c>
      <c r="J18" s="71">
        <f>IF(I18=0,"",VLOOKUP(I18,Tablas!$C$5:$D$40,2,FALSE))</f>
        <v>21.72583333333333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193">
        <f t="shared" si="11"/>
        <v>10.5</v>
      </c>
      <c r="X18" s="44">
        <f t="shared" si="12"/>
        <v>0</v>
      </c>
      <c r="Y18" s="45">
        <f t="shared" si="13"/>
        <v>5</v>
      </c>
      <c r="Z18" s="46" t="s">
        <v>78</v>
      </c>
      <c r="AA18" s="39">
        <v>1</v>
      </c>
      <c r="AB18" s="47">
        <f t="shared" si="14"/>
        <v>0</v>
      </c>
      <c r="AC18" s="39">
        <v>1</v>
      </c>
      <c r="AD18" s="47">
        <f t="shared" si="15"/>
        <v>0</v>
      </c>
      <c r="AE18" s="39">
        <v>1</v>
      </c>
      <c r="AF18" s="47">
        <f t="shared" si="16"/>
        <v>0</v>
      </c>
      <c r="AG18" s="188"/>
      <c r="AH18" s="194">
        <f t="shared" si="17"/>
        <v>3</v>
      </c>
      <c r="AI18" s="49">
        <f t="shared" si="18"/>
        <v>0</v>
      </c>
      <c r="AJ18" s="50">
        <f t="shared" si="19"/>
        <v>0</v>
      </c>
      <c r="AK18" s="188">
        <v>15.216666666666667</v>
      </c>
      <c r="AL18" s="194">
        <f t="shared" si="20"/>
        <v>3</v>
      </c>
      <c r="AM18" s="49">
        <f t="shared" si="33"/>
        <v>0</v>
      </c>
      <c r="AN18" s="50">
        <f t="shared" si="21"/>
        <v>0</v>
      </c>
      <c r="AO18" s="188">
        <v>45.65</v>
      </c>
      <c r="AP18" s="49">
        <f t="shared" si="22"/>
        <v>0</v>
      </c>
      <c r="AQ18" s="50">
        <f t="shared" si="23"/>
        <v>0</v>
      </c>
      <c r="AR18" s="188"/>
      <c r="AS18" s="49">
        <f t="shared" si="24"/>
        <v>0</v>
      </c>
      <c r="AT18" s="50">
        <f t="shared" si="25"/>
        <v>0</v>
      </c>
      <c r="AU18" s="62"/>
      <c r="AV18" s="49">
        <f t="shared" si="26"/>
        <v>0</v>
      </c>
      <c r="AW18" s="50">
        <f t="shared" si="27"/>
        <v>0</v>
      </c>
      <c r="AX18" s="188">
        <v>45.65</v>
      </c>
      <c r="AY18" s="49">
        <f t="shared" si="28"/>
        <v>0</v>
      </c>
      <c r="AZ18" s="50">
        <f t="shared" si="29"/>
        <v>0</v>
      </c>
      <c r="BA18" s="188">
        <v>7.6083333333333334</v>
      </c>
      <c r="BB18" s="49">
        <f t="shared" si="30"/>
        <v>0</v>
      </c>
      <c r="BC18" s="50">
        <f t="shared" si="31"/>
        <v>0</v>
      </c>
      <c r="BD18" s="51">
        <f t="shared" si="32"/>
        <v>0</v>
      </c>
    </row>
    <row r="19" spans="1:56">
      <c r="A19" s="32">
        <v>9</v>
      </c>
      <c r="B19" s="169" t="s">
        <v>161</v>
      </c>
      <c r="C19" s="170" t="s">
        <v>205</v>
      </c>
      <c r="D19" s="34" t="s">
        <v>308</v>
      </c>
      <c r="E19" s="35" t="s">
        <v>320</v>
      </c>
      <c r="F19" s="36">
        <v>45</v>
      </c>
      <c r="G19" s="73"/>
      <c r="H19" s="72" t="s">
        <v>124</v>
      </c>
      <c r="I19" s="74">
        <f>IF(H19=Tablas!$B$5,Tablas!$C$5,VLOOKUP(H19,Tablas!$B$5:$D$40,2,FALSE))</f>
        <v>19</v>
      </c>
      <c r="J19" s="71">
        <f>IF(I19=0,"",VLOOKUP(I19,Tablas!$C$5:$D$40,2,FALSE))</f>
        <v>21.72583333333333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193">
        <f t="shared" si="11"/>
        <v>10.5</v>
      </c>
      <c r="X19" s="44">
        <f t="shared" si="12"/>
        <v>0</v>
      </c>
      <c r="Y19" s="45">
        <f t="shared" si="13"/>
        <v>5</v>
      </c>
      <c r="Z19" s="46" t="s">
        <v>78</v>
      </c>
      <c r="AA19" s="39">
        <v>1</v>
      </c>
      <c r="AB19" s="47">
        <f t="shared" si="14"/>
        <v>0</v>
      </c>
      <c r="AC19" s="39">
        <v>1</v>
      </c>
      <c r="AD19" s="47">
        <f t="shared" si="15"/>
        <v>0</v>
      </c>
      <c r="AE19" s="39">
        <v>1</v>
      </c>
      <c r="AF19" s="47">
        <f t="shared" si="16"/>
        <v>0</v>
      </c>
      <c r="AG19" s="188"/>
      <c r="AH19" s="194">
        <f t="shared" si="17"/>
        <v>3</v>
      </c>
      <c r="AI19" s="49">
        <f t="shared" si="18"/>
        <v>0</v>
      </c>
      <c r="AJ19" s="50">
        <f t="shared" si="19"/>
        <v>0</v>
      </c>
      <c r="AK19" s="188">
        <v>15</v>
      </c>
      <c r="AL19" s="194">
        <f t="shared" si="20"/>
        <v>3</v>
      </c>
      <c r="AM19" s="49">
        <f t="shared" si="33"/>
        <v>0</v>
      </c>
      <c r="AN19" s="50">
        <f t="shared" si="21"/>
        <v>0</v>
      </c>
      <c r="AO19" s="188">
        <v>45</v>
      </c>
      <c r="AP19" s="49">
        <f t="shared" si="22"/>
        <v>0</v>
      </c>
      <c r="AQ19" s="50">
        <f t="shared" si="23"/>
        <v>0</v>
      </c>
      <c r="AR19" s="188"/>
      <c r="AS19" s="49">
        <f t="shared" si="24"/>
        <v>0</v>
      </c>
      <c r="AT19" s="50">
        <f t="shared" si="25"/>
        <v>0</v>
      </c>
      <c r="AU19" s="62"/>
      <c r="AV19" s="49">
        <f t="shared" si="26"/>
        <v>0</v>
      </c>
      <c r="AW19" s="50">
        <f t="shared" si="27"/>
        <v>0</v>
      </c>
      <c r="AX19" s="188">
        <v>45</v>
      </c>
      <c r="AY19" s="49">
        <f t="shared" si="28"/>
        <v>0</v>
      </c>
      <c r="AZ19" s="50">
        <f t="shared" si="29"/>
        <v>0</v>
      </c>
      <c r="BA19" s="188">
        <v>7.5</v>
      </c>
      <c r="BB19" s="49">
        <f t="shared" si="30"/>
        <v>0</v>
      </c>
      <c r="BC19" s="50">
        <f t="shared" si="31"/>
        <v>0</v>
      </c>
      <c r="BD19" s="51">
        <f t="shared" si="32"/>
        <v>0</v>
      </c>
    </row>
    <row r="20" spans="1:56">
      <c r="A20" s="32">
        <v>9</v>
      </c>
      <c r="B20" s="169" t="s">
        <v>161</v>
      </c>
      <c r="C20" s="170" t="s">
        <v>205</v>
      </c>
      <c r="D20" s="34" t="s">
        <v>309</v>
      </c>
      <c r="E20" s="35" t="s">
        <v>320</v>
      </c>
      <c r="F20" s="36">
        <v>45.02</v>
      </c>
      <c r="G20" s="73"/>
      <c r="H20" s="72" t="s">
        <v>124</v>
      </c>
      <c r="I20" s="74">
        <f>IF(H20=Tablas!$B$5,Tablas!$C$5,VLOOKUP(H20,Tablas!$B$5:$D$40,2,FALSE))</f>
        <v>19</v>
      </c>
      <c r="J20" s="71">
        <f>IF(I20=0,"",VLOOKUP(I20,Tablas!$C$5:$D$40,2,FALSE))</f>
        <v>21.72583333333333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193">
        <f t="shared" si="11"/>
        <v>10.5</v>
      </c>
      <c r="X20" s="44">
        <f t="shared" si="12"/>
        <v>0</v>
      </c>
      <c r="Y20" s="45">
        <f t="shared" si="13"/>
        <v>5</v>
      </c>
      <c r="Z20" s="46" t="s">
        <v>78</v>
      </c>
      <c r="AA20" s="39">
        <v>1</v>
      </c>
      <c r="AB20" s="47">
        <f t="shared" si="14"/>
        <v>0</v>
      </c>
      <c r="AC20" s="39">
        <v>1</v>
      </c>
      <c r="AD20" s="47">
        <f t="shared" si="15"/>
        <v>0</v>
      </c>
      <c r="AE20" s="39">
        <v>1</v>
      </c>
      <c r="AF20" s="47">
        <f t="shared" si="16"/>
        <v>0</v>
      </c>
      <c r="AG20" s="188"/>
      <c r="AH20" s="194">
        <f t="shared" si="17"/>
        <v>3</v>
      </c>
      <c r="AI20" s="49">
        <f t="shared" si="18"/>
        <v>0</v>
      </c>
      <c r="AJ20" s="50">
        <f t="shared" si="19"/>
        <v>0</v>
      </c>
      <c r="AK20" s="188">
        <v>15.006666666666668</v>
      </c>
      <c r="AL20" s="194">
        <f t="shared" si="20"/>
        <v>3</v>
      </c>
      <c r="AM20" s="49">
        <f t="shared" si="33"/>
        <v>0</v>
      </c>
      <c r="AN20" s="50">
        <f t="shared" si="21"/>
        <v>0</v>
      </c>
      <c r="AO20" s="188">
        <v>45.02</v>
      </c>
      <c r="AP20" s="49">
        <f t="shared" si="22"/>
        <v>0</v>
      </c>
      <c r="AQ20" s="50">
        <f t="shared" si="23"/>
        <v>0</v>
      </c>
      <c r="AR20" s="188"/>
      <c r="AS20" s="49">
        <f t="shared" si="24"/>
        <v>0</v>
      </c>
      <c r="AT20" s="50">
        <f t="shared" si="25"/>
        <v>0</v>
      </c>
      <c r="AU20" s="62"/>
      <c r="AV20" s="49">
        <f t="shared" si="26"/>
        <v>0</v>
      </c>
      <c r="AW20" s="50">
        <f t="shared" si="27"/>
        <v>0</v>
      </c>
      <c r="AX20" s="188">
        <v>45.02</v>
      </c>
      <c r="AY20" s="49">
        <f t="shared" si="28"/>
        <v>0</v>
      </c>
      <c r="AZ20" s="50">
        <f t="shared" si="29"/>
        <v>0</v>
      </c>
      <c r="BA20" s="188">
        <v>7.5033333333333339</v>
      </c>
      <c r="BB20" s="49">
        <f t="shared" si="30"/>
        <v>0</v>
      </c>
      <c r="BC20" s="50">
        <f t="shared" si="31"/>
        <v>0</v>
      </c>
      <c r="BD20" s="51">
        <f t="shared" si="32"/>
        <v>0</v>
      </c>
    </row>
    <row r="21" spans="1:56">
      <c r="A21" s="32">
        <v>9</v>
      </c>
      <c r="B21" s="169" t="s">
        <v>161</v>
      </c>
      <c r="C21" s="170" t="s">
        <v>205</v>
      </c>
      <c r="D21" s="34" t="s">
        <v>347</v>
      </c>
      <c r="E21" s="35" t="s">
        <v>320</v>
      </c>
      <c r="F21" s="36">
        <v>29.64</v>
      </c>
      <c r="G21" s="73"/>
      <c r="H21" s="72" t="s">
        <v>16</v>
      </c>
      <c r="I21" s="74">
        <f>IF(H21=Tablas!$B$5,Tablas!$C$5,VLOOKUP(H21,Tablas!$B$5:$D$40,2,FALSE))</f>
        <v>29</v>
      </c>
      <c r="J21" s="71">
        <f>IF(I21=0,"",VLOOKUP(I21,Tablas!$C$5:$D$40,2,FALSE))</f>
        <v>1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193">
        <f t="shared" si="11"/>
        <v>10.5</v>
      </c>
      <c r="X21" s="44">
        <f t="shared" si="12"/>
        <v>0</v>
      </c>
      <c r="Y21" s="45">
        <f t="shared" si="13"/>
        <v>0.2</v>
      </c>
      <c r="Z21" s="46" t="s">
        <v>78</v>
      </c>
      <c r="AA21" s="39">
        <v>1</v>
      </c>
      <c r="AB21" s="47">
        <f t="shared" si="14"/>
        <v>0</v>
      </c>
      <c r="AC21" s="39">
        <v>1</v>
      </c>
      <c r="AD21" s="47">
        <f t="shared" si="15"/>
        <v>0</v>
      </c>
      <c r="AE21" s="39">
        <v>1</v>
      </c>
      <c r="AF21" s="47">
        <f t="shared" si="16"/>
        <v>0</v>
      </c>
      <c r="AG21" s="188"/>
      <c r="AH21" s="194">
        <f t="shared" si="17"/>
        <v>3</v>
      </c>
      <c r="AI21" s="49">
        <f t="shared" si="18"/>
        <v>0</v>
      </c>
      <c r="AJ21" s="50">
        <f t="shared" si="19"/>
        <v>0</v>
      </c>
      <c r="AK21" s="188">
        <v>9.8800000000000008</v>
      </c>
      <c r="AL21" s="194">
        <f t="shared" si="20"/>
        <v>3</v>
      </c>
      <c r="AM21" s="49">
        <f t="shared" si="33"/>
        <v>0</v>
      </c>
      <c r="AN21" s="50">
        <f t="shared" si="21"/>
        <v>0</v>
      </c>
      <c r="AO21" s="188">
        <v>29.64</v>
      </c>
      <c r="AP21" s="49">
        <f t="shared" si="22"/>
        <v>0</v>
      </c>
      <c r="AQ21" s="50">
        <f t="shared" si="23"/>
        <v>0</v>
      </c>
      <c r="AR21" s="188"/>
      <c r="AS21" s="49">
        <f t="shared" si="24"/>
        <v>0</v>
      </c>
      <c r="AT21" s="50">
        <f t="shared" si="25"/>
        <v>0</v>
      </c>
      <c r="AU21" s="62"/>
      <c r="AV21" s="49">
        <f t="shared" si="26"/>
        <v>0</v>
      </c>
      <c r="AW21" s="50">
        <f t="shared" si="27"/>
        <v>0</v>
      </c>
      <c r="AX21" s="188">
        <v>29.64</v>
      </c>
      <c r="AY21" s="49">
        <f t="shared" si="28"/>
        <v>0</v>
      </c>
      <c r="AZ21" s="50">
        <f t="shared" si="29"/>
        <v>0</v>
      </c>
      <c r="BA21" s="188">
        <v>4.9400000000000004</v>
      </c>
      <c r="BB21" s="49">
        <f t="shared" si="30"/>
        <v>0</v>
      </c>
      <c r="BC21" s="50">
        <f t="shared" si="31"/>
        <v>0</v>
      </c>
      <c r="BD21" s="51">
        <f t="shared" si="32"/>
        <v>0</v>
      </c>
    </row>
    <row r="22" spans="1:56">
      <c r="A22" s="32">
        <v>9</v>
      </c>
      <c r="B22" s="169" t="s">
        <v>161</v>
      </c>
      <c r="C22" s="170" t="s">
        <v>205</v>
      </c>
      <c r="D22" s="34" t="s">
        <v>348</v>
      </c>
      <c r="E22" s="35" t="s">
        <v>320</v>
      </c>
      <c r="F22" s="36">
        <v>96.86</v>
      </c>
      <c r="G22" s="73"/>
      <c r="H22" s="72" t="s">
        <v>124</v>
      </c>
      <c r="I22" s="74">
        <f>IF(H22=Tablas!$B$5,Tablas!$C$5,VLOOKUP(H22,Tablas!$B$5:$D$40,2,FALSE))</f>
        <v>19</v>
      </c>
      <c r="J22" s="71">
        <f>IF(I22=0,"",VLOOKUP(I22,Tablas!$C$5:$D$40,2,FALSE))</f>
        <v>21.72583333333333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193">
        <f t="shared" si="11"/>
        <v>10.5</v>
      </c>
      <c r="X22" s="44">
        <f t="shared" si="12"/>
        <v>0</v>
      </c>
      <c r="Y22" s="45">
        <f t="shared" si="13"/>
        <v>5</v>
      </c>
      <c r="Z22" s="46" t="s">
        <v>78</v>
      </c>
      <c r="AA22" s="39">
        <v>1</v>
      </c>
      <c r="AB22" s="47">
        <f t="shared" si="14"/>
        <v>0</v>
      </c>
      <c r="AC22" s="39">
        <v>1</v>
      </c>
      <c r="AD22" s="47">
        <f t="shared" si="15"/>
        <v>0</v>
      </c>
      <c r="AE22" s="39">
        <v>1</v>
      </c>
      <c r="AF22" s="47">
        <f t="shared" si="16"/>
        <v>0</v>
      </c>
      <c r="AG22" s="188"/>
      <c r="AH22" s="194">
        <f t="shared" si="17"/>
        <v>3</v>
      </c>
      <c r="AI22" s="49">
        <f t="shared" si="18"/>
        <v>0</v>
      </c>
      <c r="AJ22" s="50">
        <f t="shared" si="19"/>
        <v>0</v>
      </c>
      <c r="AK22" s="188">
        <v>32.286666666666669</v>
      </c>
      <c r="AL22" s="194">
        <f t="shared" si="20"/>
        <v>3</v>
      </c>
      <c r="AM22" s="49">
        <f t="shared" si="33"/>
        <v>0</v>
      </c>
      <c r="AN22" s="50">
        <f t="shared" si="21"/>
        <v>0</v>
      </c>
      <c r="AO22" s="188">
        <v>96.86</v>
      </c>
      <c r="AP22" s="49">
        <f t="shared" si="22"/>
        <v>0</v>
      </c>
      <c r="AQ22" s="50">
        <f t="shared" si="23"/>
        <v>0</v>
      </c>
      <c r="AR22" s="188"/>
      <c r="AS22" s="49">
        <f t="shared" si="24"/>
        <v>0</v>
      </c>
      <c r="AT22" s="50">
        <f t="shared" si="25"/>
        <v>0</v>
      </c>
      <c r="AU22" s="62"/>
      <c r="AV22" s="49">
        <f t="shared" si="26"/>
        <v>0</v>
      </c>
      <c r="AW22" s="50">
        <f t="shared" si="27"/>
        <v>0</v>
      </c>
      <c r="AX22" s="188">
        <v>96.86</v>
      </c>
      <c r="AY22" s="49">
        <f t="shared" si="28"/>
        <v>0</v>
      </c>
      <c r="AZ22" s="50">
        <f t="shared" si="29"/>
        <v>0</v>
      </c>
      <c r="BA22" s="188">
        <v>16.143333333333334</v>
      </c>
      <c r="BB22" s="49">
        <f t="shared" si="30"/>
        <v>0</v>
      </c>
      <c r="BC22" s="50">
        <f t="shared" si="31"/>
        <v>0</v>
      </c>
      <c r="BD22" s="51">
        <f t="shared" si="32"/>
        <v>0</v>
      </c>
    </row>
    <row r="23" spans="1:56">
      <c r="A23" s="32">
        <v>9</v>
      </c>
      <c r="B23" s="169" t="s">
        <v>161</v>
      </c>
      <c r="C23" s="170" t="s">
        <v>340</v>
      </c>
      <c r="D23" s="34" t="s">
        <v>349</v>
      </c>
      <c r="E23" s="35" t="s">
        <v>320</v>
      </c>
      <c r="F23" s="36">
        <v>12.8</v>
      </c>
      <c r="G23" s="73"/>
      <c r="H23" s="72" t="s">
        <v>124</v>
      </c>
      <c r="I23" s="74">
        <f>IF(H23=Tablas!$B$5,Tablas!$C$5,VLOOKUP(H23,Tablas!$B$5:$D$40,2,FALSE))</f>
        <v>19</v>
      </c>
      <c r="J23" s="71">
        <f>IF(I23=0,"",VLOOKUP(I23,Tablas!$C$5:$D$40,2,FALSE))</f>
        <v>21.72583333333333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193">
        <f t="shared" si="11"/>
        <v>10.5</v>
      </c>
      <c r="X23" s="44">
        <f t="shared" si="12"/>
        <v>0</v>
      </c>
      <c r="Y23" s="45">
        <f t="shared" si="13"/>
        <v>5</v>
      </c>
      <c r="Z23" s="46" t="s">
        <v>78</v>
      </c>
      <c r="AA23" s="39">
        <v>1</v>
      </c>
      <c r="AB23" s="47">
        <f t="shared" si="14"/>
        <v>0</v>
      </c>
      <c r="AC23" s="39">
        <v>1</v>
      </c>
      <c r="AD23" s="47">
        <f t="shared" si="15"/>
        <v>0</v>
      </c>
      <c r="AE23" s="39">
        <v>1</v>
      </c>
      <c r="AF23" s="47">
        <f t="shared" si="16"/>
        <v>0</v>
      </c>
      <c r="AG23" s="188"/>
      <c r="AH23" s="194">
        <f t="shared" si="17"/>
        <v>3</v>
      </c>
      <c r="AI23" s="49">
        <f t="shared" si="18"/>
        <v>0</v>
      </c>
      <c r="AJ23" s="50">
        <f t="shared" si="19"/>
        <v>0</v>
      </c>
      <c r="AK23" s="188">
        <v>4.2666666666666666</v>
      </c>
      <c r="AL23" s="194">
        <f t="shared" si="20"/>
        <v>3</v>
      </c>
      <c r="AM23" s="49">
        <f t="shared" si="33"/>
        <v>0</v>
      </c>
      <c r="AN23" s="50">
        <f t="shared" si="21"/>
        <v>0</v>
      </c>
      <c r="AO23" s="188">
        <v>12.8</v>
      </c>
      <c r="AP23" s="49">
        <f t="shared" si="22"/>
        <v>0</v>
      </c>
      <c r="AQ23" s="50">
        <f t="shared" si="23"/>
        <v>0</v>
      </c>
      <c r="AR23" s="188"/>
      <c r="AS23" s="49">
        <f t="shared" si="24"/>
        <v>0</v>
      </c>
      <c r="AT23" s="50">
        <f t="shared" si="25"/>
        <v>0</v>
      </c>
      <c r="AU23" s="62"/>
      <c r="AV23" s="49">
        <f t="shared" si="26"/>
        <v>0</v>
      </c>
      <c r="AW23" s="50">
        <f t="shared" si="27"/>
        <v>0</v>
      </c>
      <c r="AX23" s="188">
        <v>12.8</v>
      </c>
      <c r="AY23" s="49">
        <f t="shared" si="28"/>
        <v>0</v>
      </c>
      <c r="AZ23" s="50">
        <f t="shared" si="29"/>
        <v>0</v>
      </c>
      <c r="BA23" s="188">
        <v>2.1333333333333333</v>
      </c>
      <c r="BB23" s="49">
        <f t="shared" si="30"/>
        <v>0</v>
      </c>
      <c r="BC23" s="50">
        <f t="shared" si="31"/>
        <v>0</v>
      </c>
      <c r="BD23" s="51">
        <f t="shared" si="32"/>
        <v>0</v>
      </c>
    </row>
    <row r="24" spans="1:56">
      <c r="A24" s="32">
        <v>9</v>
      </c>
      <c r="B24" s="169" t="s">
        <v>161</v>
      </c>
      <c r="C24" s="170" t="s">
        <v>340</v>
      </c>
      <c r="D24" s="34" t="s">
        <v>237</v>
      </c>
      <c r="E24" s="35" t="s">
        <v>320</v>
      </c>
      <c r="F24" s="36">
        <v>81.61</v>
      </c>
      <c r="G24" s="73"/>
      <c r="H24" s="72" t="s">
        <v>124</v>
      </c>
      <c r="I24" s="74">
        <f>IF(H24=Tablas!$B$5,Tablas!$C$5,VLOOKUP(H24,Tablas!$B$5:$D$40,2,FALSE))</f>
        <v>19</v>
      </c>
      <c r="J24" s="71">
        <f>IF(I24=0,"",VLOOKUP(I24,Tablas!$C$5:$D$40,2,FALSE))</f>
        <v>21.72583333333333</v>
      </c>
      <c r="K24" s="37" t="str">
        <f>IF(G24=0,"0",F24/G24)</f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193">
        <f t="shared" si="11"/>
        <v>10.5</v>
      </c>
      <c r="X24" s="44">
        <f t="shared" si="12"/>
        <v>0</v>
      </c>
      <c r="Y24" s="45">
        <f t="shared" si="13"/>
        <v>5</v>
      </c>
      <c r="Z24" s="46" t="s">
        <v>78</v>
      </c>
      <c r="AA24" s="39">
        <v>1</v>
      </c>
      <c r="AB24" s="47">
        <f t="shared" si="14"/>
        <v>0</v>
      </c>
      <c r="AC24" s="39">
        <v>1</v>
      </c>
      <c r="AD24" s="47">
        <f t="shared" si="15"/>
        <v>0</v>
      </c>
      <c r="AE24" s="39">
        <v>1</v>
      </c>
      <c r="AF24" s="47">
        <f t="shared" si="16"/>
        <v>0</v>
      </c>
      <c r="AG24" s="188"/>
      <c r="AH24" s="194">
        <f t="shared" si="17"/>
        <v>3</v>
      </c>
      <c r="AI24" s="49">
        <f t="shared" si="18"/>
        <v>0</v>
      </c>
      <c r="AJ24" s="50">
        <f t="shared" si="19"/>
        <v>0</v>
      </c>
      <c r="AK24" s="188">
        <v>27.203333333333333</v>
      </c>
      <c r="AL24" s="194">
        <f t="shared" si="20"/>
        <v>3</v>
      </c>
      <c r="AM24" s="49">
        <f t="shared" si="33"/>
        <v>0</v>
      </c>
      <c r="AN24" s="50">
        <f t="shared" si="21"/>
        <v>0</v>
      </c>
      <c r="AO24" s="188">
        <v>81.61</v>
      </c>
      <c r="AP24" s="49">
        <f t="shared" si="22"/>
        <v>0</v>
      </c>
      <c r="AQ24" s="50">
        <f t="shared" si="23"/>
        <v>0</v>
      </c>
      <c r="AR24" s="188"/>
      <c r="AS24" s="49">
        <f t="shared" si="24"/>
        <v>0</v>
      </c>
      <c r="AT24" s="50">
        <f t="shared" si="25"/>
        <v>0</v>
      </c>
      <c r="AU24" s="62"/>
      <c r="AV24" s="49">
        <f t="shared" si="26"/>
        <v>0</v>
      </c>
      <c r="AW24" s="50">
        <f t="shared" si="27"/>
        <v>0</v>
      </c>
      <c r="AX24" s="188">
        <v>81.61</v>
      </c>
      <c r="AY24" s="49">
        <f t="shared" si="28"/>
        <v>0</v>
      </c>
      <c r="AZ24" s="50">
        <f t="shared" si="29"/>
        <v>0</v>
      </c>
      <c r="BA24" s="188">
        <v>13.601666666666667</v>
      </c>
      <c r="BB24" s="49">
        <f t="shared" si="30"/>
        <v>0</v>
      </c>
      <c r="BC24" s="50">
        <f t="shared" si="31"/>
        <v>0</v>
      </c>
      <c r="BD24" s="51">
        <f t="shared" si="32"/>
        <v>0</v>
      </c>
    </row>
    <row r="25" spans="1:56">
      <c r="A25" s="32">
        <v>9</v>
      </c>
      <c r="B25" s="169" t="s">
        <v>161</v>
      </c>
      <c r="C25" s="170" t="s">
        <v>340</v>
      </c>
      <c r="D25" s="34" t="s">
        <v>350</v>
      </c>
      <c r="E25" s="35" t="s">
        <v>320</v>
      </c>
      <c r="F25" s="36">
        <v>15.17</v>
      </c>
      <c r="G25" s="73"/>
      <c r="H25" s="72" t="s">
        <v>124</v>
      </c>
      <c r="I25" s="74">
        <f>IF(H25=Tablas!$B$5,Tablas!$C$5,VLOOKUP(H25,Tablas!$B$5:$D$40,2,FALSE))</f>
        <v>19</v>
      </c>
      <c r="J25" s="71">
        <f>IF(I25=0,"",VLOOKUP(I25,Tablas!$C$5:$D$40,2,FALSE))</f>
        <v>21.72583333333333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193">
        <f t="shared" si="11"/>
        <v>10.5</v>
      </c>
      <c r="X25" s="44">
        <f t="shared" si="12"/>
        <v>0</v>
      </c>
      <c r="Y25" s="45">
        <f t="shared" si="13"/>
        <v>5</v>
      </c>
      <c r="Z25" s="46" t="s">
        <v>78</v>
      </c>
      <c r="AA25" s="39">
        <v>1</v>
      </c>
      <c r="AB25" s="47">
        <f t="shared" si="14"/>
        <v>0</v>
      </c>
      <c r="AC25" s="39">
        <v>1</v>
      </c>
      <c r="AD25" s="47">
        <f t="shared" si="15"/>
        <v>0</v>
      </c>
      <c r="AE25" s="39">
        <v>1</v>
      </c>
      <c r="AF25" s="47">
        <f t="shared" si="16"/>
        <v>0</v>
      </c>
      <c r="AG25" s="188"/>
      <c r="AH25" s="194">
        <f t="shared" si="17"/>
        <v>3</v>
      </c>
      <c r="AI25" s="49">
        <f t="shared" si="18"/>
        <v>0</v>
      </c>
      <c r="AJ25" s="50">
        <f t="shared" si="19"/>
        <v>0</v>
      </c>
      <c r="AK25" s="188">
        <v>5.0566666666666666</v>
      </c>
      <c r="AL25" s="194">
        <f t="shared" si="20"/>
        <v>3</v>
      </c>
      <c r="AM25" s="49">
        <f t="shared" si="33"/>
        <v>0</v>
      </c>
      <c r="AN25" s="50">
        <f t="shared" si="21"/>
        <v>0</v>
      </c>
      <c r="AO25" s="188">
        <v>15.17</v>
      </c>
      <c r="AP25" s="49">
        <f t="shared" si="22"/>
        <v>0</v>
      </c>
      <c r="AQ25" s="50">
        <f t="shared" si="23"/>
        <v>0</v>
      </c>
      <c r="AR25" s="188">
        <v>3.7925</v>
      </c>
      <c r="AS25" s="49">
        <f t="shared" si="24"/>
        <v>0</v>
      </c>
      <c r="AT25" s="50">
        <f t="shared" si="25"/>
        <v>0</v>
      </c>
      <c r="AU25" s="62"/>
      <c r="AV25" s="49">
        <f t="shared" si="26"/>
        <v>0</v>
      </c>
      <c r="AW25" s="50">
        <f t="shared" si="27"/>
        <v>0</v>
      </c>
      <c r="AX25" s="188">
        <v>15.17</v>
      </c>
      <c r="AY25" s="49">
        <f t="shared" si="28"/>
        <v>0</v>
      </c>
      <c r="AZ25" s="50">
        <f t="shared" si="29"/>
        <v>0</v>
      </c>
      <c r="BA25" s="188">
        <v>2.5283333333333333</v>
      </c>
      <c r="BB25" s="49">
        <f t="shared" si="30"/>
        <v>0</v>
      </c>
      <c r="BC25" s="50">
        <f t="shared" si="31"/>
        <v>0</v>
      </c>
      <c r="BD25" s="51">
        <f t="shared" si="32"/>
        <v>0</v>
      </c>
    </row>
    <row r="26" spans="1:56">
      <c r="A26" s="32">
        <v>9</v>
      </c>
      <c r="B26" s="169" t="s">
        <v>161</v>
      </c>
      <c r="C26" s="170" t="s">
        <v>340</v>
      </c>
      <c r="D26" s="34" t="s">
        <v>351</v>
      </c>
      <c r="E26" s="35" t="s">
        <v>320</v>
      </c>
      <c r="F26" s="36">
        <v>36.99</v>
      </c>
      <c r="G26" s="73"/>
      <c r="H26" s="72" t="s">
        <v>124</v>
      </c>
      <c r="I26" s="74">
        <f>IF(H26=Tablas!$B$5,Tablas!$C$5,VLOOKUP(H26,Tablas!$B$5:$D$40,2,FALSE))</f>
        <v>19</v>
      </c>
      <c r="J26" s="71">
        <f>IF(I26=0,"",VLOOKUP(I26,Tablas!$C$5:$D$40,2,FALSE))</f>
        <v>21.72583333333333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193">
        <f t="shared" si="11"/>
        <v>10.5</v>
      </c>
      <c r="X26" s="44">
        <f t="shared" si="12"/>
        <v>0</v>
      </c>
      <c r="Y26" s="45">
        <f t="shared" si="13"/>
        <v>5</v>
      </c>
      <c r="Z26" s="46" t="s">
        <v>78</v>
      </c>
      <c r="AA26" s="39">
        <v>1</v>
      </c>
      <c r="AB26" s="47">
        <f t="shared" si="14"/>
        <v>0</v>
      </c>
      <c r="AC26" s="39">
        <v>1</v>
      </c>
      <c r="AD26" s="47">
        <f t="shared" si="15"/>
        <v>0</v>
      </c>
      <c r="AE26" s="39">
        <v>1</v>
      </c>
      <c r="AF26" s="47">
        <f t="shared" si="16"/>
        <v>0</v>
      </c>
      <c r="AG26" s="188"/>
      <c r="AH26" s="194">
        <f t="shared" si="17"/>
        <v>3</v>
      </c>
      <c r="AI26" s="49">
        <f t="shared" si="18"/>
        <v>0</v>
      </c>
      <c r="AJ26" s="50">
        <f t="shared" si="19"/>
        <v>0</v>
      </c>
      <c r="AK26" s="188">
        <v>12.33</v>
      </c>
      <c r="AL26" s="194">
        <f t="shared" si="20"/>
        <v>3</v>
      </c>
      <c r="AM26" s="49">
        <f t="shared" si="33"/>
        <v>0</v>
      </c>
      <c r="AN26" s="50">
        <f t="shared" si="21"/>
        <v>0</v>
      </c>
      <c r="AO26" s="188">
        <v>36.99</v>
      </c>
      <c r="AP26" s="49">
        <f t="shared" si="22"/>
        <v>0</v>
      </c>
      <c r="AQ26" s="50">
        <f t="shared" si="23"/>
        <v>0</v>
      </c>
      <c r="AR26" s="188"/>
      <c r="AS26" s="49">
        <f t="shared" si="24"/>
        <v>0</v>
      </c>
      <c r="AT26" s="50">
        <f t="shared" si="25"/>
        <v>0</v>
      </c>
      <c r="AU26" s="62"/>
      <c r="AV26" s="49">
        <f t="shared" si="26"/>
        <v>0</v>
      </c>
      <c r="AW26" s="50">
        <f t="shared" si="27"/>
        <v>0</v>
      </c>
      <c r="AX26" s="188">
        <v>36.99</v>
      </c>
      <c r="AY26" s="49">
        <f t="shared" si="28"/>
        <v>0</v>
      </c>
      <c r="AZ26" s="50">
        <f t="shared" si="29"/>
        <v>0</v>
      </c>
      <c r="BA26" s="188">
        <v>6.165</v>
      </c>
      <c r="BB26" s="49">
        <f t="shared" si="30"/>
        <v>0</v>
      </c>
      <c r="BC26" s="50">
        <f t="shared" si="31"/>
        <v>0</v>
      </c>
      <c r="BD26" s="51">
        <f t="shared" si="32"/>
        <v>0</v>
      </c>
    </row>
    <row r="27" spans="1:56">
      <c r="A27" s="32">
        <v>9</v>
      </c>
      <c r="B27" s="169" t="s">
        <v>161</v>
      </c>
      <c r="C27" s="170" t="s">
        <v>340</v>
      </c>
      <c r="D27" s="34" t="s">
        <v>352</v>
      </c>
      <c r="E27" s="35" t="s">
        <v>320</v>
      </c>
      <c r="F27" s="36">
        <v>25.48</v>
      </c>
      <c r="G27" s="73"/>
      <c r="H27" s="72" t="s">
        <v>124</v>
      </c>
      <c r="I27" s="74">
        <f>IF(H27=Tablas!$B$5,Tablas!$C$5,VLOOKUP(H27,Tablas!$B$5:$D$40,2,FALSE))</f>
        <v>19</v>
      </c>
      <c r="J27" s="71">
        <f>IF(I27=0,"",VLOOKUP(I27,Tablas!$C$5:$D$40,2,FALSE))</f>
        <v>21.72583333333333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193">
        <f t="shared" si="11"/>
        <v>10.5</v>
      </c>
      <c r="X27" s="44">
        <f t="shared" si="12"/>
        <v>0</v>
      </c>
      <c r="Y27" s="45">
        <f t="shared" si="13"/>
        <v>5</v>
      </c>
      <c r="Z27" s="46" t="s">
        <v>78</v>
      </c>
      <c r="AA27" s="39">
        <v>1</v>
      </c>
      <c r="AB27" s="47">
        <f t="shared" si="14"/>
        <v>0</v>
      </c>
      <c r="AC27" s="39">
        <v>1</v>
      </c>
      <c r="AD27" s="47">
        <f t="shared" si="15"/>
        <v>0</v>
      </c>
      <c r="AE27" s="39">
        <v>1</v>
      </c>
      <c r="AF27" s="47">
        <f t="shared" si="16"/>
        <v>0</v>
      </c>
      <c r="AG27" s="188"/>
      <c r="AH27" s="194">
        <f t="shared" si="17"/>
        <v>3</v>
      </c>
      <c r="AI27" s="49">
        <f t="shared" si="18"/>
        <v>0</v>
      </c>
      <c r="AJ27" s="50">
        <f t="shared" si="19"/>
        <v>0</v>
      </c>
      <c r="AK27" s="188">
        <v>8.4933333333333341</v>
      </c>
      <c r="AL27" s="194">
        <f t="shared" si="20"/>
        <v>3</v>
      </c>
      <c r="AM27" s="49">
        <f t="shared" si="33"/>
        <v>0</v>
      </c>
      <c r="AN27" s="50">
        <f t="shared" si="21"/>
        <v>0</v>
      </c>
      <c r="AO27" s="188">
        <v>25.48</v>
      </c>
      <c r="AP27" s="49">
        <f t="shared" si="22"/>
        <v>0</v>
      </c>
      <c r="AQ27" s="50">
        <f t="shared" si="23"/>
        <v>0</v>
      </c>
      <c r="AR27" s="188"/>
      <c r="AS27" s="49">
        <f t="shared" si="24"/>
        <v>0</v>
      </c>
      <c r="AT27" s="50">
        <f t="shared" si="25"/>
        <v>0</v>
      </c>
      <c r="AU27" s="62"/>
      <c r="AV27" s="49">
        <f t="shared" si="26"/>
        <v>0</v>
      </c>
      <c r="AW27" s="50">
        <f t="shared" si="27"/>
        <v>0</v>
      </c>
      <c r="AX27" s="188">
        <v>25.48</v>
      </c>
      <c r="AY27" s="49">
        <f t="shared" si="28"/>
        <v>0</v>
      </c>
      <c r="AZ27" s="50">
        <f t="shared" si="29"/>
        <v>0</v>
      </c>
      <c r="BA27" s="188">
        <v>4.246666666666667</v>
      </c>
      <c r="BB27" s="49">
        <f t="shared" si="30"/>
        <v>0</v>
      </c>
      <c r="BC27" s="50">
        <f t="shared" si="31"/>
        <v>0</v>
      </c>
      <c r="BD27" s="51">
        <f t="shared" si="32"/>
        <v>0</v>
      </c>
    </row>
    <row r="28" spans="1:56">
      <c r="A28" s="32">
        <v>9</v>
      </c>
      <c r="B28" s="169" t="s">
        <v>161</v>
      </c>
      <c r="C28" s="170" t="s">
        <v>340</v>
      </c>
      <c r="D28" s="34" t="s">
        <v>353</v>
      </c>
      <c r="E28" s="35" t="s">
        <v>320</v>
      </c>
      <c r="F28" s="36">
        <v>25.48</v>
      </c>
      <c r="G28" s="73"/>
      <c r="H28" s="72" t="s">
        <v>124</v>
      </c>
      <c r="I28" s="74">
        <f>IF(H28=Tablas!$B$5,Tablas!$C$5,VLOOKUP(H28,Tablas!$B$5:$D$40,2,FALSE))</f>
        <v>19</v>
      </c>
      <c r="J28" s="71">
        <f>IF(I28=0,"",VLOOKUP(I28,Tablas!$C$5:$D$40,2,FALSE))</f>
        <v>21.72583333333333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193">
        <f t="shared" si="11"/>
        <v>10.5</v>
      </c>
      <c r="X28" s="44">
        <f t="shared" si="12"/>
        <v>0</v>
      </c>
      <c r="Y28" s="45">
        <f t="shared" si="13"/>
        <v>5</v>
      </c>
      <c r="Z28" s="46" t="s">
        <v>78</v>
      </c>
      <c r="AA28" s="39">
        <v>1</v>
      </c>
      <c r="AB28" s="47">
        <f t="shared" si="14"/>
        <v>0</v>
      </c>
      <c r="AC28" s="39">
        <v>1</v>
      </c>
      <c r="AD28" s="47">
        <f t="shared" si="15"/>
        <v>0</v>
      </c>
      <c r="AE28" s="39">
        <v>1</v>
      </c>
      <c r="AF28" s="47">
        <f t="shared" si="16"/>
        <v>0</v>
      </c>
      <c r="AG28" s="188"/>
      <c r="AH28" s="194">
        <f t="shared" si="17"/>
        <v>3</v>
      </c>
      <c r="AI28" s="49">
        <f t="shared" si="18"/>
        <v>0</v>
      </c>
      <c r="AJ28" s="50">
        <f t="shared" si="19"/>
        <v>0</v>
      </c>
      <c r="AK28" s="188">
        <v>8.4933333333333341</v>
      </c>
      <c r="AL28" s="194">
        <f t="shared" si="20"/>
        <v>3</v>
      </c>
      <c r="AM28" s="49">
        <f t="shared" si="33"/>
        <v>0</v>
      </c>
      <c r="AN28" s="50">
        <f t="shared" si="21"/>
        <v>0</v>
      </c>
      <c r="AO28" s="188">
        <v>25.48</v>
      </c>
      <c r="AP28" s="49">
        <f t="shared" si="22"/>
        <v>0</v>
      </c>
      <c r="AQ28" s="50">
        <f t="shared" si="23"/>
        <v>0</v>
      </c>
      <c r="AR28" s="188"/>
      <c r="AS28" s="49">
        <f t="shared" si="24"/>
        <v>0</v>
      </c>
      <c r="AT28" s="50">
        <f t="shared" si="25"/>
        <v>0</v>
      </c>
      <c r="AU28" s="62"/>
      <c r="AV28" s="49">
        <f t="shared" si="26"/>
        <v>0</v>
      </c>
      <c r="AW28" s="50">
        <f t="shared" si="27"/>
        <v>0</v>
      </c>
      <c r="AX28" s="188">
        <v>25.48</v>
      </c>
      <c r="AY28" s="49">
        <f t="shared" si="28"/>
        <v>0</v>
      </c>
      <c r="AZ28" s="50">
        <f t="shared" si="29"/>
        <v>0</v>
      </c>
      <c r="BA28" s="188">
        <v>4.246666666666667</v>
      </c>
      <c r="BB28" s="49">
        <f t="shared" si="30"/>
        <v>0</v>
      </c>
      <c r="BC28" s="50">
        <f t="shared" si="31"/>
        <v>0</v>
      </c>
      <c r="BD28" s="51">
        <f t="shared" si="32"/>
        <v>0</v>
      </c>
    </row>
    <row r="29" spans="1:56">
      <c r="A29" s="32">
        <v>9</v>
      </c>
      <c r="B29" s="169" t="s">
        <v>161</v>
      </c>
      <c r="C29" s="170" t="s">
        <v>340</v>
      </c>
      <c r="D29" s="34" t="s">
        <v>354</v>
      </c>
      <c r="E29" s="35" t="s">
        <v>320</v>
      </c>
      <c r="F29" s="36">
        <v>25.48</v>
      </c>
      <c r="G29" s="73"/>
      <c r="H29" s="72" t="s">
        <v>124</v>
      </c>
      <c r="I29" s="74">
        <f>IF(H29=Tablas!$B$5,Tablas!$C$5,VLOOKUP(H29,Tablas!$B$5:$D$40,2,FALSE))</f>
        <v>19</v>
      </c>
      <c r="J29" s="71">
        <f>IF(I29=0,"",VLOOKUP(I29,Tablas!$C$5:$D$40,2,FALSE))</f>
        <v>21.72583333333333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193">
        <f t="shared" si="11"/>
        <v>10.5</v>
      </c>
      <c r="X29" s="44">
        <f t="shared" si="12"/>
        <v>0</v>
      </c>
      <c r="Y29" s="45">
        <f t="shared" si="13"/>
        <v>5</v>
      </c>
      <c r="Z29" s="46" t="s">
        <v>78</v>
      </c>
      <c r="AA29" s="39">
        <v>1</v>
      </c>
      <c r="AB29" s="47">
        <f t="shared" si="14"/>
        <v>0</v>
      </c>
      <c r="AC29" s="39">
        <v>1</v>
      </c>
      <c r="AD29" s="47">
        <f t="shared" si="15"/>
        <v>0</v>
      </c>
      <c r="AE29" s="39">
        <v>1</v>
      </c>
      <c r="AF29" s="47">
        <f t="shared" si="16"/>
        <v>0</v>
      </c>
      <c r="AG29" s="188"/>
      <c r="AH29" s="194">
        <f t="shared" si="17"/>
        <v>3</v>
      </c>
      <c r="AI29" s="49">
        <f t="shared" si="18"/>
        <v>0</v>
      </c>
      <c r="AJ29" s="50">
        <f t="shared" si="19"/>
        <v>0</v>
      </c>
      <c r="AK29" s="188">
        <v>8.4933333333333341</v>
      </c>
      <c r="AL29" s="194">
        <f t="shared" si="20"/>
        <v>3</v>
      </c>
      <c r="AM29" s="49">
        <f t="shared" si="33"/>
        <v>0</v>
      </c>
      <c r="AN29" s="50">
        <f t="shared" si="21"/>
        <v>0</v>
      </c>
      <c r="AO29" s="188">
        <v>25.48</v>
      </c>
      <c r="AP29" s="49">
        <f t="shared" si="22"/>
        <v>0</v>
      </c>
      <c r="AQ29" s="50">
        <f t="shared" si="23"/>
        <v>0</v>
      </c>
      <c r="AR29" s="188"/>
      <c r="AS29" s="49">
        <f t="shared" si="24"/>
        <v>0</v>
      </c>
      <c r="AT29" s="50">
        <f t="shared" si="25"/>
        <v>0</v>
      </c>
      <c r="AU29" s="62"/>
      <c r="AV29" s="49">
        <f t="shared" si="26"/>
        <v>0</v>
      </c>
      <c r="AW29" s="50">
        <f t="shared" si="27"/>
        <v>0</v>
      </c>
      <c r="AX29" s="188">
        <v>25.48</v>
      </c>
      <c r="AY29" s="49">
        <f t="shared" si="28"/>
        <v>0</v>
      </c>
      <c r="AZ29" s="50">
        <f t="shared" si="29"/>
        <v>0</v>
      </c>
      <c r="BA29" s="188">
        <v>4.246666666666667</v>
      </c>
      <c r="BB29" s="49">
        <f t="shared" si="30"/>
        <v>0</v>
      </c>
      <c r="BC29" s="50">
        <f t="shared" si="31"/>
        <v>0</v>
      </c>
      <c r="BD29" s="51">
        <f t="shared" si="32"/>
        <v>0</v>
      </c>
    </row>
    <row r="30" spans="1:56">
      <c r="A30" s="32">
        <v>9</v>
      </c>
      <c r="B30" s="169" t="s">
        <v>161</v>
      </c>
      <c r="C30" s="170" t="s">
        <v>340</v>
      </c>
      <c r="D30" s="34" t="s">
        <v>229</v>
      </c>
      <c r="E30" s="35" t="s">
        <v>320</v>
      </c>
      <c r="F30" s="36">
        <v>4.5599999999999996</v>
      </c>
      <c r="G30" s="73"/>
      <c r="H30" s="72" t="s">
        <v>16</v>
      </c>
      <c r="I30" s="74">
        <f>IF(H30=Tablas!$B$5,Tablas!$C$5,VLOOKUP(H30,Tablas!$B$5:$D$40,2,FALSE))</f>
        <v>29</v>
      </c>
      <c r="J30" s="71">
        <f>IF(I30=0,"",VLOOKUP(I30,Tablas!$C$5:$D$40,2,FALSE))</f>
        <v>1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193">
        <f t="shared" si="11"/>
        <v>10.5</v>
      </c>
      <c r="X30" s="44">
        <f t="shared" si="12"/>
        <v>0</v>
      </c>
      <c r="Y30" s="45">
        <f t="shared" si="13"/>
        <v>0.2</v>
      </c>
      <c r="Z30" s="46" t="s">
        <v>78</v>
      </c>
      <c r="AA30" s="39">
        <v>1</v>
      </c>
      <c r="AB30" s="47">
        <f t="shared" si="14"/>
        <v>0</v>
      </c>
      <c r="AC30" s="39">
        <v>1</v>
      </c>
      <c r="AD30" s="47">
        <f t="shared" si="15"/>
        <v>0</v>
      </c>
      <c r="AE30" s="39">
        <v>1</v>
      </c>
      <c r="AF30" s="47">
        <f t="shared" si="16"/>
        <v>0</v>
      </c>
      <c r="AG30" s="188"/>
      <c r="AH30" s="194">
        <f t="shared" si="17"/>
        <v>3</v>
      </c>
      <c r="AI30" s="49">
        <f t="shared" si="18"/>
        <v>0</v>
      </c>
      <c r="AJ30" s="50">
        <f t="shared" si="19"/>
        <v>0</v>
      </c>
      <c r="AK30" s="188">
        <v>1.5199999999999998</v>
      </c>
      <c r="AL30" s="194">
        <f t="shared" si="20"/>
        <v>3</v>
      </c>
      <c r="AM30" s="49">
        <f t="shared" si="33"/>
        <v>0</v>
      </c>
      <c r="AN30" s="50">
        <f t="shared" si="21"/>
        <v>0</v>
      </c>
      <c r="AO30" s="188">
        <v>4.5599999999999996</v>
      </c>
      <c r="AP30" s="49">
        <f t="shared" si="22"/>
        <v>0</v>
      </c>
      <c r="AQ30" s="50">
        <f t="shared" si="23"/>
        <v>0</v>
      </c>
      <c r="AR30" s="188"/>
      <c r="AS30" s="49">
        <f t="shared" si="24"/>
        <v>0</v>
      </c>
      <c r="AT30" s="50">
        <f t="shared" si="25"/>
        <v>0</v>
      </c>
      <c r="AU30" s="62"/>
      <c r="AV30" s="49">
        <f t="shared" si="26"/>
        <v>0</v>
      </c>
      <c r="AW30" s="50">
        <f t="shared" si="27"/>
        <v>0</v>
      </c>
      <c r="AX30" s="188">
        <v>4.5599999999999996</v>
      </c>
      <c r="AY30" s="49">
        <f t="shared" si="28"/>
        <v>0</v>
      </c>
      <c r="AZ30" s="50">
        <f t="shared" si="29"/>
        <v>0</v>
      </c>
      <c r="BA30" s="188">
        <v>0.7599999999999999</v>
      </c>
      <c r="BB30" s="49">
        <f t="shared" si="30"/>
        <v>0</v>
      </c>
      <c r="BC30" s="50">
        <f t="shared" si="31"/>
        <v>0</v>
      </c>
      <c r="BD30" s="51">
        <f t="shared" si="32"/>
        <v>0</v>
      </c>
    </row>
    <row r="31" spans="1:56">
      <c r="A31" s="32">
        <v>9</v>
      </c>
      <c r="B31" s="169" t="s">
        <v>161</v>
      </c>
      <c r="C31" s="170" t="s">
        <v>340</v>
      </c>
      <c r="D31" s="34" t="s">
        <v>355</v>
      </c>
      <c r="E31" s="35" t="s">
        <v>320</v>
      </c>
      <c r="F31" s="36">
        <v>6.52</v>
      </c>
      <c r="G31" s="73"/>
      <c r="H31" s="72" t="s">
        <v>124</v>
      </c>
      <c r="I31" s="74">
        <f>IF(H31=Tablas!$B$5,Tablas!$C$5,VLOOKUP(H31,Tablas!$B$5:$D$40,2,FALSE))</f>
        <v>19</v>
      </c>
      <c r="J31" s="71">
        <f>IF(I31=0,"",VLOOKUP(I31,Tablas!$C$5:$D$40,2,FALSE))</f>
        <v>21.72583333333333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193">
        <f t="shared" si="11"/>
        <v>10.5</v>
      </c>
      <c r="X31" s="44">
        <f t="shared" si="12"/>
        <v>0</v>
      </c>
      <c r="Y31" s="45">
        <f t="shared" si="13"/>
        <v>5</v>
      </c>
      <c r="Z31" s="46" t="s">
        <v>78</v>
      </c>
      <c r="AA31" s="39">
        <v>1</v>
      </c>
      <c r="AB31" s="47">
        <f t="shared" si="14"/>
        <v>0</v>
      </c>
      <c r="AC31" s="39">
        <v>1</v>
      </c>
      <c r="AD31" s="47">
        <f t="shared" si="15"/>
        <v>0</v>
      </c>
      <c r="AE31" s="39">
        <v>1</v>
      </c>
      <c r="AF31" s="47">
        <f t="shared" si="16"/>
        <v>0</v>
      </c>
      <c r="AG31" s="188"/>
      <c r="AH31" s="194">
        <f t="shared" si="17"/>
        <v>3</v>
      </c>
      <c r="AI31" s="49">
        <f t="shared" si="18"/>
        <v>0</v>
      </c>
      <c r="AJ31" s="50">
        <f t="shared" si="19"/>
        <v>0</v>
      </c>
      <c r="AK31" s="188">
        <v>2.1733333333333333</v>
      </c>
      <c r="AL31" s="194">
        <f t="shared" si="20"/>
        <v>3</v>
      </c>
      <c r="AM31" s="49">
        <f t="shared" si="33"/>
        <v>0</v>
      </c>
      <c r="AN31" s="50">
        <f t="shared" si="21"/>
        <v>0</v>
      </c>
      <c r="AO31" s="188">
        <v>6.52</v>
      </c>
      <c r="AP31" s="49">
        <f t="shared" si="22"/>
        <v>0</v>
      </c>
      <c r="AQ31" s="50">
        <f t="shared" si="23"/>
        <v>0</v>
      </c>
      <c r="AR31" s="188"/>
      <c r="AS31" s="49">
        <f t="shared" si="24"/>
        <v>0</v>
      </c>
      <c r="AT31" s="50">
        <f t="shared" si="25"/>
        <v>0</v>
      </c>
      <c r="AU31" s="62"/>
      <c r="AV31" s="49">
        <f t="shared" si="26"/>
        <v>0</v>
      </c>
      <c r="AW31" s="50">
        <f t="shared" si="27"/>
        <v>0</v>
      </c>
      <c r="AX31" s="188">
        <v>6.52</v>
      </c>
      <c r="AY31" s="49">
        <f t="shared" si="28"/>
        <v>0</v>
      </c>
      <c r="AZ31" s="50">
        <f t="shared" si="29"/>
        <v>0</v>
      </c>
      <c r="BA31" s="188">
        <v>1.0866666666666667</v>
      </c>
      <c r="BB31" s="49">
        <f t="shared" si="30"/>
        <v>0</v>
      </c>
      <c r="BC31" s="50">
        <f t="shared" si="31"/>
        <v>0</v>
      </c>
      <c r="BD31" s="51">
        <f t="shared" si="32"/>
        <v>0</v>
      </c>
    </row>
    <row r="32" spans="1:56">
      <c r="A32" s="32">
        <v>9</v>
      </c>
      <c r="B32" s="169" t="s">
        <v>161</v>
      </c>
      <c r="C32" s="170" t="s">
        <v>340</v>
      </c>
      <c r="D32" s="34" t="s">
        <v>356</v>
      </c>
      <c r="E32" s="35" t="s">
        <v>320</v>
      </c>
      <c r="F32" s="36">
        <v>45.08</v>
      </c>
      <c r="G32" s="73"/>
      <c r="H32" s="72" t="s">
        <v>124</v>
      </c>
      <c r="I32" s="74">
        <f>IF(H32=Tablas!$B$5,Tablas!$C$5,VLOOKUP(H32,Tablas!$B$5:$D$40,2,FALSE))</f>
        <v>19</v>
      </c>
      <c r="J32" s="71">
        <f>IF(I32=0,"",VLOOKUP(I32,Tablas!$C$5:$D$40,2,FALSE))</f>
        <v>21.72583333333333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193">
        <f t="shared" si="11"/>
        <v>10.5</v>
      </c>
      <c r="X32" s="44">
        <f t="shared" si="12"/>
        <v>0</v>
      </c>
      <c r="Y32" s="45">
        <f t="shared" si="13"/>
        <v>5</v>
      </c>
      <c r="Z32" s="46" t="s">
        <v>78</v>
      </c>
      <c r="AA32" s="39">
        <v>1</v>
      </c>
      <c r="AB32" s="47">
        <f t="shared" si="14"/>
        <v>0</v>
      </c>
      <c r="AC32" s="39">
        <v>1</v>
      </c>
      <c r="AD32" s="47">
        <f t="shared" si="15"/>
        <v>0</v>
      </c>
      <c r="AE32" s="39">
        <v>1</v>
      </c>
      <c r="AF32" s="47">
        <f t="shared" si="16"/>
        <v>0</v>
      </c>
      <c r="AG32" s="188"/>
      <c r="AH32" s="194">
        <f t="shared" si="17"/>
        <v>3</v>
      </c>
      <c r="AI32" s="49">
        <f t="shared" si="18"/>
        <v>0</v>
      </c>
      <c r="AJ32" s="50">
        <f t="shared" si="19"/>
        <v>0</v>
      </c>
      <c r="AK32" s="188">
        <v>15.026666666666666</v>
      </c>
      <c r="AL32" s="194">
        <f t="shared" si="20"/>
        <v>3</v>
      </c>
      <c r="AM32" s="49">
        <f t="shared" si="33"/>
        <v>0</v>
      </c>
      <c r="AN32" s="50">
        <f t="shared" si="21"/>
        <v>0</v>
      </c>
      <c r="AO32" s="188">
        <v>45.08</v>
      </c>
      <c r="AP32" s="49">
        <f t="shared" si="22"/>
        <v>0</v>
      </c>
      <c r="AQ32" s="50">
        <f t="shared" si="23"/>
        <v>0</v>
      </c>
      <c r="AR32" s="188"/>
      <c r="AS32" s="49">
        <f t="shared" si="24"/>
        <v>0</v>
      </c>
      <c r="AT32" s="50">
        <f t="shared" si="25"/>
        <v>0</v>
      </c>
      <c r="AU32" s="62"/>
      <c r="AV32" s="49">
        <f t="shared" si="26"/>
        <v>0</v>
      </c>
      <c r="AW32" s="50">
        <f t="shared" si="27"/>
        <v>0</v>
      </c>
      <c r="AX32" s="188">
        <v>45.08</v>
      </c>
      <c r="AY32" s="49">
        <f t="shared" si="28"/>
        <v>0</v>
      </c>
      <c r="AZ32" s="50">
        <f t="shared" si="29"/>
        <v>0</v>
      </c>
      <c r="BA32" s="188">
        <v>7.5133333333333328</v>
      </c>
      <c r="BB32" s="49">
        <f t="shared" si="30"/>
        <v>0</v>
      </c>
      <c r="BC32" s="50">
        <f t="shared" si="31"/>
        <v>0</v>
      </c>
      <c r="BD32" s="51">
        <f t="shared" si="32"/>
        <v>0</v>
      </c>
    </row>
    <row r="33" spans="1:56">
      <c r="A33" s="32">
        <v>9</v>
      </c>
      <c r="B33" s="169" t="s">
        <v>161</v>
      </c>
      <c r="C33" s="170" t="s">
        <v>340</v>
      </c>
      <c r="D33" s="34" t="s">
        <v>357</v>
      </c>
      <c r="E33" s="35" t="s">
        <v>320</v>
      </c>
      <c r="F33" s="36">
        <v>45.65</v>
      </c>
      <c r="G33" s="73"/>
      <c r="H33" s="72" t="s">
        <v>124</v>
      </c>
      <c r="I33" s="74">
        <f>IF(H33=Tablas!$B$5,Tablas!$C$5,VLOOKUP(H33,Tablas!$B$5:$D$40,2,FALSE))</f>
        <v>19</v>
      </c>
      <c r="J33" s="71">
        <f>IF(I33=0,"",VLOOKUP(I33,Tablas!$C$5:$D$40,2,FALSE))</f>
        <v>21.72583333333333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193">
        <f t="shared" si="11"/>
        <v>10.5</v>
      </c>
      <c r="X33" s="44">
        <f t="shared" si="12"/>
        <v>0</v>
      </c>
      <c r="Y33" s="45">
        <f t="shared" si="13"/>
        <v>5</v>
      </c>
      <c r="Z33" s="46" t="s">
        <v>78</v>
      </c>
      <c r="AA33" s="39">
        <v>1</v>
      </c>
      <c r="AB33" s="47">
        <f t="shared" si="14"/>
        <v>0</v>
      </c>
      <c r="AC33" s="39">
        <v>1</v>
      </c>
      <c r="AD33" s="47">
        <f t="shared" si="15"/>
        <v>0</v>
      </c>
      <c r="AE33" s="39">
        <v>1</v>
      </c>
      <c r="AF33" s="47">
        <f t="shared" si="16"/>
        <v>0</v>
      </c>
      <c r="AG33" s="188"/>
      <c r="AH33" s="194">
        <f t="shared" si="17"/>
        <v>3</v>
      </c>
      <c r="AI33" s="49">
        <f t="shared" si="18"/>
        <v>0</v>
      </c>
      <c r="AJ33" s="50">
        <f t="shared" si="19"/>
        <v>0</v>
      </c>
      <c r="AK33" s="188">
        <v>15.216666666666667</v>
      </c>
      <c r="AL33" s="194">
        <f t="shared" si="20"/>
        <v>3</v>
      </c>
      <c r="AM33" s="49">
        <f t="shared" si="33"/>
        <v>0</v>
      </c>
      <c r="AN33" s="50">
        <f t="shared" si="21"/>
        <v>0</v>
      </c>
      <c r="AO33" s="188">
        <v>45.65</v>
      </c>
      <c r="AP33" s="49">
        <f t="shared" si="22"/>
        <v>0</v>
      </c>
      <c r="AQ33" s="50">
        <f t="shared" si="23"/>
        <v>0</v>
      </c>
      <c r="AR33" s="188"/>
      <c r="AS33" s="49">
        <f t="shared" si="24"/>
        <v>0</v>
      </c>
      <c r="AT33" s="50">
        <f t="shared" si="25"/>
        <v>0</v>
      </c>
      <c r="AU33" s="62"/>
      <c r="AV33" s="49">
        <f t="shared" si="26"/>
        <v>0</v>
      </c>
      <c r="AW33" s="50">
        <f t="shared" si="27"/>
        <v>0</v>
      </c>
      <c r="AX33" s="188">
        <v>45.65</v>
      </c>
      <c r="AY33" s="49">
        <f t="shared" si="28"/>
        <v>0</v>
      </c>
      <c r="AZ33" s="50">
        <f t="shared" si="29"/>
        <v>0</v>
      </c>
      <c r="BA33" s="188">
        <v>7.6083333333333334</v>
      </c>
      <c r="BB33" s="49">
        <f t="shared" si="30"/>
        <v>0</v>
      </c>
      <c r="BC33" s="50">
        <f t="shared" si="31"/>
        <v>0</v>
      </c>
      <c r="BD33" s="51">
        <f t="shared" si="32"/>
        <v>0</v>
      </c>
    </row>
    <row r="34" spans="1:56">
      <c r="A34" s="32">
        <v>9</v>
      </c>
      <c r="B34" s="169" t="s">
        <v>161</v>
      </c>
      <c r="C34" s="170" t="s">
        <v>340</v>
      </c>
      <c r="D34" s="34" t="s">
        <v>358</v>
      </c>
      <c r="E34" s="35" t="s">
        <v>320</v>
      </c>
      <c r="F34" s="36">
        <v>45.02</v>
      </c>
      <c r="G34" s="73"/>
      <c r="H34" s="72" t="s">
        <v>124</v>
      </c>
      <c r="I34" s="74">
        <f>IF(H34=Tablas!$B$5,Tablas!$C$5,VLOOKUP(H34,Tablas!$B$5:$D$40,2,FALSE))</f>
        <v>19</v>
      </c>
      <c r="J34" s="71">
        <f>IF(I34=0,"",VLOOKUP(I34,Tablas!$C$5:$D$40,2,FALSE))</f>
        <v>21.72583333333333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193">
        <f t="shared" si="11"/>
        <v>10.5</v>
      </c>
      <c r="X34" s="44">
        <f t="shared" si="12"/>
        <v>0</v>
      </c>
      <c r="Y34" s="45">
        <f t="shared" si="13"/>
        <v>5</v>
      </c>
      <c r="Z34" s="46" t="s">
        <v>78</v>
      </c>
      <c r="AA34" s="39">
        <v>1</v>
      </c>
      <c r="AB34" s="47">
        <f t="shared" si="14"/>
        <v>0</v>
      </c>
      <c r="AC34" s="39">
        <v>1</v>
      </c>
      <c r="AD34" s="47">
        <f t="shared" si="15"/>
        <v>0</v>
      </c>
      <c r="AE34" s="39">
        <v>1</v>
      </c>
      <c r="AF34" s="47">
        <f t="shared" si="16"/>
        <v>0</v>
      </c>
      <c r="AG34" s="188"/>
      <c r="AH34" s="194">
        <f t="shared" si="17"/>
        <v>3</v>
      </c>
      <c r="AI34" s="49">
        <f t="shared" si="18"/>
        <v>0</v>
      </c>
      <c r="AJ34" s="50">
        <f t="shared" si="19"/>
        <v>0</v>
      </c>
      <c r="AK34" s="188">
        <v>15.006666666666668</v>
      </c>
      <c r="AL34" s="194">
        <f t="shared" si="20"/>
        <v>3</v>
      </c>
      <c r="AM34" s="49">
        <f t="shared" si="33"/>
        <v>0</v>
      </c>
      <c r="AN34" s="50">
        <f t="shared" si="21"/>
        <v>0</v>
      </c>
      <c r="AO34" s="188">
        <v>45.02</v>
      </c>
      <c r="AP34" s="49">
        <f t="shared" si="22"/>
        <v>0</v>
      </c>
      <c r="AQ34" s="50">
        <f t="shared" si="23"/>
        <v>0</v>
      </c>
      <c r="AR34" s="188"/>
      <c r="AS34" s="49">
        <f t="shared" si="24"/>
        <v>0</v>
      </c>
      <c r="AT34" s="50">
        <f t="shared" si="25"/>
        <v>0</v>
      </c>
      <c r="AU34" s="62"/>
      <c r="AV34" s="49">
        <f t="shared" si="26"/>
        <v>0</v>
      </c>
      <c r="AW34" s="50">
        <f t="shared" si="27"/>
        <v>0</v>
      </c>
      <c r="AX34" s="188">
        <v>45.02</v>
      </c>
      <c r="AY34" s="49">
        <f t="shared" si="28"/>
        <v>0</v>
      </c>
      <c r="AZ34" s="50">
        <f t="shared" si="29"/>
        <v>0</v>
      </c>
      <c r="BA34" s="188">
        <v>7.5033333333333339</v>
      </c>
      <c r="BB34" s="49">
        <f t="shared" si="30"/>
        <v>0</v>
      </c>
      <c r="BC34" s="50">
        <f t="shared" si="31"/>
        <v>0</v>
      </c>
      <c r="BD34" s="51">
        <f t="shared" si="32"/>
        <v>0</v>
      </c>
    </row>
    <row r="35" spans="1:56">
      <c r="A35" s="32">
        <v>9</v>
      </c>
      <c r="B35" s="169" t="s">
        <v>161</v>
      </c>
      <c r="C35" s="170" t="s">
        <v>340</v>
      </c>
      <c r="D35" s="34" t="s">
        <v>359</v>
      </c>
      <c r="E35" s="35" t="s">
        <v>320</v>
      </c>
      <c r="F35" s="36">
        <v>45</v>
      </c>
      <c r="G35" s="73"/>
      <c r="H35" s="72" t="s">
        <v>124</v>
      </c>
      <c r="I35" s="74">
        <f>IF(H35=Tablas!$B$5,Tablas!$C$5,VLOOKUP(H35,Tablas!$B$5:$D$40,2,FALSE))</f>
        <v>19</v>
      </c>
      <c r="J35" s="71">
        <f>IF(I35=0,"",VLOOKUP(I35,Tablas!$C$5:$D$40,2,FALSE))</f>
        <v>21.72583333333333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193">
        <f t="shared" si="11"/>
        <v>10.5</v>
      </c>
      <c r="X35" s="44">
        <f t="shared" si="12"/>
        <v>0</v>
      </c>
      <c r="Y35" s="45">
        <f t="shared" si="13"/>
        <v>5</v>
      </c>
      <c r="Z35" s="46" t="s">
        <v>78</v>
      </c>
      <c r="AA35" s="39">
        <v>1</v>
      </c>
      <c r="AB35" s="47">
        <f t="shared" si="14"/>
        <v>0</v>
      </c>
      <c r="AC35" s="39">
        <v>1</v>
      </c>
      <c r="AD35" s="47">
        <f t="shared" si="15"/>
        <v>0</v>
      </c>
      <c r="AE35" s="39">
        <v>1</v>
      </c>
      <c r="AF35" s="47">
        <f t="shared" si="16"/>
        <v>0</v>
      </c>
      <c r="AG35" s="188"/>
      <c r="AH35" s="194">
        <f t="shared" si="17"/>
        <v>3</v>
      </c>
      <c r="AI35" s="49">
        <f t="shared" si="18"/>
        <v>0</v>
      </c>
      <c r="AJ35" s="50">
        <f t="shared" si="19"/>
        <v>0</v>
      </c>
      <c r="AK35" s="188">
        <v>15</v>
      </c>
      <c r="AL35" s="194">
        <f t="shared" si="20"/>
        <v>3</v>
      </c>
      <c r="AM35" s="49">
        <f t="shared" si="33"/>
        <v>0</v>
      </c>
      <c r="AN35" s="50">
        <f t="shared" si="21"/>
        <v>0</v>
      </c>
      <c r="AO35" s="188">
        <v>45</v>
      </c>
      <c r="AP35" s="49">
        <f t="shared" si="22"/>
        <v>0</v>
      </c>
      <c r="AQ35" s="50">
        <f t="shared" si="23"/>
        <v>0</v>
      </c>
      <c r="AR35" s="188"/>
      <c r="AS35" s="49">
        <f t="shared" si="24"/>
        <v>0</v>
      </c>
      <c r="AT35" s="50">
        <f t="shared" si="25"/>
        <v>0</v>
      </c>
      <c r="AU35" s="62"/>
      <c r="AV35" s="49">
        <f t="shared" si="26"/>
        <v>0</v>
      </c>
      <c r="AW35" s="50">
        <f t="shared" si="27"/>
        <v>0</v>
      </c>
      <c r="AX35" s="188">
        <v>45</v>
      </c>
      <c r="AY35" s="49">
        <f t="shared" si="28"/>
        <v>0</v>
      </c>
      <c r="AZ35" s="50">
        <f t="shared" si="29"/>
        <v>0</v>
      </c>
      <c r="BA35" s="188">
        <v>7.5</v>
      </c>
      <c r="BB35" s="49">
        <f t="shared" si="30"/>
        <v>0</v>
      </c>
      <c r="BC35" s="50">
        <f t="shared" si="31"/>
        <v>0</v>
      </c>
      <c r="BD35" s="51">
        <f t="shared" si="32"/>
        <v>0</v>
      </c>
    </row>
    <row r="36" spans="1:56">
      <c r="A36" s="32">
        <v>9</v>
      </c>
      <c r="B36" s="169" t="s">
        <v>161</v>
      </c>
      <c r="C36" s="170" t="s">
        <v>340</v>
      </c>
      <c r="D36" s="34" t="s">
        <v>345</v>
      </c>
      <c r="E36" s="35" t="s">
        <v>275</v>
      </c>
      <c r="F36" s="36">
        <v>13.97</v>
      </c>
      <c r="G36" s="73"/>
      <c r="H36" s="72" t="s">
        <v>124</v>
      </c>
      <c r="I36" s="74">
        <f>IF(H36=Tablas!$B$5,Tablas!$C$5,VLOOKUP(H36,Tablas!$B$5:$D$40,2,FALSE))</f>
        <v>19</v>
      </c>
      <c r="J36" s="71">
        <f>IF(I36=0,"",VLOOKUP(I36,Tablas!$C$5:$D$40,2,FALSE))</f>
        <v>21.72583333333333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193">
        <f t="shared" si="11"/>
        <v>10.5</v>
      </c>
      <c r="X36" s="44">
        <f t="shared" si="12"/>
        <v>0</v>
      </c>
      <c r="Y36" s="45">
        <f t="shared" si="13"/>
        <v>5</v>
      </c>
      <c r="Z36" s="46" t="s">
        <v>78</v>
      </c>
      <c r="AA36" s="39">
        <v>1</v>
      </c>
      <c r="AB36" s="47">
        <f t="shared" si="14"/>
        <v>0</v>
      </c>
      <c r="AC36" s="39">
        <v>1</v>
      </c>
      <c r="AD36" s="47">
        <f t="shared" si="15"/>
        <v>0</v>
      </c>
      <c r="AE36" s="39">
        <v>1</v>
      </c>
      <c r="AF36" s="47">
        <f t="shared" si="16"/>
        <v>0</v>
      </c>
      <c r="AG36" s="188"/>
      <c r="AH36" s="194">
        <f t="shared" si="17"/>
        <v>3</v>
      </c>
      <c r="AI36" s="49">
        <f t="shared" si="18"/>
        <v>0</v>
      </c>
      <c r="AJ36" s="50">
        <f t="shared" si="19"/>
        <v>0</v>
      </c>
      <c r="AK36" s="188">
        <v>4.6566666666666672</v>
      </c>
      <c r="AL36" s="194">
        <f t="shared" si="20"/>
        <v>3</v>
      </c>
      <c r="AM36" s="49">
        <f t="shared" si="33"/>
        <v>0</v>
      </c>
      <c r="AN36" s="50">
        <f t="shared" si="21"/>
        <v>0</v>
      </c>
      <c r="AO36" s="188">
        <v>13.97</v>
      </c>
      <c r="AP36" s="49">
        <f t="shared" si="22"/>
        <v>0</v>
      </c>
      <c r="AQ36" s="50">
        <f t="shared" si="23"/>
        <v>0</v>
      </c>
      <c r="AR36" s="188"/>
      <c r="AS36" s="49">
        <f t="shared" si="24"/>
        <v>0</v>
      </c>
      <c r="AT36" s="50">
        <f t="shared" si="25"/>
        <v>0</v>
      </c>
      <c r="AU36" s="62"/>
      <c r="AV36" s="49">
        <f t="shared" si="26"/>
        <v>0</v>
      </c>
      <c r="AW36" s="50">
        <f t="shared" si="27"/>
        <v>0</v>
      </c>
      <c r="AX36" s="188">
        <v>13.97</v>
      </c>
      <c r="AY36" s="49">
        <f t="shared" si="28"/>
        <v>0</v>
      </c>
      <c r="AZ36" s="50">
        <f t="shared" si="29"/>
        <v>0</v>
      </c>
      <c r="BA36" s="188">
        <v>2.3283333333333336</v>
      </c>
      <c r="BB36" s="49">
        <f t="shared" si="30"/>
        <v>0</v>
      </c>
      <c r="BC36" s="50">
        <f t="shared" si="31"/>
        <v>0</v>
      </c>
      <c r="BD36" s="51">
        <f t="shared" si="32"/>
        <v>0</v>
      </c>
    </row>
    <row r="37" spans="1:56">
      <c r="A37" s="32">
        <v>9</v>
      </c>
      <c r="B37" s="169" t="s">
        <v>161</v>
      </c>
      <c r="C37" s="170" t="s">
        <v>340</v>
      </c>
      <c r="D37" s="34" t="s">
        <v>346</v>
      </c>
      <c r="E37" s="35" t="s">
        <v>275</v>
      </c>
      <c r="F37" s="36">
        <v>14.53</v>
      </c>
      <c r="G37" s="73"/>
      <c r="H37" s="72" t="s">
        <v>124</v>
      </c>
      <c r="I37" s="74">
        <f>IF(H37=Tablas!$B$5,Tablas!$C$5,VLOOKUP(H37,Tablas!$B$5:$D$40,2,FALSE))</f>
        <v>19</v>
      </c>
      <c r="J37" s="71">
        <f>IF(I37=0,"",VLOOKUP(I37,Tablas!$C$5:$D$40,2,FALSE))</f>
        <v>21.72583333333333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193">
        <f t="shared" si="11"/>
        <v>10.5</v>
      </c>
      <c r="X37" s="44">
        <f t="shared" si="12"/>
        <v>0</v>
      </c>
      <c r="Y37" s="45">
        <f t="shared" si="13"/>
        <v>5</v>
      </c>
      <c r="Z37" s="46" t="s">
        <v>78</v>
      </c>
      <c r="AA37" s="39">
        <v>1</v>
      </c>
      <c r="AB37" s="47">
        <f t="shared" si="14"/>
        <v>0</v>
      </c>
      <c r="AC37" s="39">
        <v>1</v>
      </c>
      <c r="AD37" s="47">
        <f t="shared" si="15"/>
        <v>0</v>
      </c>
      <c r="AE37" s="39">
        <v>1</v>
      </c>
      <c r="AF37" s="47">
        <f t="shared" si="16"/>
        <v>0</v>
      </c>
      <c r="AG37" s="188"/>
      <c r="AH37" s="194">
        <f t="shared" si="17"/>
        <v>3</v>
      </c>
      <c r="AI37" s="49">
        <f t="shared" si="18"/>
        <v>0</v>
      </c>
      <c r="AJ37" s="50">
        <f t="shared" si="19"/>
        <v>0</v>
      </c>
      <c r="AK37" s="188">
        <v>4.8433333333333328</v>
      </c>
      <c r="AL37" s="194">
        <f t="shared" si="20"/>
        <v>3</v>
      </c>
      <c r="AM37" s="49">
        <f t="shared" si="33"/>
        <v>0</v>
      </c>
      <c r="AN37" s="50">
        <f t="shared" si="21"/>
        <v>0</v>
      </c>
      <c r="AO37" s="188">
        <v>14.53</v>
      </c>
      <c r="AP37" s="49">
        <f t="shared" si="22"/>
        <v>0</v>
      </c>
      <c r="AQ37" s="50">
        <f t="shared" si="23"/>
        <v>0</v>
      </c>
      <c r="AR37" s="188"/>
      <c r="AS37" s="49">
        <f t="shared" si="24"/>
        <v>0</v>
      </c>
      <c r="AT37" s="50">
        <f t="shared" si="25"/>
        <v>0</v>
      </c>
      <c r="AU37" s="62"/>
      <c r="AV37" s="49">
        <f t="shared" si="26"/>
        <v>0</v>
      </c>
      <c r="AW37" s="50">
        <f t="shared" si="27"/>
        <v>0</v>
      </c>
      <c r="AX37" s="188">
        <v>14.53</v>
      </c>
      <c r="AY37" s="49">
        <f t="shared" si="28"/>
        <v>0</v>
      </c>
      <c r="AZ37" s="50">
        <f t="shared" si="29"/>
        <v>0</v>
      </c>
      <c r="BA37" s="188">
        <v>2.4216666666666664</v>
      </c>
      <c r="BB37" s="49">
        <f t="shared" si="30"/>
        <v>0</v>
      </c>
      <c r="BC37" s="50">
        <f t="shared" si="31"/>
        <v>0</v>
      </c>
      <c r="BD37" s="51">
        <f t="shared" si="32"/>
        <v>0</v>
      </c>
    </row>
    <row r="38" spans="1:56">
      <c r="A38" s="32">
        <v>9</v>
      </c>
      <c r="B38" s="169" t="s">
        <v>161</v>
      </c>
      <c r="C38" s="170" t="s">
        <v>340</v>
      </c>
      <c r="D38" s="34" t="s">
        <v>360</v>
      </c>
      <c r="E38" s="35" t="s">
        <v>320</v>
      </c>
      <c r="F38" s="36">
        <v>45.07</v>
      </c>
      <c r="G38" s="73"/>
      <c r="H38" s="72" t="s">
        <v>124</v>
      </c>
      <c r="I38" s="74">
        <f>IF(H38=Tablas!$B$5,Tablas!$C$5,VLOOKUP(H38,Tablas!$B$5:$D$40,2,FALSE))</f>
        <v>19</v>
      </c>
      <c r="J38" s="71">
        <f>IF(I38=0,"",VLOOKUP(I38,Tablas!$C$5:$D$40,2,FALSE))</f>
        <v>21.72583333333333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193">
        <f t="shared" si="11"/>
        <v>10.5</v>
      </c>
      <c r="X38" s="44">
        <f t="shared" si="12"/>
        <v>0</v>
      </c>
      <c r="Y38" s="45">
        <f t="shared" si="13"/>
        <v>5</v>
      </c>
      <c r="Z38" s="46" t="s">
        <v>78</v>
      </c>
      <c r="AA38" s="39">
        <v>1</v>
      </c>
      <c r="AB38" s="47">
        <f t="shared" si="14"/>
        <v>0</v>
      </c>
      <c r="AC38" s="39">
        <v>1</v>
      </c>
      <c r="AD38" s="47">
        <f t="shared" si="15"/>
        <v>0</v>
      </c>
      <c r="AE38" s="39">
        <v>1</v>
      </c>
      <c r="AF38" s="47">
        <f t="shared" si="16"/>
        <v>0</v>
      </c>
      <c r="AG38" s="188"/>
      <c r="AH38" s="194">
        <f t="shared" si="17"/>
        <v>3</v>
      </c>
      <c r="AI38" s="49">
        <f t="shared" si="18"/>
        <v>0</v>
      </c>
      <c r="AJ38" s="50">
        <f t="shared" si="19"/>
        <v>0</v>
      </c>
      <c r="AK38" s="188">
        <v>15.023333333333333</v>
      </c>
      <c r="AL38" s="194">
        <f t="shared" si="20"/>
        <v>3</v>
      </c>
      <c r="AM38" s="49">
        <f t="shared" si="33"/>
        <v>0</v>
      </c>
      <c r="AN38" s="50">
        <f t="shared" si="21"/>
        <v>0</v>
      </c>
      <c r="AO38" s="188">
        <v>45.07</v>
      </c>
      <c r="AP38" s="49">
        <f t="shared" si="22"/>
        <v>0</v>
      </c>
      <c r="AQ38" s="50">
        <f t="shared" si="23"/>
        <v>0</v>
      </c>
      <c r="AR38" s="188"/>
      <c r="AS38" s="49">
        <f t="shared" si="24"/>
        <v>0</v>
      </c>
      <c r="AT38" s="50">
        <f t="shared" si="25"/>
        <v>0</v>
      </c>
      <c r="AU38" s="62"/>
      <c r="AV38" s="49">
        <f t="shared" si="26"/>
        <v>0</v>
      </c>
      <c r="AW38" s="50">
        <f t="shared" si="27"/>
        <v>0</v>
      </c>
      <c r="AX38" s="188">
        <v>45.07</v>
      </c>
      <c r="AY38" s="49">
        <f t="shared" si="28"/>
        <v>0</v>
      </c>
      <c r="AZ38" s="50">
        <f t="shared" si="29"/>
        <v>0</v>
      </c>
      <c r="BA38" s="188">
        <v>7.5116666666666667</v>
      </c>
      <c r="BB38" s="49">
        <f t="shared" si="30"/>
        <v>0</v>
      </c>
      <c r="BC38" s="50">
        <f t="shared" si="31"/>
        <v>0</v>
      </c>
      <c r="BD38" s="51">
        <f t="shared" si="32"/>
        <v>0</v>
      </c>
    </row>
    <row r="39" spans="1:56">
      <c r="A39" s="32">
        <v>9</v>
      </c>
      <c r="B39" s="169" t="s">
        <v>161</v>
      </c>
      <c r="C39" s="170" t="s">
        <v>340</v>
      </c>
      <c r="D39" s="34" t="s">
        <v>361</v>
      </c>
      <c r="E39" s="35" t="s">
        <v>320</v>
      </c>
      <c r="F39" s="36">
        <v>45.02</v>
      </c>
      <c r="G39" s="73"/>
      <c r="H39" s="72" t="s">
        <v>124</v>
      </c>
      <c r="I39" s="74">
        <f>IF(H39=Tablas!$B$5,Tablas!$C$5,VLOOKUP(H39,Tablas!$B$5:$D$40,2,FALSE))</f>
        <v>19</v>
      </c>
      <c r="J39" s="71">
        <f>IF(I39=0,"",VLOOKUP(I39,Tablas!$C$5:$D$40,2,FALSE))</f>
        <v>21.72583333333333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193">
        <f t="shared" si="11"/>
        <v>10.5</v>
      </c>
      <c r="X39" s="44">
        <f t="shared" si="12"/>
        <v>0</v>
      </c>
      <c r="Y39" s="45">
        <f t="shared" si="13"/>
        <v>5</v>
      </c>
      <c r="Z39" s="46" t="s">
        <v>78</v>
      </c>
      <c r="AA39" s="39">
        <v>1</v>
      </c>
      <c r="AB39" s="47">
        <f t="shared" si="14"/>
        <v>0</v>
      </c>
      <c r="AC39" s="39">
        <v>1</v>
      </c>
      <c r="AD39" s="47">
        <f t="shared" si="15"/>
        <v>0</v>
      </c>
      <c r="AE39" s="39">
        <v>1</v>
      </c>
      <c r="AF39" s="47">
        <f t="shared" si="16"/>
        <v>0</v>
      </c>
      <c r="AG39" s="188"/>
      <c r="AH39" s="194">
        <f t="shared" si="17"/>
        <v>3</v>
      </c>
      <c r="AI39" s="49">
        <f t="shared" si="18"/>
        <v>0</v>
      </c>
      <c r="AJ39" s="50">
        <f t="shared" si="19"/>
        <v>0</v>
      </c>
      <c r="AK39" s="188">
        <v>15.006666666666668</v>
      </c>
      <c r="AL39" s="194">
        <f t="shared" si="20"/>
        <v>3</v>
      </c>
      <c r="AM39" s="49">
        <f t="shared" si="33"/>
        <v>0</v>
      </c>
      <c r="AN39" s="50">
        <f t="shared" si="21"/>
        <v>0</v>
      </c>
      <c r="AO39" s="188">
        <v>45.02</v>
      </c>
      <c r="AP39" s="49">
        <f t="shared" si="22"/>
        <v>0</v>
      </c>
      <c r="AQ39" s="50">
        <f t="shared" si="23"/>
        <v>0</v>
      </c>
      <c r="AR39" s="188"/>
      <c r="AS39" s="49">
        <f t="shared" si="24"/>
        <v>0</v>
      </c>
      <c r="AT39" s="50">
        <f t="shared" si="25"/>
        <v>0</v>
      </c>
      <c r="AU39" s="62"/>
      <c r="AV39" s="49">
        <f t="shared" si="26"/>
        <v>0</v>
      </c>
      <c r="AW39" s="50">
        <f t="shared" si="27"/>
        <v>0</v>
      </c>
      <c r="AX39" s="188">
        <v>45.02</v>
      </c>
      <c r="AY39" s="49">
        <f t="shared" si="28"/>
        <v>0</v>
      </c>
      <c r="AZ39" s="50">
        <f t="shared" si="29"/>
        <v>0</v>
      </c>
      <c r="BA39" s="188">
        <v>7.5033333333333339</v>
      </c>
      <c r="BB39" s="49">
        <f t="shared" si="30"/>
        <v>0</v>
      </c>
      <c r="BC39" s="50">
        <f t="shared" si="31"/>
        <v>0</v>
      </c>
      <c r="BD39" s="51">
        <f t="shared" si="32"/>
        <v>0</v>
      </c>
    </row>
    <row r="40" spans="1:56">
      <c r="A40" s="32">
        <v>9</v>
      </c>
      <c r="B40" s="169" t="s">
        <v>161</v>
      </c>
      <c r="C40" s="170" t="s">
        <v>340</v>
      </c>
      <c r="D40" s="34" t="s">
        <v>362</v>
      </c>
      <c r="E40" s="35" t="s">
        <v>320</v>
      </c>
      <c r="F40" s="36">
        <v>45.02</v>
      </c>
      <c r="G40" s="73"/>
      <c r="H40" s="72" t="s">
        <v>124</v>
      </c>
      <c r="I40" s="74">
        <f>IF(H40=Tablas!$B$5,Tablas!$C$5,VLOOKUP(H40,Tablas!$B$5:$D$40,2,FALSE))</f>
        <v>19</v>
      </c>
      <c r="J40" s="71">
        <f>IF(I40=0,"",VLOOKUP(I40,Tablas!$C$5:$D$40,2,FALSE))</f>
        <v>21.72583333333333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193">
        <f t="shared" si="11"/>
        <v>10.5</v>
      </c>
      <c r="X40" s="44">
        <f t="shared" si="12"/>
        <v>0</v>
      </c>
      <c r="Y40" s="45">
        <f t="shared" si="13"/>
        <v>5</v>
      </c>
      <c r="Z40" s="46" t="s">
        <v>78</v>
      </c>
      <c r="AA40" s="39">
        <v>1</v>
      </c>
      <c r="AB40" s="47">
        <f t="shared" si="14"/>
        <v>0</v>
      </c>
      <c r="AC40" s="39">
        <v>1</v>
      </c>
      <c r="AD40" s="47">
        <f t="shared" si="15"/>
        <v>0</v>
      </c>
      <c r="AE40" s="39">
        <v>1</v>
      </c>
      <c r="AF40" s="47">
        <f t="shared" si="16"/>
        <v>0</v>
      </c>
      <c r="AG40" s="188"/>
      <c r="AH40" s="194">
        <f t="shared" si="17"/>
        <v>3</v>
      </c>
      <c r="AI40" s="49">
        <f t="shared" si="18"/>
        <v>0</v>
      </c>
      <c r="AJ40" s="50">
        <f t="shared" si="19"/>
        <v>0</v>
      </c>
      <c r="AK40" s="188">
        <v>15.006666666666668</v>
      </c>
      <c r="AL40" s="194">
        <f t="shared" si="20"/>
        <v>3</v>
      </c>
      <c r="AM40" s="49">
        <f t="shared" si="33"/>
        <v>0</v>
      </c>
      <c r="AN40" s="50">
        <f t="shared" si="21"/>
        <v>0</v>
      </c>
      <c r="AO40" s="188">
        <v>45.02</v>
      </c>
      <c r="AP40" s="49">
        <f t="shared" si="22"/>
        <v>0</v>
      </c>
      <c r="AQ40" s="50">
        <f t="shared" si="23"/>
        <v>0</v>
      </c>
      <c r="AR40" s="188"/>
      <c r="AS40" s="49">
        <f t="shared" si="24"/>
        <v>0</v>
      </c>
      <c r="AT40" s="50">
        <f t="shared" si="25"/>
        <v>0</v>
      </c>
      <c r="AU40" s="62"/>
      <c r="AV40" s="49">
        <f t="shared" si="26"/>
        <v>0</v>
      </c>
      <c r="AW40" s="50">
        <f t="shared" si="27"/>
        <v>0</v>
      </c>
      <c r="AX40" s="188">
        <v>45.02</v>
      </c>
      <c r="AY40" s="49">
        <f t="shared" si="28"/>
        <v>0</v>
      </c>
      <c r="AZ40" s="50">
        <f t="shared" si="29"/>
        <v>0</v>
      </c>
      <c r="BA40" s="188">
        <v>7.5033333333333339</v>
      </c>
      <c r="BB40" s="49">
        <f t="shared" si="30"/>
        <v>0</v>
      </c>
      <c r="BC40" s="50">
        <f t="shared" si="31"/>
        <v>0</v>
      </c>
      <c r="BD40" s="51">
        <f t="shared" si="32"/>
        <v>0</v>
      </c>
    </row>
    <row r="41" spans="1:56">
      <c r="A41" s="32">
        <v>9</v>
      </c>
      <c r="B41" s="169" t="s">
        <v>161</v>
      </c>
      <c r="C41" s="170" t="s">
        <v>340</v>
      </c>
      <c r="D41" s="34" t="s">
        <v>363</v>
      </c>
      <c r="E41" s="35" t="s">
        <v>320</v>
      </c>
      <c r="F41" s="36">
        <v>45.02</v>
      </c>
      <c r="G41" s="73"/>
      <c r="H41" s="72" t="s">
        <v>124</v>
      </c>
      <c r="I41" s="74">
        <f>IF(H41=Tablas!$B$5,Tablas!$C$5,VLOOKUP(H41,Tablas!$B$5:$D$40,2,FALSE))</f>
        <v>19</v>
      </c>
      <c r="J41" s="71">
        <f>IF(I41=0,"",VLOOKUP(I41,Tablas!$C$5:$D$40,2,FALSE))</f>
        <v>21.72583333333333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193">
        <f t="shared" si="11"/>
        <v>10.5</v>
      </c>
      <c r="X41" s="44">
        <f t="shared" si="12"/>
        <v>0</v>
      </c>
      <c r="Y41" s="45">
        <f t="shared" si="13"/>
        <v>5</v>
      </c>
      <c r="Z41" s="46" t="s">
        <v>78</v>
      </c>
      <c r="AA41" s="39">
        <v>1</v>
      </c>
      <c r="AB41" s="47">
        <f t="shared" si="14"/>
        <v>0</v>
      </c>
      <c r="AC41" s="39">
        <v>1</v>
      </c>
      <c r="AD41" s="47">
        <f t="shared" si="15"/>
        <v>0</v>
      </c>
      <c r="AE41" s="39">
        <v>1</v>
      </c>
      <c r="AF41" s="47">
        <f t="shared" si="16"/>
        <v>0</v>
      </c>
      <c r="AG41" s="188"/>
      <c r="AH41" s="194">
        <f t="shared" si="17"/>
        <v>3</v>
      </c>
      <c r="AI41" s="49">
        <f t="shared" si="18"/>
        <v>0</v>
      </c>
      <c r="AJ41" s="50">
        <f t="shared" si="19"/>
        <v>0</v>
      </c>
      <c r="AK41" s="188">
        <v>15.006666666666668</v>
      </c>
      <c r="AL41" s="194">
        <f t="shared" si="20"/>
        <v>3</v>
      </c>
      <c r="AM41" s="49">
        <f t="shared" si="33"/>
        <v>0</v>
      </c>
      <c r="AN41" s="50">
        <f t="shared" si="21"/>
        <v>0</v>
      </c>
      <c r="AO41" s="188">
        <v>45.02</v>
      </c>
      <c r="AP41" s="49">
        <f t="shared" si="22"/>
        <v>0</v>
      </c>
      <c r="AQ41" s="50">
        <f t="shared" si="23"/>
        <v>0</v>
      </c>
      <c r="AR41" s="188"/>
      <c r="AS41" s="49">
        <f t="shared" si="24"/>
        <v>0</v>
      </c>
      <c r="AT41" s="50">
        <f t="shared" si="25"/>
        <v>0</v>
      </c>
      <c r="AU41" s="62"/>
      <c r="AV41" s="49">
        <f t="shared" si="26"/>
        <v>0</v>
      </c>
      <c r="AW41" s="50">
        <f t="shared" si="27"/>
        <v>0</v>
      </c>
      <c r="AX41" s="188">
        <v>45.02</v>
      </c>
      <c r="AY41" s="49">
        <f t="shared" si="28"/>
        <v>0</v>
      </c>
      <c r="AZ41" s="50">
        <f t="shared" si="29"/>
        <v>0</v>
      </c>
      <c r="BA41" s="188">
        <v>7.5033333333333339</v>
      </c>
      <c r="BB41" s="49">
        <f t="shared" si="30"/>
        <v>0</v>
      </c>
      <c r="BC41" s="50">
        <f t="shared" si="31"/>
        <v>0</v>
      </c>
      <c r="BD41" s="51">
        <f t="shared" si="32"/>
        <v>0</v>
      </c>
    </row>
    <row r="42" spans="1:56">
      <c r="A42" s="32">
        <v>9</v>
      </c>
      <c r="B42" s="169" t="s">
        <v>161</v>
      </c>
      <c r="C42" s="170" t="s">
        <v>340</v>
      </c>
      <c r="D42" s="34" t="s">
        <v>326</v>
      </c>
      <c r="E42" s="35" t="s">
        <v>320</v>
      </c>
      <c r="F42" s="36">
        <v>62.67</v>
      </c>
      <c r="G42" s="73"/>
      <c r="H42" s="72" t="s">
        <v>124</v>
      </c>
      <c r="I42" s="74">
        <f>IF(H42=Tablas!$B$5,Tablas!$C$5,VLOOKUP(H42,Tablas!$B$5:$D$40,2,FALSE))</f>
        <v>19</v>
      </c>
      <c r="J42" s="71">
        <f>IF(I42=0,"",VLOOKUP(I42,Tablas!$C$5:$D$40,2,FALSE))</f>
        <v>21.72583333333333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193">
        <f t="shared" si="11"/>
        <v>10.5</v>
      </c>
      <c r="X42" s="44">
        <f t="shared" si="12"/>
        <v>0</v>
      </c>
      <c r="Y42" s="45">
        <f t="shared" si="13"/>
        <v>5</v>
      </c>
      <c r="Z42" s="46" t="s">
        <v>78</v>
      </c>
      <c r="AA42" s="39">
        <v>1</v>
      </c>
      <c r="AB42" s="47">
        <f t="shared" si="14"/>
        <v>0</v>
      </c>
      <c r="AC42" s="39">
        <v>1</v>
      </c>
      <c r="AD42" s="47">
        <f t="shared" si="15"/>
        <v>0</v>
      </c>
      <c r="AE42" s="39">
        <v>1</v>
      </c>
      <c r="AF42" s="47">
        <f t="shared" si="16"/>
        <v>0</v>
      </c>
      <c r="AG42" s="188"/>
      <c r="AH42" s="194">
        <f t="shared" si="17"/>
        <v>3</v>
      </c>
      <c r="AI42" s="49">
        <f t="shared" si="18"/>
        <v>0</v>
      </c>
      <c r="AJ42" s="50">
        <f t="shared" si="19"/>
        <v>0</v>
      </c>
      <c r="AK42" s="188">
        <v>20.89</v>
      </c>
      <c r="AL42" s="194">
        <f t="shared" si="20"/>
        <v>3</v>
      </c>
      <c r="AM42" s="49">
        <f t="shared" si="33"/>
        <v>0</v>
      </c>
      <c r="AN42" s="50">
        <f t="shared" si="21"/>
        <v>0</v>
      </c>
      <c r="AO42" s="188">
        <v>62.67</v>
      </c>
      <c r="AP42" s="49">
        <f t="shared" si="22"/>
        <v>0</v>
      </c>
      <c r="AQ42" s="50">
        <f t="shared" si="23"/>
        <v>0</v>
      </c>
      <c r="AR42" s="188"/>
      <c r="AS42" s="49">
        <f t="shared" si="24"/>
        <v>0</v>
      </c>
      <c r="AT42" s="50">
        <f t="shared" si="25"/>
        <v>0</v>
      </c>
      <c r="AU42" s="62"/>
      <c r="AV42" s="49">
        <f t="shared" si="26"/>
        <v>0</v>
      </c>
      <c r="AW42" s="50">
        <f t="shared" si="27"/>
        <v>0</v>
      </c>
      <c r="AX42" s="188">
        <v>62.67</v>
      </c>
      <c r="AY42" s="49">
        <f t="shared" si="28"/>
        <v>0</v>
      </c>
      <c r="AZ42" s="50">
        <f t="shared" si="29"/>
        <v>0</v>
      </c>
      <c r="BA42" s="188">
        <v>10.445</v>
      </c>
      <c r="BB42" s="49">
        <f t="shared" si="30"/>
        <v>0</v>
      </c>
      <c r="BC42" s="50">
        <f t="shared" si="31"/>
        <v>0</v>
      </c>
      <c r="BD42" s="51">
        <f t="shared" si="32"/>
        <v>0</v>
      </c>
    </row>
    <row r="43" spans="1:56">
      <c r="A43" s="32">
        <v>9</v>
      </c>
      <c r="B43" s="169" t="s">
        <v>161</v>
      </c>
      <c r="C43" s="170" t="s">
        <v>340</v>
      </c>
      <c r="D43" s="34" t="s">
        <v>311</v>
      </c>
      <c r="E43" s="35" t="s">
        <v>320</v>
      </c>
      <c r="F43" s="36">
        <v>11.62</v>
      </c>
      <c r="G43" s="73"/>
      <c r="H43" s="72" t="s">
        <v>124</v>
      </c>
      <c r="I43" s="74">
        <f>IF(H43=Tablas!$B$5,Tablas!$C$5,VLOOKUP(H43,Tablas!$B$5:$D$40,2,FALSE))</f>
        <v>19</v>
      </c>
      <c r="J43" s="71">
        <f>IF(I43=0,"",VLOOKUP(I43,Tablas!$C$5:$D$40,2,FALSE))</f>
        <v>21.72583333333333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193">
        <f t="shared" si="11"/>
        <v>10.5</v>
      </c>
      <c r="X43" s="44">
        <f t="shared" si="12"/>
        <v>0</v>
      </c>
      <c r="Y43" s="45">
        <f t="shared" si="13"/>
        <v>5</v>
      </c>
      <c r="Z43" s="46" t="s">
        <v>78</v>
      </c>
      <c r="AA43" s="39">
        <v>1</v>
      </c>
      <c r="AB43" s="47">
        <f t="shared" si="14"/>
        <v>0</v>
      </c>
      <c r="AC43" s="39">
        <v>1</v>
      </c>
      <c r="AD43" s="47">
        <f t="shared" si="15"/>
        <v>0</v>
      </c>
      <c r="AE43" s="39">
        <v>1</v>
      </c>
      <c r="AF43" s="47">
        <f t="shared" si="16"/>
        <v>0</v>
      </c>
      <c r="AG43" s="188"/>
      <c r="AH43" s="194">
        <f t="shared" si="17"/>
        <v>3</v>
      </c>
      <c r="AI43" s="49">
        <f t="shared" si="18"/>
        <v>0</v>
      </c>
      <c r="AJ43" s="50">
        <f t="shared" si="19"/>
        <v>0</v>
      </c>
      <c r="AK43" s="188">
        <v>3.8733333333333331</v>
      </c>
      <c r="AL43" s="194">
        <f t="shared" si="20"/>
        <v>3</v>
      </c>
      <c r="AM43" s="49">
        <f t="shared" si="33"/>
        <v>0</v>
      </c>
      <c r="AN43" s="50">
        <f t="shared" si="21"/>
        <v>0</v>
      </c>
      <c r="AO43" s="188">
        <v>11.62</v>
      </c>
      <c r="AP43" s="49">
        <f t="shared" si="22"/>
        <v>0</v>
      </c>
      <c r="AQ43" s="50">
        <f t="shared" si="23"/>
        <v>0</v>
      </c>
      <c r="AR43" s="188">
        <v>2.9049999999999998</v>
      </c>
      <c r="AS43" s="49">
        <f t="shared" si="24"/>
        <v>0</v>
      </c>
      <c r="AT43" s="50">
        <f t="shared" si="25"/>
        <v>0</v>
      </c>
      <c r="AU43" s="62"/>
      <c r="AV43" s="49">
        <f t="shared" si="26"/>
        <v>0</v>
      </c>
      <c r="AW43" s="50">
        <f t="shared" si="27"/>
        <v>0</v>
      </c>
      <c r="AX43" s="188">
        <v>11.62</v>
      </c>
      <c r="AY43" s="49">
        <f t="shared" si="28"/>
        <v>0</v>
      </c>
      <c r="AZ43" s="50">
        <f t="shared" si="29"/>
        <v>0</v>
      </c>
      <c r="BA43" s="188">
        <v>1.9366666666666665</v>
      </c>
      <c r="BB43" s="49">
        <f t="shared" si="30"/>
        <v>0</v>
      </c>
      <c r="BC43" s="50">
        <f t="shared" si="31"/>
        <v>0</v>
      </c>
      <c r="BD43" s="51">
        <f t="shared" si="32"/>
        <v>0</v>
      </c>
    </row>
    <row r="44" spans="1:56">
      <c r="A44" s="32">
        <v>9</v>
      </c>
      <c r="B44" s="169" t="s">
        <v>161</v>
      </c>
      <c r="C44" s="170" t="s">
        <v>340</v>
      </c>
      <c r="D44" s="34" t="s">
        <v>311</v>
      </c>
      <c r="E44" s="35" t="s">
        <v>320</v>
      </c>
      <c r="F44" s="36">
        <v>11.85</v>
      </c>
      <c r="G44" s="73"/>
      <c r="H44" s="72" t="s">
        <v>124</v>
      </c>
      <c r="I44" s="74">
        <f>IF(H44=Tablas!$B$5,Tablas!$C$5,VLOOKUP(H44,Tablas!$B$5:$D$40,2,FALSE))</f>
        <v>19</v>
      </c>
      <c r="J44" s="71">
        <f>IF(I44=0,"",VLOOKUP(I44,Tablas!$C$5:$D$40,2,FALSE))</f>
        <v>21.72583333333333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193">
        <f t="shared" si="11"/>
        <v>10.5</v>
      </c>
      <c r="X44" s="44">
        <f t="shared" si="12"/>
        <v>0</v>
      </c>
      <c r="Y44" s="45">
        <f t="shared" si="13"/>
        <v>5</v>
      </c>
      <c r="Z44" s="46" t="s">
        <v>78</v>
      </c>
      <c r="AA44" s="39">
        <v>1</v>
      </c>
      <c r="AB44" s="47">
        <f t="shared" si="14"/>
        <v>0</v>
      </c>
      <c r="AC44" s="39">
        <v>1</v>
      </c>
      <c r="AD44" s="47">
        <f t="shared" si="15"/>
        <v>0</v>
      </c>
      <c r="AE44" s="39">
        <v>1</v>
      </c>
      <c r="AF44" s="47">
        <f t="shared" si="16"/>
        <v>0</v>
      </c>
      <c r="AG44" s="188"/>
      <c r="AH44" s="194">
        <f t="shared" si="17"/>
        <v>3</v>
      </c>
      <c r="AI44" s="49">
        <f t="shared" si="18"/>
        <v>0</v>
      </c>
      <c r="AJ44" s="50">
        <f t="shared" si="19"/>
        <v>0</v>
      </c>
      <c r="AK44" s="188">
        <v>3.9499999999999997</v>
      </c>
      <c r="AL44" s="194">
        <f t="shared" si="20"/>
        <v>3</v>
      </c>
      <c r="AM44" s="49">
        <f t="shared" si="33"/>
        <v>0</v>
      </c>
      <c r="AN44" s="50">
        <f t="shared" si="21"/>
        <v>0</v>
      </c>
      <c r="AO44" s="188">
        <v>11.85</v>
      </c>
      <c r="AP44" s="49">
        <f t="shared" si="22"/>
        <v>0</v>
      </c>
      <c r="AQ44" s="50">
        <f t="shared" si="23"/>
        <v>0</v>
      </c>
      <c r="AR44" s="188">
        <v>2.9624999999999999</v>
      </c>
      <c r="AS44" s="49">
        <f t="shared" si="24"/>
        <v>0</v>
      </c>
      <c r="AT44" s="50">
        <f t="shared" si="25"/>
        <v>0</v>
      </c>
      <c r="AU44" s="62"/>
      <c r="AV44" s="49">
        <f t="shared" si="26"/>
        <v>0</v>
      </c>
      <c r="AW44" s="50">
        <f t="shared" si="27"/>
        <v>0</v>
      </c>
      <c r="AX44" s="188">
        <v>11.85</v>
      </c>
      <c r="AY44" s="49">
        <f t="shared" si="28"/>
        <v>0</v>
      </c>
      <c r="AZ44" s="50">
        <f t="shared" si="29"/>
        <v>0</v>
      </c>
      <c r="BA44" s="188">
        <v>1.9749999999999999</v>
      </c>
      <c r="BB44" s="49">
        <f t="shared" si="30"/>
        <v>0</v>
      </c>
      <c r="BC44" s="50">
        <f t="shared" si="31"/>
        <v>0</v>
      </c>
      <c r="BD44" s="51">
        <f t="shared" si="32"/>
        <v>0</v>
      </c>
    </row>
    <row r="45" spans="1:56">
      <c r="A45" s="32">
        <v>9</v>
      </c>
      <c r="B45" s="169" t="s">
        <v>161</v>
      </c>
      <c r="C45" s="170" t="s">
        <v>340</v>
      </c>
      <c r="D45" s="34" t="s">
        <v>311</v>
      </c>
      <c r="E45" s="35" t="s">
        <v>320</v>
      </c>
      <c r="F45" s="36">
        <v>11.81</v>
      </c>
      <c r="G45" s="73"/>
      <c r="H45" s="72" t="s">
        <v>124</v>
      </c>
      <c r="I45" s="74">
        <f>IF(H45=Tablas!$B$5,Tablas!$C$5,VLOOKUP(H45,Tablas!$B$5:$D$40,2,FALSE))</f>
        <v>19</v>
      </c>
      <c r="J45" s="71">
        <f>IF(I45=0,"",VLOOKUP(I45,Tablas!$C$5:$D$40,2,FALSE))</f>
        <v>21.72583333333333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193">
        <f t="shared" si="11"/>
        <v>10.5</v>
      </c>
      <c r="X45" s="44">
        <f t="shared" si="12"/>
        <v>0</v>
      </c>
      <c r="Y45" s="45">
        <f t="shared" si="13"/>
        <v>5</v>
      </c>
      <c r="Z45" s="46" t="s">
        <v>78</v>
      </c>
      <c r="AA45" s="39">
        <v>1</v>
      </c>
      <c r="AB45" s="47">
        <f t="shared" si="14"/>
        <v>0</v>
      </c>
      <c r="AC45" s="39">
        <v>1</v>
      </c>
      <c r="AD45" s="47">
        <f t="shared" si="15"/>
        <v>0</v>
      </c>
      <c r="AE45" s="39">
        <v>1</v>
      </c>
      <c r="AF45" s="47">
        <f t="shared" si="16"/>
        <v>0</v>
      </c>
      <c r="AG45" s="188"/>
      <c r="AH45" s="194">
        <f t="shared" si="17"/>
        <v>3</v>
      </c>
      <c r="AI45" s="49">
        <f t="shared" si="18"/>
        <v>0</v>
      </c>
      <c r="AJ45" s="50">
        <f t="shared" si="19"/>
        <v>0</v>
      </c>
      <c r="AK45" s="188">
        <v>3.936666666666667</v>
      </c>
      <c r="AL45" s="194">
        <f t="shared" si="20"/>
        <v>3</v>
      </c>
      <c r="AM45" s="49">
        <f t="shared" si="33"/>
        <v>0</v>
      </c>
      <c r="AN45" s="50">
        <f t="shared" si="21"/>
        <v>0</v>
      </c>
      <c r="AO45" s="188">
        <v>11.81</v>
      </c>
      <c r="AP45" s="49">
        <f t="shared" si="22"/>
        <v>0</v>
      </c>
      <c r="AQ45" s="50">
        <f t="shared" si="23"/>
        <v>0</v>
      </c>
      <c r="AR45" s="188">
        <v>2.9525000000000001</v>
      </c>
      <c r="AS45" s="49">
        <f t="shared" si="24"/>
        <v>0</v>
      </c>
      <c r="AT45" s="50">
        <f t="shared" si="25"/>
        <v>0</v>
      </c>
      <c r="AU45" s="62"/>
      <c r="AV45" s="49">
        <f t="shared" si="26"/>
        <v>0</v>
      </c>
      <c r="AW45" s="50">
        <f t="shared" si="27"/>
        <v>0</v>
      </c>
      <c r="AX45" s="188">
        <v>11.81</v>
      </c>
      <c r="AY45" s="49">
        <f t="shared" si="28"/>
        <v>0</v>
      </c>
      <c r="AZ45" s="50">
        <f t="shared" si="29"/>
        <v>0</v>
      </c>
      <c r="BA45" s="188">
        <v>1.9683333333333335</v>
      </c>
      <c r="BB45" s="49">
        <f t="shared" si="30"/>
        <v>0</v>
      </c>
      <c r="BC45" s="50">
        <f t="shared" si="31"/>
        <v>0</v>
      </c>
      <c r="BD45" s="51">
        <f t="shared" si="32"/>
        <v>0</v>
      </c>
    </row>
    <row r="46" spans="1:56">
      <c r="A46" s="32">
        <v>9</v>
      </c>
      <c r="B46" s="169" t="s">
        <v>161</v>
      </c>
      <c r="C46" s="170" t="s">
        <v>340</v>
      </c>
      <c r="D46" s="34" t="s">
        <v>364</v>
      </c>
      <c r="E46" s="35" t="s">
        <v>320</v>
      </c>
      <c r="F46" s="36">
        <v>15.76</v>
      </c>
      <c r="G46" s="73"/>
      <c r="H46" s="72" t="s">
        <v>124</v>
      </c>
      <c r="I46" s="74">
        <f>IF(H46=Tablas!$B$5,Tablas!$C$5,VLOOKUP(H46,Tablas!$B$5:$D$40,2,FALSE))</f>
        <v>19</v>
      </c>
      <c r="J46" s="71">
        <f>IF(I46=0,"",VLOOKUP(I46,Tablas!$C$5:$D$40,2,FALSE))</f>
        <v>21.72583333333333</v>
      </c>
      <c r="K46" s="37" t="str">
        <f t="shared" ref="K46:K75" si="34">IF(G46=0,"0",F46/G46)</f>
        <v>0</v>
      </c>
      <c r="L46" s="38">
        <f t="shared" ref="L46:L76" si="35">IF($Y46=3,$K46,0)+IF($Y46=4,$K46,0)+IF($Y46=5,$K46,0)+IF($Y46=6,$K46,0)+IF($Y46=7,$K46,0)+IF($Y46=10,$K46*2,0)+IF($Y46=12,$K46*2,0)+IF($Y46=14,$K46*2,0)+IF($Y46=21,$K46*3,0)+IF($Y46&lt;=1,$K46*$J46/21.75,0)+IF($Y46=15,$K46*3,0)+IF($Y46=42,$K46*6,0)+IF($Y46=28,$K46*4,0)</f>
        <v>0</v>
      </c>
      <c r="M46" s="38">
        <f t="shared" ref="M46:M76" si="36">IF($Y46=2,$K46,0)+IF($Y46=4,$K46,0)+IF($Y46=5,$K46,0)+IF($Y46=6,$K46,0)+IF($Y46=7,$K46,0)+IF($Y46=10,$K46*2,0)+IF($Y46=12,$K46*2,0)+IF($Y46=14,$K46*2,0)+IF($Y46=15,$K46*3,0)+IF($Y46=21,$K46*3,0)+IF($Y46&lt;=1,$K46*$J46/21.75,0)+IF($Y46=42,$K46*6,0)+IF($Y46=28,$K46*4,0)</f>
        <v>0</v>
      </c>
      <c r="N46" s="38">
        <f t="shared" ref="N46:N76" si="37">IF($Y46=3,$K46,0)+IF($Y46=4,$K46,0)+IF($Y46=5,$K46,0)+IF($Y46=6,$K46,0)+IF($Y46=7,$K46,0)+IF($Y46=10,$K46*2,0)+IF($Y46=12,$K46*2,0)+IF($Y46=14,$K46*2,0)+IF($Y46=21,$K46*3,0)+IF($Y46&lt;=1,$K46*$J46/21.75,0)+IF($Y46=15,$K46*3,0)+IF($Y46=42,$K46*6,0)+IF($Y46=28,$K46*4,0)</f>
        <v>0</v>
      </c>
      <c r="O46" s="38">
        <f t="shared" ref="O46:O76" si="38">IF($Y46=2,$K46,0)+IF($Y46=4,$K46,0)+IF($Y46=5,$K46,0)+IF($Y46=6,$K46,0)+IF($Y46=7,$K46,0)+IF($Y46=10,$K46*2,0)+IF($Y46=12,$K46*2,0)+IF($Y46=14,$K46*2,0)+IF($Y46=15,$K46*3,0)+IF($Y46=21,$K46*3,0)+IF($Y46&lt;=1,$K46*$J46/21.75,0)+IF($Y46=42,$K46*6,0)+IF($Y46=28,$K46*4,0)</f>
        <v>0</v>
      </c>
      <c r="P46" s="38">
        <f t="shared" ref="P46:P76" si="39">IF($Y46=3,$K46,0)+IF($Y46=4,$K46,0)+IF($Y46=5,$K46,0)+IF($Y46=6,$K46,0)+IF($Y46=7,$K46,0)+IF($Y46=10,$K46*2,0)+IF($Y46=12,$K46*2,0)+IF($Y46=14,$K46*2,0)+IF($Y46=21,$K46*3,0)+IF($Y46&lt;=1,$K46*$J46/21.75,0)+IF($Y46=15,$K46*3,0)+IF($Y46=42,$K46*6,0)+IF($Y46=28,$K46*4,0)</f>
        <v>0</v>
      </c>
      <c r="Q46" s="39">
        <v>1</v>
      </c>
      <c r="R46" s="40">
        <f t="shared" ref="R46:R76" si="40">(IF($Y46=6,$K46,)+IF($Y46=7,$K46,)+IF($Y46=12,$K46*2,)+IF($Y46=18,$K46*3,)+IF($Y46=28,$K46*4,0)+IF($Y46=21,$K46*3,)+IF($Y46=42,$K46*6,0)+IF($Y46=14,$K46*2,))*Q46</f>
        <v>0</v>
      </c>
      <c r="S46" s="39">
        <v>1</v>
      </c>
      <c r="T46" s="41">
        <f t="shared" ref="T46:T76" si="41">(IF($Y46=7,$K46,)+IF($Y46=21,$K46*3,)+IF($Y46=42,$K46*6,0)+IF($Y46=28,$K46*4,0)+IF($Y46=14,$K46*2,))*S46</f>
        <v>0</v>
      </c>
      <c r="U46" s="42">
        <f t="shared" ref="U46:U75" si="42">SUM(+L46+M46+N46+O46+P46+R46+T46)</f>
        <v>0</v>
      </c>
      <c r="V46" s="43">
        <f t="shared" ref="V46:V75" si="43">+U46*4.345</f>
        <v>0</v>
      </c>
      <c r="W46" s="193">
        <f t="shared" si="11"/>
        <v>10.5</v>
      </c>
      <c r="X46" s="44">
        <f t="shared" ref="X46:X65" si="44">IF(V46="","",W46*V46)</f>
        <v>0</v>
      </c>
      <c r="Y46" s="45">
        <f t="shared" ref="Y46:Y75" si="45">ROUND(J46/4.3452380952381,1)</f>
        <v>5</v>
      </c>
      <c r="Z46" s="46" t="s">
        <v>78</v>
      </c>
      <c r="AA46" s="39">
        <v>1</v>
      </c>
      <c r="AB46" s="47">
        <f t="shared" ref="AB46:AB75" si="46">+IF($Z46="M",$U46,IF($Z46="MT",$U46/2,IF(Z46="MN",$U46/2,IF($Z46="MTN",$U46/3,0))))*AA46</f>
        <v>0</v>
      </c>
      <c r="AC46" s="39">
        <v>1</v>
      </c>
      <c r="AD46" s="47">
        <f t="shared" ref="AD46:AD75" si="47">+IF($Z46="T",$U46,IF($Z46="MT",$U46/2,IF($Z46="TN",$U46/2,IF($Z46="MTN",$U46/3,0))))*AC46</f>
        <v>0</v>
      </c>
      <c r="AE46" s="39">
        <v>1</v>
      </c>
      <c r="AF46" s="47">
        <f t="shared" ref="AF46:AF75" si="48">+IF($Z46="N",$U46,IF($Z46="MN",$U46/2,IF($Z46="TN",$U46/2,IF($Z46="MTN",$U46/3,0))))*AE46</f>
        <v>0</v>
      </c>
      <c r="AG46" s="62"/>
      <c r="AH46" s="194">
        <f t="shared" ref="AH46:AH65" si="49">+$AI$4</f>
        <v>3</v>
      </c>
      <c r="AI46" s="49">
        <f t="shared" ref="AI46:AI76" si="50">IF(AJ$4=0,0,(AG46/AJ$4))</f>
        <v>0</v>
      </c>
      <c r="AJ46" s="50">
        <f t="shared" ref="AJ46:AJ76" si="51">IF(AJ$4=0,0,(AI46*AI$4/12))</f>
        <v>0</v>
      </c>
      <c r="AK46" s="62">
        <v>5.253333333333333</v>
      </c>
      <c r="AL46" s="194">
        <f t="shared" ref="AL46:AL65" si="52">+$AM$4</f>
        <v>3</v>
      </c>
      <c r="AM46" s="49">
        <f t="shared" ref="AM46:AM76" si="53">IF(AN$4=0,0,(AK46/AN$4))</f>
        <v>0</v>
      </c>
      <c r="AN46" s="50">
        <f t="shared" ref="AN46:AN76" si="54">IF(AN$4=0,0,(AM46*AM$4/12))</f>
        <v>0</v>
      </c>
      <c r="AO46" s="62">
        <v>15.76</v>
      </c>
      <c r="AP46" s="49">
        <f t="shared" ref="AP46:AP76" si="55">IF(AQ$4=0,0,(AO46/AQ$4))</f>
        <v>0</v>
      </c>
      <c r="AQ46" s="50">
        <f t="shared" ref="AQ46:AQ76" si="56">IF(AQ$4=0,0,(AP46*AP$4/12))</f>
        <v>0</v>
      </c>
      <c r="AR46" s="62">
        <v>3.94</v>
      </c>
      <c r="AS46" s="49">
        <f t="shared" ref="AS46:AS76" si="57">IF(AT$4=0,0,(AR46/AT$4))</f>
        <v>0</v>
      </c>
      <c r="AT46" s="50">
        <f t="shared" ref="AT46:AT76" si="58">IF(AT$4=0,0,(AS46*AS$4/12))</f>
        <v>0</v>
      </c>
      <c r="AU46" s="62"/>
      <c r="AV46" s="49">
        <f t="shared" ref="AV46:AV76" si="59">IF(AW$4=0,0,(AU46/AW$4))</f>
        <v>0</v>
      </c>
      <c r="AW46" s="50">
        <f t="shared" ref="AW46:AW76" si="60">IF(AW$4=0,0,(AV46*AV$4/12))</f>
        <v>0</v>
      </c>
      <c r="AX46" s="62">
        <v>15.76</v>
      </c>
      <c r="AY46" s="49">
        <f t="shared" ref="AY46:AY76" si="61">IF(AZ$4=0,0,(AX46/AZ$4))</f>
        <v>0</v>
      </c>
      <c r="AZ46" s="50">
        <f t="shared" ref="AZ46:AZ76" si="62">IF(AZ$4=0,0,(AY46*AY$4/12))</f>
        <v>0</v>
      </c>
      <c r="BA46" s="62">
        <v>2.6266666666666665</v>
      </c>
      <c r="BB46" s="49">
        <f t="shared" ref="BB46:BB76" si="63">IF(BC$4=0,0,(BA46/BC$4))</f>
        <v>0</v>
      </c>
      <c r="BC46" s="50">
        <f t="shared" ref="BC46:BC76" si="64">IF(BC$4=0,0,(BB46*BB$4/12))</f>
        <v>0</v>
      </c>
      <c r="BD46" s="51">
        <f t="shared" ref="BD46:BD75" si="65">+AJ46+AN46+AQ46+AT46+AW46+AZ46+BC46</f>
        <v>0</v>
      </c>
    </row>
    <row r="47" spans="1:56">
      <c r="A47" s="32">
        <v>9</v>
      </c>
      <c r="B47" s="169" t="s">
        <v>161</v>
      </c>
      <c r="C47" s="170" t="s">
        <v>340</v>
      </c>
      <c r="D47" s="34" t="s">
        <v>365</v>
      </c>
      <c r="E47" s="35" t="s">
        <v>320</v>
      </c>
      <c r="F47" s="36">
        <v>49.16</v>
      </c>
      <c r="G47" s="73"/>
      <c r="H47" s="72" t="s">
        <v>124</v>
      </c>
      <c r="I47" s="74">
        <f>IF(H47=Tablas!$B$5,Tablas!$C$5,VLOOKUP(H47,Tablas!$B$5:$D$40,2,FALSE))</f>
        <v>19</v>
      </c>
      <c r="J47" s="71">
        <f>IF(I47=0,"",VLOOKUP(I47,Tablas!$C$5:$D$40,2,FALSE))</f>
        <v>21.72583333333333</v>
      </c>
      <c r="K47" s="37" t="str">
        <f t="shared" si="34"/>
        <v>0</v>
      </c>
      <c r="L47" s="38">
        <f t="shared" si="35"/>
        <v>0</v>
      </c>
      <c r="M47" s="38">
        <f t="shared" si="36"/>
        <v>0</v>
      </c>
      <c r="N47" s="38">
        <f t="shared" si="37"/>
        <v>0</v>
      </c>
      <c r="O47" s="38">
        <f t="shared" si="38"/>
        <v>0</v>
      </c>
      <c r="P47" s="38">
        <f t="shared" si="39"/>
        <v>0</v>
      </c>
      <c r="Q47" s="39">
        <v>1</v>
      </c>
      <c r="R47" s="40">
        <f t="shared" si="40"/>
        <v>0</v>
      </c>
      <c r="S47" s="39">
        <v>1</v>
      </c>
      <c r="T47" s="41">
        <f t="shared" si="41"/>
        <v>0</v>
      </c>
      <c r="U47" s="42">
        <f t="shared" si="42"/>
        <v>0</v>
      </c>
      <c r="V47" s="43">
        <f t="shared" si="43"/>
        <v>0</v>
      </c>
      <c r="W47" s="193">
        <f t="shared" si="11"/>
        <v>10.5</v>
      </c>
      <c r="X47" s="44">
        <f t="shared" si="44"/>
        <v>0</v>
      </c>
      <c r="Y47" s="45">
        <f t="shared" si="45"/>
        <v>5</v>
      </c>
      <c r="Z47" s="46" t="s">
        <v>78</v>
      </c>
      <c r="AA47" s="39">
        <v>1</v>
      </c>
      <c r="AB47" s="47">
        <f t="shared" si="46"/>
        <v>0</v>
      </c>
      <c r="AC47" s="39">
        <v>1</v>
      </c>
      <c r="AD47" s="47">
        <f t="shared" si="47"/>
        <v>0</v>
      </c>
      <c r="AE47" s="39">
        <v>1</v>
      </c>
      <c r="AF47" s="47">
        <f t="shared" si="48"/>
        <v>0</v>
      </c>
      <c r="AG47" s="62"/>
      <c r="AH47" s="194">
        <f t="shared" si="49"/>
        <v>3</v>
      </c>
      <c r="AI47" s="49">
        <f t="shared" si="50"/>
        <v>0</v>
      </c>
      <c r="AJ47" s="50">
        <f t="shared" si="51"/>
        <v>0</v>
      </c>
      <c r="AK47" s="62">
        <v>16.386666666666667</v>
      </c>
      <c r="AL47" s="194">
        <f t="shared" si="52"/>
        <v>3</v>
      </c>
      <c r="AM47" s="49">
        <f t="shared" si="53"/>
        <v>0</v>
      </c>
      <c r="AN47" s="50">
        <f t="shared" si="54"/>
        <v>0</v>
      </c>
      <c r="AO47" s="62">
        <v>49.16</v>
      </c>
      <c r="AP47" s="49">
        <f t="shared" si="55"/>
        <v>0</v>
      </c>
      <c r="AQ47" s="50">
        <f t="shared" si="56"/>
        <v>0</v>
      </c>
      <c r="AR47" s="62">
        <v>12.29</v>
      </c>
      <c r="AS47" s="49">
        <f t="shared" si="57"/>
        <v>0</v>
      </c>
      <c r="AT47" s="50">
        <f t="shared" si="58"/>
        <v>0</v>
      </c>
      <c r="AU47" s="62"/>
      <c r="AV47" s="49">
        <f t="shared" si="59"/>
        <v>0</v>
      </c>
      <c r="AW47" s="50">
        <f t="shared" si="60"/>
        <v>0</v>
      </c>
      <c r="AX47" s="62">
        <v>49.16</v>
      </c>
      <c r="AY47" s="49">
        <f t="shared" si="61"/>
        <v>0</v>
      </c>
      <c r="AZ47" s="50">
        <f t="shared" si="62"/>
        <v>0</v>
      </c>
      <c r="BA47" s="62">
        <v>8.1933333333333334</v>
      </c>
      <c r="BB47" s="49">
        <f t="shared" si="63"/>
        <v>0</v>
      </c>
      <c r="BC47" s="50">
        <f t="shared" si="64"/>
        <v>0</v>
      </c>
      <c r="BD47" s="51">
        <f t="shared" si="65"/>
        <v>0</v>
      </c>
    </row>
    <row r="48" spans="1:56">
      <c r="A48" s="32">
        <v>9</v>
      </c>
      <c r="B48" s="169" t="s">
        <v>161</v>
      </c>
      <c r="C48" s="170" t="s">
        <v>340</v>
      </c>
      <c r="D48" s="34" t="s">
        <v>330</v>
      </c>
      <c r="E48" s="35" t="s">
        <v>320</v>
      </c>
      <c r="F48" s="36">
        <v>15.55</v>
      </c>
      <c r="G48" s="73"/>
      <c r="H48" s="72" t="s">
        <v>124</v>
      </c>
      <c r="I48" s="74">
        <f>IF(H48=Tablas!$B$5,Tablas!$C$5,VLOOKUP(H48,Tablas!$B$5:$D$40,2,FALSE))</f>
        <v>19</v>
      </c>
      <c r="J48" s="71">
        <f>IF(I48=0,"",VLOOKUP(I48,Tablas!$C$5:$D$40,2,FALSE))</f>
        <v>21.72583333333333</v>
      </c>
      <c r="K48" s="37" t="str">
        <f t="shared" si="34"/>
        <v>0</v>
      </c>
      <c r="L48" s="38">
        <f t="shared" si="35"/>
        <v>0</v>
      </c>
      <c r="M48" s="38">
        <f t="shared" si="36"/>
        <v>0</v>
      </c>
      <c r="N48" s="38">
        <f t="shared" si="37"/>
        <v>0</v>
      </c>
      <c r="O48" s="38">
        <f t="shared" si="38"/>
        <v>0</v>
      </c>
      <c r="P48" s="38">
        <f t="shared" si="39"/>
        <v>0</v>
      </c>
      <c r="Q48" s="39">
        <v>1</v>
      </c>
      <c r="R48" s="40">
        <f t="shared" si="40"/>
        <v>0</v>
      </c>
      <c r="S48" s="39">
        <v>1</v>
      </c>
      <c r="T48" s="41">
        <f t="shared" si="41"/>
        <v>0</v>
      </c>
      <c r="U48" s="42">
        <f t="shared" si="42"/>
        <v>0</v>
      </c>
      <c r="V48" s="43">
        <f t="shared" si="43"/>
        <v>0</v>
      </c>
      <c r="W48" s="193">
        <f t="shared" si="11"/>
        <v>10.5</v>
      </c>
      <c r="X48" s="44">
        <f t="shared" si="44"/>
        <v>0</v>
      </c>
      <c r="Y48" s="45">
        <f t="shared" si="45"/>
        <v>5</v>
      </c>
      <c r="Z48" s="46" t="s">
        <v>78</v>
      </c>
      <c r="AA48" s="39">
        <v>1</v>
      </c>
      <c r="AB48" s="47">
        <f t="shared" si="46"/>
        <v>0</v>
      </c>
      <c r="AC48" s="39">
        <v>1</v>
      </c>
      <c r="AD48" s="47">
        <f t="shared" si="47"/>
        <v>0</v>
      </c>
      <c r="AE48" s="39">
        <v>1</v>
      </c>
      <c r="AF48" s="47">
        <f t="shared" si="48"/>
        <v>0</v>
      </c>
      <c r="AG48" s="62"/>
      <c r="AH48" s="194">
        <f t="shared" si="49"/>
        <v>3</v>
      </c>
      <c r="AI48" s="49">
        <f t="shared" si="50"/>
        <v>0</v>
      </c>
      <c r="AJ48" s="50">
        <f t="shared" si="51"/>
        <v>0</v>
      </c>
      <c r="AK48" s="62">
        <v>5.1833333333333336</v>
      </c>
      <c r="AL48" s="194">
        <f t="shared" si="52"/>
        <v>3</v>
      </c>
      <c r="AM48" s="49">
        <f t="shared" si="53"/>
        <v>0</v>
      </c>
      <c r="AN48" s="50">
        <f t="shared" si="54"/>
        <v>0</v>
      </c>
      <c r="AO48" s="62">
        <v>15.55</v>
      </c>
      <c r="AP48" s="49">
        <f t="shared" si="55"/>
        <v>0</v>
      </c>
      <c r="AQ48" s="50">
        <f t="shared" si="56"/>
        <v>0</v>
      </c>
      <c r="AR48" s="62">
        <v>3.8875000000000002</v>
      </c>
      <c r="AS48" s="49">
        <f t="shared" si="57"/>
        <v>0</v>
      </c>
      <c r="AT48" s="50">
        <f t="shared" si="58"/>
        <v>0</v>
      </c>
      <c r="AU48" s="62"/>
      <c r="AV48" s="49">
        <f t="shared" si="59"/>
        <v>0</v>
      </c>
      <c r="AW48" s="50">
        <f t="shared" si="60"/>
        <v>0</v>
      </c>
      <c r="AX48" s="62">
        <v>15.55</v>
      </c>
      <c r="AY48" s="49">
        <f t="shared" si="61"/>
        <v>0</v>
      </c>
      <c r="AZ48" s="50">
        <f t="shared" si="62"/>
        <v>0</v>
      </c>
      <c r="BA48" s="62">
        <v>2.5916666666666668</v>
      </c>
      <c r="BB48" s="49">
        <f t="shared" si="63"/>
        <v>0</v>
      </c>
      <c r="BC48" s="50">
        <f t="shared" si="64"/>
        <v>0</v>
      </c>
      <c r="BD48" s="51">
        <f t="shared" si="65"/>
        <v>0</v>
      </c>
    </row>
    <row r="49" spans="1:56">
      <c r="A49" s="32">
        <v>9</v>
      </c>
      <c r="B49" s="169" t="s">
        <v>161</v>
      </c>
      <c r="C49" s="170" t="s">
        <v>340</v>
      </c>
      <c r="D49" s="34" t="s">
        <v>366</v>
      </c>
      <c r="E49" s="35" t="s">
        <v>320</v>
      </c>
      <c r="F49" s="36">
        <v>12.7</v>
      </c>
      <c r="G49" s="73"/>
      <c r="H49" s="72" t="s">
        <v>124</v>
      </c>
      <c r="I49" s="74">
        <f>IF(H49=Tablas!$B$5,Tablas!$C$5,VLOOKUP(H49,Tablas!$B$5:$D$40,2,FALSE))</f>
        <v>19</v>
      </c>
      <c r="J49" s="71">
        <f>IF(I49=0,"",VLOOKUP(I49,Tablas!$C$5:$D$40,2,FALSE))</f>
        <v>21.72583333333333</v>
      </c>
      <c r="K49" s="37" t="str">
        <f t="shared" si="34"/>
        <v>0</v>
      </c>
      <c r="L49" s="38">
        <f t="shared" si="35"/>
        <v>0</v>
      </c>
      <c r="M49" s="38">
        <f t="shared" si="36"/>
        <v>0</v>
      </c>
      <c r="N49" s="38">
        <f t="shared" si="37"/>
        <v>0</v>
      </c>
      <c r="O49" s="38">
        <f t="shared" si="38"/>
        <v>0</v>
      </c>
      <c r="P49" s="38">
        <f t="shared" si="39"/>
        <v>0</v>
      </c>
      <c r="Q49" s="39">
        <v>1</v>
      </c>
      <c r="R49" s="40">
        <f t="shared" si="40"/>
        <v>0</v>
      </c>
      <c r="S49" s="39">
        <v>1</v>
      </c>
      <c r="T49" s="41">
        <f t="shared" si="41"/>
        <v>0</v>
      </c>
      <c r="U49" s="42">
        <f t="shared" si="42"/>
        <v>0</v>
      </c>
      <c r="V49" s="43">
        <f t="shared" si="43"/>
        <v>0</v>
      </c>
      <c r="W49" s="193">
        <f t="shared" si="11"/>
        <v>10.5</v>
      </c>
      <c r="X49" s="44">
        <f t="shared" si="44"/>
        <v>0</v>
      </c>
      <c r="Y49" s="45">
        <f t="shared" si="45"/>
        <v>5</v>
      </c>
      <c r="Z49" s="46" t="s">
        <v>78</v>
      </c>
      <c r="AA49" s="39">
        <v>1</v>
      </c>
      <c r="AB49" s="47">
        <f t="shared" si="46"/>
        <v>0</v>
      </c>
      <c r="AC49" s="39">
        <v>1</v>
      </c>
      <c r="AD49" s="47">
        <f t="shared" si="47"/>
        <v>0</v>
      </c>
      <c r="AE49" s="39">
        <v>1</v>
      </c>
      <c r="AF49" s="47">
        <f t="shared" si="48"/>
        <v>0</v>
      </c>
      <c r="AG49" s="62"/>
      <c r="AH49" s="194">
        <f t="shared" si="49"/>
        <v>3</v>
      </c>
      <c r="AI49" s="49">
        <f t="shared" si="50"/>
        <v>0</v>
      </c>
      <c r="AJ49" s="50">
        <f t="shared" si="51"/>
        <v>0</v>
      </c>
      <c r="AK49" s="62">
        <v>4.2333333333333334</v>
      </c>
      <c r="AL49" s="194">
        <f t="shared" si="52"/>
        <v>3</v>
      </c>
      <c r="AM49" s="49">
        <f t="shared" si="53"/>
        <v>0</v>
      </c>
      <c r="AN49" s="50">
        <f t="shared" si="54"/>
        <v>0</v>
      </c>
      <c r="AO49" s="62">
        <v>12.7</v>
      </c>
      <c r="AP49" s="49">
        <f t="shared" si="55"/>
        <v>0</v>
      </c>
      <c r="AQ49" s="50">
        <f t="shared" si="56"/>
        <v>0</v>
      </c>
      <c r="AR49" s="62">
        <v>3.1749999999999998</v>
      </c>
      <c r="AS49" s="49">
        <f t="shared" si="57"/>
        <v>0</v>
      </c>
      <c r="AT49" s="50">
        <f t="shared" si="58"/>
        <v>0</v>
      </c>
      <c r="AU49" s="62"/>
      <c r="AV49" s="49">
        <f t="shared" si="59"/>
        <v>0</v>
      </c>
      <c r="AW49" s="50">
        <f t="shared" si="60"/>
        <v>0</v>
      </c>
      <c r="AX49" s="62">
        <v>12.7</v>
      </c>
      <c r="AY49" s="49">
        <f t="shared" si="61"/>
        <v>0</v>
      </c>
      <c r="AZ49" s="50">
        <f t="shared" si="62"/>
        <v>0</v>
      </c>
      <c r="BA49" s="62">
        <v>2.1166666666666667</v>
      </c>
      <c r="BB49" s="49">
        <f t="shared" si="63"/>
        <v>0</v>
      </c>
      <c r="BC49" s="50">
        <f t="shared" si="64"/>
        <v>0</v>
      </c>
      <c r="BD49" s="51">
        <f t="shared" si="65"/>
        <v>0</v>
      </c>
    </row>
    <row r="50" spans="1:56">
      <c r="A50" s="32">
        <v>9</v>
      </c>
      <c r="B50" s="169" t="s">
        <v>161</v>
      </c>
      <c r="C50" s="170" t="s">
        <v>340</v>
      </c>
      <c r="D50" s="34" t="s">
        <v>367</v>
      </c>
      <c r="E50" s="35" t="s">
        <v>320</v>
      </c>
      <c r="F50" s="36">
        <v>16.690000000000001</v>
      </c>
      <c r="G50" s="73"/>
      <c r="H50" s="72" t="s">
        <v>124</v>
      </c>
      <c r="I50" s="74">
        <f>IF(H50=Tablas!$B$5,Tablas!$C$5,VLOOKUP(H50,Tablas!$B$5:$D$40,2,FALSE))</f>
        <v>19</v>
      </c>
      <c r="J50" s="71">
        <f>IF(I50=0,"",VLOOKUP(I50,Tablas!$C$5:$D$40,2,FALSE))</f>
        <v>21.72583333333333</v>
      </c>
      <c r="K50" s="37" t="str">
        <f t="shared" si="34"/>
        <v>0</v>
      </c>
      <c r="L50" s="38">
        <f t="shared" si="35"/>
        <v>0</v>
      </c>
      <c r="M50" s="38">
        <f t="shared" si="36"/>
        <v>0</v>
      </c>
      <c r="N50" s="38">
        <f t="shared" si="37"/>
        <v>0</v>
      </c>
      <c r="O50" s="38">
        <f t="shared" si="38"/>
        <v>0</v>
      </c>
      <c r="P50" s="38">
        <f t="shared" si="39"/>
        <v>0</v>
      </c>
      <c r="Q50" s="39">
        <v>1</v>
      </c>
      <c r="R50" s="40">
        <f t="shared" si="40"/>
        <v>0</v>
      </c>
      <c r="S50" s="39">
        <v>1</v>
      </c>
      <c r="T50" s="41">
        <f t="shared" si="41"/>
        <v>0</v>
      </c>
      <c r="U50" s="42">
        <f t="shared" si="42"/>
        <v>0</v>
      </c>
      <c r="V50" s="43">
        <f t="shared" si="43"/>
        <v>0</v>
      </c>
      <c r="W50" s="193">
        <f t="shared" si="11"/>
        <v>10.5</v>
      </c>
      <c r="X50" s="44">
        <f t="shared" si="44"/>
        <v>0</v>
      </c>
      <c r="Y50" s="45">
        <f t="shared" si="45"/>
        <v>5</v>
      </c>
      <c r="Z50" s="46" t="s">
        <v>78</v>
      </c>
      <c r="AA50" s="39">
        <v>1</v>
      </c>
      <c r="AB50" s="47">
        <f t="shared" si="46"/>
        <v>0</v>
      </c>
      <c r="AC50" s="39">
        <v>1</v>
      </c>
      <c r="AD50" s="47">
        <f t="shared" si="47"/>
        <v>0</v>
      </c>
      <c r="AE50" s="39">
        <v>1</v>
      </c>
      <c r="AF50" s="47">
        <f t="shared" si="48"/>
        <v>0</v>
      </c>
      <c r="AG50" s="62"/>
      <c r="AH50" s="194">
        <f t="shared" si="49"/>
        <v>3</v>
      </c>
      <c r="AI50" s="49">
        <f t="shared" si="50"/>
        <v>0</v>
      </c>
      <c r="AJ50" s="50">
        <f t="shared" si="51"/>
        <v>0</v>
      </c>
      <c r="AK50" s="62">
        <v>5.5633333333333335</v>
      </c>
      <c r="AL50" s="194">
        <f t="shared" si="52"/>
        <v>3</v>
      </c>
      <c r="AM50" s="49">
        <f t="shared" si="53"/>
        <v>0</v>
      </c>
      <c r="AN50" s="50">
        <f t="shared" si="54"/>
        <v>0</v>
      </c>
      <c r="AO50" s="62">
        <v>16.690000000000001</v>
      </c>
      <c r="AP50" s="49">
        <f t="shared" si="55"/>
        <v>0</v>
      </c>
      <c r="AQ50" s="50">
        <f t="shared" si="56"/>
        <v>0</v>
      </c>
      <c r="AR50" s="62">
        <v>4.1725000000000003</v>
      </c>
      <c r="AS50" s="49">
        <f t="shared" si="57"/>
        <v>0</v>
      </c>
      <c r="AT50" s="50">
        <f t="shared" si="58"/>
        <v>0</v>
      </c>
      <c r="AU50" s="62"/>
      <c r="AV50" s="49">
        <f t="shared" si="59"/>
        <v>0</v>
      </c>
      <c r="AW50" s="50">
        <f t="shared" si="60"/>
        <v>0</v>
      </c>
      <c r="AX50" s="62">
        <v>16.690000000000001</v>
      </c>
      <c r="AY50" s="49">
        <f t="shared" si="61"/>
        <v>0</v>
      </c>
      <c r="AZ50" s="50">
        <f t="shared" si="62"/>
        <v>0</v>
      </c>
      <c r="BA50" s="62">
        <v>2.7816666666666667</v>
      </c>
      <c r="BB50" s="49">
        <f t="shared" si="63"/>
        <v>0</v>
      </c>
      <c r="BC50" s="50">
        <f t="shared" si="64"/>
        <v>0</v>
      </c>
      <c r="BD50" s="51">
        <f t="shared" si="65"/>
        <v>0</v>
      </c>
    </row>
    <row r="51" spans="1:56">
      <c r="A51" s="32">
        <v>9</v>
      </c>
      <c r="B51" s="169" t="s">
        <v>161</v>
      </c>
      <c r="C51" s="170" t="s">
        <v>340</v>
      </c>
      <c r="D51" s="34" t="s">
        <v>257</v>
      </c>
      <c r="E51" s="35" t="s">
        <v>320</v>
      </c>
      <c r="F51" s="36">
        <v>3.6</v>
      </c>
      <c r="G51" s="73"/>
      <c r="H51" s="72" t="s">
        <v>16</v>
      </c>
      <c r="I51" s="74">
        <f>IF(H51=Tablas!$B$5,Tablas!$C$5,VLOOKUP(H51,Tablas!$B$5:$D$40,2,FALSE))</f>
        <v>29</v>
      </c>
      <c r="J51" s="71">
        <f>IF(I51=0,"",VLOOKUP(I51,Tablas!$C$5:$D$40,2,FALSE))</f>
        <v>1</v>
      </c>
      <c r="K51" s="37" t="str">
        <f t="shared" si="34"/>
        <v>0</v>
      </c>
      <c r="L51" s="38">
        <f t="shared" si="35"/>
        <v>0</v>
      </c>
      <c r="M51" s="38">
        <f t="shared" si="36"/>
        <v>0</v>
      </c>
      <c r="N51" s="38">
        <f t="shared" si="37"/>
        <v>0</v>
      </c>
      <c r="O51" s="38">
        <f t="shared" si="38"/>
        <v>0</v>
      </c>
      <c r="P51" s="38">
        <f t="shared" si="39"/>
        <v>0</v>
      </c>
      <c r="Q51" s="39">
        <v>1</v>
      </c>
      <c r="R51" s="40">
        <f t="shared" si="40"/>
        <v>0</v>
      </c>
      <c r="S51" s="39">
        <v>1</v>
      </c>
      <c r="T51" s="41">
        <f t="shared" si="41"/>
        <v>0</v>
      </c>
      <c r="U51" s="42">
        <f t="shared" si="42"/>
        <v>0</v>
      </c>
      <c r="V51" s="43">
        <f t="shared" si="43"/>
        <v>0</v>
      </c>
      <c r="W51" s="193">
        <f t="shared" si="11"/>
        <v>10.5</v>
      </c>
      <c r="X51" s="44">
        <f t="shared" si="44"/>
        <v>0</v>
      </c>
      <c r="Y51" s="45">
        <f t="shared" si="45"/>
        <v>0.2</v>
      </c>
      <c r="Z51" s="46" t="s">
        <v>78</v>
      </c>
      <c r="AA51" s="39">
        <v>1</v>
      </c>
      <c r="AB51" s="47">
        <f t="shared" si="46"/>
        <v>0</v>
      </c>
      <c r="AC51" s="39">
        <v>1</v>
      </c>
      <c r="AD51" s="47">
        <f t="shared" si="47"/>
        <v>0</v>
      </c>
      <c r="AE51" s="39">
        <v>1</v>
      </c>
      <c r="AF51" s="47">
        <f t="shared" si="48"/>
        <v>0</v>
      </c>
      <c r="AG51" s="62"/>
      <c r="AH51" s="194">
        <f t="shared" si="49"/>
        <v>3</v>
      </c>
      <c r="AI51" s="49">
        <f t="shared" si="50"/>
        <v>0</v>
      </c>
      <c r="AJ51" s="50">
        <f t="shared" si="51"/>
        <v>0</v>
      </c>
      <c r="AK51" s="62">
        <v>1.2</v>
      </c>
      <c r="AL51" s="194">
        <f t="shared" si="52"/>
        <v>3</v>
      </c>
      <c r="AM51" s="49">
        <f t="shared" si="53"/>
        <v>0</v>
      </c>
      <c r="AN51" s="50">
        <f t="shared" si="54"/>
        <v>0</v>
      </c>
      <c r="AO51" s="62">
        <v>3.6</v>
      </c>
      <c r="AP51" s="49">
        <f t="shared" si="55"/>
        <v>0</v>
      </c>
      <c r="AQ51" s="50">
        <f t="shared" si="56"/>
        <v>0</v>
      </c>
      <c r="AR51" s="62"/>
      <c r="AS51" s="49">
        <f t="shared" si="57"/>
        <v>0</v>
      </c>
      <c r="AT51" s="50">
        <f t="shared" si="58"/>
        <v>0</v>
      </c>
      <c r="AU51" s="62"/>
      <c r="AV51" s="49">
        <f t="shared" si="59"/>
        <v>0</v>
      </c>
      <c r="AW51" s="50">
        <f t="shared" si="60"/>
        <v>0</v>
      </c>
      <c r="AX51" s="62">
        <v>3.6</v>
      </c>
      <c r="AY51" s="49">
        <f t="shared" si="61"/>
        <v>0</v>
      </c>
      <c r="AZ51" s="50">
        <f t="shared" si="62"/>
        <v>0</v>
      </c>
      <c r="BA51" s="62">
        <v>0.6</v>
      </c>
      <c r="BB51" s="49">
        <f t="shared" si="63"/>
        <v>0</v>
      </c>
      <c r="BC51" s="50">
        <f t="shared" si="64"/>
        <v>0</v>
      </c>
      <c r="BD51" s="51">
        <f t="shared" si="65"/>
        <v>0</v>
      </c>
    </row>
    <row r="52" spans="1:56">
      <c r="A52" s="32">
        <v>9</v>
      </c>
      <c r="B52" s="169" t="s">
        <v>161</v>
      </c>
      <c r="C52" s="170" t="s">
        <v>340</v>
      </c>
      <c r="D52" s="34" t="s">
        <v>368</v>
      </c>
      <c r="E52" s="35" t="s">
        <v>320</v>
      </c>
      <c r="F52" s="36">
        <v>57.74</v>
      </c>
      <c r="G52" s="73"/>
      <c r="H52" s="72" t="s">
        <v>124</v>
      </c>
      <c r="I52" s="74">
        <f>IF(H52=Tablas!$B$5,Tablas!$C$5,VLOOKUP(H52,Tablas!$B$5:$D$40,2,FALSE))</f>
        <v>19</v>
      </c>
      <c r="J52" s="71">
        <f>IF(I52=0,"",VLOOKUP(I52,Tablas!$C$5:$D$40,2,FALSE))</f>
        <v>21.72583333333333</v>
      </c>
      <c r="K52" s="37" t="str">
        <f t="shared" si="34"/>
        <v>0</v>
      </c>
      <c r="L52" s="38">
        <f t="shared" si="35"/>
        <v>0</v>
      </c>
      <c r="M52" s="38">
        <f t="shared" si="36"/>
        <v>0</v>
      </c>
      <c r="N52" s="38">
        <f t="shared" si="37"/>
        <v>0</v>
      </c>
      <c r="O52" s="38">
        <f t="shared" si="38"/>
        <v>0</v>
      </c>
      <c r="P52" s="38">
        <f t="shared" si="39"/>
        <v>0</v>
      </c>
      <c r="Q52" s="39">
        <v>1</v>
      </c>
      <c r="R52" s="40">
        <f t="shared" si="40"/>
        <v>0</v>
      </c>
      <c r="S52" s="39">
        <v>1</v>
      </c>
      <c r="T52" s="41">
        <f t="shared" si="41"/>
        <v>0</v>
      </c>
      <c r="U52" s="42">
        <f t="shared" si="42"/>
        <v>0</v>
      </c>
      <c r="V52" s="43">
        <f t="shared" si="43"/>
        <v>0</v>
      </c>
      <c r="W52" s="193">
        <f t="shared" si="11"/>
        <v>10.5</v>
      </c>
      <c r="X52" s="44">
        <f t="shared" si="44"/>
        <v>0</v>
      </c>
      <c r="Y52" s="45">
        <f t="shared" si="45"/>
        <v>5</v>
      </c>
      <c r="Z52" s="46" t="s">
        <v>78</v>
      </c>
      <c r="AA52" s="39">
        <v>1</v>
      </c>
      <c r="AB52" s="47">
        <f t="shared" si="46"/>
        <v>0</v>
      </c>
      <c r="AC52" s="39">
        <v>1</v>
      </c>
      <c r="AD52" s="47">
        <f t="shared" si="47"/>
        <v>0</v>
      </c>
      <c r="AE52" s="39">
        <v>1</v>
      </c>
      <c r="AF52" s="47">
        <f t="shared" si="48"/>
        <v>0</v>
      </c>
      <c r="AG52" s="62"/>
      <c r="AH52" s="194">
        <f t="shared" si="49"/>
        <v>3</v>
      </c>
      <c r="AI52" s="49">
        <f t="shared" si="50"/>
        <v>0</v>
      </c>
      <c r="AJ52" s="50">
        <f t="shared" si="51"/>
        <v>0</v>
      </c>
      <c r="AK52" s="62">
        <v>19.246666666666666</v>
      </c>
      <c r="AL52" s="194">
        <f t="shared" si="52"/>
        <v>3</v>
      </c>
      <c r="AM52" s="49">
        <f t="shared" si="53"/>
        <v>0</v>
      </c>
      <c r="AN52" s="50">
        <f t="shared" si="54"/>
        <v>0</v>
      </c>
      <c r="AO52" s="62">
        <v>57.74</v>
      </c>
      <c r="AP52" s="49">
        <f t="shared" si="55"/>
        <v>0</v>
      </c>
      <c r="AQ52" s="50">
        <f t="shared" si="56"/>
        <v>0</v>
      </c>
      <c r="AR52" s="62"/>
      <c r="AS52" s="49">
        <f t="shared" si="57"/>
        <v>0</v>
      </c>
      <c r="AT52" s="50">
        <f t="shared" si="58"/>
        <v>0</v>
      </c>
      <c r="AU52" s="62"/>
      <c r="AV52" s="49">
        <f t="shared" si="59"/>
        <v>0</v>
      </c>
      <c r="AW52" s="50">
        <f t="shared" si="60"/>
        <v>0</v>
      </c>
      <c r="AX52" s="62">
        <v>57.74</v>
      </c>
      <c r="AY52" s="49">
        <f t="shared" si="61"/>
        <v>0</v>
      </c>
      <c r="AZ52" s="50">
        <f t="shared" si="62"/>
        <v>0</v>
      </c>
      <c r="BA52" s="62">
        <v>9.6233333333333331</v>
      </c>
      <c r="BB52" s="49">
        <f t="shared" si="63"/>
        <v>0</v>
      </c>
      <c r="BC52" s="50">
        <f t="shared" si="64"/>
        <v>0</v>
      </c>
      <c r="BD52" s="51">
        <f t="shared" si="65"/>
        <v>0</v>
      </c>
    </row>
    <row r="53" spans="1:56">
      <c r="A53" s="32">
        <v>9</v>
      </c>
      <c r="B53" s="169" t="s">
        <v>161</v>
      </c>
      <c r="C53" s="170" t="s">
        <v>340</v>
      </c>
      <c r="D53" s="34" t="s">
        <v>369</v>
      </c>
      <c r="E53" s="35" t="s">
        <v>320</v>
      </c>
      <c r="F53" s="36">
        <v>90.36</v>
      </c>
      <c r="G53" s="73"/>
      <c r="H53" s="72" t="s">
        <v>124</v>
      </c>
      <c r="I53" s="74">
        <f>IF(H53=Tablas!$B$5,Tablas!$C$5,VLOOKUP(H53,Tablas!$B$5:$D$40,2,FALSE))</f>
        <v>19</v>
      </c>
      <c r="J53" s="71">
        <f>IF(I53=0,"",VLOOKUP(I53,Tablas!$C$5:$D$40,2,FALSE))</f>
        <v>21.72583333333333</v>
      </c>
      <c r="K53" s="37" t="str">
        <f t="shared" si="34"/>
        <v>0</v>
      </c>
      <c r="L53" s="38">
        <f t="shared" si="35"/>
        <v>0</v>
      </c>
      <c r="M53" s="38">
        <f t="shared" si="36"/>
        <v>0</v>
      </c>
      <c r="N53" s="38">
        <f t="shared" si="37"/>
        <v>0</v>
      </c>
      <c r="O53" s="38">
        <f t="shared" si="38"/>
        <v>0</v>
      </c>
      <c r="P53" s="38">
        <f t="shared" si="39"/>
        <v>0</v>
      </c>
      <c r="Q53" s="39">
        <v>1</v>
      </c>
      <c r="R53" s="40">
        <f t="shared" si="40"/>
        <v>0</v>
      </c>
      <c r="S53" s="39">
        <v>1</v>
      </c>
      <c r="T53" s="41">
        <f t="shared" si="41"/>
        <v>0</v>
      </c>
      <c r="U53" s="42">
        <f t="shared" si="42"/>
        <v>0</v>
      </c>
      <c r="V53" s="43">
        <f t="shared" si="43"/>
        <v>0</v>
      </c>
      <c r="W53" s="193">
        <f t="shared" si="11"/>
        <v>10.5</v>
      </c>
      <c r="X53" s="44">
        <f t="shared" si="44"/>
        <v>0</v>
      </c>
      <c r="Y53" s="45">
        <f t="shared" si="45"/>
        <v>5</v>
      </c>
      <c r="Z53" s="46" t="s">
        <v>78</v>
      </c>
      <c r="AA53" s="39">
        <v>1</v>
      </c>
      <c r="AB53" s="47">
        <f t="shared" si="46"/>
        <v>0</v>
      </c>
      <c r="AC53" s="39">
        <v>1</v>
      </c>
      <c r="AD53" s="47">
        <f t="shared" si="47"/>
        <v>0</v>
      </c>
      <c r="AE53" s="39">
        <v>1</v>
      </c>
      <c r="AF53" s="47">
        <f t="shared" si="48"/>
        <v>0</v>
      </c>
      <c r="AG53" s="62"/>
      <c r="AH53" s="194">
        <f t="shared" si="49"/>
        <v>3</v>
      </c>
      <c r="AI53" s="49">
        <f t="shared" si="50"/>
        <v>0</v>
      </c>
      <c r="AJ53" s="50">
        <f t="shared" si="51"/>
        <v>0</v>
      </c>
      <c r="AK53" s="62">
        <v>30.12</v>
      </c>
      <c r="AL53" s="194">
        <f t="shared" si="52"/>
        <v>3</v>
      </c>
      <c r="AM53" s="49">
        <f t="shared" si="53"/>
        <v>0</v>
      </c>
      <c r="AN53" s="50">
        <f t="shared" si="54"/>
        <v>0</v>
      </c>
      <c r="AO53" s="62">
        <v>90.36</v>
      </c>
      <c r="AP53" s="49">
        <f t="shared" si="55"/>
        <v>0</v>
      </c>
      <c r="AQ53" s="50">
        <f t="shared" si="56"/>
        <v>0</v>
      </c>
      <c r="AR53" s="62"/>
      <c r="AS53" s="49">
        <f t="shared" si="57"/>
        <v>0</v>
      </c>
      <c r="AT53" s="50">
        <f t="shared" si="58"/>
        <v>0</v>
      </c>
      <c r="AU53" s="62"/>
      <c r="AV53" s="49">
        <f t="shared" si="59"/>
        <v>0</v>
      </c>
      <c r="AW53" s="50">
        <f t="shared" si="60"/>
        <v>0</v>
      </c>
      <c r="AX53" s="62">
        <v>90.36</v>
      </c>
      <c r="AY53" s="49">
        <f t="shared" si="61"/>
        <v>0</v>
      </c>
      <c r="AZ53" s="50">
        <f t="shared" si="62"/>
        <v>0</v>
      </c>
      <c r="BA53" s="62">
        <v>15.06</v>
      </c>
      <c r="BB53" s="49">
        <f t="shared" si="63"/>
        <v>0</v>
      </c>
      <c r="BC53" s="50">
        <f t="shared" si="64"/>
        <v>0</v>
      </c>
      <c r="BD53" s="51">
        <f t="shared" si="65"/>
        <v>0</v>
      </c>
    </row>
    <row r="54" spans="1:56">
      <c r="A54" s="32">
        <v>9</v>
      </c>
      <c r="B54" s="169" t="s">
        <v>161</v>
      </c>
      <c r="C54" s="170" t="s">
        <v>323</v>
      </c>
      <c r="D54" s="34" t="s">
        <v>370</v>
      </c>
      <c r="E54" s="35" t="s">
        <v>320</v>
      </c>
      <c r="F54" s="36">
        <v>250</v>
      </c>
      <c r="G54" s="73"/>
      <c r="H54" s="72" t="s">
        <v>124</v>
      </c>
      <c r="I54" s="74">
        <f>IF(H54=Tablas!$B$5,Tablas!$C$5,VLOOKUP(H54,Tablas!$B$5:$D$40,2,FALSE))</f>
        <v>19</v>
      </c>
      <c r="J54" s="71">
        <f>IF(I54=0,"",VLOOKUP(I54,Tablas!$C$5:$D$40,2,FALSE))</f>
        <v>21.72583333333333</v>
      </c>
      <c r="K54" s="37" t="str">
        <f t="shared" si="34"/>
        <v>0</v>
      </c>
      <c r="L54" s="38">
        <f t="shared" si="35"/>
        <v>0</v>
      </c>
      <c r="M54" s="38">
        <f t="shared" si="36"/>
        <v>0</v>
      </c>
      <c r="N54" s="38">
        <f t="shared" si="37"/>
        <v>0</v>
      </c>
      <c r="O54" s="38">
        <f t="shared" si="38"/>
        <v>0</v>
      </c>
      <c r="P54" s="38">
        <f t="shared" si="39"/>
        <v>0</v>
      </c>
      <c r="Q54" s="39">
        <v>1</v>
      </c>
      <c r="R54" s="40">
        <f t="shared" si="40"/>
        <v>0</v>
      </c>
      <c r="S54" s="39">
        <v>1</v>
      </c>
      <c r="T54" s="41">
        <f t="shared" si="41"/>
        <v>0</v>
      </c>
      <c r="U54" s="42">
        <f t="shared" si="42"/>
        <v>0</v>
      </c>
      <c r="V54" s="43">
        <f t="shared" si="43"/>
        <v>0</v>
      </c>
      <c r="W54" s="193">
        <f t="shared" si="11"/>
        <v>10.5</v>
      </c>
      <c r="X54" s="44">
        <f t="shared" si="44"/>
        <v>0</v>
      </c>
      <c r="Y54" s="45">
        <f t="shared" si="45"/>
        <v>5</v>
      </c>
      <c r="Z54" s="46" t="s">
        <v>78</v>
      </c>
      <c r="AA54" s="39">
        <v>1</v>
      </c>
      <c r="AB54" s="47">
        <f t="shared" si="46"/>
        <v>0</v>
      </c>
      <c r="AC54" s="39">
        <v>1</v>
      </c>
      <c r="AD54" s="47">
        <f t="shared" si="47"/>
        <v>0</v>
      </c>
      <c r="AE54" s="39">
        <v>1</v>
      </c>
      <c r="AF54" s="47">
        <f t="shared" si="48"/>
        <v>0</v>
      </c>
      <c r="AG54" s="62"/>
      <c r="AH54" s="194">
        <f t="shared" si="49"/>
        <v>3</v>
      </c>
      <c r="AI54" s="49">
        <f t="shared" si="50"/>
        <v>0</v>
      </c>
      <c r="AJ54" s="50">
        <f t="shared" si="51"/>
        <v>0</v>
      </c>
      <c r="AK54" s="62">
        <v>83.333333333333329</v>
      </c>
      <c r="AL54" s="194">
        <f t="shared" si="52"/>
        <v>3</v>
      </c>
      <c r="AM54" s="49">
        <f t="shared" si="53"/>
        <v>0</v>
      </c>
      <c r="AN54" s="50">
        <f t="shared" si="54"/>
        <v>0</v>
      </c>
      <c r="AO54" s="62">
        <v>250</v>
      </c>
      <c r="AP54" s="49">
        <f t="shared" si="55"/>
        <v>0</v>
      </c>
      <c r="AQ54" s="50">
        <f t="shared" si="56"/>
        <v>0</v>
      </c>
      <c r="AR54" s="62"/>
      <c r="AS54" s="49">
        <f t="shared" si="57"/>
        <v>0</v>
      </c>
      <c r="AT54" s="50">
        <f t="shared" si="58"/>
        <v>0</v>
      </c>
      <c r="AU54" s="62"/>
      <c r="AV54" s="49">
        <f t="shared" si="59"/>
        <v>0</v>
      </c>
      <c r="AW54" s="50">
        <f t="shared" si="60"/>
        <v>0</v>
      </c>
      <c r="AX54" s="62">
        <v>250</v>
      </c>
      <c r="AY54" s="49">
        <f t="shared" si="61"/>
        <v>0</v>
      </c>
      <c r="AZ54" s="50">
        <f t="shared" si="62"/>
        <v>0</v>
      </c>
      <c r="BA54" s="62">
        <v>41.666666666666664</v>
      </c>
      <c r="BB54" s="49">
        <f t="shared" si="63"/>
        <v>0</v>
      </c>
      <c r="BC54" s="50">
        <f t="shared" si="64"/>
        <v>0</v>
      </c>
      <c r="BD54" s="51">
        <f t="shared" si="65"/>
        <v>0</v>
      </c>
    </row>
    <row r="55" spans="1:56">
      <c r="A55" s="32">
        <v>9</v>
      </c>
      <c r="B55" s="169" t="s">
        <v>161</v>
      </c>
      <c r="C55" s="170" t="s">
        <v>323</v>
      </c>
      <c r="D55" s="34" t="s">
        <v>371</v>
      </c>
      <c r="E55" s="35" t="s">
        <v>275</v>
      </c>
      <c r="F55" s="36">
        <v>45</v>
      </c>
      <c r="G55" s="73"/>
      <c r="H55" s="72" t="s">
        <v>124</v>
      </c>
      <c r="I55" s="74">
        <f>IF(H55=Tablas!$B$5,Tablas!$C$5,VLOOKUP(H55,Tablas!$B$5:$D$40,2,FALSE))</f>
        <v>19</v>
      </c>
      <c r="J55" s="71">
        <f>IF(I55=0,"",VLOOKUP(I55,Tablas!$C$5:$D$40,2,FALSE))</f>
        <v>21.72583333333333</v>
      </c>
      <c r="K55" s="37" t="str">
        <f t="shared" si="34"/>
        <v>0</v>
      </c>
      <c r="L55" s="38">
        <f t="shared" si="35"/>
        <v>0</v>
      </c>
      <c r="M55" s="38">
        <f t="shared" si="36"/>
        <v>0</v>
      </c>
      <c r="N55" s="38">
        <f t="shared" si="37"/>
        <v>0</v>
      </c>
      <c r="O55" s="38">
        <f t="shared" si="38"/>
        <v>0</v>
      </c>
      <c r="P55" s="38">
        <f t="shared" si="39"/>
        <v>0</v>
      </c>
      <c r="Q55" s="39">
        <v>1</v>
      </c>
      <c r="R55" s="40">
        <f t="shared" si="40"/>
        <v>0</v>
      </c>
      <c r="S55" s="39">
        <v>1</v>
      </c>
      <c r="T55" s="41">
        <f t="shared" si="41"/>
        <v>0</v>
      </c>
      <c r="U55" s="42">
        <f t="shared" si="42"/>
        <v>0</v>
      </c>
      <c r="V55" s="43">
        <f t="shared" si="43"/>
        <v>0</v>
      </c>
      <c r="W55" s="193">
        <f t="shared" si="11"/>
        <v>10.5</v>
      </c>
      <c r="X55" s="44">
        <f t="shared" si="44"/>
        <v>0</v>
      </c>
      <c r="Y55" s="45">
        <f t="shared" si="45"/>
        <v>5</v>
      </c>
      <c r="Z55" s="46" t="s">
        <v>78</v>
      </c>
      <c r="AA55" s="39">
        <v>1</v>
      </c>
      <c r="AB55" s="47">
        <f t="shared" si="46"/>
        <v>0</v>
      </c>
      <c r="AC55" s="39">
        <v>1</v>
      </c>
      <c r="AD55" s="47">
        <f t="shared" si="47"/>
        <v>0</v>
      </c>
      <c r="AE55" s="39">
        <v>1</v>
      </c>
      <c r="AF55" s="47">
        <f t="shared" si="48"/>
        <v>0</v>
      </c>
      <c r="AG55" s="62"/>
      <c r="AH55" s="194">
        <f t="shared" si="49"/>
        <v>3</v>
      </c>
      <c r="AI55" s="49">
        <f t="shared" si="50"/>
        <v>0</v>
      </c>
      <c r="AJ55" s="50">
        <f t="shared" si="51"/>
        <v>0</v>
      </c>
      <c r="AK55" s="62">
        <v>15</v>
      </c>
      <c r="AL55" s="194">
        <f t="shared" si="52"/>
        <v>3</v>
      </c>
      <c r="AM55" s="49">
        <f t="shared" si="53"/>
        <v>0</v>
      </c>
      <c r="AN55" s="50">
        <f t="shared" si="54"/>
        <v>0</v>
      </c>
      <c r="AO55" s="62">
        <v>45</v>
      </c>
      <c r="AP55" s="49">
        <f t="shared" si="55"/>
        <v>0</v>
      </c>
      <c r="AQ55" s="50">
        <f t="shared" si="56"/>
        <v>0</v>
      </c>
      <c r="AR55" s="62"/>
      <c r="AS55" s="49">
        <f t="shared" si="57"/>
        <v>0</v>
      </c>
      <c r="AT55" s="50">
        <f t="shared" si="58"/>
        <v>0</v>
      </c>
      <c r="AU55" s="62"/>
      <c r="AV55" s="49">
        <f t="shared" si="59"/>
        <v>0</v>
      </c>
      <c r="AW55" s="50">
        <f t="shared" si="60"/>
        <v>0</v>
      </c>
      <c r="AX55" s="62">
        <v>45</v>
      </c>
      <c r="AY55" s="49">
        <f t="shared" si="61"/>
        <v>0</v>
      </c>
      <c r="AZ55" s="50">
        <f t="shared" si="62"/>
        <v>0</v>
      </c>
      <c r="BA55" s="62">
        <v>7.5</v>
      </c>
      <c r="BB55" s="49">
        <f t="shared" si="63"/>
        <v>0</v>
      </c>
      <c r="BC55" s="50">
        <f t="shared" si="64"/>
        <v>0</v>
      </c>
      <c r="BD55" s="51">
        <f t="shared" si="65"/>
        <v>0</v>
      </c>
    </row>
    <row r="56" spans="1:56">
      <c r="A56" s="32">
        <v>9</v>
      </c>
      <c r="B56" s="169" t="s">
        <v>161</v>
      </c>
      <c r="C56" s="170" t="s">
        <v>323</v>
      </c>
      <c r="D56" s="34" t="s">
        <v>372</v>
      </c>
      <c r="E56" s="35" t="s">
        <v>275</v>
      </c>
      <c r="F56" s="36">
        <v>45</v>
      </c>
      <c r="G56" s="73"/>
      <c r="H56" s="72" t="s">
        <v>124</v>
      </c>
      <c r="I56" s="74">
        <f>IF(H56=Tablas!$B$5,Tablas!$C$5,VLOOKUP(H56,Tablas!$B$5:$D$40,2,FALSE))</f>
        <v>19</v>
      </c>
      <c r="J56" s="71">
        <f>IF(I56=0,"",VLOOKUP(I56,Tablas!$C$5:$D$40,2,FALSE))</f>
        <v>21.72583333333333</v>
      </c>
      <c r="K56" s="37" t="str">
        <f t="shared" si="34"/>
        <v>0</v>
      </c>
      <c r="L56" s="38">
        <f t="shared" si="35"/>
        <v>0</v>
      </c>
      <c r="M56" s="38">
        <f t="shared" si="36"/>
        <v>0</v>
      </c>
      <c r="N56" s="38">
        <f t="shared" si="37"/>
        <v>0</v>
      </c>
      <c r="O56" s="38">
        <f t="shared" si="38"/>
        <v>0</v>
      </c>
      <c r="P56" s="38">
        <f t="shared" si="39"/>
        <v>0</v>
      </c>
      <c r="Q56" s="39">
        <v>1</v>
      </c>
      <c r="R56" s="40">
        <f t="shared" si="40"/>
        <v>0</v>
      </c>
      <c r="S56" s="39">
        <v>1</v>
      </c>
      <c r="T56" s="41">
        <f t="shared" si="41"/>
        <v>0</v>
      </c>
      <c r="U56" s="42">
        <f t="shared" si="42"/>
        <v>0</v>
      </c>
      <c r="V56" s="43">
        <f t="shared" si="43"/>
        <v>0</v>
      </c>
      <c r="W56" s="193">
        <f t="shared" si="11"/>
        <v>10.5</v>
      </c>
      <c r="X56" s="44">
        <f t="shared" si="44"/>
        <v>0</v>
      </c>
      <c r="Y56" s="45">
        <f t="shared" si="45"/>
        <v>5</v>
      </c>
      <c r="Z56" s="46" t="s">
        <v>78</v>
      </c>
      <c r="AA56" s="39">
        <v>1</v>
      </c>
      <c r="AB56" s="47">
        <f t="shared" si="46"/>
        <v>0</v>
      </c>
      <c r="AC56" s="39">
        <v>1</v>
      </c>
      <c r="AD56" s="47">
        <f t="shared" si="47"/>
        <v>0</v>
      </c>
      <c r="AE56" s="39">
        <v>1</v>
      </c>
      <c r="AF56" s="47">
        <f t="shared" si="48"/>
        <v>0</v>
      </c>
      <c r="AG56" s="62"/>
      <c r="AH56" s="194">
        <f t="shared" si="49"/>
        <v>3</v>
      </c>
      <c r="AI56" s="49">
        <f t="shared" si="50"/>
        <v>0</v>
      </c>
      <c r="AJ56" s="50">
        <f t="shared" si="51"/>
        <v>0</v>
      </c>
      <c r="AK56" s="62">
        <v>15</v>
      </c>
      <c r="AL56" s="194">
        <f t="shared" si="52"/>
        <v>3</v>
      </c>
      <c r="AM56" s="49">
        <f t="shared" si="53"/>
        <v>0</v>
      </c>
      <c r="AN56" s="50">
        <f t="shared" si="54"/>
        <v>0</v>
      </c>
      <c r="AO56" s="62">
        <v>45</v>
      </c>
      <c r="AP56" s="49">
        <f t="shared" si="55"/>
        <v>0</v>
      </c>
      <c r="AQ56" s="50">
        <f t="shared" si="56"/>
        <v>0</v>
      </c>
      <c r="AR56" s="62"/>
      <c r="AS56" s="49">
        <f t="shared" si="57"/>
        <v>0</v>
      </c>
      <c r="AT56" s="50">
        <f t="shared" si="58"/>
        <v>0</v>
      </c>
      <c r="AU56" s="62"/>
      <c r="AV56" s="49">
        <f t="shared" si="59"/>
        <v>0</v>
      </c>
      <c r="AW56" s="50">
        <f t="shared" si="60"/>
        <v>0</v>
      </c>
      <c r="AX56" s="62">
        <v>45</v>
      </c>
      <c r="AY56" s="49">
        <f t="shared" si="61"/>
        <v>0</v>
      </c>
      <c r="AZ56" s="50">
        <f t="shared" si="62"/>
        <v>0</v>
      </c>
      <c r="BA56" s="62">
        <v>7.5</v>
      </c>
      <c r="BB56" s="49">
        <f t="shared" si="63"/>
        <v>0</v>
      </c>
      <c r="BC56" s="50">
        <f t="shared" si="64"/>
        <v>0</v>
      </c>
      <c r="BD56" s="51">
        <f t="shared" si="65"/>
        <v>0</v>
      </c>
    </row>
    <row r="57" spans="1:56">
      <c r="A57" s="32">
        <v>9</v>
      </c>
      <c r="B57" s="169" t="s">
        <v>161</v>
      </c>
      <c r="C57" s="170" t="s">
        <v>341</v>
      </c>
      <c r="D57" s="34" t="s">
        <v>220</v>
      </c>
      <c r="E57" s="35" t="s">
        <v>320</v>
      </c>
      <c r="F57" s="36">
        <v>80</v>
      </c>
      <c r="G57" s="73"/>
      <c r="H57" s="72" t="s">
        <v>124</v>
      </c>
      <c r="I57" s="74">
        <f>IF(H57=Tablas!$B$5,Tablas!$C$5,VLOOKUP(H57,Tablas!$B$5:$D$40,2,FALSE))</f>
        <v>19</v>
      </c>
      <c r="J57" s="71">
        <f>IF(I57=0,"",VLOOKUP(I57,Tablas!$C$5:$D$40,2,FALSE))</f>
        <v>21.72583333333333</v>
      </c>
      <c r="K57" s="37" t="str">
        <f t="shared" si="34"/>
        <v>0</v>
      </c>
      <c r="L57" s="38">
        <f t="shared" si="35"/>
        <v>0</v>
      </c>
      <c r="M57" s="38">
        <f t="shared" si="36"/>
        <v>0</v>
      </c>
      <c r="N57" s="38">
        <f t="shared" si="37"/>
        <v>0</v>
      </c>
      <c r="O57" s="38">
        <f t="shared" si="38"/>
        <v>0</v>
      </c>
      <c r="P57" s="38">
        <f t="shared" si="39"/>
        <v>0</v>
      </c>
      <c r="Q57" s="39">
        <v>1</v>
      </c>
      <c r="R57" s="40">
        <f t="shared" si="40"/>
        <v>0</v>
      </c>
      <c r="S57" s="39">
        <v>1</v>
      </c>
      <c r="T57" s="41">
        <f t="shared" si="41"/>
        <v>0</v>
      </c>
      <c r="U57" s="42">
        <f t="shared" si="42"/>
        <v>0</v>
      </c>
      <c r="V57" s="43">
        <f t="shared" si="43"/>
        <v>0</v>
      </c>
      <c r="W57" s="193">
        <f t="shared" si="11"/>
        <v>10.5</v>
      </c>
      <c r="X57" s="44">
        <f t="shared" si="44"/>
        <v>0</v>
      </c>
      <c r="Y57" s="45">
        <f t="shared" si="45"/>
        <v>5</v>
      </c>
      <c r="Z57" s="46" t="s">
        <v>78</v>
      </c>
      <c r="AA57" s="39">
        <v>1</v>
      </c>
      <c r="AB57" s="47">
        <f t="shared" si="46"/>
        <v>0</v>
      </c>
      <c r="AC57" s="39">
        <v>1</v>
      </c>
      <c r="AD57" s="47">
        <f t="shared" si="47"/>
        <v>0</v>
      </c>
      <c r="AE57" s="39">
        <v>1</v>
      </c>
      <c r="AF57" s="47">
        <f t="shared" si="48"/>
        <v>0</v>
      </c>
      <c r="AG57" s="62"/>
      <c r="AH57" s="194">
        <f t="shared" si="49"/>
        <v>3</v>
      </c>
      <c r="AI57" s="49">
        <f t="shared" si="50"/>
        <v>0</v>
      </c>
      <c r="AJ57" s="50">
        <f t="shared" si="51"/>
        <v>0</v>
      </c>
      <c r="AK57" s="62">
        <v>26.666666666666668</v>
      </c>
      <c r="AL57" s="194">
        <f t="shared" si="52"/>
        <v>3</v>
      </c>
      <c r="AM57" s="49">
        <f t="shared" si="53"/>
        <v>0</v>
      </c>
      <c r="AN57" s="50">
        <f t="shared" si="54"/>
        <v>0</v>
      </c>
      <c r="AO57" s="62">
        <v>80</v>
      </c>
      <c r="AP57" s="49">
        <f t="shared" si="55"/>
        <v>0</v>
      </c>
      <c r="AQ57" s="50">
        <f t="shared" si="56"/>
        <v>0</v>
      </c>
      <c r="AR57" s="62"/>
      <c r="AS57" s="49">
        <f t="shared" si="57"/>
        <v>0</v>
      </c>
      <c r="AT57" s="50">
        <f t="shared" si="58"/>
        <v>0</v>
      </c>
      <c r="AU57" s="62"/>
      <c r="AV57" s="49">
        <f t="shared" si="59"/>
        <v>0</v>
      </c>
      <c r="AW57" s="50">
        <f t="shared" si="60"/>
        <v>0</v>
      </c>
      <c r="AX57" s="62">
        <v>80</v>
      </c>
      <c r="AY57" s="49">
        <f t="shared" si="61"/>
        <v>0</v>
      </c>
      <c r="AZ57" s="50">
        <f t="shared" si="62"/>
        <v>0</v>
      </c>
      <c r="BA57" s="62">
        <v>13.333333333333334</v>
      </c>
      <c r="BB57" s="49">
        <f t="shared" si="63"/>
        <v>0</v>
      </c>
      <c r="BC57" s="50">
        <f t="shared" si="64"/>
        <v>0</v>
      </c>
      <c r="BD57" s="51">
        <f t="shared" si="65"/>
        <v>0</v>
      </c>
    </row>
    <row r="58" spans="1:56">
      <c r="A58" s="32">
        <v>9</v>
      </c>
      <c r="B58" s="169" t="s">
        <v>161</v>
      </c>
      <c r="C58" s="170" t="s">
        <v>323</v>
      </c>
      <c r="D58" s="34" t="s">
        <v>253</v>
      </c>
      <c r="E58" s="35"/>
      <c r="F58" s="36">
        <v>2522</v>
      </c>
      <c r="G58" s="73"/>
      <c r="H58" s="72" t="s">
        <v>124</v>
      </c>
      <c r="I58" s="74">
        <f>IF(H58=Tablas!$B$5,Tablas!$C$5,VLOOKUP(H58,Tablas!$B$5:$D$40,2,FALSE))</f>
        <v>19</v>
      </c>
      <c r="J58" s="71">
        <f>IF(I58=0,"",VLOOKUP(I58,Tablas!$C$5:$D$40,2,FALSE))</f>
        <v>21.72583333333333</v>
      </c>
      <c r="K58" s="37" t="str">
        <f t="shared" si="34"/>
        <v>0</v>
      </c>
      <c r="L58" s="38">
        <f t="shared" si="35"/>
        <v>0</v>
      </c>
      <c r="M58" s="38">
        <f t="shared" si="36"/>
        <v>0</v>
      </c>
      <c r="N58" s="38">
        <f t="shared" si="37"/>
        <v>0</v>
      </c>
      <c r="O58" s="38">
        <f t="shared" si="38"/>
        <v>0</v>
      </c>
      <c r="P58" s="38">
        <f t="shared" si="39"/>
        <v>0</v>
      </c>
      <c r="Q58" s="39">
        <v>1</v>
      </c>
      <c r="R58" s="40">
        <f t="shared" si="40"/>
        <v>0</v>
      </c>
      <c r="S58" s="39">
        <v>1</v>
      </c>
      <c r="T58" s="41">
        <f t="shared" si="41"/>
        <v>0</v>
      </c>
      <c r="U58" s="42">
        <f t="shared" si="42"/>
        <v>0</v>
      </c>
      <c r="V58" s="43">
        <f t="shared" si="43"/>
        <v>0</v>
      </c>
      <c r="W58" s="193">
        <f t="shared" si="11"/>
        <v>10.5</v>
      </c>
      <c r="X58" s="44">
        <f t="shared" si="44"/>
        <v>0</v>
      </c>
      <c r="Y58" s="45">
        <f t="shared" si="45"/>
        <v>5</v>
      </c>
      <c r="Z58" s="46" t="s">
        <v>78</v>
      </c>
      <c r="AA58" s="39">
        <v>1</v>
      </c>
      <c r="AB58" s="47">
        <f t="shared" si="46"/>
        <v>0</v>
      </c>
      <c r="AC58" s="39">
        <v>1</v>
      </c>
      <c r="AD58" s="47">
        <f t="shared" si="47"/>
        <v>0</v>
      </c>
      <c r="AE58" s="39">
        <v>1</v>
      </c>
      <c r="AF58" s="47">
        <f t="shared" si="48"/>
        <v>0</v>
      </c>
      <c r="AG58" s="62"/>
      <c r="AH58" s="194">
        <f t="shared" si="49"/>
        <v>3</v>
      </c>
      <c r="AI58" s="49">
        <f t="shared" si="50"/>
        <v>0</v>
      </c>
      <c r="AJ58" s="50">
        <f t="shared" si="51"/>
        <v>0</v>
      </c>
      <c r="AK58" s="62"/>
      <c r="AL58" s="194">
        <f t="shared" si="52"/>
        <v>3</v>
      </c>
      <c r="AM58" s="49">
        <f t="shared" si="53"/>
        <v>0</v>
      </c>
      <c r="AN58" s="50">
        <f t="shared" si="54"/>
        <v>0</v>
      </c>
      <c r="AO58" s="62"/>
      <c r="AP58" s="49">
        <f t="shared" si="55"/>
        <v>0</v>
      </c>
      <c r="AQ58" s="50">
        <f t="shared" si="56"/>
        <v>0</v>
      </c>
      <c r="AR58" s="62"/>
      <c r="AS58" s="49">
        <f t="shared" si="57"/>
        <v>0</v>
      </c>
      <c r="AT58" s="50">
        <f t="shared" si="58"/>
        <v>0</v>
      </c>
      <c r="AU58" s="62"/>
      <c r="AV58" s="49">
        <f t="shared" si="59"/>
        <v>0</v>
      </c>
      <c r="AW58" s="50">
        <f t="shared" si="60"/>
        <v>0</v>
      </c>
      <c r="AX58" s="62"/>
      <c r="AY58" s="49">
        <f t="shared" si="61"/>
        <v>0</v>
      </c>
      <c r="AZ58" s="50">
        <f t="shared" si="62"/>
        <v>0</v>
      </c>
      <c r="BA58" s="62">
        <v>0</v>
      </c>
      <c r="BB58" s="49">
        <f t="shared" si="63"/>
        <v>0</v>
      </c>
      <c r="BC58" s="50">
        <f t="shared" si="64"/>
        <v>0</v>
      </c>
      <c r="BD58" s="51">
        <f t="shared" si="65"/>
        <v>0</v>
      </c>
    </row>
    <row r="59" spans="1:56" hidden="1">
      <c r="A59" s="32">
        <v>9</v>
      </c>
      <c r="B59" s="61"/>
      <c r="C59" s="33"/>
      <c r="D59" s="34"/>
      <c r="E59" s="35"/>
      <c r="F59" s="36"/>
      <c r="G59" s="73"/>
      <c r="H59" s="72"/>
      <c r="I59" s="74">
        <f>IF(H59=Tablas!$B$5,Tablas!$C$5,VLOOKUP(H59,Tablas!$B$5:$D$40,2,FALSE))</f>
        <v>1</v>
      </c>
      <c r="J59" s="71">
        <f>IF(I59=0,"",VLOOKUP(I59,Tablas!$C$5:$D$40,2,FALSE))</f>
        <v>0</v>
      </c>
      <c r="K59" s="37" t="str">
        <f t="shared" si="34"/>
        <v>0</v>
      </c>
      <c r="L59" s="38">
        <f t="shared" si="35"/>
        <v>0</v>
      </c>
      <c r="M59" s="38">
        <f t="shared" si="36"/>
        <v>0</v>
      </c>
      <c r="N59" s="38">
        <f t="shared" si="37"/>
        <v>0</v>
      </c>
      <c r="O59" s="38">
        <f t="shared" si="38"/>
        <v>0</v>
      </c>
      <c r="P59" s="38">
        <f t="shared" si="39"/>
        <v>0</v>
      </c>
      <c r="Q59" s="39">
        <v>1</v>
      </c>
      <c r="R59" s="40">
        <f t="shared" si="40"/>
        <v>0</v>
      </c>
      <c r="S59" s="39">
        <v>1</v>
      </c>
      <c r="T59" s="41">
        <f t="shared" si="41"/>
        <v>0</v>
      </c>
      <c r="U59" s="42">
        <f t="shared" si="42"/>
        <v>0</v>
      </c>
      <c r="V59" s="43">
        <f t="shared" si="43"/>
        <v>0</v>
      </c>
      <c r="W59" s="193">
        <f t="shared" si="11"/>
        <v>10.5</v>
      </c>
      <c r="X59" s="44">
        <f t="shared" si="44"/>
        <v>0</v>
      </c>
      <c r="Y59" s="45">
        <f t="shared" si="45"/>
        <v>0</v>
      </c>
      <c r="Z59" s="46" t="s">
        <v>0</v>
      </c>
      <c r="AA59" s="39">
        <v>1</v>
      </c>
      <c r="AB59" s="47">
        <f t="shared" si="46"/>
        <v>0</v>
      </c>
      <c r="AC59" s="39">
        <v>1</v>
      </c>
      <c r="AD59" s="47">
        <f t="shared" si="47"/>
        <v>0</v>
      </c>
      <c r="AE59" s="39">
        <v>1</v>
      </c>
      <c r="AF59" s="47">
        <f t="shared" si="48"/>
        <v>0</v>
      </c>
      <c r="AG59" s="62"/>
      <c r="AH59" s="194">
        <f t="shared" si="49"/>
        <v>3</v>
      </c>
      <c r="AI59" s="49">
        <f t="shared" si="50"/>
        <v>0</v>
      </c>
      <c r="AJ59" s="50">
        <f t="shared" si="51"/>
        <v>0</v>
      </c>
      <c r="AK59" s="62"/>
      <c r="AL59" s="194">
        <f t="shared" si="52"/>
        <v>3</v>
      </c>
      <c r="AM59" s="49">
        <f t="shared" si="53"/>
        <v>0</v>
      </c>
      <c r="AN59" s="50">
        <f t="shared" si="54"/>
        <v>0</v>
      </c>
      <c r="AO59" s="62"/>
      <c r="AP59" s="49">
        <f t="shared" si="55"/>
        <v>0</v>
      </c>
      <c r="AQ59" s="50">
        <f t="shared" si="56"/>
        <v>0</v>
      </c>
      <c r="AR59" s="62"/>
      <c r="AS59" s="49">
        <f t="shared" si="57"/>
        <v>0</v>
      </c>
      <c r="AT59" s="50">
        <f t="shared" si="58"/>
        <v>0</v>
      </c>
      <c r="AU59" s="62"/>
      <c r="AV59" s="49">
        <f t="shared" si="59"/>
        <v>0</v>
      </c>
      <c r="AW59" s="50">
        <f t="shared" si="60"/>
        <v>0</v>
      </c>
      <c r="AX59" s="62"/>
      <c r="AY59" s="49">
        <f t="shared" si="61"/>
        <v>0</v>
      </c>
      <c r="AZ59" s="50">
        <f t="shared" si="62"/>
        <v>0</v>
      </c>
      <c r="BA59" s="62"/>
      <c r="BB59" s="49">
        <f t="shared" si="63"/>
        <v>0</v>
      </c>
      <c r="BC59" s="50">
        <f t="shared" si="64"/>
        <v>0</v>
      </c>
      <c r="BD59" s="51">
        <f t="shared" si="65"/>
        <v>0</v>
      </c>
    </row>
    <row r="60" spans="1:56" hidden="1">
      <c r="A60" s="32">
        <v>9</v>
      </c>
      <c r="B60" s="61"/>
      <c r="C60" s="33"/>
      <c r="D60" s="34"/>
      <c r="E60" s="35"/>
      <c r="F60" s="36"/>
      <c r="G60" s="73"/>
      <c r="H60" s="72"/>
      <c r="I60" s="74">
        <f>IF(H60=Tablas!$B$5,Tablas!$C$5,VLOOKUP(H60,Tablas!$B$5:$D$40,2,FALSE))</f>
        <v>1</v>
      </c>
      <c r="J60" s="71">
        <f>IF(I60=0,"",VLOOKUP(I60,Tablas!$C$5:$D$40,2,FALSE))</f>
        <v>0</v>
      </c>
      <c r="K60" s="37" t="str">
        <f t="shared" si="34"/>
        <v>0</v>
      </c>
      <c r="L60" s="38">
        <f t="shared" si="35"/>
        <v>0</v>
      </c>
      <c r="M60" s="38">
        <f t="shared" si="36"/>
        <v>0</v>
      </c>
      <c r="N60" s="38">
        <f t="shared" si="37"/>
        <v>0</v>
      </c>
      <c r="O60" s="38">
        <f t="shared" si="38"/>
        <v>0</v>
      </c>
      <c r="P60" s="38">
        <f t="shared" si="39"/>
        <v>0</v>
      </c>
      <c r="Q60" s="39">
        <v>1</v>
      </c>
      <c r="R60" s="40">
        <f t="shared" si="40"/>
        <v>0</v>
      </c>
      <c r="S60" s="39">
        <v>1</v>
      </c>
      <c r="T60" s="41">
        <f t="shared" si="41"/>
        <v>0</v>
      </c>
      <c r="U60" s="42">
        <f t="shared" si="42"/>
        <v>0</v>
      </c>
      <c r="V60" s="43">
        <f t="shared" si="43"/>
        <v>0</v>
      </c>
      <c r="W60" s="193">
        <f t="shared" si="11"/>
        <v>10.5</v>
      </c>
      <c r="X60" s="44">
        <f t="shared" si="44"/>
        <v>0</v>
      </c>
      <c r="Y60" s="45">
        <f t="shared" si="45"/>
        <v>0</v>
      </c>
      <c r="Z60" s="46" t="s">
        <v>0</v>
      </c>
      <c r="AA60" s="39">
        <v>1</v>
      </c>
      <c r="AB60" s="47">
        <f t="shared" si="46"/>
        <v>0</v>
      </c>
      <c r="AC60" s="39">
        <v>1</v>
      </c>
      <c r="AD60" s="47">
        <f t="shared" si="47"/>
        <v>0</v>
      </c>
      <c r="AE60" s="39">
        <v>1</v>
      </c>
      <c r="AF60" s="47">
        <f t="shared" si="48"/>
        <v>0</v>
      </c>
      <c r="AG60" s="62"/>
      <c r="AH60" s="194">
        <f t="shared" si="49"/>
        <v>3</v>
      </c>
      <c r="AI60" s="49">
        <f t="shared" si="50"/>
        <v>0</v>
      </c>
      <c r="AJ60" s="50">
        <f t="shared" si="51"/>
        <v>0</v>
      </c>
      <c r="AK60" s="62"/>
      <c r="AL60" s="194">
        <f t="shared" si="52"/>
        <v>3</v>
      </c>
      <c r="AM60" s="49">
        <f t="shared" si="53"/>
        <v>0</v>
      </c>
      <c r="AN60" s="50">
        <f t="shared" si="54"/>
        <v>0</v>
      </c>
      <c r="AO60" s="62"/>
      <c r="AP60" s="49">
        <f t="shared" si="55"/>
        <v>0</v>
      </c>
      <c r="AQ60" s="50">
        <f t="shared" si="56"/>
        <v>0</v>
      </c>
      <c r="AR60" s="62"/>
      <c r="AS60" s="49">
        <f t="shared" si="57"/>
        <v>0</v>
      </c>
      <c r="AT60" s="50">
        <f t="shared" si="58"/>
        <v>0</v>
      </c>
      <c r="AU60" s="62"/>
      <c r="AV60" s="49">
        <f t="shared" si="59"/>
        <v>0</v>
      </c>
      <c r="AW60" s="50">
        <f t="shared" si="60"/>
        <v>0</v>
      </c>
      <c r="AX60" s="62"/>
      <c r="AY60" s="49">
        <f t="shared" si="61"/>
        <v>0</v>
      </c>
      <c r="AZ60" s="50">
        <f t="shared" si="62"/>
        <v>0</v>
      </c>
      <c r="BA60" s="62"/>
      <c r="BB60" s="49">
        <f t="shared" si="63"/>
        <v>0</v>
      </c>
      <c r="BC60" s="50">
        <f t="shared" si="64"/>
        <v>0</v>
      </c>
      <c r="BD60" s="51">
        <f t="shared" si="65"/>
        <v>0</v>
      </c>
    </row>
    <row r="61" spans="1:56" hidden="1">
      <c r="A61" s="32">
        <v>9</v>
      </c>
      <c r="B61" s="61"/>
      <c r="C61" s="33"/>
      <c r="D61" s="34"/>
      <c r="E61" s="35"/>
      <c r="F61" s="36"/>
      <c r="G61" s="73"/>
      <c r="H61" s="72"/>
      <c r="I61" s="74">
        <f>IF(H61=Tablas!$B$5,Tablas!$C$5,VLOOKUP(H61,Tablas!$B$5:$D$40,2,FALSE))</f>
        <v>1</v>
      </c>
      <c r="J61" s="71">
        <f>IF(I61=0,"",VLOOKUP(I61,Tablas!$C$5:$D$40,2,FALSE))</f>
        <v>0</v>
      </c>
      <c r="K61" s="37" t="str">
        <f t="shared" si="34"/>
        <v>0</v>
      </c>
      <c r="L61" s="38">
        <f t="shared" si="35"/>
        <v>0</v>
      </c>
      <c r="M61" s="38">
        <f t="shared" si="36"/>
        <v>0</v>
      </c>
      <c r="N61" s="38">
        <f t="shared" si="37"/>
        <v>0</v>
      </c>
      <c r="O61" s="38">
        <f t="shared" si="38"/>
        <v>0</v>
      </c>
      <c r="P61" s="38">
        <f t="shared" si="39"/>
        <v>0</v>
      </c>
      <c r="Q61" s="39">
        <v>1</v>
      </c>
      <c r="R61" s="40">
        <f t="shared" si="40"/>
        <v>0</v>
      </c>
      <c r="S61" s="39">
        <v>1</v>
      </c>
      <c r="T61" s="41">
        <f t="shared" si="41"/>
        <v>0</v>
      </c>
      <c r="U61" s="42">
        <f t="shared" si="42"/>
        <v>0</v>
      </c>
      <c r="V61" s="43">
        <f t="shared" si="43"/>
        <v>0</v>
      </c>
      <c r="W61" s="193">
        <f t="shared" si="11"/>
        <v>10.5</v>
      </c>
      <c r="X61" s="44">
        <f t="shared" si="44"/>
        <v>0</v>
      </c>
      <c r="Y61" s="45">
        <f t="shared" si="45"/>
        <v>0</v>
      </c>
      <c r="Z61" s="46" t="s">
        <v>0</v>
      </c>
      <c r="AA61" s="39">
        <v>1</v>
      </c>
      <c r="AB61" s="47">
        <f t="shared" si="46"/>
        <v>0</v>
      </c>
      <c r="AC61" s="39">
        <v>1</v>
      </c>
      <c r="AD61" s="47">
        <f t="shared" si="47"/>
        <v>0</v>
      </c>
      <c r="AE61" s="39">
        <v>1</v>
      </c>
      <c r="AF61" s="47">
        <f t="shared" si="48"/>
        <v>0</v>
      </c>
      <c r="AG61" s="62"/>
      <c r="AH61" s="194">
        <f t="shared" si="49"/>
        <v>3</v>
      </c>
      <c r="AI61" s="49">
        <f t="shared" si="50"/>
        <v>0</v>
      </c>
      <c r="AJ61" s="50">
        <f t="shared" si="51"/>
        <v>0</v>
      </c>
      <c r="AK61" s="62"/>
      <c r="AL61" s="194">
        <f t="shared" si="52"/>
        <v>3</v>
      </c>
      <c r="AM61" s="49">
        <f t="shared" si="53"/>
        <v>0</v>
      </c>
      <c r="AN61" s="50">
        <f t="shared" si="54"/>
        <v>0</v>
      </c>
      <c r="AO61" s="62"/>
      <c r="AP61" s="49">
        <f t="shared" si="55"/>
        <v>0</v>
      </c>
      <c r="AQ61" s="50">
        <f t="shared" si="56"/>
        <v>0</v>
      </c>
      <c r="AR61" s="62"/>
      <c r="AS61" s="49">
        <f t="shared" si="57"/>
        <v>0</v>
      </c>
      <c r="AT61" s="50">
        <f t="shared" si="58"/>
        <v>0</v>
      </c>
      <c r="AU61" s="62"/>
      <c r="AV61" s="49">
        <f t="shared" si="59"/>
        <v>0</v>
      </c>
      <c r="AW61" s="50">
        <f t="shared" si="60"/>
        <v>0</v>
      </c>
      <c r="AX61" s="62"/>
      <c r="AY61" s="49">
        <f t="shared" si="61"/>
        <v>0</v>
      </c>
      <c r="AZ61" s="50">
        <f t="shared" si="62"/>
        <v>0</v>
      </c>
      <c r="BA61" s="62"/>
      <c r="BB61" s="49">
        <f t="shared" si="63"/>
        <v>0</v>
      </c>
      <c r="BC61" s="50">
        <f t="shared" si="64"/>
        <v>0</v>
      </c>
      <c r="BD61" s="51">
        <f t="shared" si="65"/>
        <v>0</v>
      </c>
    </row>
    <row r="62" spans="1:56" hidden="1">
      <c r="A62" s="32">
        <v>9</v>
      </c>
      <c r="B62" s="61"/>
      <c r="C62" s="33"/>
      <c r="D62" s="34"/>
      <c r="E62" s="35"/>
      <c r="F62" s="36"/>
      <c r="G62" s="73"/>
      <c r="H62" s="72"/>
      <c r="I62" s="74">
        <f>IF(H62=Tablas!$B$5,Tablas!$C$5,VLOOKUP(H62,Tablas!$B$5:$D$40,2,FALSE))</f>
        <v>1</v>
      </c>
      <c r="J62" s="71">
        <f>IF(I62=0,"",VLOOKUP(I62,Tablas!$C$5:$D$40,2,FALSE))</f>
        <v>0</v>
      </c>
      <c r="K62" s="37" t="str">
        <f t="shared" si="34"/>
        <v>0</v>
      </c>
      <c r="L62" s="38">
        <f t="shared" si="35"/>
        <v>0</v>
      </c>
      <c r="M62" s="38">
        <f t="shared" si="36"/>
        <v>0</v>
      </c>
      <c r="N62" s="38">
        <f t="shared" si="37"/>
        <v>0</v>
      </c>
      <c r="O62" s="38">
        <f t="shared" si="38"/>
        <v>0</v>
      </c>
      <c r="P62" s="38">
        <f t="shared" si="39"/>
        <v>0</v>
      </c>
      <c r="Q62" s="39">
        <v>1</v>
      </c>
      <c r="R62" s="40">
        <f t="shared" si="40"/>
        <v>0</v>
      </c>
      <c r="S62" s="39">
        <v>1</v>
      </c>
      <c r="T62" s="41">
        <f t="shared" si="41"/>
        <v>0</v>
      </c>
      <c r="U62" s="42">
        <f t="shared" si="42"/>
        <v>0</v>
      </c>
      <c r="V62" s="43">
        <f t="shared" si="43"/>
        <v>0</v>
      </c>
      <c r="W62" s="193">
        <f t="shared" si="11"/>
        <v>10.5</v>
      </c>
      <c r="X62" s="44">
        <f t="shared" si="44"/>
        <v>0</v>
      </c>
      <c r="Y62" s="45">
        <f t="shared" si="45"/>
        <v>0</v>
      </c>
      <c r="Z62" s="46" t="s">
        <v>0</v>
      </c>
      <c r="AA62" s="39">
        <v>1</v>
      </c>
      <c r="AB62" s="47">
        <f t="shared" si="46"/>
        <v>0</v>
      </c>
      <c r="AC62" s="39">
        <v>1</v>
      </c>
      <c r="AD62" s="47">
        <f t="shared" si="47"/>
        <v>0</v>
      </c>
      <c r="AE62" s="39">
        <v>1</v>
      </c>
      <c r="AF62" s="47">
        <f t="shared" si="48"/>
        <v>0</v>
      </c>
      <c r="AG62" s="62"/>
      <c r="AH62" s="194">
        <f t="shared" si="49"/>
        <v>3</v>
      </c>
      <c r="AI62" s="49">
        <f t="shared" si="50"/>
        <v>0</v>
      </c>
      <c r="AJ62" s="50">
        <f t="shared" si="51"/>
        <v>0</v>
      </c>
      <c r="AK62" s="62"/>
      <c r="AL62" s="194">
        <f t="shared" si="52"/>
        <v>3</v>
      </c>
      <c r="AM62" s="49">
        <f t="shared" si="53"/>
        <v>0</v>
      </c>
      <c r="AN62" s="50">
        <f t="shared" si="54"/>
        <v>0</v>
      </c>
      <c r="AO62" s="62"/>
      <c r="AP62" s="49">
        <f t="shared" si="55"/>
        <v>0</v>
      </c>
      <c r="AQ62" s="50">
        <f t="shared" si="56"/>
        <v>0</v>
      </c>
      <c r="AR62" s="62"/>
      <c r="AS62" s="49">
        <f t="shared" si="57"/>
        <v>0</v>
      </c>
      <c r="AT62" s="50">
        <f t="shared" si="58"/>
        <v>0</v>
      </c>
      <c r="AU62" s="62"/>
      <c r="AV62" s="49">
        <f t="shared" si="59"/>
        <v>0</v>
      </c>
      <c r="AW62" s="50">
        <f t="shared" si="60"/>
        <v>0</v>
      </c>
      <c r="AX62" s="62"/>
      <c r="AY62" s="49">
        <f t="shared" si="61"/>
        <v>0</v>
      </c>
      <c r="AZ62" s="50">
        <f t="shared" si="62"/>
        <v>0</v>
      </c>
      <c r="BA62" s="62"/>
      <c r="BB62" s="49">
        <f t="shared" si="63"/>
        <v>0</v>
      </c>
      <c r="BC62" s="50">
        <f t="shared" si="64"/>
        <v>0</v>
      </c>
      <c r="BD62" s="51">
        <f t="shared" si="65"/>
        <v>0</v>
      </c>
    </row>
    <row r="63" spans="1:56" hidden="1">
      <c r="A63" s="32">
        <v>9</v>
      </c>
      <c r="B63" s="61"/>
      <c r="C63" s="33"/>
      <c r="D63" s="34"/>
      <c r="E63" s="35"/>
      <c r="F63" s="36"/>
      <c r="G63" s="73"/>
      <c r="H63" s="72"/>
      <c r="I63" s="74">
        <f>IF(H63=Tablas!$B$5,Tablas!$C$5,VLOOKUP(H63,Tablas!$B$5:$D$40,2,FALSE))</f>
        <v>1</v>
      </c>
      <c r="J63" s="71">
        <f>IF(I63=0,"",VLOOKUP(I63,Tablas!$C$5:$D$40,2,FALSE))</f>
        <v>0</v>
      </c>
      <c r="K63" s="37" t="str">
        <f t="shared" si="34"/>
        <v>0</v>
      </c>
      <c r="L63" s="38">
        <f t="shared" si="35"/>
        <v>0</v>
      </c>
      <c r="M63" s="38">
        <f t="shared" si="36"/>
        <v>0</v>
      </c>
      <c r="N63" s="38">
        <f t="shared" si="37"/>
        <v>0</v>
      </c>
      <c r="O63" s="38">
        <f t="shared" si="38"/>
        <v>0</v>
      </c>
      <c r="P63" s="38">
        <f t="shared" si="39"/>
        <v>0</v>
      </c>
      <c r="Q63" s="39">
        <v>1</v>
      </c>
      <c r="R63" s="40">
        <f t="shared" si="40"/>
        <v>0</v>
      </c>
      <c r="S63" s="39">
        <v>1</v>
      </c>
      <c r="T63" s="41">
        <f t="shared" si="41"/>
        <v>0</v>
      </c>
      <c r="U63" s="42">
        <f t="shared" si="42"/>
        <v>0</v>
      </c>
      <c r="V63" s="43">
        <f t="shared" si="43"/>
        <v>0</v>
      </c>
      <c r="W63" s="193">
        <f t="shared" si="11"/>
        <v>10.5</v>
      </c>
      <c r="X63" s="44">
        <f t="shared" si="44"/>
        <v>0</v>
      </c>
      <c r="Y63" s="45">
        <f t="shared" si="45"/>
        <v>0</v>
      </c>
      <c r="Z63" s="46" t="s">
        <v>0</v>
      </c>
      <c r="AA63" s="39">
        <v>1</v>
      </c>
      <c r="AB63" s="47">
        <f t="shared" si="46"/>
        <v>0</v>
      </c>
      <c r="AC63" s="39">
        <v>1</v>
      </c>
      <c r="AD63" s="47">
        <f t="shared" si="47"/>
        <v>0</v>
      </c>
      <c r="AE63" s="39">
        <v>1</v>
      </c>
      <c r="AF63" s="47">
        <f t="shared" si="48"/>
        <v>0</v>
      </c>
      <c r="AG63" s="62"/>
      <c r="AH63" s="194">
        <f t="shared" si="49"/>
        <v>3</v>
      </c>
      <c r="AI63" s="49">
        <f t="shared" si="50"/>
        <v>0</v>
      </c>
      <c r="AJ63" s="50">
        <f t="shared" si="51"/>
        <v>0</v>
      </c>
      <c r="AK63" s="62"/>
      <c r="AL63" s="194">
        <f t="shared" si="52"/>
        <v>3</v>
      </c>
      <c r="AM63" s="49">
        <f t="shared" si="53"/>
        <v>0</v>
      </c>
      <c r="AN63" s="50">
        <f t="shared" si="54"/>
        <v>0</v>
      </c>
      <c r="AO63" s="62"/>
      <c r="AP63" s="49">
        <f t="shared" si="55"/>
        <v>0</v>
      </c>
      <c r="AQ63" s="50">
        <f t="shared" si="56"/>
        <v>0</v>
      </c>
      <c r="AR63" s="62"/>
      <c r="AS63" s="49">
        <f t="shared" si="57"/>
        <v>0</v>
      </c>
      <c r="AT63" s="50">
        <f t="shared" si="58"/>
        <v>0</v>
      </c>
      <c r="AU63" s="62"/>
      <c r="AV63" s="49">
        <f t="shared" si="59"/>
        <v>0</v>
      </c>
      <c r="AW63" s="50">
        <f t="shared" si="60"/>
        <v>0</v>
      </c>
      <c r="AX63" s="62"/>
      <c r="AY63" s="49">
        <f t="shared" si="61"/>
        <v>0</v>
      </c>
      <c r="AZ63" s="50">
        <f t="shared" si="62"/>
        <v>0</v>
      </c>
      <c r="BA63" s="62"/>
      <c r="BB63" s="49">
        <f t="shared" si="63"/>
        <v>0</v>
      </c>
      <c r="BC63" s="50">
        <f t="shared" si="64"/>
        <v>0</v>
      </c>
      <c r="BD63" s="51">
        <f t="shared" si="65"/>
        <v>0</v>
      </c>
    </row>
    <row r="64" spans="1:56" hidden="1">
      <c r="A64" s="32">
        <v>9</v>
      </c>
      <c r="B64" s="61"/>
      <c r="C64" s="33"/>
      <c r="D64" s="34"/>
      <c r="E64" s="35"/>
      <c r="F64" s="36"/>
      <c r="G64" s="73"/>
      <c r="H64" s="72"/>
      <c r="I64" s="74">
        <f>IF(H64=Tablas!$B$5,Tablas!$C$5,VLOOKUP(H64,Tablas!$B$5:$D$40,2,FALSE))</f>
        <v>1</v>
      </c>
      <c r="J64" s="71">
        <f>IF(I64=0,"",VLOOKUP(I64,Tablas!$C$5:$D$40,2,FALSE))</f>
        <v>0</v>
      </c>
      <c r="K64" s="37" t="str">
        <f t="shared" si="34"/>
        <v>0</v>
      </c>
      <c r="L64" s="38">
        <f t="shared" si="35"/>
        <v>0</v>
      </c>
      <c r="M64" s="38">
        <f t="shared" si="36"/>
        <v>0</v>
      </c>
      <c r="N64" s="38">
        <f t="shared" si="37"/>
        <v>0</v>
      </c>
      <c r="O64" s="38">
        <f t="shared" si="38"/>
        <v>0</v>
      </c>
      <c r="P64" s="38">
        <f t="shared" si="39"/>
        <v>0</v>
      </c>
      <c r="Q64" s="39">
        <v>1</v>
      </c>
      <c r="R64" s="40">
        <f t="shared" si="40"/>
        <v>0</v>
      </c>
      <c r="S64" s="39">
        <v>1</v>
      </c>
      <c r="T64" s="41">
        <f t="shared" si="41"/>
        <v>0</v>
      </c>
      <c r="U64" s="42">
        <f t="shared" si="42"/>
        <v>0</v>
      </c>
      <c r="V64" s="43">
        <f t="shared" si="43"/>
        <v>0</v>
      </c>
      <c r="W64" s="193">
        <f t="shared" si="11"/>
        <v>10.5</v>
      </c>
      <c r="X64" s="44">
        <f t="shared" si="44"/>
        <v>0</v>
      </c>
      <c r="Y64" s="45">
        <f t="shared" si="45"/>
        <v>0</v>
      </c>
      <c r="Z64" s="46" t="s">
        <v>0</v>
      </c>
      <c r="AA64" s="39">
        <v>1</v>
      </c>
      <c r="AB64" s="47">
        <f t="shared" si="46"/>
        <v>0</v>
      </c>
      <c r="AC64" s="39">
        <v>1</v>
      </c>
      <c r="AD64" s="47">
        <f t="shared" si="47"/>
        <v>0</v>
      </c>
      <c r="AE64" s="39">
        <v>1</v>
      </c>
      <c r="AF64" s="47">
        <f t="shared" si="48"/>
        <v>0</v>
      </c>
      <c r="AG64" s="62"/>
      <c r="AH64" s="194">
        <f t="shared" si="49"/>
        <v>3</v>
      </c>
      <c r="AI64" s="49">
        <f t="shared" si="50"/>
        <v>0</v>
      </c>
      <c r="AJ64" s="50">
        <f t="shared" si="51"/>
        <v>0</v>
      </c>
      <c r="AK64" s="62"/>
      <c r="AL64" s="194">
        <f t="shared" si="52"/>
        <v>3</v>
      </c>
      <c r="AM64" s="49">
        <f t="shared" si="53"/>
        <v>0</v>
      </c>
      <c r="AN64" s="50">
        <f t="shared" si="54"/>
        <v>0</v>
      </c>
      <c r="AO64" s="62"/>
      <c r="AP64" s="49">
        <f t="shared" si="55"/>
        <v>0</v>
      </c>
      <c r="AQ64" s="50">
        <f t="shared" si="56"/>
        <v>0</v>
      </c>
      <c r="AR64" s="62"/>
      <c r="AS64" s="49">
        <f t="shared" si="57"/>
        <v>0</v>
      </c>
      <c r="AT64" s="50">
        <f t="shared" si="58"/>
        <v>0</v>
      </c>
      <c r="AU64" s="62"/>
      <c r="AV64" s="49">
        <f t="shared" si="59"/>
        <v>0</v>
      </c>
      <c r="AW64" s="50">
        <f t="shared" si="60"/>
        <v>0</v>
      </c>
      <c r="AX64" s="62"/>
      <c r="AY64" s="49">
        <f t="shared" si="61"/>
        <v>0</v>
      </c>
      <c r="AZ64" s="50">
        <f t="shared" si="62"/>
        <v>0</v>
      </c>
      <c r="BA64" s="62"/>
      <c r="BB64" s="49">
        <f t="shared" si="63"/>
        <v>0</v>
      </c>
      <c r="BC64" s="50">
        <f t="shared" si="64"/>
        <v>0</v>
      </c>
      <c r="BD64" s="51">
        <f t="shared" si="65"/>
        <v>0</v>
      </c>
    </row>
    <row r="65" spans="1:56" hidden="1">
      <c r="A65" s="32">
        <v>9</v>
      </c>
      <c r="B65" s="61"/>
      <c r="C65" s="33"/>
      <c r="D65" s="34"/>
      <c r="E65" s="35"/>
      <c r="F65" s="36"/>
      <c r="G65" s="73"/>
      <c r="H65" s="72"/>
      <c r="I65" s="74">
        <f>IF(H65=Tablas!$B$5,Tablas!$C$5,VLOOKUP(H65,Tablas!$B$5:$D$40,2,FALSE))</f>
        <v>1</v>
      </c>
      <c r="J65" s="71">
        <f>IF(I65=0,"",VLOOKUP(I65,Tablas!$C$5:$D$40,2,FALSE))</f>
        <v>0</v>
      </c>
      <c r="K65" s="37" t="str">
        <f t="shared" si="34"/>
        <v>0</v>
      </c>
      <c r="L65" s="38">
        <f t="shared" si="35"/>
        <v>0</v>
      </c>
      <c r="M65" s="38">
        <f t="shared" si="36"/>
        <v>0</v>
      </c>
      <c r="N65" s="38">
        <f t="shared" si="37"/>
        <v>0</v>
      </c>
      <c r="O65" s="38">
        <f t="shared" si="38"/>
        <v>0</v>
      </c>
      <c r="P65" s="38">
        <f t="shared" si="39"/>
        <v>0</v>
      </c>
      <c r="Q65" s="39">
        <v>1</v>
      </c>
      <c r="R65" s="40">
        <f t="shared" si="40"/>
        <v>0</v>
      </c>
      <c r="S65" s="39">
        <v>1</v>
      </c>
      <c r="T65" s="41">
        <f t="shared" si="41"/>
        <v>0</v>
      </c>
      <c r="U65" s="42">
        <f t="shared" si="42"/>
        <v>0</v>
      </c>
      <c r="V65" s="43">
        <f t="shared" si="43"/>
        <v>0</v>
      </c>
      <c r="W65" s="193">
        <f t="shared" si="11"/>
        <v>10.5</v>
      </c>
      <c r="X65" s="44">
        <f t="shared" si="44"/>
        <v>0</v>
      </c>
      <c r="Y65" s="45">
        <f t="shared" si="45"/>
        <v>0</v>
      </c>
      <c r="Z65" s="46" t="s">
        <v>0</v>
      </c>
      <c r="AA65" s="39">
        <v>1</v>
      </c>
      <c r="AB65" s="47">
        <f t="shared" si="46"/>
        <v>0</v>
      </c>
      <c r="AC65" s="39">
        <v>1</v>
      </c>
      <c r="AD65" s="47">
        <f t="shared" si="47"/>
        <v>0</v>
      </c>
      <c r="AE65" s="39">
        <v>1</v>
      </c>
      <c r="AF65" s="47">
        <f t="shared" si="48"/>
        <v>0</v>
      </c>
      <c r="AG65" s="62"/>
      <c r="AH65" s="194">
        <f t="shared" si="49"/>
        <v>3</v>
      </c>
      <c r="AI65" s="49">
        <f t="shared" si="50"/>
        <v>0</v>
      </c>
      <c r="AJ65" s="50">
        <f t="shared" si="51"/>
        <v>0</v>
      </c>
      <c r="AK65" s="62"/>
      <c r="AL65" s="194">
        <f t="shared" si="52"/>
        <v>3</v>
      </c>
      <c r="AM65" s="49">
        <f t="shared" si="53"/>
        <v>0</v>
      </c>
      <c r="AN65" s="50">
        <f t="shared" si="54"/>
        <v>0</v>
      </c>
      <c r="AO65" s="62"/>
      <c r="AP65" s="49">
        <f t="shared" si="55"/>
        <v>0</v>
      </c>
      <c r="AQ65" s="50">
        <f t="shared" si="56"/>
        <v>0</v>
      </c>
      <c r="AR65" s="62"/>
      <c r="AS65" s="49">
        <f t="shared" si="57"/>
        <v>0</v>
      </c>
      <c r="AT65" s="50">
        <f t="shared" si="58"/>
        <v>0</v>
      </c>
      <c r="AU65" s="62"/>
      <c r="AV65" s="49">
        <f t="shared" si="59"/>
        <v>0</v>
      </c>
      <c r="AW65" s="50">
        <f t="shared" si="60"/>
        <v>0</v>
      </c>
      <c r="AX65" s="62"/>
      <c r="AY65" s="49">
        <f t="shared" si="61"/>
        <v>0</v>
      </c>
      <c r="AZ65" s="50">
        <f t="shared" si="62"/>
        <v>0</v>
      </c>
      <c r="BA65" s="62"/>
      <c r="BB65" s="49">
        <f t="shared" si="63"/>
        <v>0</v>
      </c>
      <c r="BC65" s="50">
        <f t="shared" si="64"/>
        <v>0</v>
      </c>
      <c r="BD65" s="51">
        <f t="shared" si="65"/>
        <v>0</v>
      </c>
    </row>
    <row r="66" spans="1:56" hidden="1">
      <c r="A66" s="32">
        <v>9</v>
      </c>
      <c r="B66" s="61"/>
      <c r="C66" s="33"/>
      <c r="D66" s="34"/>
      <c r="E66" s="35"/>
      <c r="F66" s="36"/>
      <c r="G66" s="73"/>
      <c r="H66" s="72"/>
      <c r="I66" s="74">
        <f>IF(H66=Tablas!$B$5,Tablas!$C$5,VLOOKUP(H66,Tablas!$B$5:$D$40,2,FALSE))</f>
        <v>1</v>
      </c>
      <c r="J66" s="71">
        <f>IF(I66=0,"",VLOOKUP(I66,Tablas!$C$5:$D$40,2,FALSE))</f>
        <v>0</v>
      </c>
      <c r="K66" s="37" t="str">
        <f t="shared" si="34"/>
        <v>0</v>
      </c>
      <c r="L66" s="38">
        <f t="shared" si="35"/>
        <v>0</v>
      </c>
      <c r="M66" s="38">
        <f t="shared" si="36"/>
        <v>0</v>
      </c>
      <c r="N66" s="38">
        <f t="shared" si="37"/>
        <v>0</v>
      </c>
      <c r="O66" s="38">
        <f t="shared" si="38"/>
        <v>0</v>
      </c>
      <c r="P66" s="38">
        <f t="shared" si="39"/>
        <v>0</v>
      </c>
      <c r="Q66" s="39">
        <v>1</v>
      </c>
      <c r="R66" s="40">
        <f t="shared" si="40"/>
        <v>0</v>
      </c>
      <c r="S66" s="39">
        <v>1</v>
      </c>
      <c r="T66" s="41">
        <f t="shared" si="41"/>
        <v>0</v>
      </c>
      <c r="U66" s="42">
        <f t="shared" si="42"/>
        <v>0</v>
      </c>
      <c r="V66" s="43">
        <f t="shared" si="43"/>
        <v>0</v>
      </c>
      <c r="W66" s="193">
        <f t="shared" si="11"/>
        <v>10.5</v>
      </c>
      <c r="X66" s="44">
        <f t="shared" ref="X66:X76" si="66">IF(V66="","",W66*V66)</f>
        <v>0</v>
      </c>
      <c r="Y66" s="45">
        <f t="shared" si="45"/>
        <v>0</v>
      </c>
      <c r="Z66" s="46" t="s">
        <v>0</v>
      </c>
      <c r="AA66" s="39">
        <v>1</v>
      </c>
      <c r="AB66" s="47">
        <f t="shared" si="46"/>
        <v>0</v>
      </c>
      <c r="AC66" s="39">
        <v>1</v>
      </c>
      <c r="AD66" s="47">
        <f t="shared" si="47"/>
        <v>0</v>
      </c>
      <c r="AE66" s="39">
        <v>1</v>
      </c>
      <c r="AF66" s="47">
        <f t="shared" si="48"/>
        <v>0</v>
      </c>
      <c r="AG66" s="62"/>
      <c r="AH66" s="194">
        <f t="shared" ref="AH66:AH76" si="67">+$AI$4</f>
        <v>3</v>
      </c>
      <c r="AI66" s="49">
        <f t="shared" si="50"/>
        <v>0</v>
      </c>
      <c r="AJ66" s="50">
        <f t="shared" si="51"/>
        <v>0</v>
      </c>
      <c r="AK66" s="62"/>
      <c r="AL66" s="194">
        <f t="shared" ref="AL66:AL76" si="68">+$AM$4</f>
        <v>3</v>
      </c>
      <c r="AM66" s="49">
        <f t="shared" si="53"/>
        <v>0</v>
      </c>
      <c r="AN66" s="50">
        <f t="shared" si="54"/>
        <v>0</v>
      </c>
      <c r="AO66" s="62"/>
      <c r="AP66" s="49">
        <f t="shared" si="55"/>
        <v>0</v>
      </c>
      <c r="AQ66" s="50">
        <f t="shared" si="56"/>
        <v>0</v>
      </c>
      <c r="AR66" s="62"/>
      <c r="AS66" s="49">
        <f t="shared" si="57"/>
        <v>0</v>
      </c>
      <c r="AT66" s="50">
        <f t="shared" si="58"/>
        <v>0</v>
      </c>
      <c r="AU66" s="62"/>
      <c r="AV66" s="49">
        <f t="shared" si="59"/>
        <v>0</v>
      </c>
      <c r="AW66" s="50">
        <f t="shared" si="60"/>
        <v>0</v>
      </c>
      <c r="AX66" s="62"/>
      <c r="AY66" s="49">
        <f t="shared" si="61"/>
        <v>0</v>
      </c>
      <c r="AZ66" s="50">
        <f t="shared" si="62"/>
        <v>0</v>
      </c>
      <c r="BA66" s="62"/>
      <c r="BB66" s="49">
        <f t="shared" si="63"/>
        <v>0</v>
      </c>
      <c r="BC66" s="50">
        <f t="shared" si="64"/>
        <v>0</v>
      </c>
      <c r="BD66" s="51">
        <f t="shared" si="65"/>
        <v>0</v>
      </c>
    </row>
    <row r="67" spans="1:56" hidden="1">
      <c r="A67" s="32">
        <v>9</v>
      </c>
      <c r="B67" s="61"/>
      <c r="C67" s="33"/>
      <c r="D67" s="34"/>
      <c r="E67" s="35"/>
      <c r="F67" s="36"/>
      <c r="G67" s="73"/>
      <c r="H67" s="72"/>
      <c r="I67" s="74">
        <f>IF(H67=Tablas!$B$5,Tablas!$C$5,VLOOKUP(H67,Tablas!$B$5:$D$40,2,FALSE))</f>
        <v>1</v>
      </c>
      <c r="J67" s="71">
        <f>IF(I67=0,"",VLOOKUP(I67,Tablas!$C$5:$D$40,2,FALSE))</f>
        <v>0</v>
      </c>
      <c r="K67" s="37" t="str">
        <f t="shared" ref="K67:K70" si="69">IF(G67=0,"0",F67/G67)</f>
        <v>0</v>
      </c>
      <c r="L67" s="38">
        <f t="shared" si="35"/>
        <v>0</v>
      </c>
      <c r="M67" s="38">
        <f t="shared" si="36"/>
        <v>0</v>
      </c>
      <c r="N67" s="38">
        <f t="shared" si="37"/>
        <v>0</v>
      </c>
      <c r="O67" s="38">
        <f t="shared" si="38"/>
        <v>0</v>
      </c>
      <c r="P67" s="38">
        <f t="shared" si="39"/>
        <v>0</v>
      </c>
      <c r="Q67" s="39">
        <v>1</v>
      </c>
      <c r="R67" s="40">
        <f t="shared" ref="R67:R70" si="70">(IF($Y67=6,$K67,)+IF($Y67=7,$K67,)+IF($Y67=12,$K67*2,)+IF($Y67=18,$K67*3,)+IF($Y67=28,$K67*4,0)+IF($Y67=21,$K67*3,)+IF($Y67=42,$K67*6,0)+IF($Y67=14,$K67*2,))*Q67</f>
        <v>0</v>
      </c>
      <c r="S67" s="39">
        <v>1</v>
      </c>
      <c r="T67" s="41">
        <f t="shared" ref="T67:T70" si="71">(IF($Y67=7,$K67,)+IF($Y67=21,$K67*3,)+IF($Y67=42,$K67*6,0)+IF($Y67=28,$K67*4,0)+IF($Y67=14,$K67*2,))*S67</f>
        <v>0</v>
      </c>
      <c r="U67" s="42">
        <f t="shared" ref="U67:U70" si="72">SUM(+L67+M67+N67+O67+P67+R67+T67)</f>
        <v>0</v>
      </c>
      <c r="V67" s="43">
        <f t="shared" ref="V67:V70" si="73">+U67*4.345</f>
        <v>0</v>
      </c>
      <c r="W67" s="193">
        <f t="shared" si="11"/>
        <v>10.5</v>
      </c>
      <c r="X67" s="44">
        <f t="shared" ref="X67:X70" si="74">IF(V67="","",W67*V67)</f>
        <v>0</v>
      </c>
      <c r="Y67" s="45">
        <f t="shared" ref="Y67:Y70" si="75">ROUND(J67/4.3452380952381,1)</f>
        <v>0</v>
      </c>
      <c r="Z67" s="46" t="s">
        <v>0</v>
      </c>
      <c r="AA67" s="39">
        <v>1</v>
      </c>
      <c r="AB67" s="47">
        <f t="shared" ref="AB67:AB70" si="76">+IF($Z67="M",$U67,IF($Z67="MT",$U67/2,IF(Z67="MN",$U67/2,IF($Z67="MTN",$U67/3,0))))*AA67</f>
        <v>0</v>
      </c>
      <c r="AC67" s="39">
        <v>1</v>
      </c>
      <c r="AD67" s="47">
        <f t="shared" ref="AD67:AD70" si="77">+IF($Z67="T",$U67,IF($Z67="MT",$U67/2,IF($Z67="TN",$U67/2,IF($Z67="MTN",$U67/3,0))))*AC67</f>
        <v>0</v>
      </c>
      <c r="AE67" s="39">
        <v>1</v>
      </c>
      <c r="AF67" s="47">
        <f t="shared" ref="AF67:AF70" si="78">+IF($Z67="N",$U67,IF($Z67="MN",$U67/2,IF($Z67="TN",$U67/2,IF($Z67="MTN",$U67/3,0))))*AE67</f>
        <v>0</v>
      </c>
      <c r="AG67" s="62"/>
      <c r="AH67" s="194">
        <f t="shared" si="67"/>
        <v>3</v>
      </c>
      <c r="AI67" s="49">
        <f t="shared" ref="AI67:AI70" si="79">IF(AJ$4=0,0,(AG67/AJ$4))</f>
        <v>0</v>
      </c>
      <c r="AJ67" s="50">
        <f t="shared" ref="AJ67:AJ70" si="80">IF(AJ$4=0,0,(AI67*AI$4/12))</f>
        <v>0</v>
      </c>
      <c r="AK67" s="62"/>
      <c r="AL67" s="194">
        <f t="shared" si="68"/>
        <v>3</v>
      </c>
      <c r="AM67" s="49">
        <f t="shared" ref="AM67:AM70" si="81">IF(AN$4=0,0,(AK67/AN$4))</f>
        <v>0</v>
      </c>
      <c r="AN67" s="50">
        <f t="shared" ref="AN67:AN70" si="82">IF(AN$4=0,0,(AM67*AM$4/12))</f>
        <v>0</v>
      </c>
      <c r="AO67" s="62"/>
      <c r="AP67" s="49">
        <f t="shared" ref="AP67:AP70" si="83">IF(AQ$4=0,0,(AO67/AQ$4))</f>
        <v>0</v>
      </c>
      <c r="AQ67" s="50">
        <f t="shared" ref="AQ67:AQ70" si="84">IF(AQ$4=0,0,(AP67*AP$4/12))</f>
        <v>0</v>
      </c>
      <c r="AR67" s="62"/>
      <c r="AS67" s="49">
        <f t="shared" ref="AS67:AS70" si="85">IF(AT$4=0,0,(AR67/AT$4))</f>
        <v>0</v>
      </c>
      <c r="AT67" s="50">
        <f t="shared" ref="AT67:AT70" si="86">IF(AT$4=0,0,(AS67*AS$4/12))</f>
        <v>0</v>
      </c>
      <c r="AU67" s="62"/>
      <c r="AV67" s="49">
        <f t="shared" ref="AV67:AV70" si="87">IF(AW$4=0,0,(AU67/AW$4))</f>
        <v>0</v>
      </c>
      <c r="AW67" s="50">
        <f t="shared" ref="AW67:AW70" si="88">IF(AW$4=0,0,(AV67*AV$4/12))</f>
        <v>0</v>
      </c>
      <c r="AX67" s="62"/>
      <c r="AY67" s="49">
        <f t="shared" ref="AY67:AY70" si="89">IF(AZ$4=0,0,(AX67/AZ$4))</f>
        <v>0</v>
      </c>
      <c r="AZ67" s="50">
        <f t="shared" ref="AZ67:AZ70" si="90">IF(AZ$4=0,0,(AY67*AY$4/12))</f>
        <v>0</v>
      </c>
      <c r="BA67" s="62"/>
      <c r="BB67" s="49">
        <f t="shared" ref="BB67:BB70" si="91">IF(BC$4=0,0,(BA67/BC$4))</f>
        <v>0</v>
      </c>
      <c r="BC67" s="50">
        <f t="shared" ref="BC67:BC70" si="92">IF(BC$4=0,0,(BB67*BB$4/12))</f>
        <v>0</v>
      </c>
      <c r="BD67" s="51">
        <f t="shared" ref="BD67:BD70" si="93">+AJ67+AN67+AQ67+AT67+AW67+AZ67+BC67</f>
        <v>0</v>
      </c>
    </row>
    <row r="68" spans="1:56" hidden="1">
      <c r="A68" s="32">
        <v>9</v>
      </c>
      <c r="B68" s="61"/>
      <c r="C68" s="33"/>
      <c r="D68" s="34"/>
      <c r="E68" s="35"/>
      <c r="F68" s="36"/>
      <c r="G68" s="73"/>
      <c r="H68" s="72"/>
      <c r="I68" s="74">
        <f>IF(H68=Tablas!$B$5,Tablas!$C$5,VLOOKUP(H68,Tablas!$B$5:$D$40,2,FALSE))</f>
        <v>1</v>
      </c>
      <c r="J68" s="71">
        <f>IF(I68=0,"",VLOOKUP(I68,Tablas!$C$5:$D$40,2,FALSE))</f>
        <v>0</v>
      </c>
      <c r="K68" s="37" t="str">
        <f t="shared" si="69"/>
        <v>0</v>
      </c>
      <c r="L68" s="38">
        <f t="shared" si="35"/>
        <v>0</v>
      </c>
      <c r="M68" s="38">
        <f t="shared" si="36"/>
        <v>0</v>
      </c>
      <c r="N68" s="38">
        <f t="shared" si="37"/>
        <v>0</v>
      </c>
      <c r="O68" s="38">
        <f t="shared" si="38"/>
        <v>0</v>
      </c>
      <c r="P68" s="38">
        <f t="shared" si="39"/>
        <v>0</v>
      </c>
      <c r="Q68" s="39">
        <v>1</v>
      </c>
      <c r="R68" s="40">
        <f t="shared" si="70"/>
        <v>0</v>
      </c>
      <c r="S68" s="39">
        <v>1</v>
      </c>
      <c r="T68" s="41">
        <f t="shared" si="71"/>
        <v>0</v>
      </c>
      <c r="U68" s="42">
        <f t="shared" si="72"/>
        <v>0</v>
      </c>
      <c r="V68" s="43">
        <f t="shared" si="73"/>
        <v>0</v>
      </c>
      <c r="W68" s="193">
        <f t="shared" si="11"/>
        <v>10.5</v>
      </c>
      <c r="X68" s="44">
        <f t="shared" si="74"/>
        <v>0</v>
      </c>
      <c r="Y68" s="45">
        <f t="shared" si="75"/>
        <v>0</v>
      </c>
      <c r="Z68" s="46" t="s">
        <v>0</v>
      </c>
      <c r="AA68" s="39">
        <v>1</v>
      </c>
      <c r="AB68" s="47">
        <f t="shared" si="76"/>
        <v>0</v>
      </c>
      <c r="AC68" s="39">
        <v>1</v>
      </c>
      <c r="AD68" s="47">
        <f t="shared" si="77"/>
        <v>0</v>
      </c>
      <c r="AE68" s="39">
        <v>1</v>
      </c>
      <c r="AF68" s="47">
        <f t="shared" si="78"/>
        <v>0</v>
      </c>
      <c r="AG68" s="62"/>
      <c r="AH68" s="194">
        <f t="shared" si="67"/>
        <v>3</v>
      </c>
      <c r="AI68" s="49">
        <f t="shared" si="79"/>
        <v>0</v>
      </c>
      <c r="AJ68" s="50">
        <f t="shared" si="80"/>
        <v>0</v>
      </c>
      <c r="AK68" s="62"/>
      <c r="AL68" s="194">
        <f t="shared" si="68"/>
        <v>3</v>
      </c>
      <c r="AM68" s="49">
        <f t="shared" si="81"/>
        <v>0</v>
      </c>
      <c r="AN68" s="50">
        <f t="shared" si="82"/>
        <v>0</v>
      </c>
      <c r="AO68" s="62"/>
      <c r="AP68" s="49">
        <f t="shared" si="83"/>
        <v>0</v>
      </c>
      <c r="AQ68" s="50">
        <f t="shared" si="84"/>
        <v>0</v>
      </c>
      <c r="AR68" s="62"/>
      <c r="AS68" s="49">
        <f t="shared" si="85"/>
        <v>0</v>
      </c>
      <c r="AT68" s="50">
        <f t="shared" si="86"/>
        <v>0</v>
      </c>
      <c r="AU68" s="62"/>
      <c r="AV68" s="49">
        <f t="shared" si="87"/>
        <v>0</v>
      </c>
      <c r="AW68" s="50">
        <f t="shared" si="88"/>
        <v>0</v>
      </c>
      <c r="AX68" s="62"/>
      <c r="AY68" s="49">
        <f t="shared" si="89"/>
        <v>0</v>
      </c>
      <c r="AZ68" s="50">
        <f t="shared" si="90"/>
        <v>0</v>
      </c>
      <c r="BA68" s="62"/>
      <c r="BB68" s="49">
        <f t="shared" si="91"/>
        <v>0</v>
      </c>
      <c r="BC68" s="50">
        <f t="shared" si="92"/>
        <v>0</v>
      </c>
      <c r="BD68" s="51">
        <f t="shared" si="93"/>
        <v>0</v>
      </c>
    </row>
    <row r="69" spans="1:56" hidden="1">
      <c r="A69" s="32">
        <v>9</v>
      </c>
      <c r="B69" s="61"/>
      <c r="C69" s="33"/>
      <c r="D69" s="34"/>
      <c r="E69" s="35"/>
      <c r="F69" s="36"/>
      <c r="G69" s="73"/>
      <c r="H69" s="72"/>
      <c r="I69" s="74">
        <f>IF(H69=Tablas!$B$5,Tablas!$C$5,VLOOKUP(H69,Tablas!$B$5:$D$40,2,FALSE))</f>
        <v>1</v>
      </c>
      <c r="J69" s="71">
        <f>IF(I69=0,"",VLOOKUP(I69,Tablas!$C$5:$D$40,2,FALSE))</f>
        <v>0</v>
      </c>
      <c r="K69" s="37" t="str">
        <f t="shared" si="69"/>
        <v>0</v>
      </c>
      <c r="L69" s="38">
        <f t="shared" si="35"/>
        <v>0</v>
      </c>
      <c r="M69" s="38">
        <f t="shared" si="36"/>
        <v>0</v>
      </c>
      <c r="N69" s="38">
        <f t="shared" si="37"/>
        <v>0</v>
      </c>
      <c r="O69" s="38">
        <f t="shared" si="38"/>
        <v>0</v>
      </c>
      <c r="P69" s="38">
        <f t="shared" si="39"/>
        <v>0</v>
      </c>
      <c r="Q69" s="39">
        <v>1</v>
      </c>
      <c r="R69" s="40">
        <f t="shared" si="70"/>
        <v>0</v>
      </c>
      <c r="S69" s="39">
        <v>1</v>
      </c>
      <c r="T69" s="41">
        <f t="shared" si="71"/>
        <v>0</v>
      </c>
      <c r="U69" s="42">
        <f t="shared" si="72"/>
        <v>0</v>
      </c>
      <c r="V69" s="43">
        <f t="shared" si="73"/>
        <v>0</v>
      </c>
      <c r="W69" s="193">
        <f t="shared" si="11"/>
        <v>10.5</v>
      </c>
      <c r="X69" s="44">
        <f t="shared" si="74"/>
        <v>0</v>
      </c>
      <c r="Y69" s="45">
        <f t="shared" si="75"/>
        <v>0</v>
      </c>
      <c r="Z69" s="46" t="s">
        <v>0</v>
      </c>
      <c r="AA69" s="39">
        <v>1</v>
      </c>
      <c r="AB69" s="47">
        <f t="shared" si="76"/>
        <v>0</v>
      </c>
      <c r="AC69" s="39">
        <v>1</v>
      </c>
      <c r="AD69" s="47">
        <f t="shared" si="77"/>
        <v>0</v>
      </c>
      <c r="AE69" s="39">
        <v>1</v>
      </c>
      <c r="AF69" s="47">
        <f t="shared" si="78"/>
        <v>0</v>
      </c>
      <c r="AG69" s="62"/>
      <c r="AH69" s="194">
        <f t="shared" si="67"/>
        <v>3</v>
      </c>
      <c r="AI69" s="49">
        <f t="shared" si="79"/>
        <v>0</v>
      </c>
      <c r="AJ69" s="50">
        <f t="shared" si="80"/>
        <v>0</v>
      </c>
      <c r="AK69" s="62"/>
      <c r="AL69" s="194">
        <f t="shared" si="68"/>
        <v>3</v>
      </c>
      <c r="AM69" s="49">
        <f t="shared" si="81"/>
        <v>0</v>
      </c>
      <c r="AN69" s="50">
        <f t="shared" si="82"/>
        <v>0</v>
      </c>
      <c r="AO69" s="62"/>
      <c r="AP69" s="49">
        <f t="shared" si="83"/>
        <v>0</v>
      </c>
      <c r="AQ69" s="50">
        <f t="shared" si="84"/>
        <v>0</v>
      </c>
      <c r="AR69" s="62"/>
      <c r="AS69" s="49">
        <f t="shared" si="85"/>
        <v>0</v>
      </c>
      <c r="AT69" s="50">
        <f t="shared" si="86"/>
        <v>0</v>
      </c>
      <c r="AU69" s="62"/>
      <c r="AV69" s="49">
        <f t="shared" si="87"/>
        <v>0</v>
      </c>
      <c r="AW69" s="50">
        <f t="shared" si="88"/>
        <v>0</v>
      </c>
      <c r="AX69" s="62"/>
      <c r="AY69" s="49">
        <f t="shared" si="89"/>
        <v>0</v>
      </c>
      <c r="AZ69" s="50">
        <f t="shared" si="90"/>
        <v>0</v>
      </c>
      <c r="BA69" s="62"/>
      <c r="BB69" s="49">
        <f t="shared" si="91"/>
        <v>0</v>
      </c>
      <c r="BC69" s="50">
        <f t="shared" si="92"/>
        <v>0</v>
      </c>
      <c r="BD69" s="51">
        <f t="shared" si="93"/>
        <v>0</v>
      </c>
    </row>
    <row r="70" spans="1:56" hidden="1">
      <c r="A70" s="32">
        <v>9</v>
      </c>
      <c r="B70" s="61"/>
      <c r="C70" s="33"/>
      <c r="D70" s="34"/>
      <c r="E70" s="35"/>
      <c r="F70" s="36"/>
      <c r="G70" s="73"/>
      <c r="H70" s="72"/>
      <c r="I70" s="74">
        <f>IF(H70=Tablas!$B$5,Tablas!$C$5,VLOOKUP(H70,Tablas!$B$5:$D$40,2,FALSE))</f>
        <v>1</v>
      </c>
      <c r="J70" s="71">
        <f>IF(I70=0,"",VLOOKUP(I70,Tablas!$C$5:$D$40,2,FALSE))</f>
        <v>0</v>
      </c>
      <c r="K70" s="37" t="str">
        <f t="shared" si="69"/>
        <v>0</v>
      </c>
      <c r="L70" s="38">
        <f t="shared" si="35"/>
        <v>0</v>
      </c>
      <c r="M70" s="38">
        <f t="shared" si="36"/>
        <v>0</v>
      </c>
      <c r="N70" s="38">
        <f t="shared" si="37"/>
        <v>0</v>
      </c>
      <c r="O70" s="38">
        <f t="shared" si="38"/>
        <v>0</v>
      </c>
      <c r="P70" s="38">
        <f t="shared" si="39"/>
        <v>0</v>
      </c>
      <c r="Q70" s="39">
        <v>1</v>
      </c>
      <c r="R70" s="40">
        <f t="shared" si="70"/>
        <v>0</v>
      </c>
      <c r="S70" s="39">
        <v>1</v>
      </c>
      <c r="T70" s="41">
        <f t="shared" si="71"/>
        <v>0</v>
      </c>
      <c r="U70" s="42">
        <f t="shared" si="72"/>
        <v>0</v>
      </c>
      <c r="V70" s="43">
        <f t="shared" si="73"/>
        <v>0</v>
      </c>
      <c r="W70" s="193">
        <f t="shared" si="11"/>
        <v>10.5</v>
      </c>
      <c r="X70" s="44">
        <f t="shared" si="74"/>
        <v>0</v>
      </c>
      <c r="Y70" s="45">
        <f t="shared" si="75"/>
        <v>0</v>
      </c>
      <c r="Z70" s="46" t="s">
        <v>0</v>
      </c>
      <c r="AA70" s="39">
        <v>1</v>
      </c>
      <c r="AB70" s="47">
        <f t="shared" si="76"/>
        <v>0</v>
      </c>
      <c r="AC70" s="39">
        <v>1</v>
      </c>
      <c r="AD70" s="47">
        <f t="shared" si="77"/>
        <v>0</v>
      </c>
      <c r="AE70" s="39">
        <v>1</v>
      </c>
      <c r="AF70" s="47">
        <f t="shared" si="78"/>
        <v>0</v>
      </c>
      <c r="AG70" s="62"/>
      <c r="AH70" s="194">
        <f t="shared" si="67"/>
        <v>3</v>
      </c>
      <c r="AI70" s="49">
        <f t="shared" si="79"/>
        <v>0</v>
      </c>
      <c r="AJ70" s="50">
        <f t="shared" si="80"/>
        <v>0</v>
      </c>
      <c r="AK70" s="62"/>
      <c r="AL70" s="194">
        <f t="shared" si="68"/>
        <v>3</v>
      </c>
      <c r="AM70" s="49">
        <f t="shared" si="81"/>
        <v>0</v>
      </c>
      <c r="AN70" s="50">
        <f t="shared" si="82"/>
        <v>0</v>
      </c>
      <c r="AO70" s="62"/>
      <c r="AP70" s="49">
        <f t="shared" si="83"/>
        <v>0</v>
      </c>
      <c r="AQ70" s="50">
        <f t="shared" si="84"/>
        <v>0</v>
      </c>
      <c r="AR70" s="62"/>
      <c r="AS70" s="49">
        <f t="shared" si="85"/>
        <v>0</v>
      </c>
      <c r="AT70" s="50">
        <f t="shared" si="86"/>
        <v>0</v>
      </c>
      <c r="AU70" s="62"/>
      <c r="AV70" s="49">
        <f t="shared" si="87"/>
        <v>0</v>
      </c>
      <c r="AW70" s="50">
        <f t="shared" si="88"/>
        <v>0</v>
      </c>
      <c r="AX70" s="62"/>
      <c r="AY70" s="49">
        <f t="shared" si="89"/>
        <v>0</v>
      </c>
      <c r="AZ70" s="50">
        <f t="shared" si="90"/>
        <v>0</v>
      </c>
      <c r="BA70" s="62"/>
      <c r="BB70" s="49">
        <f t="shared" si="91"/>
        <v>0</v>
      </c>
      <c r="BC70" s="50">
        <f t="shared" si="92"/>
        <v>0</v>
      </c>
      <c r="BD70" s="51">
        <f t="shared" si="93"/>
        <v>0</v>
      </c>
    </row>
    <row r="71" spans="1:56" hidden="1">
      <c r="A71" s="32">
        <v>9</v>
      </c>
      <c r="B71" s="61"/>
      <c r="C71" s="33"/>
      <c r="D71" s="34"/>
      <c r="E71" s="35"/>
      <c r="F71" s="36"/>
      <c r="G71" s="73"/>
      <c r="H71" s="72"/>
      <c r="I71" s="74">
        <f>IF(H71=Tablas!$B$5,Tablas!$C$5,VLOOKUP(H71,Tablas!$B$5:$D$40,2,FALSE))</f>
        <v>1</v>
      </c>
      <c r="J71" s="71">
        <f>IF(I71=0,"",VLOOKUP(I71,Tablas!$C$5:$D$40,2,FALSE))</f>
        <v>0</v>
      </c>
      <c r="K71" s="37" t="str">
        <f t="shared" si="34"/>
        <v>0</v>
      </c>
      <c r="L71" s="38">
        <f t="shared" si="35"/>
        <v>0</v>
      </c>
      <c r="M71" s="38">
        <f t="shared" si="36"/>
        <v>0</v>
      </c>
      <c r="N71" s="38">
        <f t="shared" si="37"/>
        <v>0</v>
      </c>
      <c r="O71" s="38">
        <f t="shared" si="38"/>
        <v>0</v>
      </c>
      <c r="P71" s="38">
        <f t="shared" si="39"/>
        <v>0</v>
      </c>
      <c r="Q71" s="39">
        <v>1</v>
      </c>
      <c r="R71" s="40">
        <f t="shared" si="40"/>
        <v>0</v>
      </c>
      <c r="S71" s="39">
        <v>1</v>
      </c>
      <c r="T71" s="41">
        <f t="shared" si="41"/>
        <v>0</v>
      </c>
      <c r="U71" s="42">
        <f t="shared" si="42"/>
        <v>0</v>
      </c>
      <c r="V71" s="43">
        <f t="shared" si="43"/>
        <v>0</v>
      </c>
      <c r="W71" s="193">
        <f t="shared" si="11"/>
        <v>10.5</v>
      </c>
      <c r="X71" s="44">
        <f t="shared" si="66"/>
        <v>0</v>
      </c>
      <c r="Y71" s="45">
        <f t="shared" si="45"/>
        <v>0</v>
      </c>
      <c r="Z71" s="46" t="s">
        <v>0</v>
      </c>
      <c r="AA71" s="39">
        <v>1</v>
      </c>
      <c r="AB71" s="47">
        <f t="shared" si="46"/>
        <v>0</v>
      </c>
      <c r="AC71" s="39">
        <v>1</v>
      </c>
      <c r="AD71" s="47">
        <f t="shared" si="47"/>
        <v>0</v>
      </c>
      <c r="AE71" s="39">
        <v>1</v>
      </c>
      <c r="AF71" s="47">
        <f t="shared" si="48"/>
        <v>0</v>
      </c>
      <c r="AG71" s="62"/>
      <c r="AH71" s="194">
        <f t="shared" si="67"/>
        <v>3</v>
      </c>
      <c r="AI71" s="49">
        <f t="shared" si="50"/>
        <v>0</v>
      </c>
      <c r="AJ71" s="50">
        <f t="shared" si="51"/>
        <v>0</v>
      </c>
      <c r="AK71" s="62"/>
      <c r="AL71" s="194">
        <f t="shared" si="68"/>
        <v>3</v>
      </c>
      <c r="AM71" s="49">
        <f t="shared" si="53"/>
        <v>0</v>
      </c>
      <c r="AN71" s="50">
        <f t="shared" si="54"/>
        <v>0</v>
      </c>
      <c r="AO71" s="62"/>
      <c r="AP71" s="49">
        <f t="shared" si="55"/>
        <v>0</v>
      </c>
      <c r="AQ71" s="50">
        <f t="shared" si="56"/>
        <v>0</v>
      </c>
      <c r="AR71" s="62"/>
      <c r="AS71" s="49">
        <f t="shared" si="57"/>
        <v>0</v>
      </c>
      <c r="AT71" s="50">
        <f t="shared" si="58"/>
        <v>0</v>
      </c>
      <c r="AU71" s="62"/>
      <c r="AV71" s="49">
        <f t="shared" si="59"/>
        <v>0</v>
      </c>
      <c r="AW71" s="50">
        <f t="shared" si="60"/>
        <v>0</v>
      </c>
      <c r="AX71" s="62"/>
      <c r="AY71" s="49">
        <f t="shared" si="61"/>
        <v>0</v>
      </c>
      <c r="AZ71" s="50">
        <f t="shared" si="62"/>
        <v>0</v>
      </c>
      <c r="BA71" s="62"/>
      <c r="BB71" s="49">
        <f t="shared" si="63"/>
        <v>0</v>
      </c>
      <c r="BC71" s="50">
        <f t="shared" si="64"/>
        <v>0</v>
      </c>
      <c r="BD71" s="51">
        <f t="shared" si="65"/>
        <v>0</v>
      </c>
    </row>
    <row r="72" spans="1:56" hidden="1">
      <c r="A72" s="32">
        <v>9</v>
      </c>
      <c r="B72" s="61"/>
      <c r="C72" s="33"/>
      <c r="D72" s="34"/>
      <c r="E72" s="35"/>
      <c r="F72" s="36"/>
      <c r="G72" s="73"/>
      <c r="H72" s="72"/>
      <c r="I72" s="74">
        <f>IF(H72=Tablas!$B$5,Tablas!$C$5,VLOOKUP(H72,Tablas!$B$5:$D$40,2,FALSE))</f>
        <v>1</v>
      </c>
      <c r="J72" s="71">
        <f>IF(I72=0,"",VLOOKUP(I72,Tablas!$C$5:$D$40,2,FALSE))</f>
        <v>0</v>
      </c>
      <c r="K72" s="37" t="str">
        <f t="shared" si="34"/>
        <v>0</v>
      </c>
      <c r="L72" s="38">
        <f t="shared" si="35"/>
        <v>0</v>
      </c>
      <c r="M72" s="38">
        <f t="shared" si="36"/>
        <v>0</v>
      </c>
      <c r="N72" s="38">
        <f t="shared" si="37"/>
        <v>0</v>
      </c>
      <c r="O72" s="38">
        <f t="shared" si="38"/>
        <v>0</v>
      </c>
      <c r="P72" s="38">
        <f t="shared" si="39"/>
        <v>0</v>
      </c>
      <c r="Q72" s="39">
        <v>1</v>
      </c>
      <c r="R72" s="40">
        <f t="shared" si="40"/>
        <v>0</v>
      </c>
      <c r="S72" s="39">
        <v>1</v>
      </c>
      <c r="T72" s="41">
        <f t="shared" si="41"/>
        <v>0</v>
      </c>
      <c r="U72" s="42">
        <f t="shared" si="42"/>
        <v>0</v>
      </c>
      <c r="V72" s="43">
        <f t="shared" si="43"/>
        <v>0</v>
      </c>
      <c r="W72" s="193">
        <f t="shared" ref="W72:W75" si="94">$X$4</f>
        <v>10.5</v>
      </c>
      <c r="X72" s="44">
        <f t="shared" si="66"/>
        <v>0</v>
      </c>
      <c r="Y72" s="45">
        <f t="shared" si="45"/>
        <v>0</v>
      </c>
      <c r="Z72" s="46" t="s">
        <v>0</v>
      </c>
      <c r="AA72" s="39">
        <v>1</v>
      </c>
      <c r="AB72" s="47">
        <f t="shared" si="46"/>
        <v>0</v>
      </c>
      <c r="AC72" s="39">
        <v>1</v>
      </c>
      <c r="AD72" s="47">
        <f t="shared" si="47"/>
        <v>0</v>
      </c>
      <c r="AE72" s="39">
        <v>1</v>
      </c>
      <c r="AF72" s="47">
        <f t="shared" si="48"/>
        <v>0</v>
      </c>
      <c r="AG72" s="62"/>
      <c r="AH72" s="194">
        <f t="shared" si="67"/>
        <v>3</v>
      </c>
      <c r="AI72" s="49">
        <f t="shared" si="50"/>
        <v>0</v>
      </c>
      <c r="AJ72" s="50">
        <f t="shared" si="51"/>
        <v>0</v>
      </c>
      <c r="AK72" s="62"/>
      <c r="AL72" s="194">
        <f t="shared" si="68"/>
        <v>3</v>
      </c>
      <c r="AM72" s="49">
        <f t="shared" si="53"/>
        <v>0</v>
      </c>
      <c r="AN72" s="50">
        <f t="shared" si="54"/>
        <v>0</v>
      </c>
      <c r="AO72" s="62"/>
      <c r="AP72" s="49">
        <f t="shared" si="55"/>
        <v>0</v>
      </c>
      <c r="AQ72" s="50">
        <f t="shared" si="56"/>
        <v>0</v>
      </c>
      <c r="AR72" s="62"/>
      <c r="AS72" s="49">
        <f t="shared" si="57"/>
        <v>0</v>
      </c>
      <c r="AT72" s="50">
        <f t="shared" si="58"/>
        <v>0</v>
      </c>
      <c r="AU72" s="62"/>
      <c r="AV72" s="49">
        <f t="shared" si="59"/>
        <v>0</v>
      </c>
      <c r="AW72" s="50">
        <f t="shared" si="60"/>
        <v>0</v>
      </c>
      <c r="AX72" s="62"/>
      <c r="AY72" s="49">
        <f t="shared" si="61"/>
        <v>0</v>
      </c>
      <c r="AZ72" s="50">
        <f t="shared" si="62"/>
        <v>0</v>
      </c>
      <c r="BA72" s="62"/>
      <c r="BB72" s="49">
        <f t="shared" si="63"/>
        <v>0</v>
      </c>
      <c r="BC72" s="50">
        <f t="shared" si="64"/>
        <v>0</v>
      </c>
      <c r="BD72" s="51">
        <f t="shared" si="65"/>
        <v>0</v>
      </c>
    </row>
    <row r="73" spans="1:56" hidden="1">
      <c r="A73" s="32">
        <v>9</v>
      </c>
      <c r="B73" s="61"/>
      <c r="C73" s="33"/>
      <c r="D73" s="34"/>
      <c r="E73" s="35"/>
      <c r="F73" s="36"/>
      <c r="G73" s="73"/>
      <c r="H73" s="72"/>
      <c r="I73" s="74">
        <f>IF(H73=Tablas!$B$5,Tablas!$C$5,VLOOKUP(H73,Tablas!$B$5:$D$40,2,FALSE))</f>
        <v>1</v>
      </c>
      <c r="J73" s="71">
        <f>IF(I73=0,"",VLOOKUP(I73,Tablas!$C$5:$D$40,2,FALSE))</f>
        <v>0</v>
      </c>
      <c r="K73" s="37" t="str">
        <f t="shared" si="34"/>
        <v>0</v>
      </c>
      <c r="L73" s="38">
        <f t="shared" si="35"/>
        <v>0</v>
      </c>
      <c r="M73" s="38">
        <f t="shared" si="36"/>
        <v>0</v>
      </c>
      <c r="N73" s="38">
        <f t="shared" si="37"/>
        <v>0</v>
      </c>
      <c r="O73" s="38">
        <f t="shared" si="38"/>
        <v>0</v>
      </c>
      <c r="P73" s="38">
        <f t="shared" si="39"/>
        <v>0</v>
      </c>
      <c r="Q73" s="39">
        <v>1</v>
      </c>
      <c r="R73" s="40">
        <f t="shared" si="40"/>
        <v>0</v>
      </c>
      <c r="S73" s="39">
        <v>1</v>
      </c>
      <c r="T73" s="41">
        <f t="shared" si="41"/>
        <v>0</v>
      </c>
      <c r="U73" s="42">
        <f t="shared" si="42"/>
        <v>0</v>
      </c>
      <c r="V73" s="43">
        <f t="shared" si="43"/>
        <v>0</v>
      </c>
      <c r="W73" s="193">
        <f t="shared" si="94"/>
        <v>10.5</v>
      </c>
      <c r="X73" s="44">
        <f t="shared" si="66"/>
        <v>0</v>
      </c>
      <c r="Y73" s="45">
        <f t="shared" si="45"/>
        <v>0</v>
      </c>
      <c r="Z73" s="46" t="s">
        <v>0</v>
      </c>
      <c r="AA73" s="39">
        <v>1</v>
      </c>
      <c r="AB73" s="47">
        <f t="shared" si="46"/>
        <v>0</v>
      </c>
      <c r="AC73" s="39">
        <v>1</v>
      </c>
      <c r="AD73" s="47">
        <f t="shared" si="47"/>
        <v>0</v>
      </c>
      <c r="AE73" s="39">
        <v>1</v>
      </c>
      <c r="AF73" s="47">
        <f t="shared" si="48"/>
        <v>0</v>
      </c>
      <c r="AG73" s="62"/>
      <c r="AH73" s="194">
        <f t="shared" si="67"/>
        <v>3</v>
      </c>
      <c r="AI73" s="49">
        <f t="shared" si="50"/>
        <v>0</v>
      </c>
      <c r="AJ73" s="50">
        <f t="shared" si="51"/>
        <v>0</v>
      </c>
      <c r="AK73" s="62"/>
      <c r="AL73" s="194">
        <f t="shared" si="68"/>
        <v>3</v>
      </c>
      <c r="AM73" s="49">
        <f t="shared" si="53"/>
        <v>0</v>
      </c>
      <c r="AN73" s="50">
        <f t="shared" si="54"/>
        <v>0</v>
      </c>
      <c r="AO73" s="62"/>
      <c r="AP73" s="49">
        <f t="shared" si="55"/>
        <v>0</v>
      </c>
      <c r="AQ73" s="50">
        <f t="shared" si="56"/>
        <v>0</v>
      </c>
      <c r="AR73" s="62"/>
      <c r="AS73" s="49">
        <f t="shared" si="57"/>
        <v>0</v>
      </c>
      <c r="AT73" s="50">
        <f t="shared" si="58"/>
        <v>0</v>
      </c>
      <c r="AU73" s="62"/>
      <c r="AV73" s="49">
        <f t="shared" si="59"/>
        <v>0</v>
      </c>
      <c r="AW73" s="50">
        <f t="shared" si="60"/>
        <v>0</v>
      </c>
      <c r="AX73" s="62"/>
      <c r="AY73" s="49">
        <f t="shared" si="61"/>
        <v>0</v>
      </c>
      <c r="AZ73" s="50">
        <f t="shared" si="62"/>
        <v>0</v>
      </c>
      <c r="BA73" s="62"/>
      <c r="BB73" s="49">
        <f t="shared" si="63"/>
        <v>0</v>
      </c>
      <c r="BC73" s="50">
        <f t="shared" si="64"/>
        <v>0</v>
      </c>
      <c r="BD73" s="51">
        <f t="shared" si="65"/>
        <v>0</v>
      </c>
    </row>
    <row r="74" spans="1:56" hidden="1">
      <c r="A74" s="32">
        <v>9</v>
      </c>
      <c r="B74" s="61"/>
      <c r="C74" s="33"/>
      <c r="D74" s="34"/>
      <c r="E74" s="35"/>
      <c r="F74" s="36"/>
      <c r="G74" s="73"/>
      <c r="H74" s="72"/>
      <c r="I74" s="74">
        <f>IF(H74=Tablas!$B$5,Tablas!$C$5,VLOOKUP(H74,Tablas!$B$5:$D$40,2,FALSE))</f>
        <v>1</v>
      </c>
      <c r="J74" s="71">
        <f>IF(I74=0,"",VLOOKUP(I74,Tablas!$C$5:$D$40,2,FALSE))</f>
        <v>0</v>
      </c>
      <c r="K74" s="37" t="str">
        <f t="shared" si="34"/>
        <v>0</v>
      </c>
      <c r="L74" s="38">
        <f t="shared" si="35"/>
        <v>0</v>
      </c>
      <c r="M74" s="38">
        <f t="shared" si="36"/>
        <v>0</v>
      </c>
      <c r="N74" s="38">
        <f t="shared" si="37"/>
        <v>0</v>
      </c>
      <c r="O74" s="38">
        <f t="shared" si="38"/>
        <v>0</v>
      </c>
      <c r="P74" s="38">
        <f t="shared" si="39"/>
        <v>0</v>
      </c>
      <c r="Q74" s="39">
        <v>1</v>
      </c>
      <c r="R74" s="40">
        <f t="shared" si="40"/>
        <v>0</v>
      </c>
      <c r="S74" s="39">
        <v>1</v>
      </c>
      <c r="T74" s="41">
        <f t="shared" si="41"/>
        <v>0</v>
      </c>
      <c r="U74" s="42">
        <f t="shared" si="42"/>
        <v>0</v>
      </c>
      <c r="V74" s="43">
        <f t="shared" si="43"/>
        <v>0</v>
      </c>
      <c r="W74" s="193">
        <f t="shared" si="94"/>
        <v>10.5</v>
      </c>
      <c r="X74" s="44">
        <f t="shared" si="66"/>
        <v>0</v>
      </c>
      <c r="Y74" s="45">
        <f t="shared" si="45"/>
        <v>0</v>
      </c>
      <c r="Z74" s="46" t="s">
        <v>0</v>
      </c>
      <c r="AA74" s="39">
        <v>1</v>
      </c>
      <c r="AB74" s="47">
        <f t="shared" si="46"/>
        <v>0</v>
      </c>
      <c r="AC74" s="39">
        <v>1</v>
      </c>
      <c r="AD74" s="47">
        <f t="shared" si="47"/>
        <v>0</v>
      </c>
      <c r="AE74" s="39">
        <v>1</v>
      </c>
      <c r="AF74" s="47">
        <f t="shared" si="48"/>
        <v>0</v>
      </c>
      <c r="AG74" s="62"/>
      <c r="AH74" s="194">
        <f t="shared" si="67"/>
        <v>3</v>
      </c>
      <c r="AI74" s="49">
        <f t="shared" si="50"/>
        <v>0</v>
      </c>
      <c r="AJ74" s="50">
        <f t="shared" si="51"/>
        <v>0</v>
      </c>
      <c r="AK74" s="62"/>
      <c r="AL74" s="194">
        <f t="shared" si="68"/>
        <v>3</v>
      </c>
      <c r="AM74" s="49">
        <f t="shared" si="53"/>
        <v>0</v>
      </c>
      <c r="AN74" s="50">
        <f t="shared" si="54"/>
        <v>0</v>
      </c>
      <c r="AO74" s="62"/>
      <c r="AP74" s="49">
        <f t="shared" si="55"/>
        <v>0</v>
      </c>
      <c r="AQ74" s="50">
        <f t="shared" si="56"/>
        <v>0</v>
      </c>
      <c r="AR74" s="62"/>
      <c r="AS74" s="49">
        <f t="shared" si="57"/>
        <v>0</v>
      </c>
      <c r="AT74" s="50">
        <f t="shared" si="58"/>
        <v>0</v>
      </c>
      <c r="AU74" s="62"/>
      <c r="AV74" s="49">
        <f t="shared" si="59"/>
        <v>0</v>
      </c>
      <c r="AW74" s="50">
        <f t="shared" si="60"/>
        <v>0</v>
      </c>
      <c r="AX74" s="62"/>
      <c r="AY74" s="49">
        <f t="shared" si="61"/>
        <v>0</v>
      </c>
      <c r="AZ74" s="50">
        <f t="shared" si="62"/>
        <v>0</v>
      </c>
      <c r="BA74" s="62"/>
      <c r="BB74" s="49">
        <f t="shared" si="63"/>
        <v>0</v>
      </c>
      <c r="BC74" s="50">
        <f t="shared" si="64"/>
        <v>0</v>
      </c>
      <c r="BD74" s="51">
        <f t="shared" si="65"/>
        <v>0</v>
      </c>
    </row>
    <row r="75" spans="1:56" hidden="1">
      <c r="A75" s="32">
        <v>9</v>
      </c>
      <c r="B75" s="61"/>
      <c r="C75" s="33"/>
      <c r="D75" s="34"/>
      <c r="E75" s="35"/>
      <c r="F75" s="36"/>
      <c r="G75" s="73"/>
      <c r="H75" s="72"/>
      <c r="I75" s="74">
        <f>IF(H75=Tablas!$B$5,Tablas!$C$5,VLOOKUP(H75,Tablas!$B$5:$D$40,2,FALSE))</f>
        <v>1</v>
      </c>
      <c r="J75" s="71">
        <f>IF(I75=0,"",VLOOKUP(I75,Tablas!$C$5:$D$40,2,FALSE))</f>
        <v>0</v>
      </c>
      <c r="K75" s="37" t="str">
        <f t="shared" si="34"/>
        <v>0</v>
      </c>
      <c r="L75" s="38">
        <f t="shared" si="35"/>
        <v>0</v>
      </c>
      <c r="M75" s="38">
        <f t="shared" si="36"/>
        <v>0</v>
      </c>
      <c r="N75" s="38">
        <f t="shared" si="37"/>
        <v>0</v>
      </c>
      <c r="O75" s="38">
        <f t="shared" si="38"/>
        <v>0</v>
      </c>
      <c r="P75" s="38">
        <f t="shared" si="39"/>
        <v>0</v>
      </c>
      <c r="Q75" s="39">
        <v>1</v>
      </c>
      <c r="R75" s="40">
        <f t="shared" si="40"/>
        <v>0</v>
      </c>
      <c r="S75" s="39">
        <v>1</v>
      </c>
      <c r="T75" s="41">
        <f t="shared" si="41"/>
        <v>0</v>
      </c>
      <c r="U75" s="42">
        <f t="shared" si="42"/>
        <v>0</v>
      </c>
      <c r="V75" s="43">
        <f t="shared" si="43"/>
        <v>0</v>
      </c>
      <c r="W75" s="193">
        <f t="shared" si="94"/>
        <v>10.5</v>
      </c>
      <c r="X75" s="44">
        <f t="shared" si="66"/>
        <v>0</v>
      </c>
      <c r="Y75" s="45">
        <f t="shared" si="45"/>
        <v>0</v>
      </c>
      <c r="Z75" s="46" t="s">
        <v>0</v>
      </c>
      <c r="AA75" s="39">
        <v>1</v>
      </c>
      <c r="AB75" s="47">
        <f t="shared" si="46"/>
        <v>0</v>
      </c>
      <c r="AC75" s="39">
        <v>1</v>
      </c>
      <c r="AD75" s="47">
        <f t="shared" si="47"/>
        <v>0</v>
      </c>
      <c r="AE75" s="39">
        <v>1</v>
      </c>
      <c r="AF75" s="47">
        <f t="shared" si="48"/>
        <v>0</v>
      </c>
      <c r="AG75" s="62"/>
      <c r="AH75" s="194">
        <f t="shared" si="67"/>
        <v>3</v>
      </c>
      <c r="AI75" s="49">
        <f t="shared" si="50"/>
        <v>0</v>
      </c>
      <c r="AJ75" s="50">
        <f t="shared" si="51"/>
        <v>0</v>
      </c>
      <c r="AK75" s="62"/>
      <c r="AL75" s="194">
        <f t="shared" si="68"/>
        <v>3</v>
      </c>
      <c r="AM75" s="49">
        <f t="shared" si="53"/>
        <v>0</v>
      </c>
      <c r="AN75" s="50">
        <f t="shared" si="54"/>
        <v>0</v>
      </c>
      <c r="AO75" s="62"/>
      <c r="AP75" s="49">
        <f t="shared" si="55"/>
        <v>0</v>
      </c>
      <c r="AQ75" s="50">
        <f t="shared" si="56"/>
        <v>0</v>
      </c>
      <c r="AR75" s="62"/>
      <c r="AS75" s="49">
        <f t="shared" si="57"/>
        <v>0</v>
      </c>
      <c r="AT75" s="50">
        <f t="shared" si="58"/>
        <v>0</v>
      </c>
      <c r="AU75" s="62"/>
      <c r="AV75" s="49">
        <f t="shared" si="59"/>
        <v>0</v>
      </c>
      <c r="AW75" s="50">
        <f t="shared" si="60"/>
        <v>0</v>
      </c>
      <c r="AX75" s="62"/>
      <c r="AY75" s="49">
        <f t="shared" si="61"/>
        <v>0</v>
      </c>
      <c r="AZ75" s="50">
        <f t="shared" si="62"/>
        <v>0</v>
      </c>
      <c r="BA75" s="62"/>
      <c r="BB75" s="49">
        <f t="shared" si="63"/>
        <v>0</v>
      </c>
      <c r="BC75" s="50">
        <f t="shared" si="64"/>
        <v>0</v>
      </c>
      <c r="BD75" s="51">
        <f t="shared" si="65"/>
        <v>0</v>
      </c>
    </row>
    <row r="76" spans="1:56" hidden="1">
      <c r="A76" s="32"/>
      <c r="B76" s="61"/>
      <c r="C76" s="33"/>
      <c r="D76" s="34"/>
      <c r="E76" s="35"/>
      <c r="F76" s="36"/>
      <c r="G76" s="73"/>
      <c r="H76" s="72"/>
      <c r="I76" s="74">
        <f>IF(H76=Tablas!$B$5,Tablas!$C$5,VLOOKUP(H76,Tablas!$B$5:$D$40,2,FALSE))</f>
        <v>1</v>
      </c>
      <c r="J76" s="71">
        <f>IF(I76=0,"",VLOOKUP(I76,Tablas!$C$5:$D$40,2,FALSE))</f>
        <v>0</v>
      </c>
      <c r="K76" s="37" t="str">
        <f>IF(G76=0,"0",F76/G76)</f>
        <v>0</v>
      </c>
      <c r="L76" s="38">
        <f t="shared" si="35"/>
        <v>0</v>
      </c>
      <c r="M76" s="38">
        <f t="shared" si="36"/>
        <v>0</v>
      </c>
      <c r="N76" s="38">
        <f t="shared" si="37"/>
        <v>0</v>
      </c>
      <c r="O76" s="38">
        <f t="shared" si="38"/>
        <v>0</v>
      </c>
      <c r="P76" s="38">
        <f t="shared" si="39"/>
        <v>0</v>
      </c>
      <c r="Q76" s="39">
        <v>1</v>
      </c>
      <c r="R76" s="40">
        <f t="shared" si="40"/>
        <v>0</v>
      </c>
      <c r="S76" s="39">
        <v>1</v>
      </c>
      <c r="T76" s="41">
        <f t="shared" si="41"/>
        <v>0</v>
      </c>
      <c r="U76" s="42">
        <f>SUM(+L76+M76+N76+O76+P76+R76+T76)</f>
        <v>0</v>
      </c>
      <c r="V76" s="43">
        <f>+U76*4.345</f>
        <v>0</v>
      </c>
      <c r="W76" s="197"/>
      <c r="X76" s="44">
        <f t="shared" si="66"/>
        <v>0</v>
      </c>
      <c r="Y76" s="45">
        <f>ROUND(J76/4.3452380952381,1)</f>
        <v>0</v>
      </c>
      <c r="Z76" s="46" t="s">
        <v>0</v>
      </c>
      <c r="AA76" s="39">
        <v>1</v>
      </c>
      <c r="AB76" s="47">
        <f>+IF($Z76="M",$U76,IF($Z76="MT",$U76/2,IF(Z76="MN",$U76/2,IF($Z76="MTN",$U76/3,0))))*AA76</f>
        <v>0</v>
      </c>
      <c r="AC76" s="39">
        <v>1</v>
      </c>
      <c r="AD76" s="47">
        <f>+IF($Z76="T",$U76,IF($Z76="MT",$U76/2,IF($Z76="TN",$U76/2,IF($Z76="MTN",$U76/3,0))))*AC76</f>
        <v>0</v>
      </c>
      <c r="AE76" s="39">
        <v>1</v>
      </c>
      <c r="AF76" s="47">
        <f>+IF($Z76="N",$U76,IF($Z76="MN",$U76/2,IF($Z76="TN",$U76/2,IF($Z76="MTN",$U76/3,0))))*AE76</f>
        <v>0</v>
      </c>
      <c r="AG76" s="62"/>
      <c r="AH76" s="194">
        <f t="shared" si="67"/>
        <v>3</v>
      </c>
      <c r="AI76" s="49">
        <f t="shared" si="50"/>
        <v>0</v>
      </c>
      <c r="AJ76" s="50">
        <f t="shared" si="51"/>
        <v>0</v>
      </c>
      <c r="AK76" s="62"/>
      <c r="AL76" s="194">
        <f t="shared" si="68"/>
        <v>3</v>
      </c>
      <c r="AM76" s="49">
        <f t="shared" si="53"/>
        <v>0</v>
      </c>
      <c r="AN76" s="50">
        <f t="shared" si="54"/>
        <v>0</v>
      </c>
      <c r="AO76" s="48"/>
      <c r="AP76" s="49">
        <f t="shared" si="55"/>
        <v>0</v>
      </c>
      <c r="AQ76" s="50">
        <f t="shared" si="56"/>
        <v>0</v>
      </c>
      <c r="AR76" s="62"/>
      <c r="AS76" s="49">
        <f t="shared" si="57"/>
        <v>0</v>
      </c>
      <c r="AT76" s="50">
        <f t="shared" si="58"/>
        <v>0</v>
      </c>
      <c r="AU76" s="62"/>
      <c r="AV76" s="49">
        <f t="shared" si="59"/>
        <v>0</v>
      </c>
      <c r="AW76" s="50">
        <f t="shared" si="60"/>
        <v>0</v>
      </c>
      <c r="AX76" s="48"/>
      <c r="AY76" s="49">
        <f t="shared" si="61"/>
        <v>0</v>
      </c>
      <c r="AZ76" s="50">
        <f t="shared" si="62"/>
        <v>0</v>
      </c>
      <c r="BA76" s="62"/>
      <c r="BB76" s="49">
        <f t="shared" si="63"/>
        <v>0</v>
      </c>
      <c r="BC76" s="50">
        <f t="shared" si="64"/>
        <v>0</v>
      </c>
      <c r="BD76" s="51">
        <f>+AJ76+AN76+AQ76+AT76+AW76+AZ76+BC76</f>
        <v>0</v>
      </c>
    </row>
    <row r="77" spans="1:56" ht="15.75" thickBot="1">
      <c r="A77" s="3"/>
      <c r="B77" s="6"/>
      <c r="C77" s="6"/>
      <c r="D77" s="6"/>
      <c r="E77" s="6"/>
      <c r="F77" s="264">
        <f>SUM(F8:F76)</f>
        <v>4682.2699999999995</v>
      </c>
      <c r="K77" s="52">
        <f t="shared" ref="K77:P77" si="95">SUM(K8:K76)</f>
        <v>0</v>
      </c>
      <c r="L77" s="52">
        <f t="shared" si="95"/>
        <v>0</v>
      </c>
      <c r="M77" s="52">
        <f t="shared" si="95"/>
        <v>0</v>
      </c>
      <c r="N77" s="52">
        <f t="shared" si="95"/>
        <v>0</v>
      </c>
      <c r="O77" s="52">
        <f t="shared" si="95"/>
        <v>0</v>
      </c>
      <c r="P77" s="52">
        <f t="shared" si="95"/>
        <v>0</v>
      </c>
      <c r="Q77" s="52"/>
      <c r="R77" s="52">
        <f>SUM(R8:R76)</f>
        <v>0</v>
      </c>
      <c r="S77" s="52"/>
      <c r="T77" s="52">
        <f>SUM(T8:T76)</f>
        <v>0</v>
      </c>
      <c r="U77" s="52">
        <f>SUM(U8:U76)</f>
        <v>0</v>
      </c>
      <c r="V77" s="52">
        <f>SUM(V8:V76)</f>
        <v>0</v>
      </c>
      <c r="W77" s="52"/>
      <c r="X77" s="52">
        <f>SUM(X8:X76)</f>
        <v>0</v>
      </c>
      <c r="Y77" s="53"/>
      <c r="Z77" s="53"/>
      <c r="AA77" s="53"/>
      <c r="AB77" s="52">
        <f>SUM(AB8:AB76)</f>
        <v>0</v>
      </c>
      <c r="AC77" s="52"/>
      <c r="AD77" s="52">
        <f>SUM(AD8:AD76)</f>
        <v>0</v>
      </c>
      <c r="AE77" s="52"/>
      <c r="AF77" s="52">
        <f>SUM(AF8:AF76)</f>
        <v>0</v>
      </c>
      <c r="AG77" s="54">
        <f>SUM(AG8:AG76)</f>
        <v>0</v>
      </c>
      <c r="AH77" s="54"/>
      <c r="AI77" s="54"/>
      <c r="AJ77" s="55">
        <f>SUM(AJ8:AJ76)</f>
        <v>0</v>
      </c>
      <c r="AK77" s="54">
        <f>SUM(AK8:AK76)</f>
        <v>693.74333333333323</v>
      </c>
      <c r="AL77" s="54"/>
      <c r="AM77" s="54"/>
      <c r="AN77" s="55">
        <f>SUM(AN8:AN76)</f>
        <v>0</v>
      </c>
      <c r="AO77" s="54">
        <f>SUM(AO8:AO76)</f>
        <v>2160.2699999999995</v>
      </c>
      <c r="AP77" s="54"/>
      <c r="AQ77" s="55">
        <f>SUM(AQ8:AQ76)</f>
        <v>0</v>
      </c>
      <c r="AR77" s="54">
        <f>SUM(AR8:AR76)</f>
        <v>40.077500000000001</v>
      </c>
      <c r="AS77" s="54"/>
      <c r="AT77" s="55">
        <f>SUM(AT8:AT76)</f>
        <v>0</v>
      </c>
      <c r="AU77" s="54">
        <f>SUM(AU8:AU76)</f>
        <v>0</v>
      </c>
      <c r="AV77" s="54"/>
      <c r="AW77" s="55">
        <f>SUM(AW8:AW76)</f>
        <v>0</v>
      </c>
      <c r="AX77" s="54">
        <f>SUM(AX8:AX76)</f>
        <v>2160.2699999999995</v>
      </c>
      <c r="AY77" s="54"/>
      <c r="AZ77" s="55">
        <f t="shared" ref="AZ77" si="96">SUM(AZ8:AZ76)</f>
        <v>0</v>
      </c>
      <c r="BA77" s="54">
        <f>SUM(BA8:BA76)</f>
        <v>346.87166666666661</v>
      </c>
      <c r="BB77" s="54"/>
      <c r="BC77" s="55">
        <f>SUM(BC8:BC76)</f>
        <v>0</v>
      </c>
      <c r="BD77" s="52">
        <f>SUM(BD8:BD76)</f>
        <v>0</v>
      </c>
    </row>
    <row r="78" spans="1:56" ht="15.75" hidden="1" thickBot="1">
      <c r="AB78" s="289">
        <f>SUM(AB77:AF77)</f>
        <v>0</v>
      </c>
      <c r="AC78" s="290"/>
      <c r="AD78" s="290"/>
      <c r="AE78" s="290"/>
      <c r="AF78" s="291"/>
      <c r="AG78" s="292">
        <f>+AJ77/4.345</f>
        <v>0</v>
      </c>
      <c r="AH78" s="292"/>
      <c r="AI78" s="292"/>
      <c r="AJ78" s="292"/>
      <c r="AK78" s="292">
        <f>+AN77/4.345</f>
        <v>0</v>
      </c>
      <c r="AL78" s="292"/>
      <c r="AM78" s="292"/>
      <c r="AN78" s="292"/>
      <c r="AO78" s="292">
        <f>+AQ77/4.345</f>
        <v>0</v>
      </c>
      <c r="AP78" s="292"/>
      <c r="AQ78" s="292"/>
      <c r="AR78" s="292">
        <f>+AT77/4.345</f>
        <v>0</v>
      </c>
      <c r="AS78" s="292"/>
      <c r="AT78" s="292"/>
      <c r="AU78" s="292">
        <f>+AW77/4.345</f>
        <v>0</v>
      </c>
      <c r="AV78" s="292"/>
      <c r="AW78" s="292"/>
      <c r="AX78" s="292">
        <f>+AZ77/4.345</f>
        <v>0</v>
      </c>
      <c r="AY78" s="292"/>
      <c r="AZ78" s="292"/>
      <c r="BA78" s="292">
        <f>+BC77/4.345</f>
        <v>0</v>
      </c>
      <c r="BB78" s="292"/>
      <c r="BC78" s="292"/>
      <c r="BD78" s="284" t="s">
        <v>4</v>
      </c>
    </row>
    <row r="79" spans="1:56" ht="16.5" thickTop="1" thickBot="1">
      <c r="AG79" s="286" t="s">
        <v>3</v>
      </c>
      <c r="AH79" s="286"/>
      <c r="AI79" s="286"/>
      <c r="AJ79" s="286"/>
      <c r="AK79" s="286"/>
      <c r="AL79" s="286"/>
      <c r="AM79" s="286"/>
      <c r="AN79" s="286"/>
      <c r="AO79" s="286"/>
      <c r="AP79" s="286"/>
      <c r="AQ79" s="286"/>
      <c r="AR79" s="286"/>
      <c r="AS79" s="286"/>
      <c r="AT79" s="286"/>
      <c r="AU79" s="286"/>
      <c r="AV79" s="286"/>
      <c r="AW79" s="286"/>
      <c r="AX79" s="286"/>
      <c r="AY79" s="286"/>
      <c r="AZ79" s="286"/>
      <c r="BA79" s="286"/>
      <c r="BB79" s="286"/>
      <c r="BC79" s="287"/>
      <c r="BD79" s="285"/>
    </row>
    <row r="81" spans="7:10">
      <c r="G81" s="56"/>
      <c r="H81" s="56"/>
      <c r="I81" s="56"/>
      <c r="J81" s="56"/>
    </row>
  </sheetData>
  <sheetProtection algorithmName="SHA-512" hashValue="eNUHtx7v5y/e2MBvKhU921z3+YKKRlxHL5EC77/98+gAY8QQP2BWBRPCAFC5p9q//Gq8suDy1TzbweCYilVPEg==" saltValue="pMYaQXTIoNK4QXZODknYTw==" spinCount="100000" sheet="1" selectLockedCells="1" autoFilter="0"/>
  <autoFilter ref="B7:BD78">
    <filterColumn colId="4">
      <customFilters>
        <customFilter operator="notEqual" val=" "/>
      </customFilters>
    </filterColumn>
  </autoFilter>
  <mergeCells count="48">
    <mergeCell ref="B1:C1"/>
    <mergeCell ref="B3:D3"/>
    <mergeCell ref="AG3:AJ3"/>
    <mergeCell ref="AK3:AN3"/>
    <mergeCell ref="AO3:AQ3"/>
    <mergeCell ref="AC6:AD6"/>
    <mergeCell ref="AE6:AF6"/>
    <mergeCell ref="AU3:AW3"/>
    <mergeCell ref="AX3:AZ3"/>
    <mergeCell ref="BA3:BC3"/>
    <mergeCell ref="AG4:AG5"/>
    <mergeCell ref="AI4:AI5"/>
    <mergeCell ref="AJ4:AJ5"/>
    <mergeCell ref="AK4:AK5"/>
    <mergeCell ref="AM4:AM5"/>
    <mergeCell ref="AP4:AP5"/>
    <mergeCell ref="AQ4:AQ5"/>
    <mergeCell ref="AN4:AN5"/>
    <mergeCell ref="AO4:AO5"/>
    <mergeCell ref="AH4:AH5"/>
    <mergeCell ref="AL4:AL5"/>
    <mergeCell ref="AX78:AZ78"/>
    <mergeCell ref="BA78:BC78"/>
    <mergeCell ref="AR4:AR5"/>
    <mergeCell ref="AS4:AS5"/>
    <mergeCell ref="AT4:AT5"/>
    <mergeCell ref="BB4:BB5"/>
    <mergeCell ref="BC4:BC5"/>
    <mergeCell ref="AY4:AY5"/>
    <mergeCell ref="AZ4:AZ5"/>
    <mergeCell ref="BA4:BA5"/>
    <mergeCell ref="AX4:AX5"/>
    <mergeCell ref="BD78:BD79"/>
    <mergeCell ref="AG79:BC79"/>
    <mergeCell ref="P1:AB1"/>
    <mergeCell ref="AB78:AF78"/>
    <mergeCell ref="AG78:AJ78"/>
    <mergeCell ref="AK78:AN78"/>
    <mergeCell ref="AO78:AQ78"/>
    <mergeCell ref="AR78:AT78"/>
    <mergeCell ref="AU78:AW78"/>
    <mergeCell ref="AR3:AT3"/>
    <mergeCell ref="BD4:BD5"/>
    <mergeCell ref="Y5:AF5"/>
    <mergeCell ref="AA6:AB6"/>
    <mergeCell ref="AV4:AV5"/>
    <mergeCell ref="AW4:AW5"/>
    <mergeCell ref="AU4:AU5"/>
  </mergeCells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H8:H76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 filterMode="1">
    <pageSetUpPr fitToPage="1"/>
  </sheetPr>
  <dimension ref="A1:BD116"/>
  <sheetViews>
    <sheetView workbookViewId="0">
      <pane xSplit="6" ySplit="7" topLeftCell="G23" activePane="bottomRight" state="frozen"/>
      <selection sqref="A1:AE1"/>
      <selection pane="topRight" sqref="A1:AE1"/>
      <selection pane="bottomLeft" sqref="A1:AE1"/>
      <selection pane="bottomRight" activeCell="G8" sqref="G8"/>
    </sheetView>
  </sheetViews>
  <sheetFormatPr defaultColWidth="11.42578125" defaultRowHeight="15"/>
  <cols>
    <col min="1" max="1" width="2.85546875" style="2" customWidth="1"/>
    <col min="2" max="2" width="16.28515625" style="2" customWidth="1"/>
    <col min="3" max="3" width="11.5703125" style="2" bestFit="1" customWidth="1"/>
    <col min="4" max="4" width="19.5703125" style="2" customWidth="1"/>
    <col min="5" max="5" width="9.5703125" style="2" customWidth="1"/>
    <col min="6" max="6" width="10.42578125" style="2" bestFit="1" customWidth="1"/>
    <col min="7" max="7" width="8.28515625" style="2" bestFit="1" customWidth="1"/>
    <col min="8" max="8" width="18.5703125" style="2" bestFit="1" customWidth="1"/>
    <col min="9" max="9" width="3" style="2" hidden="1" customWidth="1"/>
    <col min="10" max="10" width="4.85546875" style="2" hidden="1" customWidth="1"/>
    <col min="11" max="11" width="8.140625" style="2" bestFit="1" customWidth="1"/>
    <col min="12" max="12" width="6.28515625" style="2" bestFit="1" customWidth="1"/>
    <col min="13" max="16" width="8.42578125" style="2" customWidth="1"/>
    <col min="17" max="17" width="4.85546875" style="2" bestFit="1" customWidth="1"/>
    <col min="18" max="18" width="8.42578125" style="2" customWidth="1"/>
    <col min="19" max="19" width="4.85546875" style="2" bestFit="1" customWidth="1"/>
    <col min="20" max="20" width="8.42578125" style="2" customWidth="1"/>
    <col min="21" max="21" width="9.28515625" style="2" customWidth="1"/>
    <col min="22" max="22" width="8.42578125" style="2" bestFit="1" customWidth="1"/>
    <col min="23" max="23" width="8.42578125" style="2" customWidth="1"/>
    <col min="24" max="24" width="9.28515625" style="2" bestFit="1" customWidth="1"/>
    <col min="25" max="25" width="4.7109375" style="2" customWidth="1"/>
    <col min="26" max="26" width="4.140625" style="2" bestFit="1" customWidth="1"/>
    <col min="27" max="27" width="5" style="2" bestFit="1" customWidth="1"/>
    <col min="28" max="28" width="7.140625" style="2" bestFit="1" customWidth="1"/>
    <col min="29" max="29" width="7.140625" style="2" customWidth="1"/>
    <col min="30" max="30" width="7.28515625" style="2" bestFit="1" customWidth="1"/>
    <col min="31" max="31" width="7.28515625" style="2" customWidth="1"/>
    <col min="32" max="32" width="5.7109375" style="2" bestFit="1" customWidth="1"/>
    <col min="33" max="33" width="7" style="2" bestFit="1" customWidth="1"/>
    <col min="34" max="34" width="7" style="2" customWidth="1"/>
    <col min="35" max="35" width="5.5703125" style="2" bestFit="1" customWidth="1"/>
    <col min="36" max="36" width="10.28515625" style="2" bestFit="1" customWidth="1"/>
    <col min="37" max="37" width="7.140625" style="2" bestFit="1" customWidth="1"/>
    <col min="38" max="38" width="7.140625" style="2" customWidth="1"/>
    <col min="39" max="39" width="6.140625" style="2" bestFit="1" customWidth="1"/>
    <col min="40" max="40" width="10.28515625" style="2" bestFit="1" customWidth="1"/>
    <col min="41" max="41" width="8.42578125" style="2" bestFit="1" customWidth="1"/>
    <col min="42" max="42" width="5.28515625" style="2" bestFit="1" customWidth="1"/>
    <col min="43" max="43" width="9.5703125" style="2" bestFit="1" customWidth="1"/>
    <col min="44" max="44" width="7.140625" style="2" customWidth="1"/>
    <col min="45" max="45" width="6.140625" style="2" customWidth="1"/>
    <col min="46" max="46" width="9.5703125" style="2" customWidth="1"/>
    <col min="47" max="47" width="8.42578125" style="2" hidden="1" customWidth="1"/>
    <col min="48" max="48" width="7" style="2" hidden="1" customWidth="1"/>
    <col min="49" max="49" width="9.5703125" style="2" hidden="1" customWidth="1"/>
    <col min="50" max="50" width="8.42578125" style="2" bestFit="1" customWidth="1"/>
    <col min="51" max="51" width="7" style="2" bestFit="1" customWidth="1"/>
    <col min="52" max="52" width="9.5703125" style="2" bestFit="1" customWidth="1"/>
    <col min="53" max="53" width="6.85546875" style="2" customWidth="1"/>
    <col min="54" max="54" width="6.140625" style="2" customWidth="1"/>
    <col min="55" max="55" width="9.5703125" style="2" customWidth="1"/>
    <col min="56" max="56" width="13.7109375" style="2" bestFit="1" customWidth="1"/>
    <col min="57" max="16384" width="11.42578125" style="2"/>
  </cols>
  <sheetData>
    <row r="1" spans="1:56" ht="34.5" thickBot="1">
      <c r="A1" s="7"/>
      <c r="B1" s="274" t="s">
        <v>21</v>
      </c>
      <c r="C1" s="274"/>
      <c r="E1" s="8" t="str">
        <f>+'2'!E1</f>
        <v>Ajuntament de Matadepera</v>
      </c>
      <c r="F1" s="9"/>
      <c r="G1" s="9"/>
      <c r="H1" s="9"/>
      <c r="I1" s="9"/>
      <c r="J1" s="9"/>
      <c r="K1" s="9"/>
      <c r="L1" s="9"/>
      <c r="M1" s="10"/>
      <c r="N1" s="9"/>
      <c r="O1" s="9"/>
      <c r="P1" s="288" t="str">
        <f>+'Resumen Estudio'!D13</f>
        <v>Escola de música</v>
      </c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11"/>
      <c r="AD1" s="11"/>
      <c r="AE1" s="11"/>
      <c r="AF1" s="11"/>
      <c r="AG1" s="57"/>
      <c r="AH1" s="57"/>
      <c r="AI1" s="57"/>
      <c r="AJ1" s="58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ht="15.75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ht="30.75" customHeight="1" thickBot="1">
      <c r="A3" s="7"/>
      <c r="B3" s="309" t="str">
        <f>+'2'!B3:D3</f>
        <v>Annex 4</v>
      </c>
      <c r="C3" s="309"/>
      <c r="D3" s="30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9" t="s">
        <v>12</v>
      </c>
      <c r="Y3" s="13"/>
      <c r="Z3" s="13"/>
      <c r="AA3" s="13"/>
      <c r="AB3" s="13"/>
      <c r="AC3" s="13"/>
      <c r="AD3" s="13"/>
      <c r="AE3" s="13"/>
      <c r="AF3" s="13"/>
      <c r="AG3" s="293" t="str">
        <f>'1'!AG3</f>
        <v>Vidres interiors</v>
      </c>
      <c r="AH3" s="293"/>
      <c r="AI3" s="293"/>
      <c r="AJ3" s="293"/>
      <c r="AK3" s="293" t="str">
        <f>'1'!AK3</f>
        <v>Vidres perimetre</v>
      </c>
      <c r="AL3" s="293"/>
      <c r="AM3" s="293"/>
      <c r="AN3" s="293"/>
      <c r="AO3" s="293" t="str">
        <f>'1'!AO3</f>
        <v>Punts de llum i difusors d'aire</v>
      </c>
      <c r="AP3" s="293"/>
      <c r="AQ3" s="293"/>
      <c r="AR3" s="293" t="str">
        <f>'1'!AR3</f>
        <v>Neteja de cadires i moquetes</v>
      </c>
      <c r="AS3" s="293"/>
      <c r="AT3" s="293"/>
      <c r="AU3" s="293" t="str">
        <f>'1'!AU3</f>
        <v>Neteja de Sostres</v>
      </c>
      <c r="AV3" s="293"/>
      <c r="AW3" s="293"/>
      <c r="AX3" s="293" t="str">
        <f>'1'!AX3</f>
        <v>Tractament de Terres</v>
      </c>
      <c r="AY3" s="293"/>
      <c r="AZ3" s="293"/>
      <c r="BA3" s="293" t="str">
        <f>'1'!BA3</f>
        <v>Neteja de Persianes</v>
      </c>
      <c r="BB3" s="293"/>
      <c r="BC3" s="293"/>
      <c r="BD3" s="19" t="s">
        <v>4</v>
      </c>
    </row>
    <row r="4" spans="1:56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+L112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+'Resumen Estudio'!H13</f>
        <v>10.5</v>
      </c>
      <c r="Y4" s="23"/>
      <c r="Z4" s="23"/>
      <c r="AA4" s="23"/>
      <c r="AB4" s="23"/>
      <c r="AC4" s="23"/>
      <c r="AD4" s="23"/>
      <c r="AE4" s="23"/>
      <c r="AF4" s="23"/>
      <c r="AG4" s="304"/>
      <c r="AH4" s="304"/>
      <c r="AI4" s="302">
        <f>'1'!AI4</f>
        <v>3</v>
      </c>
      <c r="AJ4" s="303">
        <f>'1'!AJ4</f>
        <v>0</v>
      </c>
      <c r="AK4" s="304"/>
      <c r="AL4" s="304"/>
      <c r="AM4" s="302">
        <f>'1'!AM4</f>
        <v>3</v>
      </c>
      <c r="AN4" s="303">
        <f>'1'!AN4</f>
        <v>0</v>
      </c>
      <c r="AO4" s="304" t="str">
        <f>'1'!AO4</f>
        <v>Freq</v>
      </c>
      <c r="AP4" s="302">
        <f>'1'!AP4</f>
        <v>1</v>
      </c>
      <c r="AQ4" s="303">
        <f>'1'!AQ4</f>
        <v>0</v>
      </c>
      <c r="AR4" s="304" t="str">
        <f>'1'!AR4</f>
        <v>Freq</v>
      </c>
      <c r="AS4" s="302">
        <f>'1'!AS4</f>
        <v>1</v>
      </c>
      <c r="AT4" s="303">
        <f>'1'!AT4</f>
        <v>0</v>
      </c>
      <c r="AU4" s="304" t="str">
        <f>'1'!AU4</f>
        <v>Freq</v>
      </c>
      <c r="AV4" s="302">
        <f>'1'!AV4</f>
        <v>1</v>
      </c>
      <c r="AW4" s="303">
        <f>'1'!AW4</f>
        <v>50</v>
      </c>
      <c r="AX4" s="304" t="str">
        <f>'1'!AX4</f>
        <v>Freq</v>
      </c>
      <c r="AY4" s="302">
        <f>'1'!AY4</f>
        <v>1</v>
      </c>
      <c r="AZ4" s="303">
        <f>'1'!AZ4</f>
        <v>0</v>
      </c>
      <c r="BA4" s="304" t="str">
        <f>'1'!BA4</f>
        <v>Freq</v>
      </c>
      <c r="BB4" s="302">
        <f>'1'!BB4</f>
        <v>1</v>
      </c>
      <c r="BC4" s="303">
        <f>'1'!BC4</f>
        <v>0</v>
      </c>
      <c r="BD4" s="294">
        <f>BD112</f>
        <v>0</v>
      </c>
    </row>
    <row r="5" spans="1:56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96" t="s">
        <v>7</v>
      </c>
      <c r="Z5" s="297"/>
      <c r="AA5" s="298"/>
      <c r="AB5" s="298"/>
      <c r="AC5" s="297"/>
      <c r="AD5" s="297"/>
      <c r="AE5" s="297"/>
      <c r="AF5" s="299"/>
      <c r="AG5" s="304"/>
      <c r="AH5" s="304"/>
      <c r="AI5" s="302"/>
      <c r="AJ5" s="303"/>
      <c r="AK5" s="304"/>
      <c r="AL5" s="304"/>
      <c r="AM5" s="302"/>
      <c r="AN5" s="303"/>
      <c r="AO5" s="304"/>
      <c r="AP5" s="302"/>
      <c r="AQ5" s="303"/>
      <c r="AR5" s="304"/>
      <c r="AS5" s="302"/>
      <c r="AT5" s="303"/>
      <c r="AU5" s="304"/>
      <c r="AV5" s="302"/>
      <c r="AW5" s="303"/>
      <c r="AX5" s="304"/>
      <c r="AY5" s="302"/>
      <c r="AZ5" s="303"/>
      <c r="BA5" s="304"/>
      <c r="BB5" s="302"/>
      <c r="BC5" s="303"/>
      <c r="BD5" s="295"/>
    </row>
    <row r="6" spans="1:56" ht="30.75" customHeight="1" thickBot="1">
      <c r="A6" s="24"/>
      <c r="B6" s="118" t="s">
        <v>22</v>
      </c>
      <c r="C6" s="118" t="s">
        <v>8</v>
      </c>
      <c r="D6" s="118" t="s">
        <v>5</v>
      </c>
      <c r="E6" s="118" t="s">
        <v>23</v>
      </c>
      <c r="F6" s="118" t="s">
        <v>9</v>
      </c>
      <c r="G6" s="118" t="s">
        <v>24</v>
      </c>
      <c r="H6" s="118" t="s">
        <v>25</v>
      </c>
      <c r="I6" s="118"/>
      <c r="J6" s="118"/>
      <c r="K6" s="118" t="s">
        <v>26</v>
      </c>
      <c r="L6" s="118" t="s">
        <v>27</v>
      </c>
      <c r="M6" s="118" t="s">
        <v>28</v>
      </c>
      <c r="N6" s="118" t="s">
        <v>29</v>
      </c>
      <c r="O6" s="118" t="s">
        <v>30</v>
      </c>
      <c r="P6" s="118" t="s">
        <v>31</v>
      </c>
      <c r="Q6" s="118"/>
      <c r="R6" s="118" t="s">
        <v>37</v>
      </c>
      <c r="S6" s="118"/>
      <c r="T6" s="118" t="s">
        <v>38</v>
      </c>
      <c r="U6" s="118" t="s">
        <v>32</v>
      </c>
      <c r="V6" s="118" t="s">
        <v>33</v>
      </c>
      <c r="W6" s="142" t="s">
        <v>52</v>
      </c>
      <c r="X6" s="118" t="s">
        <v>34</v>
      </c>
      <c r="Y6" s="118" t="s">
        <v>10</v>
      </c>
      <c r="Z6" s="118" t="s">
        <v>35</v>
      </c>
      <c r="AA6" s="327" t="s">
        <v>36</v>
      </c>
      <c r="AB6" s="328"/>
      <c r="AC6" s="329" t="s">
        <v>39</v>
      </c>
      <c r="AD6" s="330"/>
      <c r="AE6" s="329" t="s">
        <v>40</v>
      </c>
      <c r="AF6" s="331"/>
      <c r="AG6" s="25" t="s">
        <v>97</v>
      </c>
      <c r="AH6" s="25" t="s">
        <v>6</v>
      </c>
      <c r="AI6" s="25" t="s">
        <v>11</v>
      </c>
      <c r="AJ6" s="25" t="s">
        <v>45</v>
      </c>
      <c r="AK6" s="25" t="s">
        <v>97</v>
      </c>
      <c r="AL6" s="25" t="s">
        <v>6</v>
      </c>
      <c r="AM6" s="25" t="s">
        <v>11</v>
      </c>
      <c r="AN6" s="25" t="s">
        <v>45</v>
      </c>
      <c r="AO6" s="25" t="s">
        <v>97</v>
      </c>
      <c r="AP6" s="25" t="str">
        <f>+'1'!AP6</f>
        <v>H/V</v>
      </c>
      <c r="AQ6" s="25" t="str">
        <f>+'1'!AQ6</f>
        <v>Hores/mes</v>
      </c>
      <c r="AR6" s="25" t="s">
        <v>97</v>
      </c>
      <c r="AS6" s="25" t="str">
        <f>+'1'!AS6</f>
        <v>H/V</v>
      </c>
      <c r="AT6" s="25" t="str">
        <f>+'1'!AT6</f>
        <v>Hores/mes</v>
      </c>
      <c r="AU6" s="25" t="s">
        <v>97</v>
      </c>
      <c r="AV6" s="25" t="str">
        <f>+'1'!AV6</f>
        <v>H/V</v>
      </c>
      <c r="AW6" s="25" t="str">
        <f>+'1'!AW6</f>
        <v>Hores/mes</v>
      </c>
      <c r="AX6" s="25" t="s">
        <v>97</v>
      </c>
      <c r="AY6" s="25" t="str">
        <f>+'1'!AY6</f>
        <v>H/V</v>
      </c>
      <c r="AZ6" s="25" t="str">
        <f>+'1'!AZ6</f>
        <v>Hores/mes</v>
      </c>
      <c r="BA6" s="25" t="s">
        <v>97</v>
      </c>
      <c r="BB6" s="25" t="str">
        <f>+'1'!BB6</f>
        <v>H/V</v>
      </c>
      <c r="BC6" s="25" t="str">
        <f>+'1'!BC6</f>
        <v>Hores/mes</v>
      </c>
      <c r="BD6" s="28" t="s">
        <v>4</v>
      </c>
    </row>
    <row r="7" spans="1:56">
      <c r="A7" s="24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41"/>
      <c r="X7" s="118"/>
      <c r="Y7" s="118"/>
      <c r="Z7" s="118"/>
      <c r="AA7" s="118"/>
      <c r="AB7" s="118"/>
      <c r="AC7" s="118"/>
      <c r="AD7" s="118"/>
      <c r="AE7" s="118"/>
      <c r="AF7" s="118"/>
      <c r="AG7" s="29"/>
      <c r="AH7" s="29"/>
      <c r="AI7" s="30"/>
      <c r="AJ7" s="31"/>
      <c r="AK7" s="29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29"/>
      <c r="BB7" s="30"/>
      <c r="BC7" s="31"/>
      <c r="BD7" s="60"/>
    </row>
    <row r="8" spans="1:56">
      <c r="A8" s="32">
        <v>10</v>
      </c>
      <c r="B8" s="169" t="s">
        <v>373</v>
      </c>
      <c r="C8" s="170" t="s">
        <v>205</v>
      </c>
      <c r="D8" s="34" t="s">
        <v>374</v>
      </c>
      <c r="E8" s="267" t="s">
        <v>392</v>
      </c>
      <c r="F8" s="268">
        <v>20</v>
      </c>
      <c r="G8" s="73"/>
      <c r="H8" s="72" t="s">
        <v>16</v>
      </c>
      <c r="I8" s="74">
        <f>IF(H8=Tablas!$B$5,Tablas!$C$5,VLOOKUP(H8,Tablas!$B$5:$D$40,2,FALSE))</f>
        <v>29</v>
      </c>
      <c r="J8" s="71">
        <f>IF(I8=0,"",VLOOKUP(I8,Tablas!$C$5:$D$40,2,FALSE))</f>
        <v>1</v>
      </c>
      <c r="K8" s="37" t="str">
        <f t="shared" ref="K8:K28" si="1">IF(G8=0,"0",F8/G8)</f>
        <v>0</v>
      </c>
      <c r="L8" s="38">
        <f t="shared" ref="L8:L28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28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28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28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28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28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28" si="8">(IF($Y8=7,$K8,)+IF($Y8=21,$K8*3,)+IF($Y8=42,$K8*6,0)+IF($Y8=28,$K8*4,0)+IF($Y8=14,$K8*2,))*S8</f>
        <v>0</v>
      </c>
      <c r="U8" s="42">
        <f t="shared" ref="U8:U21" si="9">SUM(+L8+M8+N8+O8+P8+R8+T8)</f>
        <v>0</v>
      </c>
      <c r="V8" s="43">
        <f t="shared" ref="V8:V28" si="10">+U8*4.345</f>
        <v>0</v>
      </c>
      <c r="W8" s="193">
        <f t="shared" ref="W8:W41" si="11">$X$4</f>
        <v>10.5</v>
      </c>
      <c r="X8" s="44">
        <f t="shared" ref="X8:X28" si="12">IF(V8="","",W8*V8)</f>
        <v>0</v>
      </c>
      <c r="Y8" s="45">
        <f t="shared" ref="Y8:Y28" si="13">ROUND(J8/4.3452380952381,1)</f>
        <v>0.2</v>
      </c>
      <c r="Z8" s="46" t="s">
        <v>0</v>
      </c>
      <c r="AA8" s="39">
        <v>1</v>
      </c>
      <c r="AB8" s="47">
        <f t="shared" ref="AB8:AB28" si="14">+IF($Z8="M",$U8,IF($Z8="MT",$U8/2,IF(Z8="MN",$U8/2,IF($Z8="MTN",$U8/3,0))))*AA8</f>
        <v>0</v>
      </c>
      <c r="AC8" s="39">
        <v>1</v>
      </c>
      <c r="AD8" s="47">
        <f t="shared" ref="AD8:AD28" si="15">+IF($Z8="T",$U8,IF($Z8="MT",$U8/2,IF($Z8="TN",$U8/2,IF($Z8="MTN",$U8/3,0))))*AC8</f>
        <v>0</v>
      </c>
      <c r="AE8" s="39">
        <v>1</v>
      </c>
      <c r="AF8" s="47">
        <f t="shared" ref="AF8:AF28" si="16">+IF($Z8="N",$U8,IF($Z8="MN",$U8/2,IF($Z8="TN",$U8/2,IF($Z8="MTN",$U8/3,0))))*AE8</f>
        <v>0</v>
      </c>
      <c r="AG8" s="188"/>
      <c r="AH8" s="194">
        <f t="shared" ref="AH8:AH28" si="17">+$AI$4</f>
        <v>3</v>
      </c>
      <c r="AI8" s="49">
        <f t="shared" ref="AI8:AI28" si="18">IF(AJ$4=0,0,(AG8/AJ$4))</f>
        <v>0</v>
      </c>
      <c r="AJ8" s="50">
        <f t="shared" ref="AJ8:AJ28" si="19">IF(AJ$4=0,0,(AI8*AI$4/12))</f>
        <v>0</v>
      </c>
      <c r="AK8" s="188"/>
      <c r="AL8" s="194">
        <f t="shared" ref="AL8:AL28" si="20">+$AM$4</f>
        <v>3</v>
      </c>
      <c r="AM8" s="49">
        <f>IF(AN$4=0,0,(AK8/AN$4))</f>
        <v>0</v>
      </c>
      <c r="AN8" s="50">
        <f t="shared" ref="AN8:AN28" si="21">IF(AN$4=0,0,(AM8*AM$4/12))</f>
        <v>0</v>
      </c>
      <c r="AO8" s="188">
        <v>20</v>
      </c>
      <c r="AP8" s="49">
        <f t="shared" ref="AP8:AP28" si="22">IF(AQ$4=0,0,(AO8/AQ$4))</f>
        <v>0</v>
      </c>
      <c r="AQ8" s="50">
        <f t="shared" ref="AQ8:AQ28" si="23">IF(AQ$4=0,0,(AP8*AP$4/12))</f>
        <v>0</v>
      </c>
      <c r="AR8" s="188"/>
      <c r="AS8" s="49">
        <f t="shared" ref="AS8:AS28" si="24">IF(AT$4=0,0,(AR8/AT$4))</f>
        <v>0</v>
      </c>
      <c r="AT8" s="50">
        <f t="shared" ref="AT8:AT28" si="25">IF(AT$4=0,0,(AS8*AS$4/12))</f>
        <v>0</v>
      </c>
      <c r="AU8" s="62"/>
      <c r="AV8" s="49">
        <f t="shared" ref="AV8:AV28" si="26">IF(AW$4=0,0,(AU8/AW$4))</f>
        <v>0</v>
      </c>
      <c r="AW8" s="50">
        <f t="shared" ref="AW8:AW28" si="27">IF(AW$4=0,0,(AV8*AV$4/12))</f>
        <v>0</v>
      </c>
      <c r="AX8" s="188">
        <v>20</v>
      </c>
      <c r="AY8" s="49">
        <f t="shared" ref="AY8:AY28" si="28">IF(AZ$4=0,0,(AX8/AZ$4))</f>
        <v>0</v>
      </c>
      <c r="AZ8" s="50">
        <f t="shared" ref="AZ8:AZ28" si="29">IF(AZ$4=0,0,(AY8*AY$4/12))</f>
        <v>0</v>
      </c>
      <c r="BA8" s="188">
        <v>0</v>
      </c>
      <c r="BB8" s="49">
        <f t="shared" ref="BB8:BB28" si="30">IF(BC$4=0,0,(BA8/BC$4))</f>
        <v>0</v>
      </c>
      <c r="BC8" s="50">
        <f t="shared" ref="BC8:BC28" si="31">IF(BC$4=0,0,(BB8*BB$4/12))</f>
        <v>0</v>
      </c>
      <c r="BD8" s="51">
        <f t="shared" ref="BD8:BD28" si="32">+AJ8+AN8+AQ8+AT8+AW8+AZ8+BC8</f>
        <v>0</v>
      </c>
    </row>
    <row r="9" spans="1:56">
      <c r="A9" s="32">
        <v>10</v>
      </c>
      <c r="B9" s="169" t="s">
        <v>373</v>
      </c>
      <c r="C9" s="170" t="s">
        <v>205</v>
      </c>
      <c r="D9" s="34" t="s">
        <v>375</v>
      </c>
      <c r="E9" s="267" t="s">
        <v>392</v>
      </c>
      <c r="F9" s="268">
        <v>66</v>
      </c>
      <c r="G9" s="73"/>
      <c r="H9" s="72" t="s">
        <v>124</v>
      </c>
      <c r="I9" s="74">
        <f>IF(H9=Tablas!$B$5,Tablas!$C$5,VLOOKUP(H9,Tablas!$B$5:$D$40,2,FALSE))</f>
        <v>19</v>
      </c>
      <c r="J9" s="71">
        <f>IF(I9=0,"",VLOOKUP(I9,Tablas!$C$5:$D$40,2,FALSE))</f>
        <v>21.72583333333333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193">
        <f t="shared" si="11"/>
        <v>10.5</v>
      </c>
      <c r="X9" s="44">
        <f t="shared" si="12"/>
        <v>0</v>
      </c>
      <c r="Y9" s="45">
        <f t="shared" si="13"/>
        <v>5</v>
      </c>
      <c r="Z9" s="46" t="s">
        <v>0</v>
      </c>
      <c r="AA9" s="39">
        <v>1</v>
      </c>
      <c r="AB9" s="47">
        <f t="shared" si="14"/>
        <v>0</v>
      </c>
      <c r="AC9" s="39">
        <v>1</v>
      </c>
      <c r="AD9" s="47">
        <f t="shared" si="15"/>
        <v>0</v>
      </c>
      <c r="AE9" s="39">
        <v>1</v>
      </c>
      <c r="AF9" s="47">
        <f t="shared" si="16"/>
        <v>0</v>
      </c>
      <c r="AG9" s="188"/>
      <c r="AH9" s="194">
        <f t="shared" si="17"/>
        <v>3</v>
      </c>
      <c r="AI9" s="49">
        <f t="shared" si="18"/>
        <v>0</v>
      </c>
      <c r="AJ9" s="50">
        <f t="shared" si="19"/>
        <v>0</v>
      </c>
      <c r="AK9" s="188">
        <v>7.5</v>
      </c>
      <c r="AL9" s="194">
        <f t="shared" si="20"/>
        <v>3</v>
      </c>
      <c r="AM9" s="49">
        <f t="shared" ref="AM9:AM28" si="33">IF(AN$4=0,0,(AK9/AN$4))</f>
        <v>0</v>
      </c>
      <c r="AN9" s="50">
        <f t="shared" si="21"/>
        <v>0</v>
      </c>
      <c r="AO9" s="188">
        <v>66</v>
      </c>
      <c r="AP9" s="49">
        <f t="shared" si="22"/>
        <v>0</v>
      </c>
      <c r="AQ9" s="50">
        <f t="shared" si="23"/>
        <v>0</v>
      </c>
      <c r="AR9" s="188"/>
      <c r="AS9" s="49">
        <f t="shared" si="24"/>
        <v>0</v>
      </c>
      <c r="AT9" s="50">
        <f t="shared" si="25"/>
        <v>0</v>
      </c>
      <c r="AU9" s="62"/>
      <c r="AV9" s="49">
        <f t="shared" si="26"/>
        <v>0</v>
      </c>
      <c r="AW9" s="50">
        <f t="shared" si="27"/>
        <v>0</v>
      </c>
      <c r="AX9" s="188">
        <v>66</v>
      </c>
      <c r="AY9" s="49">
        <f t="shared" si="28"/>
        <v>0</v>
      </c>
      <c r="AZ9" s="50">
        <f t="shared" si="29"/>
        <v>0</v>
      </c>
      <c r="BA9" s="188">
        <v>3.75</v>
      </c>
      <c r="BB9" s="49">
        <f t="shared" si="30"/>
        <v>0</v>
      </c>
      <c r="BC9" s="50">
        <f t="shared" si="31"/>
        <v>0</v>
      </c>
      <c r="BD9" s="51">
        <f t="shared" si="32"/>
        <v>0</v>
      </c>
    </row>
    <row r="10" spans="1:56">
      <c r="A10" s="32">
        <v>10</v>
      </c>
      <c r="B10" s="169" t="s">
        <v>373</v>
      </c>
      <c r="C10" s="170" t="s">
        <v>205</v>
      </c>
      <c r="D10" s="34" t="s">
        <v>376</v>
      </c>
      <c r="E10" s="267" t="s">
        <v>392</v>
      </c>
      <c r="F10" s="268">
        <v>18</v>
      </c>
      <c r="G10" s="73"/>
      <c r="H10" s="72" t="s">
        <v>124</v>
      </c>
      <c r="I10" s="74">
        <f>IF(H10=Tablas!$B$5,Tablas!$C$5,VLOOKUP(H10,Tablas!$B$5:$D$40,2,FALSE))</f>
        <v>19</v>
      </c>
      <c r="J10" s="71">
        <f>IF(I10=0,"",VLOOKUP(I10,Tablas!$C$5:$D$40,2,FALSE))</f>
        <v>21.72583333333333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193">
        <f t="shared" si="11"/>
        <v>10.5</v>
      </c>
      <c r="X10" s="44">
        <f t="shared" si="12"/>
        <v>0</v>
      </c>
      <c r="Y10" s="45">
        <f t="shared" si="13"/>
        <v>5</v>
      </c>
      <c r="Z10" s="46" t="s">
        <v>0</v>
      </c>
      <c r="AA10" s="39">
        <v>1</v>
      </c>
      <c r="AB10" s="47">
        <f t="shared" si="14"/>
        <v>0</v>
      </c>
      <c r="AC10" s="39">
        <v>1</v>
      </c>
      <c r="AD10" s="47">
        <f t="shared" si="15"/>
        <v>0</v>
      </c>
      <c r="AE10" s="39">
        <v>1</v>
      </c>
      <c r="AF10" s="47">
        <f t="shared" si="16"/>
        <v>0</v>
      </c>
      <c r="AG10" s="188">
        <v>3</v>
      </c>
      <c r="AH10" s="194">
        <f t="shared" si="17"/>
        <v>3</v>
      </c>
      <c r="AI10" s="49">
        <f t="shared" si="18"/>
        <v>0</v>
      </c>
      <c r="AJ10" s="50">
        <f t="shared" si="19"/>
        <v>0</v>
      </c>
      <c r="AK10" s="188">
        <v>17.5</v>
      </c>
      <c r="AL10" s="194">
        <f t="shared" si="20"/>
        <v>3</v>
      </c>
      <c r="AM10" s="49">
        <f t="shared" si="33"/>
        <v>0</v>
      </c>
      <c r="AN10" s="50">
        <f t="shared" si="21"/>
        <v>0</v>
      </c>
      <c r="AO10" s="188">
        <v>18</v>
      </c>
      <c r="AP10" s="49">
        <f t="shared" si="22"/>
        <v>0</v>
      </c>
      <c r="AQ10" s="50">
        <f t="shared" si="23"/>
        <v>0</v>
      </c>
      <c r="AR10" s="188">
        <v>4.5</v>
      </c>
      <c r="AS10" s="49">
        <f t="shared" si="24"/>
        <v>0</v>
      </c>
      <c r="AT10" s="50">
        <f t="shared" si="25"/>
        <v>0</v>
      </c>
      <c r="AU10" s="62"/>
      <c r="AV10" s="49">
        <f t="shared" si="26"/>
        <v>0</v>
      </c>
      <c r="AW10" s="50">
        <f t="shared" si="27"/>
        <v>0</v>
      </c>
      <c r="AX10" s="188">
        <v>18</v>
      </c>
      <c r="AY10" s="49">
        <f t="shared" si="28"/>
        <v>0</v>
      </c>
      <c r="AZ10" s="50">
        <f t="shared" si="29"/>
        <v>0</v>
      </c>
      <c r="BA10" s="188">
        <v>8.75</v>
      </c>
      <c r="BB10" s="49">
        <f t="shared" si="30"/>
        <v>0</v>
      </c>
      <c r="BC10" s="50">
        <f t="shared" si="31"/>
        <v>0</v>
      </c>
      <c r="BD10" s="51">
        <f t="shared" si="32"/>
        <v>0</v>
      </c>
    </row>
    <row r="11" spans="1:56">
      <c r="A11" s="32">
        <v>10</v>
      </c>
      <c r="B11" s="169" t="s">
        <v>373</v>
      </c>
      <c r="C11" s="170" t="s">
        <v>205</v>
      </c>
      <c r="D11" s="34" t="s">
        <v>326</v>
      </c>
      <c r="E11" s="267" t="s">
        <v>392</v>
      </c>
      <c r="F11" s="268">
        <v>31</v>
      </c>
      <c r="G11" s="73"/>
      <c r="H11" s="72" t="s">
        <v>124</v>
      </c>
      <c r="I11" s="74">
        <f>IF(H11=Tablas!$B$5,Tablas!$C$5,VLOOKUP(H11,Tablas!$B$5:$D$40,2,FALSE))</f>
        <v>19</v>
      </c>
      <c r="J11" s="71">
        <f>IF(I11=0,"",VLOOKUP(I11,Tablas!$C$5:$D$40,2,FALSE))</f>
        <v>21.72583333333333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193">
        <f t="shared" si="11"/>
        <v>10.5</v>
      </c>
      <c r="X11" s="44">
        <f t="shared" si="12"/>
        <v>0</v>
      </c>
      <c r="Y11" s="45">
        <f t="shared" si="13"/>
        <v>5</v>
      </c>
      <c r="Z11" s="46" t="s">
        <v>0</v>
      </c>
      <c r="AA11" s="39">
        <v>1</v>
      </c>
      <c r="AB11" s="47">
        <f t="shared" si="14"/>
        <v>0</v>
      </c>
      <c r="AC11" s="39">
        <v>1</v>
      </c>
      <c r="AD11" s="47">
        <f t="shared" si="15"/>
        <v>0</v>
      </c>
      <c r="AE11" s="39">
        <v>1</v>
      </c>
      <c r="AF11" s="47">
        <f t="shared" si="16"/>
        <v>0</v>
      </c>
      <c r="AG11" s="188">
        <v>0.5</v>
      </c>
      <c r="AH11" s="194">
        <f t="shared" si="17"/>
        <v>3</v>
      </c>
      <c r="AI11" s="49">
        <f t="shared" si="18"/>
        <v>0</v>
      </c>
      <c r="AJ11" s="50">
        <f t="shared" si="19"/>
        <v>0</v>
      </c>
      <c r="AK11" s="188">
        <v>15.4</v>
      </c>
      <c r="AL11" s="194">
        <f t="shared" si="20"/>
        <v>3</v>
      </c>
      <c r="AM11" s="49">
        <f t="shared" si="33"/>
        <v>0</v>
      </c>
      <c r="AN11" s="50">
        <f t="shared" si="21"/>
        <v>0</v>
      </c>
      <c r="AO11" s="188">
        <v>31</v>
      </c>
      <c r="AP11" s="49">
        <f t="shared" si="22"/>
        <v>0</v>
      </c>
      <c r="AQ11" s="50">
        <f t="shared" si="23"/>
        <v>0</v>
      </c>
      <c r="AR11" s="188">
        <v>7.75</v>
      </c>
      <c r="AS11" s="49">
        <f t="shared" si="24"/>
        <v>0</v>
      </c>
      <c r="AT11" s="50">
        <f t="shared" si="25"/>
        <v>0</v>
      </c>
      <c r="AU11" s="62"/>
      <c r="AV11" s="49">
        <f t="shared" si="26"/>
        <v>0</v>
      </c>
      <c r="AW11" s="50">
        <f t="shared" si="27"/>
        <v>0</v>
      </c>
      <c r="AX11" s="188">
        <v>31</v>
      </c>
      <c r="AY11" s="49">
        <f t="shared" si="28"/>
        <v>0</v>
      </c>
      <c r="AZ11" s="50">
        <f t="shared" si="29"/>
        <v>0</v>
      </c>
      <c r="BA11" s="188">
        <v>7.7</v>
      </c>
      <c r="BB11" s="49">
        <f t="shared" si="30"/>
        <v>0</v>
      </c>
      <c r="BC11" s="50">
        <f t="shared" si="31"/>
        <v>0</v>
      </c>
      <c r="BD11" s="51">
        <f t="shared" si="32"/>
        <v>0</v>
      </c>
    </row>
    <row r="12" spans="1:56">
      <c r="A12" s="32">
        <v>10</v>
      </c>
      <c r="B12" s="169" t="s">
        <v>373</v>
      </c>
      <c r="C12" s="170" t="s">
        <v>205</v>
      </c>
      <c r="D12" s="34" t="s">
        <v>257</v>
      </c>
      <c r="E12" s="267" t="s">
        <v>392</v>
      </c>
      <c r="F12" s="268">
        <v>8</v>
      </c>
      <c r="G12" s="73"/>
      <c r="H12" s="72" t="s">
        <v>16</v>
      </c>
      <c r="I12" s="74">
        <f>IF(H12=Tablas!$B$5,Tablas!$C$5,VLOOKUP(H12,Tablas!$B$5:$D$40,2,FALSE))</f>
        <v>29</v>
      </c>
      <c r="J12" s="71">
        <f>IF(I12=0,"",VLOOKUP(I12,Tablas!$C$5:$D$40,2,FALSE))</f>
        <v>1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193">
        <f t="shared" si="11"/>
        <v>10.5</v>
      </c>
      <c r="X12" s="44">
        <f t="shared" si="12"/>
        <v>0</v>
      </c>
      <c r="Y12" s="45">
        <f t="shared" si="13"/>
        <v>0.2</v>
      </c>
      <c r="Z12" s="46" t="s">
        <v>0</v>
      </c>
      <c r="AA12" s="39">
        <v>1</v>
      </c>
      <c r="AB12" s="47">
        <f t="shared" si="14"/>
        <v>0</v>
      </c>
      <c r="AC12" s="39">
        <v>1</v>
      </c>
      <c r="AD12" s="47">
        <f t="shared" si="15"/>
        <v>0</v>
      </c>
      <c r="AE12" s="39">
        <v>1</v>
      </c>
      <c r="AF12" s="47">
        <f t="shared" si="16"/>
        <v>0</v>
      </c>
      <c r="AG12" s="188">
        <v>0.5</v>
      </c>
      <c r="AH12" s="194">
        <f t="shared" si="17"/>
        <v>3</v>
      </c>
      <c r="AI12" s="49">
        <f t="shared" si="18"/>
        <v>0</v>
      </c>
      <c r="AJ12" s="50">
        <f t="shared" si="19"/>
        <v>0</v>
      </c>
      <c r="AK12" s="188"/>
      <c r="AL12" s="194">
        <f t="shared" si="20"/>
        <v>3</v>
      </c>
      <c r="AM12" s="49">
        <f t="shared" si="33"/>
        <v>0</v>
      </c>
      <c r="AN12" s="50">
        <f t="shared" si="21"/>
        <v>0</v>
      </c>
      <c r="AO12" s="188">
        <v>8</v>
      </c>
      <c r="AP12" s="49">
        <f t="shared" si="22"/>
        <v>0</v>
      </c>
      <c r="AQ12" s="50">
        <f t="shared" si="23"/>
        <v>0</v>
      </c>
      <c r="AR12" s="188"/>
      <c r="AS12" s="49">
        <f t="shared" si="24"/>
        <v>0</v>
      </c>
      <c r="AT12" s="50">
        <f t="shared" si="25"/>
        <v>0</v>
      </c>
      <c r="AU12" s="62"/>
      <c r="AV12" s="49">
        <f t="shared" si="26"/>
        <v>0</v>
      </c>
      <c r="AW12" s="50">
        <f t="shared" si="27"/>
        <v>0</v>
      </c>
      <c r="AX12" s="188">
        <v>8</v>
      </c>
      <c r="AY12" s="49">
        <f t="shared" si="28"/>
        <v>0</v>
      </c>
      <c r="AZ12" s="50">
        <f t="shared" si="29"/>
        <v>0</v>
      </c>
      <c r="BA12" s="188">
        <v>0</v>
      </c>
      <c r="BB12" s="49">
        <f t="shared" si="30"/>
        <v>0</v>
      </c>
      <c r="BC12" s="50">
        <f t="shared" si="31"/>
        <v>0</v>
      </c>
      <c r="BD12" s="51">
        <f t="shared" si="32"/>
        <v>0</v>
      </c>
    </row>
    <row r="13" spans="1:56">
      <c r="A13" s="32">
        <v>10</v>
      </c>
      <c r="B13" s="169" t="s">
        <v>373</v>
      </c>
      <c r="C13" s="170" t="s">
        <v>205</v>
      </c>
      <c r="D13" s="34" t="s">
        <v>377</v>
      </c>
      <c r="E13" s="267" t="s">
        <v>392</v>
      </c>
      <c r="F13" s="268">
        <v>160</v>
      </c>
      <c r="G13" s="73"/>
      <c r="H13" s="72" t="s">
        <v>124</v>
      </c>
      <c r="I13" s="74">
        <f>IF(H13=Tablas!$B$5,Tablas!$C$5,VLOOKUP(H13,Tablas!$B$5:$D$40,2,FALSE))</f>
        <v>19</v>
      </c>
      <c r="J13" s="71">
        <f>IF(I13=0,"",VLOOKUP(I13,Tablas!$C$5:$D$40,2,FALSE))</f>
        <v>21.72583333333333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193">
        <f t="shared" si="11"/>
        <v>10.5</v>
      </c>
      <c r="X13" s="44">
        <f t="shared" si="12"/>
        <v>0</v>
      </c>
      <c r="Y13" s="45">
        <f t="shared" si="13"/>
        <v>5</v>
      </c>
      <c r="Z13" s="46" t="s">
        <v>0</v>
      </c>
      <c r="AA13" s="39">
        <v>1</v>
      </c>
      <c r="AB13" s="47">
        <f t="shared" si="14"/>
        <v>0</v>
      </c>
      <c r="AC13" s="39">
        <v>1</v>
      </c>
      <c r="AD13" s="47">
        <f t="shared" si="15"/>
        <v>0</v>
      </c>
      <c r="AE13" s="39">
        <v>1</v>
      </c>
      <c r="AF13" s="47">
        <f t="shared" si="16"/>
        <v>0</v>
      </c>
      <c r="AG13" s="188">
        <v>5</v>
      </c>
      <c r="AH13" s="194">
        <f t="shared" si="17"/>
        <v>3</v>
      </c>
      <c r="AI13" s="49">
        <f t="shared" si="18"/>
        <v>0</v>
      </c>
      <c r="AJ13" s="50">
        <f t="shared" si="19"/>
        <v>0</v>
      </c>
      <c r="AK13" s="188">
        <v>8.9</v>
      </c>
      <c r="AL13" s="194">
        <f t="shared" si="20"/>
        <v>3</v>
      </c>
      <c r="AM13" s="49">
        <f t="shared" si="33"/>
        <v>0</v>
      </c>
      <c r="AN13" s="50">
        <f t="shared" si="21"/>
        <v>0</v>
      </c>
      <c r="AO13" s="188">
        <v>160</v>
      </c>
      <c r="AP13" s="49">
        <f t="shared" si="22"/>
        <v>0</v>
      </c>
      <c r="AQ13" s="50">
        <f t="shared" si="23"/>
        <v>0</v>
      </c>
      <c r="AR13" s="188"/>
      <c r="AS13" s="49">
        <f t="shared" si="24"/>
        <v>0</v>
      </c>
      <c r="AT13" s="50">
        <f t="shared" si="25"/>
        <v>0</v>
      </c>
      <c r="AU13" s="62"/>
      <c r="AV13" s="49">
        <f t="shared" si="26"/>
        <v>0</v>
      </c>
      <c r="AW13" s="50">
        <f t="shared" si="27"/>
        <v>0</v>
      </c>
      <c r="AX13" s="188">
        <v>160</v>
      </c>
      <c r="AY13" s="49">
        <f t="shared" si="28"/>
        <v>0</v>
      </c>
      <c r="AZ13" s="50">
        <f t="shared" si="29"/>
        <v>0</v>
      </c>
      <c r="BA13" s="188">
        <v>4.45</v>
      </c>
      <c r="BB13" s="49">
        <f t="shared" si="30"/>
        <v>0</v>
      </c>
      <c r="BC13" s="50">
        <f t="shared" si="31"/>
        <v>0</v>
      </c>
      <c r="BD13" s="51">
        <f t="shared" si="32"/>
        <v>0</v>
      </c>
    </row>
    <row r="14" spans="1:56">
      <c r="A14" s="32">
        <v>10</v>
      </c>
      <c r="B14" s="169" t="s">
        <v>373</v>
      </c>
      <c r="C14" s="170" t="s">
        <v>205</v>
      </c>
      <c r="D14" s="34" t="s">
        <v>378</v>
      </c>
      <c r="E14" s="267" t="s">
        <v>392</v>
      </c>
      <c r="F14" s="268">
        <v>14</v>
      </c>
      <c r="G14" s="73"/>
      <c r="H14" s="72" t="s">
        <v>124</v>
      </c>
      <c r="I14" s="74">
        <f>IF(H14=Tablas!$B$5,Tablas!$C$5,VLOOKUP(H14,Tablas!$B$5:$D$40,2,FALSE))</f>
        <v>19</v>
      </c>
      <c r="J14" s="71">
        <f>IF(I14=0,"",VLOOKUP(I14,Tablas!$C$5:$D$40,2,FALSE))</f>
        <v>21.72583333333333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193">
        <f t="shared" si="11"/>
        <v>10.5</v>
      </c>
      <c r="X14" s="44">
        <f t="shared" si="12"/>
        <v>0</v>
      </c>
      <c r="Y14" s="45">
        <f t="shared" si="13"/>
        <v>5</v>
      </c>
      <c r="Z14" s="46" t="s">
        <v>0</v>
      </c>
      <c r="AA14" s="39">
        <v>1</v>
      </c>
      <c r="AB14" s="47">
        <f t="shared" si="14"/>
        <v>0</v>
      </c>
      <c r="AC14" s="39">
        <v>1</v>
      </c>
      <c r="AD14" s="47">
        <f t="shared" si="15"/>
        <v>0</v>
      </c>
      <c r="AE14" s="39">
        <v>1</v>
      </c>
      <c r="AF14" s="47">
        <f t="shared" si="16"/>
        <v>0</v>
      </c>
      <c r="AG14" s="188"/>
      <c r="AH14" s="194">
        <f t="shared" si="17"/>
        <v>3</v>
      </c>
      <c r="AI14" s="49">
        <f t="shared" si="18"/>
        <v>0</v>
      </c>
      <c r="AJ14" s="50">
        <f t="shared" si="19"/>
        <v>0</v>
      </c>
      <c r="AK14" s="188"/>
      <c r="AL14" s="194">
        <f t="shared" si="20"/>
        <v>3</v>
      </c>
      <c r="AM14" s="49">
        <f t="shared" si="33"/>
        <v>0</v>
      </c>
      <c r="AN14" s="50">
        <f t="shared" si="21"/>
        <v>0</v>
      </c>
      <c r="AO14" s="188">
        <v>14</v>
      </c>
      <c r="AP14" s="49">
        <f t="shared" si="22"/>
        <v>0</v>
      </c>
      <c r="AQ14" s="50">
        <f t="shared" si="23"/>
        <v>0</v>
      </c>
      <c r="AR14" s="188"/>
      <c r="AS14" s="49">
        <f t="shared" si="24"/>
        <v>0</v>
      </c>
      <c r="AT14" s="50">
        <f t="shared" si="25"/>
        <v>0</v>
      </c>
      <c r="AU14" s="62"/>
      <c r="AV14" s="49">
        <f t="shared" si="26"/>
        <v>0</v>
      </c>
      <c r="AW14" s="50">
        <f t="shared" si="27"/>
        <v>0</v>
      </c>
      <c r="AX14" s="188">
        <v>14</v>
      </c>
      <c r="AY14" s="49">
        <f t="shared" si="28"/>
        <v>0</v>
      </c>
      <c r="AZ14" s="50">
        <f t="shared" si="29"/>
        <v>0</v>
      </c>
      <c r="BA14" s="188">
        <v>0</v>
      </c>
      <c r="BB14" s="49">
        <f t="shared" si="30"/>
        <v>0</v>
      </c>
      <c r="BC14" s="50">
        <f t="shared" si="31"/>
        <v>0</v>
      </c>
      <c r="BD14" s="51">
        <f t="shared" si="32"/>
        <v>0</v>
      </c>
    </row>
    <row r="15" spans="1:56">
      <c r="A15" s="32">
        <v>10</v>
      </c>
      <c r="B15" s="169" t="s">
        <v>373</v>
      </c>
      <c r="C15" s="170" t="s">
        <v>205</v>
      </c>
      <c r="D15" s="34" t="s">
        <v>261</v>
      </c>
      <c r="E15" s="267" t="s">
        <v>392</v>
      </c>
      <c r="F15" s="268">
        <v>30</v>
      </c>
      <c r="G15" s="73"/>
      <c r="H15" s="72" t="s">
        <v>124</v>
      </c>
      <c r="I15" s="74">
        <f>IF(H15=Tablas!$B$5,Tablas!$C$5,VLOOKUP(H15,Tablas!$B$5:$D$40,2,FALSE))</f>
        <v>19</v>
      </c>
      <c r="J15" s="71">
        <f>IF(I15=0,"",VLOOKUP(I15,Tablas!$C$5:$D$40,2,FALSE))</f>
        <v>21.72583333333333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193">
        <f t="shared" si="11"/>
        <v>10.5</v>
      </c>
      <c r="X15" s="44">
        <f t="shared" si="12"/>
        <v>0</v>
      </c>
      <c r="Y15" s="45">
        <f t="shared" si="13"/>
        <v>5</v>
      </c>
      <c r="Z15" s="46" t="s">
        <v>0</v>
      </c>
      <c r="AA15" s="39">
        <v>1</v>
      </c>
      <c r="AB15" s="47">
        <f t="shared" si="14"/>
        <v>0</v>
      </c>
      <c r="AC15" s="39">
        <v>1</v>
      </c>
      <c r="AD15" s="47">
        <f t="shared" si="15"/>
        <v>0</v>
      </c>
      <c r="AE15" s="39">
        <v>1</v>
      </c>
      <c r="AF15" s="47">
        <f t="shared" si="16"/>
        <v>0</v>
      </c>
      <c r="AG15" s="188"/>
      <c r="AH15" s="194">
        <f t="shared" si="17"/>
        <v>3</v>
      </c>
      <c r="AI15" s="49">
        <f t="shared" si="18"/>
        <v>0</v>
      </c>
      <c r="AJ15" s="50">
        <f t="shared" si="19"/>
        <v>0</v>
      </c>
      <c r="AK15" s="188"/>
      <c r="AL15" s="194">
        <f t="shared" si="20"/>
        <v>3</v>
      </c>
      <c r="AM15" s="49">
        <f t="shared" si="33"/>
        <v>0</v>
      </c>
      <c r="AN15" s="50">
        <f t="shared" si="21"/>
        <v>0</v>
      </c>
      <c r="AO15" s="188">
        <v>30</v>
      </c>
      <c r="AP15" s="49">
        <f t="shared" si="22"/>
        <v>0</v>
      </c>
      <c r="AQ15" s="50">
        <f t="shared" si="23"/>
        <v>0</v>
      </c>
      <c r="AR15" s="188"/>
      <c r="AS15" s="49">
        <f t="shared" si="24"/>
        <v>0</v>
      </c>
      <c r="AT15" s="50">
        <f t="shared" si="25"/>
        <v>0</v>
      </c>
      <c r="AU15" s="62"/>
      <c r="AV15" s="49">
        <f t="shared" si="26"/>
        <v>0</v>
      </c>
      <c r="AW15" s="50">
        <f t="shared" si="27"/>
        <v>0</v>
      </c>
      <c r="AX15" s="188">
        <v>30</v>
      </c>
      <c r="AY15" s="49">
        <f t="shared" si="28"/>
        <v>0</v>
      </c>
      <c r="AZ15" s="50">
        <f t="shared" si="29"/>
        <v>0</v>
      </c>
      <c r="BA15" s="188">
        <v>0</v>
      </c>
      <c r="BB15" s="49">
        <f t="shared" si="30"/>
        <v>0</v>
      </c>
      <c r="BC15" s="50">
        <f t="shared" si="31"/>
        <v>0</v>
      </c>
      <c r="BD15" s="51">
        <f t="shared" si="32"/>
        <v>0</v>
      </c>
    </row>
    <row r="16" spans="1:56">
      <c r="A16" s="32">
        <v>10</v>
      </c>
      <c r="B16" s="169" t="s">
        <v>373</v>
      </c>
      <c r="C16" s="170" t="s">
        <v>205</v>
      </c>
      <c r="D16" s="34" t="s">
        <v>379</v>
      </c>
      <c r="E16" s="267" t="s">
        <v>392</v>
      </c>
      <c r="F16" s="268">
        <v>4</v>
      </c>
      <c r="G16" s="73"/>
      <c r="H16" s="72" t="s">
        <v>124</v>
      </c>
      <c r="I16" s="74">
        <f>IF(H16=Tablas!$B$5,Tablas!$C$5,VLOOKUP(H16,Tablas!$B$5:$D$40,2,FALSE))</f>
        <v>19</v>
      </c>
      <c r="J16" s="71">
        <f>IF(I16=0,"",VLOOKUP(I16,Tablas!$C$5:$D$40,2,FALSE))</f>
        <v>21.72583333333333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193">
        <f t="shared" si="11"/>
        <v>10.5</v>
      </c>
      <c r="X16" s="44">
        <f t="shared" si="12"/>
        <v>0</v>
      </c>
      <c r="Y16" s="45">
        <f t="shared" si="13"/>
        <v>5</v>
      </c>
      <c r="Z16" s="46" t="s">
        <v>0</v>
      </c>
      <c r="AA16" s="39">
        <v>1</v>
      </c>
      <c r="AB16" s="47">
        <f t="shared" si="14"/>
        <v>0</v>
      </c>
      <c r="AC16" s="39">
        <v>1</v>
      </c>
      <c r="AD16" s="47">
        <f t="shared" si="15"/>
        <v>0</v>
      </c>
      <c r="AE16" s="39">
        <v>1</v>
      </c>
      <c r="AF16" s="47">
        <f t="shared" si="16"/>
        <v>0</v>
      </c>
      <c r="AG16" s="188"/>
      <c r="AH16" s="194">
        <f t="shared" si="17"/>
        <v>3</v>
      </c>
      <c r="AI16" s="49">
        <f t="shared" si="18"/>
        <v>0</v>
      </c>
      <c r="AJ16" s="50">
        <f t="shared" si="19"/>
        <v>0</v>
      </c>
      <c r="AK16" s="188"/>
      <c r="AL16" s="194">
        <f t="shared" si="20"/>
        <v>3</v>
      </c>
      <c r="AM16" s="49">
        <f t="shared" si="33"/>
        <v>0</v>
      </c>
      <c r="AN16" s="50">
        <f t="shared" si="21"/>
        <v>0</v>
      </c>
      <c r="AO16" s="188">
        <v>4</v>
      </c>
      <c r="AP16" s="49">
        <f t="shared" si="22"/>
        <v>0</v>
      </c>
      <c r="AQ16" s="50">
        <f t="shared" si="23"/>
        <v>0</v>
      </c>
      <c r="AR16" s="188"/>
      <c r="AS16" s="49">
        <f t="shared" si="24"/>
        <v>0</v>
      </c>
      <c r="AT16" s="50">
        <f t="shared" si="25"/>
        <v>0</v>
      </c>
      <c r="AU16" s="62"/>
      <c r="AV16" s="49">
        <f t="shared" si="26"/>
        <v>0</v>
      </c>
      <c r="AW16" s="50">
        <f t="shared" si="27"/>
        <v>0</v>
      </c>
      <c r="AX16" s="188">
        <v>4</v>
      </c>
      <c r="AY16" s="49">
        <f t="shared" si="28"/>
        <v>0</v>
      </c>
      <c r="AZ16" s="50">
        <f t="shared" si="29"/>
        <v>0</v>
      </c>
      <c r="BA16" s="188">
        <v>0</v>
      </c>
      <c r="BB16" s="49">
        <f t="shared" si="30"/>
        <v>0</v>
      </c>
      <c r="BC16" s="50">
        <f t="shared" si="31"/>
        <v>0</v>
      </c>
      <c r="BD16" s="51">
        <f t="shared" si="32"/>
        <v>0</v>
      </c>
    </row>
    <row r="17" spans="1:56">
      <c r="A17" s="32">
        <v>10</v>
      </c>
      <c r="B17" s="169" t="s">
        <v>373</v>
      </c>
      <c r="C17" s="170" t="s">
        <v>205</v>
      </c>
      <c r="D17" s="34" t="s">
        <v>379</v>
      </c>
      <c r="E17" s="267" t="s">
        <v>392</v>
      </c>
      <c r="F17" s="268">
        <v>4</v>
      </c>
      <c r="G17" s="73"/>
      <c r="H17" s="72" t="s">
        <v>124</v>
      </c>
      <c r="I17" s="74">
        <f>IF(H17=Tablas!$B$5,Tablas!$C$5,VLOOKUP(H17,Tablas!$B$5:$D$40,2,FALSE))</f>
        <v>19</v>
      </c>
      <c r="J17" s="71">
        <f>IF(I17=0,"",VLOOKUP(I17,Tablas!$C$5:$D$40,2,FALSE))</f>
        <v>21.72583333333333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193">
        <f t="shared" si="11"/>
        <v>10.5</v>
      </c>
      <c r="X17" s="44">
        <f t="shared" si="12"/>
        <v>0</v>
      </c>
      <c r="Y17" s="45">
        <f t="shared" si="13"/>
        <v>5</v>
      </c>
      <c r="Z17" s="46" t="s">
        <v>0</v>
      </c>
      <c r="AA17" s="39">
        <v>1</v>
      </c>
      <c r="AB17" s="47">
        <f t="shared" si="14"/>
        <v>0</v>
      </c>
      <c r="AC17" s="39">
        <v>1</v>
      </c>
      <c r="AD17" s="47">
        <f t="shared" si="15"/>
        <v>0</v>
      </c>
      <c r="AE17" s="39">
        <v>1</v>
      </c>
      <c r="AF17" s="47">
        <f t="shared" si="16"/>
        <v>0</v>
      </c>
      <c r="AG17" s="188"/>
      <c r="AH17" s="194">
        <f t="shared" si="17"/>
        <v>3</v>
      </c>
      <c r="AI17" s="49">
        <f t="shared" si="18"/>
        <v>0</v>
      </c>
      <c r="AJ17" s="50">
        <f t="shared" si="19"/>
        <v>0</v>
      </c>
      <c r="AK17" s="188"/>
      <c r="AL17" s="194">
        <f t="shared" si="20"/>
        <v>3</v>
      </c>
      <c r="AM17" s="49">
        <f t="shared" si="33"/>
        <v>0</v>
      </c>
      <c r="AN17" s="50">
        <f t="shared" si="21"/>
        <v>0</v>
      </c>
      <c r="AO17" s="188">
        <v>4</v>
      </c>
      <c r="AP17" s="49">
        <f t="shared" si="22"/>
        <v>0</v>
      </c>
      <c r="AQ17" s="50">
        <f t="shared" si="23"/>
        <v>0</v>
      </c>
      <c r="AR17" s="188"/>
      <c r="AS17" s="49">
        <f t="shared" si="24"/>
        <v>0</v>
      </c>
      <c r="AT17" s="50">
        <f t="shared" si="25"/>
        <v>0</v>
      </c>
      <c r="AU17" s="62"/>
      <c r="AV17" s="49">
        <f t="shared" si="26"/>
        <v>0</v>
      </c>
      <c r="AW17" s="50">
        <f t="shared" si="27"/>
        <v>0</v>
      </c>
      <c r="AX17" s="188">
        <v>4</v>
      </c>
      <c r="AY17" s="49">
        <f t="shared" si="28"/>
        <v>0</v>
      </c>
      <c r="AZ17" s="50">
        <f t="shared" si="29"/>
        <v>0</v>
      </c>
      <c r="BA17" s="188">
        <v>0</v>
      </c>
      <c r="BB17" s="49">
        <f t="shared" si="30"/>
        <v>0</v>
      </c>
      <c r="BC17" s="50">
        <f t="shared" si="31"/>
        <v>0</v>
      </c>
      <c r="BD17" s="51">
        <f t="shared" si="32"/>
        <v>0</v>
      </c>
    </row>
    <row r="18" spans="1:56">
      <c r="A18" s="32">
        <v>10</v>
      </c>
      <c r="B18" s="169" t="s">
        <v>373</v>
      </c>
      <c r="C18" s="170" t="s">
        <v>205</v>
      </c>
      <c r="D18" s="34" t="s">
        <v>380</v>
      </c>
      <c r="E18" s="267" t="s">
        <v>392</v>
      </c>
      <c r="F18" s="268">
        <v>6.5</v>
      </c>
      <c r="G18" s="73"/>
      <c r="H18" s="72" t="s">
        <v>124</v>
      </c>
      <c r="I18" s="74">
        <f>IF(H18=Tablas!$B$5,Tablas!$C$5,VLOOKUP(H18,Tablas!$B$5:$D$40,2,FALSE))</f>
        <v>19</v>
      </c>
      <c r="J18" s="71">
        <f>IF(I18=0,"",VLOOKUP(I18,Tablas!$C$5:$D$40,2,FALSE))</f>
        <v>21.72583333333333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193">
        <f t="shared" si="11"/>
        <v>10.5</v>
      </c>
      <c r="X18" s="44">
        <f t="shared" si="12"/>
        <v>0</v>
      </c>
      <c r="Y18" s="45">
        <f t="shared" si="13"/>
        <v>5</v>
      </c>
      <c r="Z18" s="46" t="s">
        <v>0</v>
      </c>
      <c r="AA18" s="39">
        <v>1</v>
      </c>
      <c r="AB18" s="47">
        <f t="shared" si="14"/>
        <v>0</v>
      </c>
      <c r="AC18" s="39">
        <v>1</v>
      </c>
      <c r="AD18" s="47">
        <f t="shared" si="15"/>
        <v>0</v>
      </c>
      <c r="AE18" s="39">
        <v>1</v>
      </c>
      <c r="AF18" s="47">
        <f t="shared" si="16"/>
        <v>0</v>
      </c>
      <c r="AG18" s="188"/>
      <c r="AH18" s="194">
        <f t="shared" si="17"/>
        <v>3</v>
      </c>
      <c r="AI18" s="49">
        <f t="shared" si="18"/>
        <v>0</v>
      </c>
      <c r="AJ18" s="50">
        <f t="shared" si="19"/>
        <v>0</v>
      </c>
      <c r="AK18" s="188"/>
      <c r="AL18" s="194">
        <f t="shared" si="20"/>
        <v>3</v>
      </c>
      <c r="AM18" s="49">
        <f t="shared" si="33"/>
        <v>0</v>
      </c>
      <c r="AN18" s="50">
        <f t="shared" si="21"/>
        <v>0</v>
      </c>
      <c r="AO18" s="188">
        <v>6.5</v>
      </c>
      <c r="AP18" s="49">
        <f t="shared" si="22"/>
        <v>0</v>
      </c>
      <c r="AQ18" s="50">
        <f t="shared" si="23"/>
        <v>0</v>
      </c>
      <c r="AR18" s="188">
        <v>1.625</v>
      </c>
      <c r="AS18" s="49">
        <f t="shared" si="24"/>
        <v>0</v>
      </c>
      <c r="AT18" s="50">
        <f t="shared" si="25"/>
        <v>0</v>
      </c>
      <c r="AU18" s="62"/>
      <c r="AV18" s="49">
        <f t="shared" si="26"/>
        <v>0</v>
      </c>
      <c r="AW18" s="50">
        <f t="shared" si="27"/>
        <v>0</v>
      </c>
      <c r="AX18" s="188">
        <v>6.5</v>
      </c>
      <c r="AY18" s="49">
        <f t="shared" si="28"/>
        <v>0</v>
      </c>
      <c r="AZ18" s="50">
        <f t="shared" si="29"/>
        <v>0</v>
      </c>
      <c r="BA18" s="188">
        <v>0</v>
      </c>
      <c r="BB18" s="49">
        <f t="shared" si="30"/>
        <v>0</v>
      </c>
      <c r="BC18" s="50">
        <f t="shared" si="31"/>
        <v>0</v>
      </c>
      <c r="BD18" s="51">
        <f t="shared" si="32"/>
        <v>0</v>
      </c>
    </row>
    <row r="19" spans="1:56">
      <c r="A19" s="32">
        <v>10</v>
      </c>
      <c r="B19" s="169" t="s">
        <v>373</v>
      </c>
      <c r="C19" s="170" t="s">
        <v>205</v>
      </c>
      <c r="D19" s="34" t="s">
        <v>380</v>
      </c>
      <c r="E19" s="267" t="s">
        <v>392</v>
      </c>
      <c r="F19" s="268">
        <v>6.5</v>
      </c>
      <c r="G19" s="73"/>
      <c r="H19" s="72" t="s">
        <v>124</v>
      </c>
      <c r="I19" s="74">
        <f>IF(H19=Tablas!$B$5,Tablas!$C$5,VLOOKUP(H19,Tablas!$B$5:$D$40,2,FALSE))</f>
        <v>19</v>
      </c>
      <c r="J19" s="71">
        <f>IF(I19=0,"",VLOOKUP(I19,Tablas!$C$5:$D$40,2,FALSE))</f>
        <v>21.72583333333333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193">
        <f t="shared" si="11"/>
        <v>10.5</v>
      </c>
      <c r="X19" s="44">
        <f t="shared" si="12"/>
        <v>0</v>
      </c>
      <c r="Y19" s="45">
        <f t="shared" si="13"/>
        <v>5</v>
      </c>
      <c r="Z19" s="46" t="s">
        <v>0</v>
      </c>
      <c r="AA19" s="39">
        <v>1</v>
      </c>
      <c r="AB19" s="47">
        <f t="shared" si="14"/>
        <v>0</v>
      </c>
      <c r="AC19" s="39">
        <v>1</v>
      </c>
      <c r="AD19" s="47">
        <f t="shared" si="15"/>
        <v>0</v>
      </c>
      <c r="AE19" s="39">
        <v>1</v>
      </c>
      <c r="AF19" s="47">
        <f t="shared" si="16"/>
        <v>0</v>
      </c>
      <c r="AG19" s="188"/>
      <c r="AH19" s="194">
        <f t="shared" si="17"/>
        <v>3</v>
      </c>
      <c r="AI19" s="49">
        <f t="shared" si="18"/>
        <v>0</v>
      </c>
      <c r="AJ19" s="50">
        <f t="shared" si="19"/>
        <v>0</v>
      </c>
      <c r="AK19" s="188"/>
      <c r="AL19" s="194">
        <f t="shared" si="20"/>
        <v>3</v>
      </c>
      <c r="AM19" s="49">
        <f t="shared" si="33"/>
        <v>0</v>
      </c>
      <c r="AN19" s="50">
        <f t="shared" si="21"/>
        <v>0</v>
      </c>
      <c r="AO19" s="188">
        <v>6.5</v>
      </c>
      <c r="AP19" s="49">
        <f t="shared" si="22"/>
        <v>0</v>
      </c>
      <c r="AQ19" s="50">
        <f t="shared" si="23"/>
        <v>0</v>
      </c>
      <c r="AR19" s="188">
        <v>1.625</v>
      </c>
      <c r="AS19" s="49">
        <f t="shared" si="24"/>
        <v>0</v>
      </c>
      <c r="AT19" s="50">
        <f t="shared" si="25"/>
        <v>0</v>
      </c>
      <c r="AU19" s="62"/>
      <c r="AV19" s="49">
        <f t="shared" si="26"/>
        <v>0</v>
      </c>
      <c r="AW19" s="50">
        <f t="shared" si="27"/>
        <v>0</v>
      </c>
      <c r="AX19" s="188">
        <v>6.5</v>
      </c>
      <c r="AY19" s="49">
        <f t="shared" si="28"/>
        <v>0</v>
      </c>
      <c r="AZ19" s="50">
        <f t="shared" si="29"/>
        <v>0</v>
      </c>
      <c r="BA19" s="188">
        <v>0</v>
      </c>
      <c r="BB19" s="49">
        <f t="shared" si="30"/>
        <v>0</v>
      </c>
      <c r="BC19" s="50">
        <f t="shared" si="31"/>
        <v>0</v>
      </c>
      <c r="BD19" s="51">
        <f t="shared" si="32"/>
        <v>0</v>
      </c>
    </row>
    <row r="20" spans="1:56">
      <c r="A20" s="32">
        <v>10</v>
      </c>
      <c r="B20" s="169" t="s">
        <v>373</v>
      </c>
      <c r="C20" s="170" t="s">
        <v>205</v>
      </c>
      <c r="D20" s="34" t="s">
        <v>381</v>
      </c>
      <c r="E20" s="267" t="s">
        <v>392</v>
      </c>
      <c r="F20" s="268">
        <v>77</v>
      </c>
      <c r="G20" s="73"/>
      <c r="H20" s="72" t="s">
        <v>124</v>
      </c>
      <c r="I20" s="74">
        <f>IF(H20=Tablas!$B$5,Tablas!$C$5,VLOOKUP(H20,Tablas!$B$5:$D$40,2,FALSE))</f>
        <v>19</v>
      </c>
      <c r="J20" s="71">
        <f>IF(I20=0,"",VLOOKUP(I20,Tablas!$C$5:$D$40,2,FALSE))</f>
        <v>21.72583333333333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193">
        <f t="shared" si="11"/>
        <v>10.5</v>
      </c>
      <c r="X20" s="44">
        <f t="shared" si="12"/>
        <v>0</v>
      </c>
      <c r="Y20" s="45">
        <f t="shared" si="13"/>
        <v>5</v>
      </c>
      <c r="Z20" s="46" t="s">
        <v>0</v>
      </c>
      <c r="AA20" s="39">
        <v>1</v>
      </c>
      <c r="AB20" s="47">
        <f t="shared" si="14"/>
        <v>0</v>
      </c>
      <c r="AC20" s="39">
        <v>1</v>
      </c>
      <c r="AD20" s="47">
        <f t="shared" si="15"/>
        <v>0</v>
      </c>
      <c r="AE20" s="39">
        <v>1</v>
      </c>
      <c r="AF20" s="47">
        <f t="shared" si="16"/>
        <v>0</v>
      </c>
      <c r="AG20" s="188">
        <v>0.5</v>
      </c>
      <c r="AH20" s="194">
        <f t="shared" si="17"/>
        <v>3</v>
      </c>
      <c r="AI20" s="49">
        <f t="shared" si="18"/>
        <v>0</v>
      </c>
      <c r="AJ20" s="50">
        <f t="shared" si="19"/>
        <v>0</v>
      </c>
      <c r="AK20" s="188">
        <v>13.375</v>
      </c>
      <c r="AL20" s="194">
        <f t="shared" si="20"/>
        <v>3</v>
      </c>
      <c r="AM20" s="49">
        <f t="shared" si="33"/>
        <v>0</v>
      </c>
      <c r="AN20" s="50">
        <f t="shared" si="21"/>
        <v>0</v>
      </c>
      <c r="AO20" s="188">
        <v>77</v>
      </c>
      <c r="AP20" s="49">
        <f t="shared" si="22"/>
        <v>0</v>
      </c>
      <c r="AQ20" s="50">
        <f t="shared" si="23"/>
        <v>0</v>
      </c>
      <c r="AR20" s="188"/>
      <c r="AS20" s="49">
        <f t="shared" si="24"/>
        <v>0</v>
      </c>
      <c r="AT20" s="50">
        <f t="shared" si="25"/>
        <v>0</v>
      </c>
      <c r="AU20" s="62"/>
      <c r="AV20" s="49">
        <f t="shared" si="26"/>
        <v>0</v>
      </c>
      <c r="AW20" s="50">
        <f t="shared" si="27"/>
        <v>0</v>
      </c>
      <c r="AX20" s="188">
        <v>77</v>
      </c>
      <c r="AY20" s="49">
        <f t="shared" si="28"/>
        <v>0</v>
      </c>
      <c r="AZ20" s="50">
        <f t="shared" si="29"/>
        <v>0</v>
      </c>
      <c r="BA20" s="188">
        <v>6.6875</v>
      </c>
      <c r="BB20" s="49">
        <f t="shared" si="30"/>
        <v>0</v>
      </c>
      <c r="BC20" s="50">
        <f t="shared" si="31"/>
        <v>0</v>
      </c>
      <c r="BD20" s="51">
        <f t="shared" si="32"/>
        <v>0</v>
      </c>
    </row>
    <row r="21" spans="1:56">
      <c r="A21" s="32">
        <v>10</v>
      </c>
      <c r="B21" s="169" t="s">
        <v>373</v>
      </c>
      <c r="C21" s="170" t="s">
        <v>205</v>
      </c>
      <c r="D21" s="34" t="s">
        <v>382</v>
      </c>
      <c r="E21" s="267" t="s">
        <v>392</v>
      </c>
      <c r="F21" s="268">
        <v>14</v>
      </c>
      <c r="G21" s="73"/>
      <c r="H21" s="72" t="s">
        <v>124</v>
      </c>
      <c r="I21" s="74">
        <f>IF(H21=Tablas!$B$5,Tablas!$C$5,VLOOKUP(H21,Tablas!$B$5:$D$40,2,FALSE))</f>
        <v>19</v>
      </c>
      <c r="J21" s="71">
        <f>IF(I21=0,"",VLOOKUP(I21,Tablas!$C$5:$D$40,2,FALSE))</f>
        <v>21.72583333333333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193">
        <f t="shared" si="11"/>
        <v>10.5</v>
      </c>
      <c r="X21" s="44">
        <f t="shared" si="12"/>
        <v>0</v>
      </c>
      <c r="Y21" s="45">
        <f t="shared" si="13"/>
        <v>5</v>
      </c>
      <c r="Z21" s="46" t="s">
        <v>0</v>
      </c>
      <c r="AA21" s="39">
        <v>1</v>
      </c>
      <c r="AB21" s="47">
        <f t="shared" si="14"/>
        <v>0</v>
      </c>
      <c r="AC21" s="39">
        <v>1</v>
      </c>
      <c r="AD21" s="47">
        <f t="shared" si="15"/>
        <v>0</v>
      </c>
      <c r="AE21" s="39">
        <v>1</v>
      </c>
      <c r="AF21" s="47">
        <f t="shared" si="16"/>
        <v>0</v>
      </c>
      <c r="AG21" s="188">
        <v>0.5</v>
      </c>
      <c r="AH21" s="194">
        <f t="shared" si="17"/>
        <v>3</v>
      </c>
      <c r="AI21" s="49">
        <f t="shared" si="18"/>
        <v>0</v>
      </c>
      <c r="AJ21" s="50">
        <f t="shared" si="19"/>
        <v>0</v>
      </c>
      <c r="AK21" s="188">
        <v>8.25</v>
      </c>
      <c r="AL21" s="194">
        <f t="shared" si="20"/>
        <v>3</v>
      </c>
      <c r="AM21" s="49">
        <f t="shared" si="33"/>
        <v>0</v>
      </c>
      <c r="AN21" s="50">
        <f t="shared" si="21"/>
        <v>0</v>
      </c>
      <c r="AO21" s="188">
        <v>14</v>
      </c>
      <c r="AP21" s="49">
        <f t="shared" si="22"/>
        <v>0</v>
      </c>
      <c r="AQ21" s="50">
        <f t="shared" si="23"/>
        <v>0</v>
      </c>
      <c r="AR21" s="188">
        <v>3.5</v>
      </c>
      <c r="AS21" s="49">
        <f t="shared" si="24"/>
        <v>0</v>
      </c>
      <c r="AT21" s="50">
        <f t="shared" si="25"/>
        <v>0</v>
      </c>
      <c r="AU21" s="62"/>
      <c r="AV21" s="49">
        <f t="shared" si="26"/>
        <v>0</v>
      </c>
      <c r="AW21" s="50">
        <f t="shared" si="27"/>
        <v>0</v>
      </c>
      <c r="AX21" s="188">
        <v>14</v>
      </c>
      <c r="AY21" s="49">
        <f t="shared" si="28"/>
        <v>0</v>
      </c>
      <c r="AZ21" s="50">
        <f t="shared" si="29"/>
        <v>0</v>
      </c>
      <c r="BA21" s="188">
        <v>4.125</v>
      </c>
      <c r="BB21" s="49">
        <f t="shared" si="30"/>
        <v>0</v>
      </c>
      <c r="BC21" s="50">
        <f t="shared" si="31"/>
        <v>0</v>
      </c>
      <c r="BD21" s="51">
        <f t="shared" si="32"/>
        <v>0</v>
      </c>
    </row>
    <row r="22" spans="1:56">
      <c r="A22" s="32">
        <v>10</v>
      </c>
      <c r="B22" s="169" t="s">
        <v>373</v>
      </c>
      <c r="C22" s="170" t="s">
        <v>205</v>
      </c>
      <c r="D22" s="34" t="s">
        <v>311</v>
      </c>
      <c r="E22" s="267" t="s">
        <v>392</v>
      </c>
      <c r="F22" s="268">
        <v>10</v>
      </c>
      <c r="G22" s="73"/>
      <c r="H22" s="72" t="s">
        <v>124</v>
      </c>
      <c r="I22" s="74">
        <f>IF(H22=Tablas!$B$5,Tablas!$C$5,VLOOKUP(H22,Tablas!$B$5:$D$40,2,FALSE))</f>
        <v>19</v>
      </c>
      <c r="J22" s="71">
        <f>IF(I22=0,"",VLOOKUP(I22,Tablas!$C$5:$D$40,2,FALSE))</f>
        <v>21.72583333333333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ref="U22:U28" si="34">SUM(+L22+M22+N22+O22+P22+R22+T22)</f>
        <v>0</v>
      </c>
      <c r="V22" s="43">
        <f t="shared" si="10"/>
        <v>0</v>
      </c>
      <c r="W22" s="193">
        <f t="shared" si="11"/>
        <v>10.5</v>
      </c>
      <c r="X22" s="44">
        <f t="shared" si="12"/>
        <v>0</v>
      </c>
      <c r="Y22" s="45">
        <f t="shared" si="13"/>
        <v>5</v>
      </c>
      <c r="Z22" s="46" t="s">
        <v>0</v>
      </c>
      <c r="AA22" s="39">
        <v>1</v>
      </c>
      <c r="AB22" s="47">
        <f t="shared" si="14"/>
        <v>0</v>
      </c>
      <c r="AC22" s="39">
        <v>1</v>
      </c>
      <c r="AD22" s="47">
        <f t="shared" si="15"/>
        <v>0</v>
      </c>
      <c r="AE22" s="39">
        <v>1</v>
      </c>
      <c r="AF22" s="47">
        <f t="shared" si="16"/>
        <v>0</v>
      </c>
      <c r="AG22" s="188">
        <v>0.5</v>
      </c>
      <c r="AH22" s="194">
        <f t="shared" si="17"/>
        <v>3</v>
      </c>
      <c r="AI22" s="49">
        <f t="shared" si="18"/>
        <v>0</v>
      </c>
      <c r="AJ22" s="50">
        <f t="shared" si="19"/>
        <v>0</v>
      </c>
      <c r="AK22" s="188">
        <v>5</v>
      </c>
      <c r="AL22" s="194">
        <f t="shared" si="20"/>
        <v>3</v>
      </c>
      <c r="AM22" s="49">
        <f t="shared" si="33"/>
        <v>0</v>
      </c>
      <c r="AN22" s="50">
        <f t="shared" si="21"/>
        <v>0</v>
      </c>
      <c r="AO22" s="188">
        <v>10</v>
      </c>
      <c r="AP22" s="49">
        <f t="shared" si="22"/>
        <v>0</v>
      </c>
      <c r="AQ22" s="50">
        <f t="shared" si="23"/>
        <v>0</v>
      </c>
      <c r="AR22" s="188">
        <v>2.5</v>
      </c>
      <c r="AS22" s="49">
        <f t="shared" si="24"/>
        <v>0</v>
      </c>
      <c r="AT22" s="50">
        <f t="shared" si="25"/>
        <v>0</v>
      </c>
      <c r="AU22" s="62"/>
      <c r="AV22" s="49">
        <f t="shared" si="26"/>
        <v>0</v>
      </c>
      <c r="AW22" s="50">
        <f t="shared" si="27"/>
        <v>0</v>
      </c>
      <c r="AX22" s="188">
        <v>10</v>
      </c>
      <c r="AY22" s="49">
        <f t="shared" si="28"/>
        <v>0</v>
      </c>
      <c r="AZ22" s="50">
        <f t="shared" si="29"/>
        <v>0</v>
      </c>
      <c r="BA22" s="188">
        <v>2.5</v>
      </c>
      <c r="BB22" s="49">
        <f t="shared" si="30"/>
        <v>0</v>
      </c>
      <c r="BC22" s="50">
        <f t="shared" si="31"/>
        <v>0</v>
      </c>
      <c r="BD22" s="51">
        <f t="shared" si="32"/>
        <v>0</v>
      </c>
    </row>
    <row r="23" spans="1:56">
      <c r="A23" s="32">
        <v>10</v>
      </c>
      <c r="B23" s="169" t="s">
        <v>373</v>
      </c>
      <c r="C23" s="170" t="s">
        <v>205</v>
      </c>
      <c r="D23" s="34" t="s">
        <v>365</v>
      </c>
      <c r="E23" s="35" t="s">
        <v>392</v>
      </c>
      <c r="F23" s="265">
        <v>42</v>
      </c>
      <c r="G23" s="73"/>
      <c r="H23" s="72" t="s">
        <v>124</v>
      </c>
      <c r="I23" s="74">
        <f>IF(H23=Tablas!$B$5,Tablas!$C$5,VLOOKUP(H23,Tablas!$B$5:$D$40,2,FALSE))</f>
        <v>19</v>
      </c>
      <c r="J23" s="71">
        <f>IF(I23=0,"",VLOOKUP(I23,Tablas!$C$5:$D$40,2,FALSE))</f>
        <v>21.72583333333333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34"/>
        <v>0</v>
      </c>
      <c r="V23" s="43">
        <f t="shared" si="10"/>
        <v>0</v>
      </c>
      <c r="W23" s="193">
        <f t="shared" si="11"/>
        <v>10.5</v>
      </c>
      <c r="X23" s="44">
        <f t="shared" si="12"/>
        <v>0</v>
      </c>
      <c r="Y23" s="45">
        <f t="shared" si="13"/>
        <v>5</v>
      </c>
      <c r="Z23" s="46" t="s">
        <v>0</v>
      </c>
      <c r="AA23" s="39">
        <v>1</v>
      </c>
      <c r="AB23" s="47">
        <f t="shared" si="14"/>
        <v>0</v>
      </c>
      <c r="AC23" s="39">
        <v>1</v>
      </c>
      <c r="AD23" s="47">
        <f t="shared" si="15"/>
        <v>0</v>
      </c>
      <c r="AE23" s="39">
        <v>1</v>
      </c>
      <c r="AF23" s="47">
        <f t="shared" si="16"/>
        <v>0</v>
      </c>
      <c r="AG23" s="62">
        <v>0.5</v>
      </c>
      <c r="AH23" s="194">
        <f t="shared" si="17"/>
        <v>3</v>
      </c>
      <c r="AI23" s="49">
        <f t="shared" si="18"/>
        <v>0</v>
      </c>
      <c r="AJ23" s="50">
        <f t="shared" si="19"/>
        <v>0</v>
      </c>
      <c r="AK23" s="62">
        <v>15</v>
      </c>
      <c r="AL23" s="194">
        <f t="shared" si="20"/>
        <v>3</v>
      </c>
      <c r="AM23" s="49">
        <f t="shared" si="33"/>
        <v>0</v>
      </c>
      <c r="AN23" s="50">
        <f t="shared" si="21"/>
        <v>0</v>
      </c>
      <c r="AO23" s="62">
        <v>42</v>
      </c>
      <c r="AP23" s="49">
        <f t="shared" si="22"/>
        <v>0</v>
      </c>
      <c r="AQ23" s="50">
        <f t="shared" si="23"/>
        <v>0</v>
      </c>
      <c r="AR23" s="62">
        <v>10.5</v>
      </c>
      <c r="AS23" s="49">
        <f t="shared" si="24"/>
        <v>0</v>
      </c>
      <c r="AT23" s="50">
        <f t="shared" si="25"/>
        <v>0</v>
      </c>
      <c r="AU23" s="62"/>
      <c r="AV23" s="49">
        <f t="shared" si="26"/>
        <v>0</v>
      </c>
      <c r="AW23" s="50">
        <f t="shared" si="27"/>
        <v>0</v>
      </c>
      <c r="AX23" s="62">
        <v>42</v>
      </c>
      <c r="AY23" s="49">
        <f t="shared" si="28"/>
        <v>0</v>
      </c>
      <c r="AZ23" s="50">
        <f t="shared" si="29"/>
        <v>0</v>
      </c>
      <c r="BA23" s="62">
        <v>7.5</v>
      </c>
      <c r="BB23" s="49">
        <f t="shared" si="30"/>
        <v>0</v>
      </c>
      <c r="BC23" s="50">
        <f t="shared" si="31"/>
        <v>0</v>
      </c>
      <c r="BD23" s="51">
        <f t="shared" si="32"/>
        <v>0</v>
      </c>
    </row>
    <row r="24" spans="1:56">
      <c r="A24" s="32">
        <v>10</v>
      </c>
      <c r="B24" s="169" t="s">
        <v>373</v>
      </c>
      <c r="C24" s="170" t="s">
        <v>205</v>
      </c>
      <c r="D24" s="34" t="s">
        <v>383</v>
      </c>
      <c r="E24" s="35" t="s">
        <v>392</v>
      </c>
      <c r="F24" s="265">
        <v>28</v>
      </c>
      <c r="G24" s="73"/>
      <c r="H24" s="72" t="s">
        <v>124</v>
      </c>
      <c r="I24" s="74">
        <f>IF(H24=Tablas!$B$5,Tablas!$C$5,VLOOKUP(H24,Tablas!$B$5:$D$40,2,FALSE))</f>
        <v>19</v>
      </c>
      <c r="J24" s="71">
        <f>IF(I24=0,"",VLOOKUP(I24,Tablas!$C$5:$D$40,2,FALSE))</f>
        <v>21.72583333333333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34"/>
        <v>0</v>
      </c>
      <c r="V24" s="43">
        <f t="shared" si="10"/>
        <v>0</v>
      </c>
      <c r="W24" s="193">
        <f t="shared" si="11"/>
        <v>10.5</v>
      </c>
      <c r="X24" s="44">
        <f t="shared" si="12"/>
        <v>0</v>
      </c>
      <c r="Y24" s="45">
        <f t="shared" si="13"/>
        <v>5</v>
      </c>
      <c r="Z24" s="46" t="s">
        <v>0</v>
      </c>
      <c r="AA24" s="39">
        <v>1</v>
      </c>
      <c r="AB24" s="47">
        <f t="shared" si="14"/>
        <v>0</v>
      </c>
      <c r="AC24" s="39">
        <v>1</v>
      </c>
      <c r="AD24" s="47">
        <f t="shared" si="15"/>
        <v>0</v>
      </c>
      <c r="AE24" s="39">
        <v>1</v>
      </c>
      <c r="AF24" s="47">
        <f t="shared" si="16"/>
        <v>0</v>
      </c>
      <c r="AG24" s="62">
        <v>0.5</v>
      </c>
      <c r="AH24" s="194">
        <f t="shared" si="17"/>
        <v>3</v>
      </c>
      <c r="AI24" s="49">
        <f t="shared" si="18"/>
        <v>0</v>
      </c>
      <c r="AJ24" s="50">
        <f t="shared" si="19"/>
        <v>0</v>
      </c>
      <c r="AK24" s="62"/>
      <c r="AL24" s="194">
        <f t="shared" si="20"/>
        <v>3</v>
      </c>
      <c r="AM24" s="49">
        <f t="shared" si="33"/>
        <v>0</v>
      </c>
      <c r="AN24" s="50">
        <f t="shared" si="21"/>
        <v>0</v>
      </c>
      <c r="AO24" s="62">
        <v>28</v>
      </c>
      <c r="AP24" s="49">
        <f t="shared" si="22"/>
        <v>0</v>
      </c>
      <c r="AQ24" s="50">
        <f t="shared" si="23"/>
        <v>0</v>
      </c>
      <c r="AR24" s="62"/>
      <c r="AS24" s="49">
        <f t="shared" si="24"/>
        <v>0</v>
      </c>
      <c r="AT24" s="50">
        <f t="shared" si="25"/>
        <v>0</v>
      </c>
      <c r="AU24" s="62"/>
      <c r="AV24" s="49">
        <f t="shared" si="26"/>
        <v>0</v>
      </c>
      <c r="AW24" s="50">
        <f t="shared" si="27"/>
        <v>0</v>
      </c>
      <c r="AX24" s="62">
        <v>28</v>
      </c>
      <c r="AY24" s="49">
        <f t="shared" si="28"/>
        <v>0</v>
      </c>
      <c r="AZ24" s="50">
        <f t="shared" si="29"/>
        <v>0</v>
      </c>
      <c r="BA24" s="62">
        <v>0</v>
      </c>
      <c r="BB24" s="49">
        <f t="shared" si="30"/>
        <v>0</v>
      </c>
      <c r="BC24" s="50">
        <f t="shared" si="31"/>
        <v>0</v>
      </c>
      <c r="BD24" s="51">
        <f t="shared" si="32"/>
        <v>0</v>
      </c>
    </row>
    <row r="25" spans="1:56">
      <c r="A25" s="32">
        <v>10</v>
      </c>
      <c r="B25" s="169" t="s">
        <v>373</v>
      </c>
      <c r="C25" s="170" t="s">
        <v>205</v>
      </c>
      <c r="D25" s="34" t="s">
        <v>383</v>
      </c>
      <c r="E25" s="35" t="s">
        <v>392</v>
      </c>
      <c r="F25" s="265">
        <v>30</v>
      </c>
      <c r="G25" s="73"/>
      <c r="H25" s="72" t="s">
        <v>124</v>
      </c>
      <c r="I25" s="74">
        <f>IF(H25=Tablas!$B$5,Tablas!$C$5,VLOOKUP(H25,Tablas!$B$5:$D$40,2,FALSE))</f>
        <v>19</v>
      </c>
      <c r="J25" s="71">
        <f>IF(I25=0,"",VLOOKUP(I25,Tablas!$C$5:$D$40,2,FALSE))</f>
        <v>21.72583333333333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34"/>
        <v>0</v>
      </c>
      <c r="V25" s="43">
        <f t="shared" si="10"/>
        <v>0</v>
      </c>
      <c r="W25" s="193">
        <f t="shared" si="11"/>
        <v>10.5</v>
      </c>
      <c r="X25" s="44">
        <f t="shared" si="12"/>
        <v>0</v>
      </c>
      <c r="Y25" s="45">
        <f t="shared" si="13"/>
        <v>5</v>
      </c>
      <c r="Z25" s="46" t="s">
        <v>0</v>
      </c>
      <c r="AA25" s="39">
        <v>1</v>
      </c>
      <c r="AB25" s="47">
        <f t="shared" si="14"/>
        <v>0</v>
      </c>
      <c r="AC25" s="39">
        <v>1</v>
      </c>
      <c r="AD25" s="47">
        <f t="shared" si="15"/>
        <v>0</v>
      </c>
      <c r="AE25" s="39">
        <v>1</v>
      </c>
      <c r="AF25" s="47">
        <f t="shared" si="16"/>
        <v>0</v>
      </c>
      <c r="AG25" s="62">
        <v>0.5</v>
      </c>
      <c r="AH25" s="194">
        <f t="shared" si="17"/>
        <v>3</v>
      </c>
      <c r="AI25" s="49">
        <f t="shared" si="18"/>
        <v>0</v>
      </c>
      <c r="AJ25" s="50">
        <f t="shared" si="19"/>
        <v>0</v>
      </c>
      <c r="AK25" s="62"/>
      <c r="AL25" s="194">
        <f t="shared" si="20"/>
        <v>3</v>
      </c>
      <c r="AM25" s="49">
        <f t="shared" si="33"/>
        <v>0</v>
      </c>
      <c r="AN25" s="50">
        <f t="shared" si="21"/>
        <v>0</v>
      </c>
      <c r="AO25" s="62">
        <v>30</v>
      </c>
      <c r="AP25" s="49">
        <f t="shared" si="22"/>
        <v>0</v>
      </c>
      <c r="AQ25" s="50">
        <f t="shared" si="23"/>
        <v>0</v>
      </c>
      <c r="AR25" s="62"/>
      <c r="AS25" s="49">
        <f t="shared" si="24"/>
        <v>0</v>
      </c>
      <c r="AT25" s="50">
        <f t="shared" si="25"/>
        <v>0</v>
      </c>
      <c r="AU25" s="62"/>
      <c r="AV25" s="49">
        <f t="shared" si="26"/>
        <v>0</v>
      </c>
      <c r="AW25" s="50">
        <f t="shared" si="27"/>
        <v>0</v>
      </c>
      <c r="AX25" s="62">
        <v>30</v>
      </c>
      <c r="AY25" s="49">
        <f t="shared" si="28"/>
        <v>0</v>
      </c>
      <c r="AZ25" s="50">
        <f t="shared" si="29"/>
        <v>0</v>
      </c>
      <c r="BA25" s="62">
        <v>0</v>
      </c>
      <c r="BB25" s="49">
        <f t="shared" si="30"/>
        <v>0</v>
      </c>
      <c r="BC25" s="50">
        <f t="shared" si="31"/>
        <v>0</v>
      </c>
      <c r="BD25" s="51">
        <f t="shared" si="32"/>
        <v>0</v>
      </c>
    </row>
    <row r="26" spans="1:56">
      <c r="A26" s="32">
        <v>10</v>
      </c>
      <c r="B26" s="169" t="s">
        <v>373</v>
      </c>
      <c r="C26" s="170" t="s">
        <v>205</v>
      </c>
      <c r="D26" s="34" t="s">
        <v>384</v>
      </c>
      <c r="E26" s="35" t="s">
        <v>392</v>
      </c>
      <c r="F26" s="265">
        <v>13</v>
      </c>
      <c r="G26" s="73"/>
      <c r="H26" s="72" t="s">
        <v>124</v>
      </c>
      <c r="I26" s="74">
        <f>IF(H26=Tablas!$B$5,Tablas!$C$5,VLOOKUP(H26,Tablas!$B$5:$D$40,2,FALSE))</f>
        <v>19</v>
      </c>
      <c r="J26" s="71">
        <f>IF(I26=0,"",VLOOKUP(I26,Tablas!$C$5:$D$40,2,FALSE))</f>
        <v>21.72583333333333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34"/>
        <v>0</v>
      </c>
      <c r="V26" s="43">
        <f t="shared" si="10"/>
        <v>0</v>
      </c>
      <c r="W26" s="193">
        <f t="shared" si="11"/>
        <v>10.5</v>
      </c>
      <c r="X26" s="44">
        <f t="shared" si="12"/>
        <v>0</v>
      </c>
      <c r="Y26" s="45">
        <f t="shared" si="13"/>
        <v>5</v>
      </c>
      <c r="Z26" s="46" t="s">
        <v>0</v>
      </c>
      <c r="AA26" s="39">
        <v>1</v>
      </c>
      <c r="AB26" s="47">
        <f t="shared" si="14"/>
        <v>0</v>
      </c>
      <c r="AC26" s="39">
        <v>1</v>
      </c>
      <c r="AD26" s="47">
        <f t="shared" si="15"/>
        <v>0</v>
      </c>
      <c r="AE26" s="39">
        <v>1</v>
      </c>
      <c r="AF26" s="47">
        <f t="shared" si="16"/>
        <v>0</v>
      </c>
      <c r="AG26" s="62">
        <v>0.5</v>
      </c>
      <c r="AH26" s="194">
        <f t="shared" si="17"/>
        <v>3</v>
      </c>
      <c r="AI26" s="49">
        <f t="shared" si="18"/>
        <v>0</v>
      </c>
      <c r="AJ26" s="50">
        <f t="shared" si="19"/>
        <v>0</v>
      </c>
      <c r="AK26" s="62"/>
      <c r="AL26" s="194">
        <f t="shared" si="20"/>
        <v>3</v>
      </c>
      <c r="AM26" s="49">
        <f t="shared" si="33"/>
        <v>0</v>
      </c>
      <c r="AN26" s="50">
        <f t="shared" si="21"/>
        <v>0</v>
      </c>
      <c r="AO26" s="62">
        <v>13</v>
      </c>
      <c r="AP26" s="49">
        <f t="shared" si="22"/>
        <v>0</v>
      </c>
      <c r="AQ26" s="50">
        <f t="shared" si="23"/>
        <v>0</v>
      </c>
      <c r="AR26" s="62"/>
      <c r="AS26" s="49">
        <f t="shared" si="24"/>
        <v>0</v>
      </c>
      <c r="AT26" s="50">
        <f t="shared" si="25"/>
        <v>0</v>
      </c>
      <c r="AU26" s="62"/>
      <c r="AV26" s="49">
        <f t="shared" si="26"/>
        <v>0</v>
      </c>
      <c r="AW26" s="50">
        <f t="shared" si="27"/>
        <v>0</v>
      </c>
      <c r="AX26" s="62">
        <v>13</v>
      </c>
      <c r="AY26" s="49">
        <f t="shared" si="28"/>
        <v>0</v>
      </c>
      <c r="AZ26" s="50">
        <f t="shared" si="29"/>
        <v>0</v>
      </c>
      <c r="BA26" s="62">
        <v>0</v>
      </c>
      <c r="BB26" s="49">
        <f t="shared" si="30"/>
        <v>0</v>
      </c>
      <c r="BC26" s="50">
        <f t="shared" si="31"/>
        <v>0</v>
      </c>
      <c r="BD26" s="51">
        <f t="shared" si="32"/>
        <v>0</v>
      </c>
    </row>
    <row r="27" spans="1:56">
      <c r="A27" s="32">
        <v>10</v>
      </c>
      <c r="B27" s="169" t="s">
        <v>373</v>
      </c>
      <c r="C27" s="170" t="s">
        <v>206</v>
      </c>
      <c r="D27" s="34" t="s">
        <v>385</v>
      </c>
      <c r="E27" s="35" t="s">
        <v>392</v>
      </c>
      <c r="F27" s="265">
        <v>18</v>
      </c>
      <c r="G27" s="73"/>
      <c r="H27" s="72" t="s">
        <v>124</v>
      </c>
      <c r="I27" s="74">
        <f>IF(H27=Tablas!$B$5,Tablas!$C$5,VLOOKUP(H27,Tablas!$B$5:$D$40,2,FALSE))</f>
        <v>19</v>
      </c>
      <c r="J27" s="71">
        <f>IF(I27=0,"",VLOOKUP(I27,Tablas!$C$5:$D$40,2,FALSE))</f>
        <v>21.72583333333333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34"/>
        <v>0</v>
      </c>
      <c r="V27" s="43">
        <f t="shared" si="10"/>
        <v>0</v>
      </c>
      <c r="W27" s="193">
        <f t="shared" si="11"/>
        <v>10.5</v>
      </c>
      <c r="X27" s="44">
        <f t="shared" si="12"/>
        <v>0</v>
      </c>
      <c r="Y27" s="45">
        <f t="shared" si="13"/>
        <v>5</v>
      </c>
      <c r="Z27" s="46" t="s">
        <v>0</v>
      </c>
      <c r="AA27" s="39">
        <v>1</v>
      </c>
      <c r="AB27" s="47">
        <f t="shared" si="14"/>
        <v>0</v>
      </c>
      <c r="AC27" s="39">
        <v>1</v>
      </c>
      <c r="AD27" s="47">
        <f t="shared" si="15"/>
        <v>0</v>
      </c>
      <c r="AE27" s="39">
        <v>1</v>
      </c>
      <c r="AF27" s="47">
        <f t="shared" si="16"/>
        <v>0</v>
      </c>
      <c r="AG27" s="62">
        <v>0.5</v>
      </c>
      <c r="AH27" s="194">
        <f t="shared" si="17"/>
        <v>3</v>
      </c>
      <c r="AI27" s="49">
        <f t="shared" si="18"/>
        <v>0</v>
      </c>
      <c r="AJ27" s="50">
        <f t="shared" si="19"/>
        <v>0</v>
      </c>
      <c r="AK27" s="62"/>
      <c r="AL27" s="194">
        <f t="shared" si="20"/>
        <v>3</v>
      </c>
      <c r="AM27" s="49">
        <f t="shared" si="33"/>
        <v>0</v>
      </c>
      <c r="AN27" s="50">
        <f t="shared" si="21"/>
        <v>0</v>
      </c>
      <c r="AO27" s="62">
        <v>18</v>
      </c>
      <c r="AP27" s="49">
        <f t="shared" si="22"/>
        <v>0</v>
      </c>
      <c r="AQ27" s="50">
        <f t="shared" si="23"/>
        <v>0</v>
      </c>
      <c r="AR27" s="62"/>
      <c r="AS27" s="49">
        <f t="shared" si="24"/>
        <v>0</v>
      </c>
      <c r="AT27" s="50">
        <f t="shared" si="25"/>
        <v>0</v>
      </c>
      <c r="AU27" s="62"/>
      <c r="AV27" s="49">
        <f t="shared" si="26"/>
        <v>0</v>
      </c>
      <c r="AW27" s="50">
        <f t="shared" si="27"/>
        <v>0</v>
      </c>
      <c r="AX27" s="62">
        <v>18</v>
      </c>
      <c r="AY27" s="49">
        <f t="shared" si="28"/>
        <v>0</v>
      </c>
      <c r="AZ27" s="50">
        <f t="shared" si="29"/>
        <v>0</v>
      </c>
      <c r="BA27" s="62">
        <v>0</v>
      </c>
      <c r="BB27" s="49">
        <f t="shared" si="30"/>
        <v>0</v>
      </c>
      <c r="BC27" s="50">
        <f t="shared" si="31"/>
        <v>0</v>
      </c>
      <c r="BD27" s="51">
        <f t="shared" si="32"/>
        <v>0</v>
      </c>
    </row>
    <row r="28" spans="1:56">
      <c r="A28" s="32">
        <v>10</v>
      </c>
      <c r="B28" s="169" t="s">
        <v>373</v>
      </c>
      <c r="C28" s="170" t="s">
        <v>206</v>
      </c>
      <c r="D28" s="34" t="s">
        <v>385</v>
      </c>
      <c r="E28" s="35" t="s">
        <v>392</v>
      </c>
      <c r="F28" s="265">
        <v>16</v>
      </c>
      <c r="G28" s="73"/>
      <c r="H28" s="72" t="s">
        <v>124</v>
      </c>
      <c r="I28" s="74">
        <f>IF(H28=Tablas!$B$5,Tablas!$C$5,VLOOKUP(H28,Tablas!$B$5:$D$40,2,FALSE))</f>
        <v>19</v>
      </c>
      <c r="J28" s="71">
        <f>IF(I28=0,"",VLOOKUP(I28,Tablas!$C$5:$D$40,2,FALSE))</f>
        <v>21.72583333333333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34"/>
        <v>0</v>
      </c>
      <c r="V28" s="43">
        <f t="shared" si="10"/>
        <v>0</v>
      </c>
      <c r="W28" s="193">
        <f t="shared" si="11"/>
        <v>10.5</v>
      </c>
      <c r="X28" s="44">
        <f t="shared" si="12"/>
        <v>0</v>
      </c>
      <c r="Y28" s="45">
        <f t="shared" si="13"/>
        <v>5</v>
      </c>
      <c r="Z28" s="46" t="s">
        <v>0</v>
      </c>
      <c r="AA28" s="39">
        <v>1</v>
      </c>
      <c r="AB28" s="47">
        <f t="shared" si="14"/>
        <v>0</v>
      </c>
      <c r="AC28" s="39">
        <v>1</v>
      </c>
      <c r="AD28" s="47">
        <f t="shared" si="15"/>
        <v>0</v>
      </c>
      <c r="AE28" s="39">
        <v>1</v>
      </c>
      <c r="AF28" s="47">
        <f t="shared" si="16"/>
        <v>0</v>
      </c>
      <c r="AG28" s="62">
        <v>0.5</v>
      </c>
      <c r="AH28" s="194">
        <f t="shared" si="17"/>
        <v>3</v>
      </c>
      <c r="AI28" s="49">
        <f t="shared" si="18"/>
        <v>0</v>
      </c>
      <c r="AJ28" s="50">
        <f t="shared" si="19"/>
        <v>0</v>
      </c>
      <c r="AK28" s="62">
        <v>3.75</v>
      </c>
      <c r="AL28" s="194">
        <f t="shared" si="20"/>
        <v>3</v>
      </c>
      <c r="AM28" s="49">
        <f t="shared" si="33"/>
        <v>0</v>
      </c>
      <c r="AN28" s="50">
        <f t="shared" si="21"/>
        <v>0</v>
      </c>
      <c r="AO28" s="62">
        <v>16</v>
      </c>
      <c r="AP28" s="49">
        <f t="shared" si="22"/>
        <v>0</v>
      </c>
      <c r="AQ28" s="50">
        <f t="shared" si="23"/>
        <v>0</v>
      </c>
      <c r="AR28" s="62"/>
      <c r="AS28" s="49">
        <f t="shared" si="24"/>
        <v>0</v>
      </c>
      <c r="AT28" s="50">
        <f t="shared" si="25"/>
        <v>0</v>
      </c>
      <c r="AU28" s="62"/>
      <c r="AV28" s="49">
        <f t="shared" si="26"/>
        <v>0</v>
      </c>
      <c r="AW28" s="50">
        <f t="shared" si="27"/>
        <v>0</v>
      </c>
      <c r="AX28" s="62">
        <v>16</v>
      </c>
      <c r="AY28" s="49">
        <f t="shared" si="28"/>
        <v>0</v>
      </c>
      <c r="AZ28" s="50">
        <f t="shared" si="29"/>
        <v>0</v>
      </c>
      <c r="BA28" s="62">
        <v>1.875</v>
      </c>
      <c r="BB28" s="49">
        <f t="shared" si="30"/>
        <v>0</v>
      </c>
      <c r="BC28" s="50">
        <f t="shared" si="31"/>
        <v>0</v>
      </c>
      <c r="BD28" s="51">
        <f t="shared" si="32"/>
        <v>0</v>
      </c>
    </row>
    <row r="29" spans="1:56">
      <c r="A29" s="32">
        <v>10</v>
      </c>
      <c r="B29" s="169" t="s">
        <v>373</v>
      </c>
      <c r="C29" s="170" t="s">
        <v>206</v>
      </c>
      <c r="D29" s="34" t="s">
        <v>385</v>
      </c>
      <c r="E29" s="35" t="s">
        <v>392</v>
      </c>
      <c r="F29" s="266">
        <v>16</v>
      </c>
      <c r="G29" s="73"/>
      <c r="H29" s="72" t="s">
        <v>124</v>
      </c>
      <c r="I29" s="74">
        <f>IF(H29=Tablas!$B$5,Tablas!$C$5,VLOOKUP(H29,Tablas!$B$5:$D$40,2,FALSE))</f>
        <v>19</v>
      </c>
      <c r="J29" s="71">
        <f>IF(I29=0,"",VLOOKUP(I29,Tablas!$C$5:$D$40,2,FALSE))</f>
        <v>21.72583333333333</v>
      </c>
      <c r="K29" s="37" t="str">
        <f t="shared" ref="K29:K40" si="35">IF(G29=0,"0",F29/G29)</f>
        <v>0</v>
      </c>
      <c r="L29" s="38">
        <f t="shared" ref="L29:L71" si="36">IF($Y29=3,$K29,0)+IF($Y29=4,$K29,0)+IF($Y29=5,$K29,0)+IF($Y29=6,$K29,0)+IF($Y29=7,$K29,0)+IF($Y29=10,$K29*2,0)+IF($Y29=12,$K29*2,0)+IF($Y29=14,$K29*2,0)+IF($Y29=21,$K29*3,0)+IF($Y29&lt;=1,$K29*$J29/21.75,0)+IF($Y29=15,$K29*3,0)+IF($Y29=42,$K29*6,0)+IF($Y29=28,$K29*4,0)</f>
        <v>0</v>
      </c>
      <c r="M29" s="38">
        <f t="shared" ref="M29:M71" si="37">IF($Y29=2,$K29,0)+IF($Y29=4,$K29,0)+IF($Y29=5,$K29,0)+IF($Y29=6,$K29,0)+IF($Y29=7,$K29,0)+IF($Y29=10,$K29*2,0)+IF($Y29=12,$K29*2,0)+IF($Y29=14,$K29*2,0)+IF($Y29=15,$K29*3,0)+IF($Y29=21,$K29*3,0)+IF($Y29&lt;=1,$K29*$J29/21.75,0)+IF($Y29=42,$K29*6,0)+IF($Y29=28,$K29*4,0)</f>
        <v>0</v>
      </c>
      <c r="N29" s="38">
        <f t="shared" ref="N29:N71" si="38">IF($Y29=3,$K29,0)+IF($Y29=4,$K29,0)+IF($Y29=5,$K29,0)+IF($Y29=6,$K29,0)+IF($Y29=7,$K29,0)+IF($Y29=10,$K29*2,0)+IF($Y29=12,$K29*2,0)+IF($Y29=14,$K29*2,0)+IF($Y29=21,$K29*3,0)+IF($Y29&lt;=1,$K29*$J29/21.75,0)+IF($Y29=15,$K29*3,0)+IF($Y29=42,$K29*6,0)+IF($Y29=28,$K29*4,0)</f>
        <v>0</v>
      </c>
      <c r="O29" s="38">
        <f t="shared" ref="O29:O71" si="39">IF($Y29=2,$K29,0)+IF($Y29=4,$K29,0)+IF($Y29=5,$K29,0)+IF($Y29=6,$K29,0)+IF($Y29=7,$K29,0)+IF($Y29=10,$K29*2,0)+IF($Y29=12,$K29*2,0)+IF($Y29=14,$K29*2,0)+IF($Y29=15,$K29*3,0)+IF($Y29=21,$K29*3,0)+IF($Y29&lt;=1,$K29*$J29/21.75,0)+IF($Y29=42,$K29*6,0)+IF($Y29=28,$K29*4,0)</f>
        <v>0</v>
      </c>
      <c r="P29" s="38">
        <f t="shared" ref="P29:P71" si="40">IF($Y29=3,$K29,0)+IF($Y29=4,$K29,0)+IF($Y29=5,$K29,0)+IF($Y29=6,$K29,0)+IF($Y29=7,$K29,0)+IF($Y29=10,$K29*2,0)+IF($Y29=12,$K29*2,0)+IF($Y29=14,$K29*2,0)+IF($Y29=21,$K29*3,0)+IF($Y29&lt;=1,$K29*$J29/21.75,0)+IF($Y29=15,$K29*3,0)+IF($Y29=42,$K29*6,0)+IF($Y29=28,$K29*4,0)</f>
        <v>0</v>
      </c>
      <c r="Q29" s="39">
        <v>1</v>
      </c>
      <c r="R29" s="40">
        <f t="shared" ref="R29:R71" si="41">(IF($Y29=6,$K29,)+IF($Y29=7,$K29,)+IF($Y29=12,$K29*2,)+IF($Y29=18,$K29*3,)+IF($Y29=28,$K29*4,0)+IF($Y29=21,$K29*3,)+IF($Y29=42,$K29*6,0)+IF($Y29=14,$K29*2,))*Q29</f>
        <v>0</v>
      </c>
      <c r="S29" s="39">
        <v>1</v>
      </c>
      <c r="T29" s="41">
        <f t="shared" ref="T29:T71" si="42">(IF($Y29=7,$K29,)+IF($Y29=21,$K29*3,)+IF($Y29=42,$K29*6,0)+IF($Y29=28,$K29*4,0)+IF($Y29=14,$K29*2,))*S29</f>
        <v>0</v>
      </c>
      <c r="U29" s="42">
        <f t="shared" ref="U29:U72" si="43">SUM(+L29+M29+N29+O29+P29+R29+T29)</f>
        <v>0</v>
      </c>
      <c r="V29" s="43">
        <f t="shared" ref="V29:V72" si="44">+U29*4.345</f>
        <v>0</v>
      </c>
      <c r="W29" s="193">
        <f t="shared" si="11"/>
        <v>10.5</v>
      </c>
      <c r="X29" s="44">
        <f t="shared" ref="X29:X72" si="45">IF(V29="","",$X$4*V29)</f>
        <v>0</v>
      </c>
      <c r="Y29" s="45">
        <f t="shared" ref="Y29:Y72" si="46">ROUND(J29/4.3452380952381,1)</f>
        <v>5</v>
      </c>
      <c r="Z29" s="46" t="s">
        <v>0</v>
      </c>
      <c r="AA29" s="39">
        <v>1</v>
      </c>
      <c r="AB29" s="47">
        <f t="shared" ref="AB29:AB72" si="47">+IF($Z29="M",$U29,IF($Z29="MT",$U29/2,IF(Z29="MN",$U29/2,IF($Z29="MTN",$U29/3,0))))*AA29</f>
        <v>0</v>
      </c>
      <c r="AC29" s="39">
        <v>1</v>
      </c>
      <c r="AD29" s="47">
        <f t="shared" ref="AD29:AD72" si="48">+IF($Z29="T",$U29,IF($Z29="MT",$U29/2,IF($Z29="TN",$U29/2,IF($Z29="MTN",$U29/3,0))))*AC29</f>
        <v>0</v>
      </c>
      <c r="AE29" s="39">
        <v>1</v>
      </c>
      <c r="AF29" s="47">
        <f t="shared" ref="AF29:AF72" si="49">+IF($Z29="N",$U29,IF($Z29="MN",$U29/2,IF($Z29="TN",$U29/2,IF($Z29="MTN",$U29/3,0))))*AE29</f>
        <v>0</v>
      </c>
      <c r="AG29" s="188">
        <v>0.5</v>
      </c>
      <c r="AH29" s="194">
        <f t="shared" ref="AH29:AH71" si="50">+$AI$4</f>
        <v>3</v>
      </c>
      <c r="AI29" s="49">
        <f t="shared" ref="AI29:AI39" si="51">IF(AJ$4=0,0,(AG29/AJ$4))</f>
        <v>0</v>
      </c>
      <c r="AJ29" s="50">
        <f t="shared" ref="AJ29:AJ39" si="52">IF(AJ$4=0,0,(AI29*AI$4/12))</f>
        <v>0</v>
      </c>
      <c r="AK29" s="188">
        <v>3.75</v>
      </c>
      <c r="AL29" s="194">
        <f t="shared" ref="AL29:AL71" si="53">+$AM$4</f>
        <v>3</v>
      </c>
      <c r="AM29" s="49">
        <f t="shared" ref="AM29:AM39" si="54">IF(AN$4=0,0,(AK29/AN$4))</f>
        <v>0</v>
      </c>
      <c r="AN29" s="50">
        <f t="shared" ref="AN29:AN39" si="55">IF(AN$4=0,0,(AM29*AM$4/12))</f>
        <v>0</v>
      </c>
      <c r="AO29" s="188">
        <v>16</v>
      </c>
      <c r="AP29" s="49">
        <f t="shared" ref="AP29:AP39" si="56">IF(AQ$4=0,0,(AO29/AQ$4))</f>
        <v>0</v>
      </c>
      <c r="AQ29" s="50">
        <f t="shared" ref="AQ29:AQ39" si="57">IF(AQ$4=0,0,(AP29*AP$4/12))</f>
        <v>0</v>
      </c>
      <c r="AR29" s="188"/>
      <c r="AS29" s="49">
        <f t="shared" ref="AS29:AS39" si="58">IF(AT$4=0,0,(AR29/AT$4))</f>
        <v>0</v>
      </c>
      <c r="AT29" s="50">
        <f t="shared" ref="AT29:AT39" si="59">IF(AT$4=0,0,(AS29*AS$4/12))</f>
        <v>0</v>
      </c>
      <c r="AU29" s="62"/>
      <c r="AV29" s="49">
        <f t="shared" ref="AV29:AV39" si="60">IF(AW$4=0,0,(AU29/AW$4))</f>
        <v>0</v>
      </c>
      <c r="AW29" s="50">
        <f t="shared" ref="AW29:AW39" si="61">IF(AW$4=0,0,(AV29*AV$4/12))</f>
        <v>0</v>
      </c>
      <c r="AX29" s="188">
        <v>16</v>
      </c>
      <c r="AY29" s="49">
        <f t="shared" ref="AY29:AY39" si="62">IF(AZ$4=0,0,(AX29/AZ$4))</f>
        <v>0</v>
      </c>
      <c r="AZ29" s="50">
        <f t="shared" ref="AZ29:AZ39" si="63">IF(AZ$4=0,0,(AY29*AY$4/12))</f>
        <v>0</v>
      </c>
      <c r="BA29" s="188">
        <v>1.875</v>
      </c>
      <c r="BB29" s="49">
        <f t="shared" ref="BB29:BB39" si="64">IF(BC$4=0,0,(BA29/BC$4))</f>
        <v>0</v>
      </c>
      <c r="BC29" s="50">
        <f t="shared" ref="BC29:BC39" si="65">IF(BC$4=0,0,(BB29*BB$4/12))</f>
        <v>0</v>
      </c>
      <c r="BD29" s="51">
        <f t="shared" ref="BD29:BD72" si="66">+AJ29+AN29+AQ29+AT29+AW29+AZ29+BC29</f>
        <v>0</v>
      </c>
    </row>
    <row r="30" spans="1:56">
      <c r="A30" s="32">
        <v>10</v>
      </c>
      <c r="B30" s="169" t="s">
        <v>373</v>
      </c>
      <c r="C30" s="170" t="s">
        <v>206</v>
      </c>
      <c r="D30" s="34" t="s">
        <v>385</v>
      </c>
      <c r="E30" s="35" t="s">
        <v>392</v>
      </c>
      <c r="F30" s="266">
        <v>16</v>
      </c>
      <c r="G30" s="73"/>
      <c r="H30" s="72" t="s">
        <v>124</v>
      </c>
      <c r="I30" s="74">
        <f>IF(H30=Tablas!$B$5,Tablas!$C$5,VLOOKUP(H30,Tablas!$B$5:$D$40,2,FALSE))</f>
        <v>19</v>
      </c>
      <c r="J30" s="71">
        <f>IF(I30=0,"",VLOOKUP(I30,Tablas!$C$5:$D$40,2,FALSE))</f>
        <v>21.72583333333333</v>
      </c>
      <c r="K30" s="37" t="str">
        <f t="shared" si="35"/>
        <v>0</v>
      </c>
      <c r="L30" s="38">
        <f t="shared" si="36"/>
        <v>0</v>
      </c>
      <c r="M30" s="38">
        <f t="shared" si="37"/>
        <v>0</v>
      </c>
      <c r="N30" s="38">
        <f t="shared" si="38"/>
        <v>0</v>
      </c>
      <c r="O30" s="38">
        <f t="shared" si="39"/>
        <v>0</v>
      </c>
      <c r="P30" s="38">
        <f t="shared" si="40"/>
        <v>0</v>
      </c>
      <c r="Q30" s="39">
        <v>1</v>
      </c>
      <c r="R30" s="40">
        <f t="shared" si="41"/>
        <v>0</v>
      </c>
      <c r="S30" s="39">
        <v>1</v>
      </c>
      <c r="T30" s="41">
        <f t="shared" si="42"/>
        <v>0</v>
      </c>
      <c r="U30" s="42">
        <f t="shared" si="43"/>
        <v>0</v>
      </c>
      <c r="V30" s="43">
        <f t="shared" si="44"/>
        <v>0</v>
      </c>
      <c r="W30" s="193">
        <f t="shared" si="11"/>
        <v>10.5</v>
      </c>
      <c r="X30" s="44">
        <f t="shared" si="45"/>
        <v>0</v>
      </c>
      <c r="Y30" s="45">
        <f t="shared" si="46"/>
        <v>5</v>
      </c>
      <c r="Z30" s="46" t="s">
        <v>0</v>
      </c>
      <c r="AA30" s="39">
        <v>1</v>
      </c>
      <c r="AB30" s="47">
        <f t="shared" si="47"/>
        <v>0</v>
      </c>
      <c r="AC30" s="39">
        <v>1</v>
      </c>
      <c r="AD30" s="47">
        <f t="shared" si="48"/>
        <v>0</v>
      </c>
      <c r="AE30" s="39">
        <v>1</v>
      </c>
      <c r="AF30" s="47">
        <f t="shared" si="49"/>
        <v>0</v>
      </c>
      <c r="AG30" s="188">
        <v>0.5</v>
      </c>
      <c r="AH30" s="194">
        <f t="shared" si="50"/>
        <v>3</v>
      </c>
      <c r="AI30" s="49">
        <f t="shared" si="51"/>
        <v>0</v>
      </c>
      <c r="AJ30" s="50">
        <f t="shared" si="52"/>
        <v>0</v>
      </c>
      <c r="AK30" s="188">
        <v>3.75</v>
      </c>
      <c r="AL30" s="194">
        <f t="shared" si="53"/>
        <v>3</v>
      </c>
      <c r="AM30" s="49">
        <f t="shared" si="54"/>
        <v>0</v>
      </c>
      <c r="AN30" s="50">
        <f t="shared" si="55"/>
        <v>0</v>
      </c>
      <c r="AO30" s="188">
        <v>16</v>
      </c>
      <c r="AP30" s="49">
        <f t="shared" si="56"/>
        <v>0</v>
      </c>
      <c r="AQ30" s="50">
        <f t="shared" si="57"/>
        <v>0</v>
      </c>
      <c r="AR30" s="188"/>
      <c r="AS30" s="49">
        <f t="shared" si="58"/>
        <v>0</v>
      </c>
      <c r="AT30" s="50">
        <f t="shared" si="59"/>
        <v>0</v>
      </c>
      <c r="AU30" s="62"/>
      <c r="AV30" s="49">
        <f t="shared" si="60"/>
        <v>0</v>
      </c>
      <c r="AW30" s="50">
        <f t="shared" si="61"/>
        <v>0</v>
      </c>
      <c r="AX30" s="188">
        <v>16</v>
      </c>
      <c r="AY30" s="49">
        <f t="shared" si="62"/>
        <v>0</v>
      </c>
      <c r="AZ30" s="50">
        <f t="shared" si="63"/>
        <v>0</v>
      </c>
      <c r="BA30" s="188">
        <v>1.875</v>
      </c>
      <c r="BB30" s="49">
        <f t="shared" si="64"/>
        <v>0</v>
      </c>
      <c r="BC30" s="50">
        <f t="shared" si="65"/>
        <v>0</v>
      </c>
      <c r="BD30" s="51">
        <f t="shared" si="66"/>
        <v>0</v>
      </c>
    </row>
    <row r="31" spans="1:56">
      <c r="A31" s="32">
        <v>10</v>
      </c>
      <c r="B31" s="169" t="s">
        <v>373</v>
      </c>
      <c r="C31" s="170" t="s">
        <v>206</v>
      </c>
      <c r="D31" s="34" t="s">
        <v>385</v>
      </c>
      <c r="E31" s="35" t="s">
        <v>392</v>
      </c>
      <c r="F31" s="266">
        <v>16</v>
      </c>
      <c r="G31" s="73"/>
      <c r="H31" s="72" t="s">
        <v>124</v>
      </c>
      <c r="I31" s="74">
        <f>IF(H31=Tablas!$B$5,Tablas!$C$5,VLOOKUP(H31,Tablas!$B$5:$D$40,2,FALSE))</f>
        <v>19</v>
      </c>
      <c r="J31" s="71">
        <f>IF(I31=0,"",VLOOKUP(I31,Tablas!$C$5:$D$40,2,FALSE))</f>
        <v>21.72583333333333</v>
      </c>
      <c r="K31" s="37" t="str">
        <f t="shared" si="35"/>
        <v>0</v>
      </c>
      <c r="L31" s="38">
        <f t="shared" si="36"/>
        <v>0</v>
      </c>
      <c r="M31" s="38">
        <f t="shared" si="37"/>
        <v>0</v>
      </c>
      <c r="N31" s="38">
        <f t="shared" si="38"/>
        <v>0</v>
      </c>
      <c r="O31" s="38">
        <f t="shared" si="39"/>
        <v>0</v>
      </c>
      <c r="P31" s="38">
        <f t="shared" si="40"/>
        <v>0</v>
      </c>
      <c r="Q31" s="39">
        <v>1</v>
      </c>
      <c r="R31" s="40">
        <f t="shared" si="41"/>
        <v>0</v>
      </c>
      <c r="S31" s="39">
        <v>1</v>
      </c>
      <c r="T31" s="41">
        <f t="shared" si="42"/>
        <v>0</v>
      </c>
      <c r="U31" s="42">
        <f t="shared" si="43"/>
        <v>0</v>
      </c>
      <c r="V31" s="43">
        <f t="shared" si="44"/>
        <v>0</v>
      </c>
      <c r="W31" s="193">
        <f t="shared" si="11"/>
        <v>10.5</v>
      </c>
      <c r="X31" s="44">
        <f t="shared" si="45"/>
        <v>0</v>
      </c>
      <c r="Y31" s="45">
        <f t="shared" si="46"/>
        <v>5</v>
      </c>
      <c r="Z31" s="46" t="s">
        <v>0</v>
      </c>
      <c r="AA31" s="39">
        <v>1</v>
      </c>
      <c r="AB31" s="47">
        <f t="shared" si="47"/>
        <v>0</v>
      </c>
      <c r="AC31" s="39">
        <v>1</v>
      </c>
      <c r="AD31" s="47">
        <f t="shared" si="48"/>
        <v>0</v>
      </c>
      <c r="AE31" s="39">
        <v>1</v>
      </c>
      <c r="AF31" s="47">
        <f t="shared" si="49"/>
        <v>0</v>
      </c>
      <c r="AG31" s="188">
        <v>0.5</v>
      </c>
      <c r="AH31" s="194">
        <f t="shared" si="50"/>
        <v>3</v>
      </c>
      <c r="AI31" s="49">
        <f t="shared" si="51"/>
        <v>0</v>
      </c>
      <c r="AJ31" s="50">
        <f t="shared" si="52"/>
        <v>0</v>
      </c>
      <c r="AK31" s="188">
        <v>3.75</v>
      </c>
      <c r="AL31" s="194">
        <f t="shared" si="53"/>
        <v>3</v>
      </c>
      <c r="AM31" s="49">
        <f t="shared" si="54"/>
        <v>0</v>
      </c>
      <c r="AN31" s="50">
        <f t="shared" si="55"/>
        <v>0</v>
      </c>
      <c r="AO31" s="188">
        <v>16</v>
      </c>
      <c r="AP31" s="49">
        <f t="shared" si="56"/>
        <v>0</v>
      </c>
      <c r="AQ31" s="50">
        <f t="shared" si="57"/>
        <v>0</v>
      </c>
      <c r="AR31" s="188"/>
      <c r="AS31" s="49">
        <f t="shared" si="58"/>
        <v>0</v>
      </c>
      <c r="AT31" s="50">
        <f t="shared" si="59"/>
        <v>0</v>
      </c>
      <c r="AU31" s="62"/>
      <c r="AV31" s="49">
        <f t="shared" si="60"/>
        <v>0</v>
      </c>
      <c r="AW31" s="50">
        <f t="shared" si="61"/>
        <v>0</v>
      </c>
      <c r="AX31" s="188">
        <v>16</v>
      </c>
      <c r="AY31" s="49">
        <f t="shared" si="62"/>
        <v>0</v>
      </c>
      <c r="AZ31" s="50">
        <f t="shared" si="63"/>
        <v>0</v>
      </c>
      <c r="BA31" s="188">
        <v>1.875</v>
      </c>
      <c r="BB31" s="49">
        <f t="shared" si="64"/>
        <v>0</v>
      </c>
      <c r="BC31" s="50">
        <f t="shared" si="65"/>
        <v>0</v>
      </c>
      <c r="BD31" s="51">
        <f t="shared" si="66"/>
        <v>0</v>
      </c>
    </row>
    <row r="32" spans="1:56">
      <c r="A32" s="32">
        <v>10</v>
      </c>
      <c r="B32" s="169" t="s">
        <v>373</v>
      </c>
      <c r="C32" s="170" t="s">
        <v>206</v>
      </c>
      <c r="D32" s="34" t="s">
        <v>386</v>
      </c>
      <c r="E32" s="35" t="s">
        <v>392</v>
      </c>
      <c r="F32" s="266">
        <v>28</v>
      </c>
      <c r="G32" s="73"/>
      <c r="H32" s="72" t="s">
        <v>124</v>
      </c>
      <c r="I32" s="74">
        <f>IF(H32=Tablas!$B$5,Tablas!$C$5,VLOOKUP(H32,Tablas!$B$5:$D$40,2,FALSE))</f>
        <v>19</v>
      </c>
      <c r="J32" s="71">
        <f>IF(I32=0,"",VLOOKUP(I32,Tablas!$C$5:$D$40,2,FALSE))</f>
        <v>21.72583333333333</v>
      </c>
      <c r="K32" s="37" t="str">
        <f t="shared" si="35"/>
        <v>0</v>
      </c>
      <c r="L32" s="38">
        <f t="shared" si="36"/>
        <v>0</v>
      </c>
      <c r="M32" s="38">
        <f t="shared" si="37"/>
        <v>0</v>
      </c>
      <c r="N32" s="38">
        <f t="shared" si="38"/>
        <v>0</v>
      </c>
      <c r="O32" s="38">
        <f t="shared" si="39"/>
        <v>0</v>
      </c>
      <c r="P32" s="38">
        <f t="shared" si="40"/>
        <v>0</v>
      </c>
      <c r="Q32" s="39">
        <v>1</v>
      </c>
      <c r="R32" s="40">
        <f t="shared" si="41"/>
        <v>0</v>
      </c>
      <c r="S32" s="39">
        <v>1</v>
      </c>
      <c r="T32" s="41">
        <f t="shared" si="42"/>
        <v>0</v>
      </c>
      <c r="U32" s="42">
        <f t="shared" si="43"/>
        <v>0</v>
      </c>
      <c r="V32" s="43">
        <f t="shared" si="44"/>
        <v>0</v>
      </c>
      <c r="W32" s="193">
        <f t="shared" si="11"/>
        <v>10.5</v>
      </c>
      <c r="X32" s="44">
        <f t="shared" si="45"/>
        <v>0</v>
      </c>
      <c r="Y32" s="45">
        <f t="shared" si="46"/>
        <v>5</v>
      </c>
      <c r="Z32" s="46" t="s">
        <v>0</v>
      </c>
      <c r="AA32" s="39">
        <v>1</v>
      </c>
      <c r="AB32" s="47">
        <f t="shared" si="47"/>
        <v>0</v>
      </c>
      <c r="AC32" s="39">
        <v>1</v>
      </c>
      <c r="AD32" s="47">
        <f t="shared" si="48"/>
        <v>0</v>
      </c>
      <c r="AE32" s="39">
        <v>1</v>
      </c>
      <c r="AF32" s="47">
        <f t="shared" si="49"/>
        <v>0</v>
      </c>
      <c r="AG32" s="188">
        <v>0.5</v>
      </c>
      <c r="AH32" s="194">
        <f t="shared" si="50"/>
        <v>3</v>
      </c>
      <c r="AI32" s="49">
        <f t="shared" si="51"/>
        <v>0</v>
      </c>
      <c r="AJ32" s="50">
        <f t="shared" si="52"/>
        <v>0</v>
      </c>
      <c r="AK32" s="188">
        <v>6.3000000000000007</v>
      </c>
      <c r="AL32" s="194">
        <f t="shared" si="53"/>
        <v>3</v>
      </c>
      <c r="AM32" s="49">
        <f t="shared" si="54"/>
        <v>0</v>
      </c>
      <c r="AN32" s="50">
        <f t="shared" si="55"/>
        <v>0</v>
      </c>
      <c r="AO32" s="62">
        <v>28</v>
      </c>
      <c r="AP32" s="49">
        <f t="shared" si="56"/>
        <v>0</v>
      </c>
      <c r="AQ32" s="50">
        <f t="shared" si="57"/>
        <v>0</v>
      </c>
      <c r="AR32" s="62"/>
      <c r="AS32" s="49">
        <f t="shared" si="58"/>
        <v>0</v>
      </c>
      <c r="AT32" s="50">
        <f t="shared" si="59"/>
        <v>0</v>
      </c>
      <c r="AU32" s="62"/>
      <c r="AV32" s="49">
        <f t="shared" si="60"/>
        <v>0</v>
      </c>
      <c r="AW32" s="50">
        <f t="shared" si="61"/>
        <v>0</v>
      </c>
      <c r="AX32" s="62">
        <v>28</v>
      </c>
      <c r="AY32" s="49">
        <f t="shared" si="62"/>
        <v>0</v>
      </c>
      <c r="AZ32" s="50">
        <f t="shared" si="63"/>
        <v>0</v>
      </c>
      <c r="BA32" s="62">
        <v>3.1500000000000004</v>
      </c>
      <c r="BB32" s="49">
        <f t="shared" si="64"/>
        <v>0</v>
      </c>
      <c r="BC32" s="50">
        <f t="shared" si="65"/>
        <v>0</v>
      </c>
      <c r="BD32" s="51">
        <f t="shared" si="66"/>
        <v>0</v>
      </c>
    </row>
    <row r="33" spans="1:56">
      <c r="A33" s="32">
        <v>10</v>
      </c>
      <c r="B33" s="169" t="s">
        <v>373</v>
      </c>
      <c r="C33" s="170" t="s">
        <v>206</v>
      </c>
      <c r="D33" s="34" t="s">
        <v>386</v>
      </c>
      <c r="E33" s="35" t="s">
        <v>392</v>
      </c>
      <c r="F33" s="266">
        <v>28</v>
      </c>
      <c r="G33" s="73"/>
      <c r="H33" s="72" t="s">
        <v>124</v>
      </c>
      <c r="I33" s="74">
        <f>IF(H33=Tablas!$B$5,Tablas!$C$5,VLOOKUP(H33,Tablas!$B$5:$D$40,2,FALSE))</f>
        <v>19</v>
      </c>
      <c r="J33" s="71">
        <f>IF(I33=0,"",VLOOKUP(I33,Tablas!$C$5:$D$40,2,FALSE))</f>
        <v>21.72583333333333</v>
      </c>
      <c r="K33" s="37" t="str">
        <f t="shared" si="35"/>
        <v>0</v>
      </c>
      <c r="L33" s="38">
        <f t="shared" si="36"/>
        <v>0</v>
      </c>
      <c r="M33" s="38">
        <f t="shared" si="37"/>
        <v>0</v>
      </c>
      <c r="N33" s="38">
        <f t="shared" si="38"/>
        <v>0</v>
      </c>
      <c r="O33" s="38">
        <f t="shared" si="39"/>
        <v>0</v>
      </c>
      <c r="P33" s="38">
        <f t="shared" si="40"/>
        <v>0</v>
      </c>
      <c r="Q33" s="39">
        <v>1</v>
      </c>
      <c r="R33" s="40">
        <f t="shared" si="41"/>
        <v>0</v>
      </c>
      <c r="S33" s="39">
        <v>1</v>
      </c>
      <c r="T33" s="41">
        <f t="shared" si="42"/>
        <v>0</v>
      </c>
      <c r="U33" s="42">
        <f t="shared" si="43"/>
        <v>0</v>
      </c>
      <c r="V33" s="43">
        <f t="shared" si="44"/>
        <v>0</v>
      </c>
      <c r="W33" s="193">
        <f t="shared" si="11"/>
        <v>10.5</v>
      </c>
      <c r="X33" s="44">
        <f t="shared" si="45"/>
        <v>0</v>
      </c>
      <c r="Y33" s="45">
        <f t="shared" si="46"/>
        <v>5</v>
      </c>
      <c r="Z33" s="46" t="s">
        <v>0</v>
      </c>
      <c r="AA33" s="39">
        <v>1</v>
      </c>
      <c r="AB33" s="47">
        <f t="shared" si="47"/>
        <v>0</v>
      </c>
      <c r="AC33" s="39">
        <v>1</v>
      </c>
      <c r="AD33" s="47">
        <f t="shared" si="48"/>
        <v>0</v>
      </c>
      <c r="AE33" s="39">
        <v>1</v>
      </c>
      <c r="AF33" s="47">
        <f t="shared" si="49"/>
        <v>0</v>
      </c>
      <c r="AG33" s="188">
        <v>0.5</v>
      </c>
      <c r="AH33" s="194">
        <f t="shared" si="50"/>
        <v>3</v>
      </c>
      <c r="AI33" s="49">
        <f t="shared" si="51"/>
        <v>0</v>
      </c>
      <c r="AJ33" s="50">
        <f t="shared" si="52"/>
        <v>0</v>
      </c>
      <c r="AK33" s="188">
        <v>7.6499999999999995</v>
      </c>
      <c r="AL33" s="194">
        <f t="shared" si="53"/>
        <v>3</v>
      </c>
      <c r="AM33" s="49">
        <f t="shared" si="54"/>
        <v>0</v>
      </c>
      <c r="AN33" s="50">
        <f t="shared" si="55"/>
        <v>0</v>
      </c>
      <c r="AO33" s="62">
        <v>28</v>
      </c>
      <c r="AP33" s="49">
        <f t="shared" si="56"/>
        <v>0</v>
      </c>
      <c r="AQ33" s="50">
        <f t="shared" si="57"/>
        <v>0</v>
      </c>
      <c r="AR33" s="62"/>
      <c r="AS33" s="49">
        <f t="shared" si="58"/>
        <v>0</v>
      </c>
      <c r="AT33" s="50">
        <f t="shared" si="59"/>
        <v>0</v>
      </c>
      <c r="AU33" s="62"/>
      <c r="AV33" s="49">
        <f t="shared" si="60"/>
        <v>0</v>
      </c>
      <c r="AW33" s="50">
        <f t="shared" si="61"/>
        <v>0</v>
      </c>
      <c r="AX33" s="62">
        <v>28</v>
      </c>
      <c r="AY33" s="49">
        <f t="shared" si="62"/>
        <v>0</v>
      </c>
      <c r="AZ33" s="50">
        <f t="shared" si="63"/>
        <v>0</v>
      </c>
      <c r="BA33" s="62">
        <v>3.8249999999999997</v>
      </c>
      <c r="BB33" s="49">
        <f t="shared" si="64"/>
        <v>0</v>
      </c>
      <c r="BC33" s="50">
        <f t="shared" si="65"/>
        <v>0</v>
      </c>
      <c r="BD33" s="51">
        <f t="shared" si="66"/>
        <v>0</v>
      </c>
    </row>
    <row r="34" spans="1:56">
      <c r="A34" s="32">
        <v>10</v>
      </c>
      <c r="B34" s="169" t="s">
        <v>373</v>
      </c>
      <c r="C34" s="170" t="s">
        <v>206</v>
      </c>
      <c r="D34" s="34" t="s">
        <v>386</v>
      </c>
      <c r="E34" s="35" t="s">
        <v>392</v>
      </c>
      <c r="F34" s="266">
        <v>28</v>
      </c>
      <c r="G34" s="73"/>
      <c r="H34" s="72" t="s">
        <v>124</v>
      </c>
      <c r="I34" s="74">
        <f>IF(H34=Tablas!$B$5,Tablas!$C$5,VLOOKUP(H34,Tablas!$B$5:$D$40,2,FALSE))</f>
        <v>19</v>
      </c>
      <c r="J34" s="71">
        <f>IF(I34=0,"",VLOOKUP(I34,Tablas!$C$5:$D$40,2,FALSE))</f>
        <v>21.72583333333333</v>
      </c>
      <c r="K34" s="37" t="str">
        <f t="shared" si="35"/>
        <v>0</v>
      </c>
      <c r="L34" s="38">
        <f t="shared" si="36"/>
        <v>0</v>
      </c>
      <c r="M34" s="38">
        <f t="shared" si="37"/>
        <v>0</v>
      </c>
      <c r="N34" s="38">
        <f t="shared" si="38"/>
        <v>0</v>
      </c>
      <c r="O34" s="38">
        <f t="shared" si="39"/>
        <v>0</v>
      </c>
      <c r="P34" s="38">
        <f t="shared" si="40"/>
        <v>0</v>
      </c>
      <c r="Q34" s="39">
        <v>1</v>
      </c>
      <c r="R34" s="40">
        <f t="shared" si="41"/>
        <v>0</v>
      </c>
      <c r="S34" s="39">
        <v>1</v>
      </c>
      <c r="T34" s="41">
        <f t="shared" si="42"/>
        <v>0</v>
      </c>
      <c r="U34" s="42">
        <f t="shared" si="43"/>
        <v>0</v>
      </c>
      <c r="V34" s="43">
        <f t="shared" si="44"/>
        <v>0</v>
      </c>
      <c r="W34" s="193">
        <f t="shared" si="11"/>
        <v>10.5</v>
      </c>
      <c r="X34" s="44">
        <f t="shared" si="45"/>
        <v>0</v>
      </c>
      <c r="Y34" s="45">
        <f t="shared" si="46"/>
        <v>5</v>
      </c>
      <c r="Z34" s="46" t="s">
        <v>0</v>
      </c>
      <c r="AA34" s="39">
        <v>1</v>
      </c>
      <c r="AB34" s="47">
        <f t="shared" si="47"/>
        <v>0</v>
      </c>
      <c r="AC34" s="39">
        <v>1</v>
      </c>
      <c r="AD34" s="47">
        <f t="shared" si="48"/>
        <v>0</v>
      </c>
      <c r="AE34" s="39">
        <v>1</v>
      </c>
      <c r="AF34" s="47">
        <f t="shared" si="49"/>
        <v>0</v>
      </c>
      <c r="AG34" s="188">
        <v>0.5</v>
      </c>
      <c r="AH34" s="194">
        <f t="shared" si="50"/>
        <v>3</v>
      </c>
      <c r="AI34" s="49">
        <f t="shared" si="51"/>
        <v>0</v>
      </c>
      <c r="AJ34" s="50">
        <f t="shared" si="52"/>
        <v>0</v>
      </c>
      <c r="AK34" s="188">
        <v>7.6499999999999995</v>
      </c>
      <c r="AL34" s="194">
        <f t="shared" si="53"/>
        <v>3</v>
      </c>
      <c r="AM34" s="49">
        <f t="shared" si="54"/>
        <v>0</v>
      </c>
      <c r="AN34" s="50">
        <f t="shared" si="55"/>
        <v>0</v>
      </c>
      <c r="AO34" s="62">
        <v>28</v>
      </c>
      <c r="AP34" s="49">
        <f t="shared" si="56"/>
        <v>0</v>
      </c>
      <c r="AQ34" s="50">
        <f t="shared" si="57"/>
        <v>0</v>
      </c>
      <c r="AR34" s="62"/>
      <c r="AS34" s="49">
        <f t="shared" si="58"/>
        <v>0</v>
      </c>
      <c r="AT34" s="50">
        <f t="shared" si="59"/>
        <v>0</v>
      </c>
      <c r="AU34" s="62"/>
      <c r="AV34" s="49">
        <f t="shared" si="60"/>
        <v>0</v>
      </c>
      <c r="AW34" s="50">
        <f t="shared" si="61"/>
        <v>0</v>
      </c>
      <c r="AX34" s="62">
        <v>28</v>
      </c>
      <c r="AY34" s="49">
        <f t="shared" si="62"/>
        <v>0</v>
      </c>
      <c r="AZ34" s="50">
        <f t="shared" si="63"/>
        <v>0</v>
      </c>
      <c r="BA34" s="62">
        <v>3.8249999999999997</v>
      </c>
      <c r="BB34" s="49">
        <f t="shared" si="64"/>
        <v>0</v>
      </c>
      <c r="BC34" s="50">
        <f t="shared" si="65"/>
        <v>0</v>
      </c>
      <c r="BD34" s="51">
        <f t="shared" si="66"/>
        <v>0</v>
      </c>
    </row>
    <row r="35" spans="1:56">
      <c r="A35" s="32">
        <v>10</v>
      </c>
      <c r="B35" s="169" t="s">
        <v>373</v>
      </c>
      <c r="C35" s="170" t="s">
        <v>206</v>
      </c>
      <c r="D35" s="34" t="s">
        <v>386</v>
      </c>
      <c r="E35" s="35" t="s">
        <v>392</v>
      </c>
      <c r="F35" s="266">
        <v>28</v>
      </c>
      <c r="G35" s="73"/>
      <c r="H35" s="72" t="s">
        <v>124</v>
      </c>
      <c r="I35" s="74">
        <f>IF(H35=Tablas!$B$5,Tablas!$C$5,VLOOKUP(H35,Tablas!$B$5:$D$40,2,FALSE))</f>
        <v>19</v>
      </c>
      <c r="J35" s="71">
        <f>IF(I35=0,"",VLOOKUP(I35,Tablas!$C$5:$D$40,2,FALSE))</f>
        <v>21.72583333333333</v>
      </c>
      <c r="K35" s="37" t="str">
        <f t="shared" si="35"/>
        <v>0</v>
      </c>
      <c r="L35" s="38">
        <f t="shared" si="36"/>
        <v>0</v>
      </c>
      <c r="M35" s="38">
        <f t="shared" si="37"/>
        <v>0</v>
      </c>
      <c r="N35" s="38">
        <f t="shared" si="38"/>
        <v>0</v>
      </c>
      <c r="O35" s="38">
        <f t="shared" si="39"/>
        <v>0</v>
      </c>
      <c r="P35" s="38">
        <f t="shared" si="40"/>
        <v>0</v>
      </c>
      <c r="Q35" s="39">
        <v>1</v>
      </c>
      <c r="R35" s="40">
        <f t="shared" si="41"/>
        <v>0</v>
      </c>
      <c r="S35" s="39">
        <v>1</v>
      </c>
      <c r="T35" s="41">
        <f t="shared" si="42"/>
        <v>0</v>
      </c>
      <c r="U35" s="42">
        <f t="shared" si="43"/>
        <v>0</v>
      </c>
      <c r="V35" s="43">
        <f t="shared" si="44"/>
        <v>0</v>
      </c>
      <c r="W35" s="193">
        <f t="shared" si="11"/>
        <v>10.5</v>
      </c>
      <c r="X35" s="44">
        <f t="shared" si="45"/>
        <v>0</v>
      </c>
      <c r="Y35" s="45">
        <f t="shared" si="46"/>
        <v>5</v>
      </c>
      <c r="Z35" s="46" t="s">
        <v>0</v>
      </c>
      <c r="AA35" s="39">
        <v>1</v>
      </c>
      <c r="AB35" s="47">
        <f t="shared" si="47"/>
        <v>0</v>
      </c>
      <c r="AC35" s="39">
        <v>1</v>
      </c>
      <c r="AD35" s="47">
        <f t="shared" si="48"/>
        <v>0</v>
      </c>
      <c r="AE35" s="39">
        <v>1</v>
      </c>
      <c r="AF35" s="47">
        <f t="shared" si="49"/>
        <v>0</v>
      </c>
      <c r="AG35" s="188">
        <v>0.5</v>
      </c>
      <c r="AH35" s="194">
        <f t="shared" si="50"/>
        <v>3</v>
      </c>
      <c r="AI35" s="49">
        <f t="shared" si="51"/>
        <v>0</v>
      </c>
      <c r="AJ35" s="50">
        <f t="shared" si="52"/>
        <v>0</v>
      </c>
      <c r="AK35" s="188">
        <v>7.6499999999999995</v>
      </c>
      <c r="AL35" s="194">
        <f t="shared" si="53"/>
        <v>3</v>
      </c>
      <c r="AM35" s="49">
        <f t="shared" si="54"/>
        <v>0</v>
      </c>
      <c r="AN35" s="50">
        <f t="shared" si="55"/>
        <v>0</v>
      </c>
      <c r="AO35" s="62">
        <v>28</v>
      </c>
      <c r="AP35" s="49">
        <f t="shared" si="56"/>
        <v>0</v>
      </c>
      <c r="AQ35" s="50">
        <f t="shared" si="57"/>
        <v>0</v>
      </c>
      <c r="AR35" s="62"/>
      <c r="AS35" s="49">
        <f t="shared" si="58"/>
        <v>0</v>
      </c>
      <c r="AT35" s="50">
        <f t="shared" si="59"/>
        <v>0</v>
      </c>
      <c r="AU35" s="62"/>
      <c r="AV35" s="49">
        <f t="shared" si="60"/>
        <v>0</v>
      </c>
      <c r="AW35" s="50">
        <f t="shared" si="61"/>
        <v>0</v>
      </c>
      <c r="AX35" s="62">
        <v>28</v>
      </c>
      <c r="AY35" s="49">
        <f t="shared" si="62"/>
        <v>0</v>
      </c>
      <c r="AZ35" s="50">
        <f t="shared" si="63"/>
        <v>0</v>
      </c>
      <c r="BA35" s="62">
        <v>3.8249999999999997</v>
      </c>
      <c r="BB35" s="49">
        <f t="shared" si="64"/>
        <v>0</v>
      </c>
      <c r="BC35" s="50">
        <f t="shared" si="65"/>
        <v>0</v>
      </c>
      <c r="BD35" s="51">
        <f t="shared" si="66"/>
        <v>0</v>
      </c>
    </row>
    <row r="36" spans="1:56">
      <c r="A36" s="32">
        <v>10</v>
      </c>
      <c r="B36" s="169" t="s">
        <v>373</v>
      </c>
      <c r="C36" s="170" t="s">
        <v>206</v>
      </c>
      <c r="D36" s="34" t="s">
        <v>387</v>
      </c>
      <c r="E36" s="35" t="s">
        <v>392</v>
      </c>
      <c r="F36" s="266">
        <v>51</v>
      </c>
      <c r="G36" s="73"/>
      <c r="H36" s="72" t="s">
        <v>124</v>
      </c>
      <c r="I36" s="74">
        <f>IF(H36=Tablas!$B$5,Tablas!$C$5,VLOOKUP(H36,Tablas!$B$5:$D$40,2,FALSE))</f>
        <v>19</v>
      </c>
      <c r="J36" s="71">
        <f>IF(I36=0,"",VLOOKUP(I36,Tablas!$C$5:$D$40,2,FALSE))</f>
        <v>21.72583333333333</v>
      </c>
      <c r="K36" s="37" t="str">
        <f t="shared" si="35"/>
        <v>0</v>
      </c>
      <c r="L36" s="38">
        <f t="shared" si="36"/>
        <v>0</v>
      </c>
      <c r="M36" s="38">
        <f t="shared" si="37"/>
        <v>0</v>
      </c>
      <c r="N36" s="38">
        <f t="shared" si="38"/>
        <v>0</v>
      </c>
      <c r="O36" s="38">
        <f t="shared" si="39"/>
        <v>0</v>
      </c>
      <c r="P36" s="38">
        <f t="shared" si="40"/>
        <v>0</v>
      </c>
      <c r="Q36" s="39">
        <v>1</v>
      </c>
      <c r="R36" s="40">
        <f t="shared" si="41"/>
        <v>0</v>
      </c>
      <c r="S36" s="39">
        <v>1</v>
      </c>
      <c r="T36" s="41">
        <f t="shared" si="42"/>
        <v>0</v>
      </c>
      <c r="U36" s="42">
        <f t="shared" si="43"/>
        <v>0</v>
      </c>
      <c r="V36" s="43">
        <f t="shared" si="44"/>
        <v>0</v>
      </c>
      <c r="W36" s="193">
        <f t="shared" si="11"/>
        <v>10.5</v>
      </c>
      <c r="X36" s="44">
        <f t="shared" si="45"/>
        <v>0</v>
      </c>
      <c r="Y36" s="45">
        <f t="shared" si="46"/>
        <v>5</v>
      </c>
      <c r="Z36" s="46" t="s">
        <v>0</v>
      </c>
      <c r="AA36" s="39">
        <v>1</v>
      </c>
      <c r="AB36" s="47">
        <f t="shared" si="47"/>
        <v>0</v>
      </c>
      <c r="AC36" s="39">
        <v>1</v>
      </c>
      <c r="AD36" s="47">
        <f t="shared" si="48"/>
        <v>0</v>
      </c>
      <c r="AE36" s="39">
        <v>1</v>
      </c>
      <c r="AF36" s="47">
        <f t="shared" si="49"/>
        <v>0</v>
      </c>
      <c r="AG36" s="188">
        <v>0.5</v>
      </c>
      <c r="AH36" s="194">
        <f t="shared" si="50"/>
        <v>3</v>
      </c>
      <c r="AI36" s="49">
        <f t="shared" si="51"/>
        <v>0</v>
      </c>
      <c r="AJ36" s="50">
        <f t="shared" si="52"/>
        <v>0</v>
      </c>
      <c r="AK36" s="188">
        <v>6.3000000000000007</v>
      </c>
      <c r="AL36" s="194">
        <f t="shared" si="53"/>
        <v>3</v>
      </c>
      <c r="AM36" s="49">
        <f t="shared" si="54"/>
        <v>0</v>
      </c>
      <c r="AN36" s="50">
        <f t="shared" si="55"/>
        <v>0</v>
      </c>
      <c r="AO36" s="62">
        <v>51</v>
      </c>
      <c r="AP36" s="49">
        <f t="shared" si="56"/>
        <v>0</v>
      </c>
      <c r="AQ36" s="50">
        <f t="shared" si="57"/>
        <v>0</v>
      </c>
      <c r="AR36" s="62"/>
      <c r="AS36" s="49">
        <f t="shared" si="58"/>
        <v>0</v>
      </c>
      <c r="AT36" s="50">
        <f t="shared" si="59"/>
        <v>0</v>
      </c>
      <c r="AU36" s="62"/>
      <c r="AV36" s="49">
        <f t="shared" si="60"/>
        <v>0</v>
      </c>
      <c r="AW36" s="50">
        <f t="shared" si="61"/>
        <v>0</v>
      </c>
      <c r="AX36" s="62">
        <v>51</v>
      </c>
      <c r="AY36" s="49">
        <f t="shared" si="62"/>
        <v>0</v>
      </c>
      <c r="AZ36" s="50">
        <f t="shared" si="63"/>
        <v>0</v>
      </c>
      <c r="BA36" s="62">
        <v>3.1500000000000004</v>
      </c>
      <c r="BB36" s="49">
        <f t="shared" si="64"/>
        <v>0</v>
      </c>
      <c r="BC36" s="50">
        <f t="shared" si="65"/>
        <v>0</v>
      </c>
      <c r="BD36" s="51">
        <f t="shared" si="66"/>
        <v>0</v>
      </c>
    </row>
    <row r="37" spans="1:56">
      <c r="A37" s="32">
        <v>10</v>
      </c>
      <c r="B37" s="169" t="s">
        <v>373</v>
      </c>
      <c r="C37" s="170" t="s">
        <v>206</v>
      </c>
      <c r="D37" s="34" t="s">
        <v>387</v>
      </c>
      <c r="E37" s="35" t="s">
        <v>392</v>
      </c>
      <c r="F37" s="266">
        <v>60</v>
      </c>
      <c r="G37" s="73"/>
      <c r="H37" s="72" t="s">
        <v>124</v>
      </c>
      <c r="I37" s="74">
        <f>IF(H37=Tablas!$B$5,Tablas!$C$5,VLOOKUP(H37,Tablas!$B$5:$D$40,2,FALSE))</f>
        <v>19</v>
      </c>
      <c r="J37" s="71">
        <f>IF(I37=0,"",VLOOKUP(I37,Tablas!$C$5:$D$40,2,FALSE))</f>
        <v>21.72583333333333</v>
      </c>
      <c r="K37" s="37" t="str">
        <f t="shared" si="35"/>
        <v>0</v>
      </c>
      <c r="L37" s="38">
        <f t="shared" si="36"/>
        <v>0</v>
      </c>
      <c r="M37" s="38">
        <f t="shared" si="37"/>
        <v>0</v>
      </c>
      <c r="N37" s="38">
        <f t="shared" si="38"/>
        <v>0</v>
      </c>
      <c r="O37" s="38">
        <f t="shared" si="39"/>
        <v>0</v>
      </c>
      <c r="P37" s="38">
        <f t="shared" si="40"/>
        <v>0</v>
      </c>
      <c r="Q37" s="39">
        <v>1</v>
      </c>
      <c r="R37" s="40">
        <f t="shared" si="41"/>
        <v>0</v>
      </c>
      <c r="S37" s="39">
        <v>1</v>
      </c>
      <c r="T37" s="41">
        <f t="shared" si="42"/>
        <v>0</v>
      </c>
      <c r="U37" s="42">
        <f t="shared" si="43"/>
        <v>0</v>
      </c>
      <c r="V37" s="43">
        <f t="shared" si="44"/>
        <v>0</v>
      </c>
      <c r="W37" s="193">
        <f t="shared" si="11"/>
        <v>10.5</v>
      </c>
      <c r="X37" s="44">
        <f t="shared" si="45"/>
        <v>0</v>
      </c>
      <c r="Y37" s="45">
        <f t="shared" si="46"/>
        <v>5</v>
      </c>
      <c r="Z37" s="46" t="s">
        <v>0</v>
      </c>
      <c r="AA37" s="39">
        <v>1</v>
      </c>
      <c r="AB37" s="47">
        <f t="shared" si="47"/>
        <v>0</v>
      </c>
      <c r="AC37" s="39">
        <v>1</v>
      </c>
      <c r="AD37" s="47">
        <f t="shared" si="48"/>
        <v>0</v>
      </c>
      <c r="AE37" s="39">
        <v>1</v>
      </c>
      <c r="AF37" s="47">
        <f t="shared" si="49"/>
        <v>0</v>
      </c>
      <c r="AG37" s="188">
        <v>0.5</v>
      </c>
      <c r="AH37" s="194">
        <f t="shared" si="50"/>
        <v>3</v>
      </c>
      <c r="AI37" s="49">
        <f t="shared" si="51"/>
        <v>0</v>
      </c>
      <c r="AJ37" s="50">
        <f t="shared" si="52"/>
        <v>0</v>
      </c>
      <c r="AK37" s="188">
        <v>12.149999999999999</v>
      </c>
      <c r="AL37" s="194">
        <f t="shared" si="53"/>
        <v>3</v>
      </c>
      <c r="AM37" s="49">
        <f t="shared" si="54"/>
        <v>0</v>
      </c>
      <c r="AN37" s="50">
        <f t="shared" si="55"/>
        <v>0</v>
      </c>
      <c r="AO37" s="62">
        <v>60</v>
      </c>
      <c r="AP37" s="49">
        <f t="shared" si="56"/>
        <v>0</v>
      </c>
      <c r="AQ37" s="50">
        <f t="shared" si="57"/>
        <v>0</v>
      </c>
      <c r="AR37" s="62"/>
      <c r="AS37" s="49">
        <f t="shared" si="58"/>
        <v>0</v>
      </c>
      <c r="AT37" s="50">
        <f t="shared" si="59"/>
        <v>0</v>
      </c>
      <c r="AU37" s="62"/>
      <c r="AV37" s="49">
        <f t="shared" si="60"/>
        <v>0</v>
      </c>
      <c r="AW37" s="50">
        <f t="shared" si="61"/>
        <v>0</v>
      </c>
      <c r="AX37" s="62">
        <v>60</v>
      </c>
      <c r="AY37" s="49">
        <f t="shared" si="62"/>
        <v>0</v>
      </c>
      <c r="AZ37" s="50">
        <f t="shared" si="63"/>
        <v>0</v>
      </c>
      <c r="BA37" s="62">
        <v>6.0749999999999993</v>
      </c>
      <c r="BB37" s="49">
        <f t="shared" si="64"/>
        <v>0</v>
      </c>
      <c r="BC37" s="50">
        <f t="shared" si="65"/>
        <v>0</v>
      </c>
      <c r="BD37" s="51">
        <f t="shared" si="66"/>
        <v>0</v>
      </c>
    </row>
    <row r="38" spans="1:56">
      <c r="A38" s="32">
        <v>10</v>
      </c>
      <c r="B38" s="169" t="s">
        <v>373</v>
      </c>
      <c r="C38" s="170" t="s">
        <v>206</v>
      </c>
      <c r="D38" s="34" t="s">
        <v>388</v>
      </c>
      <c r="E38" s="35" t="s">
        <v>392</v>
      </c>
      <c r="F38" s="266">
        <v>16.25</v>
      </c>
      <c r="G38" s="73"/>
      <c r="H38" s="72" t="s">
        <v>124</v>
      </c>
      <c r="I38" s="74">
        <f>IF(H38=Tablas!$B$5,Tablas!$C$5,VLOOKUP(H38,Tablas!$B$5:$D$40,2,FALSE))</f>
        <v>19</v>
      </c>
      <c r="J38" s="71">
        <f>IF(I38=0,"",VLOOKUP(I38,Tablas!$C$5:$D$40,2,FALSE))</f>
        <v>21.72583333333333</v>
      </c>
      <c r="K38" s="37" t="str">
        <f t="shared" si="35"/>
        <v>0</v>
      </c>
      <c r="L38" s="38">
        <f t="shared" si="36"/>
        <v>0</v>
      </c>
      <c r="M38" s="38">
        <f t="shared" si="37"/>
        <v>0</v>
      </c>
      <c r="N38" s="38">
        <f t="shared" si="38"/>
        <v>0</v>
      </c>
      <c r="O38" s="38">
        <f t="shared" si="39"/>
        <v>0</v>
      </c>
      <c r="P38" s="38">
        <f t="shared" si="40"/>
        <v>0</v>
      </c>
      <c r="Q38" s="39">
        <v>1</v>
      </c>
      <c r="R38" s="40">
        <f t="shared" si="41"/>
        <v>0</v>
      </c>
      <c r="S38" s="39">
        <v>1</v>
      </c>
      <c r="T38" s="41">
        <f t="shared" si="42"/>
        <v>0</v>
      </c>
      <c r="U38" s="42">
        <f t="shared" si="43"/>
        <v>0</v>
      </c>
      <c r="V38" s="43">
        <f t="shared" si="44"/>
        <v>0</v>
      </c>
      <c r="W38" s="193">
        <f t="shared" si="11"/>
        <v>10.5</v>
      </c>
      <c r="X38" s="44">
        <f t="shared" si="45"/>
        <v>0</v>
      </c>
      <c r="Y38" s="45">
        <f t="shared" si="46"/>
        <v>5</v>
      </c>
      <c r="Z38" s="46" t="s">
        <v>0</v>
      </c>
      <c r="AA38" s="39">
        <v>1</v>
      </c>
      <c r="AB38" s="47">
        <f t="shared" si="47"/>
        <v>0</v>
      </c>
      <c r="AC38" s="39">
        <v>1</v>
      </c>
      <c r="AD38" s="47">
        <f t="shared" si="48"/>
        <v>0</v>
      </c>
      <c r="AE38" s="39">
        <v>1</v>
      </c>
      <c r="AF38" s="47">
        <f t="shared" si="49"/>
        <v>0</v>
      </c>
      <c r="AG38" s="188"/>
      <c r="AH38" s="194">
        <f t="shared" si="50"/>
        <v>3</v>
      </c>
      <c r="AI38" s="49">
        <f t="shared" si="51"/>
        <v>0</v>
      </c>
      <c r="AJ38" s="50">
        <f t="shared" si="52"/>
        <v>0</v>
      </c>
      <c r="AK38" s="188"/>
      <c r="AL38" s="194">
        <f t="shared" si="53"/>
        <v>3</v>
      </c>
      <c r="AM38" s="49">
        <f t="shared" si="54"/>
        <v>0</v>
      </c>
      <c r="AN38" s="50">
        <f t="shared" si="55"/>
        <v>0</v>
      </c>
      <c r="AO38" s="62">
        <v>16.25</v>
      </c>
      <c r="AP38" s="49">
        <f t="shared" si="56"/>
        <v>0</v>
      </c>
      <c r="AQ38" s="50">
        <f t="shared" si="57"/>
        <v>0</v>
      </c>
      <c r="AR38" s="62"/>
      <c r="AS38" s="49">
        <f t="shared" si="58"/>
        <v>0</v>
      </c>
      <c r="AT38" s="50">
        <f t="shared" si="59"/>
        <v>0</v>
      </c>
      <c r="AU38" s="62"/>
      <c r="AV38" s="49">
        <f t="shared" si="60"/>
        <v>0</v>
      </c>
      <c r="AW38" s="50">
        <f t="shared" si="61"/>
        <v>0</v>
      </c>
      <c r="AX38" s="62">
        <v>16.25</v>
      </c>
      <c r="AY38" s="49">
        <f t="shared" si="62"/>
        <v>0</v>
      </c>
      <c r="AZ38" s="50">
        <f t="shared" si="63"/>
        <v>0</v>
      </c>
      <c r="BA38" s="62">
        <v>0</v>
      </c>
      <c r="BB38" s="49">
        <f t="shared" si="64"/>
        <v>0</v>
      </c>
      <c r="BC38" s="50">
        <f t="shared" si="65"/>
        <v>0</v>
      </c>
      <c r="BD38" s="51">
        <f t="shared" si="66"/>
        <v>0</v>
      </c>
    </row>
    <row r="39" spans="1:56">
      <c r="A39" s="32">
        <v>10</v>
      </c>
      <c r="B39" s="169" t="s">
        <v>373</v>
      </c>
      <c r="C39" s="170" t="s">
        <v>206</v>
      </c>
      <c r="D39" s="34" t="s">
        <v>389</v>
      </c>
      <c r="E39" s="35" t="s">
        <v>392</v>
      </c>
      <c r="F39" s="266">
        <v>16.25</v>
      </c>
      <c r="G39" s="73"/>
      <c r="H39" s="72" t="s">
        <v>124</v>
      </c>
      <c r="I39" s="74">
        <f>IF(H39=Tablas!$B$5,Tablas!$C$5,VLOOKUP(H39,Tablas!$B$5:$D$40,2,FALSE))</f>
        <v>19</v>
      </c>
      <c r="J39" s="71">
        <f>IF(I39=0,"",VLOOKUP(I39,Tablas!$C$5:$D$40,2,FALSE))</f>
        <v>21.72583333333333</v>
      </c>
      <c r="K39" s="37" t="str">
        <f t="shared" si="35"/>
        <v>0</v>
      </c>
      <c r="L39" s="38">
        <f t="shared" si="36"/>
        <v>0</v>
      </c>
      <c r="M39" s="38">
        <f t="shared" si="37"/>
        <v>0</v>
      </c>
      <c r="N39" s="38">
        <f t="shared" si="38"/>
        <v>0</v>
      </c>
      <c r="O39" s="38">
        <f t="shared" si="39"/>
        <v>0</v>
      </c>
      <c r="P39" s="38">
        <f t="shared" si="40"/>
        <v>0</v>
      </c>
      <c r="Q39" s="39">
        <v>1</v>
      </c>
      <c r="R39" s="40">
        <f t="shared" si="41"/>
        <v>0</v>
      </c>
      <c r="S39" s="39">
        <v>1</v>
      </c>
      <c r="T39" s="41">
        <f t="shared" si="42"/>
        <v>0</v>
      </c>
      <c r="U39" s="42">
        <f t="shared" si="43"/>
        <v>0</v>
      </c>
      <c r="V39" s="43">
        <f t="shared" si="44"/>
        <v>0</v>
      </c>
      <c r="W39" s="193">
        <f t="shared" si="11"/>
        <v>10.5</v>
      </c>
      <c r="X39" s="44">
        <f t="shared" si="45"/>
        <v>0</v>
      </c>
      <c r="Y39" s="45">
        <f t="shared" si="46"/>
        <v>5</v>
      </c>
      <c r="Z39" s="46" t="s">
        <v>0</v>
      </c>
      <c r="AA39" s="39">
        <v>1</v>
      </c>
      <c r="AB39" s="47">
        <f t="shared" si="47"/>
        <v>0</v>
      </c>
      <c r="AC39" s="39">
        <v>1</v>
      </c>
      <c r="AD39" s="47">
        <f t="shared" si="48"/>
        <v>0</v>
      </c>
      <c r="AE39" s="39">
        <v>1</v>
      </c>
      <c r="AF39" s="47">
        <f t="shared" si="49"/>
        <v>0</v>
      </c>
      <c r="AG39" s="188"/>
      <c r="AH39" s="194">
        <f t="shared" si="50"/>
        <v>3</v>
      </c>
      <c r="AI39" s="49">
        <f t="shared" si="51"/>
        <v>0</v>
      </c>
      <c r="AJ39" s="50">
        <f t="shared" si="52"/>
        <v>0</v>
      </c>
      <c r="AK39" s="188"/>
      <c r="AL39" s="194">
        <f t="shared" si="53"/>
        <v>3</v>
      </c>
      <c r="AM39" s="49">
        <f t="shared" si="54"/>
        <v>0</v>
      </c>
      <c r="AN39" s="50">
        <f t="shared" si="55"/>
        <v>0</v>
      </c>
      <c r="AO39" s="62">
        <v>16.25</v>
      </c>
      <c r="AP39" s="49">
        <f t="shared" si="56"/>
        <v>0</v>
      </c>
      <c r="AQ39" s="50">
        <f t="shared" si="57"/>
        <v>0</v>
      </c>
      <c r="AR39" s="62"/>
      <c r="AS39" s="49">
        <f t="shared" si="58"/>
        <v>0</v>
      </c>
      <c r="AT39" s="50">
        <f t="shared" si="59"/>
        <v>0</v>
      </c>
      <c r="AU39" s="62"/>
      <c r="AV39" s="49">
        <f t="shared" si="60"/>
        <v>0</v>
      </c>
      <c r="AW39" s="50">
        <f t="shared" si="61"/>
        <v>0</v>
      </c>
      <c r="AX39" s="62">
        <v>16.25</v>
      </c>
      <c r="AY39" s="49">
        <f t="shared" si="62"/>
        <v>0</v>
      </c>
      <c r="AZ39" s="50">
        <f t="shared" si="63"/>
        <v>0</v>
      </c>
      <c r="BA39" s="62">
        <v>0</v>
      </c>
      <c r="BB39" s="49">
        <f t="shared" si="64"/>
        <v>0</v>
      </c>
      <c r="BC39" s="50">
        <f t="shared" si="65"/>
        <v>0</v>
      </c>
      <c r="BD39" s="51">
        <f t="shared" si="66"/>
        <v>0</v>
      </c>
    </row>
    <row r="40" spans="1:56">
      <c r="A40" s="32">
        <v>10</v>
      </c>
      <c r="B40" s="169" t="s">
        <v>373</v>
      </c>
      <c r="C40" s="170" t="s">
        <v>206</v>
      </c>
      <c r="D40" s="34" t="s">
        <v>390</v>
      </c>
      <c r="E40" s="35" t="s">
        <v>392</v>
      </c>
      <c r="F40" s="266">
        <v>19</v>
      </c>
      <c r="G40" s="73"/>
      <c r="H40" s="72" t="s">
        <v>16</v>
      </c>
      <c r="I40" s="74">
        <f>IF(H40=Tablas!$B$5,Tablas!$C$5,VLOOKUP(H40,Tablas!$B$5:$D$40,2,FALSE))</f>
        <v>29</v>
      </c>
      <c r="J40" s="71">
        <f>IF(I40=0,"",VLOOKUP(I40,Tablas!$C$5:$D$40,2,FALSE))</f>
        <v>1</v>
      </c>
      <c r="K40" s="37" t="str">
        <f t="shared" si="35"/>
        <v>0</v>
      </c>
      <c r="L40" s="38">
        <f t="shared" si="36"/>
        <v>0</v>
      </c>
      <c r="M40" s="38">
        <f t="shared" si="37"/>
        <v>0</v>
      </c>
      <c r="N40" s="38">
        <f t="shared" si="38"/>
        <v>0</v>
      </c>
      <c r="O40" s="38">
        <f t="shared" si="39"/>
        <v>0</v>
      </c>
      <c r="P40" s="38">
        <f t="shared" si="40"/>
        <v>0</v>
      </c>
      <c r="Q40" s="39">
        <v>1</v>
      </c>
      <c r="R40" s="40">
        <f t="shared" si="41"/>
        <v>0</v>
      </c>
      <c r="S40" s="39">
        <v>1</v>
      </c>
      <c r="T40" s="41">
        <f t="shared" si="42"/>
        <v>0</v>
      </c>
      <c r="U40" s="42">
        <f t="shared" si="43"/>
        <v>0</v>
      </c>
      <c r="V40" s="43">
        <f t="shared" si="44"/>
        <v>0</v>
      </c>
      <c r="W40" s="193">
        <f t="shared" si="11"/>
        <v>10.5</v>
      </c>
      <c r="X40" s="44">
        <f t="shared" si="45"/>
        <v>0</v>
      </c>
      <c r="Y40" s="45">
        <f t="shared" si="46"/>
        <v>0.2</v>
      </c>
      <c r="Z40" s="46" t="s">
        <v>0</v>
      </c>
      <c r="AA40" s="39">
        <v>1</v>
      </c>
      <c r="AB40" s="47">
        <f t="shared" si="47"/>
        <v>0</v>
      </c>
      <c r="AC40" s="39">
        <v>1</v>
      </c>
      <c r="AD40" s="47">
        <f t="shared" si="48"/>
        <v>0</v>
      </c>
      <c r="AE40" s="39">
        <v>1</v>
      </c>
      <c r="AF40" s="47">
        <f t="shared" si="49"/>
        <v>0</v>
      </c>
      <c r="AG40" s="62"/>
      <c r="AH40" s="194">
        <f t="shared" si="50"/>
        <v>3</v>
      </c>
      <c r="AI40" s="49">
        <f t="shared" ref="AI40:AI72" si="67">IF(AJ$4=0,0,(AG40/AJ$4))</f>
        <v>0</v>
      </c>
      <c r="AJ40" s="50">
        <f t="shared" ref="AJ40:AJ72" si="68">IF(AJ$4=0,0,(AI40*AI$4/12))</f>
        <v>0</v>
      </c>
      <c r="AK40" s="62"/>
      <c r="AL40" s="194">
        <f t="shared" si="53"/>
        <v>3</v>
      </c>
      <c r="AM40" s="49">
        <f t="shared" ref="AM40:AM72" si="69">IF(AN$4=0,0,(AK40/AN$4))</f>
        <v>0</v>
      </c>
      <c r="AN40" s="50">
        <f t="shared" ref="AN40:AN72" si="70">IF(AN$4=0,0,(AM40*AM$4/12))</f>
        <v>0</v>
      </c>
      <c r="AO40" s="62">
        <v>19</v>
      </c>
      <c r="AP40" s="49">
        <f t="shared" ref="AP40:AP72" si="71">IF(AQ$4=0,0,(AO40/AQ$4))</f>
        <v>0</v>
      </c>
      <c r="AQ40" s="50">
        <f t="shared" ref="AQ40:AQ72" si="72">IF(AQ$4=0,0,(AP40*AP$4/12))</f>
        <v>0</v>
      </c>
      <c r="AR40" s="62"/>
      <c r="AS40" s="49">
        <f t="shared" ref="AS40:AS72" si="73">IF(AT$4=0,0,(AR40/AT$4))</f>
        <v>0</v>
      </c>
      <c r="AT40" s="50">
        <f t="shared" ref="AT40:AT72" si="74">IF(AT$4=0,0,(AS40*AS$4/12))</f>
        <v>0</v>
      </c>
      <c r="AU40" s="62"/>
      <c r="AV40" s="49">
        <f t="shared" ref="AV40:AV72" si="75">IF(AW$4=0,0,(AU40/AW$4))</f>
        <v>0</v>
      </c>
      <c r="AW40" s="50">
        <f t="shared" ref="AW40:AW72" si="76">IF(AW$4=0,0,(AV40*AV$4/12))</f>
        <v>0</v>
      </c>
      <c r="AX40" s="62">
        <v>19</v>
      </c>
      <c r="AY40" s="49">
        <f t="shared" ref="AY40:AY72" si="77">IF(AZ$4=0,0,(AX40/AZ$4))</f>
        <v>0</v>
      </c>
      <c r="AZ40" s="50">
        <f t="shared" ref="AZ40:AZ72" si="78">IF(AZ$4=0,0,(AY40*AY$4/12))</f>
        <v>0</v>
      </c>
      <c r="BA40" s="62">
        <v>0</v>
      </c>
      <c r="BB40" s="49">
        <f t="shared" ref="BB40:BB72" si="79">IF(BC$4=0,0,(BA40/BC$4))</f>
        <v>0</v>
      </c>
      <c r="BC40" s="50">
        <f t="shared" ref="BC40:BC72" si="80">IF(BC$4=0,0,(BB40*BB$4/12))</f>
        <v>0</v>
      </c>
      <c r="BD40" s="51">
        <f t="shared" si="66"/>
        <v>0</v>
      </c>
    </row>
    <row r="41" spans="1:56">
      <c r="A41" s="32">
        <v>10</v>
      </c>
      <c r="B41" s="169" t="s">
        <v>373</v>
      </c>
      <c r="C41" s="170" t="s">
        <v>206</v>
      </c>
      <c r="D41" s="34" t="s">
        <v>391</v>
      </c>
      <c r="E41" s="35" t="s">
        <v>392</v>
      </c>
      <c r="F41" s="266">
        <v>56</v>
      </c>
      <c r="G41" s="73"/>
      <c r="H41" s="72" t="s">
        <v>16</v>
      </c>
      <c r="I41" s="74">
        <f>IF(H41=Tablas!$B$5,Tablas!$C$5,VLOOKUP(H41,Tablas!$B$5:$D$40,2,FALSE))</f>
        <v>29</v>
      </c>
      <c r="J41" s="71">
        <f>IF(I41=0,"",VLOOKUP(I41,Tablas!$C$5:$D$40,2,FALSE))</f>
        <v>1</v>
      </c>
      <c r="K41" s="37" t="str">
        <f t="shared" ref="K41:K72" si="81">IF(G41=0,"0",F41/G41)</f>
        <v>0</v>
      </c>
      <c r="L41" s="38">
        <f t="shared" si="36"/>
        <v>0</v>
      </c>
      <c r="M41" s="38">
        <f t="shared" si="37"/>
        <v>0</v>
      </c>
      <c r="N41" s="38">
        <f t="shared" si="38"/>
        <v>0</v>
      </c>
      <c r="O41" s="38">
        <f t="shared" si="39"/>
        <v>0</v>
      </c>
      <c r="P41" s="38">
        <f t="shared" si="40"/>
        <v>0</v>
      </c>
      <c r="Q41" s="39">
        <v>1</v>
      </c>
      <c r="R41" s="40">
        <f t="shared" si="41"/>
        <v>0</v>
      </c>
      <c r="S41" s="39">
        <v>1</v>
      </c>
      <c r="T41" s="41">
        <f t="shared" si="42"/>
        <v>0</v>
      </c>
      <c r="U41" s="42">
        <f t="shared" si="43"/>
        <v>0</v>
      </c>
      <c r="V41" s="43">
        <f t="shared" si="44"/>
        <v>0</v>
      </c>
      <c r="W41" s="193">
        <f t="shared" si="11"/>
        <v>10.5</v>
      </c>
      <c r="X41" s="44">
        <f t="shared" si="45"/>
        <v>0</v>
      </c>
      <c r="Y41" s="45">
        <f t="shared" si="46"/>
        <v>0.2</v>
      </c>
      <c r="Z41" s="46" t="s">
        <v>0</v>
      </c>
      <c r="AA41" s="39">
        <v>1</v>
      </c>
      <c r="AB41" s="47">
        <f t="shared" si="47"/>
        <v>0</v>
      </c>
      <c r="AC41" s="39">
        <v>1</v>
      </c>
      <c r="AD41" s="47">
        <f t="shared" si="48"/>
        <v>0</v>
      </c>
      <c r="AE41" s="39">
        <v>1</v>
      </c>
      <c r="AF41" s="47">
        <f t="shared" si="49"/>
        <v>0</v>
      </c>
      <c r="AG41" s="62"/>
      <c r="AH41" s="194">
        <f t="shared" si="50"/>
        <v>3</v>
      </c>
      <c r="AI41" s="49">
        <f t="shared" si="67"/>
        <v>0</v>
      </c>
      <c r="AJ41" s="50">
        <f t="shared" si="68"/>
        <v>0</v>
      </c>
      <c r="AK41" s="62"/>
      <c r="AL41" s="194">
        <f t="shared" si="53"/>
        <v>3</v>
      </c>
      <c r="AM41" s="49">
        <f t="shared" si="69"/>
        <v>0</v>
      </c>
      <c r="AN41" s="50">
        <f t="shared" si="70"/>
        <v>0</v>
      </c>
      <c r="AO41" s="62">
        <v>56</v>
      </c>
      <c r="AP41" s="49">
        <f t="shared" si="71"/>
        <v>0</v>
      </c>
      <c r="AQ41" s="50">
        <f t="shared" si="72"/>
        <v>0</v>
      </c>
      <c r="AR41" s="62"/>
      <c r="AS41" s="49">
        <f t="shared" si="73"/>
        <v>0</v>
      </c>
      <c r="AT41" s="50">
        <f t="shared" si="74"/>
        <v>0</v>
      </c>
      <c r="AU41" s="62"/>
      <c r="AV41" s="49">
        <f t="shared" si="75"/>
        <v>0</v>
      </c>
      <c r="AW41" s="50">
        <f t="shared" si="76"/>
        <v>0</v>
      </c>
      <c r="AX41" s="62">
        <v>56</v>
      </c>
      <c r="AY41" s="49">
        <f t="shared" si="77"/>
        <v>0</v>
      </c>
      <c r="AZ41" s="50">
        <f t="shared" si="78"/>
        <v>0</v>
      </c>
      <c r="BA41" s="62">
        <v>0</v>
      </c>
      <c r="BB41" s="49">
        <f t="shared" si="79"/>
        <v>0</v>
      </c>
      <c r="BC41" s="50">
        <f t="shared" si="80"/>
        <v>0</v>
      </c>
      <c r="BD41" s="51">
        <f t="shared" si="66"/>
        <v>0</v>
      </c>
    </row>
    <row r="42" spans="1:56" hidden="1">
      <c r="A42" s="32"/>
      <c r="B42" s="61"/>
      <c r="C42" s="33"/>
      <c r="D42" s="34"/>
      <c r="E42" s="35"/>
      <c r="F42" s="266"/>
      <c r="G42" s="73"/>
      <c r="H42" s="72"/>
      <c r="I42" s="74">
        <f>IF(H42=Tablas!$B$5,Tablas!$C$5,VLOOKUP(H42,Tablas!$B$5:$D$40,2,FALSE))</f>
        <v>1</v>
      </c>
      <c r="J42" s="71">
        <f>IF(I42=0,"",VLOOKUP(I42,Tablas!$C$5:$D$40,2,FALSE))</f>
        <v>0</v>
      </c>
      <c r="K42" s="37" t="str">
        <f t="shared" si="81"/>
        <v>0</v>
      </c>
      <c r="L42" s="38">
        <f t="shared" si="36"/>
        <v>0</v>
      </c>
      <c r="M42" s="38">
        <f t="shared" si="37"/>
        <v>0</v>
      </c>
      <c r="N42" s="38">
        <f t="shared" si="38"/>
        <v>0</v>
      </c>
      <c r="O42" s="38">
        <f t="shared" si="39"/>
        <v>0</v>
      </c>
      <c r="P42" s="38">
        <f t="shared" si="40"/>
        <v>0</v>
      </c>
      <c r="Q42" s="39">
        <v>1</v>
      </c>
      <c r="R42" s="40">
        <f t="shared" si="41"/>
        <v>0</v>
      </c>
      <c r="S42" s="39">
        <v>1</v>
      </c>
      <c r="T42" s="41">
        <f t="shared" si="42"/>
        <v>0</v>
      </c>
      <c r="U42" s="42">
        <f t="shared" si="43"/>
        <v>0</v>
      </c>
      <c r="V42" s="43">
        <f t="shared" si="44"/>
        <v>0</v>
      </c>
      <c r="W42" s="197"/>
      <c r="X42" s="44">
        <f t="shared" si="45"/>
        <v>0</v>
      </c>
      <c r="Y42" s="45">
        <f t="shared" si="46"/>
        <v>0</v>
      </c>
      <c r="Z42" s="46" t="s">
        <v>0</v>
      </c>
      <c r="AA42" s="39">
        <v>1</v>
      </c>
      <c r="AB42" s="47">
        <f t="shared" si="47"/>
        <v>0</v>
      </c>
      <c r="AC42" s="39">
        <v>1</v>
      </c>
      <c r="AD42" s="47">
        <f t="shared" si="48"/>
        <v>0</v>
      </c>
      <c r="AE42" s="39">
        <v>1</v>
      </c>
      <c r="AF42" s="47">
        <f t="shared" si="49"/>
        <v>0</v>
      </c>
      <c r="AG42" s="62"/>
      <c r="AH42" s="194">
        <f t="shared" si="50"/>
        <v>3</v>
      </c>
      <c r="AI42" s="49">
        <f t="shared" si="67"/>
        <v>0</v>
      </c>
      <c r="AJ42" s="50">
        <f t="shared" si="68"/>
        <v>0</v>
      </c>
      <c r="AK42" s="62"/>
      <c r="AL42" s="194">
        <f t="shared" si="53"/>
        <v>3</v>
      </c>
      <c r="AM42" s="49">
        <f t="shared" si="69"/>
        <v>0</v>
      </c>
      <c r="AN42" s="50">
        <f t="shared" si="70"/>
        <v>0</v>
      </c>
      <c r="AO42" s="62"/>
      <c r="AP42" s="49">
        <f t="shared" si="71"/>
        <v>0</v>
      </c>
      <c r="AQ42" s="50">
        <f t="shared" si="72"/>
        <v>0</v>
      </c>
      <c r="AR42" s="62"/>
      <c r="AS42" s="49">
        <f t="shared" si="73"/>
        <v>0</v>
      </c>
      <c r="AT42" s="50">
        <f t="shared" si="74"/>
        <v>0</v>
      </c>
      <c r="AU42" s="62"/>
      <c r="AV42" s="49">
        <f t="shared" si="75"/>
        <v>0</v>
      </c>
      <c r="AW42" s="50">
        <f t="shared" si="76"/>
        <v>0</v>
      </c>
      <c r="AX42" s="62"/>
      <c r="AY42" s="49">
        <f t="shared" si="77"/>
        <v>0</v>
      </c>
      <c r="AZ42" s="50">
        <f t="shared" si="78"/>
        <v>0</v>
      </c>
      <c r="BA42" s="62"/>
      <c r="BB42" s="49">
        <f t="shared" si="79"/>
        <v>0</v>
      </c>
      <c r="BC42" s="50">
        <f t="shared" si="80"/>
        <v>0</v>
      </c>
      <c r="BD42" s="51">
        <f t="shared" si="66"/>
        <v>0</v>
      </c>
    </row>
    <row r="43" spans="1:56" hidden="1">
      <c r="A43" s="32"/>
      <c r="B43" s="61"/>
      <c r="C43" s="33"/>
      <c r="D43" s="34"/>
      <c r="E43" s="35"/>
      <c r="F43" s="266"/>
      <c r="G43" s="73"/>
      <c r="H43" s="72"/>
      <c r="I43" s="74">
        <f>IF(H43=Tablas!$B$5,Tablas!$C$5,VLOOKUP(H43,Tablas!$B$5:$D$40,2,FALSE))</f>
        <v>1</v>
      </c>
      <c r="J43" s="71">
        <f>IF(I43=0,"",VLOOKUP(I43,Tablas!$C$5:$D$40,2,FALSE))</f>
        <v>0</v>
      </c>
      <c r="K43" s="37" t="str">
        <f t="shared" si="81"/>
        <v>0</v>
      </c>
      <c r="L43" s="38">
        <f t="shared" si="36"/>
        <v>0</v>
      </c>
      <c r="M43" s="38">
        <f t="shared" si="37"/>
        <v>0</v>
      </c>
      <c r="N43" s="38">
        <f t="shared" si="38"/>
        <v>0</v>
      </c>
      <c r="O43" s="38">
        <f t="shared" si="39"/>
        <v>0</v>
      </c>
      <c r="P43" s="38">
        <f t="shared" si="40"/>
        <v>0</v>
      </c>
      <c r="Q43" s="39">
        <v>1</v>
      </c>
      <c r="R43" s="40">
        <f t="shared" si="41"/>
        <v>0</v>
      </c>
      <c r="S43" s="39">
        <v>1</v>
      </c>
      <c r="T43" s="41">
        <f t="shared" si="42"/>
        <v>0</v>
      </c>
      <c r="U43" s="42">
        <f t="shared" si="43"/>
        <v>0</v>
      </c>
      <c r="V43" s="43">
        <f t="shared" si="44"/>
        <v>0</v>
      </c>
      <c r="W43" s="197"/>
      <c r="X43" s="44">
        <f t="shared" si="45"/>
        <v>0</v>
      </c>
      <c r="Y43" s="45">
        <f t="shared" si="46"/>
        <v>0</v>
      </c>
      <c r="Z43" s="46" t="s">
        <v>0</v>
      </c>
      <c r="AA43" s="39">
        <v>1</v>
      </c>
      <c r="AB43" s="47">
        <f t="shared" si="47"/>
        <v>0</v>
      </c>
      <c r="AC43" s="39">
        <v>1</v>
      </c>
      <c r="AD43" s="47">
        <f t="shared" si="48"/>
        <v>0</v>
      </c>
      <c r="AE43" s="39">
        <v>1</v>
      </c>
      <c r="AF43" s="47">
        <f t="shared" si="49"/>
        <v>0</v>
      </c>
      <c r="AG43" s="62"/>
      <c r="AH43" s="194">
        <f t="shared" si="50"/>
        <v>3</v>
      </c>
      <c r="AI43" s="49">
        <f t="shared" si="67"/>
        <v>0</v>
      </c>
      <c r="AJ43" s="50">
        <f t="shared" si="68"/>
        <v>0</v>
      </c>
      <c r="AK43" s="62"/>
      <c r="AL43" s="194">
        <f t="shared" si="53"/>
        <v>3</v>
      </c>
      <c r="AM43" s="49">
        <f t="shared" si="69"/>
        <v>0</v>
      </c>
      <c r="AN43" s="50">
        <f t="shared" si="70"/>
        <v>0</v>
      </c>
      <c r="AO43" s="62"/>
      <c r="AP43" s="49">
        <f t="shared" si="71"/>
        <v>0</v>
      </c>
      <c r="AQ43" s="50">
        <f t="shared" si="72"/>
        <v>0</v>
      </c>
      <c r="AR43" s="62"/>
      <c r="AS43" s="49">
        <f t="shared" si="73"/>
        <v>0</v>
      </c>
      <c r="AT43" s="50">
        <f t="shared" si="74"/>
        <v>0</v>
      </c>
      <c r="AU43" s="62"/>
      <c r="AV43" s="49">
        <f t="shared" si="75"/>
        <v>0</v>
      </c>
      <c r="AW43" s="50">
        <f t="shared" si="76"/>
        <v>0</v>
      </c>
      <c r="AX43" s="62"/>
      <c r="AY43" s="49">
        <f t="shared" si="77"/>
        <v>0</v>
      </c>
      <c r="AZ43" s="50">
        <f t="shared" si="78"/>
        <v>0</v>
      </c>
      <c r="BA43" s="62"/>
      <c r="BB43" s="49">
        <f t="shared" si="79"/>
        <v>0</v>
      </c>
      <c r="BC43" s="50">
        <f t="shared" si="80"/>
        <v>0</v>
      </c>
      <c r="BD43" s="51">
        <f t="shared" si="66"/>
        <v>0</v>
      </c>
    </row>
    <row r="44" spans="1:56" hidden="1">
      <c r="A44" s="32"/>
      <c r="B44" s="61"/>
      <c r="C44" s="33"/>
      <c r="D44" s="34"/>
      <c r="E44" s="35"/>
      <c r="F44" s="266"/>
      <c r="G44" s="73"/>
      <c r="H44" s="72"/>
      <c r="I44" s="74">
        <f>IF(H44=Tablas!$B$5,Tablas!$C$5,VLOOKUP(H44,Tablas!$B$5:$D$40,2,FALSE))</f>
        <v>1</v>
      </c>
      <c r="J44" s="71">
        <f>IF(I44=0,"",VLOOKUP(I44,Tablas!$C$5:$D$40,2,FALSE))</f>
        <v>0</v>
      </c>
      <c r="K44" s="37" t="str">
        <f t="shared" si="81"/>
        <v>0</v>
      </c>
      <c r="L44" s="38">
        <f t="shared" si="36"/>
        <v>0</v>
      </c>
      <c r="M44" s="38">
        <f t="shared" si="37"/>
        <v>0</v>
      </c>
      <c r="N44" s="38">
        <f t="shared" si="38"/>
        <v>0</v>
      </c>
      <c r="O44" s="38">
        <f t="shared" si="39"/>
        <v>0</v>
      </c>
      <c r="P44" s="38">
        <f t="shared" si="40"/>
        <v>0</v>
      </c>
      <c r="Q44" s="39">
        <v>1</v>
      </c>
      <c r="R44" s="40">
        <f t="shared" si="41"/>
        <v>0</v>
      </c>
      <c r="S44" s="39">
        <v>1</v>
      </c>
      <c r="T44" s="41">
        <f t="shared" si="42"/>
        <v>0</v>
      </c>
      <c r="U44" s="42">
        <f t="shared" si="43"/>
        <v>0</v>
      </c>
      <c r="V44" s="43">
        <f t="shared" si="44"/>
        <v>0</v>
      </c>
      <c r="W44" s="197"/>
      <c r="X44" s="44">
        <f t="shared" si="45"/>
        <v>0</v>
      </c>
      <c r="Y44" s="45">
        <f t="shared" si="46"/>
        <v>0</v>
      </c>
      <c r="Z44" s="46" t="s">
        <v>0</v>
      </c>
      <c r="AA44" s="39">
        <v>1</v>
      </c>
      <c r="AB44" s="47">
        <f t="shared" si="47"/>
        <v>0</v>
      </c>
      <c r="AC44" s="39">
        <v>1</v>
      </c>
      <c r="AD44" s="47">
        <f t="shared" si="48"/>
        <v>0</v>
      </c>
      <c r="AE44" s="39">
        <v>1</v>
      </c>
      <c r="AF44" s="47">
        <f t="shared" si="49"/>
        <v>0</v>
      </c>
      <c r="AG44" s="62"/>
      <c r="AH44" s="194">
        <f t="shared" si="50"/>
        <v>3</v>
      </c>
      <c r="AI44" s="49">
        <f t="shared" si="67"/>
        <v>0</v>
      </c>
      <c r="AJ44" s="50">
        <f t="shared" si="68"/>
        <v>0</v>
      </c>
      <c r="AK44" s="62"/>
      <c r="AL44" s="194">
        <f t="shared" si="53"/>
        <v>3</v>
      </c>
      <c r="AM44" s="49">
        <f t="shared" si="69"/>
        <v>0</v>
      </c>
      <c r="AN44" s="50">
        <f t="shared" si="70"/>
        <v>0</v>
      </c>
      <c r="AO44" s="62"/>
      <c r="AP44" s="49">
        <f t="shared" si="71"/>
        <v>0</v>
      </c>
      <c r="AQ44" s="50">
        <f t="shared" si="72"/>
        <v>0</v>
      </c>
      <c r="AR44" s="62"/>
      <c r="AS44" s="49">
        <f t="shared" si="73"/>
        <v>0</v>
      </c>
      <c r="AT44" s="50">
        <f t="shared" si="74"/>
        <v>0</v>
      </c>
      <c r="AU44" s="62"/>
      <c r="AV44" s="49">
        <f t="shared" si="75"/>
        <v>0</v>
      </c>
      <c r="AW44" s="50">
        <f t="shared" si="76"/>
        <v>0</v>
      </c>
      <c r="AX44" s="62"/>
      <c r="AY44" s="49">
        <f t="shared" si="77"/>
        <v>0</v>
      </c>
      <c r="AZ44" s="50">
        <f t="shared" si="78"/>
        <v>0</v>
      </c>
      <c r="BA44" s="62"/>
      <c r="BB44" s="49">
        <f t="shared" si="79"/>
        <v>0</v>
      </c>
      <c r="BC44" s="50">
        <f t="shared" si="80"/>
        <v>0</v>
      </c>
      <c r="BD44" s="51">
        <f t="shared" si="66"/>
        <v>0</v>
      </c>
    </row>
    <row r="45" spans="1:56" hidden="1">
      <c r="A45" s="32"/>
      <c r="B45" s="61"/>
      <c r="C45" s="33"/>
      <c r="D45" s="34"/>
      <c r="E45" s="35"/>
      <c r="F45" s="266"/>
      <c r="G45" s="73"/>
      <c r="H45" s="72"/>
      <c r="I45" s="74">
        <f>IF(H45=Tablas!$B$5,Tablas!$C$5,VLOOKUP(H45,Tablas!$B$5:$D$40,2,FALSE))</f>
        <v>1</v>
      </c>
      <c r="J45" s="71">
        <f>IF(I45=0,"",VLOOKUP(I45,Tablas!$C$5:$D$40,2,FALSE))</f>
        <v>0</v>
      </c>
      <c r="K45" s="37" t="str">
        <f t="shared" si="81"/>
        <v>0</v>
      </c>
      <c r="L45" s="38">
        <f t="shared" si="36"/>
        <v>0</v>
      </c>
      <c r="M45" s="38">
        <f t="shared" si="37"/>
        <v>0</v>
      </c>
      <c r="N45" s="38">
        <f t="shared" si="38"/>
        <v>0</v>
      </c>
      <c r="O45" s="38">
        <f t="shared" si="39"/>
        <v>0</v>
      </c>
      <c r="P45" s="38">
        <f t="shared" si="40"/>
        <v>0</v>
      </c>
      <c r="Q45" s="39">
        <v>1</v>
      </c>
      <c r="R45" s="40">
        <f t="shared" si="41"/>
        <v>0</v>
      </c>
      <c r="S45" s="39">
        <v>1</v>
      </c>
      <c r="T45" s="41">
        <f t="shared" si="42"/>
        <v>0</v>
      </c>
      <c r="U45" s="42">
        <f t="shared" si="43"/>
        <v>0</v>
      </c>
      <c r="V45" s="43">
        <f t="shared" si="44"/>
        <v>0</v>
      </c>
      <c r="W45" s="197"/>
      <c r="X45" s="44">
        <f t="shared" si="45"/>
        <v>0</v>
      </c>
      <c r="Y45" s="45">
        <f t="shared" si="46"/>
        <v>0</v>
      </c>
      <c r="Z45" s="46" t="s">
        <v>0</v>
      </c>
      <c r="AA45" s="39">
        <v>1</v>
      </c>
      <c r="AB45" s="47">
        <f t="shared" si="47"/>
        <v>0</v>
      </c>
      <c r="AC45" s="39">
        <v>1</v>
      </c>
      <c r="AD45" s="47">
        <f t="shared" si="48"/>
        <v>0</v>
      </c>
      <c r="AE45" s="39">
        <v>1</v>
      </c>
      <c r="AF45" s="47">
        <f t="shared" si="49"/>
        <v>0</v>
      </c>
      <c r="AG45" s="62"/>
      <c r="AH45" s="194">
        <f t="shared" si="50"/>
        <v>3</v>
      </c>
      <c r="AI45" s="49">
        <f t="shared" si="67"/>
        <v>0</v>
      </c>
      <c r="AJ45" s="50">
        <f t="shared" si="68"/>
        <v>0</v>
      </c>
      <c r="AK45" s="62"/>
      <c r="AL45" s="194">
        <f t="shared" si="53"/>
        <v>3</v>
      </c>
      <c r="AM45" s="49">
        <f t="shared" si="69"/>
        <v>0</v>
      </c>
      <c r="AN45" s="50">
        <f t="shared" si="70"/>
        <v>0</v>
      </c>
      <c r="AO45" s="62"/>
      <c r="AP45" s="49">
        <f t="shared" si="71"/>
        <v>0</v>
      </c>
      <c r="AQ45" s="50">
        <f t="shared" si="72"/>
        <v>0</v>
      </c>
      <c r="AR45" s="62"/>
      <c r="AS45" s="49">
        <f t="shared" si="73"/>
        <v>0</v>
      </c>
      <c r="AT45" s="50">
        <f t="shared" si="74"/>
        <v>0</v>
      </c>
      <c r="AU45" s="62"/>
      <c r="AV45" s="49">
        <f t="shared" si="75"/>
        <v>0</v>
      </c>
      <c r="AW45" s="50">
        <f t="shared" si="76"/>
        <v>0</v>
      </c>
      <c r="AX45" s="62"/>
      <c r="AY45" s="49">
        <f t="shared" si="77"/>
        <v>0</v>
      </c>
      <c r="AZ45" s="50">
        <f t="shared" si="78"/>
        <v>0</v>
      </c>
      <c r="BA45" s="62"/>
      <c r="BB45" s="49">
        <f t="shared" si="79"/>
        <v>0</v>
      </c>
      <c r="BC45" s="50">
        <f t="shared" si="80"/>
        <v>0</v>
      </c>
      <c r="BD45" s="51">
        <f t="shared" si="66"/>
        <v>0</v>
      </c>
    </row>
    <row r="46" spans="1:56" hidden="1">
      <c r="A46" s="32"/>
      <c r="B46" s="61"/>
      <c r="C46" s="33"/>
      <c r="D46" s="34"/>
      <c r="E46" s="35"/>
      <c r="F46" s="266"/>
      <c r="G46" s="73"/>
      <c r="H46" s="72"/>
      <c r="I46" s="74">
        <f>IF(H46=Tablas!$B$5,Tablas!$C$5,VLOOKUP(H46,Tablas!$B$5:$D$40,2,FALSE))</f>
        <v>1</v>
      </c>
      <c r="J46" s="71">
        <f>IF(I46=0,"",VLOOKUP(I46,Tablas!$C$5:$D$40,2,FALSE))</f>
        <v>0</v>
      </c>
      <c r="K46" s="37" t="str">
        <f t="shared" si="81"/>
        <v>0</v>
      </c>
      <c r="L46" s="38">
        <f t="shared" si="36"/>
        <v>0</v>
      </c>
      <c r="M46" s="38">
        <f t="shared" si="37"/>
        <v>0</v>
      </c>
      <c r="N46" s="38">
        <f t="shared" si="38"/>
        <v>0</v>
      </c>
      <c r="O46" s="38">
        <f t="shared" si="39"/>
        <v>0</v>
      </c>
      <c r="P46" s="38">
        <f t="shared" si="40"/>
        <v>0</v>
      </c>
      <c r="Q46" s="39">
        <v>1</v>
      </c>
      <c r="R46" s="40">
        <f t="shared" si="41"/>
        <v>0</v>
      </c>
      <c r="S46" s="39">
        <v>1</v>
      </c>
      <c r="T46" s="41">
        <f t="shared" si="42"/>
        <v>0</v>
      </c>
      <c r="U46" s="42">
        <f t="shared" si="43"/>
        <v>0</v>
      </c>
      <c r="V46" s="43">
        <f t="shared" si="44"/>
        <v>0</v>
      </c>
      <c r="W46" s="197"/>
      <c r="X46" s="44">
        <f t="shared" si="45"/>
        <v>0</v>
      </c>
      <c r="Y46" s="45">
        <f t="shared" si="46"/>
        <v>0</v>
      </c>
      <c r="Z46" s="46" t="s">
        <v>0</v>
      </c>
      <c r="AA46" s="39">
        <v>1</v>
      </c>
      <c r="AB46" s="47">
        <f t="shared" si="47"/>
        <v>0</v>
      </c>
      <c r="AC46" s="39">
        <v>1</v>
      </c>
      <c r="AD46" s="47">
        <f t="shared" si="48"/>
        <v>0</v>
      </c>
      <c r="AE46" s="39">
        <v>1</v>
      </c>
      <c r="AF46" s="47">
        <f t="shared" si="49"/>
        <v>0</v>
      </c>
      <c r="AG46" s="62"/>
      <c r="AH46" s="194">
        <f t="shared" si="50"/>
        <v>3</v>
      </c>
      <c r="AI46" s="49">
        <f t="shared" si="67"/>
        <v>0</v>
      </c>
      <c r="AJ46" s="50">
        <f t="shared" si="68"/>
        <v>0</v>
      </c>
      <c r="AK46" s="62"/>
      <c r="AL46" s="194">
        <f t="shared" si="53"/>
        <v>3</v>
      </c>
      <c r="AM46" s="49">
        <f t="shared" si="69"/>
        <v>0</v>
      </c>
      <c r="AN46" s="50">
        <f t="shared" si="70"/>
        <v>0</v>
      </c>
      <c r="AO46" s="48"/>
      <c r="AP46" s="49">
        <f t="shared" si="71"/>
        <v>0</v>
      </c>
      <c r="AQ46" s="50">
        <f t="shared" si="72"/>
        <v>0</v>
      </c>
      <c r="AR46" s="62"/>
      <c r="AS46" s="49">
        <f t="shared" si="73"/>
        <v>0</v>
      </c>
      <c r="AT46" s="50">
        <f t="shared" si="74"/>
        <v>0</v>
      </c>
      <c r="AU46" s="62"/>
      <c r="AV46" s="49">
        <f t="shared" si="75"/>
        <v>0</v>
      </c>
      <c r="AW46" s="50">
        <f t="shared" si="76"/>
        <v>0</v>
      </c>
      <c r="AX46" s="62"/>
      <c r="AY46" s="49">
        <f t="shared" si="77"/>
        <v>0</v>
      </c>
      <c r="AZ46" s="50">
        <f t="shared" si="78"/>
        <v>0</v>
      </c>
      <c r="BA46" s="62"/>
      <c r="BB46" s="49">
        <f t="shared" si="79"/>
        <v>0</v>
      </c>
      <c r="BC46" s="50">
        <f t="shared" si="80"/>
        <v>0</v>
      </c>
      <c r="BD46" s="51">
        <f t="shared" si="66"/>
        <v>0</v>
      </c>
    </row>
    <row r="47" spans="1:56" hidden="1">
      <c r="A47" s="32"/>
      <c r="B47" s="61"/>
      <c r="C47" s="33"/>
      <c r="D47" s="34"/>
      <c r="E47" s="35"/>
      <c r="F47" s="266"/>
      <c r="G47" s="73"/>
      <c r="H47" s="72"/>
      <c r="I47" s="74">
        <f>IF(H47=Tablas!$B$5,Tablas!$C$5,VLOOKUP(H47,Tablas!$B$5:$D$40,2,FALSE))</f>
        <v>1</v>
      </c>
      <c r="J47" s="71">
        <f>IF(I47=0,"",VLOOKUP(I47,Tablas!$C$5:$D$40,2,FALSE))</f>
        <v>0</v>
      </c>
      <c r="K47" s="37" t="str">
        <f t="shared" si="81"/>
        <v>0</v>
      </c>
      <c r="L47" s="38">
        <f t="shared" si="36"/>
        <v>0</v>
      </c>
      <c r="M47" s="38">
        <f t="shared" si="37"/>
        <v>0</v>
      </c>
      <c r="N47" s="38">
        <f t="shared" si="38"/>
        <v>0</v>
      </c>
      <c r="O47" s="38">
        <f t="shared" si="39"/>
        <v>0</v>
      </c>
      <c r="P47" s="38">
        <f t="shared" si="40"/>
        <v>0</v>
      </c>
      <c r="Q47" s="39">
        <v>1</v>
      </c>
      <c r="R47" s="40">
        <f t="shared" si="41"/>
        <v>0</v>
      </c>
      <c r="S47" s="39">
        <v>1</v>
      </c>
      <c r="T47" s="41">
        <f t="shared" si="42"/>
        <v>0</v>
      </c>
      <c r="U47" s="42">
        <f t="shared" si="43"/>
        <v>0</v>
      </c>
      <c r="V47" s="43">
        <f t="shared" si="44"/>
        <v>0</v>
      </c>
      <c r="W47" s="197"/>
      <c r="X47" s="44">
        <f t="shared" si="45"/>
        <v>0</v>
      </c>
      <c r="Y47" s="45">
        <f t="shared" si="46"/>
        <v>0</v>
      </c>
      <c r="Z47" s="46" t="s">
        <v>0</v>
      </c>
      <c r="AA47" s="39">
        <v>1</v>
      </c>
      <c r="AB47" s="47">
        <f t="shared" si="47"/>
        <v>0</v>
      </c>
      <c r="AC47" s="39">
        <v>1</v>
      </c>
      <c r="AD47" s="47">
        <f t="shared" si="48"/>
        <v>0</v>
      </c>
      <c r="AE47" s="39">
        <v>1</v>
      </c>
      <c r="AF47" s="47">
        <f t="shared" si="49"/>
        <v>0</v>
      </c>
      <c r="AG47" s="62"/>
      <c r="AH47" s="194">
        <f t="shared" si="50"/>
        <v>3</v>
      </c>
      <c r="AI47" s="49">
        <f t="shared" si="67"/>
        <v>0</v>
      </c>
      <c r="AJ47" s="50">
        <f t="shared" si="68"/>
        <v>0</v>
      </c>
      <c r="AK47" s="62"/>
      <c r="AL47" s="194">
        <f t="shared" si="53"/>
        <v>3</v>
      </c>
      <c r="AM47" s="49">
        <f t="shared" si="69"/>
        <v>0</v>
      </c>
      <c r="AN47" s="50">
        <f t="shared" si="70"/>
        <v>0</v>
      </c>
      <c r="AO47" s="48"/>
      <c r="AP47" s="49">
        <f t="shared" si="71"/>
        <v>0</v>
      </c>
      <c r="AQ47" s="50">
        <f t="shared" si="72"/>
        <v>0</v>
      </c>
      <c r="AR47" s="62"/>
      <c r="AS47" s="49">
        <f t="shared" si="73"/>
        <v>0</v>
      </c>
      <c r="AT47" s="50">
        <f t="shared" si="74"/>
        <v>0</v>
      </c>
      <c r="AU47" s="62"/>
      <c r="AV47" s="49">
        <f t="shared" si="75"/>
        <v>0</v>
      </c>
      <c r="AW47" s="50">
        <f t="shared" si="76"/>
        <v>0</v>
      </c>
      <c r="AX47" s="48"/>
      <c r="AY47" s="49">
        <f t="shared" si="77"/>
        <v>0</v>
      </c>
      <c r="AZ47" s="50">
        <f t="shared" si="78"/>
        <v>0</v>
      </c>
      <c r="BA47" s="62"/>
      <c r="BB47" s="49">
        <f t="shared" si="79"/>
        <v>0</v>
      </c>
      <c r="BC47" s="50">
        <f t="shared" si="80"/>
        <v>0</v>
      </c>
      <c r="BD47" s="51">
        <f t="shared" si="66"/>
        <v>0</v>
      </c>
    </row>
    <row r="48" spans="1:56" hidden="1">
      <c r="A48" s="32"/>
      <c r="B48" s="61"/>
      <c r="C48" s="33"/>
      <c r="D48" s="34"/>
      <c r="E48" s="35"/>
      <c r="F48" s="266"/>
      <c r="G48" s="73"/>
      <c r="H48" s="72"/>
      <c r="I48" s="74">
        <f>IF(H48=Tablas!$B$5,Tablas!$C$5,VLOOKUP(H48,Tablas!$B$5:$D$40,2,FALSE))</f>
        <v>1</v>
      </c>
      <c r="J48" s="71">
        <f>IF(I48=0,"",VLOOKUP(I48,Tablas!$C$5:$D$40,2,FALSE))</f>
        <v>0</v>
      </c>
      <c r="K48" s="37" t="str">
        <f t="shared" si="81"/>
        <v>0</v>
      </c>
      <c r="L48" s="38">
        <f t="shared" si="36"/>
        <v>0</v>
      </c>
      <c r="M48" s="38">
        <f t="shared" si="37"/>
        <v>0</v>
      </c>
      <c r="N48" s="38">
        <f t="shared" si="38"/>
        <v>0</v>
      </c>
      <c r="O48" s="38">
        <f t="shared" si="39"/>
        <v>0</v>
      </c>
      <c r="P48" s="38">
        <f t="shared" si="40"/>
        <v>0</v>
      </c>
      <c r="Q48" s="39">
        <v>1</v>
      </c>
      <c r="R48" s="40">
        <f t="shared" si="41"/>
        <v>0</v>
      </c>
      <c r="S48" s="39">
        <v>1</v>
      </c>
      <c r="T48" s="41">
        <f t="shared" si="42"/>
        <v>0</v>
      </c>
      <c r="U48" s="42">
        <f t="shared" si="43"/>
        <v>0</v>
      </c>
      <c r="V48" s="43">
        <f t="shared" si="44"/>
        <v>0</v>
      </c>
      <c r="W48" s="197"/>
      <c r="X48" s="44">
        <f t="shared" si="45"/>
        <v>0</v>
      </c>
      <c r="Y48" s="45">
        <f t="shared" si="46"/>
        <v>0</v>
      </c>
      <c r="Z48" s="46" t="s">
        <v>0</v>
      </c>
      <c r="AA48" s="39">
        <v>1</v>
      </c>
      <c r="AB48" s="47">
        <f t="shared" si="47"/>
        <v>0</v>
      </c>
      <c r="AC48" s="39">
        <v>1</v>
      </c>
      <c r="AD48" s="47">
        <f t="shared" si="48"/>
        <v>0</v>
      </c>
      <c r="AE48" s="39">
        <v>1</v>
      </c>
      <c r="AF48" s="47">
        <f t="shared" si="49"/>
        <v>0</v>
      </c>
      <c r="AG48" s="62"/>
      <c r="AH48" s="194">
        <f t="shared" si="50"/>
        <v>3</v>
      </c>
      <c r="AI48" s="49">
        <f t="shared" si="67"/>
        <v>0</v>
      </c>
      <c r="AJ48" s="50">
        <f t="shared" si="68"/>
        <v>0</v>
      </c>
      <c r="AK48" s="62"/>
      <c r="AL48" s="194">
        <f t="shared" si="53"/>
        <v>3</v>
      </c>
      <c r="AM48" s="49">
        <f t="shared" si="69"/>
        <v>0</v>
      </c>
      <c r="AN48" s="50">
        <f t="shared" si="70"/>
        <v>0</v>
      </c>
      <c r="AO48" s="48"/>
      <c r="AP48" s="49">
        <f t="shared" si="71"/>
        <v>0</v>
      </c>
      <c r="AQ48" s="50">
        <f t="shared" si="72"/>
        <v>0</v>
      </c>
      <c r="AR48" s="62"/>
      <c r="AS48" s="49">
        <f t="shared" si="73"/>
        <v>0</v>
      </c>
      <c r="AT48" s="50">
        <f t="shared" si="74"/>
        <v>0</v>
      </c>
      <c r="AU48" s="62"/>
      <c r="AV48" s="49">
        <f t="shared" si="75"/>
        <v>0</v>
      </c>
      <c r="AW48" s="50">
        <f t="shared" si="76"/>
        <v>0</v>
      </c>
      <c r="AX48" s="48"/>
      <c r="AY48" s="49">
        <f t="shared" si="77"/>
        <v>0</v>
      </c>
      <c r="AZ48" s="50">
        <f t="shared" si="78"/>
        <v>0</v>
      </c>
      <c r="BA48" s="62"/>
      <c r="BB48" s="49">
        <f t="shared" si="79"/>
        <v>0</v>
      </c>
      <c r="BC48" s="50">
        <f t="shared" si="80"/>
        <v>0</v>
      </c>
      <c r="BD48" s="51">
        <f t="shared" si="66"/>
        <v>0</v>
      </c>
    </row>
    <row r="49" spans="1:56" hidden="1">
      <c r="A49" s="32"/>
      <c r="B49" s="61"/>
      <c r="C49" s="33"/>
      <c r="D49" s="34"/>
      <c r="E49" s="35"/>
      <c r="F49" s="266"/>
      <c r="G49" s="73"/>
      <c r="H49" s="72"/>
      <c r="I49" s="74">
        <f>IF(H49=Tablas!$B$5,Tablas!$C$5,VLOOKUP(H49,Tablas!$B$5:$D$40,2,FALSE))</f>
        <v>1</v>
      </c>
      <c r="J49" s="71">
        <f>IF(I49=0,"",VLOOKUP(I49,Tablas!$C$5:$D$40,2,FALSE))</f>
        <v>0</v>
      </c>
      <c r="K49" s="37" t="str">
        <f t="shared" si="81"/>
        <v>0</v>
      </c>
      <c r="L49" s="38">
        <f t="shared" si="36"/>
        <v>0</v>
      </c>
      <c r="M49" s="38">
        <f t="shared" si="37"/>
        <v>0</v>
      </c>
      <c r="N49" s="38">
        <f t="shared" si="38"/>
        <v>0</v>
      </c>
      <c r="O49" s="38">
        <f t="shared" si="39"/>
        <v>0</v>
      </c>
      <c r="P49" s="38">
        <f t="shared" si="40"/>
        <v>0</v>
      </c>
      <c r="Q49" s="39">
        <v>1</v>
      </c>
      <c r="R49" s="40">
        <f t="shared" si="41"/>
        <v>0</v>
      </c>
      <c r="S49" s="39">
        <v>1</v>
      </c>
      <c r="T49" s="41">
        <f t="shared" si="42"/>
        <v>0</v>
      </c>
      <c r="U49" s="42">
        <f t="shared" si="43"/>
        <v>0</v>
      </c>
      <c r="V49" s="43">
        <f t="shared" si="44"/>
        <v>0</v>
      </c>
      <c r="W49" s="197"/>
      <c r="X49" s="44">
        <f t="shared" si="45"/>
        <v>0</v>
      </c>
      <c r="Y49" s="45">
        <f t="shared" si="46"/>
        <v>0</v>
      </c>
      <c r="Z49" s="46" t="s">
        <v>0</v>
      </c>
      <c r="AA49" s="39">
        <v>1</v>
      </c>
      <c r="AB49" s="47">
        <f t="shared" si="47"/>
        <v>0</v>
      </c>
      <c r="AC49" s="39">
        <v>1</v>
      </c>
      <c r="AD49" s="47">
        <f t="shared" si="48"/>
        <v>0</v>
      </c>
      <c r="AE49" s="39">
        <v>1</v>
      </c>
      <c r="AF49" s="47">
        <f t="shared" si="49"/>
        <v>0</v>
      </c>
      <c r="AG49" s="62"/>
      <c r="AH49" s="194">
        <f t="shared" si="50"/>
        <v>3</v>
      </c>
      <c r="AI49" s="49">
        <f t="shared" si="67"/>
        <v>0</v>
      </c>
      <c r="AJ49" s="50">
        <f t="shared" si="68"/>
        <v>0</v>
      </c>
      <c r="AK49" s="62"/>
      <c r="AL49" s="194">
        <f t="shared" si="53"/>
        <v>3</v>
      </c>
      <c r="AM49" s="49">
        <f t="shared" si="69"/>
        <v>0</v>
      </c>
      <c r="AN49" s="50">
        <f t="shared" si="70"/>
        <v>0</v>
      </c>
      <c r="AO49" s="48"/>
      <c r="AP49" s="49">
        <f t="shared" si="71"/>
        <v>0</v>
      </c>
      <c r="AQ49" s="50">
        <f t="shared" si="72"/>
        <v>0</v>
      </c>
      <c r="AR49" s="62"/>
      <c r="AS49" s="49">
        <f t="shared" si="73"/>
        <v>0</v>
      </c>
      <c r="AT49" s="50">
        <f t="shared" si="74"/>
        <v>0</v>
      </c>
      <c r="AU49" s="62"/>
      <c r="AV49" s="49">
        <f t="shared" si="75"/>
        <v>0</v>
      </c>
      <c r="AW49" s="50">
        <f t="shared" si="76"/>
        <v>0</v>
      </c>
      <c r="AX49" s="48"/>
      <c r="AY49" s="49">
        <f t="shared" si="77"/>
        <v>0</v>
      </c>
      <c r="AZ49" s="50">
        <f t="shared" si="78"/>
        <v>0</v>
      </c>
      <c r="BA49" s="62"/>
      <c r="BB49" s="49">
        <f t="shared" si="79"/>
        <v>0</v>
      </c>
      <c r="BC49" s="50">
        <f t="shared" si="80"/>
        <v>0</v>
      </c>
      <c r="BD49" s="51">
        <f t="shared" si="66"/>
        <v>0</v>
      </c>
    </row>
    <row r="50" spans="1:56" hidden="1">
      <c r="A50" s="32"/>
      <c r="B50" s="61"/>
      <c r="C50" s="33"/>
      <c r="D50" s="34"/>
      <c r="E50" s="35"/>
      <c r="F50" s="266"/>
      <c r="G50" s="73"/>
      <c r="H50" s="72"/>
      <c r="I50" s="74">
        <f>IF(H50=Tablas!$B$5,Tablas!$C$5,VLOOKUP(H50,Tablas!$B$5:$D$40,2,FALSE))</f>
        <v>1</v>
      </c>
      <c r="J50" s="71">
        <f>IF(I50=0,"",VLOOKUP(I50,Tablas!$C$5:$D$40,2,FALSE))</f>
        <v>0</v>
      </c>
      <c r="K50" s="37" t="str">
        <f t="shared" si="81"/>
        <v>0</v>
      </c>
      <c r="L50" s="38">
        <f t="shared" si="36"/>
        <v>0</v>
      </c>
      <c r="M50" s="38">
        <f t="shared" si="37"/>
        <v>0</v>
      </c>
      <c r="N50" s="38">
        <f t="shared" si="38"/>
        <v>0</v>
      </c>
      <c r="O50" s="38">
        <f t="shared" si="39"/>
        <v>0</v>
      </c>
      <c r="P50" s="38">
        <f t="shared" si="40"/>
        <v>0</v>
      </c>
      <c r="Q50" s="39">
        <v>1</v>
      </c>
      <c r="R50" s="40">
        <f t="shared" si="41"/>
        <v>0</v>
      </c>
      <c r="S50" s="39">
        <v>1</v>
      </c>
      <c r="T50" s="41">
        <f t="shared" si="42"/>
        <v>0</v>
      </c>
      <c r="U50" s="42">
        <f t="shared" si="43"/>
        <v>0</v>
      </c>
      <c r="V50" s="43">
        <f t="shared" si="44"/>
        <v>0</v>
      </c>
      <c r="W50" s="197"/>
      <c r="X50" s="44">
        <f t="shared" si="45"/>
        <v>0</v>
      </c>
      <c r="Y50" s="45">
        <f t="shared" si="46"/>
        <v>0</v>
      </c>
      <c r="Z50" s="46" t="s">
        <v>0</v>
      </c>
      <c r="AA50" s="39">
        <v>1</v>
      </c>
      <c r="AB50" s="47">
        <f t="shared" si="47"/>
        <v>0</v>
      </c>
      <c r="AC50" s="39">
        <v>1</v>
      </c>
      <c r="AD50" s="47">
        <f t="shared" si="48"/>
        <v>0</v>
      </c>
      <c r="AE50" s="39">
        <v>1</v>
      </c>
      <c r="AF50" s="47">
        <f t="shared" si="49"/>
        <v>0</v>
      </c>
      <c r="AG50" s="62"/>
      <c r="AH50" s="194">
        <f t="shared" si="50"/>
        <v>3</v>
      </c>
      <c r="AI50" s="49">
        <f t="shared" si="67"/>
        <v>0</v>
      </c>
      <c r="AJ50" s="50">
        <f t="shared" si="68"/>
        <v>0</v>
      </c>
      <c r="AK50" s="62"/>
      <c r="AL50" s="194">
        <f t="shared" si="53"/>
        <v>3</v>
      </c>
      <c r="AM50" s="49">
        <f t="shared" si="69"/>
        <v>0</v>
      </c>
      <c r="AN50" s="50">
        <f t="shared" si="70"/>
        <v>0</v>
      </c>
      <c r="AO50" s="48"/>
      <c r="AP50" s="49">
        <f t="shared" si="71"/>
        <v>0</v>
      </c>
      <c r="AQ50" s="50">
        <f t="shared" si="72"/>
        <v>0</v>
      </c>
      <c r="AR50" s="62"/>
      <c r="AS50" s="49">
        <f t="shared" si="73"/>
        <v>0</v>
      </c>
      <c r="AT50" s="50">
        <f t="shared" si="74"/>
        <v>0</v>
      </c>
      <c r="AU50" s="62"/>
      <c r="AV50" s="49">
        <f t="shared" si="75"/>
        <v>0</v>
      </c>
      <c r="AW50" s="50">
        <f t="shared" si="76"/>
        <v>0</v>
      </c>
      <c r="AX50" s="48"/>
      <c r="AY50" s="49">
        <f t="shared" si="77"/>
        <v>0</v>
      </c>
      <c r="AZ50" s="50">
        <f t="shared" si="78"/>
        <v>0</v>
      </c>
      <c r="BA50" s="62"/>
      <c r="BB50" s="49">
        <f t="shared" si="79"/>
        <v>0</v>
      </c>
      <c r="BC50" s="50">
        <f t="shared" si="80"/>
        <v>0</v>
      </c>
      <c r="BD50" s="51">
        <f t="shared" si="66"/>
        <v>0</v>
      </c>
    </row>
    <row r="51" spans="1:56" hidden="1">
      <c r="A51" s="32"/>
      <c r="B51" s="61"/>
      <c r="C51" s="33"/>
      <c r="D51" s="34"/>
      <c r="E51" s="35"/>
      <c r="F51" s="266"/>
      <c r="G51" s="73"/>
      <c r="H51" s="72"/>
      <c r="I51" s="74">
        <f>IF(H51=Tablas!$B$5,Tablas!$C$5,VLOOKUP(H51,Tablas!$B$5:$D$40,2,FALSE))</f>
        <v>1</v>
      </c>
      <c r="J51" s="71">
        <f>IF(I51=0,"",VLOOKUP(I51,Tablas!$C$5:$D$40,2,FALSE))</f>
        <v>0</v>
      </c>
      <c r="K51" s="37" t="str">
        <f t="shared" si="81"/>
        <v>0</v>
      </c>
      <c r="L51" s="38">
        <f t="shared" si="36"/>
        <v>0</v>
      </c>
      <c r="M51" s="38">
        <f t="shared" si="37"/>
        <v>0</v>
      </c>
      <c r="N51" s="38">
        <f t="shared" si="38"/>
        <v>0</v>
      </c>
      <c r="O51" s="38">
        <f t="shared" si="39"/>
        <v>0</v>
      </c>
      <c r="P51" s="38">
        <f t="shared" si="40"/>
        <v>0</v>
      </c>
      <c r="Q51" s="39">
        <v>1</v>
      </c>
      <c r="R51" s="40">
        <f t="shared" si="41"/>
        <v>0</v>
      </c>
      <c r="S51" s="39">
        <v>1</v>
      </c>
      <c r="T51" s="41">
        <f t="shared" si="42"/>
        <v>0</v>
      </c>
      <c r="U51" s="42">
        <f t="shared" si="43"/>
        <v>0</v>
      </c>
      <c r="V51" s="43">
        <f t="shared" si="44"/>
        <v>0</v>
      </c>
      <c r="W51" s="197"/>
      <c r="X51" s="44">
        <f t="shared" si="45"/>
        <v>0</v>
      </c>
      <c r="Y51" s="45">
        <f t="shared" si="46"/>
        <v>0</v>
      </c>
      <c r="Z51" s="46" t="s">
        <v>0</v>
      </c>
      <c r="AA51" s="39">
        <v>1</v>
      </c>
      <c r="AB51" s="47">
        <f t="shared" si="47"/>
        <v>0</v>
      </c>
      <c r="AC51" s="39">
        <v>1</v>
      </c>
      <c r="AD51" s="47">
        <f t="shared" si="48"/>
        <v>0</v>
      </c>
      <c r="AE51" s="39">
        <v>1</v>
      </c>
      <c r="AF51" s="47">
        <f t="shared" si="49"/>
        <v>0</v>
      </c>
      <c r="AG51" s="62"/>
      <c r="AH51" s="194">
        <f t="shared" si="50"/>
        <v>3</v>
      </c>
      <c r="AI51" s="49">
        <f t="shared" si="67"/>
        <v>0</v>
      </c>
      <c r="AJ51" s="50">
        <f t="shared" si="68"/>
        <v>0</v>
      </c>
      <c r="AK51" s="62"/>
      <c r="AL51" s="194">
        <f t="shared" si="53"/>
        <v>3</v>
      </c>
      <c r="AM51" s="49">
        <f t="shared" si="69"/>
        <v>0</v>
      </c>
      <c r="AN51" s="50">
        <f t="shared" si="70"/>
        <v>0</v>
      </c>
      <c r="AO51" s="48"/>
      <c r="AP51" s="49">
        <f t="shared" si="71"/>
        <v>0</v>
      </c>
      <c r="AQ51" s="50">
        <f t="shared" si="72"/>
        <v>0</v>
      </c>
      <c r="AR51" s="62"/>
      <c r="AS51" s="49">
        <f t="shared" si="73"/>
        <v>0</v>
      </c>
      <c r="AT51" s="50">
        <f t="shared" si="74"/>
        <v>0</v>
      </c>
      <c r="AU51" s="62"/>
      <c r="AV51" s="49">
        <f t="shared" si="75"/>
        <v>0</v>
      </c>
      <c r="AW51" s="50">
        <f t="shared" si="76"/>
        <v>0</v>
      </c>
      <c r="AX51" s="48"/>
      <c r="AY51" s="49">
        <f t="shared" si="77"/>
        <v>0</v>
      </c>
      <c r="AZ51" s="50">
        <f t="shared" si="78"/>
        <v>0</v>
      </c>
      <c r="BA51" s="62"/>
      <c r="BB51" s="49">
        <f t="shared" si="79"/>
        <v>0</v>
      </c>
      <c r="BC51" s="50">
        <f t="shared" si="80"/>
        <v>0</v>
      </c>
      <c r="BD51" s="51">
        <f t="shared" si="66"/>
        <v>0</v>
      </c>
    </row>
    <row r="52" spans="1:56" hidden="1">
      <c r="A52" s="32"/>
      <c r="B52" s="61"/>
      <c r="C52" s="33"/>
      <c r="D52" s="34"/>
      <c r="E52" s="35"/>
      <c r="F52" s="266"/>
      <c r="G52" s="73"/>
      <c r="H52" s="72"/>
      <c r="I52" s="74">
        <f>IF(H52=Tablas!$B$5,Tablas!$C$5,VLOOKUP(H52,Tablas!$B$5:$D$40,2,FALSE))</f>
        <v>1</v>
      </c>
      <c r="J52" s="71">
        <f>IF(I52=0,"",VLOOKUP(I52,Tablas!$C$5:$D$40,2,FALSE))</f>
        <v>0</v>
      </c>
      <c r="K52" s="37" t="str">
        <f t="shared" si="81"/>
        <v>0</v>
      </c>
      <c r="L52" s="38">
        <f t="shared" si="36"/>
        <v>0</v>
      </c>
      <c r="M52" s="38">
        <f t="shared" si="37"/>
        <v>0</v>
      </c>
      <c r="N52" s="38">
        <f t="shared" si="38"/>
        <v>0</v>
      </c>
      <c r="O52" s="38">
        <f t="shared" si="39"/>
        <v>0</v>
      </c>
      <c r="P52" s="38">
        <f t="shared" si="40"/>
        <v>0</v>
      </c>
      <c r="Q52" s="39">
        <v>1</v>
      </c>
      <c r="R52" s="40">
        <f t="shared" si="41"/>
        <v>0</v>
      </c>
      <c r="S52" s="39">
        <v>1</v>
      </c>
      <c r="T52" s="41">
        <f t="shared" si="42"/>
        <v>0</v>
      </c>
      <c r="U52" s="42">
        <f t="shared" si="43"/>
        <v>0</v>
      </c>
      <c r="V52" s="43">
        <f t="shared" si="44"/>
        <v>0</v>
      </c>
      <c r="W52" s="197"/>
      <c r="X52" s="44">
        <f t="shared" si="45"/>
        <v>0</v>
      </c>
      <c r="Y52" s="45">
        <f t="shared" si="46"/>
        <v>0</v>
      </c>
      <c r="Z52" s="46" t="s">
        <v>0</v>
      </c>
      <c r="AA52" s="39">
        <v>1</v>
      </c>
      <c r="AB52" s="47">
        <f t="shared" si="47"/>
        <v>0</v>
      </c>
      <c r="AC52" s="39">
        <v>1</v>
      </c>
      <c r="AD52" s="47">
        <f t="shared" si="48"/>
        <v>0</v>
      </c>
      <c r="AE52" s="39">
        <v>1</v>
      </c>
      <c r="AF52" s="47">
        <f t="shared" si="49"/>
        <v>0</v>
      </c>
      <c r="AG52" s="62"/>
      <c r="AH52" s="194">
        <f t="shared" si="50"/>
        <v>3</v>
      </c>
      <c r="AI52" s="49">
        <f t="shared" si="67"/>
        <v>0</v>
      </c>
      <c r="AJ52" s="50">
        <f t="shared" si="68"/>
        <v>0</v>
      </c>
      <c r="AK52" s="62"/>
      <c r="AL52" s="194">
        <f t="shared" si="53"/>
        <v>3</v>
      </c>
      <c r="AM52" s="49">
        <f t="shared" si="69"/>
        <v>0</v>
      </c>
      <c r="AN52" s="50">
        <f t="shared" si="70"/>
        <v>0</v>
      </c>
      <c r="AO52" s="48"/>
      <c r="AP52" s="49">
        <f t="shared" si="71"/>
        <v>0</v>
      </c>
      <c r="AQ52" s="50">
        <f t="shared" si="72"/>
        <v>0</v>
      </c>
      <c r="AR52" s="62"/>
      <c r="AS52" s="49">
        <f t="shared" si="73"/>
        <v>0</v>
      </c>
      <c r="AT52" s="50">
        <f t="shared" si="74"/>
        <v>0</v>
      </c>
      <c r="AU52" s="62"/>
      <c r="AV52" s="49">
        <f t="shared" si="75"/>
        <v>0</v>
      </c>
      <c r="AW52" s="50">
        <f t="shared" si="76"/>
        <v>0</v>
      </c>
      <c r="AX52" s="48"/>
      <c r="AY52" s="49">
        <f t="shared" si="77"/>
        <v>0</v>
      </c>
      <c r="AZ52" s="50">
        <f t="shared" si="78"/>
        <v>0</v>
      </c>
      <c r="BA52" s="62"/>
      <c r="BB52" s="49">
        <f t="shared" si="79"/>
        <v>0</v>
      </c>
      <c r="BC52" s="50">
        <f t="shared" si="80"/>
        <v>0</v>
      </c>
      <c r="BD52" s="51">
        <f t="shared" si="66"/>
        <v>0</v>
      </c>
    </row>
    <row r="53" spans="1:56" hidden="1">
      <c r="A53" s="32"/>
      <c r="B53" s="61"/>
      <c r="C53" s="33"/>
      <c r="D53" s="34"/>
      <c r="E53" s="35"/>
      <c r="F53" s="266"/>
      <c r="G53" s="73"/>
      <c r="H53" s="72"/>
      <c r="I53" s="74">
        <f>IF(H53=Tablas!$B$5,Tablas!$C$5,VLOOKUP(H53,Tablas!$B$5:$D$40,2,FALSE))</f>
        <v>1</v>
      </c>
      <c r="J53" s="71">
        <f>IF(I53=0,"",VLOOKUP(I53,Tablas!$C$5:$D$40,2,FALSE))</f>
        <v>0</v>
      </c>
      <c r="K53" s="37" t="str">
        <f t="shared" si="81"/>
        <v>0</v>
      </c>
      <c r="L53" s="38">
        <f t="shared" si="36"/>
        <v>0</v>
      </c>
      <c r="M53" s="38">
        <f t="shared" si="37"/>
        <v>0</v>
      </c>
      <c r="N53" s="38">
        <f t="shared" si="38"/>
        <v>0</v>
      </c>
      <c r="O53" s="38">
        <f t="shared" si="39"/>
        <v>0</v>
      </c>
      <c r="P53" s="38">
        <f t="shared" si="40"/>
        <v>0</v>
      </c>
      <c r="Q53" s="39">
        <v>1</v>
      </c>
      <c r="R53" s="40">
        <f t="shared" si="41"/>
        <v>0</v>
      </c>
      <c r="S53" s="39">
        <v>1</v>
      </c>
      <c r="T53" s="41">
        <f t="shared" si="42"/>
        <v>0</v>
      </c>
      <c r="U53" s="42">
        <f t="shared" si="43"/>
        <v>0</v>
      </c>
      <c r="V53" s="43">
        <f t="shared" si="44"/>
        <v>0</v>
      </c>
      <c r="W53" s="197"/>
      <c r="X53" s="44">
        <f t="shared" si="45"/>
        <v>0</v>
      </c>
      <c r="Y53" s="45">
        <f t="shared" si="46"/>
        <v>0</v>
      </c>
      <c r="Z53" s="46" t="s">
        <v>0</v>
      </c>
      <c r="AA53" s="39">
        <v>1</v>
      </c>
      <c r="AB53" s="47">
        <f t="shared" si="47"/>
        <v>0</v>
      </c>
      <c r="AC53" s="39">
        <v>1</v>
      </c>
      <c r="AD53" s="47">
        <f t="shared" si="48"/>
        <v>0</v>
      </c>
      <c r="AE53" s="39">
        <v>1</v>
      </c>
      <c r="AF53" s="47">
        <f t="shared" si="49"/>
        <v>0</v>
      </c>
      <c r="AG53" s="62"/>
      <c r="AH53" s="194">
        <f t="shared" si="50"/>
        <v>3</v>
      </c>
      <c r="AI53" s="49">
        <f t="shared" si="67"/>
        <v>0</v>
      </c>
      <c r="AJ53" s="50">
        <f t="shared" si="68"/>
        <v>0</v>
      </c>
      <c r="AK53" s="62"/>
      <c r="AL53" s="194">
        <f t="shared" si="53"/>
        <v>3</v>
      </c>
      <c r="AM53" s="49">
        <f t="shared" si="69"/>
        <v>0</v>
      </c>
      <c r="AN53" s="50">
        <f t="shared" si="70"/>
        <v>0</v>
      </c>
      <c r="AO53" s="48"/>
      <c r="AP53" s="49">
        <f t="shared" si="71"/>
        <v>0</v>
      </c>
      <c r="AQ53" s="50">
        <f t="shared" si="72"/>
        <v>0</v>
      </c>
      <c r="AR53" s="62"/>
      <c r="AS53" s="49">
        <f t="shared" si="73"/>
        <v>0</v>
      </c>
      <c r="AT53" s="50">
        <f t="shared" si="74"/>
        <v>0</v>
      </c>
      <c r="AU53" s="62"/>
      <c r="AV53" s="49">
        <f t="shared" si="75"/>
        <v>0</v>
      </c>
      <c r="AW53" s="50">
        <f t="shared" si="76"/>
        <v>0</v>
      </c>
      <c r="AX53" s="48"/>
      <c r="AY53" s="49">
        <f t="shared" si="77"/>
        <v>0</v>
      </c>
      <c r="AZ53" s="50">
        <f t="shared" si="78"/>
        <v>0</v>
      </c>
      <c r="BA53" s="62"/>
      <c r="BB53" s="49">
        <f t="shared" si="79"/>
        <v>0</v>
      </c>
      <c r="BC53" s="50">
        <f t="shared" si="80"/>
        <v>0</v>
      </c>
      <c r="BD53" s="51">
        <f t="shared" si="66"/>
        <v>0</v>
      </c>
    </row>
    <row r="54" spans="1:56" hidden="1">
      <c r="A54" s="32"/>
      <c r="B54" s="61"/>
      <c r="C54" s="33"/>
      <c r="D54" s="34"/>
      <c r="E54" s="35"/>
      <c r="F54" s="266"/>
      <c r="G54" s="73"/>
      <c r="H54" s="72"/>
      <c r="I54" s="74">
        <f>IF(H54=Tablas!$B$5,Tablas!$C$5,VLOOKUP(H54,Tablas!$B$5:$D$40,2,FALSE))</f>
        <v>1</v>
      </c>
      <c r="J54" s="71">
        <f>IF(I54=0,"",VLOOKUP(I54,Tablas!$C$5:$D$40,2,FALSE))</f>
        <v>0</v>
      </c>
      <c r="K54" s="37" t="str">
        <f t="shared" si="81"/>
        <v>0</v>
      </c>
      <c r="L54" s="38">
        <f t="shared" si="36"/>
        <v>0</v>
      </c>
      <c r="M54" s="38">
        <f t="shared" si="37"/>
        <v>0</v>
      </c>
      <c r="N54" s="38">
        <f t="shared" si="38"/>
        <v>0</v>
      </c>
      <c r="O54" s="38">
        <f t="shared" si="39"/>
        <v>0</v>
      </c>
      <c r="P54" s="38">
        <f t="shared" si="40"/>
        <v>0</v>
      </c>
      <c r="Q54" s="39">
        <v>1</v>
      </c>
      <c r="R54" s="40">
        <f t="shared" si="41"/>
        <v>0</v>
      </c>
      <c r="S54" s="39">
        <v>1</v>
      </c>
      <c r="T54" s="41">
        <f t="shared" si="42"/>
        <v>0</v>
      </c>
      <c r="U54" s="42">
        <f t="shared" si="43"/>
        <v>0</v>
      </c>
      <c r="V54" s="43">
        <f t="shared" si="44"/>
        <v>0</v>
      </c>
      <c r="W54" s="197"/>
      <c r="X54" s="44">
        <f t="shared" si="45"/>
        <v>0</v>
      </c>
      <c r="Y54" s="45">
        <f t="shared" si="46"/>
        <v>0</v>
      </c>
      <c r="Z54" s="46" t="s">
        <v>0</v>
      </c>
      <c r="AA54" s="39">
        <v>1</v>
      </c>
      <c r="AB54" s="47">
        <f t="shared" si="47"/>
        <v>0</v>
      </c>
      <c r="AC54" s="39">
        <v>1</v>
      </c>
      <c r="AD54" s="47">
        <f t="shared" si="48"/>
        <v>0</v>
      </c>
      <c r="AE54" s="39">
        <v>1</v>
      </c>
      <c r="AF54" s="47">
        <f t="shared" si="49"/>
        <v>0</v>
      </c>
      <c r="AG54" s="62"/>
      <c r="AH54" s="194">
        <f t="shared" si="50"/>
        <v>3</v>
      </c>
      <c r="AI54" s="49">
        <f t="shared" si="67"/>
        <v>0</v>
      </c>
      <c r="AJ54" s="50">
        <f t="shared" si="68"/>
        <v>0</v>
      </c>
      <c r="AK54" s="62"/>
      <c r="AL54" s="194">
        <f t="shared" si="53"/>
        <v>3</v>
      </c>
      <c r="AM54" s="49">
        <f t="shared" si="69"/>
        <v>0</v>
      </c>
      <c r="AN54" s="50">
        <f t="shared" si="70"/>
        <v>0</v>
      </c>
      <c r="AO54" s="48"/>
      <c r="AP54" s="49">
        <f t="shared" si="71"/>
        <v>0</v>
      </c>
      <c r="AQ54" s="50">
        <f t="shared" si="72"/>
        <v>0</v>
      </c>
      <c r="AR54" s="62"/>
      <c r="AS54" s="49">
        <f t="shared" si="73"/>
        <v>0</v>
      </c>
      <c r="AT54" s="50">
        <f t="shared" si="74"/>
        <v>0</v>
      </c>
      <c r="AU54" s="62"/>
      <c r="AV54" s="49">
        <f t="shared" si="75"/>
        <v>0</v>
      </c>
      <c r="AW54" s="50">
        <f t="shared" si="76"/>
        <v>0</v>
      </c>
      <c r="AX54" s="48"/>
      <c r="AY54" s="49">
        <f t="shared" si="77"/>
        <v>0</v>
      </c>
      <c r="AZ54" s="50">
        <f t="shared" si="78"/>
        <v>0</v>
      </c>
      <c r="BA54" s="62"/>
      <c r="BB54" s="49">
        <f t="shared" si="79"/>
        <v>0</v>
      </c>
      <c r="BC54" s="50">
        <f t="shared" si="80"/>
        <v>0</v>
      </c>
      <c r="BD54" s="51">
        <f t="shared" si="66"/>
        <v>0</v>
      </c>
    </row>
    <row r="55" spans="1:56" hidden="1">
      <c r="A55" s="32"/>
      <c r="B55" s="61"/>
      <c r="C55" s="33"/>
      <c r="D55" s="34"/>
      <c r="E55" s="35"/>
      <c r="F55" s="266"/>
      <c r="G55" s="73"/>
      <c r="H55" s="72"/>
      <c r="I55" s="74">
        <f>IF(H55=Tablas!$B$5,Tablas!$C$5,VLOOKUP(H55,Tablas!$B$5:$D$40,2,FALSE))</f>
        <v>1</v>
      </c>
      <c r="J55" s="71">
        <f>IF(I55=0,"",VLOOKUP(I55,Tablas!$C$5:$D$40,2,FALSE))</f>
        <v>0</v>
      </c>
      <c r="K55" s="37" t="str">
        <f t="shared" si="81"/>
        <v>0</v>
      </c>
      <c r="L55" s="38">
        <f t="shared" si="36"/>
        <v>0</v>
      </c>
      <c r="M55" s="38">
        <f t="shared" si="37"/>
        <v>0</v>
      </c>
      <c r="N55" s="38">
        <f t="shared" si="38"/>
        <v>0</v>
      </c>
      <c r="O55" s="38">
        <f t="shared" si="39"/>
        <v>0</v>
      </c>
      <c r="P55" s="38">
        <f t="shared" si="40"/>
        <v>0</v>
      </c>
      <c r="Q55" s="39">
        <v>1</v>
      </c>
      <c r="R55" s="40">
        <f t="shared" si="41"/>
        <v>0</v>
      </c>
      <c r="S55" s="39">
        <v>1</v>
      </c>
      <c r="T55" s="41">
        <f t="shared" si="42"/>
        <v>0</v>
      </c>
      <c r="U55" s="42">
        <f t="shared" si="43"/>
        <v>0</v>
      </c>
      <c r="V55" s="43">
        <f t="shared" si="44"/>
        <v>0</v>
      </c>
      <c r="W55" s="197"/>
      <c r="X55" s="44">
        <f t="shared" si="45"/>
        <v>0</v>
      </c>
      <c r="Y55" s="45">
        <f t="shared" si="46"/>
        <v>0</v>
      </c>
      <c r="Z55" s="46" t="s">
        <v>0</v>
      </c>
      <c r="AA55" s="39">
        <v>1</v>
      </c>
      <c r="AB55" s="47">
        <f t="shared" si="47"/>
        <v>0</v>
      </c>
      <c r="AC55" s="39">
        <v>1</v>
      </c>
      <c r="AD55" s="47">
        <f t="shared" si="48"/>
        <v>0</v>
      </c>
      <c r="AE55" s="39">
        <v>1</v>
      </c>
      <c r="AF55" s="47">
        <f t="shared" si="49"/>
        <v>0</v>
      </c>
      <c r="AG55" s="62"/>
      <c r="AH55" s="194">
        <f t="shared" si="50"/>
        <v>3</v>
      </c>
      <c r="AI55" s="49">
        <f t="shared" si="67"/>
        <v>0</v>
      </c>
      <c r="AJ55" s="50">
        <f t="shared" si="68"/>
        <v>0</v>
      </c>
      <c r="AK55" s="62"/>
      <c r="AL55" s="194">
        <f t="shared" si="53"/>
        <v>3</v>
      </c>
      <c r="AM55" s="49">
        <f t="shared" si="69"/>
        <v>0</v>
      </c>
      <c r="AN55" s="50">
        <f t="shared" si="70"/>
        <v>0</v>
      </c>
      <c r="AO55" s="48"/>
      <c r="AP55" s="49">
        <f t="shared" si="71"/>
        <v>0</v>
      </c>
      <c r="AQ55" s="50">
        <f t="shared" si="72"/>
        <v>0</v>
      </c>
      <c r="AR55" s="62"/>
      <c r="AS55" s="49">
        <f t="shared" si="73"/>
        <v>0</v>
      </c>
      <c r="AT55" s="50">
        <f t="shared" si="74"/>
        <v>0</v>
      </c>
      <c r="AU55" s="62"/>
      <c r="AV55" s="49">
        <f t="shared" si="75"/>
        <v>0</v>
      </c>
      <c r="AW55" s="50">
        <f t="shared" si="76"/>
        <v>0</v>
      </c>
      <c r="AX55" s="48"/>
      <c r="AY55" s="49">
        <f t="shared" si="77"/>
        <v>0</v>
      </c>
      <c r="AZ55" s="50">
        <f t="shared" si="78"/>
        <v>0</v>
      </c>
      <c r="BA55" s="62"/>
      <c r="BB55" s="49">
        <f t="shared" si="79"/>
        <v>0</v>
      </c>
      <c r="BC55" s="50">
        <f t="shared" si="80"/>
        <v>0</v>
      </c>
      <c r="BD55" s="51">
        <f t="shared" si="66"/>
        <v>0</v>
      </c>
    </row>
    <row r="56" spans="1:56" hidden="1">
      <c r="A56" s="32"/>
      <c r="B56" s="61"/>
      <c r="C56" s="33"/>
      <c r="D56" s="34"/>
      <c r="E56" s="35"/>
      <c r="F56" s="266"/>
      <c r="G56" s="73"/>
      <c r="H56" s="72"/>
      <c r="I56" s="74">
        <f>IF(H56=Tablas!$B$5,Tablas!$C$5,VLOOKUP(H56,Tablas!$B$5:$D$40,2,FALSE))</f>
        <v>1</v>
      </c>
      <c r="J56" s="71">
        <f>IF(I56=0,"",VLOOKUP(I56,Tablas!$C$5:$D$40,2,FALSE))</f>
        <v>0</v>
      </c>
      <c r="K56" s="37" t="str">
        <f t="shared" si="81"/>
        <v>0</v>
      </c>
      <c r="L56" s="38">
        <f t="shared" si="36"/>
        <v>0</v>
      </c>
      <c r="M56" s="38">
        <f t="shared" si="37"/>
        <v>0</v>
      </c>
      <c r="N56" s="38">
        <f t="shared" si="38"/>
        <v>0</v>
      </c>
      <c r="O56" s="38">
        <f t="shared" si="39"/>
        <v>0</v>
      </c>
      <c r="P56" s="38">
        <f t="shared" si="40"/>
        <v>0</v>
      </c>
      <c r="Q56" s="39">
        <v>1</v>
      </c>
      <c r="R56" s="40">
        <f t="shared" si="41"/>
        <v>0</v>
      </c>
      <c r="S56" s="39">
        <v>1</v>
      </c>
      <c r="T56" s="41">
        <f t="shared" si="42"/>
        <v>0</v>
      </c>
      <c r="U56" s="42">
        <f t="shared" si="43"/>
        <v>0</v>
      </c>
      <c r="V56" s="43">
        <f t="shared" si="44"/>
        <v>0</v>
      </c>
      <c r="W56" s="197"/>
      <c r="X56" s="44">
        <f t="shared" si="45"/>
        <v>0</v>
      </c>
      <c r="Y56" s="45">
        <f t="shared" si="46"/>
        <v>0</v>
      </c>
      <c r="Z56" s="46" t="s">
        <v>0</v>
      </c>
      <c r="AA56" s="39">
        <v>1</v>
      </c>
      <c r="AB56" s="47">
        <f t="shared" si="47"/>
        <v>0</v>
      </c>
      <c r="AC56" s="39">
        <v>1</v>
      </c>
      <c r="AD56" s="47">
        <f t="shared" si="48"/>
        <v>0</v>
      </c>
      <c r="AE56" s="39">
        <v>1</v>
      </c>
      <c r="AF56" s="47">
        <f t="shared" si="49"/>
        <v>0</v>
      </c>
      <c r="AG56" s="62"/>
      <c r="AH56" s="194">
        <f t="shared" si="50"/>
        <v>3</v>
      </c>
      <c r="AI56" s="49">
        <f t="shared" si="67"/>
        <v>0</v>
      </c>
      <c r="AJ56" s="50">
        <f t="shared" si="68"/>
        <v>0</v>
      </c>
      <c r="AK56" s="62"/>
      <c r="AL56" s="194">
        <f t="shared" si="53"/>
        <v>3</v>
      </c>
      <c r="AM56" s="49">
        <f t="shared" si="69"/>
        <v>0</v>
      </c>
      <c r="AN56" s="50">
        <f t="shared" si="70"/>
        <v>0</v>
      </c>
      <c r="AO56" s="48"/>
      <c r="AP56" s="49">
        <f t="shared" si="71"/>
        <v>0</v>
      </c>
      <c r="AQ56" s="50">
        <f t="shared" si="72"/>
        <v>0</v>
      </c>
      <c r="AR56" s="62"/>
      <c r="AS56" s="49">
        <f t="shared" si="73"/>
        <v>0</v>
      </c>
      <c r="AT56" s="50">
        <f t="shared" si="74"/>
        <v>0</v>
      </c>
      <c r="AU56" s="62"/>
      <c r="AV56" s="49">
        <f t="shared" si="75"/>
        <v>0</v>
      </c>
      <c r="AW56" s="50">
        <f t="shared" si="76"/>
        <v>0</v>
      </c>
      <c r="AX56" s="48"/>
      <c r="AY56" s="49">
        <f t="shared" si="77"/>
        <v>0</v>
      </c>
      <c r="AZ56" s="50">
        <f t="shared" si="78"/>
        <v>0</v>
      </c>
      <c r="BA56" s="62"/>
      <c r="BB56" s="49">
        <f t="shared" si="79"/>
        <v>0</v>
      </c>
      <c r="BC56" s="50">
        <f t="shared" si="80"/>
        <v>0</v>
      </c>
      <c r="BD56" s="51">
        <f t="shared" si="66"/>
        <v>0</v>
      </c>
    </row>
    <row r="57" spans="1:56" hidden="1">
      <c r="A57" s="32"/>
      <c r="B57" s="61"/>
      <c r="C57" s="33"/>
      <c r="D57" s="34"/>
      <c r="E57" s="35"/>
      <c r="F57" s="266"/>
      <c r="G57" s="73"/>
      <c r="H57" s="72"/>
      <c r="I57" s="74">
        <f>IF(H57=Tablas!$B$5,Tablas!$C$5,VLOOKUP(H57,Tablas!$B$5:$D$40,2,FALSE))</f>
        <v>1</v>
      </c>
      <c r="J57" s="71">
        <f>IF(I57=0,"",VLOOKUP(I57,Tablas!$C$5:$D$40,2,FALSE))</f>
        <v>0</v>
      </c>
      <c r="K57" s="37" t="str">
        <f t="shared" si="81"/>
        <v>0</v>
      </c>
      <c r="L57" s="38">
        <f t="shared" si="36"/>
        <v>0</v>
      </c>
      <c r="M57" s="38">
        <f t="shared" si="37"/>
        <v>0</v>
      </c>
      <c r="N57" s="38">
        <f t="shared" si="38"/>
        <v>0</v>
      </c>
      <c r="O57" s="38">
        <f t="shared" si="39"/>
        <v>0</v>
      </c>
      <c r="P57" s="38">
        <f t="shared" si="40"/>
        <v>0</v>
      </c>
      <c r="Q57" s="39">
        <v>1</v>
      </c>
      <c r="R57" s="40">
        <f t="shared" si="41"/>
        <v>0</v>
      </c>
      <c r="S57" s="39">
        <v>1</v>
      </c>
      <c r="T57" s="41">
        <f t="shared" si="42"/>
        <v>0</v>
      </c>
      <c r="U57" s="42">
        <f t="shared" si="43"/>
        <v>0</v>
      </c>
      <c r="V57" s="43">
        <f t="shared" si="44"/>
        <v>0</v>
      </c>
      <c r="W57" s="197"/>
      <c r="X57" s="44">
        <f t="shared" si="45"/>
        <v>0</v>
      </c>
      <c r="Y57" s="45">
        <f t="shared" si="46"/>
        <v>0</v>
      </c>
      <c r="Z57" s="46" t="s">
        <v>0</v>
      </c>
      <c r="AA57" s="39">
        <v>1</v>
      </c>
      <c r="AB57" s="47">
        <f t="shared" si="47"/>
        <v>0</v>
      </c>
      <c r="AC57" s="39">
        <v>1</v>
      </c>
      <c r="AD57" s="47">
        <f t="shared" si="48"/>
        <v>0</v>
      </c>
      <c r="AE57" s="39">
        <v>1</v>
      </c>
      <c r="AF57" s="47">
        <f t="shared" si="49"/>
        <v>0</v>
      </c>
      <c r="AG57" s="62"/>
      <c r="AH57" s="194">
        <f t="shared" si="50"/>
        <v>3</v>
      </c>
      <c r="AI57" s="49">
        <f t="shared" si="67"/>
        <v>0</v>
      </c>
      <c r="AJ57" s="50">
        <f t="shared" si="68"/>
        <v>0</v>
      </c>
      <c r="AK57" s="62"/>
      <c r="AL57" s="194">
        <f t="shared" si="53"/>
        <v>3</v>
      </c>
      <c r="AM57" s="49">
        <f t="shared" si="69"/>
        <v>0</v>
      </c>
      <c r="AN57" s="50">
        <f t="shared" si="70"/>
        <v>0</v>
      </c>
      <c r="AO57" s="48"/>
      <c r="AP57" s="49">
        <f t="shared" si="71"/>
        <v>0</v>
      </c>
      <c r="AQ57" s="50">
        <f t="shared" si="72"/>
        <v>0</v>
      </c>
      <c r="AR57" s="62"/>
      <c r="AS57" s="49">
        <f t="shared" si="73"/>
        <v>0</v>
      </c>
      <c r="AT57" s="50">
        <f t="shared" si="74"/>
        <v>0</v>
      </c>
      <c r="AU57" s="62"/>
      <c r="AV57" s="49">
        <f t="shared" si="75"/>
        <v>0</v>
      </c>
      <c r="AW57" s="50">
        <f t="shared" si="76"/>
        <v>0</v>
      </c>
      <c r="AX57" s="48"/>
      <c r="AY57" s="49">
        <f t="shared" si="77"/>
        <v>0</v>
      </c>
      <c r="AZ57" s="50">
        <f t="shared" si="78"/>
        <v>0</v>
      </c>
      <c r="BA57" s="62"/>
      <c r="BB57" s="49">
        <f t="shared" si="79"/>
        <v>0</v>
      </c>
      <c r="BC57" s="50">
        <f t="shared" si="80"/>
        <v>0</v>
      </c>
      <c r="BD57" s="51">
        <f t="shared" si="66"/>
        <v>0</v>
      </c>
    </row>
    <row r="58" spans="1:56" hidden="1">
      <c r="A58" s="32"/>
      <c r="B58" s="61"/>
      <c r="C58" s="33"/>
      <c r="D58" s="34"/>
      <c r="E58" s="35"/>
      <c r="F58" s="266"/>
      <c r="G58" s="73"/>
      <c r="H58" s="72"/>
      <c r="I58" s="74">
        <f>IF(H58=Tablas!$B$5,Tablas!$C$5,VLOOKUP(H58,Tablas!$B$5:$D$40,2,FALSE))</f>
        <v>1</v>
      </c>
      <c r="J58" s="71">
        <f>IF(I58=0,"",VLOOKUP(I58,Tablas!$C$5:$D$40,2,FALSE))</f>
        <v>0</v>
      </c>
      <c r="K58" s="37" t="str">
        <f t="shared" si="81"/>
        <v>0</v>
      </c>
      <c r="L58" s="38">
        <f t="shared" si="36"/>
        <v>0</v>
      </c>
      <c r="M58" s="38">
        <f t="shared" si="37"/>
        <v>0</v>
      </c>
      <c r="N58" s="38">
        <f t="shared" si="38"/>
        <v>0</v>
      </c>
      <c r="O58" s="38">
        <f t="shared" si="39"/>
        <v>0</v>
      </c>
      <c r="P58" s="38">
        <f t="shared" si="40"/>
        <v>0</v>
      </c>
      <c r="Q58" s="39">
        <v>1</v>
      </c>
      <c r="R58" s="40">
        <f t="shared" si="41"/>
        <v>0</v>
      </c>
      <c r="S58" s="39">
        <v>1</v>
      </c>
      <c r="T58" s="41">
        <f t="shared" si="42"/>
        <v>0</v>
      </c>
      <c r="U58" s="42">
        <f t="shared" si="43"/>
        <v>0</v>
      </c>
      <c r="V58" s="43">
        <f t="shared" si="44"/>
        <v>0</v>
      </c>
      <c r="W58" s="197"/>
      <c r="X58" s="44">
        <f t="shared" si="45"/>
        <v>0</v>
      </c>
      <c r="Y58" s="45">
        <f t="shared" si="46"/>
        <v>0</v>
      </c>
      <c r="Z58" s="46" t="s">
        <v>0</v>
      </c>
      <c r="AA58" s="39">
        <v>1</v>
      </c>
      <c r="AB58" s="47">
        <f t="shared" si="47"/>
        <v>0</v>
      </c>
      <c r="AC58" s="39">
        <v>1</v>
      </c>
      <c r="AD58" s="47">
        <f t="shared" si="48"/>
        <v>0</v>
      </c>
      <c r="AE58" s="39">
        <v>1</v>
      </c>
      <c r="AF58" s="47">
        <f t="shared" si="49"/>
        <v>0</v>
      </c>
      <c r="AG58" s="62"/>
      <c r="AH58" s="194">
        <f t="shared" si="50"/>
        <v>3</v>
      </c>
      <c r="AI58" s="49">
        <f t="shared" si="67"/>
        <v>0</v>
      </c>
      <c r="AJ58" s="50">
        <f t="shared" si="68"/>
        <v>0</v>
      </c>
      <c r="AK58" s="62"/>
      <c r="AL58" s="194">
        <f t="shared" si="53"/>
        <v>3</v>
      </c>
      <c r="AM58" s="49">
        <f t="shared" si="69"/>
        <v>0</v>
      </c>
      <c r="AN58" s="50">
        <f t="shared" si="70"/>
        <v>0</v>
      </c>
      <c r="AO58" s="48"/>
      <c r="AP58" s="49">
        <f t="shared" si="71"/>
        <v>0</v>
      </c>
      <c r="AQ58" s="50">
        <f t="shared" si="72"/>
        <v>0</v>
      </c>
      <c r="AR58" s="62"/>
      <c r="AS58" s="49">
        <f t="shared" si="73"/>
        <v>0</v>
      </c>
      <c r="AT58" s="50">
        <f t="shared" si="74"/>
        <v>0</v>
      </c>
      <c r="AU58" s="62"/>
      <c r="AV58" s="49">
        <f t="shared" si="75"/>
        <v>0</v>
      </c>
      <c r="AW58" s="50">
        <f t="shared" si="76"/>
        <v>0</v>
      </c>
      <c r="AX58" s="48"/>
      <c r="AY58" s="49">
        <f t="shared" si="77"/>
        <v>0</v>
      </c>
      <c r="AZ58" s="50">
        <f t="shared" si="78"/>
        <v>0</v>
      </c>
      <c r="BA58" s="62"/>
      <c r="BB58" s="49">
        <f t="shared" si="79"/>
        <v>0</v>
      </c>
      <c r="BC58" s="50">
        <f t="shared" si="80"/>
        <v>0</v>
      </c>
      <c r="BD58" s="51">
        <f t="shared" si="66"/>
        <v>0</v>
      </c>
    </row>
    <row r="59" spans="1:56" hidden="1">
      <c r="A59" s="32"/>
      <c r="B59" s="61"/>
      <c r="C59" s="33"/>
      <c r="D59" s="34"/>
      <c r="E59" s="35"/>
      <c r="F59" s="266"/>
      <c r="G59" s="73"/>
      <c r="H59" s="72"/>
      <c r="I59" s="74">
        <f>IF(H59=Tablas!$B$5,Tablas!$C$5,VLOOKUP(H59,Tablas!$B$5:$D$40,2,FALSE))</f>
        <v>1</v>
      </c>
      <c r="J59" s="71">
        <f>IF(I59=0,"",VLOOKUP(I59,Tablas!$C$5:$D$40,2,FALSE))</f>
        <v>0</v>
      </c>
      <c r="K59" s="37" t="str">
        <f t="shared" si="81"/>
        <v>0</v>
      </c>
      <c r="L59" s="38">
        <f t="shared" si="36"/>
        <v>0</v>
      </c>
      <c r="M59" s="38">
        <f t="shared" si="37"/>
        <v>0</v>
      </c>
      <c r="N59" s="38">
        <f t="shared" si="38"/>
        <v>0</v>
      </c>
      <c r="O59" s="38">
        <f t="shared" si="39"/>
        <v>0</v>
      </c>
      <c r="P59" s="38">
        <f t="shared" si="40"/>
        <v>0</v>
      </c>
      <c r="Q59" s="39">
        <v>1</v>
      </c>
      <c r="R59" s="40">
        <f t="shared" si="41"/>
        <v>0</v>
      </c>
      <c r="S59" s="39">
        <v>1</v>
      </c>
      <c r="T59" s="41">
        <f t="shared" si="42"/>
        <v>0</v>
      </c>
      <c r="U59" s="42">
        <f t="shared" si="43"/>
        <v>0</v>
      </c>
      <c r="V59" s="43">
        <f t="shared" si="44"/>
        <v>0</v>
      </c>
      <c r="W59" s="197"/>
      <c r="X59" s="44">
        <f t="shared" si="45"/>
        <v>0</v>
      </c>
      <c r="Y59" s="45">
        <f t="shared" si="46"/>
        <v>0</v>
      </c>
      <c r="Z59" s="46" t="s">
        <v>0</v>
      </c>
      <c r="AA59" s="39">
        <v>1</v>
      </c>
      <c r="AB59" s="47">
        <f t="shared" si="47"/>
        <v>0</v>
      </c>
      <c r="AC59" s="39">
        <v>1</v>
      </c>
      <c r="AD59" s="47">
        <f t="shared" si="48"/>
        <v>0</v>
      </c>
      <c r="AE59" s="39">
        <v>1</v>
      </c>
      <c r="AF59" s="47">
        <f t="shared" si="49"/>
        <v>0</v>
      </c>
      <c r="AG59" s="62"/>
      <c r="AH59" s="194">
        <f t="shared" si="50"/>
        <v>3</v>
      </c>
      <c r="AI59" s="49">
        <f t="shared" si="67"/>
        <v>0</v>
      </c>
      <c r="AJ59" s="50">
        <f t="shared" si="68"/>
        <v>0</v>
      </c>
      <c r="AK59" s="62"/>
      <c r="AL59" s="194">
        <f t="shared" si="53"/>
        <v>3</v>
      </c>
      <c r="AM59" s="49">
        <f t="shared" si="69"/>
        <v>0</v>
      </c>
      <c r="AN59" s="50">
        <f t="shared" si="70"/>
        <v>0</v>
      </c>
      <c r="AO59" s="48"/>
      <c r="AP59" s="49">
        <f t="shared" si="71"/>
        <v>0</v>
      </c>
      <c r="AQ59" s="50">
        <f t="shared" si="72"/>
        <v>0</v>
      </c>
      <c r="AR59" s="62"/>
      <c r="AS59" s="49">
        <f t="shared" si="73"/>
        <v>0</v>
      </c>
      <c r="AT59" s="50">
        <f t="shared" si="74"/>
        <v>0</v>
      </c>
      <c r="AU59" s="62"/>
      <c r="AV59" s="49">
        <f t="shared" si="75"/>
        <v>0</v>
      </c>
      <c r="AW59" s="50">
        <f t="shared" si="76"/>
        <v>0</v>
      </c>
      <c r="AX59" s="48"/>
      <c r="AY59" s="49">
        <f t="shared" si="77"/>
        <v>0</v>
      </c>
      <c r="AZ59" s="50">
        <f t="shared" si="78"/>
        <v>0</v>
      </c>
      <c r="BA59" s="62"/>
      <c r="BB59" s="49">
        <f t="shared" si="79"/>
        <v>0</v>
      </c>
      <c r="BC59" s="50">
        <f t="shared" si="80"/>
        <v>0</v>
      </c>
      <c r="BD59" s="51">
        <f t="shared" si="66"/>
        <v>0</v>
      </c>
    </row>
    <row r="60" spans="1:56" hidden="1">
      <c r="A60" s="32"/>
      <c r="B60" s="61"/>
      <c r="C60" s="33"/>
      <c r="D60" s="34"/>
      <c r="E60" s="35"/>
      <c r="F60" s="266"/>
      <c r="G60" s="73"/>
      <c r="H60" s="72"/>
      <c r="I60" s="74">
        <f>IF(H60=Tablas!$B$5,Tablas!$C$5,VLOOKUP(H60,Tablas!$B$5:$D$40,2,FALSE))</f>
        <v>1</v>
      </c>
      <c r="J60" s="71">
        <f>IF(I60=0,"",VLOOKUP(I60,Tablas!$C$5:$D$40,2,FALSE))</f>
        <v>0</v>
      </c>
      <c r="K60" s="37" t="str">
        <f t="shared" si="81"/>
        <v>0</v>
      </c>
      <c r="L60" s="38">
        <f t="shared" si="36"/>
        <v>0</v>
      </c>
      <c r="M60" s="38">
        <f t="shared" si="37"/>
        <v>0</v>
      </c>
      <c r="N60" s="38">
        <f t="shared" si="38"/>
        <v>0</v>
      </c>
      <c r="O60" s="38">
        <f t="shared" si="39"/>
        <v>0</v>
      </c>
      <c r="P60" s="38">
        <f t="shared" si="40"/>
        <v>0</v>
      </c>
      <c r="Q60" s="39">
        <v>1</v>
      </c>
      <c r="R60" s="40">
        <f t="shared" si="41"/>
        <v>0</v>
      </c>
      <c r="S60" s="39">
        <v>1</v>
      </c>
      <c r="T60" s="41">
        <f t="shared" si="42"/>
        <v>0</v>
      </c>
      <c r="U60" s="42">
        <f t="shared" si="43"/>
        <v>0</v>
      </c>
      <c r="V60" s="43">
        <f t="shared" si="44"/>
        <v>0</v>
      </c>
      <c r="W60" s="197"/>
      <c r="X60" s="44">
        <f t="shared" si="45"/>
        <v>0</v>
      </c>
      <c r="Y60" s="45">
        <f t="shared" si="46"/>
        <v>0</v>
      </c>
      <c r="Z60" s="46" t="s">
        <v>0</v>
      </c>
      <c r="AA60" s="39">
        <v>1</v>
      </c>
      <c r="AB60" s="47">
        <f t="shared" si="47"/>
        <v>0</v>
      </c>
      <c r="AC60" s="39">
        <v>1</v>
      </c>
      <c r="AD60" s="47">
        <f t="shared" si="48"/>
        <v>0</v>
      </c>
      <c r="AE60" s="39">
        <v>1</v>
      </c>
      <c r="AF60" s="47">
        <f t="shared" si="49"/>
        <v>0</v>
      </c>
      <c r="AG60" s="62"/>
      <c r="AH60" s="194">
        <f t="shared" si="50"/>
        <v>3</v>
      </c>
      <c r="AI60" s="49">
        <f t="shared" si="67"/>
        <v>0</v>
      </c>
      <c r="AJ60" s="50">
        <f t="shared" si="68"/>
        <v>0</v>
      </c>
      <c r="AK60" s="62"/>
      <c r="AL60" s="194">
        <f t="shared" si="53"/>
        <v>3</v>
      </c>
      <c r="AM60" s="49">
        <f t="shared" si="69"/>
        <v>0</v>
      </c>
      <c r="AN60" s="50">
        <f t="shared" si="70"/>
        <v>0</v>
      </c>
      <c r="AO60" s="48"/>
      <c r="AP60" s="49">
        <f t="shared" si="71"/>
        <v>0</v>
      </c>
      <c r="AQ60" s="50">
        <f t="shared" si="72"/>
        <v>0</v>
      </c>
      <c r="AR60" s="62"/>
      <c r="AS60" s="49">
        <f t="shared" si="73"/>
        <v>0</v>
      </c>
      <c r="AT60" s="50">
        <f t="shared" si="74"/>
        <v>0</v>
      </c>
      <c r="AU60" s="62"/>
      <c r="AV60" s="49">
        <f t="shared" si="75"/>
        <v>0</v>
      </c>
      <c r="AW60" s="50">
        <f t="shared" si="76"/>
        <v>0</v>
      </c>
      <c r="AX60" s="48"/>
      <c r="AY60" s="49">
        <f t="shared" si="77"/>
        <v>0</v>
      </c>
      <c r="AZ60" s="50">
        <f t="shared" si="78"/>
        <v>0</v>
      </c>
      <c r="BA60" s="62"/>
      <c r="BB60" s="49">
        <f t="shared" si="79"/>
        <v>0</v>
      </c>
      <c r="BC60" s="50">
        <f t="shared" si="80"/>
        <v>0</v>
      </c>
      <c r="BD60" s="51">
        <f t="shared" si="66"/>
        <v>0</v>
      </c>
    </row>
    <row r="61" spans="1:56" hidden="1">
      <c r="A61" s="32"/>
      <c r="B61" s="61"/>
      <c r="C61" s="33"/>
      <c r="D61" s="34"/>
      <c r="E61" s="35"/>
      <c r="F61" s="266"/>
      <c r="G61" s="73"/>
      <c r="H61" s="72"/>
      <c r="I61" s="74">
        <f>IF(H61=Tablas!$B$5,Tablas!$C$5,VLOOKUP(H61,Tablas!$B$5:$D$40,2,FALSE))</f>
        <v>1</v>
      </c>
      <c r="J61" s="71">
        <f>IF(I61=0,"",VLOOKUP(I61,Tablas!$C$5:$D$40,2,FALSE))</f>
        <v>0</v>
      </c>
      <c r="K61" s="37" t="str">
        <f t="shared" si="81"/>
        <v>0</v>
      </c>
      <c r="L61" s="38">
        <f t="shared" si="36"/>
        <v>0</v>
      </c>
      <c r="M61" s="38">
        <f t="shared" si="37"/>
        <v>0</v>
      </c>
      <c r="N61" s="38">
        <f t="shared" si="38"/>
        <v>0</v>
      </c>
      <c r="O61" s="38">
        <f t="shared" si="39"/>
        <v>0</v>
      </c>
      <c r="P61" s="38">
        <f t="shared" si="40"/>
        <v>0</v>
      </c>
      <c r="Q61" s="39">
        <v>1</v>
      </c>
      <c r="R61" s="40">
        <f t="shared" si="41"/>
        <v>0</v>
      </c>
      <c r="S61" s="39">
        <v>1</v>
      </c>
      <c r="T61" s="41">
        <f t="shared" si="42"/>
        <v>0</v>
      </c>
      <c r="U61" s="42">
        <f t="shared" si="43"/>
        <v>0</v>
      </c>
      <c r="V61" s="43">
        <f t="shared" si="44"/>
        <v>0</v>
      </c>
      <c r="W61" s="197"/>
      <c r="X61" s="44">
        <f t="shared" si="45"/>
        <v>0</v>
      </c>
      <c r="Y61" s="45">
        <f t="shared" si="46"/>
        <v>0</v>
      </c>
      <c r="Z61" s="46" t="s">
        <v>0</v>
      </c>
      <c r="AA61" s="39">
        <v>1</v>
      </c>
      <c r="AB61" s="47">
        <f t="shared" si="47"/>
        <v>0</v>
      </c>
      <c r="AC61" s="39">
        <v>1</v>
      </c>
      <c r="AD61" s="47">
        <f t="shared" si="48"/>
        <v>0</v>
      </c>
      <c r="AE61" s="39">
        <v>1</v>
      </c>
      <c r="AF61" s="47">
        <f t="shared" si="49"/>
        <v>0</v>
      </c>
      <c r="AG61" s="62"/>
      <c r="AH61" s="194">
        <f t="shared" si="50"/>
        <v>3</v>
      </c>
      <c r="AI61" s="49">
        <f t="shared" si="67"/>
        <v>0</v>
      </c>
      <c r="AJ61" s="50">
        <f t="shared" si="68"/>
        <v>0</v>
      </c>
      <c r="AK61" s="62"/>
      <c r="AL61" s="194">
        <f t="shared" si="53"/>
        <v>3</v>
      </c>
      <c r="AM61" s="49">
        <f t="shared" si="69"/>
        <v>0</v>
      </c>
      <c r="AN61" s="50">
        <f t="shared" si="70"/>
        <v>0</v>
      </c>
      <c r="AO61" s="48"/>
      <c r="AP61" s="49">
        <f t="shared" si="71"/>
        <v>0</v>
      </c>
      <c r="AQ61" s="50">
        <f t="shared" si="72"/>
        <v>0</v>
      </c>
      <c r="AR61" s="62"/>
      <c r="AS61" s="49">
        <f t="shared" si="73"/>
        <v>0</v>
      </c>
      <c r="AT61" s="50">
        <f t="shared" si="74"/>
        <v>0</v>
      </c>
      <c r="AU61" s="62"/>
      <c r="AV61" s="49">
        <f t="shared" si="75"/>
        <v>0</v>
      </c>
      <c r="AW61" s="50">
        <f t="shared" si="76"/>
        <v>0</v>
      </c>
      <c r="AX61" s="48"/>
      <c r="AY61" s="49">
        <f t="shared" si="77"/>
        <v>0</v>
      </c>
      <c r="AZ61" s="50">
        <f t="shared" si="78"/>
        <v>0</v>
      </c>
      <c r="BA61" s="62"/>
      <c r="BB61" s="49">
        <f t="shared" si="79"/>
        <v>0</v>
      </c>
      <c r="BC61" s="50">
        <f t="shared" si="80"/>
        <v>0</v>
      </c>
      <c r="BD61" s="51">
        <f t="shared" si="66"/>
        <v>0</v>
      </c>
    </row>
    <row r="62" spans="1:56" hidden="1">
      <c r="A62" s="32"/>
      <c r="B62" s="61"/>
      <c r="C62" s="33"/>
      <c r="D62" s="34"/>
      <c r="E62" s="35"/>
      <c r="F62" s="266"/>
      <c r="G62" s="73"/>
      <c r="H62" s="72"/>
      <c r="I62" s="74">
        <f>IF(H62=Tablas!$B$5,Tablas!$C$5,VLOOKUP(H62,Tablas!$B$5:$D$40,2,FALSE))</f>
        <v>1</v>
      </c>
      <c r="J62" s="71">
        <f>IF(I62=0,"",VLOOKUP(I62,Tablas!$C$5:$D$40,2,FALSE))</f>
        <v>0</v>
      </c>
      <c r="K62" s="37" t="str">
        <f t="shared" si="81"/>
        <v>0</v>
      </c>
      <c r="L62" s="38">
        <f t="shared" si="36"/>
        <v>0</v>
      </c>
      <c r="M62" s="38">
        <f t="shared" si="37"/>
        <v>0</v>
      </c>
      <c r="N62" s="38">
        <f t="shared" si="38"/>
        <v>0</v>
      </c>
      <c r="O62" s="38">
        <f t="shared" si="39"/>
        <v>0</v>
      </c>
      <c r="P62" s="38">
        <f t="shared" si="40"/>
        <v>0</v>
      </c>
      <c r="Q62" s="39">
        <v>1</v>
      </c>
      <c r="R62" s="40">
        <f t="shared" si="41"/>
        <v>0</v>
      </c>
      <c r="S62" s="39">
        <v>1</v>
      </c>
      <c r="T62" s="41">
        <f t="shared" si="42"/>
        <v>0</v>
      </c>
      <c r="U62" s="42">
        <f t="shared" si="43"/>
        <v>0</v>
      </c>
      <c r="V62" s="43">
        <f t="shared" si="44"/>
        <v>0</v>
      </c>
      <c r="W62" s="197"/>
      <c r="X62" s="44">
        <f t="shared" si="45"/>
        <v>0</v>
      </c>
      <c r="Y62" s="45">
        <f t="shared" si="46"/>
        <v>0</v>
      </c>
      <c r="Z62" s="46" t="s">
        <v>0</v>
      </c>
      <c r="AA62" s="39">
        <v>1</v>
      </c>
      <c r="AB62" s="47">
        <f t="shared" si="47"/>
        <v>0</v>
      </c>
      <c r="AC62" s="39">
        <v>1</v>
      </c>
      <c r="AD62" s="47">
        <f t="shared" si="48"/>
        <v>0</v>
      </c>
      <c r="AE62" s="39">
        <v>1</v>
      </c>
      <c r="AF62" s="47">
        <f t="shared" si="49"/>
        <v>0</v>
      </c>
      <c r="AG62" s="62"/>
      <c r="AH62" s="194">
        <f t="shared" si="50"/>
        <v>3</v>
      </c>
      <c r="AI62" s="49">
        <f t="shared" si="67"/>
        <v>0</v>
      </c>
      <c r="AJ62" s="50">
        <f t="shared" si="68"/>
        <v>0</v>
      </c>
      <c r="AK62" s="62"/>
      <c r="AL62" s="194">
        <f t="shared" si="53"/>
        <v>3</v>
      </c>
      <c r="AM62" s="49">
        <f t="shared" si="69"/>
        <v>0</v>
      </c>
      <c r="AN62" s="50">
        <f t="shared" si="70"/>
        <v>0</v>
      </c>
      <c r="AO62" s="48"/>
      <c r="AP62" s="49">
        <f t="shared" si="71"/>
        <v>0</v>
      </c>
      <c r="AQ62" s="50">
        <f t="shared" si="72"/>
        <v>0</v>
      </c>
      <c r="AR62" s="62"/>
      <c r="AS62" s="49">
        <f t="shared" si="73"/>
        <v>0</v>
      </c>
      <c r="AT62" s="50">
        <f t="shared" si="74"/>
        <v>0</v>
      </c>
      <c r="AU62" s="62"/>
      <c r="AV62" s="49">
        <f t="shared" si="75"/>
        <v>0</v>
      </c>
      <c r="AW62" s="50">
        <f t="shared" si="76"/>
        <v>0</v>
      </c>
      <c r="AX62" s="48"/>
      <c r="AY62" s="49">
        <f t="shared" si="77"/>
        <v>0</v>
      </c>
      <c r="AZ62" s="50">
        <f t="shared" si="78"/>
        <v>0</v>
      </c>
      <c r="BA62" s="62"/>
      <c r="BB62" s="49">
        <f t="shared" si="79"/>
        <v>0</v>
      </c>
      <c r="BC62" s="50">
        <f t="shared" si="80"/>
        <v>0</v>
      </c>
      <c r="BD62" s="51">
        <f t="shared" si="66"/>
        <v>0</v>
      </c>
    </row>
    <row r="63" spans="1:56" hidden="1">
      <c r="A63" s="32"/>
      <c r="B63" s="61"/>
      <c r="C63" s="33"/>
      <c r="D63" s="34"/>
      <c r="E63" s="35"/>
      <c r="F63" s="266"/>
      <c r="G63" s="73"/>
      <c r="H63" s="72"/>
      <c r="I63" s="74">
        <f>IF(H63=Tablas!$B$5,Tablas!$C$5,VLOOKUP(H63,Tablas!$B$5:$D$40,2,FALSE))</f>
        <v>1</v>
      </c>
      <c r="J63" s="71">
        <f>IF(I63=0,"",VLOOKUP(I63,Tablas!$C$5:$D$40,2,FALSE))</f>
        <v>0</v>
      </c>
      <c r="K63" s="37" t="str">
        <f t="shared" si="81"/>
        <v>0</v>
      </c>
      <c r="L63" s="38">
        <f t="shared" si="36"/>
        <v>0</v>
      </c>
      <c r="M63" s="38">
        <f t="shared" si="37"/>
        <v>0</v>
      </c>
      <c r="N63" s="38">
        <f t="shared" si="38"/>
        <v>0</v>
      </c>
      <c r="O63" s="38">
        <f t="shared" si="39"/>
        <v>0</v>
      </c>
      <c r="P63" s="38">
        <f t="shared" si="40"/>
        <v>0</v>
      </c>
      <c r="Q63" s="39">
        <v>1</v>
      </c>
      <c r="R63" s="40">
        <f t="shared" si="41"/>
        <v>0</v>
      </c>
      <c r="S63" s="39">
        <v>1</v>
      </c>
      <c r="T63" s="41">
        <f t="shared" si="42"/>
        <v>0</v>
      </c>
      <c r="U63" s="42">
        <f t="shared" si="43"/>
        <v>0</v>
      </c>
      <c r="V63" s="43">
        <f t="shared" si="44"/>
        <v>0</v>
      </c>
      <c r="W63" s="197"/>
      <c r="X63" s="44">
        <f t="shared" si="45"/>
        <v>0</v>
      </c>
      <c r="Y63" s="45">
        <f t="shared" si="46"/>
        <v>0</v>
      </c>
      <c r="Z63" s="46" t="s">
        <v>0</v>
      </c>
      <c r="AA63" s="39">
        <v>1</v>
      </c>
      <c r="AB63" s="47">
        <f t="shared" si="47"/>
        <v>0</v>
      </c>
      <c r="AC63" s="39">
        <v>1</v>
      </c>
      <c r="AD63" s="47">
        <f t="shared" si="48"/>
        <v>0</v>
      </c>
      <c r="AE63" s="39">
        <v>1</v>
      </c>
      <c r="AF63" s="47">
        <f t="shared" si="49"/>
        <v>0</v>
      </c>
      <c r="AG63" s="62"/>
      <c r="AH63" s="194">
        <f t="shared" si="50"/>
        <v>3</v>
      </c>
      <c r="AI63" s="49">
        <f t="shared" si="67"/>
        <v>0</v>
      </c>
      <c r="AJ63" s="50">
        <f t="shared" si="68"/>
        <v>0</v>
      </c>
      <c r="AK63" s="62"/>
      <c r="AL63" s="194">
        <f t="shared" si="53"/>
        <v>3</v>
      </c>
      <c r="AM63" s="49">
        <f t="shared" si="69"/>
        <v>0</v>
      </c>
      <c r="AN63" s="50">
        <f t="shared" si="70"/>
        <v>0</v>
      </c>
      <c r="AO63" s="48"/>
      <c r="AP63" s="49">
        <f t="shared" si="71"/>
        <v>0</v>
      </c>
      <c r="AQ63" s="50">
        <f t="shared" si="72"/>
        <v>0</v>
      </c>
      <c r="AR63" s="62"/>
      <c r="AS63" s="49">
        <f t="shared" si="73"/>
        <v>0</v>
      </c>
      <c r="AT63" s="50">
        <f t="shared" si="74"/>
        <v>0</v>
      </c>
      <c r="AU63" s="62"/>
      <c r="AV63" s="49">
        <f t="shared" si="75"/>
        <v>0</v>
      </c>
      <c r="AW63" s="50">
        <f t="shared" si="76"/>
        <v>0</v>
      </c>
      <c r="AX63" s="48"/>
      <c r="AY63" s="49">
        <f t="shared" si="77"/>
        <v>0</v>
      </c>
      <c r="AZ63" s="50">
        <f t="shared" si="78"/>
        <v>0</v>
      </c>
      <c r="BA63" s="62"/>
      <c r="BB63" s="49">
        <f t="shared" si="79"/>
        <v>0</v>
      </c>
      <c r="BC63" s="50">
        <f t="shared" si="80"/>
        <v>0</v>
      </c>
      <c r="BD63" s="51">
        <f t="shared" si="66"/>
        <v>0</v>
      </c>
    </row>
    <row r="64" spans="1:56" hidden="1">
      <c r="A64" s="32"/>
      <c r="B64" s="61"/>
      <c r="C64" s="33"/>
      <c r="D64" s="34"/>
      <c r="E64" s="35"/>
      <c r="F64" s="266"/>
      <c r="G64" s="73"/>
      <c r="H64" s="72"/>
      <c r="I64" s="74">
        <f>IF(H64=Tablas!$B$5,Tablas!$C$5,VLOOKUP(H64,Tablas!$B$5:$D$40,2,FALSE))</f>
        <v>1</v>
      </c>
      <c r="J64" s="71">
        <f>IF(I64=0,"",VLOOKUP(I64,Tablas!$C$5:$D$40,2,FALSE))</f>
        <v>0</v>
      </c>
      <c r="K64" s="37" t="str">
        <f t="shared" si="81"/>
        <v>0</v>
      </c>
      <c r="L64" s="38">
        <f t="shared" si="36"/>
        <v>0</v>
      </c>
      <c r="M64" s="38">
        <f t="shared" si="37"/>
        <v>0</v>
      </c>
      <c r="N64" s="38">
        <f t="shared" si="38"/>
        <v>0</v>
      </c>
      <c r="O64" s="38">
        <f t="shared" si="39"/>
        <v>0</v>
      </c>
      <c r="P64" s="38">
        <f t="shared" si="40"/>
        <v>0</v>
      </c>
      <c r="Q64" s="39">
        <v>1</v>
      </c>
      <c r="R64" s="40">
        <f t="shared" si="41"/>
        <v>0</v>
      </c>
      <c r="S64" s="39">
        <v>1</v>
      </c>
      <c r="T64" s="41">
        <f t="shared" si="42"/>
        <v>0</v>
      </c>
      <c r="U64" s="42">
        <f t="shared" si="43"/>
        <v>0</v>
      </c>
      <c r="V64" s="43">
        <f t="shared" si="44"/>
        <v>0</v>
      </c>
      <c r="W64" s="197"/>
      <c r="X64" s="44">
        <f t="shared" si="45"/>
        <v>0</v>
      </c>
      <c r="Y64" s="45">
        <f t="shared" si="46"/>
        <v>0</v>
      </c>
      <c r="Z64" s="46" t="s">
        <v>0</v>
      </c>
      <c r="AA64" s="39">
        <v>1</v>
      </c>
      <c r="AB64" s="47">
        <f t="shared" si="47"/>
        <v>0</v>
      </c>
      <c r="AC64" s="39">
        <v>1</v>
      </c>
      <c r="AD64" s="47">
        <f t="shared" si="48"/>
        <v>0</v>
      </c>
      <c r="AE64" s="39">
        <v>1</v>
      </c>
      <c r="AF64" s="47">
        <f t="shared" si="49"/>
        <v>0</v>
      </c>
      <c r="AG64" s="62"/>
      <c r="AH64" s="194">
        <f t="shared" si="50"/>
        <v>3</v>
      </c>
      <c r="AI64" s="49">
        <f t="shared" si="67"/>
        <v>0</v>
      </c>
      <c r="AJ64" s="50">
        <f t="shared" si="68"/>
        <v>0</v>
      </c>
      <c r="AK64" s="62"/>
      <c r="AL64" s="194">
        <f t="shared" si="53"/>
        <v>3</v>
      </c>
      <c r="AM64" s="49">
        <f t="shared" si="69"/>
        <v>0</v>
      </c>
      <c r="AN64" s="50">
        <f t="shared" si="70"/>
        <v>0</v>
      </c>
      <c r="AO64" s="48"/>
      <c r="AP64" s="49">
        <f t="shared" si="71"/>
        <v>0</v>
      </c>
      <c r="AQ64" s="50">
        <f t="shared" si="72"/>
        <v>0</v>
      </c>
      <c r="AR64" s="62"/>
      <c r="AS64" s="49">
        <f t="shared" si="73"/>
        <v>0</v>
      </c>
      <c r="AT64" s="50">
        <f t="shared" si="74"/>
        <v>0</v>
      </c>
      <c r="AU64" s="62"/>
      <c r="AV64" s="49">
        <f t="shared" si="75"/>
        <v>0</v>
      </c>
      <c r="AW64" s="50">
        <f t="shared" si="76"/>
        <v>0</v>
      </c>
      <c r="AX64" s="48"/>
      <c r="AY64" s="49">
        <f t="shared" si="77"/>
        <v>0</v>
      </c>
      <c r="AZ64" s="50">
        <f t="shared" si="78"/>
        <v>0</v>
      </c>
      <c r="BA64" s="62"/>
      <c r="BB64" s="49">
        <f t="shared" si="79"/>
        <v>0</v>
      </c>
      <c r="BC64" s="50">
        <f t="shared" si="80"/>
        <v>0</v>
      </c>
      <c r="BD64" s="51">
        <f t="shared" si="66"/>
        <v>0</v>
      </c>
    </row>
    <row r="65" spans="1:56" hidden="1">
      <c r="A65" s="32"/>
      <c r="B65" s="61"/>
      <c r="C65" s="33"/>
      <c r="D65" s="34"/>
      <c r="E65" s="35"/>
      <c r="F65" s="266"/>
      <c r="G65" s="73"/>
      <c r="H65" s="72"/>
      <c r="I65" s="74">
        <f>IF(H65=Tablas!$B$5,Tablas!$C$5,VLOOKUP(H65,Tablas!$B$5:$D$40,2,FALSE))</f>
        <v>1</v>
      </c>
      <c r="J65" s="71">
        <f>IF(I65=0,"",VLOOKUP(I65,Tablas!$C$5:$D$40,2,FALSE))</f>
        <v>0</v>
      </c>
      <c r="K65" s="37" t="str">
        <f t="shared" si="81"/>
        <v>0</v>
      </c>
      <c r="L65" s="38">
        <f t="shared" si="36"/>
        <v>0</v>
      </c>
      <c r="M65" s="38">
        <f t="shared" si="37"/>
        <v>0</v>
      </c>
      <c r="N65" s="38">
        <f t="shared" si="38"/>
        <v>0</v>
      </c>
      <c r="O65" s="38">
        <f t="shared" si="39"/>
        <v>0</v>
      </c>
      <c r="P65" s="38">
        <f t="shared" si="40"/>
        <v>0</v>
      </c>
      <c r="Q65" s="39">
        <v>1</v>
      </c>
      <c r="R65" s="40">
        <f t="shared" si="41"/>
        <v>0</v>
      </c>
      <c r="S65" s="39">
        <v>1</v>
      </c>
      <c r="T65" s="41">
        <f t="shared" si="42"/>
        <v>0</v>
      </c>
      <c r="U65" s="42">
        <f t="shared" si="43"/>
        <v>0</v>
      </c>
      <c r="V65" s="43">
        <f t="shared" si="44"/>
        <v>0</v>
      </c>
      <c r="W65" s="197"/>
      <c r="X65" s="44">
        <f t="shared" si="45"/>
        <v>0</v>
      </c>
      <c r="Y65" s="45">
        <f t="shared" si="46"/>
        <v>0</v>
      </c>
      <c r="Z65" s="46" t="s">
        <v>0</v>
      </c>
      <c r="AA65" s="39">
        <v>1</v>
      </c>
      <c r="AB65" s="47">
        <f t="shared" si="47"/>
        <v>0</v>
      </c>
      <c r="AC65" s="39">
        <v>1</v>
      </c>
      <c r="AD65" s="47">
        <f t="shared" si="48"/>
        <v>0</v>
      </c>
      <c r="AE65" s="39">
        <v>1</v>
      </c>
      <c r="AF65" s="47">
        <f t="shared" si="49"/>
        <v>0</v>
      </c>
      <c r="AG65" s="62"/>
      <c r="AH65" s="194">
        <f t="shared" si="50"/>
        <v>3</v>
      </c>
      <c r="AI65" s="49">
        <f t="shared" si="67"/>
        <v>0</v>
      </c>
      <c r="AJ65" s="50">
        <f t="shared" si="68"/>
        <v>0</v>
      </c>
      <c r="AK65" s="62"/>
      <c r="AL65" s="194">
        <f t="shared" si="53"/>
        <v>3</v>
      </c>
      <c r="AM65" s="49">
        <f t="shared" si="69"/>
        <v>0</v>
      </c>
      <c r="AN65" s="50">
        <f t="shared" si="70"/>
        <v>0</v>
      </c>
      <c r="AO65" s="48"/>
      <c r="AP65" s="49">
        <f t="shared" si="71"/>
        <v>0</v>
      </c>
      <c r="AQ65" s="50">
        <f t="shared" si="72"/>
        <v>0</v>
      </c>
      <c r="AR65" s="62"/>
      <c r="AS65" s="49">
        <f t="shared" si="73"/>
        <v>0</v>
      </c>
      <c r="AT65" s="50">
        <f t="shared" si="74"/>
        <v>0</v>
      </c>
      <c r="AU65" s="62"/>
      <c r="AV65" s="49">
        <f t="shared" si="75"/>
        <v>0</v>
      </c>
      <c r="AW65" s="50">
        <f t="shared" si="76"/>
        <v>0</v>
      </c>
      <c r="AX65" s="48"/>
      <c r="AY65" s="49">
        <f t="shared" si="77"/>
        <v>0</v>
      </c>
      <c r="AZ65" s="50">
        <f t="shared" si="78"/>
        <v>0</v>
      </c>
      <c r="BA65" s="62"/>
      <c r="BB65" s="49">
        <f t="shared" si="79"/>
        <v>0</v>
      </c>
      <c r="BC65" s="50">
        <f t="shared" si="80"/>
        <v>0</v>
      </c>
      <c r="BD65" s="51">
        <f t="shared" si="66"/>
        <v>0</v>
      </c>
    </row>
    <row r="66" spans="1:56" hidden="1">
      <c r="A66" s="32"/>
      <c r="B66" s="61"/>
      <c r="C66" s="33"/>
      <c r="D66" s="34"/>
      <c r="E66" s="35"/>
      <c r="F66" s="266"/>
      <c r="G66" s="73"/>
      <c r="H66" s="72"/>
      <c r="I66" s="74">
        <f>IF(H66=Tablas!$B$5,Tablas!$C$5,VLOOKUP(H66,Tablas!$B$5:$D$40,2,FALSE))</f>
        <v>1</v>
      </c>
      <c r="J66" s="71">
        <f>IF(I66=0,"",VLOOKUP(I66,Tablas!$C$5:$D$40,2,FALSE))</f>
        <v>0</v>
      </c>
      <c r="K66" s="37" t="str">
        <f t="shared" si="81"/>
        <v>0</v>
      </c>
      <c r="L66" s="38">
        <f t="shared" si="36"/>
        <v>0</v>
      </c>
      <c r="M66" s="38">
        <f t="shared" si="37"/>
        <v>0</v>
      </c>
      <c r="N66" s="38">
        <f t="shared" si="38"/>
        <v>0</v>
      </c>
      <c r="O66" s="38">
        <f t="shared" si="39"/>
        <v>0</v>
      </c>
      <c r="P66" s="38">
        <f t="shared" si="40"/>
        <v>0</v>
      </c>
      <c r="Q66" s="39">
        <v>1</v>
      </c>
      <c r="R66" s="40">
        <f t="shared" si="41"/>
        <v>0</v>
      </c>
      <c r="S66" s="39">
        <v>1</v>
      </c>
      <c r="T66" s="41">
        <f t="shared" si="42"/>
        <v>0</v>
      </c>
      <c r="U66" s="42">
        <f t="shared" si="43"/>
        <v>0</v>
      </c>
      <c r="V66" s="43">
        <f t="shared" si="44"/>
        <v>0</v>
      </c>
      <c r="W66" s="197"/>
      <c r="X66" s="44">
        <f t="shared" si="45"/>
        <v>0</v>
      </c>
      <c r="Y66" s="45">
        <f t="shared" si="46"/>
        <v>0</v>
      </c>
      <c r="Z66" s="46" t="s">
        <v>0</v>
      </c>
      <c r="AA66" s="39">
        <v>1</v>
      </c>
      <c r="AB66" s="47">
        <f t="shared" si="47"/>
        <v>0</v>
      </c>
      <c r="AC66" s="39">
        <v>1</v>
      </c>
      <c r="AD66" s="47">
        <f t="shared" si="48"/>
        <v>0</v>
      </c>
      <c r="AE66" s="39">
        <v>1</v>
      </c>
      <c r="AF66" s="47">
        <f t="shared" si="49"/>
        <v>0</v>
      </c>
      <c r="AG66" s="62"/>
      <c r="AH66" s="194">
        <f t="shared" si="50"/>
        <v>3</v>
      </c>
      <c r="AI66" s="49">
        <f t="shared" si="67"/>
        <v>0</v>
      </c>
      <c r="AJ66" s="50">
        <f t="shared" si="68"/>
        <v>0</v>
      </c>
      <c r="AK66" s="62"/>
      <c r="AL66" s="194">
        <f t="shared" si="53"/>
        <v>3</v>
      </c>
      <c r="AM66" s="49">
        <f t="shared" si="69"/>
        <v>0</v>
      </c>
      <c r="AN66" s="50">
        <f t="shared" si="70"/>
        <v>0</v>
      </c>
      <c r="AO66" s="48"/>
      <c r="AP66" s="49">
        <f t="shared" si="71"/>
        <v>0</v>
      </c>
      <c r="AQ66" s="50">
        <f t="shared" si="72"/>
        <v>0</v>
      </c>
      <c r="AR66" s="62"/>
      <c r="AS66" s="49">
        <f t="shared" si="73"/>
        <v>0</v>
      </c>
      <c r="AT66" s="50">
        <f t="shared" si="74"/>
        <v>0</v>
      </c>
      <c r="AU66" s="62"/>
      <c r="AV66" s="49">
        <f t="shared" si="75"/>
        <v>0</v>
      </c>
      <c r="AW66" s="50">
        <f t="shared" si="76"/>
        <v>0</v>
      </c>
      <c r="AX66" s="48"/>
      <c r="AY66" s="49">
        <f t="shared" si="77"/>
        <v>0</v>
      </c>
      <c r="AZ66" s="50">
        <f t="shared" si="78"/>
        <v>0</v>
      </c>
      <c r="BA66" s="62"/>
      <c r="BB66" s="49">
        <f t="shared" si="79"/>
        <v>0</v>
      </c>
      <c r="BC66" s="50">
        <f t="shared" si="80"/>
        <v>0</v>
      </c>
      <c r="BD66" s="51">
        <f t="shared" si="66"/>
        <v>0</v>
      </c>
    </row>
    <row r="67" spans="1:56" hidden="1">
      <c r="A67" s="32"/>
      <c r="B67" s="61"/>
      <c r="C67" s="33"/>
      <c r="D67" s="34"/>
      <c r="E67" s="35"/>
      <c r="F67" s="266"/>
      <c r="G67" s="73"/>
      <c r="H67" s="72"/>
      <c r="I67" s="74">
        <f>IF(H67=Tablas!$B$5,Tablas!$C$5,VLOOKUP(H67,Tablas!$B$5:$D$40,2,FALSE))</f>
        <v>1</v>
      </c>
      <c r="J67" s="71">
        <f>IF(I67=0,"",VLOOKUP(I67,Tablas!$C$5:$D$40,2,FALSE))</f>
        <v>0</v>
      </c>
      <c r="K67" s="37" t="str">
        <f t="shared" si="81"/>
        <v>0</v>
      </c>
      <c r="L67" s="38">
        <f t="shared" si="36"/>
        <v>0</v>
      </c>
      <c r="M67" s="38">
        <f t="shared" si="37"/>
        <v>0</v>
      </c>
      <c r="N67" s="38">
        <f t="shared" si="38"/>
        <v>0</v>
      </c>
      <c r="O67" s="38">
        <f t="shared" si="39"/>
        <v>0</v>
      </c>
      <c r="P67" s="38">
        <f t="shared" si="40"/>
        <v>0</v>
      </c>
      <c r="Q67" s="39">
        <v>1</v>
      </c>
      <c r="R67" s="40">
        <f t="shared" si="41"/>
        <v>0</v>
      </c>
      <c r="S67" s="39">
        <v>1</v>
      </c>
      <c r="T67" s="41">
        <f t="shared" si="42"/>
        <v>0</v>
      </c>
      <c r="U67" s="42">
        <f t="shared" si="43"/>
        <v>0</v>
      </c>
      <c r="V67" s="43">
        <f t="shared" si="44"/>
        <v>0</v>
      </c>
      <c r="W67" s="197"/>
      <c r="X67" s="44">
        <f t="shared" si="45"/>
        <v>0</v>
      </c>
      <c r="Y67" s="45">
        <f t="shared" si="46"/>
        <v>0</v>
      </c>
      <c r="Z67" s="46" t="s">
        <v>0</v>
      </c>
      <c r="AA67" s="39">
        <v>1</v>
      </c>
      <c r="AB67" s="47">
        <f t="shared" si="47"/>
        <v>0</v>
      </c>
      <c r="AC67" s="39">
        <v>1</v>
      </c>
      <c r="AD67" s="47">
        <f t="shared" si="48"/>
        <v>0</v>
      </c>
      <c r="AE67" s="39">
        <v>1</v>
      </c>
      <c r="AF67" s="47">
        <f t="shared" si="49"/>
        <v>0</v>
      </c>
      <c r="AG67" s="62"/>
      <c r="AH67" s="194">
        <f t="shared" si="50"/>
        <v>3</v>
      </c>
      <c r="AI67" s="49">
        <f t="shared" si="67"/>
        <v>0</v>
      </c>
      <c r="AJ67" s="50">
        <f t="shared" si="68"/>
        <v>0</v>
      </c>
      <c r="AK67" s="62"/>
      <c r="AL67" s="194">
        <f t="shared" si="53"/>
        <v>3</v>
      </c>
      <c r="AM67" s="49">
        <f t="shared" si="69"/>
        <v>0</v>
      </c>
      <c r="AN67" s="50">
        <f t="shared" si="70"/>
        <v>0</v>
      </c>
      <c r="AO67" s="48"/>
      <c r="AP67" s="49">
        <f t="shared" si="71"/>
        <v>0</v>
      </c>
      <c r="AQ67" s="50">
        <f t="shared" si="72"/>
        <v>0</v>
      </c>
      <c r="AR67" s="62"/>
      <c r="AS67" s="49">
        <f t="shared" si="73"/>
        <v>0</v>
      </c>
      <c r="AT67" s="50">
        <f t="shared" si="74"/>
        <v>0</v>
      </c>
      <c r="AU67" s="62"/>
      <c r="AV67" s="49">
        <f t="shared" si="75"/>
        <v>0</v>
      </c>
      <c r="AW67" s="50">
        <f t="shared" si="76"/>
        <v>0</v>
      </c>
      <c r="AX67" s="48"/>
      <c r="AY67" s="49">
        <f t="shared" si="77"/>
        <v>0</v>
      </c>
      <c r="AZ67" s="50">
        <f t="shared" si="78"/>
        <v>0</v>
      </c>
      <c r="BA67" s="62"/>
      <c r="BB67" s="49">
        <f t="shared" si="79"/>
        <v>0</v>
      </c>
      <c r="BC67" s="50">
        <f t="shared" si="80"/>
        <v>0</v>
      </c>
      <c r="BD67" s="51">
        <f t="shared" si="66"/>
        <v>0</v>
      </c>
    </row>
    <row r="68" spans="1:56" hidden="1">
      <c r="A68" s="32"/>
      <c r="B68" s="61"/>
      <c r="C68" s="33"/>
      <c r="D68" s="34"/>
      <c r="E68" s="35"/>
      <c r="F68" s="266"/>
      <c r="G68" s="73"/>
      <c r="H68" s="72"/>
      <c r="I68" s="74">
        <f>IF(H68=Tablas!$B$5,Tablas!$C$5,VLOOKUP(H68,Tablas!$B$5:$D$40,2,FALSE))</f>
        <v>1</v>
      </c>
      <c r="J68" s="71">
        <f>IF(I68=0,"",VLOOKUP(I68,Tablas!$C$5:$D$40,2,FALSE))</f>
        <v>0</v>
      </c>
      <c r="K68" s="37" t="str">
        <f t="shared" si="81"/>
        <v>0</v>
      </c>
      <c r="L68" s="38">
        <f t="shared" si="36"/>
        <v>0</v>
      </c>
      <c r="M68" s="38">
        <f t="shared" si="37"/>
        <v>0</v>
      </c>
      <c r="N68" s="38">
        <f t="shared" si="38"/>
        <v>0</v>
      </c>
      <c r="O68" s="38">
        <f t="shared" si="39"/>
        <v>0</v>
      </c>
      <c r="P68" s="38">
        <f t="shared" si="40"/>
        <v>0</v>
      </c>
      <c r="Q68" s="39">
        <v>1</v>
      </c>
      <c r="R68" s="40">
        <f t="shared" si="41"/>
        <v>0</v>
      </c>
      <c r="S68" s="39">
        <v>1</v>
      </c>
      <c r="T68" s="41">
        <f t="shared" si="42"/>
        <v>0</v>
      </c>
      <c r="U68" s="42">
        <f t="shared" si="43"/>
        <v>0</v>
      </c>
      <c r="V68" s="43">
        <f t="shared" si="44"/>
        <v>0</v>
      </c>
      <c r="W68" s="197"/>
      <c r="X68" s="44">
        <f t="shared" si="45"/>
        <v>0</v>
      </c>
      <c r="Y68" s="45">
        <f t="shared" si="46"/>
        <v>0</v>
      </c>
      <c r="Z68" s="46" t="s">
        <v>0</v>
      </c>
      <c r="AA68" s="39">
        <v>1</v>
      </c>
      <c r="AB68" s="47">
        <f t="shared" si="47"/>
        <v>0</v>
      </c>
      <c r="AC68" s="39">
        <v>1</v>
      </c>
      <c r="AD68" s="47">
        <f t="shared" si="48"/>
        <v>0</v>
      </c>
      <c r="AE68" s="39">
        <v>1</v>
      </c>
      <c r="AF68" s="47">
        <f t="shared" si="49"/>
        <v>0</v>
      </c>
      <c r="AG68" s="62"/>
      <c r="AH68" s="194">
        <f t="shared" si="50"/>
        <v>3</v>
      </c>
      <c r="AI68" s="49">
        <f t="shared" si="67"/>
        <v>0</v>
      </c>
      <c r="AJ68" s="50">
        <f t="shared" si="68"/>
        <v>0</v>
      </c>
      <c r="AK68" s="62"/>
      <c r="AL68" s="194">
        <f t="shared" si="53"/>
        <v>3</v>
      </c>
      <c r="AM68" s="49">
        <f t="shared" si="69"/>
        <v>0</v>
      </c>
      <c r="AN68" s="50">
        <f t="shared" si="70"/>
        <v>0</v>
      </c>
      <c r="AO68" s="48"/>
      <c r="AP68" s="49">
        <f t="shared" si="71"/>
        <v>0</v>
      </c>
      <c r="AQ68" s="50">
        <f t="shared" si="72"/>
        <v>0</v>
      </c>
      <c r="AR68" s="62"/>
      <c r="AS68" s="49">
        <f t="shared" si="73"/>
        <v>0</v>
      </c>
      <c r="AT68" s="50">
        <f t="shared" si="74"/>
        <v>0</v>
      </c>
      <c r="AU68" s="62"/>
      <c r="AV68" s="49">
        <f t="shared" si="75"/>
        <v>0</v>
      </c>
      <c r="AW68" s="50">
        <f t="shared" si="76"/>
        <v>0</v>
      </c>
      <c r="AX68" s="48"/>
      <c r="AY68" s="49">
        <f t="shared" si="77"/>
        <v>0</v>
      </c>
      <c r="AZ68" s="50">
        <f t="shared" si="78"/>
        <v>0</v>
      </c>
      <c r="BA68" s="62"/>
      <c r="BB68" s="49">
        <f t="shared" si="79"/>
        <v>0</v>
      </c>
      <c r="BC68" s="50">
        <f t="shared" si="80"/>
        <v>0</v>
      </c>
      <c r="BD68" s="51">
        <f t="shared" si="66"/>
        <v>0</v>
      </c>
    </row>
    <row r="69" spans="1:56" hidden="1">
      <c r="A69" s="32"/>
      <c r="B69" s="61"/>
      <c r="C69" s="33"/>
      <c r="D69" s="34"/>
      <c r="E69" s="35"/>
      <c r="F69" s="266"/>
      <c r="G69" s="73"/>
      <c r="H69" s="72"/>
      <c r="I69" s="74">
        <f>IF(H69=Tablas!$B$5,Tablas!$C$5,VLOOKUP(H69,Tablas!$B$5:$D$40,2,FALSE))</f>
        <v>1</v>
      </c>
      <c r="J69" s="71">
        <f>IF(I69=0,"",VLOOKUP(I69,Tablas!$C$5:$D$40,2,FALSE))</f>
        <v>0</v>
      </c>
      <c r="K69" s="37" t="str">
        <f t="shared" si="81"/>
        <v>0</v>
      </c>
      <c r="L69" s="38">
        <f t="shared" si="36"/>
        <v>0</v>
      </c>
      <c r="M69" s="38">
        <f t="shared" si="37"/>
        <v>0</v>
      </c>
      <c r="N69" s="38">
        <f t="shared" si="38"/>
        <v>0</v>
      </c>
      <c r="O69" s="38">
        <f t="shared" si="39"/>
        <v>0</v>
      </c>
      <c r="P69" s="38">
        <f t="shared" si="40"/>
        <v>0</v>
      </c>
      <c r="Q69" s="39">
        <v>1</v>
      </c>
      <c r="R69" s="40">
        <f t="shared" si="41"/>
        <v>0</v>
      </c>
      <c r="S69" s="39">
        <v>1</v>
      </c>
      <c r="T69" s="41">
        <f t="shared" si="42"/>
        <v>0</v>
      </c>
      <c r="U69" s="42">
        <f t="shared" si="43"/>
        <v>0</v>
      </c>
      <c r="V69" s="43">
        <f t="shared" si="44"/>
        <v>0</v>
      </c>
      <c r="W69" s="197"/>
      <c r="X69" s="44">
        <f t="shared" si="45"/>
        <v>0</v>
      </c>
      <c r="Y69" s="45">
        <f t="shared" si="46"/>
        <v>0</v>
      </c>
      <c r="Z69" s="46" t="s">
        <v>0</v>
      </c>
      <c r="AA69" s="39">
        <v>1</v>
      </c>
      <c r="AB69" s="47">
        <f t="shared" si="47"/>
        <v>0</v>
      </c>
      <c r="AC69" s="39">
        <v>1</v>
      </c>
      <c r="AD69" s="47">
        <f t="shared" si="48"/>
        <v>0</v>
      </c>
      <c r="AE69" s="39">
        <v>1</v>
      </c>
      <c r="AF69" s="47">
        <f t="shared" si="49"/>
        <v>0</v>
      </c>
      <c r="AG69" s="62"/>
      <c r="AH69" s="194">
        <f t="shared" si="50"/>
        <v>3</v>
      </c>
      <c r="AI69" s="49">
        <f t="shared" si="67"/>
        <v>0</v>
      </c>
      <c r="AJ69" s="50">
        <f t="shared" si="68"/>
        <v>0</v>
      </c>
      <c r="AK69" s="62"/>
      <c r="AL69" s="194">
        <f t="shared" si="53"/>
        <v>3</v>
      </c>
      <c r="AM69" s="49">
        <f t="shared" si="69"/>
        <v>0</v>
      </c>
      <c r="AN69" s="50">
        <f t="shared" si="70"/>
        <v>0</v>
      </c>
      <c r="AO69" s="48"/>
      <c r="AP69" s="49">
        <f t="shared" si="71"/>
        <v>0</v>
      </c>
      <c r="AQ69" s="50">
        <f t="shared" si="72"/>
        <v>0</v>
      </c>
      <c r="AR69" s="62"/>
      <c r="AS69" s="49">
        <f t="shared" si="73"/>
        <v>0</v>
      </c>
      <c r="AT69" s="50">
        <f t="shared" si="74"/>
        <v>0</v>
      </c>
      <c r="AU69" s="62"/>
      <c r="AV69" s="49">
        <f t="shared" si="75"/>
        <v>0</v>
      </c>
      <c r="AW69" s="50">
        <f t="shared" si="76"/>
        <v>0</v>
      </c>
      <c r="AX69" s="48"/>
      <c r="AY69" s="49">
        <f t="shared" si="77"/>
        <v>0</v>
      </c>
      <c r="AZ69" s="50">
        <f t="shared" si="78"/>
        <v>0</v>
      </c>
      <c r="BA69" s="62"/>
      <c r="BB69" s="49">
        <f t="shared" si="79"/>
        <v>0</v>
      </c>
      <c r="BC69" s="50">
        <f t="shared" si="80"/>
        <v>0</v>
      </c>
      <c r="BD69" s="51">
        <f t="shared" si="66"/>
        <v>0</v>
      </c>
    </row>
    <row r="70" spans="1:56" hidden="1">
      <c r="A70" s="32"/>
      <c r="B70" s="61"/>
      <c r="C70" s="33"/>
      <c r="D70" s="34"/>
      <c r="E70" s="35"/>
      <c r="F70" s="266"/>
      <c r="G70" s="73"/>
      <c r="H70" s="72"/>
      <c r="I70" s="74">
        <f>IF(H70=Tablas!$B$5,Tablas!$C$5,VLOOKUP(H70,Tablas!$B$5:$D$40,2,FALSE))</f>
        <v>1</v>
      </c>
      <c r="J70" s="71">
        <f>IF(I70=0,"",VLOOKUP(I70,Tablas!$C$5:$D$40,2,FALSE))</f>
        <v>0</v>
      </c>
      <c r="K70" s="37" t="str">
        <f t="shared" si="81"/>
        <v>0</v>
      </c>
      <c r="L70" s="38">
        <f t="shared" si="36"/>
        <v>0</v>
      </c>
      <c r="M70" s="38">
        <f t="shared" si="37"/>
        <v>0</v>
      </c>
      <c r="N70" s="38">
        <f t="shared" si="38"/>
        <v>0</v>
      </c>
      <c r="O70" s="38">
        <f t="shared" si="39"/>
        <v>0</v>
      </c>
      <c r="P70" s="38">
        <f t="shared" si="40"/>
        <v>0</v>
      </c>
      <c r="Q70" s="39">
        <v>1</v>
      </c>
      <c r="R70" s="40">
        <f t="shared" si="41"/>
        <v>0</v>
      </c>
      <c r="S70" s="39">
        <v>1</v>
      </c>
      <c r="T70" s="41">
        <f t="shared" si="42"/>
        <v>0</v>
      </c>
      <c r="U70" s="42">
        <f t="shared" si="43"/>
        <v>0</v>
      </c>
      <c r="V70" s="43">
        <f t="shared" si="44"/>
        <v>0</v>
      </c>
      <c r="W70" s="197"/>
      <c r="X70" s="44">
        <f t="shared" si="45"/>
        <v>0</v>
      </c>
      <c r="Y70" s="45">
        <f t="shared" si="46"/>
        <v>0</v>
      </c>
      <c r="Z70" s="46" t="s">
        <v>0</v>
      </c>
      <c r="AA70" s="39">
        <v>1</v>
      </c>
      <c r="AB70" s="47">
        <f t="shared" si="47"/>
        <v>0</v>
      </c>
      <c r="AC70" s="39">
        <v>1</v>
      </c>
      <c r="AD70" s="47">
        <f t="shared" si="48"/>
        <v>0</v>
      </c>
      <c r="AE70" s="39">
        <v>1</v>
      </c>
      <c r="AF70" s="47">
        <f t="shared" si="49"/>
        <v>0</v>
      </c>
      <c r="AG70" s="62"/>
      <c r="AH70" s="194">
        <f t="shared" si="50"/>
        <v>3</v>
      </c>
      <c r="AI70" s="49">
        <f t="shared" si="67"/>
        <v>0</v>
      </c>
      <c r="AJ70" s="50">
        <f t="shared" si="68"/>
        <v>0</v>
      </c>
      <c r="AK70" s="62"/>
      <c r="AL70" s="194">
        <f t="shared" si="53"/>
        <v>3</v>
      </c>
      <c r="AM70" s="49">
        <f t="shared" si="69"/>
        <v>0</v>
      </c>
      <c r="AN70" s="50">
        <f t="shared" si="70"/>
        <v>0</v>
      </c>
      <c r="AO70" s="48"/>
      <c r="AP70" s="49">
        <f t="shared" si="71"/>
        <v>0</v>
      </c>
      <c r="AQ70" s="50">
        <f t="shared" si="72"/>
        <v>0</v>
      </c>
      <c r="AR70" s="62"/>
      <c r="AS70" s="49">
        <f t="shared" si="73"/>
        <v>0</v>
      </c>
      <c r="AT70" s="50">
        <f t="shared" si="74"/>
        <v>0</v>
      </c>
      <c r="AU70" s="62"/>
      <c r="AV70" s="49">
        <f t="shared" si="75"/>
        <v>0</v>
      </c>
      <c r="AW70" s="50">
        <f t="shared" si="76"/>
        <v>0</v>
      </c>
      <c r="AX70" s="48"/>
      <c r="AY70" s="49">
        <f t="shared" si="77"/>
        <v>0</v>
      </c>
      <c r="AZ70" s="50">
        <f t="shared" si="78"/>
        <v>0</v>
      </c>
      <c r="BA70" s="62"/>
      <c r="BB70" s="49">
        <f t="shared" si="79"/>
        <v>0</v>
      </c>
      <c r="BC70" s="50">
        <f t="shared" si="80"/>
        <v>0</v>
      </c>
      <c r="BD70" s="51">
        <f t="shared" si="66"/>
        <v>0</v>
      </c>
    </row>
    <row r="71" spans="1:56" hidden="1">
      <c r="A71" s="32"/>
      <c r="B71" s="61"/>
      <c r="C71" s="33"/>
      <c r="D71" s="34"/>
      <c r="E71" s="35"/>
      <c r="F71" s="266"/>
      <c r="G71" s="73"/>
      <c r="H71" s="72"/>
      <c r="I71" s="74">
        <f>IF(H71=Tablas!$B$5,Tablas!$C$5,VLOOKUP(H71,Tablas!$B$5:$D$40,2,FALSE))</f>
        <v>1</v>
      </c>
      <c r="J71" s="71">
        <f>IF(I71=0,"",VLOOKUP(I71,Tablas!$C$5:$D$40,2,FALSE))</f>
        <v>0</v>
      </c>
      <c r="K71" s="37" t="str">
        <f t="shared" si="81"/>
        <v>0</v>
      </c>
      <c r="L71" s="38">
        <f t="shared" si="36"/>
        <v>0</v>
      </c>
      <c r="M71" s="38">
        <f t="shared" si="37"/>
        <v>0</v>
      </c>
      <c r="N71" s="38">
        <f t="shared" si="38"/>
        <v>0</v>
      </c>
      <c r="O71" s="38">
        <f t="shared" si="39"/>
        <v>0</v>
      </c>
      <c r="P71" s="38">
        <f t="shared" si="40"/>
        <v>0</v>
      </c>
      <c r="Q71" s="39">
        <v>1</v>
      </c>
      <c r="R71" s="40">
        <f t="shared" si="41"/>
        <v>0</v>
      </c>
      <c r="S71" s="39">
        <v>1</v>
      </c>
      <c r="T71" s="41">
        <f t="shared" si="42"/>
        <v>0</v>
      </c>
      <c r="U71" s="42">
        <f t="shared" si="43"/>
        <v>0</v>
      </c>
      <c r="V71" s="43">
        <f t="shared" si="44"/>
        <v>0</v>
      </c>
      <c r="W71" s="197"/>
      <c r="X71" s="44">
        <f t="shared" si="45"/>
        <v>0</v>
      </c>
      <c r="Y71" s="45">
        <f t="shared" si="46"/>
        <v>0</v>
      </c>
      <c r="Z71" s="46" t="s">
        <v>0</v>
      </c>
      <c r="AA71" s="39">
        <v>1</v>
      </c>
      <c r="AB71" s="47">
        <f t="shared" si="47"/>
        <v>0</v>
      </c>
      <c r="AC71" s="39">
        <v>1</v>
      </c>
      <c r="AD71" s="47">
        <f t="shared" si="48"/>
        <v>0</v>
      </c>
      <c r="AE71" s="39">
        <v>1</v>
      </c>
      <c r="AF71" s="47">
        <f t="shared" si="49"/>
        <v>0</v>
      </c>
      <c r="AG71" s="62"/>
      <c r="AH71" s="194">
        <f t="shared" si="50"/>
        <v>3</v>
      </c>
      <c r="AI71" s="49">
        <f t="shared" si="67"/>
        <v>0</v>
      </c>
      <c r="AJ71" s="50">
        <f t="shared" si="68"/>
        <v>0</v>
      </c>
      <c r="AK71" s="62"/>
      <c r="AL71" s="194">
        <f t="shared" si="53"/>
        <v>3</v>
      </c>
      <c r="AM71" s="49">
        <f t="shared" si="69"/>
        <v>0</v>
      </c>
      <c r="AN71" s="50">
        <f t="shared" si="70"/>
        <v>0</v>
      </c>
      <c r="AO71" s="48"/>
      <c r="AP71" s="49">
        <f t="shared" si="71"/>
        <v>0</v>
      </c>
      <c r="AQ71" s="50">
        <f t="shared" si="72"/>
        <v>0</v>
      </c>
      <c r="AR71" s="62"/>
      <c r="AS71" s="49">
        <f t="shared" si="73"/>
        <v>0</v>
      </c>
      <c r="AT71" s="50">
        <f t="shared" si="74"/>
        <v>0</v>
      </c>
      <c r="AU71" s="62"/>
      <c r="AV71" s="49">
        <f t="shared" si="75"/>
        <v>0</v>
      </c>
      <c r="AW71" s="50">
        <f t="shared" si="76"/>
        <v>0</v>
      </c>
      <c r="AX71" s="48"/>
      <c r="AY71" s="49">
        <f t="shared" si="77"/>
        <v>0</v>
      </c>
      <c r="AZ71" s="50">
        <f t="shared" si="78"/>
        <v>0</v>
      </c>
      <c r="BA71" s="62"/>
      <c r="BB71" s="49">
        <f t="shared" si="79"/>
        <v>0</v>
      </c>
      <c r="BC71" s="50">
        <f t="shared" si="80"/>
        <v>0</v>
      </c>
      <c r="BD71" s="51">
        <f t="shared" si="66"/>
        <v>0</v>
      </c>
    </row>
    <row r="72" spans="1:56" hidden="1">
      <c r="A72" s="32"/>
      <c r="B72" s="61"/>
      <c r="C72" s="33"/>
      <c r="D72" s="34"/>
      <c r="E72" s="35"/>
      <c r="F72" s="266"/>
      <c r="G72" s="73"/>
      <c r="H72" s="72"/>
      <c r="I72" s="74">
        <f>IF(H72=Tablas!$B$5,Tablas!$C$5,VLOOKUP(H72,Tablas!$B$5:$D$40,2,FALSE))</f>
        <v>1</v>
      </c>
      <c r="J72" s="71">
        <f>IF(I72=0,"",VLOOKUP(I72,Tablas!$C$5:$D$40,2,FALSE))</f>
        <v>0</v>
      </c>
      <c r="K72" s="37" t="str">
        <f t="shared" si="81"/>
        <v>0</v>
      </c>
      <c r="L72" s="38">
        <f t="shared" ref="L72:L111" si="82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111" si="83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111" si="84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111" si="85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111" si="86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111" si="87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111" si="88">(IF($Y72=7,$K72,)+IF($Y72=21,$K72*3,)+IF($Y72=42,$K72*6,0)+IF($Y72=28,$K72*4,0)+IF($Y72=14,$K72*2,))*S72</f>
        <v>0</v>
      </c>
      <c r="U72" s="42">
        <f t="shared" si="43"/>
        <v>0</v>
      </c>
      <c r="V72" s="43">
        <f t="shared" si="44"/>
        <v>0</v>
      </c>
      <c r="W72" s="197"/>
      <c r="X72" s="44">
        <f t="shared" si="45"/>
        <v>0</v>
      </c>
      <c r="Y72" s="45">
        <f t="shared" si="46"/>
        <v>0</v>
      </c>
      <c r="Z72" s="46" t="s">
        <v>0</v>
      </c>
      <c r="AA72" s="39">
        <v>1</v>
      </c>
      <c r="AB72" s="47">
        <f t="shared" si="47"/>
        <v>0</v>
      </c>
      <c r="AC72" s="39">
        <v>1</v>
      </c>
      <c r="AD72" s="47">
        <f t="shared" si="48"/>
        <v>0</v>
      </c>
      <c r="AE72" s="39">
        <v>1</v>
      </c>
      <c r="AF72" s="47">
        <f t="shared" si="49"/>
        <v>0</v>
      </c>
      <c r="AG72" s="62"/>
      <c r="AH72" s="194">
        <f t="shared" ref="AH72:AH111" si="89">+$AI$4</f>
        <v>3</v>
      </c>
      <c r="AI72" s="49">
        <f t="shared" si="67"/>
        <v>0</v>
      </c>
      <c r="AJ72" s="50">
        <f t="shared" si="68"/>
        <v>0</v>
      </c>
      <c r="AK72" s="62"/>
      <c r="AL72" s="194">
        <f t="shared" ref="AL72:AL111" si="90">+$AM$4</f>
        <v>3</v>
      </c>
      <c r="AM72" s="49">
        <f t="shared" si="69"/>
        <v>0</v>
      </c>
      <c r="AN72" s="50">
        <f t="shared" si="70"/>
        <v>0</v>
      </c>
      <c r="AO72" s="48"/>
      <c r="AP72" s="49">
        <f t="shared" si="71"/>
        <v>0</v>
      </c>
      <c r="AQ72" s="50">
        <f t="shared" si="72"/>
        <v>0</v>
      </c>
      <c r="AR72" s="62"/>
      <c r="AS72" s="49">
        <f t="shared" si="73"/>
        <v>0</v>
      </c>
      <c r="AT72" s="50">
        <f t="shared" si="74"/>
        <v>0</v>
      </c>
      <c r="AU72" s="62"/>
      <c r="AV72" s="49">
        <f t="shared" si="75"/>
        <v>0</v>
      </c>
      <c r="AW72" s="50">
        <f t="shared" si="76"/>
        <v>0</v>
      </c>
      <c r="AX72" s="48"/>
      <c r="AY72" s="49">
        <f t="shared" si="77"/>
        <v>0</v>
      </c>
      <c r="AZ72" s="50">
        <f t="shared" si="78"/>
        <v>0</v>
      </c>
      <c r="BA72" s="62"/>
      <c r="BB72" s="49">
        <f t="shared" si="79"/>
        <v>0</v>
      </c>
      <c r="BC72" s="50">
        <f t="shared" si="80"/>
        <v>0</v>
      </c>
      <c r="BD72" s="51">
        <f t="shared" si="66"/>
        <v>0</v>
      </c>
    </row>
    <row r="73" spans="1:56" hidden="1">
      <c r="A73" s="32"/>
      <c r="B73" s="61"/>
      <c r="C73" s="33"/>
      <c r="D73" s="34"/>
      <c r="E73" s="35"/>
      <c r="F73" s="266"/>
      <c r="G73" s="73"/>
      <c r="H73" s="72"/>
      <c r="I73" s="74">
        <f>IF(H73=Tablas!$B$5,Tablas!$C$5,VLOOKUP(H73,Tablas!$B$5:$D$40,2,FALSE))</f>
        <v>1</v>
      </c>
      <c r="J73" s="71">
        <f>IF(I73=0,"",VLOOKUP(I73,Tablas!$C$5:$D$40,2,FALSE))</f>
        <v>0</v>
      </c>
      <c r="K73" s="37" t="str">
        <f t="shared" ref="K73:K104" si="91">IF(G73=0,"0",F73/G73)</f>
        <v>0</v>
      </c>
      <c r="L73" s="38">
        <f t="shared" si="82"/>
        <v>0</v>
      </c>
      <c r="M73" s="38">
        <f t="shared" si="83"/>
        <v>0</v>
      </c>
      <c r="N73" s="38">
        <f t="shared" si="84"/>
        <v>0</v>
      </c>
      <c r="O73" s="38">
        <f t="shared" si="85"/>
        <v>0</v>
      </c>
      <c r="P73" s="38">
        <f t="shared" si="86"/>
        <v>0</v>
      </c>
      <c r="Q73" s="39">
        <v>1</v>
      </c>
      <c r="R73" s="40">
        <f t="shared" si="87"/>
        <v>0</v>
      </c>
      <c r="S73" s="39">
        <v>1</v>
      </c>
      <c r="T73" s="41">
        <f t="shared" si="88"/>
        <v>0</v>
      </c>
      <c r="U73" s="42">
        <f t="shared" ref="U73:U111" si="92">SUM(+L73+M73+N73+O73+P73+R73+T73)</f>
        <v>0</v>
      </c>
      <c r="V73" s="43">
        <f t="shared" ref="V73:V111" si="93">+U73*4.345</f>
        <v>0</v>
      </c>
      <c r="W73" s="197"/>
      <c r="X73" s="44">
        <f t="shared" ref="X73:X111" si="94">IF(V73="","",$X$4*V73)</f>
        <v>0</v>
      </c>
      <c r="Y73" s="45">
        <f t="shared" ref="Y73:Y111" si="95">ROUND(J73/4.3452380952381,1)</f>
        <v>0</v>
      </c>
      <c r="Z73" s="46" t="s">
        <v>0</v>
      </c>
      <c r="AA73" s="39">
        <v>1</v>
      </c>
      <c r="AB73" s="47">
        <f t="shared" ref="AB73:AB111" si="96">+IF($Z73="M",$U73,IF($Z73="MT",$U73/2,IF(Z73="MN",$U73/2,IF($Z73="MTN",$U73/3,0))))*AA73</f>
        <v>0</v>
      </c>
      <c r="AC73" s="39">
        <v>1</v>
      </c>
      <c r="AD73" s="47">
        <f t="shared" ref="AD73:AD111" si="97">+IF($Z73="T",$U73,IF($Z73="MT",$U73/2,IF($Z73="TN",$U73/2,IF($Z73="MTN",$U73/3,0))))*AC73</f>
        <v>0</v>
      </c>
      <c r="AE73" s="39">
        <v>1</v>
      </c>
      <c r="AF73" s="47">
        <f t="shared" ref="AF73:AF111" si="98">+IF($Z73="N",$U73,IF($Z73="MN",$U73/2,IF($Z73="TN",$U73/2,IF($Z73="MTN",$U73/3,0))))*AE73</f>
        <v>0</v>
      </c>
      <c r="AG73" s="62"/>
      <c r="AH73" s="194">
        <f t="shared" si="89"/>
        <v>3</v>
      </c>
      <c r="AI73" s="49">
        <f t="shared" ref="AI73:AI111" si="99">IF(AJ$4=0,0,(AG73/AJ$4))</f>
        <v>0</v>
      </c>
      <c r="AJ73" s="50">
        <f t="shared" ref="AJ73:AJ111" si="100">IF(AJ$4=0,0,(AI73*AI$4/12))</f>
        <v>0</v>
      </c>
      <c r="AK73" s="62"/>
      <c r="AL73" s="194">
        <f t="shared" si="90"/>
        <v>3</v>
      </c>
      <c r="AM73" s="49">
        <f t="shared" ref="AM73:AM111" si="101">IF(AN$4=0,0,(AK73/AN$4))</f>
        <v>0</v>
      </c>
      <c r="AN73" s="50">
        <f t="shared" ref="AN73:AN111" si="102">IF(AN$4=0,0,(AM73*AM$4/12))</f>
        <v>0</v>
      </c>
      <c r="AO73" s="48"/>
      <c r="AP73" s="49">
        <f t="shared" ref="AP73:AP111" si="103">IF(AQ$4=0,0,(AO73/AQ$4))</f>
        <v>0</v>
      </c>
      <c r="AQ73" s="50">
        <f t="shared" ref="AQ73:AQ111" si="104">IF(AQ$4=0,0,(AP73*AP$4/12))</f>
        <v>0</v>
      </c>
      <c r="AR73" s="62"/>
      <c r="AS73" s="49">
        <f t="shared" ref="AS73:AS111" si="105">IF(AT$4=0,0,(AR73/AT$4))</f>
        <v>0</v>
      </c>
      <c r="AT73" s="50">
        <f t="shared" ref="AT73:AT111" si="106">IF(AT$4=0,0,(AS73*AS$4/12))</f>
        <v>0</v>
      </c>
      <c r="AU73" s="62"/>
      <c r="AV73" s="49">
        <f t="shared" ref="AV73:AV111" si="107">IF(AW$4=0,0,(AU73/AW$4))</f>
        <v>0</v>
      </c>
      <c r="AW73" s="50">
        <f t="shared" ref="AW73:AW111" si="108">IF(AW$4=0,0,(AV73*AV$4/12))</f>
        <v>0</v>
      </c>
      <c r="AX73" s="48"/>
      <c r="AY73" s="49">
        <f t="shared" ref="AY73:AY111" si="109">IF(AZ$4=0,0,(AX73/AZ$4))</f>
        <v>0</v>
      </c>
      <c r="AZ73" s="50">
        <f t="shared" ref="AZ73:AZ111" si="110">IF(AZ$4=0,0,(AY73*AY$4/12))</f>
        <v>0</v>
      </c>
      <c r="BA73" s="62"/>
      <c r="BB73" s="49">
        <f t="shared" ref="BB73:BB111" si="111">IF(BC$4=0,0,(BA73/BC$4))</f>
        <v>0</v>
      </c>
      <c r="BC73" s="50">
        <f t="shared" ref="BC73:BC111" si="112">IF(BC$4=0,0,(BB73*BB$4/12))</f>
        <v>0</v>
      </c>
      <c r="BD73" s="51">
        <f t="shared" ref="BD73:BD111" si="113">+AJ73+AN73+AQ73+AT73+AW73+AZ73+BC73</f>
        <v>0</v>
      </c>
    </row>
    <row r="74" spans="1:56" hidden="1">
      <c r="A74" s="32"/>
      <c r="B74" s="61"/>
      <c r="C74" s="33"/>
      <c r="D74" s="34"/>
      <c r="E74" s="35"/>
      <c r="F74" s="266"/>
      <c r="G74" s="73"/>
      <c r="H74" s="72"/>
      <c r="I74" s="74">
        <f>IF(H74=Tablas!$B$5,Tablas!$C$5,VLOOKUP(H74,Tablas!$B$5:$D$40,2,FALSE))</f>
        <v>1</v>
      </c>
      <c r="J74" s="71">
        <f>IF(I74=0,"",VLOOKUP(I74,Tablas!$C$5:$D$40,2,FALSE))</f>
        <v>0</v>
      </c>
      <c r="K74" s="37" t="str">
        <f t="shared" si="91"/>
        <v>0</v>
      </c>
      <c r="L74" s="38">
        <f t="shared" si="82"/>
        <v>0</v>
      </c>
      <c r="M74" s="38">
        <f t="shared" si="83"/>
        <v>0</v>
      </c>
      <c r="N74" s="38">
        <f t="shared" si="84"/>
        <v>0</v>
      </c>
      <c r="O74" s="38">
        <f t="shared" si="85"/>
        <v>0</v>
      </c>
      <c r="P74" s="38">
        <f t="shared" si="86"/>
        <v>0</v>
      </c>
      <c r="Q74" s="39">
        <v>1</v>
      </c>
      <c r="R74" s="40">
        <f t="shared" si="87"/>
        <v>0</v>
      </c>
      <c r="S74" s="39">
        <v>1</v>
      </c>
      <c r="T74" s="41">
        <f t="shared" si="88"/>
        <v>0</v>
      </c>
      <c r="U74" s="42">
        <f t="shared" si="92"/>
        <v>0</v>
      </c>
      <c r="V74" s="43">
        <f t="shared" si="93"/>
        <v>0</v>
      </c>
      <c r="W74" s="197"/>
      <c r="X74" s="44">
        <f t="shared" si="94"/>
        <v>0</v>
      </c>
      <c r="Y74" s="45">
        <f t="shared" si="95"/>
        <v>0</v>
      </c>
      <c r="Z74" s="46" t="s">
        <v>0</v>
      </c>
      <c r="AA74" s="39">
        <v>1</v>
      </c>
      <c r="AB74" s="47">
        <f t="shared" si="96"/>
        <v>0</v>
      </c>
      <c r="AC74" s="39">
        <v>1</v>
      </c>
      <c r="AD74" s="47">
        <f t="shared" si="97"/>
        <v>0</v>
      </c>
      <c r="AE74" s="39">
        <v>1</v>
      </c>
      <c r="AF74" s="47">
        <f t="shared" si="98"/>
        <v>0</v>
      </c>
      <c r="AG74" s="62"/>
      <c r="AH74" s="194">
        <f t="shared" si="89"/>
        <v>3</v>
      </c>
      <c r="AI74" s="49">
        <f t="shared" si="99"/>
        <v>0</v>
      </c>
      <c r="AJ74" s="50">
        <f t="shared" si="100"/>
        <v>0</v>
      </c>
      <c r="AK74" s="62"/>
      <c r="AL74" s="194">
        <f t="shared" si="90"/>
        <v>3</v>
      </c>
      <c r="AM74" s="49">
        <f t="shared" si="101"/>
        <v>0</v>
      </c>
      <c r="AN74" s="50">
        <f t="shared" si="102"/>
        <v>0</v>
      </c>
      <c r="AO74" s="48"/>
      <c r="AP74" s="49">
        <f t="shared" si="103"/>
        <v>0</v>
      </c>
      <c r="AQ74" s="50">
        <f t="shared" si="104"/>
        <v>0</v>
      </c>
      <c r="AR74" s="62"/>
      <c r="AS74" s="49">
        <f t="shared" si="105"/>
        <v>0</v>
      </c>
      <c r="AT74" s="50">
        <f t="shared" si="106"/>
        <v>0</v>
      </c>
      <c r="AU74" s="62"/>
      <c r="AV74" s="49">
        <f t="shared" si="107"/>
        <v>0</v>
      </c>
      <c r="AW74" s="50">
        <f t="shared" si="108"/>
        <v>0</v>
      </c>
      <c r="AX74" s="48"/>
      <c r="AY74" s="49">
        <f t="shared" si="109"/>
        <v>0</v>
      </c>
      <c r="AZ74" s="50">
        <f t="shared" si="110"/>
        <v>0</v>
      </c>
      <c r="BA74" s="62"/>
      <c r="BB74" s="49">
        <f t="shared" si="111"/>
        <v>0</v>
      </c>
      <c r="BC74" s="50">
        <f t="shared" si="112"/>
        <v>0</v>
      </c>
      <c r="BD74" s="51">
        <f t="shared" si="113"/>
        <v>0</v>
      </c>
    </row>
    <row r="75" spans="1:56" hidden="1">
      <c r="A75" s="32"/>
      <c r="B75" s="61"/>
      <c r="C75" s="33"/>
      <c r="D75" s="34"/>
      <c r="E75" s="35"/>
      <c r="F75" s="266"/>
      <c r="G75" s="73"/>
      <c r="H75" s="72"/>
      <c r="I75" s="74">
        <f>IF(H75=Tablas!$B$5,Tablas!$C$5,VLOOKUP(H75,Tablas!$B$5:$D$40,2,FALSE))</f>
        <v>1</v>
      </c>
      <c r="J75" s="71">
        <f>IF(I75=0,"",VLOOKUP(I75,Tablas!$C$5:$D$40,2,FALSE))</f>
        <v>0</v>
      </c>
      <c r="K75" s="37" t="str">
        <f t="shared" si="91"/>
        <v>0</v>
      </c>
      <c r="L75" s="38">
        <f t="shared" si="82"/>
        <v>0</v>
      </c>
      <c r="M75" s="38">
        <f t="shared" si="83"/>
        <v>0</v>
      </c>
      <c r="N75" s="38">
        <f t="shared" si="84"/>
        <v>0</v>
      </c>
      <c r="O75" s="38">
        <f t="shared" si="85"/>
        <v>0</v>
      </c>
      <c r="P75" s="38">
        <f t="shared" si="86"/>
        <v>0</v>
      </c>
      <c r="Q75" s="39">
        <v>1</v>
      </c>
      <c r="R75" s="40">
        <f t="shared" si="87"/>
        <v>0</v>
      </c>
      <c r="S75" s="39">
        <v>1</v>
      </c>
      <c r="T75" s="41">
        <f t="shared" si="88"/>
        <v>0</v>
      </c>
      <c r="U75" s="42">
        <f t="shared" si="92"/>
        <v>0</v>
      </c>
      <c r="V75" s="43">
        <f t="shared" si="93"/>
        <v>0</v>
      </c>
      <c r="W75" s="197"/>
      <c r="X75" s="44">
        <f t="shared" si="94"/>
        <v>0</v>
      </c>
      <c r="Y75" s="45">
        <f t="shared" si="95"/>
        <v>0</v>
      </c>
      <c r="Z75" s="46" t="s">
        <v>0</v>
      </c>
      <c r="AA75" s="39">
        <v>1</v>
      </c>
      <c r="AB75" s="47">
        <f t="shared" si="96"/>
        <v>0</v>
      </c>
      <c r="AC75" s="39">
        <v>1</v>
      </c>
      <c r="AD75" s="47">
        <f t="shared" si="97"/>
        <v>0</v>
      </c>
      <c r="AE75" s="39">
        <v>1</v>
      </c>
      <c r="AF75" s="47">
        <f t="shared" si="98"/>
        <v>0</v>
      </c>
      <c r="AG75" s="62"/>
      <c r="AH75" s="194">
        <f t="shared" si="89"/>
        <v>3</v>
      </c>
      <c r="AI75" s="49">
        <f t="shared" si="99"/>
        <v>0</v>
      </c>
      <c r="AJ75" s="50">
        <f t="shared" si="100"/>
        <v>0</v>
      </c>
      <c r="AK75" s="62"/>
      <c r="AL75" s="194">
        <f t="shared" si="90"/>
        <v>3</v>
      </c>
      <c r="AM75" s="49">
        <f t="shared" si="101"/>
        <v>0</v>
      </c>
      <c r="AN75" s="50">
        <f t="shared" si="102"/>
        <v>0</v>
      </c>
      <c r="AO75" s="48"/>
      <c r="AP75" s="49">
        <f t="shared" si="103"/>
        <v>0</v>
      </c>
      <c r="AQ75" s="50">
        <f t="shared" si="104"/>
        <v>0</v>
      </c>
      <c r="AR75" s="62"/>
      <c r="AS75" s="49">
        <f t="shared" si="105"/>
        <v>0</v>
      </c>
      <c r="AT75" s="50">
        <f t="shared" si="106"/>
        <v>0</v>
      </c>
      <c r="AU75" s="62"/>
      <c r="AV75" s="49">
        <f t="shared" si="107"/>
        <v>0</v>
      </c>
      <c r="AW75" s="50">
        <f t="shared" si="108"/>
        <v>0</v>
      </c>
      <c r="AX75" s="48"/>
      <c r="AY75" s="49">
        <f t="shared" si="109"/>
        <v>0</v>
      </c>
      <c r="AZ75" s="50">
        <f t="shared" si="110"/>
        <v>0</v>
      </c>
      <c r="BA75" s="62"/>
      <c r="BB75" s="49">
        <f t="shared" si="111"/>
        <v>0</v>
      </c>
      <c r="BC75" s="50">
        <f t="shared" si="112"/>
        <v>0</v>
      </c>
      <c r="BD75" s="51">
        <f t="shared" si="113"/>
        <v>0</v>
      </c>
    </row>
    <row r="76" spans="1:56" hidden="1">
      <c r="A76" s="32"/>
      <c r="B76" s="61"/>
      <c r="C76" s="33"/>
      <c r="D76" s="34"/>
      <c r="E76" s="35"/>
      <c r="F76" s="266"/>
      <c r="G76" s="73"/>
      <c r="H76" s="72"/>
      <c r="I76" s="74">
        <f>IF(H76=Tablas!$B$5,Tablas!$C$5,VLOOKUP(H76,Tablas!$B$5:$D$40,2,FALSE))</f>
        <v>1</v>
      </c>
      <c r="J76" s="71">
        <f>IF(I76=0,"",VLOOKUP(I76,Tablas!$C$5:$D$40,2,FALSE))</f>
        <v>0</v>
      </c>
      <c r="K76" s="37" t="str">
        <f t="shared" si="91"/>
        <v>0</v>
      </c>
      <c r="L76" s="38">
        <f t="shared" si="82"/>
        <v>0</v>
      </c>
      <c r="M76" s="38">
        <f t="shared" si="83"/>
        <v>0</v>
      </c>
      <c r="N76" s="38">
        <f t="shared" si="84"/>
        <v>0</v>
      </c>
      <c r="O76" s="38">
        <f t="shared" si="85"/>
        <v>0</v>
      </c>
      <c r="P76" s="38">
        <f t="shared" si="86"/>
        <v>0</v>
      </c>
      <c r="Q76" s="39">
        <v>1</v>
      </c>
      <c r="R76" s="40">
        <f t="shared" si="87"/>
        <v>0</v>
      </c>
      <c r="S76" s="39">
        <v>1</v>
      </c>
      <c r="T76" s="41">
        <f t="shared" si="88"/>
        <v>0</v>
      </c>
      <c r="U76" s="42">
        <f t="shared" si="92"/>
        <v>0</v>
      </c>
      <c r="V76" s="43">
        <f t="shared" si="93"/>
        <v>0</v>
      </c>
      <c r="W76" s="197"/>
      <c r="X76" s="44">
        <f t="shared" si="94"/>
        <v>0</v>
      </c>
      <c r="Y76" s="45">
        <f t="shared" si="95"/>
        <v>0</v>
      </c>
      <c r="Z76" s="46" t="s">
        <v>0</v>
      </c>
      <c r="AA76" s="39">
        <v>1</v>
      </c>
      <c r="AB76" s="47">
        <f t="shared" si="96"/>
        <v>0</v>
      </c>
      <c r="AC76" s="39">
        <v>1</v>
      </c>
      <c r="AD76" s="47">
        <f t="shared" si="97"/>
        <v>0</v>
      </c>
      <c r="AE76" s="39">
        <v>1</v>
      </c>
      <c r="AF76" s="47">
        <f t="shared" si="98"/>
        <v>0</v>
      </c>
      <c r="AG76" s="62"/>
      <c r="AH76" s="194">
        <f t="shared" si="89"/>
        <v>3</v>
      </c>
      <c r="AI76" s="49">
        <f t="shared" si="99"/>
        <v>0</v>
      </c>
      <c r="AJ76" s="50">
        <f t="shared" si="100"/>
        <v>0</v>
      </c>
      <c r="AK76" s="62"/>
      <c r="AL76" s="194">
        <f t="shared" si="90"/>
        <v>3</v>
      </c>
      <c r="AM76" s="49">
        <f t="shared" si="101"/>
        <v>0</v>
      </c>
      <c r="AN76" s="50">
        <f t="shared" si="102"/>
        <v>0</v>
      </c>
      <c r="AO76" s="48"/>
      <c r="AP76" s="49">
        <f t="shared" si="103"/>
        <v>0</v>
      </c>
      <c r="AQ76" s="50">
        <f t="shared" si="104"/>
        <v>0</v>
      </c>
      <c r="AR76" s="62"/>
      <c r="AS76" s="49">
        <f t="shared" si="105"/>
        <v>0</v>
      </c>
      <c r="AT76" s="50">
        <f t="shared" si="106"/>
        <v>0</v>
      </c>
      <c r="AU76" s="62"/>
      <c r="AV76" s="49">
        <f t="shared" si="107"/>
        <v>0</v>
      </c>
      <c r="AW76" s="50">
        <f t="shared" si="108"/>
        <v>0</v>
      </c>
      <c r="AX76" s="48"/>
      <c r="AY76" s="49">
        <f t="shared" si="109"/>
        <v>0</v>
      </c>
      <c r="AZ76" s="50">
        <f t="shared" si="110"/>
        <v>0</v>
      </c>
      <c r="BA76" s="62"/>
      <c r="BB76" s="49">
        <f t="shared" si="111"/>
        <v>0</v>
      </c>
      <c r="BC76" s="50">
        <f t="shared" si="112"/>
        <v>0</v>
      </c>
      <c r="BD76" s="51">
        <f t="shared" si="113"/>
        <v>0</v>
      </c>
    </row>
    <row r="77" spans="1:56" hidden="1">
      <c r="A77" s="32"/>
      <c r="B77" s="61"/>
      <c r="C77" s="33"/>
      <c r="D77" s="34"/>
      <c r="E77" s="35"/>
      <c r="F77" s="266"/>
      <c r="G77" s="73"/>
      <c r="H77" s="72"/>
      <c r="I77" s="74">
        <f>IF(H77=Tablas!$B$5,Tablas!$C$5,VLOOKUP(H77,Tablas!$B$5:$D$40,2,FALSE))</f>
        <v>1</v>
      </c>
      <c r="J77" s="71">
        <f>IF(I77=0,"",VLOOKUP(I77,Tablas!$C$5:$D$40,2,FALSE))</f>
        <v>0</v>
      </c>
      <c r="K77" s="37" t="str">
        <f t="shared" si="91"/>
        <v>0</v>
      </c>
      <c r="L77" s="38">
        <f t="shared" si="82"/>
        <v>0</v>
      </c>
      <c r="M77" s="38">
        <f t="shared" si="83"/>
        <v>0</v>
      </c>
      <c r="N77" s="38">
        <f t="shared" si="84"/>
        <v>0</v>
      </c>
      <c r="O77" s="38">
        <f t="shared" si="85"/>
        <v>0</v>
      </c>
      <c r="P77" s="38">
        <f t="shared" si="86"/>
        <v>0</v>
      </c>
      <c r="Q77" s="39">
        <v>1</v>
      </c>
      <c r="R77" s="40">
        <f t="shared" si="87"/>
        <v>0</v>
      </c>
      <c r="S77" s="39">
        <v>1</v>
      </c>
      <c r="T77" s="41">
        <f t="shared" si="88"/>
        <v>0</v>
      </c>
      <c r="U77" s="42">
        <f t="shared" si="92"/>
        <v>0</v>
      </c>
      <c r="V77" s="43">
        <f t="shared" si="93"/>
        <v>0</v>
      </c>
      <c r="W77" s="197"/>
      <c r="X77" s="44">
        <f t="shared" si="94"/>
        <v>0</v>
      </c>
      <c r="Y77" s="45">
        <f t="shared" si="95"/>
        <v>0</v>
      </c>
      <c r="Z77" s="46" t="s">
        <v>0</v>
      </c>
      <c r="AA77" s="39">
        <v>1</v>
      </c>
      <c r="AB77" s="47">
        <f t="shared" si="96"/>
        <v>0</v>
      </c>
      <c r="AC77" s="39">
        <v>1</v>
      </c>
      <c r="AD77" s="47">
        <f t="shared" si="97"/>
        <v>0</v>
      </c>
      <c r="AE77" s="39">
        <v>1</v>
      </c>
      <c r="AF77" s="47">
        <f t="shared" si="98"/>
        <v>0</v>
      </c>
      <c r="AG77" s="62"/>
      <c r="AH77" s="194">
        <f t="shared" si="89"/>
        <v>3</v>
      </c>
      <c r="AI77" s="49">
        <f t="shared" si="99"/>
        <v>0</v>
      </c>
      <c r="AJ77" s="50">
        <f t="shared" si="100"/>
        <v>0</v>
      </c>
      <c r="AK77" s="62"/>
      <c r="AL77" s="194">
        <f t="shared" si="90"/>
        <v>3</v>
      </c>
      <c r="AM77" s="49">
        <f t="shared" si="101"/>
        <v>0</v>
      </c>
      <c r="AN77" s="50">
        <f t="shared" si="102"/>
        <v>0</v>
      </c>
      <c r="AO77" s="48"/>
      <c r="AP77" s="49">
        <f t="shared" si="103"/>
        <v>0</v>
      </c>
      <c r="AQ77" s="50">
        <f t="shared" si="104"/>
        <v>0</v>
      </c>
      <c r="AR77" s="62"/>
      <c r="AS77" s="49">
        <f t="shared" si="105"/>
        <v>0</v>
      </c>
      <c r="AT77" s="50">
        <f t="shared" si="106"/>
        <v>0</v>
      </c>
      <c r="AU77" s="62"/>
      <c r="AV77" s="49">
        <f t="shared" si="107"/>
        <v>0</v>
      </c>
      <c r="AW77" s="50">
        <f t="shared" si="108"/>
        <v>0</v>
      </c>
      <c r="AX77" s="48"/>
      <c r="AY77" s="49">
        <f t="shared" si="109"/>
        <v>0</v>
      </c>
      <c r="AZ77" s="50">
        <f t="shared" si="110"/>
        <v>0</v>
      </c>
      <c r="BA77" s="62"/>
      <c r="BB77" s="49">
        <f t="shared" si="111"/>
        <v>0</v>
      </c>
      <c r="BC77" s="50">
        <f t="shared" si="112"/>
        <v>0</v>
      </c>
      <c r="BD77" s="51">
        <f t="shared" si="113"/>
        <v>0</v>
      </c>
    </row>
    <row r="78" spans="1:56" hidden="1">
      <c r="A78" s="32"/>
      <c r="B78" s="61"/>
      <c r="C78" s="33"/>
      <c r="D78" s="34"/>
      <c r="E78" s="35"/>
      <c r="F78" s="266"/>
      <c r="G78" s="73"/>
      <c r="H78" s="72"/>
      <c r="I78" s="74">
        <f>IF(H78=Tablas!$B$5,Tablas!$C$5,VLOOKUP(H78,Tablas!$B$5:$D$40,2,FALSE))</f>
        <v>1</v>
      </c>
      <c r="J78" s="71">
        <f>IF(I78=0,"",VLOOKUP(I78,Tablas!$C$5:$D$40,2,FALSE))</f>
        <v>0</v>
      </c>
      <c r="K78" s="37" t="str">
        <f t="shared" si="91"/>
        <v>0</v>
      </c>
      <c r="L78" s="38">
        <f t="shared" si="82"/>
        <v>0</v>
      </c>
      <c r="M78" s="38">
        <f t="shared" si="83"/>
        <v>0</v>
      </c>
      <c r="N78" s="38">
        <f t="shared" si="84"/>
        <v>0</v>
      </c>
      <c r="O78" s="38">
        <f t="shared" si="85"/>
        <v>0</v>
      </c>
      <c r="P78" s="38">
        <f t="shared" si="86"/>
        <v>0</v>
      </c>
      <c r="Q78" s="39">
        <v>1</v>
      </c>
      <c r="R78" s="40">
        <f t="shared" si="87"/>
        <v>0</v>
      </c>
      <c r="S78" s="39">
        <v>1</v>
      </c>
      <c r="T78" s="41">
        <f t="shared" si="88"/>
        <v>0</v>
      </c>
      <c r="U78" s="42">
        <f t="shared" si="92"/>
        <v>0</v>
      </c>
      <c r="V78" s="43">
        <f t="shared" si="93"/>
        <v>0</v>
      </c>
      <c r="W78" s="197"/>
      <c r="X78" s="44">
        <f t="shared" si="94"/>
        <v>0</v>
      </c>
      <c r="Y78" s="45">
        <f t="shared" si="95"/>
        <v>0</v>
      </c>
      <c r="Z78" s="46" t="s">
        <v>0</v>
      </c>
      <c r="AA78" s="39">
        <v>1</v>
      </c>
      <c r="AB78" s="47">
        <f t="shared" si="96"/>
        <v>0</v>
      </c>
      <c r="AC78" s="39">
        <v>1</v>
      </c>
      <c r="AD78" s="47">
        <f t="shared" si="97"/>
        <v>0</v>
      </c>
      <c r="AE78" s="39">
        <v>1</v>
      </c>
      <c r="AF78" s="47">
        <f t="shared" si="98"/>
        <v>0</v>
      </c>
      <c r="AG78" s="62"/>
      <c r="AH78" s="194">
        <f t="shared" si="89"/>
        <v>3</v>
      </c>
      <c r="AI78" s="49">
        <f t="shared" si="99"/>
        <v>0</v>
      </c>
      <c r="AJ78" s="50">
        <f t="shared" si="100"/>
        <v>0</v>
      </c>
      <c r="AK78" s="62"/>
      <c r="AL78" s="194">
        <f t="shared" si="90"/>
        <v>3</v>
      </c>
      <c r="AM78" s="49">
        <f t="shared" si="101"/>
        <v>0</v>
      </c>
      <c r="AN78" s="50">
        <f t="shared" si="102"/>
        <v>0</v>
      </c>
      <c r="AO78" s="48"/>
      <c r="AP78" s="49">
        <f t="shared" si="103"/>
        <v>0</v>
      </c>
      <c r="AQ78" s="50">
        <f t="shared" si="104"/>
        <v>0</v>
      </c>
      <c r="AR78" s="62"/>
      <c r="AS78" s="49">
        <f t="shared" si="105"/>
        <v>0</v>
      </c>
      <c r="AT78" s="50">
        <f t="shared" si="106"/>
        <v>0</v>
      </c>
      <c r="AU78" s="62"/>
      <c r="AV78" s="49">
        <f t="shared" si="107"/>
        <v>0</v>
      </c>
      <c r="AW78" s="50">
        <f t="shared" si="108"/>
        <v>0</v>
      </c>
      <c r="AX78" s="48"/>
      <c r="AY78" s="49">
        <f t="shared" si="109"/>
        <v>0</v>
      </c>
      <c r="AZ78" s="50">
        <f t="shared" si="110"/>
        <v>0</v>
      </c>
      <c r="BA78" s="62"/>
      <c r="BB78" s="49">
        <f t="shared" si="111"/>
        <v>0</v>
      </c>
      <c r="BC78" s="50">
        <f t="shared" si="112"/>
        <v>0</v>
      </c>
      <c r="BD78" s="51">
        <f t="shared" si="113"/>
        <v>0</v>
      </c>
    </row>
    <row r="79" spans="1:56" hidden="1">
      <c r="A79" s="32"/>
      <c r="B79" s="61"/>
      <c r="C79" s="33"/>
      <c r="D79" s="34"/>
      <c r="E79" s="35"/>
      <c r="F79" s="266"/>
      <c r="G79" s="73"/>
      <c r="H79" s="72"/>
      <c r="I79" s="74">
        <f>IF(H79=Tablas!$B$5,Tablas!$C$5,VLOOKUP(H79,Tablas!$B$5:$D$40,2,FALSE))</f>
        <v>1</v>
      </c>
      <c r="J79" s="71">
        <f>IF(I79=0,"",VLOOKUP(I79,Tablas!$C$5:$D$40,2,FALSE))</f>
        <v>0</v>
      </c>
      <c r="K79" s="37" t="str">
        <f t="shared" si="91"/>
        <v>0</v>
      </c>
      <c r="L79" s="38">
        <f t="shared" si="82"/>
        <v>0</v>
      </c>
      <c r="M79" s="38">
        <f t="shared" si="83"/>
        <v>0</v>
      </c>
      <c r="N79" s="38">
        <f t="shared" si="84"/>
        <v>0</v>
      </c>
      <c r="O79" s="38">
        <f t="shared" si="85"/>
        <v>0</v>
      </c>
      <c r="P79" s="38">
        <f t="shared" si="86"/>
        <v>0</v>
      </c>
      <c r="Q79" s="39">
        <v>1</v>
      </c>
      <c r="R79" s="40">
        <f t="shared" si="87"/>
        <v>0</v>
      </c>
      <c r="S79" s="39">
        <v>1</v>
      </c>
      <c r="T79" s="41">
        <f t="shared" si="88"/>
        <v>0</v>
      </c>
      <c r="U79" s="42">
        <f t="shared" si="92"/>
        <v>0</v>
      </c>
      <c r="V79" s="43">
        <f t="shared" si="93"/>
        <v>0</v>
      </c>
      <c r="W79" s="197"/>
      <c r="X79" s="44">
        <f t="shared" si="94"/>
        <v>0</v>
      </c>
      <c r="Y79" s="45">
        <f t="shared" si="95"/>
        <v>0</v>
      </c>
      <c r="Z79" s="46" t="s">
        <v>0</v>
      </c>
      <c r="AA79" s="39">
        <v>1</v>
      </c>
      <c r="AB79" s="47">
        <f t="shared" si="96"/>
        <v>0</v>
      </c>
      <c r="AC79" s="39">
        <v>1</v>
      </c>
      <c r="AD79" s="47">
        <f t="shared" si="97"/>
        <v>0</v>
      </c>
      <c r="AE79" s="39">
        <v>1</v>
      </c>
      <c r="AF79" s="47">
        <f t="shared" si="98"/>
        <v>0</v>
      </c>
      <c r="AG79" s="62"/>
      <c r="AH79" s="194">
        <f t="shared" si="89"/>
        <v>3</v>
      </c>
      <c r="AI79" s="49">
        <f t="shared" si="99"/>
        <v>0</v>
      </c>
      <c r="AJ79" s="50">
        <f t="shared" si="100"/>
        <v>0</v>
      </c>
      <c r="AK79" s="62"/>
      <c r="AL79" s="194">
        <f t="shared" si="90"/>
        <v>3</v>
      </c>
      <c r="AM79" s="49">
        <f t="shared" si="101"/>
        <v>0</v>
      </c>
      <c r="AN79" s="50">
        <f t="shared" si="102"/>
        <v>0</v>
      </c>
      <c r="AO79" s="48"/>
      <c r="AP79" s="49">
        <f t="shared" si="103"/>
        <v>0</v>
      </c>
      <c r="AQ79" s="50">
        <f t="shared" si="104"/>
        <v>0</v>
      </c>
      <c r="AR79" s="62"/>
      <c r="AS79" s="49">
        <f t="shared" si="105"/>
        <v>0</v>
      </c>
      <c r="AT79" s="50">
        <f t="shared" si="106"/>
        <v>0</v>
      </c>
      <c r="AU79" s="62"/>
      <c r="AV79" s="49">
        <f t="shared" si="107"/>
        <v>0</v>
      </c>
      <c r="AW79" s="50">
        <f t="shared" si="108"/>
        <v>0</v>
      </c>
      <c r="AX79" s="48"/>
      <c r="AY79" s="49">
        <f t="shared" si="109"/>
        <v>0</v>
      </c>
      <c r="AZ79" s="50">
        <f t="shared" si="110"/>
        <v>0</v>
      </c>
      <c r="BA79" s="62"/>
      <c r="BB79" s="49">
        <f t="shared" si="111"/>
        <v>0</v>
      </c>
      <c r="BC79" s="50">
        <f t="shared" si="112"/>
        <v>0</v>
      </c>
      <c r="BD79" s="51">
        <f t="shared" si="113"/>
        <v>0</v>
      </c>
    </row>
    <row r="80" spans="1:56" hidden="1">
      <c r="A80" s="32"/>
      <c r="B80" s="61"/>
      <c r="C80" s="33"/>
      <c r="D80" s="34"/>
      <c r="E80" s="35"/>
      <c r="F80" s="266"/>
      <c r="G80" s="73"/>
      <c r="H80" s="72"/>
      <c r="I80" s="74">
        <f>IF(H80=Tablas!$B$5,Tablas!$C$5,VLOOKUP(H80,Tablas!$B$5:$D$40,2,FALSE))</f>
        <v>1</v>
      </c>
      <c r="J80" s="71">
        <f>IF(I80=0,"",VLOOKUP(I80,Tablas!$C$5:$D$40,2,FALSE))</f>
        <v>0</v>
      </c>
      <c r="K80" s="37" t="str">
        <f t="shared" si="91"/>
        <v>0</v>
      </c>
      <c r="L80" s="38">
        <f t="shared" si="82"/>
        <v>0</v>
      </c>
      <c r="M80" s="38">
        <f t="shared" si="83"/>
        <v>0</v>
      </c>
      <c r="N80" s="38">
        <f t="shared" si="84"/>
        <v>0</v>
      </c>
      <c r="O80" s="38">
        <f t="shared" si="85"/>
        <v>0</v>
      </c>
      <c r="P80" s="38">
        <f t="shared" si="86"/>
        <v>0</v>
      </c>
      <c r="Q80" s="39">
        <v>1</v>
      </c>
      <c r="R80" s="40">
        <f t="shared" si="87"/>
        <v>0</v>
      </c>
      <c r="S80" s="39">
        <v>1</v>
      </c>
      <c r="T80" s="41">
        <f t="shared" si="88"/>
        <v>0</v>
      </c>
      <c r="U80" s="42">
        <f t="shared" si="92"/>
        <v>0</v>
      </c>
      <c r="V80" s="43">
        <f t="shared" si="93"/>
        <v>0</v>
      </c>
      <c r="W80" s="197"/>
      <c r="X80" s="44">
        <f t="shared" si="94"/>
        <v>0</v>
      </c>
      <c r="Y80" s="45">
        <f t="shared" si="95"/>
        <v>0</v>
      </c>
      <c r="Z80" s="46" t="s">
        <v>0</v>
      </c>
      <c r="AA80" s="39">
        <v>1</v>
      </c>
      <c r="AB80" s="47">
        <f t="shared" si="96"/>
        <v>0</v>
      </c>
      <c r="AC80" s="39">
        <v>1</v>
      </c>
      <c r="AD80" s="47">
        <f t="shared" si="97"/>
        <v>0</v>
      </c>
      <c r="AE80" s="39">
        <v>1</v>
      </c>
      <c r="AF80" s="47">
        <f t="shared" si="98"/>
        <v>0</v>
      </c>
      <c r="AG80" s="62"/>
      <c r="AH80" s="194">
        <f t="shared" si="89"/>
        <v>3</v>
      </c>
      <c r="AI80" s="49">
        <f t="shared" si="99"/>
        <v>0</v>
      </c>
      <c r="AJ80" s="50">
        <f t="shared" si="100"/>
        <v>0</v>
      </c>
      <c r="AK80" s="62"/>
      <c r="AL80" s="194">
        <f t="shared" si="90"/>
        <v>3</v>
      </c>
      <c r="AM80" s="49">
        <f t="shared" si="101"/>
        <v>0</v>
      </c>
      <c r="AN80" s="50">
        <f t="shared" si="102"/>
        <v>0</v>
      </c>
      <c r="AO80" s="48"/>
      <c r="AP80" s="49">
        <f t="shared" si="103"/>
        <v>0</v>
      </c>
      <c r="AQ80" s="50">
        <f t="shared" si="104"/>
        <v>0</v>
      </c>
      <c r="AR80" s="62"/>
      <c r="AS80" s="49">
        <f t="shared" si="105"/>
        <v>0</v>
      </c>
      <c r="AT80" s="50">
        <f t="shared" si="106"/>
        <v>0</v>
      </c>
      <c r="AU80" s="62"/>
      <c r="AV80" s="49">
        <f t="shared" si="107"/>
        <v>0</v>
      </c>
      <c r="AW80" s="50">
        <f t="shared" si="108"/>
        <v>0</v>
      </c>
      <c r="AX80" s="48"/>
      <c r="AY80" s="49">
        <f t="shared" si="109"/>
        <v>0</v>
      </c>
      <c r="AZ80" s="50">
        <f t="shared" si="110"/>
        <v>0</v>
      </c>
      <c r="BA80" s="62"/>
      <c r="BB80" s="49">
        <f t="shared" si="111"/>
        <v>0</v>
      </c>
      <c r="BC80" s="50">
        <f t="shared" si="112"/>
        <v>0</v>
      </c>
      <c r="BD80" s="51">
        <f t="shared" si="113"/>
        <v>0</v>
      </c>
    </row>
    <row r="81" spans="1:56" hidden="1">
      <c r="A81" s="32"/>
      <c r="B81" s="61"/>
      <c r="C81" s="33"/>
      <c r="D81" s="34"/>
      <c r="E81" s="35"/>
      <c r="F81" s="266"/>
      <c r="G81" s="73"/>
      <c r="H81" s="72"/>
      <c r="I81" s="74">
        <f>IF(H81=Tablas!$B$5,Tablas!$C$5,VLOOKUP(H81,Tablas!$B$5:$D$40,2,FALSE))</f>
        <v>1</v>
      </c>
      <c r="J81" s="71">
        <f>IF(I81=0,"",VLOOKUP(I81,Tablas!$C$5:$D$40,2,FALSE))</f>
        <v>0</v>
      </c>
      <c r="K81" s="37" t="str">
        <f t="shared" si="91"/>
        <v>0</v>
      </c>
      <c r="L81" s="38">
        <f t="shared" si="82"/>
        <v>0</v>
      </c>
      <c r="M81" s="38">
        <f t="shared" si="83"/>
        <v>0</v>
      </c>
      <c r="N81" s="38">
        <f t="shared" si="84"/>
        <v>0</v>
      </c>
      <c r="O81" s="38">
        <f t="shared" si="85"/>
        <v>0</v>
      </c>
      <c r="P81" s="38">
        <f t="shared" si="86"/>
        <v>0</v>
      </c>
      <c r="Q81" s="39">
        <v>1</v>
      </c>
      <c r="R81" s="40">
        <f t="shared" si="87"/>
        <v>0</v>
      </c>
      <c r="S81" s="39">
        <v>1</v>
      </c>
      <c r="T81" s="41">
        <f t="shared" si="88"/>
        <v>0</v>
      </c>
      <c r="U81" s="42">
        <f t="shared" si="92"/>
        <v>0</v>
      </c>
      <c r="V81" s="43">
        <f t="shared" si="93"/>
        <v>0</v>
      </c>
      <c r="W81" s="197"/>
      <c r="X81" s="44">
        <f t="shared" si="94"/>
        <v>0</v>
      </c>
      <c r="Y81" s="45">
        <f t="shared" si="95"/>
        <v>0</v>
      </c>
      <c r="Z81" s="46" t="s">
        <v>0</v>
      </c>
      <c r="AA81" s="39">
        <v>1</v>
      </c>
      <c r="AB81" s="47">
        <f t="shared" si="96"/>
        <v>0</v>
      </c>
      <c r="AC81" s="39">
        <v>1</v>
      </c>
      <c r="AD81" s="47">
        <f t="shared" si="97"/>
        <v>0</v>
      </c>
      <c r="AE81" s="39">
        <v>1</v>
      </c>
      <c r="AF81" s="47">
        <f t="shared" si="98"/>
        <v>0</v>
      </c>
      <c r="AG81" s="62"/>
      <c r="AH81" s="194">
        <f t="shared" si="89"/>
        <v>3</v>
      </c>
      <c r="AI81" s="49">
        <f t="shared" si="99"/>
        <v>0</v>
      </c>
      <c r="AJ81" s="50">
        <f t="shared" si="100"/>
        <v>0</v>
      </c>
      <c r="AK81" s="62"/>
      <c r="AL81" s="194">
        <f t="shared" si="90"/>
        <v>3</v>
      </c>
      <c r="AM81" s="49">
        <f t="shared" si="101"/>
        <v>0</v>
      </c>
      <c r="AN81" s="50">
        <f t="shared" si="102"/>
        <v>0</v>
      </c>
      <c r="AO81" s="48"/>
      <c r="AP81" s="49">
        <f t="shared" si="103"/>
        <v>0</v>
      </c>
      <c r="AQ81" s="50">
        <f t="shared" si="104"/>
        <v>0</v>
      </c>
      <c r="AR81" s="62"/>
      <c r="AS81" s="49">
        <f t="shared" si="105"/>
        <v>0</v>
      </c>
      <c r="AT81" s="50">
        <f t="shared" si="106"/>
        <v>0</v>
      </c>
      <c r="AU81" s="62"/>
      <c r="AV81" s="49">
        <f t="shared" si="107"/>
        <v>0</v>
      </c>
      <c r="AW81" s="50">
        <f t="shared" si="108"/>
        <v>0</v>
      </c>
      <c r="AX81" s="48"/>
      <c r="AY81" s="49">
        <f t="shared" si="109"/>
        <v>0</v>
      </c>
      <c r="AZ81" s="50">
        <f t="shared" si="110"/>
        <v>0</v>
      </c>
      <c r="BA81" s="62"/>
      <c r="BB81" s="49">
        <f t="shared" si="111"/>
        <v>0</v>
      </c>
      <c r="BC81" s="50">
        <f t="shared" si="112"/>
        <v>0</v>
      </c>
      <c r="BD81" s="51">
        <f t="shared" si="113"/>
        <v>0</v>
      </c>
    </row>
    <row r="82" spans="1:56" hidden="1">
      <c r="A82" s="32"/>
      <c r="B82" s="61"/>
      <c r="C82" s="33"/>
      <c r="D82" s="34"/>
      <c r="E82" s="35"/>
      <c r="F82" s="266"/>
      <c r="G82" s="73"/>
      <c r="H82" s="72"/>
      <c r="I82" s="74">
        <f>IF(H82=Tablas!$B$5,Tablas!$C$5,VLOOKUP(H82,Tablas!$B$5:$D$40,2,FALSE))</f>
        <v>1</v>
      </c>
      <c r="J82" s="71">
        <f>IF(I82=0,"",VLOOKUP(I82,Tablas!$C$5:$D$40,2,FALSE))</f>
        <v>0</v>
      </c>
      <c r="K82" s="37" t="str">
        <f t="shared" si="91"/>
        <v>0</v>
      </c>
      <c r="L82" s="38">
        <f t="shared" si="82"/>
        <v>0</v>
      </c>
      <c r="M82" s="38">
        <f t="shared" si="83"/>
        <v>0</v>
      </c>
      <c r="N82" s="38">
        <f t="shared" si="84"/>
        <v>0</v>
      </c>
      <c r="O82" s="38">
        <f t="shared" si="85"/>
        <v>0</v>
      </c>
      <c r="P82" s="38">
        <f t="shared" si="86"/>
        <v>0</v>
      </c>
      <c r="Q82" s="39">
        <v>1</v>
      </c>
      <c r="R82" s="40">
        <f t="shared" si="87"/>
        <v>0</v>
      </c>
      <c r="S82" s="39">
        <v>1</v>
      </c>
      <c r="T82" s="41">
        <f t="shared" si="88"/>
        <v>0</v>
      </c>
      <c r="U82" s="42">
        <f t="shared" si="92"/>
        <v>0</v>
      </c>
      <c r="V82" s="43">
        <f t="shared" si="93"/>
        <v>0</v>
      </c>
      <c r="W82" s="197"/>
      <c r="X82" s="44">
        <f t="shared" si="94"/>
        <v>0</v>
      </c>
      <c r="Y82" s="45">
        <f t="shared" si="95"/>
        <v>0</v>
      </c>
      <c r="Z82" s="46" t="s">
        <v>0</v>
      </c>
      <c r="AA82" s="39">
        <v>1</v>
      </c>
      <c r="AB82" s="47">
        <f t="shared" si="96"/>
        <v>0</v>
      </c>
      <c r="AC82" s="39">
        <v>1</v>
      </c>
      <c r="AD82" s="47">
        <f t="shared" si="97"/>
        <v>0</v>
      </c>
      <c r="AE82" s="39">
        <v>1</v>
      </c>
      <c r="AF82" s="47">
        <f t="shared" si="98"/>
        <v>0</v>
      </c>
      <c r="AG82" s="62"/>
      <c r="AH82" s="194">
        <f t="shared" si="89"/>
        <v>3</v>
      </c>
      <c r="AI82" s="49">
        <f t="shared" si="99"/>
        <v>0</v>
      </c>
      <c r="AJ82" s="50">
        <f t="shared" si="100"/>
        <v>0</v>
      </c>
      <c r="AK82" s="62"/>
      <c r="AL82" s="194">
        <f t="shared" si="90"/>
        <v>3</v>
      </c>
      <c r="AM82" s="49">
        <f t="shared" si="101"/>
        <v>0</v>
      </c>
      <c r="AN82" s="50">
        <f t="shared" si="102"/>
        <v>0</v>
      </c>
      <c r="AO82" s="48"/>
      <c r="AP82" s="49">
        <f t="shared" si="103"/>
        <v>0</v>
      </c>
      <c r="AQ82" s="50">
        <f t="shared" si="104"/>
        <v>0</v>
      </c>
      <c r="AR82" s="62"/>
      <c r="AS82" s="49">
        <f t="shared" si="105"/>
        <v>0</v>
      </c>
      <c r="AT82" s="50">
        <f t="shared" si="106"/>
        <v>0</v>
      </c>
      <c r="AU82" s="62"/>
      <c r="AV82" s="49">
        <f t="shared" si="107"/>
        <v>0</v>
      </c>
      <c r="AW82" s="50">
        <f t="shared" si="108"/>
        <v>0</v>
      </c>
      <c r="AX82" s="48"/>
      <c r="AY82" s="49">
        <f t="shared" si="109"/>
        <v>0</v>
      </c>
      <c r="AZ82" s="50">
        <f t="shared" si="110"/>
        <v>0</v>
      </c>
      <c r="BA82" s="62"/>
      <c r="BB82" s="49">
        <f t="shared" si="111"/>
        <v>0</v>
      </c>
      <c r="BC82" s="50">
        <f t="shared" si="112"/>
        <v>0</v>
      </c>
      <c r="BD82" s="51">
        <f t="shared" si="113"/>
        <v>0</v>
      </c>
    </row>
    <row r="83" spans="1:56" hidden="1">
      <c r="A83" s="32"/>
      <c r="B83" s="61"/>
      <c r="C83" s="33"/>
      <c r="D83" s="34"/>
      <c r="E83" s="35"/>
      <c r="F83" s="266"/>
      <c r="G83" s="73"/>
      <c r="H83" s="72"/>
      <c r="I83" s="74">
        <f>IF(H83=Tablas!$B$5,Tablas!$C$5,VLOOKUP(H83,Tablas!$B$5:$D$40,2,FALSE))</f>
        <v>1</v>
      </c>
      <c r="J83" s="71">
        <f>IF(I83=0,"",VLOOKUP(I83,Tablas!$C$5:$D$40,2,FALSE))</f>
        <v>0</v>
      </c>
      <c r="K83" s="37" t="str">
        <f t="shared" si="91"/>
        <v>0</v>
      </c>
      <c r="L83" s="38">
        <f t="shared" si="82"/>
        <v>0</v>
      </c>
      <c r="M83" s="38">
        <f t="shared" si="83"/>
        <v>0</v>
      </c>
      <c r="N83" s="38">
        <f t="shared" si="84"/>
        <v>0</v>
      </c>
      <c r="O83" s="38">
        <f t="shared" si="85"/>
        <v>0</v>
      </c>
      <c r="P83" s="38">
        <f t="shared" si="86"/>
        <v>0</v>
      </c>
      <c r="Q83" s="39">
        <v>1</v>
      </c>
      <c r="R83" s="40">
        <f t="shared" si="87"/>
        <v>0</v>
      </c>
      <c r="S83" s="39">
        <v>1</v>
      </c>
      <c r="T83" s="41">
        <f t="shared" si="88"/>
        <v>0</v>
      </c>
      <c r="U83" s="42">
        <f t="shared" si="92"/>
        <v>0</v>
      </c>
      <c r="V83" s="43">
        <f t="shared" si="93"/>
        <v>0</v>
      </c>
      <c r="W83" s="197"/>
      <c r="X83" s="44">
        <f t="shared" si="94"/>
        <v>0</v>
      </c>
      <c r="Y83" s="45">
        <f t="shared" si="95"/>
        <v>0</v>
      </c>
      <c r="Z83" s="46" t="s">
        <v>0</v>
      </c>
      <c r="AA83" s="39">
        <v>1</v>
      </c>
      <c r="AB83" s="47">
        <f t="shared" si="96"/>
        <v>0</v>
      </c>
      <c r="AC83" s="39">
        <v>1</v>
      </c>
      <c r="AD83" s="47">
        <f t="shared" si="97"/>
        <v>0</v>
      </c>
      <c r="AE83" s="39">
        <v>1</v>
      </c>
      <c r="AF83" s="47">
        <f t="shared" si="98"/>
        <v>0</v>
      </c>
      <c r="AG83" s="62"/>
      <c r="AH83" s="194">
        <f t="shared" si="89"/>
        <v>3</v>
      </c>
      <c r="AI83" s="49">
        <f t="shared" si="99"/>
        <v>0</v>
      </c>
      <c r="AJ83" s="50">
        <f t="shared" si="100"/>
        <v>0</v>
      </c>
      <c r="AK83" s="62"/>
      <c r="AL83" s="194">
        <f t="shared" si="90"/>
        <v>3</v>
      </c>
      <c r="AM83" s="49">
        <f t="shared" si="101"/>
        <v>0</v>
      </c>
      <c r="AN83" s="50">
        <f t="shared" si="102"/>
        <v>0</v>
      </c>
      <c r="AO83" s="48"/>
      <c r="AP83" s="49">
        <f t="shared" si="103"/>
        <v>0</v>
      </c>
      <c r="AQ83" s="50">
        <f t="shared" si="104"/>
        <v>0</v>
      </c>
      <c r="AR83" s="62"/>
      <c r="AS83" s="49">
        <f t="shared" si="105"/>
        <v>0</v>
      </c>
      <c r="AT83" s="50">
        <f t="shared" si="106"/>
        <v>0</v>
      </c>
      <c r="AU83" s="62"/>
      <c r="AV83" s="49">
        <f t="shared" si="107"/>
        <v>0</v>
      </c>
      <c r="AW83" s="50">
        <f t="shared" si="108"/>
        <v>0</v>
      </c>
      <c r="AX83" s="48"/>
      <c r="AY83" s="49">
        <f t="shared" si="109"/>
        <v>0</v>
      </c>
      <c r="AZ83" s="50">
        <f t="shared" si="110"/>
        <v>0</v>
      </c>
      <c r="BA83" s="62"/>
      <c r="BB83" s="49">
        <f t="shared" si="111"/>
        <v>0</v>
      </c>
      <c r="BC83" s="50">
        <f t="shared" si="112"/>
        <v>0</v>
      </c>
      <c r="BD83" s="51">
        <f t="shared" si="113"/>
        <v>0</v>
      </c>
    </row>
    <row r="84" spans="1:56" hidden="1">
      <c r="A84" s="32"/>
      <c r="B84" s="61"/>
      <c r="C84" s="33"/>
      <c r="D84" s="34"/>
      <c r="E84" s="35"/>
      <c r="F84" s="266"/>
      <c r="G84" s="73"/>
      <c r="H84" s="72"/>
      <c r="I84" s="74">
        <f>IF(H84=Tablas!$B$5,Tablas!$C$5,VLOOKUP(H84,Tablas!$B$5:$D$40,2,FALSE))</f>
        <v>1</v>
      </c>
      <c r="J84" s="71">
        <f>IF(I84=0,"",VLOOKUP(I84,Tablas!$C$5:$D$40,2,FALSE))</f>
        <v>0</v>
      </c>
      <c r="K84" s="37" t="str">
        <f t="shared" si="91"/>
        <v>0</v>
      </c>
      <c r="L84" s="38">
        <f t="shared" si="82"/>
        <v>0</v>
      </c>
      <c r="M84" s="38">
        <f t="shared" si="83"/>
        <v>0</v>
      </c>
      <c r="N84" s="38">
        <f t="shared" si="84"/>
        <v>0</v>
      </c>
      <c r="O84" s="38">
        <f t="shared" si="85"/>
        <v>0</v>
      </c>
      <c r="P84" s="38">
        <f t="shared" si="86"/>
        <v>0</v>
      </c>
      <c r="Q84" s="39">
        <v>1</v>
      </c>
      <c r="R84" s="40">
        <f t="shared" si="87"/>
        <v>0</v>
      </c>
      <c r="S84" s="39">
        <v>1</v>
      </c>
      <c r="T84" s="41">
        <f t="shared" si="88"/>
        <v>0</v>
      </c>
      <c r="U84" s="42">
        <f t="shared" si="92"/>
        <v>0</v>
      </c>
      <c r="V84" s="43">
        <f t="shared" si="93"/>
        <v>0</v>
      </c>
      <c r="W84" s="197"/>
      <c r="X84" s="44">
        <f t="shared" si="94"/>
        <v>0</v>
      </c>
      <c r="Y84" s="45">
        <f t="shared" si="95"/>
        <v>0</v>
      </c>
      <c r="Z84" s="46" t="s">
        <v>0</v>
      </c>
      <c r="AA84" s="39">
        <v>1</v>
      </c>
      <c r="AB84" s="47">
        <f t="shared" si="96"/>
        <v>0</v>
      </c>
      <c r="AC84" s="39">
        <v>1</v>
      </c>
      <c r="AD84" s="47">
        <f t="shared" si="97"/>
        <v>0</v>
      </c>
      <c r="AE84" s="39">
        <v>1</v>
      </c>
      <c r="AF84" s="47">
        <f t="shared" si="98"/>
        <v>0</v>
      </c>
      <c r="AG84" s="62"/>
      <c r="AH84" s="194">
        <f t="shared" si="89"/>
        <v>3</v>
      </c>
      <c r="AI84" s="49">
        <f t="shared" si="99"/>
        <v>0</v>
      </c>
      <c r="AJ84" s="50">
        <f t="shared" si="100"/>
        <v>0</v>
      </c>
      <c r="AK84" s="62"/>
      <c r="AL84" s="194">
        <f t="shared" si="90"/>
        <v>3</v>
      </c>
      <c r="AM84" s="49">
        <f t="shared" si="101"/>
        <v>0</v>
      </c>
      <c r="AN84" s="50">
        <f t="shared" si="102"/>
        <v>0</v>
      </c>
      <c r="AO84" s="48"/>
      <c r="AP84" s="49">
        <f t="shared" si="103"/>
        <v>0</v>
      </c>
      <c r="AQ84" s="50">
        <f t="shared" si="104"/>
        <v>0</v>
      </c>
      <c r="AR84" s="62"/>
      <c r="AS84" s="49">
        <f t="shared" si="105"/>
        <v>0</v>
      </c>
      <c r="AT84" s="50">
        <f t="shared" si="106"/>
        <v>0</v>
      </c>
      <c r="AU84" s="62"/>
      <c r="AV84" s="49">
        <f t="shared" si="107"/>
        <v>0</v>
      </c>
      <c r="AW84" s="50">
        <f t="shared" si="108"/>
        <v>0</v>
      </c>
      <c r="AX84" s="48"/>
      <c r="AY84" s="49">
        <f t="shared" si="109"/>
        <v>0</v>
      </c>
      <c r="AZ84" s="50">
        <f t="shared" si="110"/>
        <v>0</v>
      </c>
      <c r="BA84" s="62"/>
      <c r="BB84" s="49">
        <f t="shared" si="111"/>
        <v>0</v>
      </c>
      <c r="BC84" s="50">
        <f t="shared" si="112"/>
        <v>0</v>
      </c>
      <c r="BD84" s="51">
        <f t="shared" si="113"/>
        <v>0</v>
      </c>
    </row>
    <row r="85" spans="1:56" hidden="1">
      <c r="A85" s="32"/>
      <c r="B85" s="61"/>
      <c r="C85" s="33"/>
      <c r="D85" s="34"/>
      <c r="E85" s="35"/>
      <c r="F85" s="266"/>
      <c r="G85" s="73"/>
      <c r="H85" s="72"/>
      <c r="I85" s="74">
        <f>IF(H85=Tablas!$B$5,Tablas!$C$5,VLOOKUP(H85,Tablas!$B$5:$D$40,2,FALSE))</f>
        <v>1</v>
      </c>
      <c r="J85" s="71">
        <f>IF(I85=0,"",VLOOKUP(I85,Tablas!$C$5:$D$40,2,FALSE))</f>
        <v>0</v>
      </c>
      <c r="K85" s="37" t="str">
        <f t="shared" si="91"/>
        <v>0</v>
      </c>
      <c r="L85" s="38">
        <f t="shared" si="82"/>
        <v>0</v>
      </c>
      <c r="M85" s="38">
        <f t="shared" si="83"/>
        <v>0</v>
      </c>
      <c r="N85" s="38">
        <f t="shared" si="84"/>
        <v>0</v>
      </c>
      <c r="O85" s="38">
        <f t="shared" si="85"/>
        <v>0</v>
      </c>
      <c r="P85" s="38">
        <f t="shared" si="86"/>
        <v>0</v>
      </c>
      <c r="Q85" s="39">
        <v>1</v>
      </c>
      <c r="R85" s="40">
        <f t="shared" si="87"/>
        <v>0</v>
      </c>
      <c r="S85" s="39">
        <v>1</v>
      </c>
      <c r="T85" s="41">
        <f t="shared" si="88"/>
        <v>0</v>
      </c>
      <c r="U85" s="42">
        <f t="shared" si="92"/>
        <v>0</v>
      </c>
      <c r="V85" s="43">
        <f t="shared" si="93"/>
        <v>0</v>
      </c>
      <c r="W85" s="197"/>
      <c r="X85" s="44">
        <f t="shared" si="94"/>
        <v>0</v>
      </c>
      <c r="Y85" s="45">
        <f t="shared" si="95"/>
        <v>0</v>
      </c>
      <c r="Z85" s="46" t="s">
        <v>0</v>
      </c>
      <c r="AA85" s="39">
        <v>1</v>
      </c>
      <c r="AB85" s="47">
        <f t="shared" si="96"/>
        <v>0</v>
      </c>
      <c r="AC85" s="39">
        <v>1</v>
      </c>
      <c r="AD85" s="47">
        <f t="shared" si="97"/>
        <v>0</v>
      </c>
      <c r="AE85" s="39">
        <v>1</v>
      </c>
      <c r="AF85" s="47">
        <f t="shared" si="98"/>
        <v>0</v>
      </c>
      <c r="AG85" s="62"/>
      <c r="AH85" s="194">
        <f t="shared" si="89"/>
        <v>3</v>
      </c>
      <c r="AI85" s="49">
        <f t="shared" si="99"/>
        <v>0</v>
      </c>
      <c r="AJ85" s="50">
        <f t="shared" si="100"/>
        <v>0</v>
      </c>
      <c r="AK85" s="62"/>
      <c r="AL85" s="194">
        <f t="shared" si="90"/>
        <v>3</v>
      </c>
      <c r="AM85" s="49">
        <f t="shared" si="101"/>
        <v>0</v>
      </c>
      <c r="AN85" s="50">
        <f t="shared" si="102"/>
        <v>0</v>
      </c>
      <c r="AO85" s="48"/>
      <c r="AP85" s="49">
        <f t="shared" si="103"/>
        <v>0</v>
      </c>
      <c r="AQ85" s="50">
        <f t="shared" si="104"/>
        <v>0</v>
      </c>
      <c r="AR85" s="62"/>
      <c r="AS85" s="49">
        <f t="shared" si="105"/>
        <v>0</v>
      </c>
      <c r="AT85" s="50">
        <f t="shared" si="106"/>
        <v>0</v>
      </c>
      <c r="AU85" s="62"/>
      <c r="AV85" s="49">
        <f t="shared" si="107"/>
        <v>0</v>
      </c>
      <c r="AW85" s="50">
        <f t="shared" si="108"/>
        <v>0</v>
      </c>
      <c r="AX85" s="48"/>
      <c r="AY85" s="49">
        <f t="shared" si="109"/>
        <v>0</v>
      </c>
      <c r="AZ85" s="50">
        <f t="shared" si="110"/>
        <v>0</v>
      </c>
      <c r="BA85" s="62"/>
      <c r="BB85" s="49">
        <f t="shared" si="111"/>
        <v>0</v>
      </c>
      <c r="BC85" s="50">
        <f t="shared" si="112"/>
        <v>0</v>
      </c>
      <c r="BD85" s="51">
        <f t="shared" si="113"/>
        <v>0</v>
      </c>
    </row>
    <row r="86" spans="1:56" hidden="1">
      <c r="A86" s="32"/>
      <c r="B86" s="61"/>
      <c r="C86" s="33"/>
      <c r="D86" s="34"/>
      <c r="E86" s="35"/>
      <c r="F86" s="266"/>
      <c r="G86" s="73"/>
      <c r="H86" s="72"/>
      <c r="I86" s="74">
        <f>IF(H86=Tablas!$B$5,Tablas!$C$5,VLOOKUP(H86,Tablas!$B$5:$D$40,2,FALSE))</f>
        <v>1</v>
      </c>
      <c r="J86" s="71">
        <f>IF(I86=0,"",VLOOKUP(I86,Tablas!$C$5:$D$40,2,FALSE))</f>
        <v>0</v>
      </c>
      <c r="K86" s="37" t="str">
        <f t="shared" si="91"/>
        <v>0</v>
      </c>
      <c r="L86" s="38">
        <f t="shared" si="82"/>
        <v>0</v>
      </c>
      <c r="M86" s="38">
        <f t="shared" si="83"/>
        <v>0</v>
      </c>
      <c r="N86" s="38">
        <f t="shared" si="84"/>
        <v>0</v>
      </c>
      <c r="O86" s="38">
        <f t="shared" si="85"/>
        <v>0</v>
      </c>
      <c r="P86" s="38">
        <f t="shared" si="86"/>
        <v>0</v>
      </c>
      <c r="Q86" s="39">
        <v>1</v>
      </c>
      <c r="R86" s="40">
        <f t="shared" si="87"/>
        <v>0</v>
      </c>
      <c r="S86" s="39">
        <v>1</v>
      </c>
      <c r="T86" s="41">
        <f t="shared" si="88"/>
        <v>0</v>
      </c>
      <c r="U86" s="42">
        <f t="shared" si="92"/>
        <v>0</v>
      </c>
      <c r="V86" s="43">
        <f t="shared" si="93"/>
        <v>0</v>
      </c>
      <c r="W86" s="197"/>
      <c r="X86" s="44">
        <f t="shared" si="94"/>
        <v>0</v>
      </c>
      <c r="Y86" s="45">
        <f t="shared" si="95"/>
        <v>0</v>
      </c>
      <c r="Z86" s="46" t="s">
        <v>0</v>
      </c>
      <c r="AA86" s="39">
        <v>1</v>
      </c>
      <c r="AB86" s="47">
        <f t="shared" si="96"/>
        <v>0</v>
      </c>
      <c r="AC86" s="39">
        <v>1</v>
      </c>
      <c r="AD86" s="47">
        <f t="shared" si="97"/>
        <v>0</v>
      </c>
      <c r="AE86" s="39">
        <v>1</v>
      </c>
      <c r="AF86" s="47">
        <f t="shared" si="98"/>
        <v>0</v>
      </c>
      <c r="AG86" s="62"/>
      <c r="AH86" s="194">
        <f t="shared" si="89"/>
        <v>3</v>
      </c>
      <c r="AI86" s="49">
        <f t="shared" si="99"/>
        <v>0</v>
      </c>
      <c r="AJ86" s="50">
        <f t="shared" si="100"/>
        <v>0</v>
      </c>
      <c r="AK86" s="62"/>
      <c r="AL86" s="194">
        <f t="shared" si="90"/>
        <v>3</v>
      </c>
      <c r="AM86" s="49">
        <f t="shared" si="101"/>
        <v>0</v>
      </c>
      <c r="AN86" s="50">
        <f t="shared" si="102"/>
        <v>0</v>
      </c>
      <c r="AO86" s="48"/>
      <c r="AP86" s="49">
        <f t="shared" si="103"/>
        <v>0</v>
      </c>
      <c r="AQ86" s="50">
        <f t="shared" si="104"/>
        <v>0</v>
      </c>
      <c r="AR86" s="62"/>
      <c r="AS86" s="49">
        <f t="shared" si="105"/>
        <v>0</v>
      </c>
      <c r="AT86" s="50">
        <f t="shared" si="106"/>
        <v>0</v>
      </c>
      <c r="AU86" s="62"/>
      <c r="AV86" s="49">
        <f t="shared" si="107"/>
        <v>0</v>
      </c>
      <c r="AW86" s="50">
        <f t="shared" si="108"/>
        <v>0</v>
      </c>
      <c r="AX86" s="48"/>
      <c r="AY86" s="49">
        <f t="shared" si="109"/>
        <v>0</v>
      </c>
      <c r="AZ86" s="50">
        <f t="shared" si="110"/>
        <v>0</v>
      </c>
      <c r="BA86" s="62"/>
      <c r="BB86" s="49">
        <f t="shared" si="111"/>
        <v>0</v>
      </c>
      <c r="BC86" s="50">
        <f t="shared" si="112"/>
        <v>0</v>
      </c>
      <c r="BD86" s="51">
        <f t="shared" si="113"/>
        <v>0</v>
      </c>
    </row>
    <row r="87" spans="1:56" hidden="1">
      <c r="A87" s="32"/>
      <c r="B87" s="61"/>
      <c r="C87" s="33"/>
      <c r="D87" s="34"/>
      <c r="E87" s="35"/>
      <c r="F87" s="266"/>
      <c r="G87" s="73"/>
      <c r="H87" s="72"/>
      <c r="I87" s="74">
        <f>IF(H87=Tablas!$B$5,Tablas!$C$5,VLOOKUP(H87,Tablas!$B$5:$D$40,2,FALSE))</f>
        <v>1</v>
      </c>
      <c r="J87" s="71">
        <f>IF(I87=0,"",VLOOKUP(I87,Tablas!$C$5:$D$40,2,FALSE))</f>
        <v>0</v>
      </c>
      <c r="K87" s="37" t="str">
        <f t="shared" si="91"/>
        <v>0</v>
      </c>
      <c r="L87" s="38">
        <f t="shared" si="82"/>
        <v>0</v>
      </c>
      <c r="M87" s="38">
        <f t="shared" si="83"/>
        <v>0</v>
      </c>
      <c r="N87" s="38">
        <f t="shared" si="84"/>
        <v>0</v>
      </c>
      <c r="O87" s="38">
        <f t="shared" si="85"/>
        <v>0</v>
      </c>
      <c r="P87" s="38">
        <f t="shared" si="86"/>
        <v>0</v>
      </c>
      <c r="Q87" s="39">
        <v>1</v>
      </c>
      <c r="R87" s="40">
        <f t="shared" si="87"/>
        <v>0</v>
      </c>
      <c r="S87" s="39">
        <v>1</v>
      </c>
      <c r="T87" s="41">
        <f t="shared" si="88"/>
        <v>0</v>
      </c>
      <c r="U87" s="42">
        <f t="shared" si="92"/>
        <v>0</v>
      </c>
      <c r="V87" s="43">
        <f t="shared" si="93"/>
        <v>0</v>
      </c>
      <c r="W87" s="197"/>
      <c r="X87" s="44">
        <f t="shared" si="94"/>
        <v>0</v>
      </c>
      <c r="Y87" s="45">
        <f t="shared" si="95"/>
        <v>0</v>
      </c>
      <c r="Z87" s="46" t="s">
        <v>0</v>
      </c>
      <c r="AA87" s="39">
        <v>1</v>
      </c>
      <c r="AB87" s="47">
        <f t="shared" si="96"/>
        <v>0</v>
      </c>
      <c r="AC87" s="39">
        <v>1</v>
      </c>
      <c r="AD87" s="47">
        <f t="shared" si="97"/>
        <v>0</v>
      </c>
      <c r="AE87" s="39">
        <v>1</v>
      </c>
      <c r="AF87" s="47">
        <f t="shared" si="98"/>
        <v>0</v>
      </c>
      <c r="AG87" s="62"/>
      <c r="AH87" s="194">
        <f t="shared" si="89"/>
        <v>3</v>
      </c>
      <c r="AI87" s="49">
        <f t="shared" si="99"/>
        <v>0</v>
      </c>
      <c r="AJ87" s="50">
        <f t="shared" si="100"/>
        <v>0</v>
      </c>
      <c r="AK87" s="62"/>
      <c r="AL87" s="194">
        <f t="shared" si="90"/>
        <v>3</v>
      </c>
      <c r="AM87" s="49">
        <f t="shared" si="101"/>
        <v>0</v>
      </c>
      <c r="AN87" s="50">
        <f t="shared" si="102"/>
        <v>0</v>
      </c>
      <c r="AO87" s="48"/>
      <c r="AP87" s="49">
        <f t="shared" si="103"/>
        <v>0</v>
      </c>
      <c r="AQ87" s="50">
        <f t="shared" si="104"/>
        <v>0</v>
      </c>
      <c r="AR87" s="62"/>
      <c r="AS87" s="49">
        <f t="shared" si="105"/>
        <v>0</v>
      </c>
      <c r="AT87" s="50">
        <f t="shared" si="106"/>
        <v>0</v>
      </c>
      <c r="AU87" s="62"/>
      <c r="AV87" s="49">
        <f t="shared" si="107"/>
        <v>0</v>
      </c>
      <c r="AW87" s="50">
        <f t="shared" si="108"/>
        <v>0</v>
      </c>
      <c r="AX87" s="48"/>
      <c r="AY87" s="49">
        <f t="shared" si="109"/>
        <v>0</v>
      </c>
      <c r="AZ87" s="50">
        <f t="shared" si="110"/>
        <v>0</v>
      </c>
      <c r="BA87" s="62"/>
      <c r="BB87" s="49">
        <f t="shared" si="111"/>
        <v>0</v>
      </c>
      <c r="BC87" s="50">
        <f t="shared" si="112"/>
        <v>0</v>
      </c>
      <c r="BD87" s="51">
        <f t="shared" si="113"/>
        <v>0</v>
      </c>
    </row>
    <row r="88" spans="1:56" hidden="1">
      <c r="A88" s="32"/>
      <c r="B88" s="61"/>
      <c r="C88" s="33"/>
      <c r="D88" s="34"/>
      <c r="E88" s="35"/>
      <c r="F88" s="266"/>
      <c r="G88" s="73"/>
      <c r="H88" s="72"/>
      <c r="I88" s="74">
        <f>IF(H88=Tablas!$B$5,Tablas!$C$5,VLOOKUP(H88,Tablas!$B$5:$D$40,2,FALSE))</f>
        <v>1</v>
      </c>
      <c r="J88" s="71">
        <f>IF(I88=0,"",VLOOKUP(I88,Tablas!$C$5:$D$40,2,FALSE))</f>
        <v>0</v>
      </c>
      <c r="K88" s="37" t="str">
        <f t="shared" si="91"/>
        <v>0</v>
      </c>
      <c r="L88" s="38">
        <f t="shared" si="82"/>
        <v>0</v>
      </c>
      <c r="M88" s="38">
        <f t="shared" si="83"/>
        <v>0</v>
      </c>
      <c r="N88" s="38">
        <f t="shared" si="84"/>
        <v>0</v>
      </c>
      <c r="O88" s="38">
        <f t="shared" si="85"/>
        <v>0</v>
      </c>
      <c r="P88" s="38">
        <f t="shared" si="86"/>
        <v>0</v>
      </c>
      <c r="Q88" s="39">
        <v>1</v>
      </c>
      <c r="R88" s="40">
        <f t="shared" si="87"/>
        <v>0</v>
      </c>
      <c r="S88" s="39">
        <v>1</v>
      </c>
      <c r="T88" s="41">
        <f t="shared" si="88"/>
        <v>0</v>
      </c>
      <c r="U88" s="42">
        <f t="shared" si="92"/>
        <v>0</v>
      </c>
      <c r="V88" s="43">
        <f t="shared" si="93"/>
        <v>0</v>
      </c>
      <c r="W88" s="197"/>
      <c r="X88" s="44">
        <f t="shared" si="94"/>
        <v>0</v>
      </c>
      <c r="Y88" s="45">
        <f t="shared" si="95"/>
        <v>0</v>
      </c>
      <c r="Z88" s="46" t="s">
        <v>0</v>
      </c>
      <c r="AA88" s="39">
        <v>1</v>
      </c>
      <c r="AB88" s="47">
        <f t="shared" si="96"/>
        <v>0</v>
      </c>
      <c r="AC88" s="39">
        <v>1</v>
      </c>
      <c r="AD88" s="47">
        <f t="shared" si="97"/>
        <v>0</v>
      </c>
      <c r="AE88" s="39">
        <v>1</v>
      </c>
      <c r="AF88" s="47">
        <f t="shared" si="98"/>
        <v>0</v>
      </c>
      <c r="AG88" s="62"/>
      <c r="AH88" s="194">
        <f t="shared" si="89"/>
        <v>3</v>
      </c>
      <c r="AI88" s="49">
        <f t="shared" si="99"/>
        <v>0</v>
      </c>
      <c r="AJ88" s="50">
        <f t="shared" si="100"/>
        <v>0</v>
      </c>
      <c r="AK88" s="62"/>
      <c r="AL88" s="194">
        <f t="shared" si="90"/>
        <v>3</v>
      </c>
      <c r="AM88" s="49">
        <f t="shared" si="101"/>
        <v>0</v>
      </c>
      <c r="AN88" s="50">
        <f t="shared" si="102"/>
        <v>0</v>
      </c>
      <c r="AO88" s="48"/>
      <c r="AP88" s="49">
        <f t="shared" si="103"/>
        <v>0</v>
      </c>
      <c r="AQ88" s="50">
        <f t="shared" si="104"/>
        <v>0</v>
      </c>
      <c r="AR88" s="62"/>
      <c r="AS88" s="49">
        <f t="shared" si="105"/>
        <v>0</v>
      </c>
      <c r="AT88" s="50">
        <f t="shared" si="106"/>
        <v>0</v>
      </c>
      <c r="AU88" s="62"/>
      <c r="AV88" s="49">
        <f t="shared" si="107"/>
        <v>0</v>
      </c>
      <c r="AW88" s="50">
        <f t="shared" si="108"/>
        <v>0</v>
      </c>
      <c r="AX88" s="48"/>
      <c r="AY88" s="49">
        <f t="shared" si="109"/>
        <v>0</v>
      </c>
      <c r="AZ88" s="50">
        <f t="shared" si="110"/>
        <v>0</v>
      </c>
      <c r="BA88" s="62"/>
      <c r="BB88" s="49">
        <f t="shared" si="111"/>
        <v>0</v>
      </c>
      <c r="BC88" s="50">
        <f t="shared" si="112"/>
        <v>0</v>
      </c>
      <c r="BD88" s="51">
        <f t="shared" si="113"/>
        <v>0</v>
      </c>
    </row>
    <row r="89" spans="1:56" hidden="1">
      <c r="A89" s="32"/>
      <c r="B89" s="61"/>
      <c r="C89" s="33"/>
      <c r="D89" s="34"/>
      <c r="E89" s="35"/>
      <c r="F89" s="266"/>
      <c r="G89" s="73"/>
      <c r="H89" s="72"/>
      <c r="I89" s="74">
        <f>IF(H89=Tablas!$B$5,Tablas!$C$5,VLOOKUP(H89,Tablas!$B$5:$D$40,2,FALSE))</f>
        <v>1</v>
      </c>
      <c r="J89" s="71">
        <f>IF(I89=0,"",VLOOKUP(I89,Tablas!$C$5:$D$40,2,FALSE))</f>
        <v>0</v>
      </c>
      <c r="K89" s="37" t="str">
        <f t="shared" si="91"/>
        <v>0</v>
      </c>
      <c r="L89" s="38">
        <f t="shared" si="82"/>
        <v>0</v>
      </c>
      <c r="M89" s="38">
        <f t="shared" si="83"/>
        <v>0</v>
      </c>
      <c r="N89" s="38">
        <f t="shared" si="84"/>
        <v>0</v>
      </c>
      <c r="O89" s="38">
        <f t="shared" si="85"/>
        <v>0</v>
      </c>
      <c r="P89" s="38">
        <f t="shared" si="86"/>
        <v>0</v>
      </c>
      <c r="Q89" s="39">
        <v>1</v>
      </c>
      <c r="R89" s="40">
        <f t="shared" si="87"/>
        <v>0</v>
      </c>
      <c r="S89" s="39">
        <v>1</v>
      </c>
      <c r="T89" s="41">
        <f t="shared" si="88"/>
        <v>0</v>
      </c>
      <c r="U89" s="42">
        <f t="shared" si="92"/>
        <v>0</v>
      </c>
      <c r="V89" s="43">
        <f t="shared" si="93"/>
        <v>0</v>
      </c>
      <c r="W89" s="197"/>
      <c r="X89" s="44">
        <f t="shared" si="94"/>
        <v>0</v>
      </c>
      <c r="Y89" s="45">
        <f t="shared" si="95"/>
        <v>0</v>
      </c>
      <c r="Z89" s="46" t="s">
        <v>0</v>
      </c>
      <c r="AA89" s="39">
        <v>1</v>
      </c>
      <c r="AB89" s="47">
        <f t="shared" si="96"/>
        <v>0</v>
      </c>
      <c r="AC89" s="39">
        <v>1</v>
      </c>
      <c r="AD89" s="47">
        <f t="shared" si="97"/>
        <v>0</v>
      </c>
      <c r="AE89" s="39">
        <v>1</v>
      </c>
      <c r="AF89" s="47">
        <f t="shared" si="98"/>
        <v>0</v>
      </c>
      <c r="AG89" s="62"/>
      <c r="AH89" s="194">
        <f t="shared" si="89"/>
        <v>3</v>
      </c>
      <c r="AI89" s="49">
        <f t="shared" si="99"/>
        <v>0</v>
      </c>
      <c r="AJ89" s="50">
        <f t="shared" si="100"/>
        <v>0</v>
      </c>
      <c r="AK89" s="62"/>
      <c r="AL89" s="194">
        <f t="shared" si="90"/>
        <v>3</v>
      </c>
      <c r="AM89" s="49">
        <f t="shared" si="101"/>
        <v>0</v>
      </c>
      <c r="AN89" s="50">
        <f t="shared" si="102"/>
        <v>0</v>
      </c>
      <c r="AO89" s="48"/>
      <c r="AP89" s="49">
        <f t="shared" si="103"/>
        <v>0</v>
      </c>
      <c r="AQ89" s="50">
        <f t="shared" si="104"/>
        <v>0</v>
      </c>
      <c r="AR89" s="62"/>
      <c r="AS89" s="49">
        <f t="shared" si="105"/>
        <v>0</v>
      </c>
      <c r="AT89" s="50">
        <f t="shared" si="106"/>
        <v>0</v>
      </c>
      <c r="AU89" s="62"/>
      <c r="AV89" s="49">
        <f t="shared" si="107"/>
        <v>0</v>
      </c>
      <c r="AW89" s="50">
        <f t="shared" si="108"/>
        <v>0</v>
      </c>
      <c r="AX89" s="48"/>
      <c r="AY89" s="49">
        <f t="shared" si="109"/>
        <v>0</v>
      </c>
      <c r="AZ89" s="50">
        <f t="shared" si="110"/>
        <v>0</v>
      </c>
      <c r="BA89" s="62"/>
      <c r="BB89" s="49">
        <f t="shared" si="111"/>
        <v>0</v>
      </c>
      <c r="BC89" s="50">
        <f t="shared" si="112"/>
        <v>0</v>
      </c>
      <c r="BD89" s="51">
        <f t="shared" si="113"/>
        <v>0</v>
      </c>
    </row>
    <row r="90" spans="1:56" hidden="1">
      <c r="A90" s="32"/>
      <c r="B90" s="61"/>
      <c r="C90" s="33"/>
      <c r="D90" s="34"/>
      <c r="E90" s="35"/>
      <c r="F90" s="266"/>
      <c r="G90" s="73"/>
      <c r="H90" s="72"/>
      <c r="I90" s="74">
        <f>IF(H90=Tablas!$B$5,Tablas!$C$5,VLOOKUP(H90,Tablas!$B$5:$D$40,2,FALSE))</f>
        <v>1</v>
      </c>
      <c r="J90" s="71">
        <f>IF(I90=0,"",VLOOKUP(I90,Tablas!$C$5:$D$40,2,FALSE))</f>
        <v>0</v>
      </c>
      <c r="K90" s="37" t="str">
        <f t="shared" si="91"/>
        <v>0</v>
      </c>
      <c r="L90" s="38">
        <f t="shared" si="82"/>
        <v>0</v>
      </c>
      <c r="M90" s="38">
        <f t="shared" si="83"/>
        <v>0</v>
      </c>
      <c r="N90" s="38">
        <f t="shared" si="84"/>
        <v>0</v>
      </c>
      <c r="O90" s="38">
        <f t="shared" si="85"/>
        <v>0</v>
      </c>
      <c r="P90" s="38">
        <f t="shared" si="86"/>
        <v>0</v>
      </c>
      <c r="Q90" s="39">
        <v>1</v>
      </c>
      <c r="R90" s="40">
        <f t="shared" si="87"/>
        <v>0</v>
      </c>
      <c r="S90" s="39">
        <v>1</v>
      </c>
      <c r="T90" s="41">
        <f t="shared" si="88"/>
        <v>0</v>
      </c>
      <c r="U90" s="42">
        <f t="shared" si="92"/>
        <v>0</v>
      </c>
      <c r="V90" s="43">
        <f t="shared" si="93"/>
        <v>0</v>
      </c>
      <c r="W90" s="197"/>
      <c r="X90" s="44">
        <f t="shared" si="94"/>
        <v>0</v>
      </c>
      <c r="Y90" s="45">
        <f t="shared" si="95"/>
        <v>0</v>
      </c>
      <c r="Z90" s="46" t="s">
        <v>0</v>
      </c>
      <c r="AA90" s="39">
        <v>1</v>
      </c>
      <c r="AB90" s="47">
        <f t="shared" si="96"/>
        <v>0</v>
      </c>
      <c r="AC90" s="39">
        <v>1</v>
      </c>
      <c r="AD90" s="47">
        <f t="shared" si="97"/>
        <v>0</v>
      </c>
      <c r="AE90" s="39">
        <v>1</v>
      </c>
      <c r="AF90" s="47">
        <f t="shared" si="98"/>
        <v>0</v>
      </c>
      <c r="AG90" s="62"/>
      <c r="AH90" s="194">
        <f t="shared" si="89"/>
        <v>3</v>
      </c>
      <c r="AI90" s="49">
        <f t="shared" si="99"/>
        <v>0</v>
      </c>
      <c r="AJ90" s="50">
        <f t="shared" si="100"/>
        <v>0</v>
      </c>
      <c r="AK90" s="62"/>
      <c r="AL90" s="194">
        <f t="shared" si="90"/>
        <v>3</v>
      </c>
      <c r="AM90" s="49">
        <f t="shared" si="101"/>
        <v>0</v>
      </c>
      <c r="AN90" s="50">
        <f t="shared" si="102"/>
        <v>0</v>
      </c>
      <c r="AO90" s="48"/>
      <c r="AP90" s="49">
        <f t="shared" si="103"/>
        <v>0</v>
      </c>
      <c r="AQ90" s="50">
        <f t="shared" si="104"/>
        <v>0</v>
      </c>
      <c r="AR90" s="62"/>
      <c r="AS90" s="49">
        <f t="shared" si="105"/>
        <v>0</v>
      </c>
      <c r="AT90" s="50">
        <f t="shared" si="106"/>
        <v>0</v>
      </c>
      <c r="AU90" s="62"/>
      <c r="AV90" s="49">
        <f t="shared" si="107"/>
        <v>0</v>
      </c>
      <c r="AW90" s="50">
        <f t="shared" si="108"/>
        <v>0</v>
      </c>
      <c r="AX90" s="48"/>
      <c r="AY90" s="49">
        <f t="shared" si="109"/>
        <v>0</v>
      </c>
      <c r="AZ90" s="50">
        <f t="shared" si="110"/>
        <v>0</v>
      </c>
      <c r="BA90" s="62"/>
      <c r="BB90" s="49">
        <f t="shared" si="111"/>
        <v>0</v>
      </c>
      <c r="BC90" s="50">
        <f t="shared" si="112"/>
        <v>0</v>
      </c>
      <c r="BD90" s="51">
        <f t="shared" si="113"/>
        <v>0</v>
      </c>
    </row>
    <row r="91" spans="1:56" hidden="1">
      <c r="A91" s="32"/>
      <c r="B91" s="61"/>
      <c r="C91" s="33"/>
      <c r="D91" s="34"/>
      <c r="E91" s="35"/>
      <c r="F91" s="266"/>
      <c r="G91" s="73"/>
      <c r="H91" s="72"/>
      <c r="I91" s="74">
        <f>IF(H91=Tablas!$B$5,Tablas!$C$5,VLOOKUP(H91,Tablas!$B$5:$D$40,2,FALSE))</f>
        <v>1</v>
      </c>
      <c r="J91" s="71">
        <f>IF(I91=0,"",VLOOKUP(I91,Tablas!$C$5:$D$40,2,FALSE))</f>
        <v>0</v>
      </c>
      <c r="K91" s="37" t="str">
        <f t="shared" si="91"/>
        <v>0</v>
      </c>
      <c r="L91" s="38">
        <f t="shared" si="82"/>
        <v>0</v>
      </c>
      <c r="M91" s="38">
        <f t="shared" si="83"/>
        <v>0</v>
      </c>
      <c r="N91" s="38">
        <f t="shared" si="84"/>
        <v>0</v>
      </c>
      <c r="O91" s="38">
        <f t="shared" si="85"/>
        <v>0</v>
      </c>
      <c r="P91" s="38">
        <f t="shared" si="86"/>
        <v>0</v>
      </c>
      <c r="Q91" s="39">
        <v>1</v>
      </c>
      <c r="R91" s="40">
        <f t="shared" si="87"/>
        <v>0</v>
      </c>
      <c r="S91" s="39">
        <v>1</v>
      </c>
      <c r="T91" s="41">
        <f t="shared" si="88"/>
        <v>0</v>
      </c>
      <c r="U91" s="42">
        <f t="shared" si="92"/>
        <v>0</v>
      </c>
      <c r="V91" s="43">
        <f t="shared" si="93"/>
        <v>0</v>
      </c>
      <c r="W91" s="197"/>
      <c r="X91" s="44">
        <f t="shared" si="94"/>
        <v>0</v>
      </c>
      <c r="Y91" s="45">
        <f t="shared" si="95"/>
        <v>0</v>
      </c>
      <c r="Z91" s="46" t="s">
        <v>0</v>
      </c>
      <c r="AA91" s="39">
        <v>1</v>
      </c>
      <c r="AB91" s="47">
        <f t="shared" si="96"/>
        <v>0</v>
      </c>
      <c r="AC91" s="39">
        <v>1</v>
      </c>
      <c r="AD91" s="47">
        <f t="shared" si="97"/>
        <v>0</v>
      </c>
      <c r="AE91" s="39">
        <v>1</v>
      </c>
      <c r="AF91" s="47">
        <f t="shared" si="98"/>
        <v>0</v>
      </c>
      <c r="AG91" s="62"/>
      <c r="AH91" s="194">
        <f t="shared" si="89"/>
        <v>3</v>
      </c>
      <c r="AI91" s="49">
        <f t="shared" si="99"/>
        <v>0</v>
      </c>
      <c r="AJ91" s="50">
        <f t="shared" si="100"/>
        <v>0</v>
      </c>
      <c r="AK91" s="62"/>
      <c r="AL91" s="194">
        <f t="shared" si="90"/>
        <v>3</v>
      </c>
      <c r="AM91" s="49">
        <f t="shared" si="101"/>
        <v>0</v>
      </c>
      <c r="AN91" s="50">
        <f t="shared" si="102"/>
        <v>0</v>
      </c>
      <c r="AO91" s="48"/>
      <c r="AP91" s="49">
        <f t="shared" si="103"/>
        <v>0</v>
      </c>
      <c r="AQ91" s="50">
        <f t="shared" si="104"/>
        <v>0</v>
      </c>
      <c r="AR91" s="62"/>
      <c r="AS91" s="49">
        <f t="shared" si="105"/>
        <v>0</v>
      </c>
      <c r="AT91" s="50">
        <f t="shared" si="106"/>
        <v>0</v>
      </c>
      <c r="AU91" s="62"/>
      <c r="AV91" s="49">
        <f t="shared" si="107"/>
        <v>0</v>
      </c>
      <c r="AW91" s="50">
        <f t="shared" si="108"/>
        <v>0</v>
      </c>
      <c r="AX91" s="48"/>
      <c r="AY91" s="49">
        <f t="shared" si="109"/>
        <v>0</v>
      </c>
      <c r="AZ91" s="50">
        <f t="shared" si="110"/>
        <v>0</v>
      </c>
      <c r="BA91" s="62"/>
      <c r="BB91" s="49">
        <f t="shared" si="111"/>
        <v>0</v>
      </c>
      <c r="BC91" s="50">
        <f t="shared" si="112"/>
        <v>0</v>
      </c>
      <c r="BD91" s="51">
        <f t="shared" si="113"/>
        <v>0</v>
      </c>
    </row>
    <row r="92" spans="1:56" hidden="1">
      <c r="A92" s="32"/>
      <c r="B92" s="61"/>
      <c r="C92" s="33"/>
      <c r="D92" s="34"/>
      <c r="E92" s="35"/>
      <c r="F92" s="266"/>
      <c r="G92" s="73"/>
      <c r="H92" s="72"/>
      <c r="I92" s="74">
        <f>IF(H92=Tablas!$B$5,Tablas!$C$5,VLOOKUP(H92,Tablas!$B$5:$D$40,2,FALSE))</f>
        <v>1</v>
      </c>
      <c r="J92" s="71">
        <f>IF(I92=0,"",VLOOKUP(I92,Tablas!$C$5:$D$40,2,FALSE))</f>
        <v>0</v>
      </c>
      <c r="K92" s="37" t="str">
        <f t="shared" si="91"/>
        <v>0</v>
      </c>
      <c r="L92" s="38">
        <f t="shared" si="82"/>
        <v>0</v>
      </c>
      <c r="M92" s="38">
        <f t="shared" si="83"/>
        <v>0</v>
      </c>
      <c r="N92" s="38">
        <f t="shared" si="84"/>
        <v>0</v>
      </c>
      <c r="O92" s="38">
        <f t="shared" si="85"/>
        <v>0</v>
      </c>
      <c r="P92" s="38">
        <f t="shared" si="86"/>
        <v>0</v>
      </c>
      <c r="Q92" s="39">
        <v>1</v>
      </c>
      <c r="R92" s="40">
        <f t="shared" si="87"/>
        <v>0</v>
      </c>
      <c r="S92" s="39">
        <v>1</v>
      </c>
      <c r="T92" s="41">
        <f t="shared" si="88"/>
        <v>0</v>
      </c>
      <c r="U92" s="42">
        <f t="shared" si="92"/>
        <v>0</v>
      </c>
      <c r="V92" s="43">
        <f t="shared" si="93"/>
        <v>0</v>
      </c>
      <c r="W92" s="197"/>
      <c r="X92" s="44">
        <f t="shared" si="94"/>
        <v>0</v>
      </c>
      <c r="Y92" s="45">
        <f t="shared" si="95"/>
        <v>0</v>
      </c>
      <c r="Z92" s="46" t="s">
        <v>0</v>
      </c>
      <c r="AA92" s="39">
        <v>1</v>
      </c>
      <c r="AB92" s="47">
        <f t="shared" si="96"/>
        <v>0</v>
      </c>
      <c r="AC92" s="39">
        <v>1</v>
      </c>
      <c r="AD92" s="47">
        <f t="shared" si="97"/>
        <v>0</v>
      </c>
      <c r="AE92" s="39">
        <v>1</v>
      </c>
      <c r="AF92" s="47">
        <f t="shared" si="98"/>
        <v>0</v>
      </c>
      <c r="AG92" s="62"/>
      <c r="AH92" s="194">
        <f t="shared" si="89"/>
        <v>3</v>
      </c>
      <c r="AI92" s="49">
        <f t="shared" si="99"/>
        <v>0</v>
      </c>
      <c r="AJ92" s="50">
        <f t="shared" si="100"/>
        <v>0</v>
      </c>
      <c r="AK92" s="62"/>
      <c r="AL92" s="194">
        <f t="shared" si="90"/>
        <v>3</v>
      </c>
      <c r="AM92" s="49">
        <f t="shared" si="101"/>
        <v>0</v>
      </c>
      <c r="AN92" s="50">
        <f t="shared" si="102"/>
        <v>0</v>
      </c>
      <c r="AO92" s="48"/>
      <c r="AP92" s="49">
        <f t="shared" si="103"/>
        <v>0</v>
      </c>
      <c r="AQ92" s="50">
        <f t="shared" si="104"/>
        <v>0</v>
      </c>
      <c r="AR92" s="62"/>
      <c r="AS92" s="49">
        <f t="shared" si="105"/>
        <v>0</v>
      </c>
      <c r="AT92" s="50">
        <f t="shared" si="106"/>
        <v>0</v>
      </c>
      <c r="AU92" s="62"/>
      <c r="AV92" s="49">
        <f t="shared" si="107"/>
        <v>0</v>
      </c>
      <c r="AW92" s="50">
        <f t="shared" si="108"/>
        <v>0</v>
      </c>
      <c r="AX92" s="48"/>
      <c r="AY92" s="49">
        <f t="shared" si="109"/>
        <v>0</v>
      </c>
      <c r="AZ92" s="50">
        <f t="shared" si="110"/>
        <v>0</v>
      </c>
      <c r="BA92" s="62"/>
      <c r="BB92" s="49">
        <f t="shared" si="111"/>
        <v>0</v>
      </c>
      <c r="BC92" s="50">
        <f t="shared" si="112"/>
        <v>0</v>
      </c>
      <c r="BD92" s="51">
        <f t="shared" si="113"/>
        <v>0</v>
      </c>
    </row>
    <row r="93" spans="1:56" hidden="1">
      <c r="A93" s="32"/>
      <c r="B93" s="61"/>
      <c r="C93" s="33"/>
      <c r="D93" s="34"/>
      <c r="E93" s="35"/>
      <c r="F93" s="266"/>
      <c r="G93" s="73"/>
      <c r="H93" s="72"/>
      <c r="I93" s="74">
        <f>IF(H93=Tablas!$B$5,Tablas!$C$5,VLOOKUP(H93,Tablas!$B$5:$D$40,2,FALSE))</f>
        <v>1</v>
      </c>
      <c r="J93" s="71">
        <f>IF(I93=0,"",VLOOKUP(I93,Tablas!$C$5:$D$40,2,FALSE))</f>
        <v>0</v>
      </c>
      <c r="K93" s="37" t="str">
        <f t="shared" si="91"/>
        <v>0</v>
      </c>
      <c r="L93" s="38">
        <f t="shared" si="82"/>
        <v>0</v>
      </c>
      <c r="M93" s="38">
        <f t="shared" si="83"/>
        <v>0</v>
      </c>
      <c r="N93" s="38">
        <f t="shared" si="84"/>
        <v>0</v>
      </c>
      <c r="O93" s="38">
        <f t="shared" si="85"/>
        <v>0</v>
      </c>
      <c r="P93" s="38">
        <f t="shared" si="86"/>
        <v>0</v>
      </c>
      <c r="Q93" s="39">
        <v>1</v>
      </c>
      <c r="R93" s="40">
        <f t="shared" si="87"/>
        <v>0</v>
      </c>
      <c r="S93" s="39">
        <v>1</v>
      </c>
      <c r="T93" s="41">
        <f t="shared" si="88"/>
        <v>0</v>
      </c>
      <c r="U93" s="42">
        <f t="shared" si="92"/>
        <v>0</v>
      </c>
      <c r="V93" s="43">
        <f t="shared" si="93"/>
        <v>0</v>
      </c>
      <c r="W93" s="197"/>
      <c r="X93" s="44">
        <f t="shared" si="94"/>
        <v>0</v>
      </c>
      <c r="Y93" s="45">
        <f t="shared" si="95"/>
        <v>0</v>
      </c>
      <c r="Z93" s="46" t="s">
        <v>0</v>
      </c>
      <c r="AA93" s="39">
        <v>1</v>
      </c>
      <c r="AB93" s="47">
        <f t="shared" si="96"/>
        <v>0</v>
      </c>
      <c r="AC93" s="39">
        <v>1</v>
      </c>
      <c r="AD93" s="47">
        <f t="shared" si="97"/>
        <v>0</v>
      </c>
      <c r="AE93" s="39">
        <v>1</v>
      </c>
      <c r="AF93" s="47">
        <f t="shared" si="98"/>
        <v>0</v>
      </c>
      <c r="AG93" s="62"/>
      <c r="AH93" s="194">
        <f t="shared" si="89"/>
        <v>3</v>
      </c>
      <c r="AI93" s="49">
        <f t="shared" si="99"/>
        <v>0</v>
      </c>
      <c r="AJ93" s="50">
        <f t="shared" si="100"/>
        <v>0</v>
      </c>
      <c r="AK93" s="62"/>
      <c r="AL93" s="194">
        <f t="shared" si="90"/>
        <v>3</v>
      </c>
      <c r="AM93" s="49">
        <f t="shared" si="101"/>
        <v>0</v>
      </c>
      <c r="AN93" s="50">
        <f t="shared" si="102"/>
        <v>0</v>
      </c>
      <c r="AO93" s="48"/>
      <c r="AP93" s="49">
        <f t="shared" si="103"/>
        <v>0</v>
      </c>
      <c r="AQ93" s="50">
        <f t="shared" si="104"/>
        <v>0</v>
      </c>
      <c r="AR93" s="62"/>
      <c r="AS93" s="49">
        <f t="shared" si="105"/>
        <v>0</v>
      </c>
      <c r="AT93" s="50">
        <f t="shared" si="106"/>
        <v>0</v>
      </c>
      <c r="AU93" s="62"/>
      <c r="AV93" s="49">
        <f t="shared" si="107"/>
        <v>0</v>
      </c>
      <c r="AW93" s="50">
        <f t="shared" si="108"/>
        <v>0</v>
      </c>
      <c r="AX93" s="48"/>
      <c r="AY93" s="49">
        <f t="shared" si="109"/>
        <v>0</v>
      </c>
      <c r="AZ93" s="50">
        <f t="shared" si="110"/>
        <v>0</v>
      </c>
      <c r="BA93" s="62"/>
      <c r="BB93" s="49">
        <f t="shared" si="111"/>
        <v>0</v>
      </c>
      <c r="BC93" s="50">
        <f t="shared" si="112"/>
        <v>0</v>
      </c>
      <c r="BD93" s="51">
        <f t="shared" si="113"/>
        <v>0</v>
      </c>
    </row>
    <row r="94" spans="1:56" hidden="1">
      <c r="A94" s="32"/>
      <c r="B94" s="61"/>
      <c r="C94" s="33"/>
      <c r="D94" s="34"/>
      <c r="E94" s="35"/>
      <c r="F94" s="266"/>
      <c r="G94" s="73"/>
      <c r="H94" s="72"/>
      <c r="I94" s="74">
        <f>IF(H94=Tablas!$B$5,Tablas!$C$5,VLOOKUP(H94,Tablas!$B$5:$D$40,2,FALSE))</f>
        <v>1</v>
      </c>
      <c r="J94" s="71">
        <f>IF(I94=0,"",VLOOKUP(I94,Tablas!$C$5:$D$40,2,FALSE))</f>
        <v>0</v>
      </c>
      <c r="K94" s="37" t="str">
        <f t="shared" si="91"/>
        <v>0</v>
      </c>
      <c r="L94" s="38">
        <f t="shared" si="82"/>
        <v>0</v>
      </c>
      <c r="M94" s="38">
        <f t="shared" si="83"/>
        <v>0</v>
      </c>
      <c r="N94" s="38">
        <f t="shared" si="84"/>
        <v>0</v>
      </c>
      <c r="O94" s="38">
        <f t="shared" si="85"/>
        <v>0</v>
      </c>
      <c r="P94" s="38">
        <f t="shared" si="86"/>
        <v>0</v>
      </c>
      <c r="Q94" s="39">
        <v>1</v>
      </c>
      <c r="R94" s="40">
        <f t="shared" si="87"/>
        <v>0</v>
      </c>
      <c r="S94" s="39">
        <v>1</v>
      </c>
      <c r="T94" s="41">
        <f t="shared" si="88"/>
        <v>0</v>
      </c>
      <c r="U94" s="42">
        <f t="shared" si="92"/>
        <v>0</v>
      </c>
      <c r="V94" s="43">
        <f t="shared" si="93"/>
        <v>0</v>
      </c>
      <c r="W94" s="197"/>
      <c r="X94" s="44">
        <f t="shared" si="94"/>
        <v>0</v>
      </c>
      <c r="Y94" s="45">
        <f t="shared" si="95"/>
        <v>0</v>
      </c>
      <c r="Z94" s="46" t="s">
        <v>0</v>
      </c>
      <c r="AA94" s="39">
        <v>1</v>
      </c>
      <c r="AB94" s="47">
        <f t="shared" si="96"/>
        <v>0</v>
      </c>
      <c r="AC94" s="39">
        <v>1</v>
      </c>
      <c r="AD94" s="47">
        <f t="shared" si="97"/>
        <v>0</v>
      </c>
      <c r="AE94" s="39">
        <v>1</v>
      </c>
      <c r="AF94" s="47">
        <f t="shared" si="98"/>
        <v>0</v>
      </c>
      <c r="AG94" s="62"/>
      <c r="AH94" s="194">
        <f t="shared" si="89"/>
        <v>3</v>
      </c>
      <c r="AI94" s="49">
        <f t="shared" si="99"/>
        <v>0</v>
      </c>
      <c r="AJ94" s="50">
        <f t="shared" si="100"/>
        <v>0</v>
      </c>
      <c r="AK94" s="62"/>
      <c r="AL94" s="194">
        <f t="shared" si="90"/>
        <v>3</v>
      </c>
      <c r="AM94" s="49">
        <f t="shared" si="101"/>
        <v>0</v>
      </c>
      <c r="AN94" s="50">
        <f t="shared" si="102"/>
        <v>0</v>
      </c>
      <c r="AO94" s="48"/>
      <c r="AP94" s="49">
        <f t="shared" si="103"/>
        <v>0</v>
      </c>
      <c r="AQ94" s="50">
        <f t="shared" si="104"/>
        <v>0</v>
      </c>
      <c r="AR94" s="62"/>
      <c r="AS94" s="49">
        <f t="shared" si="105"/>
        <v>0</v>
      </c>
      <c r="AT94" s="50">
        <f t="shared" si="106"/>
        <v>0</v>
      </c>
      <c r="AU94" s="62"/>
      <c r="AV94" s="49">
        <f t="shared" si="107"/>
        <v>0</v>
      </c>
      <c r="AW94" s="50">
        <f t="shared" si="108"/>
        <v>0</v>
      </c>
      <c r="AX94" s="48"/>
      <c r="AY94" s="49">
        <f t="shared" si="109"/>
        <v>0</v>
      </c>
      <c r="AZ94" s="50">
        <f t="shared" si="110"/>
        <v>0</v>
      </c>
      <c r="BA94" s="62"/>
      <c r="BB94" s="49">
        <f t="shared" si="111"/>
        <v>0</v>
      </c>
      <c r="BC94" s="50">
        <f t="shared" si="112"/>
        <v>0</v>
      </c>
      <c r="BD94" s="51">
        <f t="shared" si="113"/>
        <v>0</v>
      </c>
    </row>
    <row r="95" spans="1:56" hidden="1">
      <c r="A95" s="32"/>
      <c r="B95" s="61"/>
      <c r="C95" s="33"/>
      <c r="D95" s="34"/>
      <c r="E95" s="35"/>
      <c r="F95" s="266"/>
      <c r="G95" s="73"/>
      <c r="H95" s="72"/>
      <c r="I95" s="74">
        <f>IF(H95=Tablas!$B$5,Tablas!$C$5,VLOOKUP(H95,Tablas!$B$5:$D$40,2,FALSE))</f>
        <v>1</v>
      </c>
      <c r="J95" s="71">
        <f>IF(I95=0,"",VLOOKUP(I95,Tablas!$C$5:$D$40,2,FALSE))</f>
        <v>0</v>
      </c>
      <c r="K95" s="37" t="str">
        <f t="shared" si="91"/>
        <v>0</v>
      </c>
      <c r="L95" s="38">
        <f t="shared" si="82"/>
        <v>0</v>
      </c>
      <c r="M95" s="38">
        <f t="shared" si="83"/>
        <v>0</v>
      </c>
      <c r="N95" s="38">
        <f t="shared" si="84"/>
        <v>0</v>
      </c>
      <c r="O95" s="38">
        <f t="shared" si="85"/>
        <v>0</v>
      </c>
      <c r="P95" s="38">
        <f t="shared" si="86"/>
        <v>0</v>
      </c>
      <c r="Q95" s="39">
        <v>1</v>
      </c>
      <c r="R95" s="40">
        <f t="shared" si="87"/>
        <v>0</v>
      </c>
      <c r="S95" s="39">
        <v>1</v>
      </c>
      <c r="T95" s="41">
        <f t="shared" si="88"/>
        <v>0</v>
      </c>
      <c r="U95" s="42">
        <f t="shared" si="92"/>
        <v>0</v>
      </c>
      <c r="V95" s="43">
        <f t="shared" si="93"/>
        <v>0</v>
      </c>
      <c r="W95" s="197"/>
      <c r="X95" s="44">
        <f t="shared" si="94"/>
        <v>0</v>
      </c>
      <c r="Y95" s="45">
        <f t="shared" si="95"/>
        <v>0</v>
      </c>
      <c r="Z95" s="46" t="s">
        <v>0</v>
      </c>
      <c r="AA95" s="39">
        <v>1</v>
      </c>
      <c r="AB95" s="47">
        <f t="shared" si="96"/>
        <v>0</v>
      </c>
      <c r="AC95" s="39">
        <v>1</v>
      </c>
      <c r="AD95" s="47">
        <f t="shared" si="97"/>
        <v>0</v>
      </c>
      <c r="AE95" s="39">
        <v>1</v>
      </c>
      <c r="AF95" s="47">
        <f t="shared" si="98"/>
        <v>0</v>
      </c>
      <c r="AG95" s="62"/>
      <c r="AH95" s="194">
        <f t="shared" si="89"/>
        <v>3</v>
      </c>
      <c r="AI95" s="49">
        <f t="shared" si="99"/>
        <v>0</v>
      </c>
      <c r="AJ95" s="50">
        <f t="shared" si="100"/>
        <v>0</v>
      </c>
      <c r="AK95" s="62"/>
      <c r="AL95" s="194">
        <f t="shared" si="90"/>
        <v>3</v>
      </c>
      <c r="AM95" s="49">
        <f t="shared" si="101"/>
        <v>0</v>
      </c>
      <c r="AN95" s="50">
        <f t="shared" si="102"/>
        <v>0</v>
      </c>
      <c r="AO95" s="48"/>
      <c r="AP95" s="49">
        <f t="shared" si="103"/>
        <v>0</v>
      </c>
      <c r="AQ95" s="50">
        <f t="shared" si="104"/>
        <v>0</v>
      </c>
      <c r="AR95" s="62"/>
      <c r="AS95" s="49">
        <f t="shared" si="105"/>
        <v>0</v>
      </c>
      <c r="AT95" s="50">
        <f t="shared" si="106"/>
        <v>0</v>
      </c>
      <c r="AU95" s="62"/>
      <c r="AV95" s="49">
        <f t="shared" si="107"/>
        <v>0</v>
      </c>
      <c r="AW95" s="50">
        <f t="shared" si="108"/>
        <v>0</v>
      </c>
      <c r="AX95" s="48"/>
      <c r="AY95" s="49">
        <f t="shared" si="109"/>
        <v>0</v>
      </c>
      <c r="AZ95" s="50">
        <f t="shared" si="110"/>
        <v>0</v>
      </c>
      <c r="BA95" s="62"/>
      <c r="BB95" s="49">
        <f t="shared" si="111"/>
        <v>0</v>
      </c>
      <c r="BC95" s="50">
        <f t="shared" si="112"/>
        <v>0</v>
      </c>
      <c r="BD95" s="51">
        <f t="shared" si="113"/>
        <v>0</v>
      </c>
    </row>
    <row r="96" spans="1:56" hidden="1">
      <c r="A96" s="32"/>
      <c r="B96" s="61"/>
      <c r="C96" s="33"/>
      <c r="D96" s="34"/>
      <c r="E96" s="35"/>
      <c r="F96" s="266"/>
      <c r="G96" s="73"/>
      <c r="H96" s="72"/>
      <c r="I96" s="74">
        <f>IF(H96=Tablas!$B$5,Tablas!$C$5,VLOOKUP(H96,Tablas!$B$5:$D$40,2,FALSE))</f>
        <v>1</v>
      </c>
      <c r="J96" s="71">
        <f>IF(I96=0,"",VLOOKUP(I96,Tablas!$C$5:$D$40,2,FALSE))</f>
        <v>0</v>
      </c>
      <c r="K96" s="37" t="str">
        <f t="shared" si="91"/>
        <v>0</v>
      </c>
      <c r="L96" s="38">
        <f t="shared" si="82"/>
        <v>0</v>
      </c>
      <c r="M96" s="38">
        <f t="shared" si="83"/>
        <v>0</v>
      </c>
      <c r="N96" s="38">
        <f t="shared" si="84"/>
        <v>0</v>
      </c>
      <c r="O96" s="38">
        <f t="shared" si="85"/>
        <v>0</v>
      </c>
      <c r="P96" s="38">
        <f t="shared" si="86"/>
        <v>0</v>
      </c>
      <c r="Q96" s="39">
        <v>1</v>
      </c>
      <c r="R96" s="40">
        <f t="shared" si="87"/>
        <v>0</v>
      </c>
      <c r="S96" s="39">
        <v>1</v>
      </c>
      <c r="T96" s="41">
        <f t="shared" si="88"/>
        <v>0</v>
      </c>
      <c r="U96" s="42">
        <f t="shared" si="92"/>
        <v>0</v>
      </c>
      <c r="V96" s="43">
        <f t="shared" si="93"/>
        <v>0</v>
      </c>
      <c r="W96" s="197"/>
      <c r="X96" s="44">
        <f t="shared" si="94"/>
        <v>0</v>
      </c>
      <c r="Y96" s="45">
        <f t="shared" si="95"/>
        <v>0</v>
      </c>
      <c r="Z96" s="46" t="s">
        <v>0</v>
      </c>
      <c r="AA96" s="39">
        <v>1</v>
      </c>
      <c r="AB96" s="47">
        <f t="shared" si="96"/>
        <v>0</v>
      </c>
      <c r="AC96" s="39">
        <v>1</v>
      </c>
      <c r="AD96" s="47">
        <f t="shared" si="97"/>
        <v>0</v>
      </c>
      <c r="AE96" s="39">
        <v>1</v>
      </c>
      <c r="AF96" s="47">
        <f t="shared" si="98"/>
        <v>0</v>
      </c>
      <c r="AG96" s="62"/>
      <c r="AH96" s="194">
        <f t="shared" si="89"/>
        <v>3</v>
      </c>
      <c r="AI96" s="49">
        <f t="shared" si="99"/>
        <v>0</v>
      </c>
      <c r="AJ96" s="50">
        <f t="shared" si="100"/>
        <v>0</v>
      </c>
      <c r="AK96" s="62"/>
      <c r="AL96" s="194">
        <f t="shared" si="90"/>
        <v>3</v>
      </c>
      <c r="AM96" s="49">
        <f t="shared" si="101"/>
        <v>0</v>
      </c>
      <c r="AN96" s="50">
        <f t="shared" si="102"/>
        <v>0</v>
      </c>
      <c r="AO96" s="48"/>
      <c r="AP96" s="49">
        <f t="shared" si="103"/>
        <v>0</v>
      </c>
      <c r="AQ96" s="50">
        <f t="shared" si="104"/>
        <v>0</v>
      </c>
      <c r="AR96" s="62"/>
      <c r="AS96" s="49">
        <f t="shared" si="105"/>
        <v>0</v>
      </c>
      <c r="AT96" s="50">
        <f t="shared" si="106"/>
        <v>0</v>
      </c>
      <c r="AU96" s="62"/>
      <c r="AV96" s="49">
        <f t="shared" si="107"/>
        <v>0</v>
      </c>
      <c r="AW96" s="50">
        <f t="shared" si="108"/>
        <v>0</v>
      </c>
      <c r="AX96" s="48"/>
      <c r="AY96" s="49">
        <f t="shared" si="109"/>
        <v>0</v>
      </c>
      <c r="AZ96" s="50">
        <f t="shared" si="110"/>
        <v>0</v>
      </c>
      <c r="BA96" s="62"/>
      <c r="BB96" s="49">
        <f t="shared" si="111"/>
        <v>0</v>
      </c>
      <c r="BC96" s="50">
        <f t="shared" si="112"/>
        <v>0</v>
      </c>
      <c r="BD96" s="51">
        <f t="shared" si="113"/>
        <v>0</v>
      </c>
    </row>
    <row r="97" spans="1:56" hidden="1">
      <c r="A97" s="32"/>
      <c r="B97" s="61"/>
      <c r="C97" s="33"/>
      <c r="D97" s="34"/>
      <c r="E97" s="35"/>
      <c r="F97" s="266"/>
      <c r="G97" s="73"/>
      <c r="H97" s="72"/>
      <c r="I97" s="74">
        <f>IF(H97=Tablas!$B$5,Tablas!$C$5,VLOOKUP(H97,Tablas!$B$5:$D$40,2,FALSE))</f>
        <v>1</v>
      </c>
      <c r="J97" s="71">
        <f>IF(I97=0,"",VLOOKUP(I97,Tablas!$C$5:$D$40,2,FALSE))</f>
        <v>0</v>
      </c>
      <c r="K97" s="37" t="str">
        <f t="shared" si="91"/>
        <v>0</v>
      </c>
      <c r="L97" s="38">
        <f t="shared" si="82"/>
        <v>0</v>
      </c>
      <c r="M97" s="38">
        <f t="shared" si="83"/>
        <v>0</v>
      </c>
      <c r="N97" s="38">
        <f t="shared" si="84"/>
        <v>0</v>
      </c>
      <c r="O97" s="38">
        <f t="shared" si="85"/>
        <v>0</v>
      </c>
      <c r="P97" s="38">
        <f t="shared" si="86"/>
        <v>0</v>
      </c>
      <c r="Q97" s="39">
        <v>1</v>
      </c>
      <c r="R97" s="40">
        <f t="shared" si="87"/>
        <v>0</v>
      </c>
      <c r="S97" s="39">
        <v>1</v>
      </c>
      <c r="T97" s="41">
        <f t="shared" si="88"/>
        <v>0</v>
      </c>
      <c r="U97" s="42">
        <f t="shared" si="92"/>
        <v>0</v>
      </c>
      <c r="V97" s="43">
        <f t="shared" si="93"/>
        <v>0</v>
      </c>
      <c r="W97" s="197"/>
      <c r="X97" s="44">
        <f t="shared" si="94"/>
        <v>0</v>
      </c>
      <c r="Y97" s="45">
        <f t="shared" si="95"/>
        <v>0</v>
      </c>
      <c r="Z97" s="46" t="s">
        <v>0</v>
      </c>
      <c r="AA97" s="39">
        <v>1</v>
      </c>
      <c r="AB97" s="47">
        <f t="shared" si="96"/>
        <v>0</v>
      </c>
      <c r="AC97" s="39">
        <v>1</v>
      </c>
      <c r="AD97" s="47">
        <f t="shared" si="97"/>
        <v>0</v>
      </c>
      <c r="AE97" s="39">
        <v>1</v>
      </c>
      <c r="AF97" s="47">
        <f t="shared" si="98"/>
        <v>0</v>
      </c>
      <c r="AG97" s="62"/>
      <c r="AH97" s="194">
        <f t="shared" si="89"/>
        <v>3</v>
      </c>
      <c r="AI97" s="49">
        <f t="shared" si="99"/>
        <v>0</v>
      </c>
      <c r="AJ97" s="50">
        <f t="shared" si="100"/>
        <v>0</v>
      </c>
      <c r="AK97" s="62"/>
      <c r="AL97" s="194">
        <f t="shared" si="90"/>
        <v>3</v>
      </c>
      <c r="AM97" s="49">
        <f t="shared" si="101"/>
        <v>0</v>
      </c>
      <c r="AN97" s="50">
        <f t="shared" si="102"/>
        <v>0</v>
      </c>
      <c r="AO97" s="48"/>
      <c r="AP97" s="49">
        <f t="shared" si="103"/>
        <v>0</v>
      </c>
      <c r="AQ97" s="50">
        <f t="shared" si="104"/>
        <v>0</v>
      </c>
      <c r="AR97" s="62"/>
      <c r="AS97" s="49">
        <f t="shared" si="105"/>
        <v>0</v>
      </c>
      <c r="AT97" s="50">
        <f t="shared" si="106"/>
        <v>0</v>
      </c>
      <c r="AU97" s="62"/>
      <c r="AV97" s="49">
        <f t="shared" si="107"/>
        <v>0</v>
      </c>
      <c r="AW97" s="50">
        <f t="shared" si="108"/>
        <v>0</v>
      </c>
      <c r="AX97" s="48"/>
      <c r="AY97" s="49">
        <f t="shared" si="109"/>
        <v>0</v>
      </c>
      <c r="AZ97" s="50">
        <f t="shared" si="110"/>
        <v>0</v>
      </c>
      <c r="BA97" s="62"/>
      <c r="BB97" s="49">
        <f t="shared" si="111"/>
        <v>0</v>
      </c>
      <c r="BC97" s="50">
        <f t="shared" si="112"/>
        <v>0</v>
      </c>
      <c r="BD97" s="51">
        <f t="shared" si="113"/>
        <v>0</v>
      </c>
    </row>
    <row r="98" spans="1:56" hidden="1">
      <c r="A98" s="32"/>
      <c r="B98" s="61"/>
      <c r="C98" s="33"/>
      <c r="D98" s="34"/>
      <c r="E98" s="35"/>
      <c r="F98" s="266"/>
      <c r="G98" s="73"/>
      <c r="H98" s="72"/>
      <c r="I98" s="74">
        <f>IF(H98=Tablas!$B$5,Tablas!$C$5,VLOOKUP(H98,Tablas!$B$5:$D$40,2,FALSE))</f>
        <v>1</v>
      </c>
      <c r="J98" s="71">
        <f>IF(I98=0,"",VLOOKUP(I98,Tablas!$C$5:$D$40,2,FALSE))</f>
        <v>0</v>
      </c>
      <c r="K98" s="37" t="str">
        <f t="shared" si="91"/>
        <v>0</v>
      </c>
      <c r="L98" s="38">
        <f t="shared" si="82"/>
        <v>0</v>
      </c>
      <c r="M98" s="38">
        <f t="shared" si="83"/>
        <v>0</v>
      </c>
      <c r="N98" s="38">
        <f t="shared" si="84"/>
        <v>0</v>
      </c>
      <c r="O98" s="38">
        <f t="shared" si="85"/>
        <v>0</v>
      </c>
      <c r="P98" s="38">
        <f t="shared" si="86"/>
        <v>0</v>
      </c>
      <c r="Q98" s="39">
        <v>1</v>
      </c>
      <c r="R98" s="40">
        <f t="shared" si="87"/>
        <v>0</v>
      </c>
      <c r="S98" s="39">
        <v>1</v>
      </c>
      <c r="T98" s="41">
        <f t="shared" si="88"/>
        <v>0</v>
      </c>
      <c r="U98" s="42">
        <f t="shared" si="92"/>
        <v>0</v>
      </c>
      <c r="V98" s="43">
        <f t="shared" si="93"/>
        <v>0</v>
      </c>
      <c r="W98" s="197"/>
      <c r="X98" s="44">
        <f t="shared" si="94"/>
        <v>0</v>
      </c>
      <c r="Y98" s="45">
        <f t="shared" si="95"/>
        <v>0</v>
      </c>
      <c r="Z98" s="46" t="s">
        <v>0</v>
      </c>
      <c r="AA98" s="39">
        <v>1</v>
      </c>
      <c r="AB98" s="47">
        <f t="shared" si="96"/>
        <v>0</v>
      </c>
      <c r="AC98" s="39">
        <v>1</v>
      </c>
      <c r="AD98" s="47">
        <f t="shared" si="97"/>
        <v>0</v>
      </c>
      <c r="AE98" s="39">
        <v>1</v>
      </c>
      <c r="AF98" s="47">
        <f t="shared" si="98"/>
        <v>0</v>
      </c>
      <c r="AG98" s="62"/>
      <c r="AH98" s="194">
        <f t="shared" si="89"/>
        <v>3</v>
      </c>
      <c r="AI98" s="49">
        <f t="shared" si="99"/>
        <v>0</v>
      </c>
      <c r="AJ98" s="50">
        <f t="shared" si="100"/>
        <v>0</v>
      </c>
      <c r="AK98" s="62"/>
      <c r="AL98" s="194">
        <f t="shared" si="90"/>
        <v>3</v>
      </c>
      <c r="AM98" s="49">
        <f t="shared" si="101"/>
        <v>0</v>
      </c>
      <c r="AN98" s="50">
        <f t="shared" si="102"/>
        <v>0</v>
      </c>
      <c r="AO98" s="48"/>
      <c r="AP98" s="49">
        <f t="shared" si="103"/>
        <v>0</v>
      </c>
      <c r="AQ98" s="50">
        <f t="shared" si="104"/>
        <v>0</v>
      </c>
      <c r="AR98" s="62"/>
      <c r="AS98" s="49">
        <f t="shared" si="105"/>
        <v>0</v>
      </c>
      <c r="AT98" s="50">
        <f t="shared" si="106"/>
        <v>0</v>
      </c>
      <c r="AU98" s="62"/>
      <c r="AV98" s="49">
        <f t="shared" si="107"/>
        <v>0</v>
      </c>
      <c r="AW98" s="50">
        <f t="shared" si="108"/>
        <v>0</v>
      </c>
      <c r="AX98" s="48"/>
      <c r="AY98" s="49">
        <f t="shared" si="109"/>
        <v>0</v>
      </c>
      <c r="AZ98" s="50">
        <f t="shared" si="110"/>
        <v>0</v>
      </c>
      <c r="BA98" s="62"/>
      <c r="BB98" s="49">
        <f t="shared" si="111"/>
        <v>0</v>
      </c>
      <c r="BC98" s="50">
        <f t="shared" si="112"/>
        <v>0</v>
      </c>
      <c r="BD98" s="51">
        <f t="shared" si="113"/>
        <v>0</v>
      </c>
    </row>
    <row r="99" spans="1:56" hidden="1">
      <c r="A99" s="32"/>
      <c r="B99" s="61"/>
      <c r="C99" s="33"/>
      <c r="D99" s="34"/>
      <c r="E99" s="35"/>
      <c r="F99" s="266"/>
      <c r="G99" s="73"/>
      <c r="H99" s="72"/>
      <c r="I99" s="74">
        <f>IF(H99=Tablas!$B$5,Tablas!$C$5,VLOOKUP(H99,Tablas!$B$5:$D$40,2,FALSE))</f>
        <v>1</v>
      </c>
      <c r="J99" s="71">
        <f>IF(I99=0,"",VLOOKUP(I99,Tablas!$C$5:$D$40,2,FALSE))</f>
        <v>0</v>
      </c>
      <c r="K99" s="37" t="str">
        <f t="shared" si="91"/>
        <v>0</v>
      </c>
      <c r="L99" s="38">
        <f t="shared" si="82"/>
        <v>0</v>
      </c>
      <c r="M99" s="38">
        <f t="shared" si="83"/>
        <v>0</v>
      </c>
      <c r="N99" s="38">
        <f t="shared" si="84"/>
        <v>0</v>
      </c>
      <c r="O99" s="38">
        <f t="shared" si="85"/>
        <v>0</v>
      </c>
      <c r="P99" s="38">
        <f t="shared" si="86"/>
        <v>0</v>
      </c>
      <c r="Q99" s="39">
        <v>1</v>
      </c>
      <c r="R99" s="40">
        <f t="shared" si="87"/>
        <v>0</v>
      </c>
      <c r="S99" s="39">
        <v>1</v>
      </c>
      <c r="T99" s="41">
        <f t="shared" si="88"/>
        <v>0</v>
      </c>
      <c r="U99" s="42">
        <f t="shared" si="92"/>
        <v>0</v>
      </c>
      <c r="V99" s="43">
        <f t="shared" si="93"/>
        <v>0</v>
      </c>
      <c r="W99" s="197"/>
      <c r="X99" s="44">
        <f t="shared" si="94"/>
        <v>0</v>
      </c>
      <c r="Y99" s="45">
        <f t="shared" si="95"/>
        <v>0</v>
      </c>
      <c r="Z99" s="46" t="s">
        <v>0</v>
      </c>
      <c r="AA99" s="39">
        <v>1</v>
      </c>
      <c r="AB99" s="47">
        <f t="shared" si="96"/>
        <v>0</v>
      </c>
      <c r="AC99" s="39">
        <v>1</v>
      </c>
      <c r="AD99" s="47">
        <f t="shared" si="97"/>
        <v>0</v>
      </c>
      <c r="AE99" s="39">
        <v>1</v>
      </c>
      <c r="AF99" s="47">
        <f t="shared" si="98"/>
        <v>0</v>
      </c>
      <c r="AG99" s="62"/>
      <c r="AH99" s="194">
        <f t="shared" si="89"/>
        <v>3</v>
      </c>
      <c r="AI99" s="49">
        <f t="shared" si="99"/>
        <v>0</v>
      </c>
      <c r="AJ99" s="50">
        <f t="shared" si="100"/>
        <v>0</v>
      </c>
      <c r="AK99" s="62"/>
      <c r="AL99" s="194">
        <f t="shared" si="90"/>
        <v>3</v>
      </c>
      <c r="AM99" s="49">
        <f t="shared" si="101"/>
        <v>0</v>
      </c>
      <c r="AN99" s="50">
        <f t="shared" si="102"/>
        <v>0</v>
      </c>
      <c r="AO99" s="48"/>
      <c r="AP99" s="49">
        <f t="shared" si="103"/>
        <v>0</v>
      </c>
      <c r="AQ99" s="50">
        <f t="shared" si="104"/>
        <v>0</v>
      </c>
      <c r="AR99" s="62"/>
      <c r="AS99" s="49">
        <f t="shared" si="105"/>
        <v>0</v>
      </c>
      <c r="AT99" s="50">
        <f t="shared" si="106"/>
        <v>0</v>
      </c>
      <c r="AU99" s="62"/>
      <c r="AV99" s="49">
        <f t="shared" si="107"/>
        <v>0</v>
      </c>
      <c r="AW99" s="50">
        <f t="shared" si="108"/>
        <v>0</v>
      </c>
      <c r="AX99" s="48"/>
      <c r="AY99" s="49">
        <f t="shared" si="109"/>
        <v>0</v>
      </c>
      <c r="AZ99" s="50">
        <f t="shared" si="110"/>
        <v>0</v>
      </c>
      <c r="BA99" s="62"/>
      <c r="BB99" s="49">
        <f t="shared" si="111"/>
        <v>0</v>
      </c>
      <c r="BC99" s="50">
        <f t="shared" si="112"/>
        <v>0</v>
      </c>
      <c r="BD99" s="51">
        <f t="shared" si="113"/>
        <v>0</v>
      </c>
    </row>
    <row r="100" spans="1:56" hidden="1">
      <c r="A100" s="32"/>
      <c r="B100" s="61"/>
      <c r="C100" s="33"/>
      <c r="D100" s="34"/>
      <c r="E100" s="35"/>
      <c r="F100" s="266"/>
      <c r="G100" s="73"/>
      <c r="H100" s="72"/>
      <c r="I100" s="74">
        <f>IF(H100=Tablas!$B$5,Tablas!$C$5,VLOOKUP(H100,Tablas!$B$5:$D$40,2,FALSE))</f>
        <v>1</v>
      </c>
      <c r="J100" s="71">
        <f>IF(I100=0,"",VLOOKUP(I100,Tablas!$C$5:$D$40,2,FALSE))</f>
        <v>0</v>
      </c>
      <c r="K100" s="37" t="str">
        <f t="shared" si="91"/>
        <v>0</v>
      </c>
      <c r="L100" s="38">
        <f t="shared" si="82"/>
        <v>0</v>
      </c>
      <c r="M100" s="38">
        <f t="shared" si="83"/>
        <v>0</v>
      </c>
      <c r="N100" s="38">
        <f t="shared" si="84"/>
        <v>0</v>
      </c>
      <c r="O100" s="38">
        <f t="shared" si="85"/>
        <v>0</v>
      </c>
      <c r="P100" s="38">
        <f t="shared" si="86"/>
        <v>0</v>
      </c>
      <c r="Q100" s="39">
        <v>1</v>
      </c>
      <c r="R100" s="40">
        <f t="shared" si="87"/>
        <v>0</v>
      </c>
      <c r="S100" s="39">
        <v>1</v>
      </c>
      <c r="T100" s="41">
        <f t="shared" si="88"/>
        <v>0</v>
      </c>
      <c r="U100" s="42">
        <f t="shared" si="92"/>
        <v>0</v>
      </c>
      <c r="V100" s="43">
        <f t="shared" si="93"/>
        <v>0</v>
      </c>
      <c r="W100" s="197"/>
      <c r="X100" s="44">
        <f t="shared" si="94"/>
        <v>0</v>
      </c>
      <c r="Y100" s="45">
        <f t="shared" si="95"/>
        <v>0</v>
      </c>
      <c r="Z100" s="46" t="s">
        <v>0</v>
      </c>
      <c r="AA100" s="39">
        <v>1</v>
      </c>
      <c r="AB100" s="47">
        <f t="shared" si="96"/>
        <v>0</v>
      </c>
      <c r="AC100" s="39">
        <v>1</v>
      </c>
      <c r="AD100" s="47">
        <f t="shared" si="97"/>
        <v>0</v>
      </c>
      <c r="AE100" s="39">
        <v>1</v>
      </c>
      <c r="AF100" s="47">
        <f t="shared" si="98"/>
        <v>0</v>
      </c>
      <c r="AG100" s="62"/>
      <c r="AH100" s="194">
        <f t="shared" si="89"/>
        <v>3</v>
      </c>
      <c r="AI100" s="49">
        <f t="shared" si="99"/>
        <v>0</v>
      </c>
      <c r="AJ100" s="50">
        <f t="shared" si="100"/>
        <v>0</v>
      </c>
      <c r="AK100" s="62"/>
      <c r="AL100" s="194">
        <f t="shared" si="90"/>
        <v>3</v>
      </c>
      <c r="AM100" s="49">
        <f t="shared" si="101"/>
        <v>0</v>
      </c>
      <c r="AN100" s="50">
        <f t="shared" si="102"/>
        <v>0</v>
      </c>
      <c r="AO100" s="48"/>
      <c r="AP100" s="49">
        <f t="shared" si="103"/>
        <v>0</v>
      </c>
      <c r="AQ100" s="50">
        <f t="shared" si="104"/>
        <v>0</v>
      </c>
      <c r="AR100" s="62"/>
      <c r="AS100" s="49">
        <f t="shared" si="105"/>
        <v>0</v>
      </c>
      <c r="AT100" s="50">
        <f t="shared" si="106"/>
        <v>0</v>
      </c>
      <c r="AU100" s="62"/>
      <c r="AV100" s="49">
        <f t="shared" si="107"/>
        <v>0</v>
      </c>
      <c r="AW100" s="50">
        <f t="shared" si="108"/>
        <v>0</v>
      </c>
      <c r="AX100" s="48"/>
      <c r="AY100" s="49">
        <f t="shared" si="109"/>
        <v>0</v>
      </c>
      <c r="AZ100" s="50">
        <f t="shared" si="110"/>
        <v>0</v>
      </c>
      <c r="BA100" s="62"/>
      <c r="BB100" s="49">
        <f t="shared" si="111"/>
        <v>0</v>
      </c>
      <c r="BC100" s="50">
        <f t="shared" si="112"/>
        <v>0</v>
      </c>
      <c r="BD100" s="51">
        <f t="shared" si="113"/>
        <v>0</v>
      </c>
    </row>
    <row r="101" spans="1:56" hidden="1">
      <c r="A101" s="32"/>
      <c r="B101" s="61"/>
      <c r="C101" s="33"/>
      <c r="D101" s="34"/>
      <c r="E101" s="35"/>
      <c r="F101" s="266"/>
      <c r="G101" s="73"/>
      <c r="H101" s="72"/>
      <c r="I101" s="74">
        <f>IF(H101=Tablas!$B$5,Tablas!$C$5,VLOOKUP(H101,Tablas!$B$5:$D$40,2,FALSE))</f>
        <v>1</v>
      </c>
      <c r="J101" s="71">
        <f>IF(I101=0,"",VLOOKUP(I101,Tablas!$C$5:$D$40,2,FALSE))</f>
        <v>0</v>
      </c>
      <c r="K101" s="37" t="str">
        <f t="shared" si="91"/>
        <v>0</v>
      </c>
      <c r="L101" s="38">
        <f t="shared" si="82"/>
        <v>0</v>
      </c>
      <c r="M101" s="38">
        <f t="shared" si="83"/>
        <v>0</v>
      </c>
      <c r="N101" s="38">
        <f t="shared" si="84"/>
        <v>0</v>
      </c>
      <c r="O101" s="38">
        <f t="shared" si="85"/>
        <v>0</v>
      </c>
      <c r="P101" s="38">
        <f t="shared" si="86"/>
        <v>0</v>
      </c>
      <c r="Q101" s="39">
        <v>1</v>
      </c>
      <c r="R101" s="40">
        <f t="shared" si="87"/>
        <v>0</v>
      </c>
      <c r="S101" s="39">
        <v>1</v>
      </c>
      <c r="T101" s="41">
        <f t="shared" si="88"/>
        <v>0</v>
      </c>
      <c r="U101" s="42">
        <f t="shared" si="92"/>
        <v>0</v>
      </c>
      <c r="V101" s="43">
        <f t="shared" si="93"/>
        <v>0</v>
      </c>
      <c r="W101" s="197"/>
      <c r="X101" s="44">
        <f t="shared" si="94"/>
        <v>0</v>
      </c>
      <c r="Y101" s="45">
        <f t="shared" si="95"/>
        <v>0</v>
      </c>
      <c r="Z101" s="46" t="s">
        <v>0</v>
      </c>
      <c r="AA101" s="39">
        <v>1</v>
      </c>
      <c r="AB101" s="47">
        <f t="shared" si="96"/>
        <v>0</v>
      </c>
      <c r="AC101" s="39">
        <v>1</v>
      </c>
      <c r="AD101" s="47">
        <f t="shared" si="97"/>
        <v>0</v>
      </c>
      <c r="AE101" s="39">
        <v>1</v>
      </c>
      <c r="AF101" s="47">
        <f t="shared" si="98"/>
        <v>0</v>
      </c>
      <c r="AG101" s="62"/>
      <c r="AH101" s="194">
        <f t="shared" si="89"/>
        <v>3</v>
      </c>
      <c r="AI101" s="49">
        <f t="shared" si="99"/>
        <v>0</v>
      </c>
      <c r="AJ101" s="50">
        <f t="shared" si="100"/>
        <v>0</v>
      </c>
      <c r="AK101" s="62"/>
      <c r="AL101" s="194">
        <f t="shared" si="90"/>
        <v>3</v>
      </c>
      <c r="AM101" s="49">
        <f t="shared" si="101"/>
        <v>0</v>
      </c>
      <c r="AN101" s="50">
        <f t="shared" si="102"/>
        <v>0</v>
      </c>
      <c r="AO101" s="48"/>
      <c r="AP101" s="49">
        <f t="shared" si="103"/>
        <v>0</v>
      </c>
      <c r="AQ101" s="50">
        <f t="shared" si="104"/>
        <v>0</v>
      </c>
      <c r="AR101" s="62"/>
      <c r="AS101" s="49">
        <f t="shared" si="105"/>
        <v>0</v>
      </c>
      <c r="AT101" s="50">
        <f t="shared" si="106"/>
        <v>0</v>
      </c>
      <c r="AU101" s="62"/>
      <c r="AV101" s="49">
        <f t="shared" si="107"/>
        <v>0</v>
      </c>
      <c r="AW101" s="50">
        <f t="shared" si="108"/>
        <v>0</v>
      </c>
      <c r="AX101" s="48"/>
      <c r="AY101" s="49">
        <f t="shared" si="109"/>
        <v>0</v>
      </c>
      <c r="AZ101" s="50">
        <f t="shared" si="110"/>
        <v>0</v>
      </c>
      <c r="BA101" s="62"/>
      <c r="BB101" s="49">
        <f t="shared" si="111"/>
        <v>0</v>
      </c>
      <c r="BC101" s="50">
        <f t="shared" si="112"/>
        <v>0</v>
      </c>
      <c r="BD101" s="51">
        <f t="shared" si="113"/>
        <v>0</v>
      </c>
    </row>
    <row r="102" spans="1:56" hidden="1">
      <c r="A102" s="32"/>
      <c r="B102" s="61"/>
      <c r="C102" s="33"/>
      <c r="D102" s="34"/>
      <c r="E102" s="35"/>
      <c r="F102" s="266"/>
      <c r="G102" s="73"/>
      <c r="H102" s="72"/>
      <c r="I102" s="74">
        <f>IF(H102=Tablas!$B$5,Tablas!$C$5,VLOOKUP(H102,Tablas!$B$5:$D$40,2,FALSE))</f>
        <v>1</v>
      </c>
      <c r="J102" s="71">
        <f>IF(I102=0,"",VLOOKUP(I102,Tablas!$C$5:$D$40,2,FALSE))</f>
        <v>0</v>
      </c>
      <c r="K102" s="37" t="str">
        <f t="shared" si="91"/>
        <v>0</v>
      </c>
      <c r="L102" s="38">
        <f t="shared" si="82"/>
        <v>0</v>
      </c>
      <c r="M102" s="38">
        <f t="shared" si="83"/>
        <v>0</v>
      </c>
      <c r="N102" s="38">
        <f t="shared" si="84"/>
        <v>0</v>
      </c>
      <c r="O102" s="38">
        <f t="shared" si="85"/>
        <v>0</v>
      </c>
      <c r="P102" s="38">
        <f t="shared" si="86"/>
        <v>0</v>
      </c>
      <c r="Q102" s="39">
        <v>1</v>
      </c>
      <c r="R102" s="40">
        <f t="shared" si="87"/>
        <v>0</v>
      </c>
      <c r="S102" s="39">
        <v>1</v>
      </c>
      <c r="T102" s="41">
        <f t="shared" si="88"/>
        <v>0</v>
      </c>
      <c r="U102" s="42">
        <f t="shared" si="92"/>
        <v>0</v>
      </c>
      <c r="V102" s="43">
        <f t="shared" si="93"/>
        <v>0</v>
      </c>
      <c r="W102" s="197"/>
      <c r="X102" s="44">
        <f t="shared" si="94"/>
        <v>0</v>
      </c>
      <c r="Y102" s="45">
        <f t="shared" si="95"/>
        <v>0</v>
      </c>
      <c r="Z102" s="46" t="s">
        <v>0</v>
      </c>
      <c r="AA102" s="39">
        <v>1</v>
      </c>
      <c r="AB102" s="47">
        <f t="shared" si="96"/>
        <v>0</v>
      </c>
      <c r="AC102" s="39">
        <v>1</v>
      </c>
      <c r="AD102" s="47">
        <f t="shared" si="97"/>
        <v>0</v>
      </c>
      <c r="AE102" s="39">
        <v>1</v>
      </c>
      <c r="AF102" s="47">
        <f t="shared" si="98"/>
        <v>0</v>
      </c>
      <c r="AG102" s="62"/>
      <c r="AH102" s="194">
        <f t="shared" si="89"/>
        <v>3</v>
      </c>
      <c r="AI102" s="49">
        <f t="shared" si="99"/>
        <v>0</v>
      </c>
      <c r="AJ102" s="50">
        <f t="shared" si="100"/>
        <v>0</v>
      </c>
      <c r="AK102" s="62"/>
      <c r="AL102" s="194">
        <f t="shared" si="90"/>
        <v>3</v>
      </c>
      <c r="AM102" s="49">
        <f t="shared" si="101"/>
        <v>0</v>
      </c>
      <c r="AN102" s="50">
        <f t="shared" si="102"/>
        <v>0</v>
      </c>
      <c r="AO102" s="48"/>
      <c r="AP102" s="49">
        <f t="shared" si="103"/>
        <v>0</v>
      </c>
      <c r="AQ102" s="50">
        <f t="shared" si="104"/>
        <v>0</v>
      </c>
      <c r="AR102" s="62"/>
      <c r="AS102" s="49">
        <f t="shared" si="105"/>
        <v>0</v>
      </c>
      <c r="AT102" s="50">
        <f t="shared" si="106"/>
        <v>0</v>
      </c>
      <c r="AU102" s="62"/>
      <c r="AV102" s="49">
        <f t="shared" si="107"/>
        <v>0</v>
      </c>
      <c r="AW102" s="50">
        <f t="shared" si="108"/>
        <v>0</v>
      </c>
      <c r="AX102" s="48"/>
      <c r="AY102" s="49">
        <f t="shared" si="109"/>
        <v>0</v>
      </c>
      <c r="AZ102" s="50">
        <f t="shared" si="110"/>
        <v>0</v>
      </c>
      <c r="BA102" s="62"/>
      <c r="BB102" s="49">
        <f t="shared" si="111"/>
        <v>0</v>
      </c>
      <c r="BC102" s="50">
        <f t="shared" si="112"/>
        <v>0</v>
      </c>
      <c r="BD102" s="51">
        <f t="shared" si="113"/>
        <v>0</v>
      </c>
    </row>
    <row r="103" spans="1:56" hidden="1">
      <c r="A103" s="32"/>
      <c r="B103" s="61"/>
      <c r="C103" s="33"/>
      <c r="D103" s="34"/>
      <c r="E103" s="35"/>
      <c r="F103" s="266"/>
      <c r="G103" s="73"/>
      <c r="H103" s="72"/>
      <c r="I103" s="74">
        <f>IF(H103=Tablas!$B$5,Tablas!$C$5,VLOOKUP(H103,Tablas!$B$5:$D$40,2,FALSE))</f>
        <v>1</v>
      </c>
      <c r="J103" s="71">
        <f>IF(I103=0,"",VLOOKUP(I103,Tablas!$C$5:$D$40,2,FALSE))</f>
        <v>0</v>
      </c>
      <c r="K103" s="37" t="str">
        <f t="shared" si="91"/>
        <v>0</v>
      </c>
      <c r="L103" s="38">
        <f t="shared" si="82"/>
        <v>0</v>
      </c>
      <c r="M103" s="38">
        <f t="shared" si="83"/>
        <v>0</v>
      </c>
      <c r="N103" s="38">
        <f t="shared" si="84"/>
        <v>0</v>
      </c>
      <c r="O103" s="38">
        <f t="shared" si="85"/>
        <v>0</v>
      </c>
      <c r="P103" s="38">
        <f t="shared" si="86"/>
        <v>0</v>
      </c>
      <c r="Q103" s="39">
        <v>1</v>
      </c>
      <c r="R103" s="40">
        <f t="shared" si="87"/>
        <v>0</v>
      </c>
      <c r="S103" s="39">
        <v>1</v>
      </c>
      <c r="T103" s="41">
        <f t="shared" si="88"/>
        <v>0</v>
      </c>
      <c r="U103" s="42">
        <f t="shared" si="92"/>
        <v>0</v>
      </c>
      <c r="V103" s="43">
        <f t="shared" si="93"/>
        <v>0</v>
      </c>
      <c r="W103" s="197"/>
      <c r="X103" s="44">
        <f t="shared" si="94"/>
        <v>0</v>
      </c>
      <c r="Y103" s="45">
        <f t="shared" si="95"/>
        <v>0</v>
      </c>
      <c r="Z103" s="46" t="s">
        <v>0</v>
      </c>
      <c r="AA103" s="39">
        <v>1</v>
      </c>
      <c r="AB103" s="47">
        <f t="shared" si="96"/>
        <v>0</v>
      </c>
      <c r="AC103" s="39">
        <v>1</v>
      </c>
      <c r="AD103" s="47">
        <f t="shared" si="97"/>
        <v>0</v>
      </c>
      <c r="AE103" s="39">
        <v>1</v>
      </c>
      <c r="AF103" s="47">
        <f t="shared" si="98"/>
        <v>0</v>
      </c>
      <c r="AG103" s="62"/>
      <c r="AH103" s="194">
        <f t="shared" si="89"/>
        <v>3</v>
      </c>
      <c r="AI103" s="49">
        <f t="shared" si="99"/>
        <v>0</v>
      </c>
      <c r="AJ103" s="50">
        <f t="shared" si="100"/>
        <v>0</v>
      </c>
      <c r="AK103" s="62"/>
      <c r="AL103" s="194">
        <f t="shared" si="90"/>
        <v>3</v>
      </c>
      <c r="AM103" s="49">
        <f t="shared" si="101"/>
        <v>0</v>
      </c>
      <c r="AN103" s="50">
        <f t="shared" si="102"/>
        <v>0</v>
      </c>
      <c r="AO103" s="48"/>
      <c r="AP103" s="49">
        <f t="shared" si="103"/>
        <v>0</v>
      </c>
      <c r="AQ103" s="50">
        <f t="shared" si="104"/>
        <v>0</v>
      </c>
      <c r="AR103" s="62"/>
      <c r="AS103" s="49">
        <f t="shared" si="105"/>
        <v>0</v>
      </c>
      <c r="AT103" s="50">
        <f t="shared" si="106"/>
        <v>0</v>
      </c>
      <c r="AU103" s="62"/>
      <c r="AV103" s="49">
        <f t="shared" si="107"/>
        <v>0</v>
      </c>
      <c r="AW103" s="50">
        <f t="shared" si="108"/>
        <v>0</v>
      </c>
      <c r="AX103" s="48"/>
      <c r="AY103" s="49">
        <f t="shared" si="109"/>
        <v>0</v>
      </c>
      <c r="AZ103" s="50">
        <f t="shared" si="110"/>
        <v>0</v>
      </c>
      <c r="BA103" s="62"/>
      <c r="BB103" s="49">
        <f t="shared" si="111"/>
        <v>0</v>
      </c>
      <c r="BC103" s="50">
        <f t="shared" si="112"/>
        <v>0</v>
      </c>
      <c r="BD103" s="51">
        <f t="shared" si="113"/>
        <v>0</v>
      </c>
    </row>
    <row r="104" spans="1:56" hidden="1">
      <c r="A104" s="32"/>
      <c r="B104" s="61"/>
      <c r="C104" s="33"/>
      <c r="D104" s="34"/>
      <c r="E104" s="35"/>
      <c r="F104" s="266"/>
      <c r="G104" s="73"/>
      <c r="H104" s="72"/>
      <c r="I104" s="74">
        <f>IF(H104=Tablas!$B$5,Tablas!$C$5,VLOOKUP(H104,Tablas!$B$5:$D$40,2,FALSE))</f>
        <v>1</v>
      </c>
      <c r="J104" s="71">
        <f>IF(I104=0,"",VLOOKUP(I104,Tablas!$C$5:$D$40,2,FALSE))</f>
        <v>0</v>
      </c>
      <c r="K104" s="37" t="str">
        <f t="shared" si="91"/>
        <v>0</v>
      </c>
      <c r="L104" s="38">
        <f t="shared" si="82"/>
        <v>0</v>
      </c>
      <c r="M104" s="38">
        <f t="shared" si="83"/>
        <v>0</v>
      </c>
      <c r="N104" s="38">
        <f t="shared" si="84"/>
        <v>0</v>
      </c>
      <c r="O104" s="38">
        <f t="shared" si="85"/>
        <v>0</v>
      </c>
      <c r="P104" s="38">
        <f t="shared" si="86"/>
        <v>0</v>
      </c>
      <c r="Q104" s="39">
        <v>1</v>
      </c>
      <c r="R104" s="40">
        <f t="shared" si="87"/>
        <v>0</v>
      </c>
      <c r="S104" s="39">
        <v>1</v>
      </c>
      <c r="T104" s="41">
        <f t="shared" si="88"/>
        <v>0</v>
      </c>
      <c r="U104" s="42">
        <f t="shared" si="92"/>
        <v>0</v>
      </c>
      <c r="V104" s="43">
        <f t="shared" si="93"/>
        <v>0</v>
      </c>
      <c r="W104" s="197"/>
      <c r="X104" s="44">
        <f t="shared" si="94"/>
        <v>0</v>
      </c>
      <c r="Y104" s="45">
        <f t="shared" si="95"/>
        <v>0</v>
      </c>
      <c r="Z104" s="46" t="s">
        <v>0</v>
      </c>
      <c r="AA104" s="39">
        <v>1</v>
      </c>
      <c r="AB104" s="47">
        <f t="shared" si="96"/>
        <v>0</v>
      </c>
      <c r="AC104" s="39">
        <v>1</v>
      </c>
      <c r="AD104" s="47">
        <f t="shared" si="97"/>
        <v>0</v>
      </c>
      <c r="AE104" s="39">
        <v>1</v>
      </c>
      <c r="AF104" s="47">
        <f t="shared" si="98"/>
        <v>0</v>
      </c>
      <c r="AG104" s="62"/>
      <c r="AH104" s="194">
        <f t="shared" si="89"/>
        <v>3</v>
      </c>
      <c r="AI104" s="49">
        <f t="shared" si="99"/>
        <v>0</v>
      </c>
      <c r="AJ104" s="50">
        <f t="shared" si="100"/>
        <v>0</v>
      </c>
      <c r="AK104" s="62"/>
      <c r="AL104" s="194">
        <f t="shared" si="90"/>
        <v>3</v>
      </c>
      <c r="AM104" s="49">
        <f t="shared" si="101"/>
        <v>0</v>
      </c>
      <c r="AN104" s="50">
        <f t="shared" si="102"/>
        <v>0</v>
      </c>
      <c r="AO104" s="48"/>
      <c r="AP104" s="49">
        <f t="shared" si="103"/>
        <v>0</v>
      </c>
      <c r="AQ104" s="50">
        <f t="shared" si="104"/>
        <v>0</v>
      </c>
      <c r="AR104" s="62"/>
      <c r="AS104" s="49">
        <f t="shared" si="105"/>
        <v>0</v>
      </c>
      <c r="AT104" s="50">
        <f t="shared" si="106"/>
        <v>0</v>
      </c>
      <c r="AU104" s="62"/>
      <c r="AV104" s="49">
        <f t="shared" si="107"/>
        <v>0</v>
      </c>
      <c r="AW104" s="50">
        <f t="shared" si="108"/>
        <v>0</v>
      </c>
      <c r="AX104" s="48"/>
      <c r="AY104" s="49">
        <f t="shared" si="109"/>
        <v>0</v>
      </c>
      <c r="AZ104" s="50">
        <f t="shared" si="110"/>
        <v>0</v>
      </c>
      <c r="BA104" s="62"/>
      <c r="BB104" s="49">
        <f t="shared" si="111"/>
        <v>0</v>
      </c>
      <c r="BC104" s="50">
        <f t="shared" si="112"/>
        <v>0</v>
      </c>
      <c r="BD104" s="51">
        <f t="shared" si="113"/>
        <v>0</v>
      </c>
    </row>
    <row r="105" spans="1:56" hidden="1">
      <c r="A105" s="32"/>
      <c r="B105" s="61"/>
      <c r="C105" s="33"/>
      <c r="D105" s="34"/>
      <c r="E105" s="35"/>
      <c r="F105" s="266"/>
      <c r="G105" s="73"/>
      <c r="H105" s="72"/>
      <c r="I105" s="74">
        <f>IF(H105=Tablas!$B$5,Tablas!$C$5,VLOOKUP(H105,Tablas!$B$5:$D$40,2,FALSE))</f>
        <v>1</v>
      </c>
      <c r="J105" s="71">
        <f>IF(I105=0,"",VLOOKUP(I105,Tablas!$C$5:$D$40,2,FALSE))</f>
        <v>0</v>
      </c>
      <c r="K105" s="37" t="str">
        <f t="shared" ref="K105:K111" si="114">IF(G105=0,"0",F105/G105)</f>
        <v>0</v>
      </c>
      <c r="L105" s="38">
        <f t="shared" si="82"/>
        <v>0</v>
      </c>
      <c r="M105" s="38">
        <f t="shared" si="83"/>
        <v>0</v>
      </c>
      <c r="N105" s="38">
        <f t="shared" si="84"/>
        <v>0</v>
      </c>
      <c r="O105" s="38">
        <f t="shared" si="85"/>
        <v>0</v>
      </c>
      <c r="P105" s="38">
        <f t="shared" si="86"/>
        <v>0</v>
      </c>
      <c r="Q105" s="39">
        <v>1</v>
      </c>
      <c r="R105" s="40">
        <f t="shared" si="87"/>
        <v>0</v>
      </c>
      <c r="S105" s="39">
        <v>1</v>
      </c>
      <c r="T105" s="41">
        <f t="shared" si="88"/>
        <v>0</v>
      </c>
      <c r="U105" s="42">
        <f t="shared" si="92"/>
        <v>0</v>
      </c>
      <c r="V105" s="43">
        <f t="shared" si="93"/>
        <v>0</v>
      </c>
      <c r="W105" s="197"/>
      <c r="X105" s="44">
        <f t="shared" si="94"/>
        <v>0</v>
      </c>
      <c r="Y105" s="45">
        <f t="shared" si="95"/>
        <v>0</v>
      </c>
      <c r="Z105" s="46" t="s">
        <v>0</v>
      </c>
      <c r="AA105" s="39">
        <v>1</v>
      </c>
      <c r="AB105" s="47">
        <f t="shared" si="96"/>
        <v>0</v>
      </c>
      <c r="AC105" s="39">
        <v>1</v>
      </c>
      <c r="AD105" s="47">
        <f t="shared" si="97"/>
        <v>0</v>
      </c>
      <c r="AE105" s="39">
        <v>1</v>
      </c>
      <c r="AF105" s="47">
        <f t="shared" si="98"/>
        <v>0</v>
      </c>
      <c r="AG105" s="62"/>
      <c r="AH105" s="194">
        <f t="shared" si="89"/>
        <v>3</v>
      </c>
      <c r="AI105" s="49">
        <f t="shared" si="99"/>
        <v>0</v>
      </c>
      <c r="AJ105" s="50">
        <f t="shared" si="100"/>
        <v>0</v>
      </c>
      <c r="AK105" s="62"/>
      <c r="AL105" s="194">
        <f t="shared" si="90"/>
        <v>3</v>
      </c>
      <c r="AM105" s="49">
        <f t="shared" si="101"/>
        <v>0</v>
      </c>
      <c r="AN105" s="50">
        <f t="shared" si="102"/>
        <v>0</v>
      </c>
      <c r="AO105" s="48"/>
      <c r="AP105" s="49">
        <f t="shared" si="103"/>
        <v>0</v>
      </c>
      <c r="AQ105" s="50">
        <f t="shared" si="104"/>
        <v>0</v>
      </c>
      <c r="AR105" s="62"/>
      <c r="AS105" s="49">
        <f t="shared" si="105"/>
        <v>0</v>
      </c>
      <c r="AT105" s="50">
        <f t="shared" si="106"/>
        <v>0</v>
      </c>
      <c r="AU105" s="62"/>
      <c r="AV105" s="49">
        <f t="shared" si="107"/>
        <v>0</v>
      </c>
      <c r="AW105" s="50">
        <f t="shared" si="108"/>
        <v>0</v>
      </c>
      <c r="AX105" s="48"/>
      <c r="AY105" s="49">
        <f t="shared" si="109"/>
        <v>0</v>
      </c>
      <c r="AZ105" s="50">
        <f t="shared" si="110"/>
        <v>0</v>
      </c>
      <c r="BA105" s="62"/>
      <c r="BB105" s="49">
        <f t="shared" si="111"/>
        <v>0</v>
      </c>
      <c r="BC105" s="50">
        <f t="shared" si="112"/>
        <v>0</v>
      </c>
      <c r="BD105" s="51">
        <f t="shared" si="113"/>
        <v>0</v>
      </c>
    </row>
    <row r="106" spans="1:56" hidden="1">
      <c r="A106" s="32"/>
      <c r="B106" s="61"/>
      <c r="C106" s="33"/>
      <c r="D106" s="34"/>
      <c r="E106" s="35"/>
      <c r="F106" s="266"/>
      <c r="G106" s="73"/>
      <c r="H106" s="72"/>
      <c r="I106" s="74">
        <f>IF(H106=Tablas!$B$5,Tablas!$C$5,VLOOKUP(H106,Tablas!$B$5:$D$40,2,FALSE))</f>
        <v>1</v>
      </c>
      <c r="J106" s="71">
        <f>IF(I106=0,"",VLOOKUP(I106,Tablas!$C$5:$D$40,2,FALSE))</f>
        <v>0</v>
      </c>
      <c r="K106" s="37" t="str">
        <f t="shared" si="114"/>
        <v>0</v>
      </c>
      <c r="L106" s="38">
        <f t="shared" si="82"/>
        <v>0</v>
      </c>
      <c r="M106" s="38">
        <f t="shared" si="83"/>
        <v>0</v>
      </c>
      <c r="N106" s="38">
        <f t="shared" si="84"/>
        <v>0</v>
      </c>
      <c r="O106" s="38">
        <f t="shared" si="85"/>
        <v>0</v>
      </c>
      <c r="P106" s="38">
        <f t="shared" si="86"/>
        <v>0</v>
      </c>
      <c r="Q106" s="39">
        <v>1</v>
      </c>
      <c r="R106" s="40">
        <f t="shared" si="87"/>
        <v>0</v>
      </c>
      <c r="S106" s="39">
        <v>1</v>
      </c>
      <c r="T106" s="41">
        <f t="shared" si="88"/>
        <v>0</v>
      </c>
      <c r="U106" s="42">
        <f t="shared" si="92"/>
        <v>0</v>
      </c>
      <c r="V106" s="43">
        <f t="shared" si="93"/>
        <v>0</v>
      </c>
      <c r="W106" s="197"/>
      <c r="X106" s="44">
        <f t="shared" si="94"/>
        <v>0</v>
      </c>
      <c r="Y106" s="45">
        <f t="shared" si="95"/>
        <v>0</v>
      </c>
      <c r="Z106" s="46" t="s">
        <v>0</v>
      </c>
      <c r="AA106" s="39">
        <v>1</v>
      </c>
      <c r="AB106" s="47">
        <f t="shared" si="96"/>
        <v>0</v>
      </c>
      <c r="AC106" s="39">
        <v>1</v>
      </c>
      <c r="AD106" s="47">
        <f t="shared" si="97"/>
        <v>0</v>
      </c>
      <c r="AE106" s="39">
        <v>1</v>
      </c>
      <c r="AF106" s="47">
        <f t="shared" si="98"/>
        <v>0</v>
      </c>
      <c r="AG106" s="62"/>
      <c r="AH106" s="194">
        <f t="shared" si="89"/>
        <v>3</v>
      </c>
      <c r="AI106" s="49">
        <f t="shared" si="99"/>
        <v>0</v>
      </c>
      <c r="AJ106" s="50">
        <f t="shared" si="100"/>
        <v>0</v>
      </c>
      <c r="AK106" s="62"/>
      <c r="AL106" s="194">
        <f t="shared" si="90"/>
        <v>3</v>
      </c>
      <c r="AM106" s="49">
        <f t="shared" si="101"/>
        <v>0</v>
      </c>
      <c r="AN106" s="50">
        <f t="shared" si="102"/>
        <v>0</v>
      </c>
      <c r="AO106" s="48"/>
      <c r="AP106" s="49">
        <f t="shared" si="103"/>
        <v>0</v>
      </c>
      <c r="AQ106" s="50">
        <f t="shared" si="104"/>
        <v>0</v>
      </c>
      <c r="AR106" s="62"/>
      <c r="AS106" s="49">
        <f t="shared" si="105"/>
        <v>0</v>
      </c>
      <c r="AT106" s="50">
        <f t="shared" si="106"/>
        <v>0</v>
      </c>
      <c r="AU106" s="62"/>
      <c r="AV106" s="49">
        <f t="shared" si="107"/>
        <v>0</v>
      </c>
      <c r="AW106" s="50">
        <f t="shared" si="108"/>
        <v>0</v>
      </c>
      <c r="AX106" s="48"/>
      <c r="AY106" s="49">
        <f t="shared" si="109"/>
        <v>0</v>
      </c>
      <c r="AZ106" s="50">
        <f t="shared" si="110"/>
        <v>0</v>
      </c>
      <c r="BA106" s="62"/>
      <c r="BB106" s="49">
        <f t="shared" si="111"/>
        <v>0</v>
      </c>
      <c r="BC106" s="50">
        <f t="shared" si="112"/>
        <v>0</v>
      </c>
      <c r="BD106" s="51">
        <f t="shared" si="113"/>
        <v>0</v>
      </c>
    </row>
    <row r="107" spans="1:56" hidden="1">
      <c r="A107" s="32"/>
      <c r="B107" s="61"/>
      <c r="C107" s="33"/>
      <c r="D107" s="34"/>
      <c r="E107" s="35"/>
      <c r="F107" s="266"/>
      <c r="G107" s="73"/>
      <c r="H107" s="72"/>
      <c r="I107" s="74">
        <f>IF(H107=Tablas!$B$5,Tablas!$C$5,VLOOKUP(H107,Tablas!$B$5:$D$40,2,FALSE))</f>
        <v>1</v>
      </c>
      <c r="J107" s="71">
        <f>IF(I107=0,"",VLOOKUP(I107,Tablas!$C$5:$D$40,2,FALSE))</f>
        <v>0</v>
      </c>
      <c r="K107" s="37" t="str">
        <f t="shared" si="114"/>
        <v>0</v>
      </c>
      <c r="L107" s="38">
        <f t="shared" si="82"/>
        <v>0</v>
      </c>
      <c r="M107" s="38">
        <f t="shared" si="83"/>
        <v>0</v>
      </c>
      <c r="N107" s="38">
        <f t="shared" si="84"/>
        <v>0</v>
      </c>
      <c r="O107" s="38">
        <f t="shared" si="85"/>
        <v>0</v>
      </c>
      <c r="P107" s="38">
        <f t="shared" si="86"/>
        <v>0</v>
      </c>
      <c r="Q107" s="39">
        <v>1</v>
      </c>
      <c r="R107" s="40">
        <f t="shared" si="87"/>
        <v>0</v>
      </c>
      <c r="S107" s="39">
        <v>1</v>
      </c>
      <c r="T107" s="41">
        <f t="shared" si="88"/>
        <v>0</v>
      </c>
      <c r="U107" s="42">
        <f t="shared" si="92"/>
        <v>0</v>
      </c>
      <c r="V107" s="43">
        <f t="shared" si="93"/>
        <v>0</v>
      </c>
      <c r="W107" s="197"/>
      <c r="X107" s="44">
        <f t="shared" si="94"/>
        <v>0</v>
      </c>
      <c r="Y107" s="45">
        <f t="shared" si="95"/>
        <v>0</v>
      </c>
      <c r="Z107" s="46" t="s">
        <v>0</v>
      </c>
      <c r="AA107" s="39">
        <v>1</v>
      </c>
      <c r="AB107" s="47">
        <f t="shared" si="96"/>
        <v>0</v>
      </c>
      <c r="AC107" s="39">
        <v>1</v>
      </c>
      <c r="AD107" s="47">
        <f t="shared" si="97"/>
        <v>0</v>
      </c>
      <c r="AE107" s="39">
        <v>1</v>
      </c>
      <c r="AF107" s="47">
        <f t="shared" si="98"/>
        <v>0</v>
      </c>
      <c r="AG107" s="62"/>
      <c r="AH107" s="194">
        <f t="shared" si="89"/>
        <v>3</v>
      </c>
      <c r="AI107" s="49">
        <f t="shared" si="99"/>
        <v>0</v>
      </c>
      <c r="AJ107" s="50">
        <f t="shared" si="100"/>
        <v>0</v>
      </c>
      <c r="AK107" s="62"/>
      <c r="AL107" s="194">
        <f t="shared" si="90"/>
        <v>3</v>
      </c>
      <c r="AM107" s="49">
        <f t="shared" si="101"/>
        <v>0</v>
      </c>
      <c r="AN107" s="50">
        <f t="shared" si="102"/>
        <v>0</v>
      </c>
      <c r="AO107" s="48"/>
      <c r="AP107" s="49">
        <f t="shared" si="103"/>
        <v>0</v>
      </c>
      <c r="AQ107" s="50">
        <f t="shared" si="104"/>
        <v>0</v>
      </c>
      <c r="AR107" s="62"/>
      <c r="AS107" s="49">
        <f t="shared" si="105"/>
        <v>0</v>
      </c>
      <c r="AT107" s="50">
        <f t="shared" si="106"/>
        <v>0</v>
      </c>
      <c r="AU107" s="62"/>
      <c r="AV107" s="49">
        <f t="shared" si="107"/>
        <v>0</v>
      </c>
      <c r="AW107" s="50">
        <f t="shared" si="108"/>
        <v>0</v>
      </c>
      <c r="AX107" s="48"/>
      <c r="AY107" s="49">
        <f t="shared" si="109"/>
        <v>0</v>
      </c>
      <c r="AZ107" s="50">
        <f t="shared" si="110"/>
        <v>0</v>
      </c>
      <c r="BA107" s="62"/>
      <c r="BB107" s="49">
        <f t="shared" si="111"/>
        <v>0</v>
      </c>
      <c r="BC107" s="50">
        <f t="shared" si="112"/>
        <v>0</v>
      </c>
      <c r="BD107" s="51">
        <f t="shared" si="113"/>
        <v>0</v>
      </c>
    </row>
    <row r="108" spans="1:56" hidden="1">
      <c r="A108" s="32"/>
      <c r="B108" s="61"/>
      <c r="C108" s="33"/>
      <c r="D108" s="34"/>
      <c r="E108" s="35"/>
      <c r="F108" s="266"/>
      <c r="G108" s="73"/>
      <c r="H108" s="72"/>
      <c r="I108" s="74">
        <f>IF(H108=Tablas!$B$5,Tablas!$C$5,VLOOKUP(H108,Tablas!$B$5:$D$40,2,FALSE))</f>
        <v>1</v>
      </c>
      <c r="J108" s="71">
        <f>IF(I108=0,"",VLOOKUP(I108,Tablas!$C$5:$D$40,2,FALSE))</f>
        <v>0</v>
      </c>
      <c r="K108" s="37" t="str">
        <f t="shared" si="114"/>
        <v>0</v>
      </c>
      <c r="L108" s="38">
        <f t="shared" si="82"/>
        <v>0</v>
      </c>
      <c r="M108" s="38">
        <f t="shared" si="83"/>
        <v>0</v>
      </c>
      <c r="N108" s="38">
        <f t="shared" si="84"/>
        <v>0</v>
      </c>
      <c r="O108" s="38">
        <f t="shared" si="85"/>
        <v>0</v>
      </c>
      <c r="P108" s="38">
        <f t="shared" si="86"/>
        <v>0</v>
      </c>
      <c r="Q108" s="39">
        <v>1</v>
      </c>
      <c r="R108" s="40">
        <f t="shared" si="87"/>
        <v>0</v>
      </c>
      <c r="S108" s="39">
        <v>1</v>
      </c>
      <c r="T108" s="41">
        <f t="shared" si="88"/>
        <v>0</v>
      </c>
      <c r="U108" s="42">
        <f t="shared" si="92"/>
        <v>0</v>
      </c>
      <c r="V108" s="43">
        <f t="shared" si="93"/>
        <v>0</v>
      </c>
      <c r="W108" s="197"/>
      <c r="X108" s="44">
        <f t="shared" si="94"/>
        <v>0</v>
      </c>
      <c r="Y108" s="45">
        <f t="shared" si="95"/>
        <v>0</v>
      </c>
      <c r="Z108" s="46" t="s">
        <v>0</v>
      </c>
      <c r="AA108" s="39">
        <v>1</v>
      </c>
      <c r="AB108" s="47">
        <f t="shared" si="96"/>
        <v>0</v>
      </c>
      <c r="AC108" s="39">
        <v>1</v>
      </c>
      <c r="AD108" s="47">
        <f t="shared" si="97"/>
        <v>0</v>
      </c>
      <c r="AE108" s="39">
        <v>1</v>
      </c>
      <c r="AF108" s="47">
        <f t="shared" si="98"/>
        <v>0</v>
      </c>
      <c r="AG108" s="62"/>
      <c r="AH108" s="194">
        <f t="shared" si="89"/>
        <v>3</v>
      </c>
      <c r="AI108" s="49">
        <f t="shared" si="99"/>
        <v>0</v>
      </c>
      <c r="AJ108" s="50">
        <f t="shared" si="100"/>
        <v>0</v>
      </c>
      <c r="AK108" s="62"/>
      <c r="AL108" s="194">
        <f t="shared" si="90"/>
        <v>3</v>
      </c>
      <c r="AM108" s="49">
        <f t="shared" si="101"/>
        <v>0</v>
      </c>
      <c r="AN108" s="50">
        <f t="shared" si="102"/>
        <v>0</v>
      </c>
      <c r="AO108" s="48"/>
      <c r="AP108" s="49">
        <f t="shared" si="103"/>
        <v>0</v>
      </c>
      <c r="AQ108" s="50">
        <f t="shared" si="104"/>
        <v>0</v>
      </c>
      <c r="AR108" s="62"/>
      <c r="AS108" s="49">
        <f t="shared" si="105"/>
        <v>0</v>
      </c>
      <c r="AT108" s="50">
        <f t="shared" si="106"/>
        <v>0</v>
      </c>
      <c r="AU108" s="62"/>
      <c r="AV108" s="49">
        <f t="shared" si="107"/>
        <v>0</v>
      </c>
      <c r="AW108" s="50">
        <f t="shared" si="108"/>
        <v>0</v>
      </c>
      <c r="AX108" s="48"/>
      <c r="AY108" s="49">
        <f t="shared" si="109"/>
        <v>0</v>
      </c>
      <c r="AZ108" s="50">
        <f t="shared" si="110"/>
        <v>0</v>
      </c>
      <c r="BA108" s="62"/>
      <c r="BB108" s="49">
        <f t="shared" si="111"/>
        <v>0</v>
      </c>
      <c r="BC108" s="50">
        <f t="shared" si="112"/>
        <v>0</v>
      </c>
      <c r="BD108" s="51">
        <f t="shared" si="113"/>
        <v>0</v>
      </c>
    </row>
    <row r="109" spans="1:56" hidden="1">
      <c r="A109" s="32"/>
      <c r="B109" s="61"/>
      <c r="C109" s="33"/>
      <c r="D109" s="34"/>
      <c r="E109" s="35"/>
      <c r="F109" s="266"/>
      <c r="G109" s="73"/>
      <c r="H109" s="72"/>
      <c r="I109" s="74">
        <f>IF(H109=Tablas!$B$5,Tablas!$C$5,VLOOKUP(H109,Tablas!$B$5:$D$40,2,FALSE))</f>
        <v>1</v>
      </c>
      <c r="J109" s="71">
        <f>IF(I109=0,"",VLOOKUP(I109,Tablas!$C$5:$D$40,2,FALSE))</f>
        <v>0</v>
      </c>
      <c r="K109" s="37" t="str">
        <f t="shared" si="114"/>
        <v>0</v>
      </c>
      <c r="L109" s="38">
        <f t="shared" si="82"/>
        <v>0</v>
      </c>
      <c r="M109" s="38">
        <f t="shared" si="83"/>
        <v>0</v>
      </c>
      <c r="N109" s="38">
        <f t="shared" si="84"/>
        <v>0</v>
      </c>
      <c r="O109" s="38">
        <f t="shared" si="85"/>
        <v>0</v>
      </c>
      <c r="P109" s="38">
        <f t="shared" si="86"/>
        <v>0</v>
      </c>
      <c r="Q109" s="39">
        <v>1</v>
      </c>
      <c r="R109" s="40">
        <f t="shared" si="87"/>
        <v>0</v>
      </c>
      <c r="S109" s="39">
        <v>1</v>
      </c>
      <c r="T109" s="41">
        <f t="shared" si="88"/>
        <v>0</v>
      </c>
      <c r="U109" s="42">
        <f t="shared" si="92"/>
        <v>0</v>
      </c>
      <c r="V109" s="43">
        <f t="shared" si="93"/>
        <v>0</v>
      </c>
      <c r="W109" s="197"/>
      <c r="X109" s="44">
        <f t="shared" si="94"/>
        <v>0</v>
      </c>
      <c r="Y109" s="45">
        <f t="shared" si="95"/>
        <v>0</v>
      </c>
      <c r="Z109" s="46" t="s">
        <v>0</v>
      </c>
      <c r="AA109" s="39">
        <v>1</v>
      </c>
      <c r="AB109" s="47">
        <f t="shared" si="96"/>
        <v>0</v>
      </c>
      <c r="AC109" s="39">
        <v>1</v>
      </c>
      <c r="AD109" s="47">
        <f t="shared" si="97"/>
        <v>0</v>
      </c>
      <c r="AE109" s="39">
        <v>1</v>
      </c>
      <c r="AF109" s="47">
        <f t="shared" si="98"/>
        <v>0</v>
      </c>
      <c r="AG109" s="62"/>
      <c r="AH109" s="194">
        <f t="shared" si="89"/>
        <v>3</v>
      </c>
      <c r="AI109" s="49">
        <f t="shared" si="99"/>
        <v>0</v>
      </c>
      <c r="AJ109" s="50">
        <f t="shared" si="100"/>
        <v>0</v>
      </c>
      <c r="AK109" s="62"/>
      <c r="AL109" s="194">
        <f t="shared" si="90"/>
        <v>3</v>
      </c>
      <c r="AM109" s="49">
        <f t="shared" si="101"/>
        <v>0</v>
      </c>
      <c r="AN109" s="50">
        <f t="shared" si="102"/>
        <v>0</v>
      </c>
      <c r="AO109" s="48"/>
      <c r="AP109" s="49">
        <f t="shared" si="103"/>
        <v>0</v>
      </c>
      <c r="AQ109" s="50">
        <f t="shared" si="104"/>
        <v>0</v>
      </c>
      <c r="AR109" s="62"/>
      <c r="AS109" s="49">
        <f t="shared" si="105"/>
        <v>0</v>
      </c>
      <c r="AT109" s="50">
        <f t="shared" si="106"/>
        <v>0</v>
      </c>
      <c r="AU109" s="62"/>
      <c r="AV109" s="49">
        <f t="shared" si="107"/>
        <v>0</v>
      </c>
      <c r="AW109" s="50">
        <f t="shared" si="108"/>
        <v>0</v>
      </c>
      <c r="AX109" s="48"/>
      <c r="AY109" s="49">
        <f t="shared" si="109"/>
        <v>0</v>
      </c>
      <c r="AZ109" s="50">
        <f t="shared" si="110"/>
        <v>0</v>
      </c>
      <c r="BA109" s="62"/>
      <c r="BB109" s="49">
        <f t="shared" si="111"/>
        <v>0</v>
      </c>
      <c r="BC109" s="50">
        <f t="shared" si="112"/>
        <v>0</v>
      </c>
      <c r="BD109" s="51">
        <f t="shared" si="113"/>
        <v>0</v>
      </c>
    </row>
    <row r="110" spans="1:56" hidden="1">
      <c r="A110" s="32"/>
      <c r="B110" s="61"/>
      <c r="C110" s="33"/>
      <c r="D110" s="34"/>
      <c r="E110" s="35"/>
      <c r="F110" s="266"/>
      <c r="G110" s="73"/>
      <c r="H110" s="72"/>
      <c r="I110" s="74">
        <f>IF(H110=Tablas!$B$5,Tablas!$C$5,VLOOKUP(H110,Tablas!$B$5:$D$40,2,FALSE))</f>
        <v>1</v>
      </c>
      <c r="J110" s="71">
        <f>IF(I110=0,"",VLOOKUP(I110,Tablas!$C$5:$D$40,2,FALSE))</f>
        <v>0</v>
      </c>
      <c r="K110" s="37" t="str">
        <f t="shared" si="114"/>
        <v>0</v>
      </c>
      <c r="L110" s="38">
        <f t="shared" si="82"/>
        <v>0</v>
      </c>
      <c r="M110" s="38">
        <f t="shared" si="83"/>
        <v>0</v>
      </c>
      <c r="N110" s="38">
        <f t="shared" si="84"/>
        <v>0</v>
      </c>
      <c r="O110" s="38">
        <f t="shared" si="85"/>
        <v>0</v>
      </c>
      <c r="P110" s="38">
        <f t="shared" si="86"/>
        <v>0</v>
      </c>
      <c r="Q110" s="39">
        <v>1</v>
      </c>
      <c r="R110" s="40">
        <f t="shared" si="87"/>
        <v>0</v>
      </c>
      <c r="S110" s="39">
        <v>1</v>
      </c>
      <c r="T110" s="41">
        <f t="shared" si="88"/>
        <v>0</v>
      </c>
      <c r="U110" s="42">
        <f t="shared" si="92"/>
        <v>0</v>
      </c>
      <c r="V110" s="43">
        <f t="shared" si="93"/>
        <v>0</v>
      </c>
      <c r="W110" s="197"/>
      <c r="X110" s="44">
        <f t="shared" si="94"/>
        <v>0</v>
      </c>
      <c r="Y110" s="45">
        <f t="shared" si="95"/>
        <v>0</v>
      </c>
      <c r="Z110" s="46" t="s">
        <v>0</v>
      </c>
      <c r="AA110" s="39">
        <v>1</v>
      </c>
      <c r="AB110" s="47">
        <f t="shared" si="96"/>
        <v>0</v>
      </c>
      <c r="AC110" s="39">
        <v>1</v>
      </c>
      <c r="AD110" s="47">
        <f t="shared" si="97"/>
        <v>0</v>
      </c>
      <c r="AE110" s="39">
        <v>1</v>
      </c>
      <c r="AF110" s="47">
        <f t="shared" si="98"/>
        <v>0</v>
      </c>
      <c r="AG110" s="62"/>
      <c r="AH110" s="194">
        <f t="shared" si="89"/>
        <v>3</v>
      </c>
      <c r="AI110" s="49">
        <f t="shared" si="99"/>
        <v>0</v>
      </c>
      <c r="AJ110" s="50">
        <f t="shared" si="100"/>
        <v>0</v>
      </c>
      <c r="AK110" s="62"/>
      <c r="AL110" s="194">
        <f t="shared" si="90"/>
        <v>3</v>
      </c>
      <c r="AM110" s="49">
        <f t="shared" si="101"/>
        <v>0</v>
      </c>
      <c r="AN110" s="50">
        <f t="shared" si="102"/>
        <v>0</v>
      </c>
      <c r="AO110" s="48"/>
      <c r="AP110" s="49">
        <f t="shared" si="103"/>
        <v>0</v>
      </c>
      <c r="AQ110" s="50">
        <f t="shared" si="104"/>
        <v>0</v>
      </c>
      <c r="AR110" s="62"/>
      <c r="AS110" s="49">
        <f t="shared" si="105"/>
        <v>0</v>
      </c>
      <c r="AT110" s="50">
        <f t="shared" si="106"/>
        <v>0</v>
      </c>
      <c r="AU110" s="62"/>
      <c r="AV110" s="49">
        <f t="shared" si="107"/>
        <v>0</v>
      </c>
      <c r="AW110" s="50">
        <f t="shared" si="108"/>
        <v>0</v>
      </c>
      <c r="AX110" s="48"/>
      <c r="AY110" s="49">
        <f t="shared" si="109"/>
        <v>0</v>
      </c>
      <c r="AZ110" s="50">
        <f t="shared" si="110"/>
        <v>0</v>
      </c>
      <c r="BA110" s="62"/>
      <c r="BB110" s="49">
        <f t="shared" si="111"/>
        <v>0</v>
      </c>
      <c r="BC110" s="50">
        <f t="shared" si="112"/>
        <v>0</v>
      </c>
      <c r="BD110" s="51">
        <f t="shared" si="113"/>
        <v>0</v>
      </c>
    </row>
    <row r="111" spans="1:56" hidden="1">
      <c r="A111" s="32"/>
      <c r="B111" s="61"/>
      <c r="C111" s="33"/>
      <c r="D111" s="34"/>
      <c r="E111" s="35"/>
      <c r="F111" s="266"/>
      <c r="G111" s="73"/>
      <c r="H111" s="72"/>
      <c r="I111" s="74">
        <f>IF(H111=Tablas!$B$5,Tablas!$C$5,VLOOKUP(H111,Tablas!$B$5:$D$40,2,FALSE))</f>
        <v>1</v>
      </c>
      <c r="J111" s="71">
        <f>IF(I111=0,"",VLOOKUP(I111,Tablas!$C$5:$D$40,2,FALSE))</f>
        <v>0</v>
      </c>
      <c r="K111" s="37" t="str">
        <f t="shared" si="114"/>
        <v>0</v>
      </c>
      <c r="L111" s="38">
        <f t="shared" si="82"/>
        <v>0</v>
      </c>
      <c r="M111" s="38">
        <f t="shared" si="83"/>
        <v>0</v>
      </c>
      <c r="N111" s="38">
        <f t="shared" si="84"/>
        <v>0</v>
      </c>
      <c r="O111" s="38">
        <f t="shared" si="85"/>
        <v>0</v>
      </c>
      <c r="P111" s="38">
        <f t="shared" si="86"/>
        <v>0</v>
      </c>
      <c r="Q111" s="39">
        <v>1</v>
      </c>
      <c r="R111" s="40">
        <f t="shared" si="87"/>
        <v>0</v>
      </c>
      <c r="S111" s="39">
        <v>1</v>
      </c>
      <c r="T111" s="41">
        <f t="shared" si="88"/>
        <v>0</v>
      </c>
      <c r="U111" s="42">
        <f t="shared" si="92"/>
        <v>0</v>
      </c>
      <c r="V111" s="43">
        <f t="shared" si="93"/>
        <v>0</v>
      </c>
      <c r="W111" s="197"/>
      <c r="X111" s="44">
        <f t="shared" si="94"/>
        <v>0</v>
      </c>
      <c r="Y111" s="45">
        <f t="shared" si="95"/>
        <v>0</v>
      </c>
      <c r="Z111" s="46" t="s">
        <v>0</v>
      </c>
      <c r="AA111" s="39">
        <v>1</v>
      </c>
      <c r="AB111" s="47">
        <f t="shared" si="96"/>
        <v>0</v>
      </c>
      <c r="AC111" s="39">
        <v>1</v>
      </c>
      <c r="AD111" s="47">
        <f t="shared" si="97"/>
        <v>0</v>
      </c>
      <c r="AE111" s="39">
        <v>1</v>
      </c>
      <c r="AF111" s="47">
        <f t="shared" si="98"/>
        <v>0</v>
      </c>
      <c r="AG111" s="62"/>
      <c r="AH111" s="194">
        <f t="shared" si="89"/>
        <v>3</v>
      </c>
      <c r="AI111" s="49">
        <f t="shared" si="99"/>
        <v>0</v>
      </c>
      <c r="AJ111" s="50">
        <f t="shared" si="100"/>
        <v>0</v>
      </c>
      <c r="AK111" s="62"/>
      <c r="AL111" s="194">
        <f t="shared" si="90"/>
        <v>3</v>
      </c>
      <c r="AM111" s="49">
        <f t="shared" si="101"/>
        <v>0</v>
      </c>
      <c r="AN111" s="50">
        <f t="shared" si="102"/>
        <v>0</v>
      </c>
      <c r="AO111" s="48"/>
      <c r="AP111" s="49">
        <f t="shared" si="103"/>
        <v>0</v>
      </c>
      <c r="AQ111" s="50">
        <f t="shared" si="104"/>
        <v>0</v>
      </c>
      <c r="AR111" s="62"/>
      <c r="AS111" s="49">
        <f t="shared" si="105"/>
        <v>0</v>
      </c>
      <c r="AT111" s="50">
        <f t="shared" si="106"/>
        <v>0</v>
      </c>
      <c r="AU111" s="62"/>
      <c r="AV111" s="49">
        <f t="shared" si="107"/>
        <v>0</v>
      </c>
      <c r="AW111" s="50">
        <f t="shared" si="108"/>
        <v>0</v>
      </c>
      <c r="AX111" s="48"/>
      <c r="AY111" s="49">
        <f t="shared" si="109"/>
        <v>0</v>
      </c>
      <c r="AZ111" s="50">
        <f t="shared" si="110"/>
        <v>0</v>
      </c>
      <c r="BA111" s="62"/>
      <c r="BB111" s="49">
        <f t="shared" si="111"/>
        <v>0</v>
      </c>
      <c r="BC111" s="50">
        <f t="shared" si="112"/>
        <v>0</v>
      </c>
      <c r="BD111" s="51">
        <f t="shared" si="113"/>
        <v>0</v>
      </c>
    </row>
    <row r="112" spans="1:56" ht="15.75" thickBot="1">
      <c r="A112" s="3"/>
      <c r="B112" s="6"/>
      <c r="C112" s="6"/>
      <c r="D112" s="6"/>
      <c r="E112" s="6"/>
      <c r="F112" s="264">
        <f>SUM(F8:F111)</f>
        <v>994.5</v>
      </c>
      <c r="K112" s="52">
        <f t="shared" ref="K112:P112" si="115">SUM(K8:K111)</f>
        <v>0</v>
      </c>
      <c r="L112" s="52">
        <f t="shared" si="115"/>
        <v>0</v>
      </c>
      <c r="M112" s="52">
        <f t="shared" si="115"/>
        <v>0</v>
      </c>
      <c r="N112" s="52">
        <f t="shared" si="115"/>
        <v>0</v>
      </c>
      <c r="O112" s="52">
        <f t="shared" si="115"/>
        <v>0</v>
      </c>
      <c r="P112" s="52">
        <f t="shared" si="115"/>
        <v>0</v>
      </c>
      <c r="Q112" s="52"/>
      <c r="R112" s="52">
        <f>SUM(R8:R111)</f>
        <v>0</v>
      </c>
      <c r="S112" s="52"/>
      <c r="T112" s="52">
        <f>SUM(T8:T111)</f>
        <v>0</v>
      </c>
      <c r="U112" s="52">
        <f>SUM(U8:U111)</f>
        <v>0</v>
      </c>
      <c r="V112" s="52">
        <f>SUM(V8:V111)</f>
        <v>0</v>
      </c>
      <c r="W112" s="52"/>
      <c r="X112" s="199">
        <f>SUM(X8:X111)</f>
        <v>0</v>
      </c>
      <c r="Y112" s="53"/>
      <c r="Z112" s="53"/>
      <c r="AA112" s="53"/>
      <c r="AB112" s="52">
        <f>SUM(AB8:AB111)</f>
        <v>0</v>
      </c>
      <c r="AC112" s="52"/>
      <c r="AD112" s="52">
        <f>SUM(AD8:AD111)</f>
        <v>0</v>
      </c>
      <c r="AE112" s="52"/>
      <c r="AF112" s="52">
        <f>SUM(AF8:AF111)</f>
        <v>0</v>
      </c>
      <c r="AG112" s="54">
        <f>SUM(AG8:AG111)</f>
        <v>18</v>
      </c>
      <c r="AH112" s="54"/>
      <c r="AI112" s="54"/>
      <c r="AJ112" s="55">
        <f>SUM(AJ8:AJ111)</f>
        <v>0</v>
      </c>
      <c r="AK112" s="54">
        <f>SUM(AK8:AK111)</f>
        <v>153.62500000000003</v>
      </c>
      <c r="AL112" s="54"/>
      <c r="AM112" s="54"/>
      <c r="AN112" s="55">
        <f>SUM(AN8:AN111)</f>
        <v>0</v>
      </c>
      <c r="AO112" s="54">
        <f>SUM(AO8:AO111)</f>
        <v>994.5</v>
      </c>
      <c r="AP112" s="54"/>
      <c r="AQ112" s="55">
        <f>SUM(AQ8:AQ111)</f>
        <v>0</v>
      </c>
      <c r="AR112" s="54">
        <f>SUM(AR8:AR111)</f>
        <v>32</v>
      </c>
      <c r="AS112" s="54"/>
      <c r="AT112" s="55">
        <f>SUM(AT8:AT111)</f>
        <v>0</v>
      </c>
      <c r="AU112" s="54">
        <f>SUM(AU8:AU111)</f>
        <v>0</v>
      </c>
      <c r="AV112" s="54"/>
      <c r="AW112" s="55">
        <f>SUM(AW8:AW111)</f>
        <v>0</v>
      </c>
      <c r="AX112" s="54">
        <f>SUM(AX8:AX111)</f>
        <v>994.5</v>
      </c>
      <c r="AY112" s="54"/>
      <c r="AZ112" s="55">
        <f>SUM(AZ8:AZ111)</f>
        <v>0</v>
      </c>
      <c r="BA112" s="54">
        <f>SUM(BA8:BA111)</f>
        <v>76.812500000000014</v>
      </c>
      <c r="BB112" s="54"/>
      <c r="BC112" s="55">
        <f>SUM(BC8:BC111)</f>
        <v>0</v>
      </c>
      <c r="BD112" s="52">
        <f>SUM(BD8:BD111)</f>
        <v>0</v>
      </c>
    </row>
    <row r="113" spans="7:56" ht="15.75" hidden="1" thickBot="1">
      <c r="AB113" s="289">
        <f>SUM(AB112:AF112)</f>
        <v>0</v>
      </c>
      <c r="AC113" s="290"/>
      <c r="AD113" s="290"/>
      <c r="AE113" s="290"/>
      <c r="AF113" s="291"/>
      <c r="AG113" s="292">
        <f>+AJ112/4.345</f>
        <v>0</v>
      </c>
      <c r="AH113" s="292"/>
      <c r="AI113" s="292"/>
      <c r="AJ113" s="292"/>
      <c r="AK113" s="292">
        <f>+AN112/4.345</f>
        <v>0</v>
      </c>
      <c r="AL113" s="292"/>
      <c r="AM113" s="292"/>
      <c r="AN113" s="292"/>
      <c r="AO113" s="292">
        <f>+AQ112/4.345</f>
        <v>0</v>
      </c>
      <c r="AP113" s="292"/>
      <c r="AQ113" s="292"/>
      <c r="AR113" s="292">
        <f>+AT112/4.345</f>
        <v>0</v>
      </c>
      <c r="AS113" s="292"/>
      <c r="AT113" s="292"/>
      <c r="AU113" s="292">
        <f>+AW112/4.345</f>
        <v>0</v>
      </c>
      <c r="AV113" s="292"/>
      <c r="AW113" s="292"/>
      <c r="AX113" s="292">
        <f>+AZ112/4.345</f>
        <v>0</v>
      </c>
      <c r="AY113" s="292"/>
      <c r="AZ113" s="292"/>
      <c r="BA113" s="292">
        <f>+BC112/4.345</f>
        <v>0</v>
      </c>
      <c r="BB113" s="292"/>
      <c r="BC113" s="292"/>
      <c r="BD113" s="284" t="s">
        <v>4</v>
      </c>
    </row>
    <row r="114" spans="7:56" ht="16.5" thickTop="1" thickBot="1">
      <c r="AG114" s="286" t="s">
        <v>3</v>
      </c>
      <c r="AH114" s="286"/>
      <c r="AI114" s="286"/>
      <c r="AJ114" s="286"/>
      <c r="AK114" s="286"/>
      <c r="AL114" s="286"/>
      <c r="AM114" s="286"/>
      <c r="AN114" s="286"/>
      <c r="AO114" s="286"/>
      <c r="AP114" s="286"/>
      <c r="AQ114" s="286"/>
      <c r="AR114" s="286"/>
      <c r="AS114" s="286"/>
      <c r="AT114" s="286"/>
      <c r="AU114" s="286"/>
      <c r="AV114" s="286"/>
      <c r="AW114" s="286"/>
      <c r="AX114" s="286"/>
      <c r="AY114" s="286"/>
      <c r="AZ114" s="286"/>
      <c r="BA114" s="286"/>
      <c r="BB114" s="286"/>
      <c r="BC114" s="287"/>
      <c r="BD114" s="285"/>
    </row>
    <row r="116" spans="7:56">
      <c r="G116" s="56"/>
      <c r="I116" s="56"/>
      <c r="J116" s="56"/>
      <c r="U116" s="255"/>
    </row>
  </sheetData>
  <sheetProtection algorithmName="SHA-512" hashValue="RbZpnI2DkGrDMpvF0jaQQ1ocyB7Rz5U/RK2nGNvQGh604B6Hf2eVLXXRGOuydrTgLZj7cg2exz3rny+xRKI45Q==" saltValue="hoy0I338iamRXwQ/MKPqMw==" spinCount="100000" sheet="1" selectLockedCells="1" autoFilter="0"/>
  <autoFilter ref="B7:BD113">
    <filterColumn colId="4">
      <customFilters>
        <customFilter operator="notEqual" val=" "/>
      </customFilters>
    </filterColumn>
  </autoFilter>
  <mergeCells count="48">
    <mergeCell ref="B1:C1"/>
    <mergeCell ref="B3:D3"/>
    <mergeCell ref="AG3:AJ3"/>
    <mergeCell ref="AK3:AN3"/>
    <mergeCell ref="AO3:AQ3"/>
    <mergeCell ref="AC6:AD6"/>
    <mergeCell ref="AE6:AF6"/>
    <mergeCell ref="AU3:AW3"/>
    <mergeCell ref="AX3:AZ3"/>
    <mergeCell ref="BA3:BC3"/>
    <mergeCell ref="AG4:AG5"/>
    <mergeCell ref="AI4:AI5"/>
    <mergeCell ref="AJ4:AJ5"/>
    <mergeCell ref="AK4:AK5"/>
    <mergeCell ref="AM4:AM5"/>
    <mergeCell ref="AP4:AP5"/>
    <mergeCell ref="AQ4:AQ5"/>
    <mergeCell ref="AN4:AN5"/>
    <mergeCell ref="AO4:AO5"/>
    <mergeCell ref="AH4:AH5"/>
    <mergeCell ref="AL4:AL5"/>
    <mergeCell ref="AX113:AZ113"/>
    <mergeCell ref="BA113:BC113"/>
    <mergeCell ref="AR4:AR5"/>
    <mergeCell ref="AS4:AS5"/>
    <mergeCell ref="AT4:AT5"/>
    <mergeCell ref="BB4:BB5"/>
    <mergeCell ref="BC4:BC5"/>
    <mergeCell ref="AY4:AY5"/>
    <mergeCell ref="AZ4:AZ5"/>
    <mergeCell ref="BA4:BA5"/>
    <mergeCell ref="AX4:AX5"/>
    <mergeCell ref="BD113:BD114"/>
    <mergeCell ref="AG114:BC114"/>
    <mergeCell ref="P1:AB1"/>
    <mergeCell ref="AB113:AF113"/>
    <mergeCell ref="AG113:AJ113"/>
    <mergeCell ref="AK113:AN113"/>
    <mergeCell ref="AO113:AQ113"/>
    <mergeCell ref="AR113:AT113"/>
    <mergeCell ref="AU113:AW113"/>
    <mergeCell ref="AR3:AT3"/>
    <mergeCell ref="BD4:BD5"/>
    <mergeCell ref="Y5:AF5"/>
    <mergeCell ref="AA6:AB6"/>
    <mergeCell ref="AV4:AV5"/>
    <mergeCell ref="AW4:AW5"/>
    <mergeCell ref="AU4:AU5"/>
  </mergeCells>
  <phoneticPr fontId="76" type="noConversion"/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H8:H111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 filterMode="1">
    <pageSetUpPr fitToPage="1"/>
  </sheetPr>
  <dimension ref="A1:BD61"/>
  <sheetViews>
    <sheetView workbookViewId="0">
      <pane xSplit="6" ySplit="7" topLeftCell="G8" activePane="bottomRight" state="frozen"/>
      <selection sqref="A1:AE1"/>
      <selection pane="topRight" sqref="A1:AE1"/>
      <selection pane="bottomLeft" sqref="A1:AE1"/>
      <selection pane="bottomRight" activeCell="G19" sqref="G8:G19"/>
    </sheetView>
  </sheetViews>
  <sheetFormatPr defaultColWidth="11.42578125" defaultRowHeight="15"/>
  <cols>
    <col min="1" max="1" width="2.85546875" style="2" customWidth="1"/>
    <col min="2" max="2" width="15" style="2" customWidth="1"/>
    <col min="3" max="3" width="11.5703125" style="2" bestFit="1" customWidth="1"/>
    <col min="4" max="4" width="19.5703125" style="2" customWidth="1"/>
    <col min="5" max="5" width="9.5703125" style="2" customWidth="1"/>
    <col min="6" max="6" width="10.42578125" style="2" bestFit="1" customWidth="1"/>
    <col min="7" max="7" width="11" style="2" customWidth="1"/>
    <col min="8" max="8" width="17.140625" style="2" customWidth="1"/>
    <col min="9" max="9" width="3" style="2" hidden="1" customWidth="1"/>
    <col min="10" max="10" width="4.28515625" style="2" hidden="1" customWidth="1"/>
    <col min="11" max="11" width="6.5703125" style="2" bestFit="1" customWidth="1"/>
    <col min="12" max="12" width="6.28515625" style="2" bestFit="1" customWidth="1"/>
    <col min="13" max="16" width="8.42578125" style="2" customWidth="1"/>
    <col min="17" max="17" width="4.85546875" style="2" bestFit="1" customWidth="1"/>
    <col min="18" max="18" width="8.42578125" style="2" customWidth="1"/>
    <col min="19" max="19" width="4.85546875" style="2" bestFit="1" customWidth="1"/>
    <col min="20" max="20" width="8.42578125" style="2" customWidth="1"/>
    <col min="21" max="21" width="9.28515625" style="2" customWidth="1"/>
    <col min="22" max="22" width="8.42578125" style="2" bestFit="1" customWidth="1"/>
    <col min="23" max="23" width="8.42578125" style="2" customWidth="1"/>
    <col min="24" max="24" width="9.28515625" style="2" bestFit="1" customWidth="1"/>
    <col min="25" max="25" width="4.7109375" style="2" customWidth="1"/>
    <col min="26" max="26" width="4.140625" style="2" bestFit="1" customWidth="1"/>
    <col min="27" max="27" width="5" style="2" bestFit="1" customWidth="1"/>
    <col min="28" max="28" width="7.140625" style="2" bestFit="1" customWidth="1"/>
    <col min="29" max="29" width="7.140625" style="2" customWidth="1"/>
    <col min="30" max="30" width="7.28515625" style="2" bestFit="1" customWidth="1"/>
    <col min="31" max="31" width="7.28515625" style="2" customWidth="1"/>
    <col min="32" max="32" width="5.7109375" style="2" bestFit="1" customWidth="1"/>
    <col min="33" max="33" width="7" style="2" bestFit="1" customWidth="1"/>
    <col min="34" max="34" width="7" style="2" customWidth="1"/>
    <col min="35" max="35" width="5.5703125" style="2" bestFit="1" customWidth="1"/>
    <col min="36" max="36" width="10.28515625" style="2" bestFit="1" customWidth="1"/>
    <col min="37" max="37" width="7.140625" style="2" bestFit="1" customWidth="1"/>
    <col min="38" max="38" width="7.140625" style="2" customWidth="1"/>
    <col min="39" max="39" width="6.140625" style="2" bestFit="1" customWidth="1"/>
    <col min="40" max="40" width="10.28515625" style="2" bestFit="1" customWidth="1"/>
    <col min="41" max="41" width="9.140625" style="2" bestFit="1" customWidth="1"/>
    <col min="42" max="42" width="6" style="2" bestFit="1" customWidth="1"/>
    <col min="43" max="43" width="9.5703125" style="2" bestFit="1" customWidth="1"/>
    <col min="44" max="44" width="7.140625" style="2" bestFit="1" customWidth="1"/>
    <col min="45" max="45" width="6.140625" style="2" bestFit="1" customWidth="1"/>
    <col min="46" max="46" width="9.5703125" style="2" bestFit="1" customWidth="1"/>
    <col min="47" max="47" width="8.42578125" style="2" hidden="1" customWidth="1"/>
    <col min="48" max="48" width="7" style="2" hidden="1" customWidth="1"/>
    <col min="49" max="49" width="9.5703125" style="2" hidden="1" customWidth="1"/>
    <col min="50" max="50" width="8.42578125" style="2" bestFit="1" customWidth="1"/>
    <col min="51" max="51" width="7" style="2" bestFit="1" customWidth="1"/>
    <col min="52" max="52" width="9.5703125" style="2" bestFit="1" customWidth="1"/>
    <col min="53" max="53" width="6.85546875" style="2" customWidth="1"/>
    <col min="54" max="54" width="6.140625" style="2" customWidth="1"/>
    <col min="55" max="55" width="9.5703125" style="2" customWidth="1"/>
    <col min="56" max="56" width="13.7109375" style="2" bestFit="1" customWidth="1"/>
    <col min="57" max="16384" width="11.42578125" style="2"/>
  </cols>
  <sheetData>
    <row r="1" spans="1:56" ht="34.5" thickBot="1">
      <c r="A1" s="7"/>
      <c r="B1" s="274" t="s">
        <v>21</v>
      </c>
      <c r="C1" s="274"/>
      <c r="E1" s="8" t="str">
        <f>+'2'!E1</f>
        <v>Ajuntament de Matadepera</v>
      </c>
      <c r="F1" s="9"/>
      <c r="G1" s="9"/>
      <c r="H1" s="9"/>
      <c r="I1" s="9"/>
      <c r="J1" s="9"/>
      <c r="K1" s="9"/>
      <c r="L1" s="9"/>
      <c r="M1" s="10"/>
      <c r="N1" s="9"/>
      <c r="O1" s="9"/>
      <c r="P1" s="332" t="str">
        <f>+'Resumen Estudio'!D14</f>
        <v>Magatzem Brigada i Serveis</v>
      </c>
      <c r="Q1" s="332"/>
      <c r="R1" s="332"/>
      <c r="S1" s="332"/>
      <c r="T1" s="332"/>
      <c r="U1" s="332"/>
      <c r="V1" s="332"/>
      <c r="W1" s="332"/>
      <c r="X1" s="332"/>
      <c r="Y1" s="332"/>
      <c r="Z1" s="332"/>
      <c r="AA1" s="332"/>
      <c r="AB1" s="332"/>
      <c r="AC1" s="332"/>
      <c r="AD1" s="11"/>
      <c r="AE1" s="11"/>
      <c r="AF1" s="11"/>
      <c r="AG1" s="57"/>
      <c r="AH1" s="57"/>
      <c r="AI1" s="57"/>
      <c r="AJ1" s="58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ht="15.75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ht="30.75" customHeight="1" thickBot="1">
      <c r="A3" s="7"/>
      <c r="B3" s="309" t="str">
        <f>+'2'!B3:D3</f>
        <v>Annex 4</v>
      </c>
      <c r="C3" s="309"/>
      <c r="D3" s="309"/>
      <c r="E3" s="15"/>
      <c r="F3" s="127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9" t="s">
        <v>12</v>
      </c>
      <c r="Y3" s="13"/>
      <c r="Z3" s="13"/>
      <c r="AA3" s="13"/>
      <c r="AB3" s="13"/>
      <c r="AC3" s="13"/>
      <c r="AD3" s="13"/>
      <c r="AE3" s="13"/>
      <c r="AF3" s="13"/>
      <c r="AG3" s="293" t="str">
        <f>'1'!AG3</f>
        <v>Vidres interiors</v>
      </c>
      <c r="AH3" s="293"/>
      <c r="AI3" s="293"/>
      <c r="AJ3" s="293"/>
      <c r="AK3" s="293" t="str">
        <f>'1'!AK3</f>
        <v>Vidres perimetre</v>
      </c>
      <c r="AL3" s="293"/>
      <c r="AM3" s="293"/>
      <c r="AN3" s="293"/>
      <c r="AO3" s="293" t="str">
        <f>'1'!AO3</f>
        <v>Punts de llum i difusors d'aire</v>
      </c>
      <c r="AP3" s="293"/>
      <c r="AQ3" s="293"/>
      <c r="AR3" s="293" t="str">
        <f>'1'!AR3</f>
        <v>Neteja de cadires i moquetes</v>
      </c>
      <c r="AS3" s="293"/>
      <c r="AT3" s="293"/>
      <c r="AU3" s="293" t="str">
        <f>'1'!AU3</f>
        <v>Neteja de Sostres</v>
      </c>
      <c r="AV3" s="293"/>
      <c r="AW3" s="293"/>
      <c r="AX3" s="293" t="str">
        <f>'1'!AX3</f>
        <v>Tractament de Terres</v>
      </c>
      <c r="AY3" s="293"/>
      <c r="AZ3" s="293"/>
      <c r="BA3" s="293" t="str">
        <f>'1'!BA3</f>
        <v>Neteja de Persianes</v>
      </c>
      <c r="BB3" s="293"/>
      <c r="BC3" s="293"/>
      <c r="BD3" s="19" t="s">
        <v>4</v>
      </c>
    </row>
    <row r="4" spans="1:56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+L57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+'Resumen Estudio'!H14</f>
        <v>12</v>
      </c>
      <c r="Y4" s="23"/>
      <c r="Z4" s="23"/>
      <c r="AA4" s="23"/>
      <c r="AB4" s="23"/>
      <c r="AC4" s="23"/>
      <c r="AD4" s="23"/>
      <c r="AE4" s="23"/>
      <c r="AF4" s="23"/>
      <c r="AG4" s="304"/>
      <c r="AH4" s="304"/>
      <c r="AI4" s="302">
        <f>'1'!AI4</f>
        <v>3</v>
      </c>
      <c r="AJ4" s="303">
        <f>'1'!AJ4</f>
        <v>0</v>
      </c>
      <c r="AK4" s="304"/>
      <c r="AL4" s="304"/>
      <c r="AM4" s="302">
        <f>'1'!AM4</f>
        <v>3</v>
      </c>
      <c r="AN4" s="303">
        <f>'1'!AN4</f>
        <v>0</v>
      </c>
      <c r="AO4" s="304" t="str">
        <f>'1'!AO4</f>
        <v>Freq</v>
      </c>
      <c r="AP4" s="302">
        <f>'1'!AP4</f>
        <v>1</v>
      </c>
      <c r="AQ4" s="303">
        <f>'1'!AQ4</f>
        <v>0</v>
      </c>
      <c r="AR4" s="304" t="str">
        <f>'1'!AR4</f>
        <v>Freq</v>
      </c>
      <c r="AS4" s="302">
        <f>'1'!AS4</f>
        <v>1</v>
      </c>
      <c r="AT4" s="303">
        <f>'1'!AT4</f>
        <v>0</v>
      </c>
      <c r="AU4" s="304" t="str">
        <f>'1'!AU4</f>
        <v>Freq</v>
      </c>
      <c r="AV4" s="302">
        <f>'1'!AV4</f>
        <v>1</v>
      </c>
      <c r="AW4" s="303">
        <f>'1'!AW4</f>
        <v>50</v>
      </c>
      <c r="AX4" s="304" t="str">
        <f>'1'!AX4</f>
        <v>Freq</v>
      </c>
      <c r="AY4" s="302">
        <f>'1'!AY4</f>
        <v>1</v>
      </c>
      <c r="AZ4" s="303">
        <f>'1'!AZ4</f>
        <v>0</v>
      </c>
      <c r="BA4" s="304" t="str">
        <f>'1'!BA4</f>
        <v>Freq</v>
      </c>
      <c r="BB4" s="302">
        <f>'1'!BB4</f>
        <v>1</v>
      </c>
      <c r="BC4" s="303">
        <f>'1'!BC4</f>
        <v>0</v>
      </c>
      <c r="BD4" s="294">
        <f>BD57</f>
        <v>0</v>
      </c>
    </row>
    <row r="5" spans="1:56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96" t="s">
        <v>7</v>
      </c>
      <c r="Z5" s="297"/>
      <c r="AA5" s="298"/>
      <c r="AB5" s="298"/>
      <c r="AC5" s="297"/>
      <c r="AD5" s="297"/>
      <c r="AE5" s="297"/>
      <c r="AF5" s="299"/>
      <c r="AG5" s="304"/>
      <c r="AH5" s="304"/>
      <c r="AI5" s="302"/>
      <c r="AJ5" s="303"/>
      <c r="AK5" s="304"/>
      <c r="AL5" s="304"/>
      <c r="AM5" s="302"/>
      <c r="AN5" s="303"/>
      <c r="AO5" s="304"/>
      <c r="AP5" s="302"/>
      <c r="AQ5" s="303"/>
      <c r="AR5" s="304"/>
      <c r="AS5" s="302"/>
      <c r="AT5" s="303"/>
      <c r="AU5" s="304"/>
      <c r="AV5" s="302"/>
      <c r="AW5" s="303"/>
      <c r="AX5" s="304"/>
      <c r="AY5" s="302"/>
      <c r="AZ5" s="303"/>
      <c r="BA5" s="304"/>
      <c r="BB5" s="302"/>
      <c r="BC5" s="303"/>
      <c r="BD5" s="295"/>
    </row>
    <row r="6" spans="1:56" ht="30.75" customHeight="1" thickBot="1">
      <c r="A6" s="24"/>
      <c r="B6" s="141" t="s">
        <v>22</v>
      </c>
      <c r="C6" s="141" t="s">
        <v>8</v>
      </c>
      <c r="D6" s="141" t="s">
        <v>5</v>
      </c>
      <c r="E6" s="141" t="s">
        <v>23</v>
      </c>
      <c r="F6" s="141" t="s">
        <v>9</v>
      </c>
      <c r="G6" s="141" t="s">
        <v>24</v>
      </c>
      <c r="H6" s="141" t="s">
        <v>25</v>
      </c>
      <c r="I6" s="118"/>
      <c r="J6" s="118"/>
      <c r="K6" s="141" t="s">
        <v>26</v>
      </c>
      <c r="L6" s="141" t="s">
        <v>27</v>
      </c>
      <c r="M6" s="141" t="s">
        <v>28</v>
      </c>
      <c r="N6" s="141" t="s">
        <v>29</v>
      </c>
      <c r="O6" s="141" t="s">
        <v>30</v>
      </c>
      <c r="P6" s="141" t="s">
        <v>31</v>
      </c>
      <c r="Q6" s="141"/>
      <c r="R6" s="141" t="s">
        <v>37</v>
      </c>
      <c r="S6" s="141"/>
      <c r="T6" s="141" t="s">
        <v>38</v>
      </c>
      <c r="U6" s="141" t="s">
        <v>32</v>
      </c>
      <c r="V6" s="141" t="s">
        <v>33</v>
      </c>
      <c r="W6" s="142" t="s">
        <v>52</v>
      </c>
      <c r="X6" s="141" t="s">
        <v>34</v>
      </c>
      <c r="Y6" s="141" t="s">
        <v>10</v>
      </c>
      <c r="Z6" s="141" t="s">
        <v>35</v>
      </c>
      <c r="AA6" s="322" t="s">
        <v>36</v>
      </c>
      <c r="AB6" s="323"/>
      <c r="AC6" s="324" t="s">
        <v>39</v>
      </c>
      <c r="AD6" s="325"/>
      <c r="AE6" s="324" t="s">
        <v>40</v>
      </c>
      <c r="AF6" s="326"/>
      <c r="AG6" s="25" t="s">
        <v>97</v>
      </c>
      <c r="AH6" s="25" t="s">
        <v>6</v>
      </c>
      <c r="AI6" s="25" t="s">
        <v>11</v>
      </c>
      <c r="AJ6" s="25" t="s">
        <v>45</v>
      </c>
      <c r="AK6" s="25" t="s">
        <v>97</v>
      </c>
      <c r="AL6" s="25" t="s">
        <v>6</v>
      </c>
      <c r="AM6" s="25" t="s">
        <v>11</v>
      </c>
      <c r="AN6" s="25" t="s">
        <v>45</v>
      </c>
      <c r="AO6" s="25" t="s">
        <v>97</v>
      </c>
      <c r="AP6" s="25" t="str">
        <f>+'1'!AP6</f>
        <v>H/V</v>
      </c>
      <c r="AQ6" s="25" t="str">
        <f>+'1'!AQ6</f>
        <v>Hores/mes</v>
      </c>
      <c r="AR6" s="25" t="s">
        <v>97</v>
      </c>
      <c r="AS6" s="25" t="str">
        <f>+'1'!AS6</f>
        <v>H/V</v>
      </c>
      <c r="AT6" s="25" t="str">
        <f>+'1'!AT6</f>
        <v>Hores/mes</v>
      </c>
      <c r="AU6" s="25" t="s">
        <v>97</v>
      </c>
      <c r="AV6" s="25" t="str">
        <f>+'1'!AV6</f>
        <v>H/V</v>
      </c>
      <c r="AW6" s="25" t="str">
        <f>+'1'!AW6</f>
        <v>Hores/mes</v>
      </c>
      <c r="AX6" s="25" t="s">
        <v>97</v>
      </c>
      <c r="AY6" s="25" t="str">
        <f>+'1'!AY6</f>
        <v>H/V</v>
      </c>
      <c r="AZ6" s="25" t="str">
        <f>+'1'!AZ6</f>
        <v>Hores/mes</v>
      </c>
      <c r="BA6" s="25" t="s">
        <v>97</v>
      </c>
      <c r="BB6" s="25" t="str">
        <f>+'1'!BB6</f>
        <v>H/V</v>
      </c>
      <c r="BC6" s="25" t="str">
        <f>+'1'!BC6</f>
        <v>Hores/mes</v>
      </c>
      <c r="BD6" s="28" t="s">
        <v>4</v>
      </c>
    </row>
    <row r="7" spans="1:56">
      <c r="A7" s="24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41"/>
      <c r="X7" s="118"/>
      <c r="Y7" s="118"/>
      <c r="Z7" s="118"/>
      <c r="AA7" s="118"/>
      <c r="AB7" s="118"/>
      <c r="AC7" s="118"/>
      <c r="AD7" s="118"/>
      <c r="AE7" s="118"/>
      <c r="AF7" s="118"/>
      <c r="AG7" s="29"/>
      <c r="AH7" s="29"/>
      <c r="AI7" s="30"/>
      <c r="AJ7" s="31"/>
      <c r="AK7" s="29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29"/>
      <c r="BB7" s="30"/>
      <c r="BC7" s="31"/>
      <c r="BD7" s="60"/>
    </row>
    <row r="8" spans="1:56">
      <c r="A8" s="32">
        <v>11</v>
      </c>
      <c r="B8" s="169" t="s">
        <v>393</v>
      </c>
      <c r="C8" s="170" t="s">
        <v>205</v>
      </c>
      <c r="D8" s="34" t="s">
        <v>394</v>
      </c>
      <c r="E8" s="35"/>
      <c r="F8" s="36">
        <v>800</v>
      </c>
      <c r="G8" s="73"/>
      <c r="H8" s="72" t="s">
        <v>16</v>
      </c>
      <c r="I8" s="74">
        <f>IF(H8=Tablas!$B$5,Tablas!$C$5,VLOOKUP(H8,Tablas!$B$5:$D$40,2,FALSE))</f>
        <v>29</v>
      </c>
      <c r="J8" s="71">
        <f>IF(I8=0,"",VLOOKUP(I8,Tablas!$C$5:$D$40,2,FALSE))</f>
        <v>1</v>
      </c>
      <c r="K8" s="37" t="str">
        <f t="shared" ref="K8:K55" si="1">IF(G8=0,"0",F8/G8)</f>
        <v>0</v>
      </c>
      <c r="L8" s="38">
        <f t="shared" ref="L8:L55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55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55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55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55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23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23" si="8">(IF($Y8=7,$K8,)+IF($Y8=21,$K8*3,)+IF($Y8=42,$K8*6,0)+IF($Y8=28,$K8*4,0)+IF($Y8=14,$K8*2,))*S8</f>
        <v>0</v>
      </c>
      <c r="U8" s="42">
        <f t="shared" ref="U8:U23" si="9">SUM(+L8+M8+N8+O8+P8+R8+T8)</f>
        <v>0</v>
      </c>
      <c r="V8" s="43">
        <f t="shared" ref="V8:V23" si="10">+U8*4.345</f>
        <v>0</v>
      </c>
      <c r="W8" s="193">
        <f t="shared" ref="W8:W56" si="11">$X$4</f>
        <v>12</v>
      </c>
      <c r="X8" s="198">
        <f t="shared" ref="X8" si="12">IF(V8="","",W8*V8)</f>
        <v>0</v>
      </c>
      <c r="Y8" s="45">
        <f t="shared" ref="Y8:Y23" si="13">ROUND(J8/4.3452380952381,1)</f>
        <v>0.2</v>
      </c>
      <c r="Z8" s="46" t="s">
        <v>0</v>
      </c>
      <c r="AA8" s="39">
        <v>1</v>
      </c>
      <c r="AB8" s="47">
        <f t="shared" ref="AB8:AB23" si="14">+IF($Z8="M",$U8,IF($Z8="MT",$U8/2,IF(Z8="MN",$U8/2,IF($Z8="MTN",$U8/3,0))))*AA8</f>
        <v>0</v>
      </c>
      <c r="AC8" s="39">
        <v>1</v>
      </c>
      <c r="AD8" s="47">
        <f t="shared" ref="AD8:AD23" si="15">+IF($Z8="T",$U8,IF($Z8="MT",$U8/2,IF($Z8="TN",$U8/2,IF($Z8="MTN",$U8/3,0))))*AC8</f>
        <v>0</v>
      </c>
      <c r="AE8" s="39">
        <v>1</v>
      </c>
      <c r="AF8" s="47">
        <f t="shared" ref="AF8:AF23" si="16">+IF($Z8="N",$U8,IF($Z8="MN",$U8/2,IF($Z8="TN",$U8/2,IF($Z8="MTN",$U8/3,0))))*AE8</f>
        <v>0</v>
      </c>
      <c r="AG8" s="188"/>
      <c r="AH8" s="194">
        <f t="shared" ref="AH8:AH23" si="17">+$AI$4</f>
        <v>3</v>
      </c>
      <c r="AI8" s="49">
        <f t="shared" ref="AI8:AI23" si="18">IF(AJ$4=0,0,(AG8/AJ$4))</f>
        <v>0</v>
      </c>
      <c r="AJ8" s="50">
        <f t="shared" ref="AJ8:AJ23" si="19">IF(AJ$4=0,0,(AI8*AI$4/12))</f>
        <v>0</v>
      </c>
      <c r="AK8" s="188">
        <v>45</v>
      </c>
      <c r="AL8" s="194">
        <f t="shared" ref="AL8:AL23" si="20">+$AM$4</f>
        <v>3</v>
      </c>
      <c r="AM8" s="49">
        <f>IF(AN$4=0,0,(AK8/AN$4))</f>
        <v>0</v>
      </c>
      <c r="AN8" s="50">
        <f>IF(AN$4=0,0,(AM8*AM$4/12))</f>
        <v>0</v>
      </c>
      <c r="AO8" s="188">
        <v>800</v>
      </c>
      <c r="AP8" s="49">
        <f t="shared" ref="AP8:AP23" si="21">IF(AQ$4=0,0,(AO8/AQ$4))</f>
        <v>0</v>
      </c>
      <c r="AQ8" s="50">
        <f t="shared" ref="AQ8:AQ23" si="22">IF(AQ$4=0,0,(AP8*AP$4/12))</f>
        <v>0</v>
      </c>
      <c r="AR8" s="188"/>
      <c r="AS8" s="49">
        <f t="shared" ref="AS8:AS23" si="23">IF(AT$4=0,0,(AR8/AT$4))</f>
        <v>0</v>
      </c>
      <c r="AT8" s="50">
        <f t="shared" ref="AT8:AT23" si="24">IF(AT$4=0,0,(AS8*AS$4/12))</f>
        <v>0</v>
      </c>
      <c r="AU8" s="188"/>
      <c r="AV8" s="49">
        <f t="shared" ref="AV8:AV23" si="25">IF(AW$4=0,0,(AU8/AW$4))</f>
        <v>0</v>
      </c>
      <c r="AW8" s="50">
        <f t="shared" ref="AW8:AW23" si="26">IF(AW$4=0,0,(AV8*AV$4/12))</f>
        <v>0</v>
      </c>
      <c r="AX8" s="188">
        <v>800</v>
      </c>
      <c r="AY8" s="49">
        <f>IF(AZ$4=0,0,(AX8/AZ$4))</f>
        <v>0</v>
      </c>
      <c r="AZ8" s="50">
        <f t="shared" ref="AZ8:AZ23" si="27">IF(AZ$4=0,0,(AY8*AY$4/12))</f>
        <v>0</v>
      </c>
      <c r="BA8" s="188">
        <v>22.5</v>
      </c>
      <c r="BB8" s="49">
        <f t="shared" ref="BB8:BB23" si="28">IF(BC$4=0,0,(BA8/BC$4))</f>
        <v>0</v>
      </c>
      <c r="BC8" s="50">
        <f t="shared" ref="BC8:BC23" si="29">IF(BC$4=0,0,(BB8*BB$4/12))</f>
        <v>0</v>
      </c>
      <c r="BD8" s="51">
        <f t="shared" ref="BD8:BD23" si="30">+AJ8+AN8+AQ8+AT8+AW8+AZ8+BC8</f>
        <v>0</v>
      </c>
    </row>
    <row r="9" spans="1:56">
      <c r="A9" s="32">
        <v>11</v>
      </c>
      <c r="B9" s="169" t="s">
        <v>393</v>
      </c>
      <c r="C9" s="170" t="s">
        <v>205</v>
      </c>
      <c r="D9" s="34" t="s">
        <v>395</v>
      </c>
      <c r="E9" s="35"/>
      <c r="F9" s="36">
        <v>40.25</v>
      </c>
      <c r="G9" s="73"/>
      <c r="H9" s="72" t="s">
        <v>124</v>
      </c>
      <c r="I9" s="74">
        <f>IF(H9=Tablas!$B$5,Tablas!$C$5,VLOOKUP(H9,Tablas!$B$5:$D$40,2,FALSE))</f>
        <v>19</v>
      </c>
      <c r="J9" s="71">
        <f>IF(I9=0,"",VLOOKUP(I9,Tablas!$C$5:$D$40,2,FALSE))</f>
        <v>21.72583333333333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193">
        <f t="shared" si="11"/>
        <v>12</v>
      </c>
      <c r="X9" s="198">
        <f t="shared" ref="X9:X23" si="31">IF(V9="","",$X$4*V9)</f>
        <v>0</v>
      </c>
      <c r="Y9" s="45">
        <f t="shared" si="13"/>
        <v>5</v>
      </c>
      <c r="Z9" s="46" t="s">
        <v>0</v>
      </c>
      <c r="AA9" s="39">
        <v>1</v>
      </c>
      <c r="AB9" s="47">
        <f t="shared" si="14"/>
        <v>0</v>
      </c>
      <c r="AC9" s="39">
        <v>1</v>
      </c>
      <c r="AD9" s="47">
        <f t="shared" si="15"/>
        <v>0</v>
      </c>
      <c r="AE9" s="39">
        <v>1</v>
      </c>
      <c r="AF9" s="47">
        <f t="shared" si="16"/>
        <v>0</v>
      </c>
      <c r="AG9" s="188"/>
      <c r="AH9" s="194">
        <f t="shared" si="17"/>
        <v>3</v>
      </c>
      <c r="AI9" s="49">
        <f t="shared" si="18"/>
        <v>0</v>
      </c>
      <c r="AJ9" s="50">
        <f t="shared" si="19"/>
        <v>0</v>
      </c>
      <c r="AK9" s="188">
        <v>3</v>
      </c>
      <c r="AL9" s="194">
        <f t="shared" si="20"/>
        <v>3</v>
      </c>
      <c r="AM9" s="49">
        <f t="shared" ref="AM9:AM23" si="32">IF(AN$4=0,0,(AK9/AN$4))</f>
        <v>0</v>
      </c>
      <c r="AN9" s="50">
        <f t="shared" ref="AN9:AN23" si="33">IF(AN$4=0,0,(AM9*AM$4/12))</f>
        <v>0</v>
      </c>
      <c r="AO9" s="188">
        <v>40.25</v>
      </c>
      <c r="AP9" s="49">
        <f t="shared" si="21"/>
        <v>0</v>
      </c>
      <c r="AQ9" s="50">
        <f t="shared" si="22"/>
        <v>0</v>
      </c>
      <c r="AR9" s="188">
        <v>10.0625</v>
      </c>
      <c r="AS9" s="49">
        <f t="shared" si="23"/>
        <v>0</v>
      </c>
      <c r="AT9" s="50">
        <f t="shared" si="24"/>
        <v>0</v>
      </c>
      <c r="AU9" s="188"/>
      <c r="AV9" s="49">
        <f t="shared" si="25"/>
        <v>0</v>
      </c>
      <c r="AW9" s="50">
        <f t="shared" si="26"/>
        <v>0</v>
      </c>
      <c r="AX9" s="188">
        <v>40.25</v>
      </c>
      <c r="AY9" s="49">
        <f>IF(AZ$4=0,0,(AX9/AZ$4))</f>
        <v>0</v>
      </c>
      <c r="AZ9" s="50">
        <f t="shared" si="27"/>
        <v>0</v>
      </c>
      <c r="BA9" s="188">
        <v>1.5</v>
      </c>
      <c r="BB9" s="49">
        <f t="shared" si="28"/>
        <v>0</v>
      </c>
      <c r="BC9" s="50">
        <f t="shared" si="29"/>
        <v>0</v>
      </c>
      <c r="BD9" s="51">
        <f t="shared" si="30"/>
        <v>0</v>
      </c>
    </row>
    <row r="10" spans="1:56">
      <c r="A10" s="32">
        <v>11</v>
      </c>
      <c r="B10" s="169" t="s">
        <v>393</v>
      </c>
      <c r="C10" s="170" t="s">
        <v>205</v>
      </c>
      <c r="D10" s="34" t="s">
        <v>211</v>
      </c>
      <c r="E10" s="35"/>
      <c r="F10" s="36">
        <v>6</v>
      </c>
      <c r="G10" s="73"/>
      <c r="H10" s="72" t="s">
        <v>124</v>
      </c>
      <c r="I10" s="74">
        <f>IF(H10=Tablas!$B$5,Tablas!$C$5,VLOOKUP(H10,Tablas!$B$5:$D$40,2,FALSE))</f>
        <v>19</v>
      </c>
      <c r="J10" s="71">
        <f>IF(I10=0,"",VLOOKUP(I10,Tablas!$C$5:$D$40,2,FALSE))</f>
        <v>21.72583333333333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193">
        <f t="shared" si="11"/>
        <v>12</v>
      </c>
      <c r="X10" s="198">
        <f t="shared" si="31"/>
        <v>0</v>
      </c>
      <c r="Y10" s="45">
        <f t="shared" si="13"/>
        <v>5</v>
      </c>
      <c r="Z10" s="46" t="s">
        <v>0</v>
      </c>
      <c r="AA10" s="39">
        <v>1</v>
      </c>
      <c r="AB10" s="47">
        <f t="shared" si="14"/>
        <v>0</v>
      </c>
      <c r="AC10" s="39">
        <v>1</v>
      </c>
      <c r="AD10" s="47">
        <f t="shared" si="15"/>
        <v>0</v>
      </c>
      <c r="AE10" s="39">
        <v>1</v>
      </c>
      <c r="AF10" s="47">
        <f t="shared" si="16"/>
        <v>0</v>
      </c>
      <c r="AG10" s="188"/>
      <c r="AH10" s="194">
        <f t="shared" si="17"/>
        <v>3</v>
      </c>
      <c r="AI10" s="49">
        <f t="shared" si="18"/>
        <v>0</v>
      </c>
      <c r="AJ10" s="50">
        <f t="shared" si="19"/>
        <v>0</v>
      </c>
      <c r="AK10" s="188"/>
      <c r="AL10" s="194">
        <f t="shared" si="20"/>
        <v>3</v>
      </c>
      <c r="AM10" s="49">
        <f t="shared" si="32"/>
        <v>0</v>
      </c>
      <c r="AN10" s="50">
        <f t="shared" si="33"/>
        <v>0</v>
      </c>
      <c r="AO10" s="188">
        <v>6</v>
      </c>
      <c r="AP10" s="49">
        <f t="shared" si="21"/>
        <v>0</v>
      </c>
      <c r="AQ10" s="50">
        <f t="shared" si="22"/>
        <v>0</v>
      </c>
      <c r="AR10" s="62"/>
      <c r="AS10" s="49">
        <f t="shared" si="23"/>
        <v>0</v>
      </c>
      <c r="AT10" s="50">
        <f t="shared" si="24"/>
        <v>0</v>
      </c>
      <c r="AU10" s="62"/>
      <c r="AV10" s="49">
        <f t="shared" si="25"/>
        <v>0</v>
      </c>
      <c r="AW10" s="50">
        <f t="shared" si="26"/>
        <v>0</v>
      </c>
      <c r="AX10" s="188">
        <v>6</v>
      </c>
      <c r="AY10" s="49">
        <f t="shared" ref="AY10:AY23" si="34">IF(AZ$4=0,0,(AX10/AZ$4))</f>
        <v>0</v>
      </c>
      <c r="AZ10" s="50">
        <f t="shared" si="27"/>
        <v>0</v>
      </c>
      <c r="BA10" s="188">
        <v>0</v>
      </c>
      <c r="BB10" s="49">
        <f t="shared" si="28"/>
        <v>0</v>
      </c>
      <c r="BC10" s="50">
        <f t="shared" si="29"/>
        <v>0</v>
      </c>
      <c r="BD10" s="51">
        <f t="shared" si="30"/>
        <v>0</v>
      </c>
    </row>
    <row r="11" spans="1:56">
      <c r="A11" s="32">
        <v>11</v>
      </c>
      <c r="B11" s="169" t="s">
        <v>393</v>
      </c>
      <c r="C11" s="170" t="s">
        <v>205</v>
      </c>
      <c r="D11" s="34" t="s">
        <v>395</v>
      </c>
      <c r="E11" s="35"/>
      <c r="F11" s="36">
        <v>52.25</v>
      </c>
      <c r="G11" s="73"/>
      <c r="H11" s="72" t="s">
        <v>124</v>
      </c>
      <c r="I11" s="74">
        <f>IF(H11=Tablas!$B$5,Tablas!$C$5,VLOOKUP(H11,Tablas!$B$5:$D$40,2,FALSE))</f>
        <v>19</v>
      </c>
      <c r="J11" s="71">
        <f>IF(I11=0,"",VLOOKUP(I11,Tablas!$C$5:$D$40,2,FALSE))</f>
        <v>21.72583333333333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193">
        <f t="shared" si="11"/>
        <v>12</v>
      </c>
      <c r="X11" s="198">
        <f t="shared" si="31"/>
        <v>0</v>
      </c>
      <c r="Y11" s="45">
        <f t="shared" si="13"/>
        <v>5</v>
      </c>
      <c r="Z11" s="46" t="s">
        <v>0</v>
      </c>
      <c r="AA11" s="39">
        <v>1</v>
      </c>
      <c r="AB11" s="47">
        <f t="shared" si="14"/>
        <v>0</v>
      </c>
      <c r="AC11" s="39">
        <v>1</v>
      </c>
      <c r="AD11" s="47">
        <f t="shared" si="15"/>
        <v>0</v>
      </c>
      <c r="AE11" s="39">
        <v>1</v>
      </c>
      <c r="AF11" s="47">
        <f t="shared" si="16"/>
        <v>0</v>
      </c>
      <c r="AG11" s="188"/>
      <c r="AH11" s="194">
        <f t="shared" si="17"/>
        <v>3</v>
      </c>
      <c r="AI11" s="49">
        <f t="shared" si="18"/>
        <v>0</v>
      </c>
      <c r="AJ11" s="50">
        <f t="shared" si="19"/>
        <v>0</v>
      </c>
      <c r="AK11" s="188">
        <v>3</v>
      </c>
      <c r="AL11" s="194">
        <f t="shared" si="20"/>
        <v>3</v>
      </c>
      <c r="AM11" s="49">
        <f t="shared" si="32"/>
        <v>0</v>
      </c>
      <c r="AN11" s="50">
        <f t="shared" si="33"/>
        <v>0</v>
      </c>
      <c r="AO11" s="188">
        <v>52.25</v>
      </c>
      <c r="AP11" s="49">
        <f t="shared" si="21"/>
        <v>0</v>
      </c>
      <c r="AQ11" s="50">
        <f t="shared" si="22"/>
        <v>0</v>
      </c>
      <c r="AR11" s="62">
        <v>13.0625</v>
      </c>
      <c r="AS11" s="49">
        <f t="shared" si="23"/>
        <v>0</v>
      </c>
      <c r="AT11" s="50">
        <f t="shared" si="24"/>
        <v>0</v>
      </c>
      <c r="AU11" s="62"/>
      <c r="AV11" s="49">
        <f t="shared" si="25"/>
        <v>0</v>
      </c>
      <c r="AW11" s="50">
        <f t="shared" si="26"/>
        <v>0</v>
      </c>
      <c r="AX11" s="188">
        <v>52.25</v>
      </c>
      <c r="AY11" s="49">
        <f t="shared" si="34"/>
        <v>0</v>
      </c>
      <c r="AZ11" s="50">
        <f t="shared" si="27"/>
        <v>0</v>
      </c>
      <c r="BA11" s="188">
        <v>1.5</v>
      </c>
      <c r="BB11" s="49">
        <f t="shared" si="28"/>
        <v>0</v>
      </c>
      <c r="BC11" s="50">
        <f t="shared" si="29"/>
        <v>0</v>
      </c>
      <c r="BD11" s="51">
        <f t="shared" si="30"/>
        <v>0</v>
      </c>
    </row>
    <row r="12" spans="1:56">
      <c r="A12" s="32">
        <v>11</v>
      </c>
      <c r="B12" s="169" t="s">
        <v>393</v>
      </c>
      <c r="C12" s="170" t="s">
        <v>205</v>
      </c>
      <c r="D12" s="34" t="s">
        <v>396</v>
      </c>
      <c r="E12" s="35"/>
      <c r="F12" s="36">
        <v>42.53</v>
      </c>
      <c r="G12" s="73"/>
      <c r="H12" s="72" t="s">
        <v>124</v>
      </c>
      <c r="I12" s="74">
        <f>IF(H12=Tablas!$B$5,Tablas!$C$5,VLOOKUP(H12,Tablas!$B$5:$D$40,2,FALSE))</f>
        <v>19</v>
      </c>
      <c r="J12" s="71">
        <f>IF(I12=0,"",VLOOKUP(I12,Tablas!$C$5:$D$40,2,FALSE))</f>
        <v>21.72583333333333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193">
        <f t="shared" si="11"/>
        <v>12</v>
      </c>
      <c r="X12" s="198">
        <f t="shared" si="31"/>
        <v>0</v>
      </c>
      <c r="Y12" s="45">
        <f t="shared" si="13"/>
        <v>5</v>
      </c>
      <c r="Z12" s="46" t="s">
        <v>0</v>
      </c>
      <c r="AA12" s="39">
        <v>1</v>
      </c>
      <c r="AB12" s="47">
        <f t="shared" si="14"/>
        <v>0</v>
      </c>
      <c r="AC12" s="39">
        <v>1</v>
      </c>
      <c r="AD12" s="47">
        <f t="shared" si="15"/>
        <v>0</v>
      </c>
      <c r="AE12" s="39">
        <v>1</v>
      </c>
      <c r="AF12" s="47">
        <f t="shared" si="16"/>
        <v>0</v>
      </c>
      <c r="AG12" s="188"/>
      <c r="AH12" s="194">
        <f t="shared" si="17"/>
        <v>3</v>
      </c>
      <c r="AI12" s="49">
        <f t="shared" si="18"/>
        <v>0</v>
      </c>
      <c r="AJ12" s="50">
        <f t="shared" si="19"/>
        <v>0</v>
      </c>
      <c r="AK12" s="188">
        <v>7.5</v>
      </c>
      <c r="AL12" s="194">
        <f t="shared" si="20"/>
        <v>3</v>
      </c>
      <c r="AM12" s="49">
        <f t="shared" si="32"/>
        <v>0</v>
      </c>
      <c r="AN12" s="50">
        <f t="shared" si="33"/>
        <v>0</v>
      </c>
      <c r="AO12" s="188">
        <v>42.53</v>
      </c>
      <c r="AP12" s="49">
        <f t="shared" si="21"/>
        <v>0</v>
      </c>
      <c r="AQ12" s="50">
        <f t="shared" si="22"/>
        <v>0</v>
      </c>
      <c r="AR12" s="62"/>
      <c r="AS12" s="49">
        <f t="shared" si="23"/>
        <v>0</v>
      </c>
      <c r="AT12" s="50">
        <f t="shared" si="24"/>
        <v>0</v>
      </c>
      <c r="AU12" s="62"/>
      <c r="AV12" s="49">
        <f t="shared" si="25"/>
        <v>0</v>
      </c>
      <c r="AW12" s="50">
        <f t="shared" si="26"/>
        <v>0</v>
      </c>
      <c r="AX12" s="188">
        <v>42.53</v>
      </c>
      <c r="AY12" s="49">
        <f t="shared" si="34"/>
        <v>0</v>
      </c>
      <c r="AZ12" s="50">
        <f t="shared" si="27"/>
        <v>0</v>
      </c>
      <c r="BA12" s="188">
        <v>3.75</v>
      </c>
      <c r="BB12" s="49">
        <f t="shared" si="28"/>
        <v>0</v>
      </c>
      <c r="BC12" s="50">
        <f t="shared" si="29"/>
        <v>0</v>
      </c>
      <c r="BD12" s="51">
        <f t="shared" si="30"/>
        <v>0</v>
      </c>
    </row>
    <row r="13" spans="1:56">
      <c r="A13" s="32">
        <v>11</v>
      </c>
      <c r="B13" s="169" t="s">
        <v>393</v>
      </c>
      <c r="C13" s="170" t="s">
        <v>205</v>
      </c>
      <c r="D13" s="34" t="s">
        <v>397</v>
      </c>
      <c r="E13" s="35"/>
      <c r="F13" s="36">
        <v>14.42</v>
      </c>
      <c r="G13" s="73"/>
      <c r="H13" s="72" t="s">
        <v>124</v>
      </c>
      <c r="I13" s="74">
        <f>IF(H13=Tablas!$B$5,Tablas!$C$5,VLOOKUP(H13,Tablas!$B$5:$D$40,2,FALSE))</f>
        <v>19</v>
      </c>
      <c r="J13" s="71">
        <f>IF(I13=0,"",VLOOKUP(I13,Tablas!$C$5:$D$40,2,FALSE))</f>
        <v>21.72583333333333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193">
        <f t="shared" si="11"/>
        <v>12</v>
      </c>
      <c r="X13" s="198">
        <f t="shared" si="31"/>
        <v>0</v>
      </c>
      <c r="Y13" s="45">
        <f t="shared" si="13"/>
        <v>5</v>
      </c>
      <c r="Z13" s="46" t="s">
        <v>0</v>
      </c>
      <c r="AA13" s="39">
        <v>1</v>
      </c>
      <c r="AB13" s="47">
        <f t="shared" si="14"/>
        <v>0</v>
      </c>
      <c r="AC13" s="39">
        <v>1</v>
      </c>
      <c r="AD13" s="47">
        <f t="shared" si="15"/>
        <v>0</v>
      </c>
      <c r="AE13" s="39">
        <v>1</v>
      </c>
      <c r="AF13" s="47">
        <f t="shared" si="16"/>
        <v>0</v>
      </c>
      <c r="AG13" s="188"/>
      <c r="AH13" s="194">
        <f t="shared" si="17"/>
        <v>3</v>
      </c>
      <c r="AI13" s="49">
        <f t="shared" si="18"/>
        <v>0</v>
      </c>
      <c r="AJ13" s="50">
        <f t="shared" si="19"/>
        <v>0</v>
      </c>
      <c r="AK13" s="188">
        <v>3.6</v>
      </c>
      <c r="AL13" s="194">
        <f t="shared" si="20"/>
        <v>3</v>
      </c>
      <c r="AM13" s="49">
        <f t="shared" si="32"/>
        <v>0</v>
      </c>
      <c r="AN13" s="50">
        <f t="shared" si="33"/>
        <v>0</v>
      </c>
      <c r="AO13" s="188">
        <v>14.42</v>
      </c>
      <c r="AP13" s="49">
        <f t="shared" si="21"/>
        <v>0</v>
      </c>
      <c r="AQ13" s="50">
        <f t="shared" si="22"/>
        <v>0</v>
      </c>
      <c r="AR13" s="62"/>
      <c r="AS13" s="49">
        <f t="shared" si="23"/>
        <v>0</v>
      </c>
      <c r="AT13" s="50">
        <f t="shared" si="24"/>
        <v>0</v>
      </c>
      <c r="AU13" s="62"/>
      <c r="AV13" s="49">
        <f t="shared" si="25"/>
        <v>0</v>
      </c>
      <c r="AW13" s="50">
        <f t="shared" si="26"/>
        <v>0</v>
      </c>
      <c r="AX13" s="188">
        <v>14.42</v>
      </c>
      <c r="AY13" s="49">
        <f t="shared" si="34"/>
        <v>0</v>
      </c>
      <c r="AZ13" s="50">
        <f t="shared" si="27"/>
        <v>0</v>
      </c>
      <c r="BA13" s="188">
        <v>1.8</v>
      </c>
      <c r="BB13" s="49">
        <f t="shared" si="28"/>
        <v>0</v>
      </c>
      <c r="BC13" s="50">
        <f t="shared" si="29"/>
        <v>0</v>
      </c>
      <c r="BD13" s="51">
        <f t="shared" si="30"/>
        <v>0</v>
      </c>
    </row>
    <row r="14" spans="1:56">
      <c r="A14" s="32">
        <v>11</v>
      </c>
      <c r="B14" s="169" t="s">
        <v>393</v>
      </c>
      <c r="C14" s="170" t="s">
        <v>205</v>
      </c>
      <c r="D14" s="34" t="s">
        <v>398</v>
      </c>
      <c r="E14" s="35"/>
      <c r="F14" s="36">
        <v>4.55</v>
      </c>
      <c r="G14" s="73"/>
      <c r="H14" s="72" t="s">
        <v>124</v>
      </c>
      <c r="I14" s="74">
        <f>IF(H14=Tablas!$B$5,Tablas!$C$5,VLOOKUP(H14,Tablas!$B$5:$D$40,2,FALSE))</f>
        <v>19</v>
      </c>
      <c r="J14" s="71">
        <f>IF(I14=0,"",VLOOKUP(I14,Tablas!$C$5:$D$40,2,FALSE))</f>
        <v>21.72583333333333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193">
        <f t="shared" si="11"/>
        <v>12</v>
      </c>
      <c r="X14" s="198">
        <f t="shared" si="31"/>
        <v>0</v>
      </c>
      <c r="Y14" s="45">
        <f t="shared" si="13"/>
        <v>5</v>
      </c>
      <c r="Z14" s="46" t="s">
        <v>0</v>
      </c>
      <c r="AA14" s="39">
        <v>1</v>
      </c>
      <c r="AB14" s="47">
        <f t="shared" si="14"/>
        <v>0</v>
      </c>
      <c r="AC14" s="39">
        <v>1</v>
      </c>
      <c r="AD14" s="47">
        <f t="shared" si="15"/>
        <v>0</v>
      </c>
      <c r="AE14" s="39">
        <v>1</v>
      </c>
      <c r="AF14" s="47">
        <f t="shared" si="16"/>
        <v>0</v>
      </c>
      <c r="AG14" s="188"/>
      <c r="AH14" s="194">
        <f t="shared" si="17"/>
        <v>3</v>
      </c>
      <c r="AI14" s="49">
        <f t="shared" si="18"/>
        <v>0</v>
      </c>
      <c r="AJ14" s="50">
        <f t="shared" si="19"/>
        <v>0</v>
      </c>
      <c r="AK14" s="188"/>
      <c r="AL14" s="194">
        <f t="shared" si="20"/>
        <v>3</v>
      </c>
      <c r="AM14" s="49">
        <f t="shared" si="32"/>
        <v>0</v>
      </c>
      <c r="AN14" s="50">
        <f t="shared" si="33"/>
        <v>0</v>
      </c>
      <c r="AO14" s="188">
        <v>4.55</v>
      </c>
      <c r="AP14" s="49">
        <f t="shared" si="21"/>
        <v>0</v>
      </c>
      <c r="AQ14" s="50">
        <f t="shared" si="22"/>
        <v>0</v>
      </c>
      <c r="AR14" s="62"/>
      <c r="AS14" s="49">
        <f t="shared" si="23"/>
        <v>0</v>
      </c>
      <c r="AT14" s="50">
        <f t="shared" si="24"/>
        <v>0</v>
      </c>
      <c r="AU14" s="62"/>
      <c r="AV14" s="49">
        <f t="shared" si="25"/>
        <v>0</v>
      </c>
      <c r="AW14" s="50">
        <f t="shared" si="26"/>
        <v>0</v>
      </c>
      <c r="AX14" s="188">
        <v>4.55</v>
      </c>
      <c r="AY14" s="49">
        <f t="shared" si="34"/>
        <v>0</v>
      </c>
      <c r="AZ14" s="50">
        <f t="shared" si="27"/>
        <v>0</v>
      </c>
      <c r="BA14" s="188">
        <v>0</v>
      </c>
      <c r="BB14" s="49">
        <f t="shared" si="28"/>
        <v>0</v>
      </c>
      <c r="BC14" s="50">
        <f t="shared" si="29"/>
        <v>0</v>
      </c>
      <c r="BD14" s="51">
        <f t="shared" si="30"/>
        <v>0</v>
      </c>
    </row>
    <row r="15" spans="1:56">
      <c r="A15" s="32">
        <v>11</v>
      </c>
      <c r="B15" s="169" t="s">
        <v>393</v>
      </c>
      <c r="C15" s="170" t="s">
        <v>205</v>
      </c>
      <c r="D15" s="34" t="s">
        <v>284</v>
      </c>
      <c r="E15" s="35"/>
      <c r="F15" s="36">
        <v>14.07</v>
      </c>
      <c r="G15" s="73"/>
      <c r="H15" s="72" t="s">
        <v>124</v>
      </c>
      <c r="I15" s="74">
        <f>IF(H15=Tablas!$B$5,Tablas!$C$5,VLOOKUP(H15,Tablas!$B$5:$D$40,2,FALSE))</f>
        <v>19</v>
      </c>
      <c r="J15" s="71">
        <f>IF(I15=0,"",VLOOKUP(I15,Tablas!$C$5:$D$40,2,FALSE))</f>
        <v>21.72583333333333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193">
        <f t="shared" si="11"/>
        <v>12</v>
      </c>
      <c r="X15" s="198">
        <f t="shared" si="31"/>
        <v>0</v>
      </c>
      <c r="Y15" s="45">
        <f t="shared" si="13"/>
        <v>5</v>
      </c>
      <c r="Z15" s="46" t="s">
        <v>0</v>
      </c>
      <c r="AA15" s="39">
        <v>1</v>
      </c>
      <c r="AB15" s="47">
        <f t="shared" si="14"/>
        <v>0</v>
      </c>
      <c r="AC15" s="39">
        <v>1</v>
      </c>
      <c r="AD15" s="47">
        <f t="shared" si="15"/>
        <v>0</v>
      </c>
      <c r="AE15" s="39">
        <v>1</v>
      </c>
      <c r="AF15" s="47">
        <f t="shared" si="16"/>
        <v>0</v>
      </c>
      <c r="AG15" s="188"/>
      <c r="AH15" s="194">
        <f t="shared" si="17"/>
        <v>3</v>
      </c>
      <c r="AI15" s="49">
        <f t="shared" si="18"/>
        <v>0</v>
      </c>
      <c r="AJ15" s="50">
        <f t="shared" si="19"/>
        <v>0</v>
      </c>
      <c r="AK15" s="188">
        <v>1.5</v>
      </c>
      <c r="AL15" s="194">
        <f t="shared" si="20"/>
        <v>3</v>
      </c>
      <c r="AM15" s="49">
        <f t="shared" si="32"/>
        <v>0</v>
      </c>
      <c r="AN15" s="50">
        <f t="shared" si="33"/>
        <v>0</v>
      </c>
      <c r="AO15" s="188">
        <v>14.07</v>
      </c>
      <c r="AP15" s="49">
        <f t="shared" si="21"/>
        <v>0</v>
      </c>
      <c r="AQ15" s="50">
        <f t="shared" si="22"/>
        <v>0</v>
      </c>
      <c r="AR15" s="62">
        <v>3.5175000000000001</v>
      </c>
      <c r="AS15" s="49">
        <f t="shared" si="23"/>
        <v>0</v>
      </c>
      <c r="AT15" s="50">
        <f t="shared" si="24"/>
        <v>0</v>
      </c>
      <c r="AU15" s="62"/>
      <c r="AV15" s="49">
        <f t="shared" si="25"/>
        <v>0</v>
      </c>
      <c r="AW15" s="50">
        <f t="shared" si="26"/>
        <v>0</v>
      </c>
      <c r="AX15" s="188">
        <v>14.07</v>
      </c>
      <c r="AY15" s="49">
        <f t="shared" si="34"/>
        <v>0</v>
      </c>
      <c r="AZ15" s="50">
        <f t="shared" si="27"/>
        <v>0</v>
      </c>
      <c r="BA15" s="188">
        <v>0.75</v>
      </c>
      <c r="BB15" s="49">
        <f t="shared" si="28"/>
        <v>0</v>
      </c>
      <c r="BC15" s="50">
        <f t="shared" si="29"/>
        <v>0</v>
      </c>
      <c r="BD15" s="51">
        <f t="shared" si="30"/>
        <v>0</v>
      </c>
    </row>
    <row r="16" spans="1:56">
      <c r="A16" s="32">
        <v>11</v>
      </c>
      <c r="B16" s="169" t="s">
        <v>393</v>
      </c>
      <c r="C16" s="170" t="s">
        <v>205</v>
      </c>
      <c r="D16" s="34" t="s">
        <v>284</v>
      </c>
      <c r="E16" s="35"/>
      <c r="F16" s="36">
        <v>14.73</v>
      </c>
      <c r="G16" s="73"/>
      <c r="H16" s="72" t="s">
        <v>124</v>
      </c>
      <c r="I16" s="74">
        <f>IF(H16=Tablas!$B$5,Tablas!$C$5,VLOOKUP(H16,Tablas!$B$5:$D$40,2,FALSE))</f>
        <v>19</v>
      </c>
      <c r="J16" s="71">
        <f>IF(I16=0,"",VLOOKUP(I16,Tablas!$C$5:$D$40,2,FALSE))</f>
        <v>21.72583333333333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193">
        <f t="shared" si="11"/>
        <v>12</v>
      </c>
      <c r="X16" s="198">
        <f t="shared" si="31"/>
        <v>0</v>
      </c>
      <c r="Y16" s="45">
        <f t="shared" si="13"/>
        <v>5</v>
      </c>
      <c r="Z16" s="46" t="s">
        <v>0</v>
      </c>
      <c r="AA16" s="39">
        <v>1</v>
      </c>
      <c r="AB16" s="47">
        <f t="shared" si="14"/>
        <v>0</v>
      </c>
      <c r="AC16" s="39">
        <v>1</v>
      </c>
      <c r="AD16" s="47">
        <f t="shared" si="15"/>
        <v>0</v>
      </c>
      <c r="AE16" s="39">
        <v>1</v>
      </c>
      <c r="AF16" s="47">
        <f t="shared" si="16"/>
        <v>0</v>
      </c>
      <c r="AG16" s="188"/>
      <c r="AH16" s="194">
        <f t="shared" si="17"/>
        <v>3</v>
      </c>
      <c r="AI16" s="49">
        <f t="shared" si="18"/>
        <v>0</v>
      </c>
      <c r="AJ16" s="50">
        <f t="shared" si="19"/>
        <v>0</v>
      </c>
      <c r="AK16" s="188">
        <v>4.5</v>
      </c>
      <c r="AL16" s="194">
        <f t="shared" si="20"/>
        <v>3</v>
      </c>
      <c r="AM16" s="49">
        <f t="shared" si="32"/>
        <v>0</v>
      </c>
      <c r="AN16" s="50">
        <f t="shared" si="33"/>
        <v>0</v>
      </c>
      <c r="AO16" s="188">
        <v>14.73</v>
      </c>
      <c r="AP16" s="49">
        <f t="shared" si="21"/>
        <v>0</v>
      </c>
      <c r="AQ16" s="50">
        <f t="shared" si="22"/>
        <v>0</v>
      </c>
      <c r="AR16" s="62">
        <v>3.6825000000000001</v>
      </c>
      <c r="AS16" s="49">
        <f t="shared" si="23"/>
        <v>0</v>
      </c>
      <c r="AT16" s="50">
        <f t="shared" si="24"/>
        <v>0</v>
      </c>
      <c r="AU16" s="62"/>
      <c r="AV16" s="49">
        <f t="shared" si="25"/>
        <v>0</v>
      </c>
      <c r="AW16" s="50">
        <f t="shared" si="26"/>
        <v>0</v>
      </c>
      <c r="AX16" s="188">
        <v>14.73</v>
      </c>
      <c r="AY16" s="49">
        <f t="shared" si="34"/>
        <v>0</v>
      </c>
      <c r="AZ16" s="50">
        <f t="shared" si="27"/>
        <v>0</v>
      </c>
      <c r="BA16" s="188">
        <v>2.25</v>
      </c>
      <c r="BB16" s="49">
        <f t="shared" si="28"/>
        <v>0</v>
      </c>
      <c r="BC16" s="50">
        <f t="shared" si="29"/>
        <v>0</v>
      </c>
      <c r="BD16" s="51">
        <f t="shared" si="30"/>
        <v>0</v>
      </c>
    </row>
    <row r="17" spans="1:56">
      <c r="A17" s="32">
        <v>11</v>
      </c>
      <c r="B17" s="169" t="s">
        <v>393</v>
      </c>
      <c r="C17" s="170" t="s">
        <v>205</v>
      </c>
      <c r="D17" s="34" t="s">
        <v>245</v>
      </c>
      <c r="E17" s="35"/>
      <c r="F17" s="36">
        <v>7.56</v>
      </c>
      <c r="G17" s="73"/>
      <c r="H17" s="72" t="s">
        <v>124</v>
      </c>
      <c r="I17" s="74">
        <f>IF(H17=Tablas!$B$5,Tablas!$C$5,VLOOKUP(H17,Tablas!$B$5:$D$40,2,FALSE))</f>
        <v>19</v>
      </c>
      <c r="J17" s="71">
        <f>IF(I17=0,"",VLOOKUP(I17,Tablas!$C$5:$D$40,2,FALSE))</f>
        <v>21.72583333333333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193">
        <f t="shared" si="11"/>
        <v>12</v>
      </c>
      <c r="X17" s="198">
        <f t="shared" si="31"/>
        <v>0</v>
      </c>
      <c r="Y17" s="45">
        <f t="shared" si="13"/>
        <v>5</v>
      </c>
      <c r="Z17" s="46" t="s">
        <v>0</v>
      </c>
      <c r="AA17" s="39">
        <v>1</v>
      </c>
      <c r="AB17" s="47">
        <f t="shared" si="14"/>
        <v>0</v>
      </c>
      <c r="AC17" s="39">
        <v>1</v>
      </c>
      <c r="AD17" s="47">
        <f t="shared" si="15"/>
        <v>0</v>
      </c>
      <c r="AE17" s="39">
        <v>1</v>
      </c>
      <c r="AF17" s="47">
        <f t="shared" si="16"/>
        <v>0</v>
      </c>
      <c r="AG17" s="188"/>
      <c r="AH17" s="194">
        <f t="shared" si="17"/>
        <v>3</v>
      </c>
      <c r="AI17" s="49">
        <f t="shared" si="18"/>
        <v>0</v>
      </c>
      <c r="AJ17" s="50">
        <f t="shared" si="19"/>
        <v>0</v>
      </c>
      <c r="AK17" s="188"/>
      <c r="AL17" s="194">
        <f t="shared" si="20"/>
        <v>3</v>
      </c>
      <c r="AM17" s="49">
        <f t="shared" si="32"/>
        <v>0</v>
      </c>
      <c r="AN17" s="50">
        <f t="shared" si="33"/>
        <v>0</v>
      </c>
      <c r="AO17" s="188">
        <v>7.56</v>
      </c>
      <c r="AP17" s="49">
        <f t="shared" si="21"/>
        <v>0</v>
      </c>
      <c r="AQ17" s="50">
        <f t="shared" si="22"/>
        <v>0</v>
      </c>
      <c r="AR17" s="62"/>
      <c r="AS17" s="49">
        <f t="shared" si="23"/>
        <v>0</v>
      </c>
      <c r="AT17" s="50">
        <f t="shared" si="24"/>
        <v>0</v>
      </c>
      <c r="AU17" s="62"/>
      <c r="AV17" s="49">
        <f t="shared" si="25"/>
        <v>0</v>
      </c>
      <c r="AW17" s="50">
        <f t="shared" si="26"/>
        <v>0</v>
      </c>
      <c r="AX17" s="188">
        <v>7.56</v>
      </c>
      <c r="AY17" s="49">
        <f t="shared" si="34"/>
        <v>0</v>
      </c>
      <c r="AZ17" s="50">
        <f t="shared" si="27"/>
        <v>0</v>
      </c>
      <c r="BA17" s="188">
        <v>0</v>
      </c>
      <c r="BB17" s="49">
        <f t="shared" si="28"/>
        <v>0</v>
      </c>
      <c r="BC17" s="50">
        <f t="shared" si="29"/>
        <v>0</v>
      </c>
      <c r="BD17" s="51">
        <f t="shared" si="30"/>
        <v>0</v>
      </c>
    </row>
    <row r="18" spans="1:56">
      <c r="A18" s="32">
        <v>11</v>
      </c>
      <c r="B18" s="169" t="s">
        <v>393</v>
      </c>
      <c r="C18" s="170" t="s">
        <v>205</v>
      </c>
      <c r="D18" s="34" t="s">
        <v>261</v>
      </c>
      <c r="E18" s="35"/>
      <c r="F18" s="36">
        <v>10</v>
      </c>
      <c r="G18" s="73"/>
      <c r="H18" s="72" t="s">
        <v>124</v>
      </c>
      <c r="I18" s="74">
        <f>IF(H18=Tablas!$B$5,Tablas!$C$5,VLOOKUP(H18,Tablas!$B$5:$D$40,2,FALSE))</f>
        <v>19</v>
      </c>
      <c r="J18" s="71">
        <f>IF(I18=0,"",VLOOKUP(I18,Tablas!$C$5:$D$40,2,FALSE))</f>
        <v>21.72583333333333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193">
        <f t="shared" si="11"/>
        <v>12</v>
      </c>
      <c r="X18" s="198">
        <f t="shared" si="31"/>
        <v>0</v>
      </c>
      <c r="Y18" s="45">
        <f t="shared" si="13"/>
        <v>5</v>
      </c>
      <c r="Z18" s="46" t="s">
        <v>0</v>
      </c>
      <c r="AA18" s="39">
        <v>1</v>
      </c>
      <c r="AB18" s="47">
        <f t="shared" si="14"/>
        <v>0</v>
      </c>
      <c r="AC18" s="39">
        <v>1</v>
      </c>
      <c r="AD18" s="47">
        <f t="shared" si="15"/>
        <v>0</v>
      </c>
      <c r="AE18" s="39">
        <v>1</v>
      </c>
      <c r="AF18" s="47">
        <f t="shared" si="16"/>
        <v>0</v>
      </c>
      <c r="AG18" s="188"/>
      <c r="AH18" s="194">
        <f t="shared" si="17"/>
        <v>3</v>
      </c>
      <c r="AI18" s="49">
        <f t="shared" si="18"/>
        <v>0</v>
      </c>
      <c r="AJ18" s="50">
        <f t="shared" si="19"/>
        <v>0</v>
      </c>
      <c r="AK18" s="188"/>
      <c r="AL18" s="194">
        <f t="shared" si="20"/>
        <v>3</v>
      </c>
      <c r="AM18" s="49">
        <f t="shared" si="32"/>
        <v>0</v>
      </c>
      <c r="AN18" s="50">
        <f t="shared" si="33"/>
        <v>0</v>
      </c>
      <c r="AO18" s="188">
        <v>10</v>
      </c>
      <c r="AP18" s="49">
        <f t="shared" si="21"/>
        <v>0</v>
      </c>
      <c r="AQ18" s="50">
        <f t="shared" si="22"/>
        <v>0</v>
      </c>
      <c r="AR18" s="62"/>
      <c r="AS18" s="49">
        <f t="shared" si="23"/>
        <v>0</v>
      </c>
      <c r="AT18" s="50">
        <f t="shared" si="24"/>
        <v>0</v>
      </c>
      <c r="AU18" s="62"/>
      <c r="AV18" s="49">
        <f t="shared" si="25"/>
        <v>0</v>
      </c>
      <c r="AW18" s="50">
        <f t="shared" si="26"/>
        <v>0</v>
      </c>
      <c r="AX18" s="188">
        <v>10</v>
      </c>
      <c r="AY18" s="49">
        <f t="shared" si="34"/>
        <v>0</v>
      </c>
      <c r="AZ18" s="50">
        <f t="shared" si="27"/>
        <v>0</v>
      </c>
      <c r="BA18" s="188">
        <v>0</v>
      </c>
      <c r="BB18" s="49">
        <f t="shared" si="28"/>
        <v>0</v>
      </c>
      <c r="BC18" s="50">
        <f t="shared" si="29"/>
        <v>0</v>
      </c>
      <c r="BD18" s="51">
        <f t="shared" si="30"/>
        <v>0</v>
      </c>
    </row>
    <row r="19" spans="1:56">
      <c r="A19" s="32">
        <v>11</v>
      </c>
      <c r="B19" s="169" t="s">
        <v>393</v>
      </c>
      <c r="C19" s="170" t="s">
        <v>206</v>
      </c>
      <c r="D19" s="34" t="s">
        <v>259</v>
      </c>
      <c r="E19" s="35"/>
      <c r="F19" s="36">
        <v>100</v>
      </c>
      <c r="G19" s="73"/>
      <c r="H19" s="72" t="s">
        <v>16</v>
      </c>
      <c r="I19" s="74">
        <f>IF(H19=Tablas!$B$5,Tablas!$C$5,VLOOKUP(H19,Tablas!$B$5:$D$40,2,FALSE))</f>
        <v>29</v>
      </c>
      <c r="J19" s="71">
        <f>IF(I19=0,"",VLOOKUP(I19,Tablas!$C$5:$D$40,2,FALSE))</f>
        <v>1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193">
        <f t="shared" si="11"/>
        <v>12</v>
      </c>
      <c r="X19" s="198">
        <f t="shared" si="31"/>
        <v>0</v>
      </c>
      <c r="Y19" s="45">
        <f t="shared" si="13"/>
        <v>0.2</v>
      </c>
      <c r="Z19" s="46" t="s">
        <v>0</v>
      </c>
      <c r="AA19" s="39">
        <v>1</v>
      </c>
      <c r="AB19" s="47">
        <f t="shared" si="14"/>
        <v>0</v>
      </c>
      <c r="AC19" s="39">
        <v>1</v>
      </c>
      <c r="AD19" s="47">
        <f t="shared" si="15"/>
        <v>0</v>
      </c>
      <c r="AE19" s="39">
        <v>1</v>
      </c>
      <c r="AF19" s="47">
        <f t="shared" si="16"/>
        <v>0</v>
      </c>
      <c r="AG19" s="188"/>
      <c r="AH19" s="194">
        <f t="shared" si="17"/>
        <v>3</v>
      </c>
      <c r="AI19" s="49">
        <f t="shared" si="18"/>
        <v>0</v>
      </c>
      <c r="AJ19" s="50">
        <f t="shared" si="19"/>
        <v>0</v>
      </c>
      <c r="AK19" s="188">
        <v>15</v>
      </c>
      <c r="AL19" s="194">
        <f t="shared" si="20"/>
        <v>3</v>
      </c>
      <c r="AM19" s="49">
        <f t="shared" si="32"/>
        <v>0</v>
      </c>
      <c r="AN19" s="50">
        <f t="shared" si="33"/>
        <v>0</v>
      </c>
      <c r="AO19" s="188">
        <v>100</v>
      </c>
      <c r="AP19" s="49">
        <f t="shared" si="21"/>
        <v>0</v>
      </c>
      <c r="AQ19" s="50">
        <f t="shared" si="22"/>
        <v>0</v>
      </c>
      <c r="AR19" s="62"/>
      <c r="AS19" s="49">
        <f t="shared" si="23"/>
        <v>0</v>
      </c>
      <c r="AT19" s="50">
        <f t="shared" si="24"/>
        <v>0</v>
      </c>
      <c r="AU19" s="62"/>
      <c r="AV19" s="49">
        <f t="shared" si="25"/>
        <v>0</v>
      </c>
      <c r="AW19" s="50">
        <f t="shared" si="26"/>
        <v>0</v>
      </c>
      <c r="AX19" s="188">
        <v>100</v>
      </c>
      <c r="AY19" s="49">
        <f t="shared" si="34"/>
        <v>0</v>
      </c>
      <c r="AZ19" s="50">
        <f t="shared" si="27"/>
        <v>0</v>
      </c>
      <c r="BA19" s="188">
        <v>7.5</v>
      </c>
      <c r="BB19" s="49">
        <f t="shared" si="28"/>
        <v>0</v>
      </c>
      <c r="BC19" s="50">
        <f t="shared" si="29"/>
        <v>0</v>
      </c>
      <c r="BD19" s="51">
        <f t="shared" si="30"/>
        <v>0</v>
      </c>
    </row>
    <row r="20" spans="1:56" hidden="1">
      <c r="A20" s="32">
        <v>11</v>
      </c>
      <c r="B20" s="169"/>
      <c r="C20" s="170"/>
      <c r="D20" s="34"/>
      <c r="E20" s="35"/>
      <c r="F20" s="36"/>
      <c r="G20" s="73"/>
      <c r="H20" s="72"/>
      <c r="I20" s="74">
        <f>IF(H20=Tablas!$B$5,Tablas!$C$5,VLOOKUP(H20,Tablas!$B$5:$D$40,2,FALSE))</f>
        <v>1</v>
      </c>
      <c r="J20" s="71">
        <f>IF(I20=0,"",VLOOKUP(I20,Tablas!$C$5:$D$40,2,FALSE))</f>
        <v>0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193">
        <f t="shared" si="11"/>
        <v>12</v>
      </c>
      <c r="X20" s="198">
        <f t="shared" si="31"/>
        <v>0</v>
      </c>
      <c r="Y20" s="45">
        <f t="shared" si="13"/>
        <v>0</v>
      </c>
      <c r="Z20" s="46" t="s">
        <v>0</v>
      </c>
      <c r="AA20" s="39">
        <v>1</v>
      </c>
      <c r="AB20" s="47">
        <f t="shared" si="14"/>
        <v>0</v>
      </c>
      <c r="AC20" s="39">
        <v>1</v>
      </c>
      <c r="AD20" s="47">
        <f t="shared" si="15"/>
        <v>0</v>
      </c>
      <c r="AE20" s="39">
        <v>1</v>
      </c>
      <c r="AF20" s="47">
        <f t="shared" si="16"/>
        <v>0</v>
      </c>
      <c r="AG20" s="188"/>
      <c r="AH20" s="194">
        <f t="shared" si="17"/>
        <v>3</v>
      </c>
      <c r="AI20" s="49">
        <f t="shared" si="18"/>
        <v>0</v>
      </c>
      <c r="AJ20" s="50">
        <f t="shared" si="19"/>
        <v>0</v>
      </c>
      <c r="AK20" s="188"/>
      <c r="AL20" s="194">
        <f t="shared" si="20"/>
        <v>3</v>
      </c>
      <c r="AM20" s="49">
        <f t="shared" si="32"/>
        <v>0</v>
      </c>
      <c r="AN20" s="50">
        <f t="shared" si="33"/>
        <v>0</v>
      </c>
      <c r="AO20" s="188"/>
      <c r="AP20" s="49">
        <f t="shared" si="21"/>
        <v>0</v>
      </c>
      <c r="AQ20" s="50">
        <f t="shared" si="22"/>
        <v>0</v>
      </c>
      <c r="AR20" s="62"/>
      <c r="AS20" s="49">
        <f t="shared" si="23"/>
        <v>0</v>
      </c>
      <c r="AT20" s="50">
        <f t="shared" si="24"/>
        <v>0</v>
      </c>
      <c r="AU20" s="62"/>
      <c r="AV20" s="49">
        <f t="shared" si="25"/>
        <v>0</v>
      </c>
      <c r="AW20" s="50">
        <f t="shared" si="26"/>
        <v>0</v>
      </c>
      <c r="AX20" s="188"/>
      <c r="AY20" s="49">
        <f t="shared" si="34"/>
        <v>0</v>
      </c>
      <c r="AZ20" s="50">
        <f t="shared" si="27"/>
        <v>0</v>
      </c>
      <c r="BA20" s="188"/>
      <c r="BB20" s="49">
        <f t="shared" si="28"/>
        <v>0</v>
      </c>
      <c r="BC20" s="50">
        <f t="shared" si="29"/>
        <v>0</v>
      </c>
      <c r="BD20" s="51">
        <f t="shared" si="30"/>
        <v>0</v>
      </c>
    </row>
    <row r="21" spans="1:56" hidden="1">
      <c r="A21" s="32">
        <v>11</v>
      </c>
      <c r="B21" s="169"/>
      <c r="C21" s="170"/>
      <c r="D21" s="34"/>
      <c r="E21" s="35"/>
      <c r="F21" s="36"/>
      <c r="G21" s="73"/>
      <c r="H21" s="72"/>
      <c r="I21" s="74">
        <f>IF(H21=Tablas!$B$5,Tablas!$C$5,VLOOKUP(H21,Tablas!$B$5:$D$40,2,FALSE))</f>
        <v>1</v>
      </c>
      <c r="J21" s="71">
        <f>IF(I21=0,"",VLOOKUP(I21,Tablas!$C$5:$D$40,2,FALSE))</f>
        <v>0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193">
        <f t="shared" si="11"/>
        <v>12</v>
      </c>
      <c r="X21" s="44">
        <f t="shared" si="31"/>
        <v>0</v>
      </c>
      <c r="Y21" s="45">
        <f t="shared" si="13"/>
        <v>0</v>
      </c>
      <c r="Z21" s="46" t="s">
        <v>0</v>
      </c>
      <c r="AA21" s="39">
        <v>1</v>
      </c>
      <c r="AB21" s="47">
        <f t="shared" si="14"/>
        <v>0</v>
      </c>
      <c r="AC21" s="39">
        <v>1</v>
      </c>
      <c r="AD21" s="47">
        <f t="shared" si="15"/>
        <v>0</v>
      </c>
      <c r="AE21" s="39">
        <v>1</v>
      </c>
      <c r="AF21" s="47">
        <f t="shared" si="16"/>
        <v>0</v>
      </c>
      <c r="AG21" s="188"/>
      <c r="AH21" s="194">
        <f t="shared" si="17"/>
        <v>3</v>
      </c>
      <c r="AI21" s="49">
        <f t="shared" si="18"/>
        <v>0</v>
      </c>
      <c r="AJ21" s="50">
        <f t="shared" si="19"/>
        <v>0</v>
      </c>
      <c r="AK21" s="188"/>
      <c r="AL21" s="194">
        <f t="shared" si="20"/>
        <v>3</v>
      </c>
      <c r="AM21" s="49">
        <f t="shared" si="32"/>
        <v>0</v>
      </c>
      <c r="AN21" s="50">
        <f t="shared" si="33"/>
        <v>0</v>
      </c>
      <c r="AO21" s="188"/>
      <c r="AP21" s="49">
        <f t="shared" si="21"/>
        <v>0</v>
      </c>
      <c r="AQ21" s="50">
        <f t="shared" si="22"/>
        <v>0</v>
      </c>
      <c r="AR21" s="62"/>
      <c r="AS21" s="49">
        <f t="shared" si="23"/>
        <v>0</v>
      </c>
      <c r="AT21" s="50">
        <f t="shared" si="24"/>
        <v>0</v>
      </c>
      <c r="AU21" s="62"/>
      <c r="AV21" s="49">
        <f t="shared" si="25"/>
        <v>0</v>
      </c>
      <c r="AW21" s="50">
        <f t="shared" si="26"/>
        <v>0</v>
      </c>
      <c r="AX21" s="188"/>
      <c r="AY21" s="49">
        <f t="shared" si="34"/>
        <v>0</v>
      </c>
      <c r="AZ21" s="50">
        <f t="shared" si="27"/>
        <v>0</v>
      </c>
      <c r="BA21" s="188"/>
      <c r="BB21" s="49">
        <f t="shared" si="28"/>
        <v>0</v>
      </c>
      <c r="BC21" s="50">
        <f t="shared" si="29"/>
        <v>0</v>
      </c>
      <c r="BD21" s="51">
        <f t="shared" si="30"/>
        <v>0</v>
      </c>
    </row>
    <row r="22" spans="1:56" hidden="1">
      <c r="A22" s="32">
        <v>11</v>
      </c>
      <c r="B22" s="169"/>
      <c r="C22" s="170"/>
      <c r="D22" s="34"/>
      <c r="E22" s="35"/>
      <c r="F22" s="36"/>
      <c r="G22" s="73"/>
      <c r="H22" s="72"/>
      <c r="I22" s="74">
        <f>IF(H22=Tablas!$B$5,Tablas!$C$5,VLOOKUP(H22,Tablas!$B$5:$D$40,2,FALSE))</f>
        <v>1</v>
      </c>
      <c r="J22" s="71">
        <f>IF(I22=0,"",VLOOKUP(I22,Tablas!$C$5:$D$40,2,FALSE))</f>
        <v>0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193">
        <f t="shared" si="11"/>
        <v>12</v>
      </c>
      <c r="X22" s="44">
        <f t="shared" si="31"/>
        <v>0</v>
      </c>
      <c r="Y22" s="45">
        <f t="shared" si="13"/>
        <v>0</v>
      </c>
      <c r="Z22" s="46" t="s">
        <v>0</v>
      </c>
      <c r="AA22" s="39">
        <v>1</v>
      </c>
      <c r="AB22" s="47">
        <f t="shared" si="14"/>
        <v>0</v>
      </c>
      <c r="AC22" s="39">
        <v>1</v>
      </c>
      <c r="AD22" s="47">
        <f t="shared" si="15"/>
        <v>0</v>
      </c>
      <c r="AE22" s="39">
        <v>1</v>
      </c>
      <c r="AF22" s="47">
        <f t="shared" si="16"/>
        <v>0</v>
      </c>
      <c r="AG22" s="188"/>
      <c r="AH22" s="194">
        <f t="shared" si="17"/>
        <v>3</v>
      </c>
      <c r="AI22" s="49">
        <f t="shared" si="18"/>
        <v>0</v>
      </c>
      <c r="AJ22" s="50">
        <f t="shared" si="19"/>
        <v>0</v>
      </c>
      <c r="AK22" s="188"/>
      <c r="AL22" s="194">
        <f t="shared" si="20"/>
        <v>3</v>
      </c>
      <c r="AM22" s="49">
        <f t="shared" si="32"/>
        <v>0</v>
      </c>
      <c r="AN22" s="50">
        <f t="shared" si="33"/>
        <v>0</v>
      </c>
      <c r="AO22" s="188"/>
      <c r="AP22" s="49">
        <f t="shared" si="21"/>
        <v>0</v>
      </c>
      <c r="AQ22" s="50">
        <f t="shared" si="22"/>
        <v>0</v>
      </c>
      <c r="AR22" s="62"/>
      <c r="AS22" s="49">
        <f t="shared" si="23"/>
        <v>0</v>
      </c>
      <c r="AT22" s="50">
        <f t="shared" si="24"/>
        <v>0</v>
      </c>
      <c r="AU22" s="62"/>
      <c r="AV22" s="49">
        <f t="shared" si="25"/>
        <v>0</v>
      </c>
      <c r="AW22" s="50">
        <f t="shared" si="26"/>
        <v>0</v>
      </c>
      <c r="AX22" s="188"/>
      <c r="AY22" s="49">
        <f t="shared" si="34"/>
        <v>0</v>
      </c>
      <c r="AZ22" s="50">
        <f t="shared" si="27"/>
        <v>0</v>
      </c>
      <c r="BA22" s="188"/>
      <c r="BB22" s="49">
        <f t="shared" si="28"/>
        <v>0</v>
      </c>
      <c r="BC22" s="50">
        <f t="shared" si="29"/>
        <v>0</v>
      </c>
      <c r="BD22" s="51">
        <f t="shared" si="30"/>
        <v>0</v>
      </c>
    </row>
    <row r="23" spans="1:56" hidden="1">
      <c r="A23" s="32">
        <v>11</v>
      </c>
      <c r="B23" s="169"/>
      <c r="C23" s="170"/>
      <c r="D23" s="34"/>
      <c r="E23" s="35"/>
      <c r="F23" s="36"/>
      <c r="G23" s="73"/>
      <c r="H23" s="72"/>
      <c r="I23" s="74">
        <f>IF(H23=Tablas!$B$5,Tablas!$C$5,VLOOKUP(H23,Tablas!$B$5:$D$40,2,FALSE))</f>
        <v>1</v>
      </c>
      <c r="J23" s="71">
        <f>IF(I23=0,"",VLOOKUP(I23,Tablas!$C$5:$D$40,2,FALSE))</f>
        <v>0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193">
        <f t="shared" si="11"/>
        <v>12</v>
      </c>
      <c r="X23" s="44">
        <f t="shared" si="31"/>
        <v>0</v>
      </c>
      <c r="Y23" s="45">
        <f t="shared" si="13"/>
        <v>0</v>
      </c>
      <c r="Z23" s="46" t="s">
        <v>0</v>
      </c>
      <c r="AA23" s="39">
        <v>1</v>
      </c>
      <c r="AB23" s="47">
        <f t="shared" si="14"/>
        <v>0</v>
      </c>
      <c r="AC23" s="39">
        <v>1</v>
      </c>
      <c r="AD23" s="47">
        <f t="shared" si="15"/>
        <v>0</v>
      </c>
      <c r="AE23" s="39">
        <v>1</v>
      </c>
      <c r="AF23" s="47">
        <f t="shared" si="16"/>
        <v>0</v>
      </c>
      <c r="AG23" s="188"/>
      <c r="AH23" s="194">
        <f t="shared" si="17"/>
        <v>3</v>
      </c>
      <c r="AI23" s="49">
        <f t="shared" si="18"/>
        <v>0</v>
      </c>
      <c r="AJ23" s="50">
        <f t="shared" si="19"/>
        <v>0</v>
      </c>
      <c r="AK23" s="188"/>
      <c r="AL23" s="194">
        <f t="shared" si="20"/>
        <v>3</v>
      </c>
      <c r="AM23" s="49">
        <f t="shared" si="32"/>
        <v>0</v>
      </c>
      <c r="AN23" s="50">
        <f t="shared" si="33"/>
        <v>0</v>
      </c>
      <c r="AO23" s="188"/>
      <c r="AP23" s="49">
        <f t="shared" si="21"/>
        <v>0</v>
      </c>
      <c r="AQ23" s="50">
        <f t="shared" si="22"/>
        <v>0</v>
      </c>
      <c r="AR23" s="62"/>
      <c r="AS23" s="49">
        <f t="shared" si="23"/>
        <v>0</v>
      </c>
      <c r="AT23" s="50">
        <f t="shared" si="24"/>
        <v>0</v>
      </c>
      <c r="AU23" s="62"/>
      <c r="AV23" s="49">
        <f t="shared" si="25"/>
        <v>0</v>
      </c>
      <c r="AW23" s="50">
        <f t="shared" si="26"/>
        <v>0</v>
      </c>
      <c r="AX23" s="188"/>
      <c r="AY23" s="49">
        <f t="shared" si="34"/>
        <v>0</v>
      </c>
      <c r="AZ23" s="50">
        <f t="shared" si="27"/>
        <v>0</v>
      </c>
      <c r="BA23" s="188"/>
      <c r="BB23" s="49">
        <f t="shared" si="28"/>
        <v>0</v>
      </c>
      <c r="BC23" s="50">
        <f t="shared" si="29"/>
        <v>0</v>
      </c>
      <c r="BD23" s="51">
        <f t="shared" si="30"/>
        <v>0</v>
      </c>
    </row>
    <row r="24" spans="1:56" hidden="1">
      <c r="A24" s="32"/>
      <c r="B24" s="169"/>
      <c r="C24" s="170"/>
      <c r="D24" s="34"/>
      <c r="E24" s="35"/>
      <c r="F24" s="36"/>
      <c r="G24" s="73"/>
      <c r="H24" s="72"/>
      <c r="I24" s="74">
        <f>IF(H24=Tablas!$B$5,Tablas!$C$5,VLOOKUP(H24,Tablas!$B$5:$D$40,2,FALSE))</f>
        <v>1</v>
      </c>
      <c r="J24" s="71">
        <f>IF(I24=0,"",VLOOKUP(I24,Tablas!$C$5:$D$40,2,FALSE))</f>
        <v>0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0.75</v>
      </c>
      <c r="R24" s="40">
        <f t="shared" ref="R24:R56" si="35">(IF($Y24=6,$K24,)+IF($Y24=7,$K24,)+IF($Y24=12,$K24*2,)+IF($Y24=18,$K24*3,)+IF($Y24=28,$K24*4,0)+IF($Y24=21,$K24*3,)+IF($Y24=42,$K24*6,0)+IF($Y24=14,$K24*2,))*Q24</f>
        <v>0</v>
      </c>
      <c r="S24" s="39">
        <v>0.75</v>
      </c>
      <c r="T24" s="41">
        <f t="shared" ref="T24:T56" si="36">(IF($Y24=7,$K24,)+IF($Y24=21,$K24*3,)+IF($Y24=42,$K24*6,0)+IF($Y24=28,$K24*4,0)+IF($Y24=14,$K24*2,))*S24</f>
        <v>0</v>
      </c>
      <c r="U24" s="42">
        <f t="shared" ref="U24:U32" si="37">SUM(+L24+M24+N24+O24+P24+R24+T24)</f>
        <v>0</v>
      </c>
      <c r="V24" s="43">
        <f t="shared" ref="V24:V32" si="38">+U24*4.345</f>
        <v>0</v>
      </c>
      <c r="W24" s="193">
        <f t="shared" si="11"/>
        <v>12</v>
      </c>
      <c r="X24" s="44">
        <f t="shared" ref="X24:X32" si="39">IF(V24="","",$X$4*V24)</f>
        <v>0</v>
      </c>
      <c r="Y24" s="45">
        <f t="shared" ref="Y24:Y32" si="40">ROUND(J24/4.3452380952381,1)</f>
        <v>0</v>
      </c>
      <c r="Z24" s="46" t="s">
        <v>0</v>
      </c>
      <c r="AA24" s="39">
        <v>1</v>
      </c>
      <c r="AB24" s="47">
        <f t="shared" ref="AB24:AB32" si="41">+IF($Z24="M",$U24,IF($Z24="MT",$U24/2,IF(Z24="MN",$U24/2,IF($Z24="MTN",$U24/3,0))))*AA24</f>
        <v>0</v>
      </c>
      <c r="AC24" s="39">
        <v>1</v>
      </c>
      <c r="AD24" s="47">
        <f t="shared" ref="AD24:AD32" si="42">+IF($Z24="T",$U24,IF($Z24="MT",$U24/2,IF($Z24="TN",$U24/2,IF($Z24="MTN",$U24/3,0))))*AC24</f>
        <v>0</v>
      </c>
      <c r="AE24" s="39">
        <v>1</v>
      </c>
      <c r="AF24" s="47">
        <f t="shared" ref="AF24:AF32" si="43">+IF($Z24="N",$U24,IF($Z24="MN",$U24/2,IF($Z24="TN",$U24/2,IF($Z24="MTN",$U24/3,0))))*AE24</f>
        <v>0</v>
      </c>
      <c r="AG24" s="188"/>
      <c r="AH24" s="194">
        <f t="shared" ref="AH24:AH56" si="44">+$AI$4</f>
        <v>3</v>
      </c>
      <c r="AI24" s="49">
        <f t="shared" ref="AI24" si="45">IF(AJ$4=0,0,(AG24/AJ$4))</f>
        <v>0</v>
      </c>
      <c r="AJ24" s="50">
        <f t="shared" ref="AJ24" si="46">IF(AJ$4=0,0,(AI24*AI$4/12))</f>
        <v>0</v>
      </c>
      <c r="AK24" s="188"/>
      <c r="AL24" s="194">
        <f t="shared" ref="AL24:AL56" si="47">+$AM$4</f>
        <v>3</v>
      </c>
      <c r="AM24" s="49">
        <f t="shared" ref="AM24" si="48">IF(AN$4=0,0,(AK24/AN$4))</f>
        <v>0</v>
      </c>
      <c r="AN24" s="50">
        <f t="shared" ref="AN24" si="49">IF(AN$4=0,0,(AM24*AM$4/12))</f>
        <v>0</v>
      </c>
      <c r="AO24" s="188"/>
      <c r="AP24" s="49">
        <f t="shared" ref="AP24" si="50">IF(AQ$4=0,0,(AO24/AQ$4))</f>
        <v>0</v>
      </c>
      <c r="AQ24" s="50">
        <f t="shared" ref="AQ24" si="51">IF(AQ$4=0,0,(AP24*AP$4/12))</f>
        <v>0</v>
      </c>
      <c r="AR24" s="62"/>
      <c r="AS24" s="49">
        <f t="shared" ref="AS24" si="52">IF(AT$4=0,0,(AR24/AT$4))</f>
        <v>0</v>
      </c>
      <c r="AT24" s="50">
        <f t="shared" ref="AT24" si="53">IF(AT$4=0,0,(AS24*AS$4/12))</f>
        <v>0</v>
      </c>
      <c r="AU24" s="62"/>
      <c r="AV24" s="49">
        <f t="shared" ref="AV24" si="54">IF(AW$4=0,0,(AU24/AW$4))</f>
        <v>0</v>
      </c>
      <c r="AW24" s="50">
        <f t="shared" ref="AW24" si="55">IF(AW$4=0,0,(AV24*AV$4/12))</f>
        <v>0</v>
      </c>
      <c r="AX24" s="188"/>
      <c r="AY24" s="49">
        <f t="shared" ref="AY24" si="56">IF(AZ$4=0,0,(AX24/AZ$4))</f>
        <v>0</v>
      </c>
      <c r="AZ24" s="50">
        <f t="shared" ref="AZ24" si="57">IF(AZ$4=0,0,(AY24*AY$4/12))</f>
        <v>0</v>
      </c>
      <c r="BA24" s="188"/>
      <c r="BB24" s="49">
        <f t="shared" ref="BB24" si="58">IF(BC$4=0,0,(BA24/BC$4))</f>
        <v>0</v>
      </c>
      <c r="BC24" s="50">
        <f t="shared" ref="BC24" si="59">IF(BC$4=0,0,(BB24*BB$4/12))</f>
        <v>0</v>
      </c>
      <c r="BD24" s="51">
        <f t="shared" ref="BD24:BD32" si="60">+AJ24+AN24+AQ24+AT24+AW24+AZ24+BC24</f>
        <v>0</v>
      </c>
    </row>
    <row r="25" spans="1:56" hidden="1">
      <c r="A25" s="32"/>
      <c r="B25" s="169"/>
      <c r="C25" s="170"/>
      <c r="D25" s="34"/>
      <c r="E25" s="35"/>
      <c r="F25" s="36"/>
      <c r="G25" s="73"/>
      <c r="H25" s="72"/>
      <c r="I25" s="74">
        <f>IF(H25=Tablas!$B$5,Tablas!$C$5,VLOOKUP(H25,Tablas!$B$5:$D$40,2,FALSE))</f>
        <v>1</v>
      </c>
      <c r="J25" s="71">
        <f>IF(I25=0,"",VLOOKUP(I25,Tablas!$C$5:$D$40,2,FALSE))</f>
        <v>0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0.75</v>
      </c>
      <c r="R25" s="40">
        <f t="shared" si="35"/>
        <v>0</v>
      </c>
      <c r="S25" s="39">
        <v>0.75</v>
      </c>
      <c r="T25" s="41">
        <f t="shared" si="36"/>
        <v>0</v>
      </c>
      <c r="U25" s="42">
        <f t="shared" si="37"/>
        <v>0</v>
      </c>
      <c r="V25" s="43">
        <f t="shared" si="38"/>
        <v>0</v>
      </c>
      <c r="W25" s="193">
        <f t="shared" si="11"/>
        <v>12</v>
      </c>
      <c r="X25" s="44">
        <f t="shared" si="39"/>
        <v>0</v>
      </c>
      <c r="Y25" s="45">
        <f t="shared" si="40"/>
        <v>0</v>
      </c>
      <c r="Z25" s="46" t="s">
        <v>0</v>
      </c>
      <c r="AA25" s="39">
        <v>1</v>
      </c>
      <c r="AB25" s="47">
        <f t="shared" si="41"/>
        <v>0</v>
      </c>
      <c r="AC25" s="39">
        <v>1</v>
      </c>
      <c r="AD25" s="47">
        <f t="shared" si="42"/>
        <v>0</v>
      </c>
      <c r="AE25" s="39">
        <v>1</v>
      </c>
      <c r="AF25" s="47">
        <f t="shared" si="43"/>
        <v>0</v>
      </c>
      <c r="AG25" s="62"/>
      <c r="AH25" s="194">
        <f t="shared" si="44"/>
        <v>3</v>
      </c>
      <c r="AI25" s="49">
        <f t="shared" ref="AI25:AI56" si="61">IF(AJ$4=0,0,(AG25/AJ$4))</f>
        <v>0</v>
      </c>
      <c r="AJ25" s="50">
        <f t="shared" ref="AJ25:AJ56" si="62">IF(AJ$4=0,0,(AI25*AI$4/12))</f>
        <v>0</v>
      </c>
      <c r="AK25" s="62"/>
      <c r="AL25" s="194">
        <f t="shared" si="47"/>
        <v>3</v>
      </c>
      <c r="AM25" s="49">
        <f t="shared" ref="AM25:AM56" si="63">IF(AN$4=0,0,(AK25/AN$4))</f>
        <v>0</v>
      </c>
      <c r="AN25" s="50">
        <f t="shared" ref="AN25:AN56" si="64">IF(AN$4=0,0,(AM25*AM$4/12))</f>
        <v>0</v>
      </c>
      <c r="AO25" s="62"/>
      <c r="AP25" s="49">
        <f t="shared" ref="AP25:AP56" si="65">IF(AQ$4=0,0,(AO25/AQ$4))</f>
        <v>0</v>
      </c>
      <c r="AQ25" s="50">
        <f t="shared" ref="AQ25:AQ56" si="66">IF(AQ$4=0,0,(AP25*AP$4/12))</f>
        <v>0</v>
      </c>
      <c r="AR25" s="62"/>
      <c r="AS25" s="49">
        <f t="shared" ref="AS25:AS56" si="67">IF(AT$4=0,0,(AR25/AT$4))</f>
        <v>0</v>
      </c>
      <c r="AT25" s="50">
        <f t="shared" ref="AT25:AT56" si="68">IF(AT$4=0,0,(AS25*AS$4/12))</f>
        <v>0</v>
      </c>
      <c r="AU25" s="62"/>
      <c r="AV25" s="49">
        <f t="shared" ref="AV25:AV56" si="69">IF(AW$4=0,0,(AU25/AW$4))</f>
        <v>0</v>
      </c>
      <c r="AW25" s="50">
        <f t="shared" ref="AW25:AW56" si="70">IF(AW$4=0,0,(AV25*AV$4/12))</f>
        <v>0</v>
      </c>
      <c r="AX25" s="62"/>
      <c r="AY25" s="49">
        <f t="shared" ref="AY25:AY56" si="71">IF(AZ$4=0,0,(AX25/AZ$4))</f>
        <v>0</v>
      </c>
      <c r="AZ25" s="50">
        <f t="shared" ref="AZ25:AZ56" si="72">IF(AZ$4=0,0,(AY25*AY$4/12))</f>
        <v>0</v>
      </c>
      <c r="BA25" s="62"/>
      <c r="BB25" s="49">
        <f t="shared" ref="BB25:BB56" si="73">IF(BC$4=0,0,(BA25/BC$4))</f>
        <v>0</v>
      </c>
      <c r="BC25" s="50">
        <f t="shared" ref="BC25:BC56" si="74">IF(BC$4=0,0,(BB25*BB$4/12))</f>
        <v>0</v>
      </c>
      <c r="BD25" s="51">
        <f t="shared" si="60"/>
        <v>0</v>
      </c>
    </row>
    <row r="26" spans="1:56" hidden="1">
      <c r="A26" s="32"/>
      <c r="B26" s="169"/>
      <c r="C26" s="170"/>
      <c r="D26" s="34"/>
      <c r="E26" s="35"/>
      <c r="F26" s="36"/>
      <c r="G26" s="73"/>
      <c r="H26" s="72"/>
      <c r="I26" s="74">
        <f>IF(H26=Tablas!$B$5,Tablas!$C$5,VLOOKUP(H26,Tablas!$B$5:$D$40,2,FALSE))</f>
        <v>1</v>
      </c>
      <c r="J26" s="71">
        <f>IF(I26=0,"",VLOOKUP(I26,Tablas!$C$5:$D$40,2,FALSE))</f>
        <v>0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0.75</v>
      </c>
      <c r="R26" s="40">
        <f t="shared" si="35"/>
        <v>0</v>
      </c>
      <c r="S26" s="39">
        <v>0.75</v>
      </c>
      <c r="T26" s="41">
        <f t="shared" si="36"/>
        <v>0</v>
      </c>
      <c r="U26" s="42">
        <f t="shared" si="37"/>
        <v>0</v>
      </c>
      <c r="V26" s="43">
        <f t="shared" si="38"/>
        <v>0</v>
      </c>
      <c r="W26" s="193">
        <f t="shared" si="11"/>
        <v>12</v>
      </c>
      <c r="X26" s="44">
        <f t="shared" si="39"/>
        <v>0</v>
      </c>
      <c r="Y26" s="45">
        <f t="shared" si="40"/>
        <v>0</v>
      </c>
      <c r="Z26" s="46" t="s">
        <v>0</v>
      </c>
      <c r="AA26" s="39">
        <v>1</v>
      </c>
      <c r="AB26" s="47">
        <f t="shared" si="41"/>
        <v>0</v>
      </c>
      <c r="AC26" s="39">
        <v>1</v>
      </c>
      <c r="AD26" s="47">
        <f t="shared" si="42"/>
        <v>0</v>
      </c>
      <c r="AE26" s="39">
        <v>1</v>
      </c>
      <c r="AF26" s="47">
        <f t="shared" si="43"/>
        <v>0</v>
      </c>
      <c r="AG26" s="62"/>
      <c r="AH26" s="194">
        <f t="shared" si="44"/>
        <v>3</v>
      </c>
      <c r="AI26" s="49">
        <f t="shared" si="61"/>
        <v>0</v>
      </c>
      <c r="AJ26" s="50">
        <f t="shared" si="62"/>
        <v>0</v>
      </c>
      <c r="AK26" s="62"/>
      <c r="AL26" s="194">
        <f t="shared" si="47"/>
        <v>3</v>
      </c>
      <c r="AM26" s="49">
        <f t="shared" si="63"/>
        <v>0</v>
      </c>
      <c r="AN26" s="50">
        <f t="shared" si="64"/>
        <v>0</v>
      </c>
      <c r="AO26" s="62"/>
      <c r="AP26" s="49">
        <f t="shared" si="65"/>
        <v>0</v>
      </c>
      <c r="AQ26" s="50">
        <f t="shared" si="66"/>
        <v>0</v>
      </c>
      <c r="AR26" s="62"/>
      <c r="AS26" s="49">
        <f t="shared" si="67"/>
        <v>0</v>
      </c>
      <c r="AT26" s="50">
        <f t="shared" si="68"/>
        <v>0</v>
      </c>
      <c r="AU26" s="62"/>
      <c r="AV26" s="49">
        <f t="shared" si="69"/>
        <v>0</v>
      </c>
      <c r="AW26" s="50">
        <f t="shared" si="70"/>
        <v>0</v>
      </c>
      <c r="AX26" s="62"/>
      <c r="AY26" s="49">
        <f t="shared" si="71"/>
        <v>0</v>
      </c>
      <c r="AZ26" s="50">
        <f t="shared" si="72"/>
        <v>0</v>
      </c>
      <c r="BA26" s="62"/>
      <c r="BB26" s="49">
        <f t="shared" si="73"/>
        <v>0</v>
      </c>
      <c r="BC26" s="50">
        <f t="shared" si="74"/>
        <v>0</v>
      </c>
      <c r="BD26" s="51">
        <f t="shared" si="60"/>
        <v>0</v>
      </c>
    </row>
    <row r="27" spans="1:56" hidden="1">
      <c r="A27" s="32"/>
      <c r="B27" s="169"/>
      <c r="C27" s="170"/>
      <c r="D27" s="34"/>
      <c r="E27" s="35"/>
      <c r="F27" s="36"/>
      <c r="G27" s="73"/>
      <c r="H27" s="72"/>
      <c r="I27" s="74">
        <f>IF(H27=Tablas!$B$5,Tablas!$C$5,VLOOKUP(H27,Tablas!$B$5:$D$40,2,FALSE))</f>
        <v>1</v>
      </c>
      <c r="J27" s="71">
        <f>IF(I27=0,"",VLOOKUP(I27,Tablas!$C$5:$D$40,2,FALSE))</f>
        <v>0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0.75</v>
      </c>
      <c r="R27" s="40">
        <f t="shared" si="35"/>
        <v>0</v>
      </c>
      <c r="S27" s="39">
        <v>0.75</v>
      </c>
      <c r="T27" s="41">
        <f t="shared" si="36"/>
        <v>0</v>
      </c>
      <c r="U27" s="42">
        <f t="shared" si="37"/>
        <v>0</v>
      </c>
      <c r="V27" s="43">
        <f t="shared" si="38"/>
        <v>0</v>
      </c>
      <c r="W27" s="193">
        <f t="shared" si="11"/>
        <v>12</v>
      </c>
      <c r="X27" s="44">
        <f t="shared" si="39"/>
        <v>0</v>
      </c>
      <c r="Y27" s="45">
        <f t="shared" si="40"/>
        <v>0</v>
      </c>
      <c r="Z27" s="46" t="s">
        <v>0</v>
      </c>
      <c r="AA27" s="39">
        <v>1</v>
      </c>
      <c r="AB27" s="47">
        <f t="shared" si="41"/>
        <v>0</v>
      </c>
      <c r="AC27" s="39">
        <v>1</v>
      </c>
      <c r="AD27" s="47">
        <f t="shared" si="42"/>
        <v>0</v>
      </c>
      <c r="AE27" s="39">
        <v>1</v>
      </c>
      <c r="AF27" s="47">
        <f t="shared" si="43"/>
        <v>0</v>
      </c>
      <c r="AG27" s="62"/>
      <c r="AH27" s="194">
        <f t="shared" si="44"/>
        <v>3</v>
      </c>
      <c r="AI27" s="49">
        <f t="shared" si="61"/>
        <v>0</v>
      </c>
      <c r="AJ27" s="50">
        <f t="shared" si="62"/>
        <v>0</v>
      </c>
      <c r="AK27" s="62"/>
      <c r="AL27" s="194">
        <f t="shared" si="47"/>
        <v>3</v>
      </c>
      <c r="AM27" s="49">
        <f t="shared" si="63"/>
        <v>0</v>
      </c>
      <c r="AN27" s="50">
        <f t="shared" si="64"/>
        <v>0</v>
      </c>
      <c r="AO27" s="62"/>
      <c r="AP27" s="49">
        <f t="shared" si="65"/>
        <v>0</v>
      </c>
      <c r="AQ27" s="50">
        <f t="shared" si="66"/>
        <v>0</v>
      </c>
      <c r="AR27" s="62"/>
      <c r="AS27" s="49">
        <f t="shared" si="67"/>
        <v>0</v>
      </c>
      <c r="AT27" s="50">
        <f t="shared" si="68"/>
        <v>0</v>
      </c>
      <c r="AU27" s="62"/>
      <c r="AV27" s="49">
        <f t="shared" si="69"/>
        <v>0</v>
      </c>
      <c r="AW27" s="50">
        <f t="shared" si="70"/>
        <v>0</v>
      </c>
      <c r="AX27" s="62"/>
      <c r="AY27" s="49">
        <f t="shared" si="71"/>
        <v>0</v>
      </c>
      <c r="AZ27" s="50">
        <f t="shared" si="72"/>
        <v>0</v>
      </c>
      <c r="BA27" s="62"/>
      <c r="BB27" s="49">
        <f t="shared" si="73"/>
        <v>0</v>
      </c>
      <c r="BC27" s="50">
        <f t="shared" si="74"/>
        <v>0</v>
      </c>
      <c r="BD27" s="51">
        <f t="shared" si="60"/>
        <v>0</v>
      </c>
    </row>
    <row r="28" spans="1:56" hidden="1">
      <c r="A28" s="32"/>
      <c r="B28" s="169"/>
      <c r="C28" s="170"/>
      <c r="D28" s="34"/>
      <c r="E28" s="35"/>
      <c r="F28" s="36"/>
      <c r="G28" s="73"/>
      <c r="H28" s="72"/>
      <c r="I28" s="74">
        <f>IF(H28=Tablas!$B$5,Tablas!$C$5,VLOOKUP(H28,Tablas!$B$5:$D$40,2,FALSE))</f>
        <v>1</v>
      </c>
      <c r="J28" s="71">
        <f>IF(I28=0,"",VLOOKUP(I28,Tablas!$C$5:$D$40,2,FALSE))</f>
        <v>0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0.75</v>
      </c>
      <c r="R28" s="40">
        <f t="shared" si="35"/>
        <v>0</v>
      </c>
      <c r="S28" s="39">
        <v>0.75</v>
      </c>
      <c r="T28" s="41">
        <f t="shared" si="36"/>
        <v>0</v>
      </c>
      <c r="U28" s="42">
        <f t="shared" si="37"/>
        <v>0</v>
      </c>
      <c r="V28" s="43">
        <f t="shared" si="38"/>
        <v>0</v>
      </c>
      <c r="W28" s="193">
        <f t="shared" si="11"/>
        <v>12</v>
      </c>
      <c r="X28" s="44">
        <f t="shared" si="39"/>
        <v>0</v>
      </c>
      <c r="Y28" s="45">
        <f t="shared" si="40"/>
        <v>0</v>
      </c>
      <c r="Z28" s="46" t="s">
        <v>0</v>
      </c>
      <c r="AA28" s="39">
        <v>1</v>
      </c>
      <c r="AB28" s="47">
        <f t="shared" si="41"/>
        <v>0</v>
      </c>
      <c r="AC28" s="39">
        <v>1</v>
      </c>
      <c r="AD28" s="47">
        <f t="shared" si="42"/>
        <v>0</v>
      </c>
      <c r="AE28" s="39">
        <v>1</v>
      </c>
      <c r="AF28" s="47">
        <f t="shared" si="43"/>
        <v>0</v>
      </c>
      <c r="AG28" s="62"/>
      <c r="AH28" s="194">
        <f t="shared" si="44"/>
        <v>3</v>
      </c>
      <c r="AI28" s="49">
        <f t="shared" si="61"/>
        <v>0</v>
      </c>
      <c r="AJ28" s="50">
        <f t="shared" si="62"/>
        <v>0</v>
      </c>
      <c r="AK28" s="62"/>
      <c r="AL28" s="194">
        <f t="shared" si="47"/>
        <v>3</v>
      </c>
      <c r="AM28" s="49">
        <f t="shared" si="63"/>
        <v>0</v>
      </c>
      <c r="AN28" s="50">
        <f t="shared" si="64"/>
        <v>0</v>
      </c>
      <c r="AO28" s="62"/>
      <c r="AP28" s="49">
        <f t="shared" si="65"/>
        <v>0</v>
      </c>
      <c r="AQ28" s="50">
        <f t="shared" si="66"/>
        <v>0</v>
      </c>
      <c r="AR28" s="62"/>
      <c r="AS28" s="49">
        <f t="shared" si="67"/>
        <v>0</v>
      </c>
      <c r="AT28" s="50">
        <f t="shared" si="68"/>
        <v>0</v>
      </c>
      <c r="AU28" s="62"/>
      <c r="AV28" s="49">
        <f t="shared" si="69"/>
        <v>0</v>
      </c>
      <c r="AW28" s="50">
        <f t="shared" si="70"/>
        <v>0</v>
      </c>
      <c r="AX28" s="62"/>
      <c r="AY28" s="49">
        <f t="shared" si="71"/>
        <v>0</v>
      </c>
      <c r="AZ28" s="50">
        <f t="shared" si="72"/>
        <v>0</v>
      </c>
      <c r="BA28" s="62"/>
      <c r="BB28" s="49">
        <f t="shared" si="73"/>
        <v>0</v>
      </c>
      <c r="BC28" s="50">
        <f t="shared" si="74"/>
        <v>0</v>
      </c>
      <c r="BD28" s="51">
        <f t="shared" si="60"/>
        <v>0</v>
      </c>
    </row>
    <row r="29" spans="1:56" hidden="1">
      <c r="A29" s="32"/>
      <c r="B29" s="169"/>
      <c r="C29" s="170"/>
      <c r="D29" s="34"/>
      <c r="E29" s="35"/>
      <c r="F29" s="36"/>
      <c r="G29" s="73"/>
      <c r="H29" s="72"/>
      <c r="I29" s="74">
        <f>IF(H29=Tablas!$B$5,Tablas!$C$5,VLOOKUP(H29,Tablas!$B$5:$D$40,2,FALSE))</f>
        <v>1</v>
      </c>
      <c r="J29" s="71">
        <f>IF(I29=0,"",VLOOKUP(I29,Tablas!$C$5:$D$40,2,FALSE))</f>
        <v>0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0.75</v>
      </c>
      <c r="R29" s="40">
        <f t="shared" si="35"/>
        <v>0</v>
      </c>
      <c r="S29" s="39">
        <v>0.75</v>
      </c>
      <c r="T29" s="41">
        <f t="shared" si="36"/>
        <v>0</v>
      </c>
      <c r="U29" s="42">
        <f t="shared" si="37"/>
        <v>0</v>
      </c>
      <c r="V29" s="43">
        <f t="shared" si="38"/>
        <v>0</v>
      </c>
      <c r="W29" s="193">
        <f t="shared" si="11"/>
        <v>12</v>
      </c>
      <c r="X29" s="44">
        <f t="shared" si="39"/>
        <v>0</v>
      </c>
      <c r="Y29" s="45">
        <f t="shared" si="40"/>
        <v>0</v>
      </c>
      <c r="Z29" s="46" t="s">
        <v>0</v>
      </c>
      <c r="AA29" s="39">
        <v>1</v>
      </c>
      <c r="AB29" s="47">
        <f t="shared" si="41"/>
        <v>0</v>
      </c>
      <c r="AC29" s="39">
        <v>1</v>
      </c>
      <c r="AD29" s="47">
        <f t="shared" si="42"/>
        <v>0</v>
      </c>
      <c r="AE29" s="39">
        <v>1</v>
      </c>
      <c r="AF29" s="47">
        <f t="shared" si="43"/>
        <v>0</v>
      </c>
      <c r="AG29" s="62"/>
      <c r="AH29" s="194">
        <f t="shared" si="44"/>
        <v>3</v>
      </c>
      <c r="AI29" s="49">
        <f t="shared" si="61"/>
        <v>0</v>
      </c>
      <c r="AJ29" s="50">
        <f t="shared" si="62"/>
        <v>0</v>
      </c>
      <c r="AK29" s="62"/>
      <c r="AL29" s="194">
        <f t="shared" si="47"/>
        <v>3</v>
      </c>
      <c r="AM29" s="49">
        <f t="shared" si="63"/>
        <v>0</v>
      </c>
      <c r="AN29" s="50">
        <f t="shared" si="64"/>
        <v>0</v>
      </c>
      <c r="AO29" s="62"/>
      <c r="AP29" s="49">
        <f t="shared" si="65"/>
        <v>0</v>
      </c>
      <c r="AQ29" s="50">
        <f t="shared" si="66"/>
        <v>0</v>
      </c>
      <c r="AR29" s="62"/>
      <c r="AS29" s="49">
        <f t="shared" si="67"/>
        <v>0</v>
      </c>
      <c r="AT29" s="50">
        <f t="shared" si="68"/>
        <v>0</v>
      </c>
      <c r="AU29" s="62"/>
      <c r="AV29" s="49">
        <f t="shared" si="69"/>
        <v>0</v>
      </c>
      <c r="AW29" s="50">
        <f t="shared" si="70"/>
        <v>0</v>
      </c>
      <c r="AX29" s="62"/>
      <c r="AY29" s="49">
        <f t="shared" si="71"/>
        <v>0</v>
      </c>
      <c r="AZ29" s="50">
        <f t="shared" si="72"/>
        <v>0</v>
      </c>
      <c r="BA29" s="62"/>
      <c r="BB29" s="49">
        <f t="shared" si="73"/>
        <v>0</v>
      </c>
      <c r="BC29" s="50">
        <f t="shared" si="74"/>
        <v>0</v>
      </c>
      <c r="BD29" s="51">
        <f t="shared" si="60"/>
        <v>0</v>
      </c>
    </row>
    <row r="30" spans="1:56" hidden="1">
      <c r="A30" s="32"/>
      <c r="B30" s="169"/>
      <c r="C30" s="170"/>
      <c r="D30" s="34"/>
      <c r="E30" s="35"/>
      <c r="F30" s="36"/>
      <c r="G30" s="73"/>
      <c r="H30" s="72"/>
      <c r="I30" s="74">
        <f>IF(H30=Tablas!$B$5,Tablas!$C$5,VLOOKUP(H30,Tablas!$B$5:$D$40,2,FALSE))</f>
        <v>1</v>
      </c>
      <c r="J30" s="71">
        <f>IF(I30=0,"",VLOOKUP(I30,Tablas!$C$5:$D$40,2,FALSE))</f>
        <v>0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0.75</v>
      </c>
      <c r="R30" s="40">
        <f t="shared" si="35"/>
        <v>0</v>
      </c>
      <c r="S30" s="39">
        <v>0.75</v>
      </c>
      <c r="T30" s="41">
        <f t="shared" si="36"/>
        <v>0</v>
      </c>
      <c r="U30" s="42">
        <f t="shared" si="37"/>
        <v>0</v>
      </c>
      <c r="V30" s="43">
        <f t="shared" si="38"/>
        <v>0</v>
      </c>
      <c r="W30" s="193">
        <f t="shared" si="11"/>
        <v>12</v>
      </c>
      <c r="X30" s="44">
        <f t="shared" si="39"/>
        <v>0</v>
      </c>
      <c r="Y30" s="45">
        <f t="shared" si="40"/>
        <v>0</v>
      </c>
      <c r="Z30" s="46" t="s">
        <v>0</v>
      </c>
      <c r="AA30" s="39">
        <v>1</v>
      </c>
      <c r="AB30" s="47">
        <f t="shared" si="41"/>
        <v>0</v>
      </c>
      <c r="AC30" s="39">
        <v>1</v>
      </c>
      <c r="AD30" s="47">
        <f t="shared" si="42"/>
        <v>0</v>
      </c>
      <c r="AE30" s="39">
        <v>1</v>
      </c>
      <c r="AF30" s="47">
        <f t="shared" si="43"/>
        <v>0</v>
      </c>
      <c r="AG30" s="62"/>
      <c r="AH30" s="194">
        <f t="shared" si="44"/>
        <v>3</v>
      </c>
      <c r="AI30" s="49">
        <f t="shared" si="61"/>
        <v>0</v>
      </c>
      <c r="AJ30" s="50">
        <f t="shared" si="62"/>
        <v>0</v>
      </c>
      <c r="AK30" s="62"/>
      <c r="AL30" s="194">
        <f t="shared" si="47"/>
        <v>3</v>
      </c>
      <c r="AM30" s="49">
        <f t="shared" si="63"/>
        <v>0</v>
      </c>
      <c r="AN30" s="50">
        <f t="shared" si="64"/>
        <v>0</v>
      </c>
      <c r="AO30" s="62"/>
      <c r="AP30" s="49">
        <f t="shared" si="65"/>
        <v>0</v>
      </c>
      <c r="AQ30" s="50">
        <f t="shared" si="66"/>
        <v>0</v>
      </c>
      <c r="AR30" s="62"/>
      <c r="AS30" s="49">
        <f t="shared" si="67"/>
        <v>0</v>
      </c>
      <c r="AT30" s="50">
        <f t="shared" si="68"/>
        <v>0</v>
      </c>
      <c r="AU30" s="62"/>
      <c r="AV30" s="49">
        <f t="shared" si="69"/>
        <v>0</v>
      </c>
      <c r="AW30" s="50">
        <f t="shared" si="70"/>
        <v>0</v>
      </c>
      <c r="AX30" s="62"/>
      <c r="AY30" s="49">
        <f t="shared" si="71"/>
        <v>0</v>
      </c>
      <c r="AZ30" s="50">
        <f t="shared" si="72"/>
        <v>0</v>
      </c>
      <c r="BA30" s="62"/>
      <c r="BB30" s="49">
        <f t="shared" si="73"/>
        <v>0</v>
      </c>
      <c r="BC30" s="50">
        <f t="shared" si="74"/>
        <v>0</v>
      </c>
      <c r="BD30" s="51">
        <f t="shared" si="60"/>
        <v>0</v>
      </c>
    </row>
    <row r="31" spans="1:56" hidden="1">
      <c r="A31" s="32"/>
      <c r="B31" s="169"/>
      <c r="C31" s="170"/>
      <c r="D31" s="34"/>
      <c r="E31" s="35"/>
      <c r="F31" s="36"/>
      <c r="G31" s="73"/>
      <c r="H31" s="72"/>
      <c r="I31" s="74">
        <f>IF(H31=Tablas!$B$5,Tablas!$C$5,VLOOKUP(H31,Tablas!$B$5:$D$40,2,FALSE))</f>
        <v>1</v>
      </c>
      <c r="J31" s="71">
        <f>IF(I31=0,"",VLOOKUP(I31,Tablas!$C$5:$D$40,2,FALSE))</f>
        <v>0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0.75</v>
      </c>
      <c r="R31" s="40">
        <f t="shared" si="35"/>
        <v>0</v>
      </c>
      <c r="S31" s="39">
        <v>0.75</v>
      </c>
      <c r="T31" s="41">
        <f t="shared" si="36"/>
        <v>0</v>
      </c>
      <c r="U31" s="42">
        <f t="shared" si="37"/>
        <v>0</v>
      </c>
      <c r="V31" s="43">
        <f t="shared" si="38"/>
        <v>0</v>
      </c>
      <c r="W31" s="193">
        <f t="shared" si="11"/>
        <v>12</v>
      </c>
      <c r="X31" s="44">
        <f t="shared" si="39"/>
        <v>0</v>
      </c>
      <c r="Y31" s="45">
        <f t="shared" si="40"/>
        <v>0</v>
      </c>
      <c r="Z31" s="46" t="s">
        <v>0</v>
      </c>
      <c r="AA31" s="39">
        <v>1</v>
      </c>
      <c r="AB31" s="47">
        <f t="shared" si="41"/>
        <v>0</v>
      </c>
      <c r="AC31" s="39">
        <v>1</v>
      </c>
      <c r="AD31" s="47">
        <f t="shared" si="42"/>
        <v>0</v>
      </c>
      <c r="AE31" s="39">
        <v>1</v>
      </c>
      <c r="AF31" s="47">
        <f t="shared" si="43"/>
        <v>0</v>
      </c>
      <c r="AG31" s="62"/>
      <c r="AH31" s="194">
        <f t="shared" si="44"/>
        <v>3</v>
      </c>
      <c r="AI31" s="49">
        <f t="shared" si="61"/>
        <v>0</v>
      </c>
      <c r="AJ31" s="50">
        <f t="shared" si="62"/>
        <v>0</v>
      </c>
      <c r="AK31" s="62"/>
      <c r="AL31" s="194">
        <f t="shared" si="47"/>
        <v>3</v>
      </c>
      <c r="AM31" s="49">
        <f t="shared" si="63"/>
        <v>0</v>
      </c>
      <c r="AN31" s="50">
        <f t="shared" si="64"/>
        <v>0</v>
      </c>
      <c r="AO31" s="62"/>
      <c r="AP31" s="49">
        <f t="shared" si="65"/>
        <v>0</v>
      </c>
      <c r="AQ31" s="50">
        <f t="shared" si="66"/>
        <v>0</v>
      </c>
      <c r="AR31" s="62"/>
      <c r="AS31" s="49">
        <f t="shared" si="67"/>
        <v>0</v>
      </c>
      <c r="AT31" s="50">
        <f t="shared" si="68"/>
        <v>0</v>
      </c>
      <c r="AU31" s="62"/>
      <c r="AV31" s="49">
        <f t="shared" si="69"/>
        <v>0</v>
      </c>
      <c r="AW31" s="50">
        <f t="shared" si="70"/>
        <v>0</v>
      </c>
      <c r="AX31" s="62"/>
      <c r="AY31" s="49">
        <f t="shared" si="71"/>
        <v>0</v>
      </c>
      <c r="AZ31" s="50">
        <f t="shared" si="72"/>
        <v>0</v>
      </c>
      <c r="BA31" s="62"/>
      <c r="BB31" s="49">
        <f t="shared" si="73"/>
        <v>0</v>
      </c>
      <c r="BC31" s="50">
        <f t="shared" si="74"/>
        <v>0</v>
      </c>
      <c r="BD31" s="51">
        <f t="shared" si="60"/>
        <v>0</v>
      </c>
    </row>
    <row r="32" spans="1:56" hidden="1">
      <c r="A32" s="32"/>
      <c r="B32" s="169"/>
      <c r="C32" s="170"/>
      <c r="D32" s="34"/>
      <c r="E32" s="35"/>
      <c r="F32" s="36"/>
      <c r="G32" s="73"/>
      <c r="H32" s="72"/>
      <c r="I32" s="74">
        <f>IF(H32=Tablas!$B$5,Tablas!$C$5,VLOOKUP(H32,Tablas!$B$5:$D$40,2,FALSE))</f>
        <v>1</v>
      </c>
      <c r="J32" s="71">
        <f>IF(I32=0,"",VLOOKUP(I32,Tablas!$C$5:$D$40,2,FALSE))</f>
        <v>0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0.75</v>
      </c>
      <c r="R32" s="40">
        <f t="shared" si="35"/>
        <v>0</v>
      </c>
      <c r="S32" s="39">
        <v>0.75</v>
      </c>
      <c r="T32" s="41">
        <f t="shared" si="36"/>
        <v>0</v>
      </c>
      <c r="U32" s="42">
        <f t="shared" si="37"/>
        <v>0</v>
      </c>
      <c r="V32" s="43">
        <f t="shared" si="38"/>
        <v>0</v>
      </c>
      <c r="W32" s="193">
        <f t="shared" si="11"/>
        <v>12</v>
      </c>
      <c r="X32" s="44">
        <f t="shared" si="39"/>
        <v>0</v>
      </c>
      <c r="Y32" s="45">
        <f t="shared" si="40"/>
        <v>0</v>
      </c>
      <c r="Z32" s="46" t="s">
        <v>0</v>
      </c>
      <c r="AA32" s="39">
        <v>1</v>
      </c>
      <c r="AB32" s="47">
        <f t="shared" si="41"/>
        <v>0</v>
      </c>
      <c r="AC32" s="39">
        <v>1</v>
      </c>
      <c r="AD32" s="47">
        <f t="shared" si="42"/>
        <v>0</v>
      </c>
      <c r="AE32" s="39">
        <v>1</v>
      </c>
      <c r="AF32" s="47">
        <f t="shared" si="43"/>
        <v>0</v>
      </c>
      <c r="AG32" s="62"/>
      <c r="AH32" s="194">
        <f t="shared" si="44"/>
        <v>3</v>
      </c>
      <c r="AI32" s="49">
        <f t="shared" si="61"/>
        <v>0</v>
      </c>
      <c r="AJ32" s="50">
        <f t="shared" si="62"/>
        <v>0</v>
      </c>
      <c r="AK32" s="62"/>
      <c r="AL32" s="194">
        <f t="shared" si="47"/>
        <v>3</v>
      </c>
      <c r="AM32" s="49">
        <f t="shared" si="63"/>
        <v>0</v>
      </c>
      <c r="AN32" s="50">
        <f t="shared" si="64"/>
        <v>0</v>
      </c>
      <c r="AO32" s="62"/>
      <c r="AP32" s="49">
        <f t="shared" si="65"/>
        <v>0</v>
      </c>
      <c r="AQ32" s="50">
        <f t="shared" si="66"/>
        <v>0</v>
      </c>
      <c r="AR32" s="62"/>
      <c r="AS32" s="49">
        <f t="shared" si="67"/>
        <v>0</v>
      </c>
      <c r="AT32" s="50">
        <f t="shared" si="68"/>
        <v>0</v>
      </c>
      <c r="AU32" s="62"/>
      <c r="AV32" s="49">
        <f t="shared" si="69"/>
        <v>0</v>
      </c>
      <c r="AW32" s="50">
        <f t="shared" si="70"/>
        <v>0</v>
      </c>
      <c r="AX32" s="62"/>
      <c r="AY32" s="49">
        <f t="shared" si="71"/>
        <v>0</v>
      </c>
      <c r="AZ32" s="50">
        <f t="shared" si="72"/>
        <v>0</v>
      </c>
      <c r="BA32" s="62"/>
      <c r="BB32" s="49">
        <f t="shared" si="73"/>
        <v>0</v>
      </c>
      <c r="BC32" s="50">
        <f t="shared" si="74"/>
        <v>0</v>
      </c>
      <c r="BD32" s="51">
        <f t="shared" si="60"/>
        <v>0</v>
      </c>
    </row>
    <row r="33" spans="1:56" hidden="1">
      <c r="A33" s="32"/>
      <c r="B33" s="169"/>
      <c r="C33" s="170"/>
      <c r="D33" s="34"/>
      <c r="E33" s="35"/>
      <c r="F33" s="36"/>
      <c r="G33" s="73"/>
      <c r="H33" s="72"/>
      <c r="I33" s="74">
        <f>IF(H33=Tablas!$B$5,Tablas!$C$5,VLOOKUP(H33,Tablas!$B$5:$D$40,2,FALSE))</f>
        <v>1</v>
      </c>
      <c r="J33" s="71">
        <f>IF(I33=0,"",VLOOKUP(I33,Tablas!$C$5:$D$40,2,FALSE))</f>
        <v>0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0.75</v>
      </c>
      <c r="R33" s="40">
        <f t="shared" si="35"/>
        <v>0</v>
      </c>
      <c r="S33" s="39">
        <v>0.75</v>
      </c>
      <c r="T33" s="41">
        <f t="shared" si="36"/>
        <v>0</v>
      </c>
      <c r="U33" s="42">
        <f t="shared" ref="U33:U55" si="75">SUM(+L33+M33+N33+O33+P33+R33+T33)</f>
        <v>0</v>
      </c>
      <c r="V33" s="43">
        <f t="shared" ref="V33:V55" si="76">+U33*4.345</f>
        <v>0</v>
      </c>
      <c r="W33" s="193">
        <f t="shared" si="11"/>
        <v>12</v>
      </c>
      <c r="X33" s="44">
        <f t="shared" ref="X33:X55" si="77">IF(V33="","",$X$4*V33)</f>
        <v>0</v>
      </c>
      <c r="Y33" s="45">
        <f t="shared" ref="Y33:Y55" si="78">ROUND(J33/4.3452380952381,1)</f>
        <v>0</v>
      </c>
      <c r="Z33" s="46" t="s">
        <v>0</v>
      </c>
      <c r="AA33" s="39">
        <v>1</v>
      </c>
      <c r="AB33" s="47">
        <f t="shared" ref="AB33:AB55" si="79">+IF($Z33="M",$U33,IF($Z33="MT",$U33/2,IF(Z33="MN",$U33/2,IF($Z33="MTN",$U33/3,0))))*AA33</f>
        <v>0</v>
      </c>
      <c r="AC33" s="39">
        <v>1</v>
      </c>
      <c r="AD33" s="47">
        <f t="shared" ref="AD33:AD55" si="80">+IF($Z33="T",$U33,IF($Z33="MT",$U33/2,IF($Z33="TN",$U33/2,IF($Z33="MTN",$U33/3,0))))*AC33</f>
        <v>0</v>
      </c>
      <c r="AE33" s="39">
        <v>1</v>
      </c>
      <c r="AF33" s="47">
        <f t="shared" ref="AF33:AF55" si="81">+IF($Z33="N",$U33,IF($Z33="MN",$U33/2,IF($Z33="TN",$U33/2,IF($Z33="MTN",$U33/3,0))))*AE33</f>
        <v>0</v>
      </c>
      <c r="AG33" s="62"/>
      <c r="AH33" s="194">
        <f t="shared" si="44"/>
        <v>3</v>
      </c>
      <c r="AI33" s="49">
        <f t="shared" si="61"/>
        <v>0</v>
      </c>
      <c r="AJ33" s="50">
        <f t="shared" si="62"/>
        <v>0</v>
      </c>
      <c r="AK33" s="62"/>
      <c r="AL33" s="194">
        <f t="shared" si="47"/>
        <v>3</v>
      </c>
      <c r="AM33" s="49">
        <f t="shared" si="63"/>
        <v>0</v>
      </c>
      <c r="AN33" s="50">
        <f t="shared" si="64"/>
        <v>0</v>
      </c>
      <c r="AO33" s="62"/>
      <c r="AP33" s="49">
        <f t="shared" si="65"/>
        <v>0</v>
      </c>
      <c r="AQ33" s="50">
        <f t="shared" si="66"/>
        <v>0</v>
      </c>
      <c r="AR33" s="62"/>
      <c r="AS33" s="49">
        <f t="shared" si="67"/>
        <v>0</v>
      </c>
      <c r="AT33" s="50">
        <f t="shared" si="68"/>
        <v>0</v>
      </c>
      <c r="AU33" s="62"/>
      <c r="AV33" s="49">
        <f t="shared" si="69"/>
        <v>0</v>
      </c>
      <c r="AW33" s="50">
        <f t="shared" si="70"/>
        <v>0</v>
      </c>
      <c r="AX33" s="62"/>
      <c r="AY33" s="49">
        <f t="shared" si="71"/>
        <v>0</v>
      </c>
      <c r="AZ33" s="50">
        <f t="shared" si="72"/>
        <v>0</v>
      </c>
      <c r="BA33" s="62"/>
      <c r="BB33" s="49">
        <f t="shared" si="73"/>
        <v>0</v>
      </c>
      <c r="BC33" s="50">
        <f t="shared" si="74"/>
        <v>0</v>
      </c>
      <c r="BD33" s="51">
        <f t="shared" ref="BD33:BD55" si="82">+AJ33+AN33+AQ33+AT33+AW33+AZ33+BC33</f>
        <v>0</v>
      </c>
    </row>
    <row r="34" spans="1:56" hidden="1">
      <c r="A34" s="32"/>
      <c r="B34" s="169"/>
      <c r="C34" s="170"/>
      <c r="D34" s="34"/>
      <c r="E34" s="35"/>
      <c r="F34" s="36"/>
      <c r="G34" s="73"/>
      <c r="H34" s="72"/>
      <c r="I34" s="74">
        <f>IF(H34=Tablas!$B$5,Tablas!$C$5,VLOOKUP(H34,Tablas!$B$5:$D$40,2,FALSE))</f>
        <v>1</v>
      </c>
      <c r="J34" s="71">
        <f>IF(I34=0,"",VLOOKUP(I34,Tablas!$C$5:$D$40,2,FALSE))</f>
        <v>0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0.75</v>
      </c>
      <c r="R34" s="40">
        <f t="shared" si="35"/>
        <v>0</v>
      </c>
      <c r="S34" s="39">
        <v>0.75</v>
      </c>
      <c r="T34" s="41">
        <f t="shared" si="36"/>
        <v>0</v>
      </c>
      <c r="U34" s="42">
        <f t="shared" si="75"/>
        <v>0</v>
      </c>
      <c r="V34" s="43">
        <f t="shared" si="76"/>
        <v>0</v>
      </c>
      <c r="W34" s="193">
        <f t="shared" si="11"/>
        <v>12</v>
      </c>
      <c r="X34" s="44">
        <f t="shared" si="77"/>
        <v>0</v>
      </c>
      <c r="Y34" s="45">
        <f t="shared" si="78"/>
        <v>0</v>
      </c>
      <c r="Z34" s="46" t="s">
        <v>0</v>
      </c>
      <c r="AA34" s="39">
        <v>1</v>
      </c>
      <c r="AB34" s="47">
        <f t="shared" si="79"/>
        <v>0</v>
      </c>
      <c r="AC34" s="39">
        <v>1</v>
      </c>
      <c r="AD34" s="47">
        <f t="shared" si="80"/>
        <v>0</v>
      </c>
      <c r="AE34" s="39">
        <v>1</v>
      </c>
      <c r="AF34" s="47">
        <f t="shared" si="81"/>
        <v>0</v>
      </c>
      <c r="AG34" s="62"/>
      <c r="AH34" s="194">
        <f t="shared" si="44"/>
        <v>3</v>
      </c>
      <c r="AI34" s="49">
        <f t="shared" si="61"/>
        <v>0</v>
      </c>
      <c r="AJ34" s="50">
        <f t="shared" si="62"/>
        <v>0</v>
      </c>
      <c r="AK34" s="62"/>
      <c r="AL34" s="194">
        <f t="shared" si="47"/>
        <v>3</v>
      </c>
      <c r="AM34" s="49">
        <f t="shared" si="63"/>
        <v>0</v>
      </c>
      <c r="AN34" s="50">
        <f t="shared" si="64"/>
        <v>0</v>
      </c>
      <c r="AO34" s="62"/>
      <c r="AP34" s="49">
        <f t="shared" si="65"/>
        <v>0</v>
      </c>
      <c r="AQ34" s="50">
        <f t="shared" si="66"/>
        <v>0</v>
      </c>
      <c r="AR34" s="62"/>
      <c r="AS34" s="49">
        <f t="shared" si="67"/>
        <v>0</v>
      </c>
      <c r="AT34" s="50">
        <f t="shared" si="68"/>
        <v>0</v>
      </c>
      <c r="AU34" s="62"/>
      <c r="AV34" s="49">
        <f t="shared" si="69"/>
        <v>0</v>
      </c>
      <c r="AW34" s="50">
        <f t="shared" si="70"/>
        <v>0</v>
      </c>
      <c r="AX34" s="62"/>
      <c r="AY34" s="49">
        <f t="shared" si="71"/>
        <v>0</v>
      </c>
      <c r="AZ34" s="50">
        <f t="shared" si="72"/>
        <v>0</v>
      </c>
      <c r="BA34" s="62"/>
      <c r="BB34" s="49">
        <f t="shared" si="73"/>
        <v>0</v>
      </c>
      <c r="BC34" s="50">
        <f t="shared" si="74"/>
        <v>0</v>
      </c>
      <c r="BD34" s="51">
        <f t="shared" si="82"/>
        <v>0</v>
      </c>
    </row>
    <row r="35" spans="1:56" hidden="1">
      <c r="A35" s="32"/>
      <c r="B35" s="169"/>
      <c r="C35" s="170"/>
      <c r="D35" s="34"/>
      <c r="E35" s="35"/>
      <c r="F35" s="36"/>
      <c r="G35" s="73"/>
      <c r="H35" s="72"/>
      <c r="I35" s="74">
        <f>IF(H35=Tablas!$B$5,Tablas!$C$5,VLOOKUP(H35,Tablas!$B$5:$D$40,2,FALSE))</f>
        <v>1</v>
      </c>
      <c r="J35" s="71">
        <f>IF(I35=0,"",VLOOKUP(I35,Tablas!$C$5:$D$40,2,FALSE))</f>
        <v>0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0.75</v>
      </c>
      <c r="R35" s="40">
        <f t="shared" si="35"/>
        <v>0</v>
      </c>
      <c r="S35" s="39">
        <v>0.75</v>
      </c>
      <c r="T35" s="41">
        <f t="shared" si="36"/>
        <v>0</v>
      </c>
      <c r="U35" s="42">
        <f t="shared" si="75"/>
        <v>0</v>
      </c>
      <c r="V35" s="43">
        <f t="shared" si="76"/>
        <v>0</v>
      </c>
      <c r="W35" s="193">
        <f t="shared" si="11"/>
        <v>12</v>
      </c>
      <c r="X35" s="44">
        <f t="shared" si="77"/>
        <v>0</v>
      </c>
      <c r="Y35" s="45">
        <f t="shared" si="78"/>
        <v>0</v>
      </c>
      <c r="Z35" s="46" t="s">
        <v>0</v>
      </c>
      <c r="AA35" s="39">
        <v>1</v>
      </c>
      <c r="AB35" s="47">
        <f t="shared" si="79"/>
        <v>0</v>
      </c>
      <c r="AC35" s="39">
        <v>1</v>
      </c>
      <c r="AD35" s="47">
        <f t="shared" si="80"/>
        <v>0</v>
      </c>
      <c r="AE35" s="39">
        <v>1</v>
      </c>
      <c r="AF35" s="47">
        <f t="shared" si="81"/>
        <v>0</v>
      </c>
      <c r="AG35" s="62"/>
      <c r="AH35" s="194">
        <f t="shared" si="44"/>
        <v>3</v>
      </c>
      <c r="AI35" s="49">
        <f t="shared" si="61"/>
        <v>0</v>
      </c>
      <c r="AJ35" s="50">
        <f t="shared" si="62"/>
        <v>0</v>
      </c>
      <c r="AK35" s="62"/>
      <c r="AL35" s="194">
        <f t="shared" si="47"/>
        <v>3</v>
      </c>
      <c r="AM35" s="49">
        <f t="shared" si="63"/>
        <v>0</v>
      </c>
      <c r="AN35" s="50">
        <f t="shared" si="64"/>
        <v>0</v>
      </c>
      <c r="AO35" s="62"/>
      <c r="AP35" s="49">
        <f t="shared" si="65"/>
        <v>0</v>
      </c>
      <c r="AQ35" s="50">
        <f t="shared" si="66"/>
        <v>0</v>
      </c>
      <c r="AR35" s="62"/>
      <c r="AS35" s="49">
        <f t="shared" si="67"/>
        <v>0</v>
      </c>
      <c r="AT35" s="50">
        <f t="shared" si="68"/>
        <v>0</v>
      </c>
      <c r="AU35" s="62"/>
      <c r="AV35" s="49">
        <f t="shared" si="69"/>
        <v>0</v>
      </c>
      <c r="AW35" s="50">
        <f t="shared" si="70"/>
        <v>0</v>
      </c>
      <c r="AX35" s="62"/>
      <c r="AY35" s="49">
        <f t="shared" si="71"/>
        <v>0</v>
      </c>
      <c r="AZ35" s="50">
        <f t="shared" si="72"/>
        <v>0</v>
      </c>
      <c r="BA35" s="62"/>
      <c r="BB35" s="49">
        <f t="shared" si="73"/>
        <v>0</v>
      </c>
      <c r="BC35" s="50">
        <f t="shared" si="74"/>
        <v>0</v>
      </c>
      <c r="BD35" s="51">
        <f t="shared" si="82"/>
        <v>0</v>
      </c>
    </row>
    <row r="36" spans="1:56" hidden="1">
      <c r="A36" s="32"/>
      <c r="B36" s="169"/>
      <c r="C36" s="170"/>
      <c r="D36" s="34"/>
      <c r="E36" s="35"/>
      <c r="F36" s="36"/>
      <c r="G36" s="73"/>
      <c r="H36" s="72"/>
      <c r="I36" s="74">
        <f>IF(H36=Tablas!$B$5,Tablas!$C$5,VLOOKUP(H36,Tablas!$B$5:$D$40,2,FALSE))</f>
        <v>1</v>
      </c>
      <c r="J36" s="71">
        <f>IF(I36=0,"",VLOOKUP(I36,Tablas!$C$5:$D$40,2,FALSE))</f>
        <v>0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0.75</v>
      </c>
      <c r="R36" s="40">
        <f t="shared" si="35"/>
        <v>0</v>
      </c>
      <c r="S36" s="39">
        <v>0.75</v>
      </c>
      <c r="T36" s="41">
        <f t="shared" si="36"/>
        <v>0</v>
      </c>
      <c r="U36" s="42">
        <f t="shared" si="75"/>
        <v>0</v>
      </c>
      <c r="V36" s="43">
        <f t="shared" si="76"/>
        <v>0</v>
      </c>
      <c r="W36" s="193">
        <f t="shared" si="11"/>
        <v>12</v>
      </c>
      <c r="X36" s="44">
        <f t="shared" si="77"/>
        <v>0</v>
      </c>
      <c r="Y36" s="45">
        <f t="shared" si="78"/>
        <v>0</v>
      </c>
      <c r="Z36" s="46" t="s">
        <v>0</v>
      </c>
      <c r="AA36" s="39">
        <v>1</v>
      </c>
      <c r="AB36" s="47">
        <f t="shared" si="79"/>
        <v>0</v>
      </c>
      <c r="AC36" s="39">
        <v>1</v>
      </c>
      <c r="AD36" s="47">
        <f t="shared" si="80"/>
        <v>0</v>
      </c>
      <c r="AE36" s="39">
        <v>1</v>
      </c>
      <c r="AF36" s="47">
        <f t="shared" si="81"/>
        <v>0</v>
      </c>
      <c r="AG36" s="62"/>
      <c r="AH36" s="194">
        <f t="shared" si="44"/>
        <v>3</v>
      </c>
      <c r="AI36" s="49">
        <f t="shared" si="61"/>
        <v>0</v>
      </c>
      <c r="AJ36" s="50">
        <f t="shared" si="62"/>
        <v>0</v>
      </c>
      <c r="AK36" s="62"/>
      <c r="AL36" s="194">
        <f t="shared" si="47"/>
        <v>3</v>
      </c>
      <c r="AM36" s="49">
        <f t="shared" si="63"/>
        <v>0</v>
      </c>
      <c r="AN36" s="50">
        <f t="shared" si="64"/>
        <v>0</v>
      </c>
      <c r="AO36" s="62"/>
      <c r="AP36" s="49">
        <f t="shared" si="65"/>
        <v>0</v>
      </c>
      <c r="AQ36" s="50">
        <f t="shared" si="66"/>
        <v>0</v>
      </c>
      <c r="AR36" s="62"/>
      <c r="AS36" s="49">
        <f t="shared" si="67"/>
        <v>0</v>
      </c>
      <c r="AT36" s="50">
        <f t="shared" si="68"/>
        <v>0</v>
      </c>
      <c r="AU36" s="62"/>
      <c r="AV36" s="49">
        <f t="shared" si="69"/>
        <v>0</v>
      </c>
      <c r="AW36" s="50">
        <f t="shared" si="70"/>
        <v>0</v>
      </c>
      <c r="AX36" s="62"/>
      <c r="AY36" s="49">
        <f t="shared" si="71"/>
        <v>0</v>
      </c>
      <c r="AZ36" s="50">
        <f t="shared" si="72"/>
        <v>0</v>
      </c>
      <c r="BA36" s="62"/>
      <c r="BB36" s="49">
        <f t="shared" si="73"/>
        <v>0</v>
      </c>
      <c r="BC36" s="50">
        <f t="shared" si="74"/>
        <v>0</v>
      </c>
      <c r="BD36" s="51">
        <f t="shared" si="82"/>
        <v>0</v>
      </c>
    </row>
    <row r="37" spans="1:56" hidden="1">
      <c r="A37" s="32"/>
      <c r="B37" s="61"/>
      <c r="C37" s="33"/>
      <c r="D37" s="34"/>
      <c r="E37" s="35"/>
      <c r="F37" s="36"/>
      <c r="G37" s="73"/>
      <c r="H37" s="72"/>
      <c r="I37" s="74">
        <f>IF(H37=Tablas!$B$5,Tablas!$C$5,VLOOKUP(H37,Tablas!$B$5:$D$40,2,FALSE))</f>
        <v>1</v>
      </c>
      <c r="J37" s="71">
        <f>IF(I37=0,"",VLOOKUP(I37,Tablas!$C$5:$D$40,2,FALSE))</f>
        <v>0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0.75</v>
      </c>
      <c r="R37" s="40">
        <f t="shared" si="35"/>
        <v>0</v>
      </c>
      <c r="S37" s="39">
        <v>0.75</v>
      </c>
      <c r="T37" s="41">
        <f t="shared" si="36"/>
        <v>0</v>
      </c>
      <c r="U37" s="42">
        <f t="shared" si="75"/>
        <v>0</v>
      </c>
      <c r="V37" s="43">
        <f t="shared" si="76"/>
        <v>0</v>
      </c>
      <c r="W37" s="193">
        <f t="shared" si="11"/>
        <v>12</v>
      </c>
      <c r="X37" s="44">
        <f t="shared" si="77"/>
        <v>0</v>
      </c>
      <c r="Y37" s="45">
        <f t="shared" si="78"/>
        <v>0</v>
      </c>
      <c r="Z37" s="46" t="s">
        <v>0</v>
      </c>
      <c r="AA37" s="39">
        <v>1</v>
      </c>
      <c r="AB37" s="47">
        <f t="shared" si="79"/>
        <v>0</v>
      </c>
      <c r="AC37" s="39">
        <v>1</v>
      </c>
      <c r="AD37" s="47">
        <f t="shared" si="80"/>
        <v>0</v>
      </c>
      <c r="AE37" s="39">
        <v>1</v>
      </c>
      <c r="AF37" s="47">
        <f t="shared" si="81"/>
        <v>0</v>
      </c>
      <c r="AG37" s="62"/>
      <c r="AH37" s="194">
        <f t="shared" si="44"/>
        <v>3</v>
      </c>
      <c r="AI37" s="49">
        <f t="shared" si="61"/>
        <v>0</v>
      </c>
      <c r="AJ37" s="50">
        <f t="shared" si="62"/>
        <v>0</v>
      </c>
      <c r="AK37" s="62"/>
      <c r="AL37" s="194">
        <f t="shared" si="47"/>
        <v>3</v>
      </c>
      <c r="AM37" s="49">
        <f t="shared" si="63"/>
        <v>0</v>
      </c>
      <c r="AN37" s="50">
        <f t="shared" si="64"/>
        <v>0</v>
      </c>
      <c r="AO37" s="62"/>
      <c r="AP37" s="49">
        <f t="shared" si="65"/>
        <v>0</v>
      </c>
      <c r="AQ37" s="50">
        <f t="shared" si="66"/>
        <v>0</v>
      </c>
      <c r="AR37" s="62"/>
      <c r="AS37" s="49">
        <f t="shared" si="67"/>
        <v>0</v>
      </c>
      <c r="AT37" s="50">
        <f t="shared" si="68"/>
        <v>0</v>
      </c>
      <c r="AU37" s="62"/>
      <c r="AV37" s="49">
        <f t="shared" si="69"/>
        <v>0</v>
      </c>
      <c r="AW37" s="50">
        <f t="shared" si="70"/>
        <v>0</v>
      </c>
      <c r="AX37" s="62"/>
      <c r="AY37" s="49">
        <f t="shared" si="71"/>
        <v>0</v>
      </c>
      <c r="AZ37" s="50">
        <f t="shared" si="72"/>
        <v>0</v>
      </c>
      <c r="BA37" s="62"/>
      <c r="BB37" s="49">
        <f t="shared" si="73"/>
        <v>0</v>
      </c>
      <c r="BC37" s="50">
        <f t="shared" si="74"/>
        <v>0</v>
      </c>
      <c r="BD37" s="51">
        <f t="shared" si="82"/>
        <v>0</v>
      </c>
    </row>
    <row r="38" spans="1:56" hidden="1">
      <c r="A38" s="32"/>
      <c r="B38" s="61"/>
      <c r="C38" s="33"/>
      <c r="D38" s="34"/>
      <c r="E38" s="35"/>
      <c r="F38" s="36"/>
      <c r="G38" s="73"/>
      <c r="H38" s="72"/>
      <c r="I38" s="74">
        <f>IF(H38=Tablas!$B$5,Tablas!$C$5,VLOOKUP(H38,Tablas!$B$5:$D$40,2,FALSE))</f>
        <v>1</v>
      </c>
      <c r="J38" s="71">
        <f>IF(I38=0,"",VLOOKUP(I38,Tablas!$C$5:$D$40,2,FALSE))</f>
        <v>0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0.75</v>
      </c>
      <c r="R38" s="40">
        <f t="shared" si="35"/>
        <v>0</v>
      </c>
      <c r="S38" s="39">
        <v>0.75</v>
      </c>
      <c r="T38" s="41">
        <f t="shared" si="36"/>
        <v>0</v>
      </c>
      <c r="U38" s="42">
        <f t="shared" si="75"/>
        <v>0</v>
      </c>
      <c r="V38" s="43">
        <f t="shared" si="76"/>
        <v>0</v>
      </c>
      <c r="W38" s="193">
        <f t="shared" si="11"/>
        <v>12</v>
      </c>
      <c r="X38" s="44">
        <f t="shared" si="77"/>
        <v>0</v>
      </c>
      <c r="Y38" s="45">
        <f t="shared" si="78"/>
        <v>0</v>
      </c>
      <c r="Z38" s="46" t="s">
        <v>0</v>
      </c>
      <c r="AA38" s="39">
        <v>1</v>
      </c>
      <c r="AB38" s="47">
        <f t="shared" si="79"/>
        <v>0</v>
      </c>
      <c r="AC38" s="39">
        <v>1</v>
      </c>
      <c r="AD38" s="47">
        <f t="shared" si="80"/>
        <v>0</v>
      </c>
      <c r="AE38" s="39">
        <v>1</v>
      </c>
      <c r="AF38" s="47">
        <f t="shared" si="81"/>
        <v>0</v>
      </c>
      <c r="AG38" s="62"/>
      <c r="AH38" s="194">
        <f t="shared" si="44"/>
        <v>3</v>
      </c>
      <c r="AI38" s="49">
        <f t="shared" si="61"/>
        <v>0</v>
      </c>
      <c r="AJ38" s="50">
        <f t="shared" si="62"/>
        <v>0</v>
      </c>
      <c r="AK38" s="62"/>
      <c r="AL38" s="194">
        <f t="shared" si="47"/>
        <v>3</v>
      </c>
      <c r="AM38" s="49">
        <f t="shared" si="63"/>
        <v>0</v>
      </c>
      <c r="AN38" s="50">
        <f t="shared" si="64"/>
        <v>0</v>
      </c>
      <c r="AO38" s="62"/>
      <c r="AP38" s="49">
        <f t="shared" si="65"/>
        <v>0</v>
      </c>
      <c r="AQ38" s="50">
        <f t="shared" si="66"/>
        <v>0</v>
      </c>
      <c r="AR38" s="62"/>
      <c r="AS38" s="49">
        <f t="shared" si="67"/>
        <v>0</v>
      </c>
      <c r="AT38" s="50">
        <f t="shared" si="68"/>
        <v>0</v>
      </c>
      <c r="AU38" s="62"/>
      <c r="AV38" s="49">
        <f t="shared" si="69"/>
        <v>0</v>
      </c>
      <c r="AW38" s="50">
        <f t="shared" si="70"/>
        <v>0</v>
      </c>
      <c r="AX38" s="62"/>
      <c r="AY38" s="49">
        <f t="shared" si="71"/>
        <v>0</v>
      </c>
      <c r="AZ38" s="50">
        <f t="shared" si="72"/>
        <v>0</v>
      </c>
      <c r="BA38" s="62"/>
      <c r="BB38" s="49">
        <f t="shared" si="73"/>
        <v>0</v>
      </c>
      <c r="BC38" s="50">
        <f t="shared" si="74"/>
        <v>0</v>
      </c>
      <c r="BD38" s="51">
        <f t="shared" si="82"/>
        <v>0</v>
      </c>
    </row>
    <row r="39" spans="1:56" hidden="1">
      <c r="A39" s="32"/>
      <c r="B39" s="61"/>
      <c r="C39" s="33"/>
      <c r="D39" s="34"/>
      <c r="E39" s="35"/>
      <c r="F39" s="36"/>
      <c r="G39" s="73"/>
      <c r="H39" s="72"/>
      <c r="I39" s="74">
        <f>IF(H39=Tablas!$B$5,Tablas!$C$5,VLOOKUP(H39,Tablas!$B$5:$D$40,2,FALSE))</f>
        <v>1</v>
      </c>
      <c r="J39" s="71">
        <f>IF(I39=0,"",VLOOKUP(I39,Tablas!$C$5:$D$40,2,FALSE))</f>
        <v>0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0.75</v>
      </c>
      <c r="R39" s="40">
        <f t="shared" si="35"/>
        <v>0</v>
      </c>
      <c r="S39" s="39">
        <v>0.75</v>
      </c>
      <c r="T39" s="41">
        <f t="shared" si="36"/>
        <v>0</v>
      </c>
      <c r="U39" s="42">
        <f t="shared" si="75"/>
        <v>0</v>
      </c>
      <c r="V39" s="43">
        <f t="shared" si="76"/>
        <v>0</v>
      </c>
      <c r="W39" s="193">
        <f t="shared" si="11"/>
        <v>12</v>
      </c>
      <c r="X39" s="44">
        <f t="shared" si="77"/>
        <v>0</v>
      </c>
      <c r="Y39" s="45">
        <f t="shared" si="78"/>
        <v>0</v>
      </c>
      <c r="Z39" s="46" t="s">
        <v>0</v>
      </c>
      <c r="AA39" s="39">
        <v>1</v>
      </c>
      <c r="AB39" s="47">
        <f t="shared" si="79"/>
        <v>0</v>
      </c>
      <c r="AC39" s="39">
        <v>1</v>
      </c>
      <c r="AD39" s="47">
        <f t="shared" si="80"/>
        <v>0</v>
      </c>
      <c r="AE39" s="39">
        <v>1</v>
      </c>
      <c r="AF39" s="47">
        <f t="shared" si="81"/>
        <v>0</v>
      </c>
      <c r="AG39" s="62"/>
      <c r="AH39" s="194">
        <f t="shared" si="44"/>
        <v>3</v>
      </c>
      <c r="AI39" s="49">
        <f t="shared" si="61"/>
        <v>0</v>
      </c>
      <c r="AJ39" s="50">
        <f t="shared" si="62"/>
        <v>0</v>
      </c>
      <c r="AK39" s="62"/>
      <c r="AL39" s="194">
        <f t="shared" si="47"/>
        <v>3</v>
      </c>
      <c r="AM39" s="49">
        <f t="shared" si="63"/>
        <v>0</v>
      </c>
      <c r="AN39" s="50">
        <f t="shared" si="64"/>
        <v>0</v>
      </c>
      <c r="AO39" s="62"/>
      <c r="AP39" s="49">
        <f t="shared" si="65"/>
        <v>0</v>
      </c>
      <c r="AQ39" s="50">
        <f t="shared" si="66"/>
        <v>0</v>
      </c>
      <c r="AR39" s="62"/>
      <c r="AS39" s="49">
        <f t="shared" si="67"/>
        <v>0</v>
      </c>
      <c r="AT39" s="50">
        <f t="shared" si="68"/>
        <v>0</v>
      </c>
      <c r="AU39" s="62"/>
      <c r="AV39" s="49">
        <f t="shared" si="69"/>
        <v>0</v>
      </c>
      <c r="AW39" s="50">
        <f t="shared" si="70"/>
        <v>0</v>
      </c>
      <c r="AX39" s="62"/>
      <c r="AY39" s="49">
        <f t="shared" si="71"/>
        <v>0</v>
      </c>
      <c r="AZ39" s="50">
        <f t="shared" si="72"/>
        <v>0</v>
      </c>
      <c r="BA39" s="62"/>
      <c r="BB39" s="49">
        <f t="shared" si="73"/>
        <v>0</v>
      </c>
      <c r="BC39" s="50">
        <f t="shared" si="74"/>
        <v>0</v>
      </c>
      <c r="BD39" s="51">
        <f t="shared" si="82"/>
        <v>0</v>
      </c>
    </row>
    <row r="40" spans="1:56" hidden="1">
      <c r="A40" s="32"/>
      <c r="B40" s="61"/>
      <c r="C40" s="33"/>
      <c r="D40" s="34"/>
      <c r="E40" s="35"/>
      <c r="F40" s="36"/>
      <c r="G40" s="73"/>
      <c r="H40" s="72"/>
      <c r="I40" s="74">
        <f>IF(H40=Tablas!$B$5,Tablas!$C$5,VLOOKUP(H40,Tablas!$B$5:$D$40,2,FALSE))</f>
        <v>1</v>
      </c>
      <c r="J40" s="71">
        <f>IF(I40=0,"",VLOOKUP(I40,Tablas!$C$5:$D$40,2,FALSE))</f>
        <v>0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0.75</v>
      </c>
      <c r="R40" s="40">
        <f t="shared" si="35"/>
        <v>0</v>
      </c>
      <c r="S40" s="39">
        <v>0.75</v>
      </c>
      <c r="T40" s="41">
        <f t="shared" si="36"/>
        <v>0</v>
      </c>
      <c r="U40" s="42">
        <f t="shared" si="75"/>
        <v>0</v>
      </c>
      <c r="V40" s="43">
        <f t="shared" si="76"/>
        <v>0</v>
      </c>
      <c r="W40" s="193">
        <f t="shared" si="11"/>
        <v>12</v>
      </c>
      <c r="X40" s="44">
        <f t="shared" si="77"/>
        <v>0</v>
      </c>
      <c r="Y40" s="45">
        <f t="shared" si="78"/>
        <v>0</v>
      </c>
      <c r="Z40" s="46" t="s">
        <v>0</v>
      </c>
      <c r="AA40" s="39">
        <v>1</v>
      </c>
      <c r="AB40" s="47">
        <f t="shared" si="79"/>
        <v>0</v>
      </c>
      <c r="AC40" s="39">
        <v>1</v>
      </c>
      <c r="AD40" s="47">
        <f t="shared" si="80"/>
        <v>0</v>
      </c>
      <c r="AE40" s="39">
        <v>1</v>
      </c>
      <c r="AF40" s="47">
        <f t="shared" si="81"/>
        <v>0</v>
      </c>
      <c r="AG40" s="62"/>
      <c r="AH40" s="194">
        <f t="shared" si="44"/>
        <v>3</v>
      </c>
      <c r="AI40" s="49">
        <f t="shared" si="61"/>
        <v>0</v>
      </c>
      <c r="AJ40" s="50">
        <f t="shared" si="62"/>
        <v>0</v>
      </c>
      <c r="AK40" s="62"/>
      <c r="AL40" s="194">
        <f t="shared" si="47"/>
        <v>3</v>
      </c>
      <c r="AM40" s="49">
        <f t="shared" si="63"/>
        <v>0</v>
      </c>
      <c r="AN40" s="50">
        <f t="shared" si="64"/>
        <v>0</v>
      </c>
      <c r="AO40" s="62"/>
      <c r="AP40" s="49">
        <f t="shared" si="65"/>
        <v>0</v>
      </c>
      <c r="AQ40" s="50">
        <f t="shared" si="66"/>
        <v>0</v>
      </c>
      <c r="AR40" s="62"/>
      <c r="AS40" s="49">
        <f t="shared" si="67"/>
        <v>0</v>
      </c>
      <c r="AT40" s="50">
        <f t="shared" si="68"/>
        <v>0</v>
      </c>
      <c r="AU40" s="62"/>
      <c r="AV40" s="49">
        <f t="shared" si="69"/>
        <v>0</v>
      </c>
      <c r="AW40" s="50">
        <f t="shared" si="70"/>
        <v>0</v>
      </c>
      <c r="AX40" s="62"/>
      <c r="AY40" s="49">
        <f t="shared" si="71"/>
        <v>0</v>
      </c>
      <c r="AZ40" s="50">
        <f t="shared" si="72"/>
        <v>0</v>
      </c>
      <c r="BA40" s="62"/>
      <c r="BB40" s="49">
        <f t="shared" si="73"/>
        <v>0</v>
      </c>
      <c r="BC40" s="50">
        <f t="shared" si="74"/>
        <v>0</v>
      </c>
      <c r="BD40" s="51">
        <f t="shared" si="82"/>
        <v>0</v>
      </c>
    </row>
    <row r="41" spans="1:56" hidden="1">
      <c r="A41" s="32"/>
      <c r="B41" s="61"/>
      <c r="C41" s="33"/>
      <c r="D41" s="34"/>
      <c r="E41" s="35"/>
      <c r="F41" s="36"/>
      <c r="G41" s="73"/>
      <c r="H41" s="72"/>
      <c r="I41" s="74">
        <f>IF(H41=Tablas!$B$5,Tablas!$C$5,VLOOKUP(H41,Tablas!$B$5:$D$40,2,FALSE))</f>
        <v>1</v>
      </c>
      <c r="J41" s="71">
        <f>IF(I41=0,"",VLOOKUP(I41,Tablas!$C$5:$D$40,2,FALSE))</f>
        <v>0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35"/>
        <v>0</v>
      </c>
      <c r="S41" s="39">
        <v>1</v>
      </c>
      <c r="T41" s="41">
        <f t="shared" si="36"/>
        <v>0</v>
      </c>
      <c r="U41" s="42">
        <f t="shared" si="75"/>
        <v>0</v>
      </c>
      <c r="V41" s="43">
        <f t="shared" si="76"/>
        <v>0</v>
      </c>
      <c r="W41" s="193">
        <f t="shared" si="11"/>
        <v>12</v>
      </c>
      <c r="X41" s="44">
        <f t="shared" si="77"/>
        <v>0</v>
      </c>
      <c r="Y41" s="45">
        <f t="shared" si="78"/>
        <v>0</v>
      </c>
      <c r="Z41" s="46" t="s">
        <v>0</v>
      </c>
      <c r="AA41" s="39">
        <v>1</v>
      </c>
      <c r="AB41" s="47">
        <f t="shared" si="79"/>
        <v>0</v>
      </c>
      <c r="AC41" s="39">
        <v>1</v>
      </c>
      <c r="AD41" s="47">
        <f t="shared" si="80"/>
        <v>0</v>
      </c>
      <c r="AE41" s="39">
        <v>1</v>
      </c>
      <c r="AF41" s="47">
        <f t="shared" si="81"/>
        <v>0</v>
      </c>
      <c r="AG41" s="62"/>
      <c r="AH41" s="194">
        <f t="shared" si="44"/>
        <v>3</v>
      </c>
      <c r="AI41" s="49">
        <f t="shared" si="61"/>
        <v>0</v>
      </c>
      <c r="AJ41" s="50">
        <f t="shared" si="62"/>
        <v>0</v>
      </c>
      <c r="AK41" s="62"/>
      <c r="AL41" s="194">
        <f t="shared" si="47"/>
        <v>3</v>
      </c>
      <c r="AM41" s="49">
        <f t="shared" si="63"/>
        <v>0</v>
      </c>
      <c r="AN41" s="50">
        <f t="shared" si="64"/>
        <v>0</v>
      </c>
      <c r="AO41" s="62"/>
      <c r="AP41" s="49">
        <f t="shared" si="65"/>
        <v>0</v>
      </c>
      <c r="AQ41" s="50">
        <f t="shared" si="66"/>
        <v>0</v>
      </c>
      <c r="AR41" s="62"/>
      <c r="AS41" s="49">
        <f t="shared" si="67"/>
        <v>0</v>
      </c>
      <c r="AT41" s="50">
        <f t="shared" si="68"/>
        <v>0</v>
      </c>
      <c r="AU41" s="62"/>
      <c r="AV41" s="49">
        <f t="shared" si="69"/>
        <v>0</v>
      </c>
      <c r="AW41" s="50">
        <f t="shared" si="70"/>
        <v>0</v>
      </c>
      <c r="AX41" s="62"/>
      <c r="AY41" s="49">
        <f t="shared" si="71"/>
        <v>0</v>
      </c>
      <c r="AZ41" s="50">
        <f t="shared" si="72"/>
        <v>0</v>
      </c>
      <c r="BA41" s="62"/>
      <c r="BB41" s="49">
        <f t="shared" si="73"/>
        <v>0</v>
      </c>
      <c r="BC41" s="50">
        <f t="shared" si="74"/>
        <v>0</v>
      </c>
      <c r="BD41" s="51">
        <f t="shared" si="82"/>
        <v>0</v>
      </c>
    </row>
    <row r="42" spans="1:56" hidden="1">
      <c r="A42" s="32"/>
      <c r="B42" s="61"/>
      <c r="C42" s="33"/>
      <c r="D42" s="34"/>
      <c r="E42" s="35"/>
      <c r="F42" s="36"/>
      <c r="G42" s="73"/>
      <c r="H42" s="72"/>
      <c r="I42" s="74">
        <f>IF(H42=Tablas!$B$5,Tablas!$C$5,VLOOKUP(H42,Tablas!$B$5:$D$40,2,FALSE))</f>
        <v>1</v>
      </c>
      <c r="J42" s="71">
        <f>IF(I42=0,"",VLOOKUP(I42,Tablas!$C$5:$D$40,2,FALSE))</f>
        <v>0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35"/>
        <v>0</v>
      </c>
      <c r="S42" s="39">
        <v>1</v>
      </c>
      <c r="T42" s="41">
        <f t="shared" si="36"/>
        <v>0</v>
      </c>
      <c r="U42" s="42">
        <f t="shared" si="75"/>
        <v>0</v>
      </c>
      <c r="V42" s="43">
        <f t="shared" si="76"/>
        <v>0</v>
      </c>
      <c r="W42" s="193">
        <f t="shared" si="11"/>
        <v>12</v>
      </c>
      <c r="X42" s="44">
        <f t="shared" si="77"/>
        <v>0</v>
      </c>
      <c r="Y42" s="45">
        <f t="shared" si="78"/>
        <v>0</v>
      </c>
      <c r="Z42" s="46" t="s">
        <v>0</v>
      </c>
      <c r="AA42" s="39">
        <v>1</v>
      </c>
      <c r="AB42" s="47">
        <f t="shared" si="79"/>
        <v>0</v>
      </c>
      <c r="AC42" s="39">
        <v>1</v>
      </c>
      <c r="AD42" s="47">
        <f t="shared" si="80"/>
        <v>0</v>
      </c>
      <c r="AE42" s="39">
        <v>1</v>
      </c>
      <c r="AF42" s="47">
        <f t="shared" si="81"/>
        <v>0</v>
      </c>
      <c r="AG42" s="62"/>
      <c r="AH42" s="194">
        <f t="shared" si="44"/>
        <v>3</v>
      </c>
      <c r="AI42" s="49">
        <f t="shared" si="61"/>
        <v>0</v>
      </c>
      <c r="AJ42" s="50">
        <f t="shared" si="62"/>
        <v>0</v>
      </c>
      <c r="AK42" s="62"/>
      <c r="AL42" s="194">
        <f t="shared" si="47"/>
        <v>3</v>
      </c>
      <c r="AM42" s="49">
        <f t="shared" si="63"/>
        <v>0</v>
      </c>
      <c r="AN42" s="50">
        <f t="shared" si="64"/>
        <v>0</v>
      </c>
      <c r="AO42" s="62"/>
      <c r="AP42" s="49">
        <f t="shared" si="65"/>
        <v>0</v>
      </c>
      <c r="AQ42" s="50">
        <f t="shared" si="66"/>
        <v>0</v>
      </c>
      <c r="AR42" s="62"/>
      <c r="AS42" s="49">
        <f t="shared" si="67"/>
        <v>0</v>
      </c>
      <c r="AT42" s="50">
        <f t="shared" si="68"/>
        <v>0</v>
      </c>
      <c r="AU42" s="62"/>
      <c r="AV42" s="49">
        <f t="shared" si="69"/>
        <v>0</v>
      </c>
      <c r="AW42" s="50">
        <f t="shared" si="70"/>
        <v>0</v>
      </c>
      <c r="AX42" s="62"/>
      <c r="AY42" s="49">
        <f t="shared" si="71"/>
        <v>0</v>
      </c>
      <c r="AZ42" s="50">
        <f t="shared" si="72"/>
        <v>0</v>
      </c>
      <c r="BA42" s="62"/>
      <c r="BB42" s="49">
        <f t="shared" si="73"/>
        <v>0</v>
      </c>
      <c r="BC42" s="50">
        <f t="shared" si="74"/>
        <v>0</v>
      </c>
      <c r="BD42" s="51">
        <f t="shared" si="82"/>
        <v>0</v>
      </c>
    </row>
    <row r="43" spans="1:56" hidden="1">
      <c r="A43" s="32"/>
      <c r="B43" s="61"/>
      <c r="C43" s="33"/>
      <c r="D43" s="34"/>
      <c r="E43" s="35"/>
      <c r="F43" s="36"/>
      <c r="G43" s="73"/>
      <c r="H43" s="72"/>
      <c r="I43" s="74">
        <f>IF(H43=Tablas!$B$5,Tablas!$C$5,VLOOKUP(H43,Tablas!$B$5:$D$40,2,FALSE))</f>
        <v>1</v>
      </c>
      <c r="J43" s="71">
        <f>IF(I43=0,"",VLOOKUP(I43,Tablas!$C$5:$D$40,2,FALSE))</f>
        <v>0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35"/>
        <v>0</v>
      </c>
      <c r="S43" s="39">
        <v>1</v>
      </c>
      <c r="T43" s="41">
        <f t="shared" si="36"/>
        <v>0</v>
      </c>
      <c r="U43" s="42">
        <f t="shared" si="75"/>
        <v>0</v>
      </c>
      <c r="V43" s="43">
        <f t="shared" si="76"/>
        <v>0</v>
      </c>
      <c r="W43" s="193">
        <f t="shared" si="11"/>
        <v>12</v>
      </c>
      <c r="X43" s="44">
        <f t="shared" si="77"/>
        <v>0</v>
      </c>
      <c r="Y43" s="45">
        <f t="shared" si="78"/>
        <v>0</v>
      </c>
      <c r="Z43" s="46" t="s">
        <v>0</v>
      </c>
      <c r="AA43" s="39">
        <v>1</v>
      </c>
      <c r="AB43" s="47">
        <f t="shared" si="79"/>
        <v>0</v>
      </c>
      <c r="AC43" s="39">
        <v>1</v>
      </c>
      <c r="AD43" s="47">
        <f t="shared" si="80"/>
        <v>0</v>
      </c>
      <c r="AE43" s="39">
        <v>1</v>
      </c>
      <c r="AF43" s="47">
        <f t="shared" si="81"/>
        <v>0</v>
      </c>
      <c r="AG43" s="62"/>
      <c r="AH43" s="194">
        <f t="shared" si="44"/>
        <v>3</v>
      </c>
      <c r="AI43" s="49">
        <f t="shared" si="61"/>
        <v>0</v>
      </c>
      <c r="AJ43" s="50">
        <f t="shared" si="62"/>
        <v>0</v>
      </c>
      <c r="AK43" s="62"/>
      <c r="AL43" s="194">
        <f t="shared" si="47"/>
        <v>3</v>
      </c>
      <c r="AM43" s="49">
        <f t="shared" si="63"/>
        <v>0</v>
      </c>
      <c r="AN43" s="50">
        <f t="shared" si="64"/>
        <v>0</v>
      </c>
      <c r="AO43" s="62"/>
      <c r="AP43" s="49">
        <f t="shared" si="65"/>
        <v>0</v>
      </c>
      <c r="AQ43" s="50">
        <f t="shared" si="66"/>
        <v>0</v>
      </c>
      <c r="AR43" s="62"/>
      <c r="AS43" s="49">
        <f t="shared" si="67"/>
        <v>0</v>
      </c>
      <c r="AT43" s="50">
        <f t="shared" si="68"/>
        <v>0</v>
      </c>
      <c r="AU43" s="62"/>
      <c r="AV43" s="49">
        <f t="shared" si="69"/>
        <v>0</v>
      </c>
      <c r="AW43" s="50">
        <f t="shared" si="70"/>
        <v>0</v>
      </c>
      <c r="AX43" s="62"/>
      <c r="AY43" s="49">
        <f t="shared" si="71"/>
        <v>0</v>
      </c>
      <c r="AZ43" s="50">
        <f t="shared" si="72"/>
        <v>0</v>
      </c>
      <c r="BA43" s="62"/>
      <c r="BB43" s="49">
        <f t="shared" si="73"/>
        <v>0</v>
      </c>
      <c r="BC43" s="50">
        <f t="shared" si="74"/>
        <v>0</v>
      </c>
      <c r="BD43" s="51">
        <f t="shared" si="82"/>
        <v>0</v>
      </c>
    </row>
    <row r="44" spans="1:56" hidden="1">
      <c r="A44" s="32"/>
      <c r="B44" s="61"/>
      <c r="C44" s="33"/>
      <c r="D44" s="34"/>
      <c r="E44" s="35"/>
      <c r="F44" s="36"/>
      <c r="G44" s="73"/>
      <c r="H44" s="72"/>
      <c r="I44" s="74">
        <f>IF(H44=Tablas!$B$5,Tablas!$C$5,VLOOKUP(H44,Tablas!$B$5:$D$40,2,FALSE))</f>
        <v>1</v>
      </c>
      <c r="J44" s="71">
        <f>IF(I44=0,"",VLOOKUP(I44,Tablas!$C$5:$D$40,2,FALSE))</f>
        <v>0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35"/>
        <v>0</v>
      </c>
      <c r="S44" s="39">
        <v>1</v>
      </c>
      <c r="T44" s="41">
        <f t="shared" si="36"/>
        <v>0</v>
      </c>
      <c r="U44" s="42">
        <f t="shared" si="75"/>
        <v>0</v>
      </c>
      <c r="V44" s="43">
        <f t="shared" si="76"/>
        <v>0</v>
      </c>
      <c r="W44" s="193">
        <f t="shared" si="11"/>
        <v>12</v>
      </c>
      <c r="X44" s="44">
        <f t="shared" si="77"/>
        <v>0</v>
      </c>
      <c r="Y44" s="45">
        <f t="shared" si="78"/>
        <v>0</v>
      </c>
      <c r="Z44" s="46" t="s">
        <v>0</v>
      </c>
      <c r="AA44" s="39">
        <v>1</v>
      </c>
      <c r="AB44" s="47">
        <f t="shared" si="79"/>
        <v>0</v>
      </c>
      <c r="AC44" s="39">
        <v>1</v>
      </c>
      <c r="AD44" s="47">
        <f t="shared" si="80"/>
        <v>0</v>
      </c>
      <c r="AE44" s="39">
        <v>1</v>
      </c>
      <c r="AF44" s="47">
        <f t="shared" si="81"/>
        <v>0</v>
      </c>
      <c r="AG44" s="62"/>
      <c r="AH44" s="194">
        <f t="shared" si="44"/>
        <v>3</v>
      </c>
      <c r="AI44" s="49">
        <f t="shared" si="61"/>
        <v>0</v>
      </c>
      <c r="AJ44" s="50">
        <f t="shared" si="62"/>
        <v>0</v>
      </c>
      <c r="AK44" s="62"/>
      <c r="AL44" s="194">
        <f t="shared" si="47"/>
        <v>3</v>
      </c>
      <c r="AM44" s="49">
        <f t="shared" si="63"/>
        <v>0</v>
      </c>
      <c r="AN44" s="50">
        <f t="shared" si="64"/>
        <v>0</v>
      </c>
      <c r="AO44" s="62"/>
      <c r="AP44" s="49">
        <f t="shared" si="65"/>
        <v>0</v>
      </c>
      <c r="AQ44" s="50">
        <f t="shared" si="66"/>
        <v>0</v>
      </c>
      <c r="AR44" s="62"/>
      <c r="AS44" s="49">
        <f t="shared" si="67"/>
        <v>0</v>
      </c>
      <c r="AT44" s="50">
        <f t="shared" si="68"/>
        <v>0</v>
      </c>
      <c r="AU44" s="62"/>
      <c r="AV44" s="49">
        <f t="shared" si="69"/>
        <v>0</v>
      </c>
      <c r="AW44" s="50">
        <f t="shared" si="70"/>
        <v>0</v>
      </c>
      <c r="AX44" s="62"/>
      <c r="AY44" s="49">
        <f t="shared" si="71"/>
        <v>0</v>
      </c>
      <c r="AZ44" s="50">
        <f t="shared" si="72"/>
        <v>0</v>
      </c>
      <c r="BA44" s="62"/>
      <c r="BB44" s="49">
        <f t="shared" si="73"/>
        <v>0</v>
      </c>
      <c r="BC44" s="50">
        <f t="shared" si="74"/>
        <v>0</v>
      </c>
      <c r="BD44" s="51">
        <f t="shared" si="82"/>
        <v>0</v>
      </c>
    </row>
    <row r="45" spans="1:56" hidden="1">
      <c r="A45" s="32"/>
      <c r="B45" s="61"/>
      <c r="C45" s="33"/>
      <c r="D45" s="34"/>
      <c r="E45" s="35"/>
      <c r="F45" s="36"/>
      <c r="G45" s="73"/>
      <c r="H45" s="72"/>
      <c r="I45" s="74">
        <f>IF(H45=Tablas!$B$5,Tablas!$C$5,VLOOKUP(H45,Tablas!$B$5:$D$40,2,FALSE))</f>
        <v>1</v>
      </c>
      <c r="J45" s="71">
        <f>IF(I45=0,"",VLOOKUP(I45,Tablas!$C$5:$D$40,2,FALSE))</f>
        <v>0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35"/>
        <v>0</v>
      </c>
      <c r="S45" s="39">
        <v>1</v>
      </c>
      <c r="T45" s="41">
        <f t="shared" si="36"/>
        <v>0</v>
      </c>
      <c r="U45" s="42">
        <f t="shared" si="75"/>
        <v>0</v>
      </c>
      <c r="V45" s="43">
        <f t="shared" si="76"/>
        <v>0</v>
      </c>
      <c r="W45" s="193">
        <f t="shared" si="11"/>
        <v>12</v>
      </c>
      <c r="X45" s="44">
        <f t="shared" si="77"/>
        <v>0</v>
      </c>
      <c r="Y45" s="45">
        <f t="shared" si="78"/>
        <v>0</v>
      </c>
      <c r="Z45" s="46" t="s">
        <v>0</v>
      </c>
      <c r="AA45" s="39">
        <v>1</v>
      </c>
      <c r="AB45" s="47">
        <f t="shared" si="79"/>
        <v>0</v>
      </c>
      <c r="AC45" s="39">
        <v>1</v>
      </c>
      <c r="AD45" s="47">
        <f t="shared" si="80"/>
        <v>0</v>
      </c>
      <c r="AE45" s="39">
        <v>1</v>
      </c>
      <c r="AF45" s="47">
        <f t="shared" si="81"/>
        <v>0</v>
      </c>
      <c r="AG45" s="62"/>
      <c r="AH45" s="194">
        <f t="shared" si="44"/>
        <v>3</v>
      </c>
      <c r="AI45" s="49">
        <f t="shared" si="61"/>
        <v>0</v>
      </c>
      <c r="AJ45" s="50">
        <f t="shared" si="62"/>
        <v>0</v>
      </c>
      <c r="AK45" s="62"/>
      <c r="AL45" s="194">
        <f t="shared" si="47"/>
        <v>3</v>
      </c>
      <c r="AM45" s="49">
        <f t="shared" si="63"/>
        <v>0</v>
      </c>
      <c r="AN45" s="50">
        <f t="shared" si="64"/>
        <v>0</v>
      </c>
      <c r="AO45" s="62"/>
      <c r="AP45" s="49">
        <f t="shared" si="65"/>
        <v>0</v>
      </c>
      <c r="AQ45" s="50">
        <f t="shared" si="66"/>
        <v>0</v>
      </c>
      <c r="AR45" s="62"/>
      <c r="AS45" s="49">
        <f t="shared" si="67"/>
        <v>0</v>
      </c>
      <c r="AT45" s="50">
        <f t="shared" si="68"/>
        <v>0</v>
      </c>
      <c r="AU45" s="62"/>
      <c r="AV45" s="49">
        <f t="shared" si="69"/>
        <v>0</v>
      </c>
      <c r="AW45" s="50">
        <f t="shared" si="70"/>
        <v>0</v>
      </c>
      <c r="AX45" s="62"/>
      <c r="AY45" s="49">
        <f t="shared" si="71"/>
        <v>0</v>
      </c>
      <c r="AZ45" s="50">
        <f t="shared" si="72"/>
        <v>0</v>
      </c>
      <c r="BA45" s="62"/>
      <c r="BB45" s="49">
        <f t="shared" si="73"/>
        <v>0</v>
      </c>
      <c r="BC45" s="50">
        <f t="shared" si="74"/>
        <v>0</v>
      </c>
      <c r="BD45" s="51">
        <f t="shared" si="82"/>
        <v>0</v>
      </c>
    </row>
    <row r="46" spans="1:56" hidden="1">
      <c r="A46" s="32"/>
      <c r="B46" s="61"/>
      <c r="C46" s="33"/>
      <c r="D46" s="34"/>
      <c r="E46" s="35"/>
      <c r="F46" s="36"/>
      <c r="G46" s="73"/>
      <c r="H46" s="72"/>
      <c r="I46" s="74">
        <f>IF(H46=Tablas!$B$5,Tablas!$C$5,VLOOKUP(H46,Tablas!$B$5:$D$40,2,FALSE))</f>
        <v>1</v>
      </c>
      <c r="J46" s="71">
        <f>IF(I46=0,"",VLOOKUP(I46,Tablas!$C$5:$D$40,2,FALSE))</f>
        <v>0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35"/>
        <v>0</v>
      </c>
      <c r="S46" s="39">
        <v>1</v>
      </c>
      <c r="T46" s="41">
        <f t="shared" si="36"/>
        <v>0</v>
      </c>
      <c r="U46" s="42">
        <f t="shared" si="75"/>
        <v>0</v>
      </c>
      <c r="V46" s="43">
        <f t="shared" si="76"/>
        <v>0</v>
      </c>
      <c r="W46" s="193">
        <f t="shared" si="11"/>
        <v>12</v>
      </c>
      <c r="X46" s="44">
        <f t="shared" si="77"/>
        <v>0</v>
      </c>
      <c r="Y46" s="45">
        <f t="shared" si="78"/>
        <v>0</v>
      </c>
      <c r="Z46" s="46" t="s">
        <v>0</v>
      </c>
      <c r="AA46" s="39">
        <v>1</v>
      </c>
      <c r="AB46" s="47">
        <f t="shared" si="79"/>
        <v>0</v>
      </c>
      <c r="AC46" s="39">
        <v>1</v>
      </c>
      <c r="AD46" s="47">
        <f t="shared" si="80"/>
        <v>0</v>
      </c>
      <c r="AE46" s="39">
        <v>1</v>
      </c>
      <c r="AF46" s="47">
        <f t="shared" si="81"/>
        <v>0</v>
      </c>
      <c r="AG46" s="62"/>
      <c r="AH46" s="194">
        <f t="shared" si="44"/>
        <v>3</v>
      </c>
      <c r="AI46" s="49">
        <f t="shared" si="61"/>
        <v>0</v>
      </c>
      <c r="AJ46" s="50">
        <f t="shared" si="62"/>
        <v>0</v>
      </c>
      <c r="AK46" s="62"/>
      <c r="AL46" s="194">
        <f t="shared" si="47"/>
        <v>3</v>
      </c>
      <c r="AM46" s="49">
        <f t="shared" si="63"/>
        <v>0</v>
      </c>
      <c r="AN46" s="50">
        <f t="shared" si="64"/>
        <v>0</v>
      </c>
      <c r="AO46" s="62"/>
      <c r="AP46" s="49">
        <f t="shared" si="65"/>
        <v>0</v>
      </c>
      <c r="AQ46" s="50">
        <f t="shared" si="66"/>
        <v>0</v>
      </c>
      <c r="AR46" s="62"/>
      <c r="AS46" s="49">
        <f t="shared" si="67"/>
        <v>0</v>
      </c>
      <c r="AT46" s="50">
        <f t="shared" si="68"/>
        <v>0</v>
      </c>
      <c r="AU46" s="62"/>
      <c r="AV46" s="49">
        <f t="shared" si="69"/>
        <v>0</v>
      </c>
      <c r="AW46" s="50">
        <f t="shared" si="70"/>
        <v>0</v>
      </c>
      <c r="AX46" s="62"/>
      <c r="AY46" s="49">
        <f t="shared" si="71"/>
        <v>0</v>
      </c>
      <c r="AZ46" s="50">
        <f t="shared" si="72"/>
        <v>0</v>
      </c>
      <c r="BA46" s="62"/>
      <c r="BB46" s="49">
        <f t="shared" si="73"/>
        <v>0</v>
      </c>
      <c r="BC46" s="50">
        <f t="shared" si="74"/>
        <v>0</v>
      </c>
      <c r="BD46" s="51">
        <f t="shared" si="82"/>
        <v>0</v>
      </c>
    </row>
    <row r="47" spans="1:56" hidden="1">
      <c r="A47" s="32"/>
      <c r="B47" s="61"/>
      <c r="C47" s="33"/>
      <c r="D47" s="34"/>
      <c r="E47" s="35"/>
      <c r="F47" s="36"/>
      <c r="G47" s="73"/>
      <c r="H47" s="72"/>
      <c r="I47" s="74">
        <f>IF(H47=Tablas!$B$5,Tablas!$C$5,VLOOKUP(H47,Tablas!$B$5:$D$40,2,FALSE))</f>
        <v>1</v>
      </c>
      <c r="J47" s="71">
        <f>IF(I47=0,"",VLOOKUP(I47,Tablas!$C$5:$D$40,2,FALSE))</f>
        <v>0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35"/>
        <v>0</v>
      </c>
      <c r="S47" s="39">
        <v>1</v>
      </c>
      <c r="T47" s="41">
        <f t="shared" si="36"/>
        <v>0</v>
      </c>
      <c r="U47" s="42">
        <f t="shared" si="75"/>
        <v>0</v>
      </c>
      <c r="V47" s="43">
        <f t="shared" si="76"/>
        <v>0</v>
      </c>
      <c r="W47" s="193">
        <f t="shared" si="11"/>
        <v>12</v>
      </c>
      <c r="X47" s="44">
        <f t="shared" si="77"/>
        <v>0</v>
      </c>
      <c r="Y47" s="45">
        <f t="shared" si="78"/>
        <v>0</v>
      </c>
      <c r="Z47" s="46" t="s">
        <v>0</v>
      </c>
      <c r="AA47" s="39">
        <v>1</v>
      </c>
      <c r="AB47" s="47">
        <f t="shared" si="79"/>
        <v>0</v>
      </c>
      <c r="AC47" s="39">
        <v>1</v>
      </c>
      <c r="AD47" s="47">
        <f t="shared" si="80"/>
        <v>0</v>
      </c>
      <c r="AE47" s="39">
        <v>1</v>
      </c>
      <c r="AF47" s="47">
        <f t="shared" si="81"/>
        <v>0</v>
      </c>
      <c r="AG47" s="62"/>
      <c r="AH47" s="194">
        <f t="shared" si="44"/>
        <v>3</v>
      </c>
      <c r="AI47" s="49">
        <f t="shared" si="61"/>
        <v>0</v>
      </c>
      <c r="AJ47" s="50">
        <f t="shared" si="62"/>
        <v>0</v>
      </c>
      <c r="AK47" s="62"/>
      <c r="AL47" s="194">
        <f t="shared" si="47"/>
        <v>3</v>
      </c>
      <c r="AM47" s="49">
        <f t="shared" si="63"/>
        <v>0</v>
      </c>
      <c r="AN47" s="50">
        <f t="shared" si="64"/>
        <v>0</v>
      </c>
      <c r="AO47" s="62"/>
      <c r="AP47" s="49">
        <f t="shared" si="65"/>
        <v>0</v>
      </c>
      <c r="AQ47" s="50">
        <f t="shared" si="66"/>
        <v>0</v>
      </c>
      <c r="AR47" s="62"/>
      <c r="AS47" s="49">
        <f t="shared" si="67"/>
        <v>0</v>
      </c>
      <c r="AT47" s="50">
        <f t="shared" si="68"/>
        <v>0</v>
      </c>
      <c r="AU47" s="62"/>
      <c r="AV47" s="49">
        <f t="shared" si="69"/>
        <v>0</v>
      </c>
      <c r="AW47" s="50">
        <f t="shared" si="70"/>
        <v>0</v>
      </c>
      <c r="AX47" s="62"/>
      <c r="AY47" s="49">
        <f t="shared" si="71"/>
        <v>0</v>
      </c>
      <c r="AZ47" s="50">
        <f t="shared" si="72"/>
        <v>0</v>
      </c>
      <c r="BA47" s="62"/>
      <c r="BB47" s="49">
        <f t="shared" si="73"/>
        <v>0</v>
      </c>
      <c r="BC47" s="50">
        <f t="shared" si="74"/>
        <v>0</v>
      </c>
      <c r="BD47" s="51">
        <f t="shared" si="82"/>
        <v>0</v>
      </c>
    </row>
    <row r="48" spans="1:56" hidden="1">
      <c r="A48" s="32"/>
      <c r="B48" s="61"/>
      <c r="C48" s="33"/>
      <c r="D48" s="34"/>
      <c r="E48" s="35"/>
      <c r="F48" s="36"/>
      <c r="G48" s="73"/>
      <c r="H48" s="72"/>
      <c r="I48" s="74">
        <f>IF(H48=Tablas!$B$5,Tablas!$C$5,VLOOKUP(H48,Tablas!$B$5:$D$40,2,FALSE))</f>
        <v>1</v>
      </c>
      <c r="J48" s="71">
        <f>IF(I48=0,"",VLOOKUP(I48,Tablas!$C$5:$D$40,2,FALSE))</f>
        <v>0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35"/>
        <v>0</v>
      </c>
      <c r="S48" s="39">
        <v>1</v>
      </c>
      <c r="T48" s="41">
        <f t="shared" si="36"/>
        <v>0</v>
      </c>
      <c r="U48" s="42">
        <f t="shared" si="75"/>
        <v>0</v>
      </c>
      <c r="V48" s="43">
        <f t="shared" si="76"/>
        <v>0</v>
      </c>
      <c r="W48" s="193">
        <f t="shared" si="11"/>
        <v>12</v>
      </c>
      <c r="X48" s="44">
        <f t="shared" si="77"/>
        <v>0</v>
      </c>
      <c r="Y48" s="45">
        <f t="shared" si="78"/>
        <v>0</v>
      </c>
      <c r="Z48" s="46" t="s">
        <v>0</v>
      </c>
      <c r="AA48" s="39">
        <v>1</v>
      </c>
      <c r="AB48" s="47">
        <f t="shared" si="79"/>
        <v>0</v>
      </c>
      <c r="AC48" s="39">
        <v>1</v>
      </c>
      <c r="AD48" s="47">
        <f t="shared" si="80"/>
        <v>0</v>
      </c>
      <c r="AE48" s="39">
        <v>1</v>
      </c>
      <c r="AF48" s="47">
        <f t="shared" si="81"/>
        <v>0</v>
      </c>
      <c r="AG48" s="62"/>
      <c r="AH48" s="194">
        <f t="shared" si="44"/>
        <v>3</v>
      </c>
      <c r="AI48" s="49">
        <f t="shared" si="61"/>
        <v>0</v>
      </c>
      <c r="AJ48" s="50">
        <f t="shared" si="62"/>
        <v>0</v>
      </c>
      <c r="AK48" s="62"/>
      <c r="AL48" s="194">
        <f t="shared" si="47"/>
        <v>3</v>
      </c>
      <c r="AM48" s="49">
        <f t="shared" si="63"/>
        <v>0</v>
      </c>
      <c r="AN48" s="50">
        <f t="shared" si="64"/>
        <v>0</v>
      </c>
      <c r="AO48" s="62"/>
      <c r="AP48" s="49">
        <f t="shared" si="65"/>
        <v>0</v>
      </c>
      <c r="AQ48" s="50">
        <f t="shared" si="66"/>
        <v>0</v>
      </c>
      <c r="AR48" s="62"/>
      <c r="AS48" s="49">
        <f t="shared" si="67"/>
        <v>0</v>
      </c>
      <c r="AT48" s="50">
        <f t="shared" si="68"/>
        <v>0</v>
      </c>
      <c r="AU48" s="62"/>
      <c r="AV48" s="49">
        <f t="shared" si="69"/>
        <v>0</v>
      </c>
      <c r="AW48" s="50">
        <f t="shared" si="70"/>
        <v>0</v>
      </c>
      <c r="AX48" s="62"/>
      <c r="AY48" s="49">
        <f t="shared" si="71"/>
        <v>0</v>
      </c>
      <c r="AZ48" s="50">
        <f t="shared" si="72"/>
        <v>0</v>
      </c>
      <c r="BA48" s="62"/>
      <c r="BB48" s="49">
        <f t="shared" si="73"/>
        <v>0</v>
      </c>
      <c r="BC48" s="50">
        <f t="shared" si="74"/>
        <v>0</v>
      </c>
      <c r="BD48" s="51">
        <f t="shared" si="82"/>
        <v>0</v>
      </c>
    </row>
    <row r="49" spans="1:56" hidden="1">
      <c r="A49" s="32"/>
      <c r="B49" s="61"/>
      <c r="C49" s="33"/>
      <c r="D49" s="34"/>
      <c r="E49" s="35"/>
      <c r="F49" s="36"/>
      <c r="G49" s="73"/>
      <c r="H49" s="72"/>
      <c r="I49" s="74">
        <f>IF(H49=Tablas!$B$5,Tablas!$C$5,VLOOKUP(H49,Tablas!$B$5:$D$40,2,FALSE))</f>
        <v>1</v>
      </c>
      <c r="J49" s="71">
        <f>IF(I49=0,"",VLOOKUP(I49,Tablas!$C$5:$D$40,2,FALSE))</f>
        <v>0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35"/>
        <v>0</v>
      </c>
      <c r="S49" s="39">
        <v>1</v>
      </c>
      <c r="T49" s="41">
        <f t="shared" si="36"/>
        <v>0</v>
      </c>
      <c r="U49" s="42">
        <f t="shared" si="75"/>
        <v>0</v>
      </c>
      <c r="V49" s="43">
        <f t="shared" si="76"/>
        <v>0</v>
      </c>
      <c r="W49" s="193">
        <f t="shared" si="11"/>
        <v>12</v>
      </c>
      <c r="X49" s="44">
        <f t="shared" si="77"/>
        <v>0</v>
      </c>
      <c r="Y49" s="45">
        <f t="shared" si="78"/>
        <v>0</v>
      </c>
      <c r="Z49" s="46" t="s">
        <v>0</v>
      </c>
      <c r="AA49" s="39">
        <v>1</v>
      </c>
      <c r="AB49" s="47">
        <f t="shared" si="79"/>
        <v>0</v>
      </c>
      <c r="AC49" s="39">
        <v>1</v>
      </c>
      <c r="AD49" s="47">
        <f t="shared" si="80"/>
        <v>0</v>
      </c>
      <c r="AE49" s="39">
        <v>1</v>
      </c>
      <c r="AF49" s="47">
        <f t="shared" si="81"/>
        <v>0</v>
      </c>
      <c r="AG49" s="62"/>
      <c r="AH49" s="194">
        <f t="shared" si="44"/>
        <v>3</v>
      </c>
      <c r="AI49" s="49">
        <f t="shared" si="61"/>
        <v>0</v>
      </c>
      <c r="AJ49" s="50">
        <f t="shared" si="62"/>
        <v>0</v>
      </c>
      <c r="AK49" s="62"/>
      <c r="AL49" s="194">
        <f t="shared" si="47"/>
        <v>3</v>
      </c>
      <c r="AM49" s="49">
        <f t="shared" si="63"/>
        <v>0</v>
      </c>
      <c r="AN49" s="50">
        <f t="shared" si="64"/>
        <v>0</v>
      </c>
      <c r="AO49" s="62"/>
      <c r="AP49" s="49">
        <f t="shared" si="65"/>
        <v>0</v>
      </c>
      <c r="AQ49" s="50">
        <f t="shared" si="66"/>
        <v>0</v>
      </c>
      <c r="AR49" s="62"/>
      <c r="AS49" s="49">
        <f t="shared" si="67"/>
        <v>0</v>
      </c>
      <c r="AT49" s="50">
        <f t="shared" si="68"/>
        <v>0</v>
      </c>
      <c r="AU49" s="62"/>
      <c r="AV49" s="49">
        <f t="shared" si="69"/>
        <v>0</v>
      </c>
      <c r="AW49" s="50">
        <f t="shared" si="70"/>
        <v>0</v>
      </c>
      <c r="AX49" s="62"/>
      <c r="AY49" s="49">
        <f t="shared" si="71"/>
        <v>0</v>
      </c>
      <c r="AZ49" s="50">
        <f t="shared" si="72"/>
        <v>0</v>
      </c>
      <c r="BA49" s="62"/>
      <c r="BB49" s="49">
        <f t="shared" si="73"/>
        <v>0</v>
      </c>
      <c r="BC49" s="50">
        <f t="shared" si="74"/>
        <v>0</v>
      </c>
      <c r="BD49" s="51">
        <f t="shared" si="82"/>
        <v>0</v>
      </c>
    </row>
    <row r="50" spans="1:56" hidden="1">
      <c r="A50" s="32"/>
      <c r="B50" s="61"/>
      <c r="C50" s="33"/>
      <c r="D50" s="34"/>
      <c r="E50" s="35"/>
      <c r="F50" s="36"/>
      <c r="G50" s="73"/>
      <c r="H50" s="72"/>
      <c r="I50" s="74">
        <f>IF(H50=Tablas!$B$5,Tablas!$C$5,VLOOKUP(H50,Tablas!$B$5:$D$40,2,FALSE))</f>
        <v>1</v>
      </c>
      <c r="J50" s="71">
        <f>IF(I50=0,"",VLOOKUP(I50,Tablas!$C$5:$D$40,2,FALSE))</f>
        <v>0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35"/>
        <v>0</v>
      </c>
      <c r="S50" s="39">
        <v>1</v>
      </c>
      <c r="T50" s="41">
        <f t="shared" si="36"/>
        <v>0</v>
      </c>
      <c r="U50" s="42">
        <f t="shared" si="75"/>
        <v>0</v>
      </c>
      <c r="V50" s="43">
        <f t="shared" si="76"/>
        <v>0</v>
      </c>
      <c r="W50" s="193">
        <f t="shared" si="11"/>
        <v>12</v>
      </c>
      <c r="X50" s="44">
        <f t="shared" si="77"/>
        <v>0</v>
      </c>
      <c r="Y50" s="45">
        <f t="shared" si="78"/>
        <v>0</v>
      </c>
      <c r="Z50" s="46" t="s">
        <v>0</v>
      </c>
      <c r="AA50" s="39">
        <v>1</v>
      </c>
      <c r="AB50" s="47">
        <f t="shared" si="79"/>
        <v>0</v>
      </c>
      <c r="AC50" s="39">
        <v>1</v>
      </c>
      <c r="AD50" s="47">
        <f t="shared" si="80"/>
        <v>0</v>
      </c>
      <c r="AE50" s="39">
        <v>1</v>
      </c>
      <c r="AF50" s="47">
        <f t="shared" si="81"/>
        <v>0</v>
      </c>
      <c r="AG50" s="62"/>
      <c r="AH50" s="194">
        <f t="shared" si="44"/>
        <v>3</v>
      </c>
      <c r="AI50" s="49">
        <f t="shared" si="61"/>
        <v>0</v>
      </c>
      <c r="AJ50" s="50">
        <f t="shared" si="62"/>
        <v>0</v>
      </c>
      <c r="AK50" s="62"/>
      <c r="AL50" s="194">
        <f t="shared" si="47"/>
        <v>3</v>
      </c>
      <c r="AM50" s="49">
        <f t="shared" si="63"/>
        <v>0</v>
      </c>
      <c r="AN50" s="50">
        <f t="shared" si="64"/>
        <v>0</v>
      </c>
      <c r="AO50" s="62"/>
      <c r="AP50" s="49">
        <f t="shared" si="65"/>
        <v>0</v>
      </c>
      <c r="AQ50" s="50">
        <f t="shared" si="66"/>
        <v>0</v>
      </c>
      <c r="AR50" s="62"/>
      <c r="AS50" s="49">
        <f t="shared" si="67"/>
        <v>0</v>
      </c>
      <c r="AT50" s="50">
        <f t="shared" si="68"/>
        <v>0</v>
      </c>
      <c r="AU50" s="62"/>
      <c r="AV50" s="49">
        <f t="shared" si="69"/>
        <v>0</v>
      </c>
      <c r="AW50" s="50">
        <f t="shared" si="70"/>
        <v>0</v>
      </c>
      <c r="AX50" s="62"/>
      <c r="AY50" s="49">
        <f t="shared" si="71"/>
        <v>0</v>
      </c>
      <c r="AZ50" s="50">
        <f t="shared" si="72"/>
        <v>0</v>
      </c>
      <c r="BA50" s="62"/>
      <c r="BB50" s="49">
        <f t="shared" si="73"/>
        <v>0</v>
      </c>
      <c r="BC50" s="50">
        <f t="shared" si="74"/>
        <v>0</v>
      </c>
      <c r="BD50" s="51">
        <f t="shared" si="82"/>
        <v>0</v>
      </c>
    </row>
    <row r="51" spans="1:56" hidden="1">
      <c r="A51" s="32"/>
      <c r="B51" s="61"/>
      <c r="C51" s="33"/>
      <c r="D51" s="34"/>
      <c r="E51" s="35"/>
      <c r="F51" s="36"/>
      <c r="G51" s="73"/>
      <c r="H51" s="72"/>
      <c r="I51" s="74">
        <f>IF(H51=Tablas!$B$5,Tablas!$C$5,VLOOKUP(H51,Tablas!$B$5:$D$40,2,FALSE))</f>
        <v>1</v>
      </c>
      <c r="J51" s="71">
        <f>IF(I51=0,"",VLOOKUP(I51,Tablas!$C$5:$D$40,2,FALSE))</f>
        <v>0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35"/>
        <v>0</v>
      </c>
      <c r="S51" s="39">
        <v>1</v>
      </c>
      <c r="T51" s="41">
        <f t="shared" si="36"/>
        <v>0</v>
      </c>
      <c r="U51" s="42">
        <f t="shared" si="75"/>
        <v>0</v>
      </c>
      <c r="V51" s="43">
        <f t="shared" si="76"/>
        <v>0</v>
      </c>
      <c r="W51" s="193">
        <f t="shared" si="11"/>
        <v>12</v>
      </c>
      <c r="X51" s="44">
        <f t="shared" si="77"/>
        <v>0</v>
      </c>
      <c r="Y51" s="45">
        <f t="shared" si="78"/>
        <v>0</v>
      </c>
      <c r="Z51" s="46" t="s">
        <v>0</v>
      </c>
      <c r="AA51" s="39">
        <v>1</v>
      </c>
      <c r="AB51" s="47">
        <f t="shared" si="79"/>
        <v>0</v>
      </c>
      <c r="AC51" s="39">
        <v>1</v>
      </c>
      <c r="AD51" s="47">
        <f t="shared" si="80"/>
        <v>0</v>
      </c>
      <c r="AE51" s="39">
        <v>1</v>
      </c>
      <c r="AF51" s="47">
        <f t="shared" si="81"/>
        <v>0</v>
      </c>
      <c r="AG51" s="62"/>
      <c r="AH51" s="194">
        <f t="shared" si="44"/>
        <v>3</v>
      </c>
      <c r="AI51" s="49">
        <f t="shared" si="61"/>
        <v>0</v>
      </c>
      <c r="AJ51" s="50">
        <f t="shared" si="62"/>
        <v>0</v>
      </c>
      <c r="AK51" s="62"/>
      <c r="AL51" s="194">
        <f t="shared" si="47"/>
        <v>3</v>
      </c>
      <c r="AM51" s="49">
        <f t="shared" si="63"/>
        <v>0</v>
      </c>
      <c r="AN51" s="50">
        <f t="shared" si="64"/>
        <v>0</v>
      </c>
      <c r="AO51" s="62"/>
      <c r="AP51" s="49">
        <f t="shared" si="65"/>
        <v>0</v>
      </c>
      <c r="AQ51" s="50">
        <f t="shared" si="66"/>
        <v>0</v>
      </c>
      <c r="AR51" s="62"/>
      <c r="AS51" s="49">
        <f t="shared" si="67"/>
        <v>0</v>
      </c>
      <c r="AT51" s="50">
        <f t="shared" si="68"/>
        <v>0</v>
      </c>
      <c r="AU51" s="62"/>
      <c r="AV51" s="49">
        <f t="shared" si="69"/>
        <v>0</v>
      </c>
      <c r="AW51" s="50">
        <f t="shared" si="70"/>
        <v>0</v>
      </c>
      <c r="AX51" s="62"/>
      <c r="AY51" s="49">
        <f t="shared" si="71"/>
        <v>0</v>
      </c>
      <c r="AZ51" s="50">
        <f t="shared" si="72"/>
        <v>0</v>
      </c>
      <c r="BA51" s="62"/>
      <c r="BB51" s="49">
        <f t="shared" si="73"/>
        <v>0</v>
      </c>
      <c r="BC51" s="50">
        <f t="shared" si="74"/>
        <v>0</v>
      </c>
      <c r="BD51" s="51">
        <f t="shared" si="82"/>
        <v>0</v>
      </c>
    </row>
    <row r="52" spans="1:56" hidden="1">
      <c r="A52" s="32"/>
      <c r="B52" s="61"/>
      <c r="C52" s="33"/>
      <c r="D52" s="34"/>
      <c r="E52" s="35"/>
      <c r="F52" s="36"/>
      <c r="G52" s="73"/>
      <c r="H52" s="72"/>
      <c r="I52" s="74">
        <f>IF(H52=Tablas!$B$5,Tablas!$C$5,VLOOKUP(H52,Tablas!$B$5:$D$40,2,FALSE))</f>
        <v>1</v>
      </c>
      <c r="J52" s="71">
        <f>IF(I52=0,"",VLOOKUP(I52,Tablas!$C$5:$D$40,2,FALSE))</f>
        <v>0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35"/>
        <v>0</v>
      </c>
      <c r="S52" s="39">
        <v>1</v>
      </c>
      <c r="T52" s="41">
        <f t="shared" si="36"/>
        <v>0</v>
      </c>
      <c r="U52" s="42">
        <f t="shared" si="75"/>
        <v>0</v>
      </c>
      <c r="V52" s="43">
        <f t="shared" si="76"/>
        <v>0</v>
      </c>
      <c r="W52" s="193">
        <f t="shared" si="11"/>
        <v>12</v>
      </c>
      <c r="X52" s="44">
        <f t="shared" si="77"/>
        <v>0</v>
      </c>
      <c r="Y52" s="45">
        <f t="shared" si="78"/>
        <v>0</v>
      </c>
      <c r="Z52" s="46" t="s">
        <v>0</v>
      </c>
      <c r="AA52" s="39">
        <v>1</v>
      </c>
      <c r="AB52" s="47">
        <f t="shared" si="79"/>
        <v>0</v>
      </c>
      <c r="AC52" s="39">
        <v>1</v>
      </c>
      <c r="AD52" s="47">
        <f t="shared" si="80"/>
        <v>0</v>
      </c>
      <c r="AE52" s="39">
        <v>1</v>
      </c>
      <c r="AF52" s="47">
        <f t="shared" si="81"/>
        <v>0</v>
      </c>
      <c r="AG52" s="62"/>
      <c r="AH52" s="194">
        <f t="shared" si="44"/>
        <v>3</v>
      </c>
      <c r="AI52" s="49">
        <f t="shared" si="61"/>
        <v>0</v>
      </c>
      <c r="AJ52" s="50">
        <f t="shared" si="62"/>
        <v>0</v>
      </c>
      <c r="AK52" s="62"/>
      <c r="AL52" s="194">
        <f t="shared" si="47"/>
        <v>3</v>
      </c>
      <c r="AM52" s="49">
        <f t="shared" si="63"/>
        <v>0</v>
      </c>
      <c r="AN52" s="50">
        <f t="shared" si="64"/>
        <v>0</v>
      </c>
      <c r="AO52" s="62"/>
      <c r="AP52" s="49">
        <f t="shared" si="65"/>
        <v>0</v>
      </c>
      <c r="AQ52" s="50">
        <f t="shared" si="66"/>
        <v>0</v>
      </c>
      <c r="AR52" s="62"/>
      <c r="AS52" s="49">
        <f t="shared" si="67"/>
        <v>0</v>
      </c>
      <c r="AT52" s="50">
        <f t="shared" si="68"/>
        <v>0</v>
      </c>
      <c r="AU52" s="62"/>
      <c r="AV52" s="49">
        <f t="shared" si="69"/>
        <v>0</v>
      </c>
      <c r="AW52" s="50">
        <f t="shared" si="70"/>
        <v>0</v>
      </c>
      <c r="AX52" s="62"/>
      <c r="AY52" s="49">
        <f t="shared" si="71"/>
        <v>0</v>
      </c>
      <c r="AZ52" s="50">
        <f t="shared" si="72"/>
        <v>0</v>
      </c>
      <c r="BA52" s="62"/>
      <c r="BB52" s="49">
        <f t="shared" si="73"/>
        <v>0</v>
      </c>
      <c r="BC52" s="50">
        <f t="shared" si="74"/>
        <v>0</v>
      </c>
      <c r="BD52" s="51">
        <f t="shared" si="82"/>
        <v>0</v>
      </c>
    </row>
    <row r="53" spans="1:56" hidden="1">
      <c r="A53" s="32"/>
      <c r="B53" s="61"/>
      <c r="C53" s="33"/>
      <c r="D53" s="34"/>
      <c r="E53" s="35"/>
      <c r="F53" s="36"/>
      <c r="G53" s="73"/>
      <c r="H53" s="72"/>
      <c r="I53" s="74">
        <f>IF(H53=Tablas!$B$5,Tablas!$C$5,VLOOKUP(H53,Tablas!$B$5:$D$40,2,FALSE))</f>
        <v>1</v>
      </c>
      <c r="J53" s="71">
        <f>IF(I53=0,"",VLOOKUP(I53,Tablas!$C$5:$D$40,2,FALSE))</f>
        <v>0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35"/>
        <v>0</v>
      </c>
      <c r="S53" s="39">
        <v>1</v>
      </c>
      <c r="T53" s="41">
        <f t="shared" si="36"/>
        <v>0</v>
      </c>
      <c r="U53" s="42">
        <f t="shared" si="75"/>
        <v>0</v>
      </c>
      <c r="V53" s="43">
        <f t="shared" si="76"/>
        <v>0</v>
      </c>
      <c r="W53" s="193">
        <f t="shared" si="11"/>
        <v>12</v>
      </c>
      <c r="X53" s="44">
        <f t="shared" si="77"/>
        <v>0</v>
      </c>
      <c r="Y53" s="45">
        <f t="shared" si="78"/>
        <v>0</v>
      </c>
      <c r="Z53" s="46" t="s">
        <v>0</v>
      </c>
      <c r="AA53" s="39">
        <v>1</v>
      </c>
      <c r="AB53" s="47">
        <f t="shared" si="79"/>
        <v>0</v>
      </c>
      <c r="AC53" s="39">
        <v>1</v>
      </c>
      <c r="AD53" s="47">
        <f t="shared" si="80"/>
        <v>0</v>
      </c>
      <c r="AE53" s="39">
        <v>1</v>
      </c>
      <c r="AF53" s="47">
        <f t="shared" si="81"/>
        <v>0</v>
      </c>
      <c r="AG53" s="62"/>
      <c r="AH53" s="194">
        <f t="shared" si="44"/>
        <v>3</v>
      </c>
      <c r="AI53" s="49">
        <f t="shared" si="61"/>
        <v>0</v>
      </c>
      <c r="AJ53" s="50">
        <f t="shared" si="62"/>
        <v>0</v>
      </c>
      <c r="AK53" s="62"/>
      <c r="AL53" s="194">
        <f t="shared" si="47"/>
        <v>3</v>
      </c>
      <c r="AM53" s="49">
        <f t="shared" si="63"/>
        <v>0</v>
      </c>
      <c r="AN53" s="50">
        <f t="shared" si="64"/>
        <v>0</v>
      </c>
      <c r="AO53" s="48"/>
      <c r="AP53" s="49">
        <f t="shared" si="65"/>
        <v>0</v>
      </c>
      <c r="AQ53" s="50">
        <f t="shared" si="66"/>
        <v>0</v>
      </c>
      <c r="AR53" s="62"/>
      <c r="AS53" s="49">
        <f t="shared" si="67"/>
        <v>0</v>
      </c>
      <c r="AT53" s="50">
        <f t="shared" si="68"/>
        <v>0</v>
      </c>
      <c r="AU53" s="62"/>
      <c r="AV53" s="49">
        <f t="shared" si="69"/>
        <v>0</v>
      </c>
      <c r="AW53" s="50">
        <f t="shared" si="70"/>
        <v>0</v>
      </c>
      <c r="AX53" s="48"/>
      <c r="AY53" s="49">
        <f t="shared" si="71"/>
        <v>0</v>
      </c>
      <c r="AZ53" s="50">
        <f t="shared" si="72"/>
        <v>0</v>
      </c>
      <c r="BA53" s="62"/>
      <c r="BB53" s="49">
        <f t="shared" si="73"/>
        <v>0</v>
      </c>
      <c r="BC53" s="50">
        <f t="shared" si="74"/>
        <v>0</v>
      </c>
      <c r="BD53" s="51">
        <f t="shared" si="82"/>
        <v>0</v>
      </c>
    </row>
    <row r="54" spans="1:56" hidden="1">
      <c r="A54" s="32"/>
      <c r="B54" s="61"/>
      <c r="C54" s="33"/>
      <c r="D54" s="34"/>
      <c r="E54" s="35"/>
      <c r="F54" s="36"/>
      <c r="G54" s="73"/>
      <c r="H54" s="72"/>
      <c r="I54" s="74">
        <f>IF(H54=Tablas!$B$5,Tablas!$C$5,VLOOKUP(H54,Tablas!$B$5:$D$40,2,FALSE))</f>
        <v>1</v>
      </c>
      <c r="J54" s="71">
        <f>IF(I54=0,"",VLOOKUP(I54,Tablas!$C$5:$D$40,2,FALSE))</f>
        <v>0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35"/>
        <v>0</v>
      </c>
      <c r="S54" s="39">
        <v>1</v>
      </c>
      <c r="T54" s="41">
        <f t="shared" si="36"/>
        <v>0</v>
      </c>
      <c r="U54" s="42">
        <f t="shared" si="75"/>
        <v>0</v>
      </c>
      <c r="V54" s="43">
        <f t="shared" si="76"/>
        <v>0</v>
      </c>
      <c r="W54" s="193">
        <f t="shared" si="11"/>
        <v>12</v>
      </c>
      <c r="X54" s="44">
        <f t="shared" si="77"/>
        <v>0</v>
      </c>
      <c r="Y54" s="45">
        <f t="shared" si="78"/>
        <v>0</v>
      </c>
      <c r="Z54" s="46" t="s">
        <v>0</v>
      </c>
      <c r="AA54" s="39">
        <v>1</v>
      </c>
      <c r="AB54" s="47">
        <f t="shared" si="79"/>
        <v>0</v>
      </c>
      <c r="AC54" s="39">
        <v>1</v>
      </c>
      <c r="AD54" s="47">
        <f t="shared" si="80"/>
        <v>0</v>
      </c>
      <c r="AE54" s="39">
        <v>1</v>
      </c>
      <c r="AF54" s="47">
        <f t="shared" si="81"/>
        <v>0</v>
      </c>
      <c r="AG54" s="62"/>
      <c r="AH54" s="194">
        <f t="shared" si="44"/>
        <v>3</v>
      </c>
      <c r="AI54" s="49">
        <f t="shared" si="61"/>
        <v>0</v>
      </c>
      <c r="AJ54" s="50">
        <f t="shared" si="62"/>
        <v>0</v>
      </c>
      <c r="AK54" s="62"/>
      <c r="AL54" s="194">
        <f t="shared" si="47"/>
        <v>3</v>
      </c>
      <c r="AM54" s="49">
        <f t="shared" si="63"/>
        <v>0</v>
      </c>
      <c r="AN54" s="50">
        <f t="shared" si="64"/>
        <v>0</v>
      </c>
      <c r="AO54" s="48"/>
      <c r="AP54" s="49">
        <f t="shared" si="65"/>
        <v>0</v>
      </c>
      <c r="AQ54" s="50">
        <f t="shared" si="66"/>
        <v>0</v>
      </c>
      <c r="AR54" s="62"/>
      <c r="AS54" s="49">
        <f t="shared" si="67"/>
        <v>0</v>
      </c>
      <c r="AT54" s="50">
        <f t="shared" si="68"/>
        <v>0</v>
      </c>
      <c r="AU54" s="62"/>
      <c r="AV54" s="49">
        <f t="shared" si="69"/>
        <v>0</v>
      </c>
      <c r="AW54" s="50">
        <f t="shared" si="70"/>
        <v>0</v>
      </c>
      <c r="AX54" s="48"/>
      <c r="AY54" s="49">
        <f t="shared" si="71"/>
        <v>0</v>
      </c>
      <c r="AZ54" s="50">
        <f t="shared" si="72"/>
        <v>0</v>
      </c>
      <c r="BA54" s="62"/>
      <c r="BB54" s="49">
        <f t="shared" si="73"/>
        <v>0</v>
      </c>
      <c r="BC54" s="50">
        <f t="shared" si="74"/>
        <v>0</v>
      </c>
      <c r="BD54" s="51">
        <f t="shared" si="82"/>
        <v>0</v>
      </c>
    </row>
    <row r="55" spans="1:56" hidden="1">
      <c r="A55" s="32"/>
      <c r="B55" s="61"/>
      <c r="C55" s="33"/>
      <c r="D55" s="34"/>
      <c r="E55" s="35"/>
      <c r="F55" s="36"/>
      <c r="G55" s="73"/>
      <c r="H55" s="72"/>
      <c r="I55" s="74">
        <f>IF(H55=Tablas!$B$5,Tablas!$C$5,VLOOKUP(H55,Tablas!$B$5:$D$40,2,FALSE))</f>
        <v>1</v>
      </c>
      <c r="J55" s="71">
        <f>IF(I55=0,"",VLOOKUP(I55,Tablas!$C$5:$D$40,2,FALSE))</f>
        <v>0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35"/>
        <v>0</v>
      </c>
      <c r="S55" s="39">
        <v>1</v>
      </c>
      <c r="T55" s="41">
        <f t="shared" si="36"/>
        <v>0</v>
      </c>
      <c r="U55" s="42">
        <f t="shared" si="75"/>
        <v>0</v>
      </c>
      <c r="V55" s="43">
        <f t="shared" si="76"/>
        <v>0</v>
      </c>
      <c r="W55" s="193">
        <f t="shared" si="11"/>
        <v>12</v>
      </c>
      <c r="X55" s="44">
        <f t="shared" si="77"/>
        <v>0</v>
      </c>
      <c r="Y55" s="45">
        <f t="shared" si="78"/>
        <v>0</v>
      </c>
      <c r="Z55" s="46" t="s">
        <v>0</v>
      </c>
      <c r="AA55" s="39">
        <v>1</v>
      </c>
      <c r="AB55" s="47">
        <f t="shared" si="79"/>
        <v>0</v>
      </c>
      <c r="AC55" s="39">
        <v>1</v>
      </c>
      <c r="AD55" s="47">
        <f t="shared" si="80"/>
        <v>0</v>
      </c>
      <c r="AE55" s="39">
        <v>1</v>
      </c>
      <c r="AF55" s="47">
        <f t="shared" si="81"/>
        <v>0</v>
      </c>
      <c r="AG55" s="62"/>
      <c r="AH55" s="194">
        <f t="shared" si="44"/>
        <v>3</v>
      </c>
      <c r="AI55" s="49">
        <f t="shared" si="61"/>
        <v>0</v>
      </c>
      <c r="AJ55" s="50">
        <f t="shared" si="62"/>
        <v>0</v>
      </c>
      <c r="AK55" s="62"/>
      <c r="AL55" s="194">
        <f t="shared" si="47"/>
        <v>3</v>
      </c>
      <c r="AM55" s="49">
        <f t="shared" si="63"/>
        <v>0</v>
      </c>
      <c r="AN55" s="50">
        <f t="shared" si="64"/>
        <v>0</v>
      </c>
      <c r="AO55" s="48"/>
      <c r="AP55" s="49">
        <f t="shared" si="65"/>
        <v>0</v>
      </c>
      <c r="AQ55" s="50">
        <f t="shared" si="66"/>
        <v>0</v>
      </c>
      <c r="AR55" s="62"/>
      <c r="AS55" s="49">
        <f t="shared" si="67"/>
        <v>0</v>
      </c>
      <c r="AT55" s="50">
        <f t="shared" si="68"/>
        <v>0</v>
      </c>
      <c r="AU55" s="62"/>
      <c r="AV55" s="49">
        <f t="shared" si="69"/>
        <v>0</v>
      </c>
      <c r="AW55" s="50">
        <f t="shared" si="70"/>
        <v>0</v>
      </c>
      <c r="AX55" s="48"/>
      <c r="AY55" s="49">
        <f t="shared" si="71"/>
        <v>0</v>
      </c>
      <c r="AZ55" s="50">
        <f t="shared" si="72"/>
        <v>0</v>
      </c>
      <c r="BA55" s="62"/>
      <c r="BB55" s="49">
        <f t="shared" si="73"/>
        <v>0</v>
      </c>
      <c r="BC55" s="50">
        <f t="shared" si="74"/>
        <v>0</v>
      </c>
      <c r="BD55" s="51">
        <f t="shared" si="82"/>
        <v>0</v>
      </c>
    </row>
    <row r="56" spans="1:56" hidden="1">
      <c r="A56" s="32"/>
      <c r="B56" s="61"/>
      <c r="C56" s="33"/>
      <c r="D56" s="34"/>
      <c r="E56" s="35"/>
      <c r="F56" s="36"/>
      <c r="G56" s="73"/>
      <c r="H56" s="72"/>
      <c r="I56" s="74">
        <f>IF(H56=Tablas!$B$5,Tablas!$C$5,VLOOKUP(H56,Tablas!$B$5:$D$40,2,FALSE))</f>
        <v>1</v>
      </c>
      <c r="J56" s="71">
        <f>IF(I56=0,"",VLOOKUP(I56,Tablas!$C$5:$D$40,2,FALSE))</f>
        <v>0</v>
      </c>
      <c r="K56" s="37" t="str">
        <f>IF(G56=0,"0",F56/G56)</f>
        <v>0</v>
      </c>
      <c r="L56" s="38">
        <f t="shared" ref="L56" si="83">IF($Y56=3,$K56,0)+IF($Y56=4,$K56,0)+IF($Y56=5,$K56,0)+IF($Y56=6,$K56,0)+IF($Y56=7,$K56,0)+IF($Y56=10,$K56*2,0)+IF($Y56=12,$K56*2,0)+IF($Y56=14,$K56*2,0)+IF($Y56=21,$K56*3,0)+IF($Y56&lt;=1,$K56*$J56/21.75,0)+IF($Y56=15,$K56*3,0)+IF($Y56=42,$K56*6,0)+IF($Y56=28,$K56*4,0)</f>
        <v>0</v>
      </c>
      <c r="M56" s="38">
        <f t="shared" ref="M56" si="84">IF($Y56=2,$K56,0)+IF($Y56=4,$K56,0)+IF($Y56=5,$K56,0)+IF($Y56=6,$K56,0)+IF($Y56=7,$K56,0)+IF($Y56=10,$K56*2,0)+IF($Y56=12,$K56*2,0)+IF($Y56=14,$K56*2,0)+IF($Y56=15,$K56*3,0)+IF($Y56=21,$K56*3,0)+IF($Y56&lt;=1,$K56*$J56/21.75,0)+IF($Y56=42,$K56*6,0)+IF($Y56=28,$K56*4,0)</f>
        <v>0</v>
      </c>
      <c r="N56" s="38">
        <f t="shared" ref="N56" si="85">IF($Y56=3,$K56,0)+IF($Y56=4,$K56,0)+IF($Y56=5,$K56,0)+IF($Y56=6,$K56,0)+IF($Y56=7,$K56,0)+IF($Y56=10,$K56*2,0)+IF($Y56=12,$K56*2,0)+IF($Y56=14,$K56*2,0)+IF($Y56=21,$K56*3,0)+IF($Y56&lt;=1,$K56*$J56/21.75,0)+IF($Y56=15,$K56*3,0)+IF($Y56=42,$K56*6,0)+IF($Y56=28,$K56*4,0)</f>
        <v>0</v>
      </c>
      <c r="O56" s="38">
        <f t="shared" ref="O56" si="86">IF($Y56=2,$K56,0)+IF($Y56=4,$K56,0)+IF($Y56=5,$K56,0)+IF($Y56=6,$K56,0)+IF($Y56=7,$K56,0)+IF($Y56=10,$K56*2,0)+IF($Y56=12,$K56*2,0)+IF($Y56=14,$K56*2,0)+IF($Y56=15,$K56*3,0)+IF($Y56=21,$K56*3,0)+IF($Y56&lt;=1,$K56*$J56/21.75,0)+IF($Y56=42,$K56*6,0)+IF($Y56=28,$K56*4,0)</f>
        <v>0</v>
      </c>
      <c r="P56" s="38">
        <f t="shared" ref="P56" si="87">IF($Y56=3,$K56,0)+IF($Y56=4,$K56,0)+IF($Y56=5,$K56,0)+IF($Y56=6,$K56,0)+IF($Y56=7,$K56,0)+IF($Y56=10,$K56*2,0)+IF($Y56=12,$K56*2,0)+IF($Y56=14,$K56*2,0)+IF($Y56=21,$K56*3,0)+IF($Y56&lt;=1,$K56*$J56/21.75,0)+IF($Y56=15,$K56*3,0)+IF($Y56=42,$K56*6,0)+IF($Y56=28,$K56*4,0)</f>
        <v>0</v>
      </c>
      <c r="Q56" s="39">
        <v>1</v>
      </c>
      <c r="R56" s="40">
        <f t="shared" si="35"/>
        <v>0</v>
      </c>
      <c r="S56" s="39">
        <v>1</v>
      </c>
      <c r="T56" s="41">
        <f t="shared" si="36"/>
        <v>0</v>
      </c>
      <c r="U56" s="42">
        <f>SUM(+L56+M56+N56+O56+P56+R56+T56)</f>
        <v>0</v>
      </c>
      <c r="V56" s="43">
        <f>+U56*4.345</f>
        <v>0</v>
      </c>
      <c r="W56" s="193">
        <f t="shared" si="11"/>
        <v>12</v>
      </c>
      <c r="X56" s="44">
        <f>IF(V56="","",$X$4*V56)</f>
        <v>0</v>
      </c>
      <c r="Y56" s="45">
        <f>ROUND(J56/4.3452380952381,1)</f>
        <v>0</v>
      </c>
      <c r="Z56" s="46" t="s">
        <v>0</v>
      </c>
      <c r="AA56" s="39">
        <v>1</v>
      </c>
      <c r="AB56" s="47">
        <f>+IF($Z56="M",$U56,IF($Z56="MT",$U56/2,IF(Z56="MN",$U56/2,IF($Z56="MTN",$U56/3,0))))*AA56</f>
        <v>0</v>
      </c>
      <c r="AC56" s="39">
        <v>1</v>
      </c>
      <c r="AD56" s="47">
        <f>+IF($Z56="T",$U56,IF($Z56="MT",$U56/2,IF($Z56="TN",$U56/2,IF($Z56="MTN",$U56/3,0))))*AC56</f>
        <v>0</v>
      </c>
      <c r="AE56" s="39">
        <v>1</v>
      </c>
      <c r="AF56" s="47">
        <f>+IF($Z56="N",$U56,IF($Z56="MN",$U56/2,IF($Z56="TN",$U56/2,IF($Z56="MTN",$U56/3,0))))*AE56</f>
        <v>0</v>
      </c>
      <c r="AG56" s="62"/>
      <c r="AH56" s="194">
        <f t="shared" si="44"/>
        <v>3</v>
      </c>
      <c r="AI56" s="49">
        <f t="shared" si="61"/>
        <v>0</v>
      </c>
      <c r="AJ56" s="50">
        <f t="shared" si="62"/>
        <v>0</v>
      </c>
      <c r="AK56" s="62"/>
      <c r="AL56" s="194">
        <f t="shared" si="47"/>
        <v>3</v>
      </c>
      <c r="AM56" s="49">
        <f t="shared" si="63"/>
        <v>0</v>
      </c>
      <c r="AN56" s="50">
        <f t="shared" si="64"/>
        <v>0</v>
      </c>
      <c r="AO56" s="48"/>
      <c r="AP56" s="49">
        <f t="shared" si="65"/>
        <v>0</v>
      </c>
      <c r="AQ56" s="50">
        <f t="shared" si="66"/>
        <v>0</v>
      </c>
      <c r="AR56" s="62"/>
      <c r="AS56" s="49">
        <f t="shared" si="67"/>
        <v>0</v>
      </c>
      <c r="AT56" s="50">
        <f t="shared" si="68"/>
        <v>0</v>
      </c>
      <c r="AU56" s="62"/>
      <c r="AV56" s="49">
        <f t="shared" si="69"/>
        <v>0</v>
      </c>
      <c r="AW56" s="50">
        <f t="shared" si="70"/>
        <v>0</v>
      </c>
      <c r="AX56" s="48"/>
      <c r="AY56" s="49">
        <f t="shared" si="71"/>
        <v>0</v>
      </c>
      <c r="AZ56" s="50">
        <f t="shared" si="72"/>
        <v>0</v>
      </c>
      <c r="BA56" s="62"/>
      <c r="BB56" s="49">
        <f t="shared" si="73"/>
        <v>0</v>
      </c>
      <c r="BC56" s="50">
        <f t="shared" si="74"/>
        <v>0</v>
      </c>
      <c r="BD56" s="51">
        <f>+AJ56+AN56+AQ56+AT56+AW56+AZ56+BC56</f>
        <v>0</v>
      </c>
    </row>
    <row r="57" spans="1:56" ht="15.75" thickBot="1">
      <c r="A57" s="3"/>
      <c r="B57" s="6"/>
      <c r="C57" s="6"/>
      <c r="D57" s="6"/>
      <c r="E57" s="6"/>
      <c r="F57" s="264">
        <f>SUM(F8:F56)</f>
        <v>1106.3599999999999</v>
      </c>
      <c r="K57" s="52">
        <f>SUM(K8:K56)</f>
        <v>0</v>
      </c>
      <c r="L57" s="52">
        <f t="shared" ref="L57:X57" si="88">SUM(L8:L56)</f>
        <v>0</v>
      </c>
      <c r="M57" s="52">
        <f t="shared" si="88"/>
        <v>0</v>
      </c>
      <c r="N57" s="52">
        <f t="shared" si="88"/>
        <v>0</v>
      </c>
      <c r="O57" s="52">
        <f t="shared" si="88"/>
        <v>0</v>
      </c>
      <c r="P57" s="52">
        <f t="shared" si="88"/>
        <v>0</v>
      </c>
      <c r="Q57" s="52"/>
      <c r="R57" s="52">
        <f t="shared" si="88"/>
        <v>0</v>
      </c>
      <c r="S57" s="52"/>
      <c r="T57" s="52">
        <f t="shared" si="88"/>
        <v>0</v>
      </c>
      <c r="U57" s="52">
        <f t="shared" si="88"/>
        <v>0</v>
      </c>
      <c r="V57" s="52">
        <f t="shared" si="88"/>
        <v>0</v>
      </c>
      <c r="W57" s="52"/>
      <c r="X57" s="52">
        <f t="shared" si="88"/>
        <v>0</v>
      </c>
      <c r="Y57" s="53"/>
      <c r="Z57" s="53"/>
      <c r="AA57" s="53"/>
      <c r="AB57" s="52">
        <f t="shared" ref="AB57" si="89">SUM(AB8:AB56)</f>
        <v>0</v>
      </c>
      <c r="AC57" s="52"/>
      <c r="AD57" s="52">
        <f t="shared" ref="AD57" si="90">SUM(AD8:AD56)</f>
        <v>0</v>
      </c>
      <c r="AE57" s="52"/>
      <c r="AF57" s="52">
        <f t="shared" ref="AF57" si="91">SUM(AF8:AF56)</f>
        <v>0</v>
      </c>
      <c r="AG57" s="54">
        <f>SUM(AG8:AG56)</f>
        <v>0</v>
      </c>
      <c r="AH57" s="54"/>
      <c r="AI57" s="54"/>
      <c r="AJ57" s="55">
        <f>SUM(AJ8:AJ56)</f>
        <v>0</v>
      </c>
      <c r="AK57" s="54">
        <f t="shared" ref="AK57" si="92">SUM(AK8:AK56)</f>
        <v>83.1</v>
      </c>
      <c r="AL57" s="54"/>
      <c r="AM57" s="54"/>
      <c r="AN57" s="55">
        <f t="shared" ref="AN57:AO57" si="93">SUM(AN8:AN56)</f>
        <v>0</v>
      </c>
      <c r="AO57" s="54">
        <f t="shared" si="93"/>
        <v>1106.3599999999999</v>
      </c>
      <c r="AP57" s="54"/>
      <c r="AQ57" s="55">
        <f t="shared" ref="AQ57:AR57" si="94">SUM(AQ8:AQ56)</f>
        <v>0</v>
      </c>
      <c r="AR57" s="54">
        <f t="shared" si="94"/>
        <v>30.324999999999999</v>
      </c>
      <c r="AS57" s="54"/>
      <c r="AT57" s="55">
        <f t="shared" ref="AT57:AU57" si="95">SUM(AT8:AT56)</f>
        <v>0</v>
      </c>
      <c r="AU57" s="54">
        <f t="shared" si="95"/>
        <v>0</v>
      </c>
      <c r="AV57" s="54"/>
      <c r="AW57" s="55">
        <f t="shared" ref="AW57" si="96">SUM(AW8:AW56)</f>
        <v>0</v>
      </c>
      <c r="AX57" s="54">
        <f>SUM(AX8:AX56)</f>
        <v>1106.3599999999999</v>
      </c>
      <c r="AY57" s="54"/>
      <c r="AZ57" s="55">
        <f t="shared" ref="AZ57" si="97">SUM(AZ8:AZ56)</f>
        <v>0</v>
      </c>
      <c r="BA57" s="54">
        <f>SUM(BA8:BA56)</f>
        <v>41.55</v>
      </c>
      <c r="BB57" s="54"/>
      <c r="BC57" s="55">
        <f>SUM(BC8:BC56)</f>
        <v>0</v>
      </c>
      <c r="BD57" s="52">
        <f>SUM(BD8:BD56)</f>
        <v>0</v>
      </c>
    </row>
    <row r="58" spans="1:56" ht="15.75" hidden="1" thickBot="1">
      <c r="AB58" s="289">
        <f>SUM(AB57:AF57)</f>
        <v>0</v>
      </c>
      <c r="AC58" s="290"/>
      <c r="AD58" s="290"/>
      <c r="AE58" s="290"/>
      <c r="AF58" s="291"/>
      <c r="AG58" s="292">
        <f>+AJ57/4.345</f>
        <v>0</v>
      </c>
      <c r="AH58" s="292"/>
      <c r="AI58" s="292"/>
      <c r="AJ58" s="292"/>
      <c r="AK58" s="292">
        <f>+AN57/4.345</f>
        <v>0</v>
      </c>
      <c r="AL58" s="292"/>
      <c r="AM58" s="292"/>
      <c r="AN58" s="292"/>
      <c r="AO58" s="292">
        <f>+AQ57/4.345</f>
        <v>0</v>
      </c>
      <c r="AP58" s="292"/>
      <c r="AQ58" s="292"/>
      <c r="AR58" s="292">
        <f>+AT57/4.345</f>
        <v>0</v>
      </c>
      <c r="AS58" s="292"/>
      <c r="AT58" s="292"/>
      <c r="AU58" s="292">
        <f>+AW57/4.345</f>
        <v>0</v>
      </c>
      <c r="AV58" s="292"/>
      <c r="AW58" s="292"/>
      <c r="AX58" s="292">
        <f>+AZ57/4.345</f>
        <v>0</v>
      </c>
      <c r="AY58" s="292"/>
      <c r="AZ58" s="292"/>
      <c r="BA58" s="292">
        <f>+BC57/4.345</f>
        <v>0</v>
      </c>
      <c r="BB58" s="292"/>
      <c r="BC58" s="292"/>
      <c r="BD58" s="284" t="s">
        <v>4</v>
      </c>
    </row>
    <row r="59" spans="1:56" ht="16.5" thickTop="1" thickBot="1">
      <c r="AG59" s="286" t="s">
        <v>3</v>
      </c>
      <c r="AH59" s="286"/>
      <c r="AI59" s="286"/>
      <c r="AJ59" s="286"/>
      <c r="AK59" s="286"/>
      <c r="AL59" s="286"/>
      <c r="AM59" s="286"/>
      <c r="AN59" s="286"/>
      <c r="AO59" s="286"/>
      <c r="AP59" s="286"/>
      <c r="AQ59" s="286"/>
      <c r="AR59" s="286"/>
      <c r="AS59" s="286"/>
      <c r="AT59" s="286"/>
      <c r="AU59" s="286"/>
      <c r="AV59" s="286"/>
      <c r="AW59" s="286"/>
      <c r="AX59" s="286"/>
      <c r="AY59" s="286"/>
      <c r="AZ59" s="286"/>
      <c r="BA59" s="286"/>
      <c r="BB59" s="286"/>
      <c r="BC59" s="287"/>
      <c r="BD59" s="285"/>
    </row>
    <row r="61" spans="1:56">
      <c r="G61" s="56"/>
      <c r="H61" s="56"/>
      <c r="I61" s="56"/>
      <c r="J61" s="56"/>
      <c r="K61" s="56"/>
    </row>
  </sheetData>
  <sheetProtection algorithmName="SHA-512" hashValue="zfHBKqAtbaGIBrywpSOEBOR/n1oP42t68tnYa9Uh87WxrrHkBAy72G1pe6PeDbP+xA5qcuYPBRqnQfeL0MZCcw==" saltValue="tHARymUZwk3MQG3UAqlQcg==" spinCount="100000" sheet="1" selectLockedCells="1" autoFilter="0"/>
  <autoFilter ref="B7:BD58">
    <filterColumn colId="4">
      <customFilters>
        <customFilter operator="notEqual" val=" "/>
      </customFilters>
    </filterColumn>
  </autoFilter>
  <mergeCells count="48">
    <mergeCell ref="B1:C1"/>
    <mergeCell ref="B3:D3"/>
    <mergeCell ref="AG3:AJ3"/>
    <mergeCell ref="AK3:AN3"/>
    <mergeCell ref="AO3:AQ3"/>
    <mergeCell ref="P1:AC1"/>
    <mergeCell ref="AE6:AF6"/>
    <mergeCell ref="AU3:AW3"/>
    <mergeCell ref="AX3:AZ3"/>
    <mergeCell ref="BA3:BC3"/>
    <mergeCell ref="AG4:AG5"/>
    <mergeCell ref="AI4:AI5"/>
    <mergeCell ref="AJ4:AJ5"/>
    <mergeCell ref="AK4:AK5"/>
    <mergeCell ref="AM4:AM5"/>
    <mergeCell ref="AP4:AP5"/>
    <mergeCell ref="AQ4:AQ5"/>
    <mergeCell ref="AN4:AN5"/>
    <mergeCell ref="AO4:AO5"/>
    <mergeCell ref="AR3:AT3"/>
    <mergeCell ref="AH4:AH5"/>
    <mergeCell ref="AL4:AL5"/>
    <mergeCell ref="BD58:BD59"/>
    <mergeCell ref="AG59:BC59"/>
    <mergeCell ref="AB58:AF58"/>
    <mergeCell ref="AG58:AJ58"/>
    <mergeCell ref="AK58:AN58"/>
    <mergeCell ref="AO58:AQ58"/>
    <mergeCell ref="AR58:AT58"/>
    <mergeCell ref="AU58:AW58"/>
    <mergeCell ref="AX58:AZ58"/>
    <mergeCell ref="BA58:BC58"/>
    <mergeCell ref="BD4:BD5"/>
    <mergeCell ref="Y5:AF5"/>
    <mergeCell ref="AA6:AB6"/>
    <mergeCell ref="AV4:AV5"/>
    <mergeCell ref="AW4:AW5"/>
    <mergeCell ref="AU4:AU5"/>
    <mergeCell ref="AR4:AR5"/>
    <mergeCell ref="AS4:AS5"/>
    <mergeCell ref="AT4:AT5"/>
    <mergeCell ref="BB4:BB5"/>
    <mergeCell ref="BC4:BC5"/>
    <mergeCell ref="AY4:AY5"/>
    <mergeCell ref="AZ4:AZ5"/>
    <mergeCell ref="BA4:BA5"/>
    <mergeCell ref="AX4:AX5"/>
    <mergeCell ref="AC6:AD6"/>
  </mergeCells>
  <phoneticPr fontId="76" type="noConversion"/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H8:H56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 filterMode="1">
    <pageSetUpPr fitToPage="1"/>
  </sheetPr>
  <dimension ref="A1:BD98"/>
  <sheetViews>
    <sheetView workbookViewId="0">
      <pane xSplit="6" ySplit="7" topLeftCell="G8" activePane="bottomRight" state="frozen"/>
      <selection sqref="A1:AE1"/>
      <selection pane="topRight" sqref="A1:AE1"/>
      <selection pane="bottomLeft" sqref="A1:AE1"/>
      <selection pane="bottomRight" activeCell="G8" sqref="G8:G9"/>
    </sheetView>
  </sheetViews>
  <sheetFormatPr defaultColWidth="11.42578125" defaultRowHeight="15"/>
  <cols>
    <col min="1" max="1" width="2.85546875" style="2" customWidth="1"/>
    <col min="2" max="2" width="25" style="2" customWidth="1"/>
    <col min="3" max="3" width="11.5703125" style="2" bestFit="1" customWidth="1"/>
    <col min="4" max="4" width="19.5703125" style="2" customWidth="1"/>
    <col min="5" max="5" width="9.5703125" style="2" customWidth="1"/>
    <col min="6" max="6" width="10.42578125" style="2" bestFit="1" customWidth="1"/>
    <col min="7" max="7" width="8.28515625" style="2" customWidth="1"/>
    <col min="8" max="8" width="15.42578125" style="2" bestFit="1" customWidth="1"/>
    <col min="9" max="9" width="3" style="2" hidden="1" customWidth="1"/>
    <col min="10" max="10" width="4.85546875" style="2" hidden="1" customWidth="1"/>
    <col min="11" max="11" width="8.140625" style="2" bestFit="1" customWidth="1"/>
    <col min="12" max="12" width="6.28515625" style="2" bestFit="1" customWidth="1"/>
    <col min="13" max="16" width="8.42578125" style="2" customWidth="1"/>
    <col min="17" max="17" width="4.85546875" style="2" bestFit="1" customWidth="1"/>
    <col min="18" max="18" width="8.42578125" style="2" customWidth="1"/>
    <col min="19" max="19" width="4.85546875" style="2" bestFit="1" customWidth="1"/>
    <col min="20" max="20" width="8.42578125" style="2" customWidth="1"/>
    <col min="21" max="21" width="9.28515625" style="2" customWidth="1"/>
    <col min="22" max="22" width="8.42578125" style="2" bestFit="1" customWidth="1"/>
    <col min="23" max="23" width="8.42578125" style="2" customWidth="1"/>
    <col min="24" max="24" width="9.28515625" style="2" bestFit="1" customWidth="1"/>
    <col min="25" max="25" width="4.7109375" style="2" customWidth="1"/>
    <col min="26" max="26" width="4.140625" style="2" bestFit="1" customWidth="1"/>
    <col min="27" max="27" width="5" style="2" bestFit="1" customWidth="1"/>
    <col min="28" max="28" width="7.140625" style="2" bestFit="1" customWidth="1"/>
    <col min="29" max="29" width="7.140625" style="2" customWidth="1"/>
    <col min="30" max="30" width="7.28515625" style="2" bestFit="1" customWidth="1"/>
    <col min="31" max="31" width="7.28515625" style="2" customWidth="1"/>
    <col min="32" max="32" width="5.7109375" style="2" bestFit="1" customWidth="1"/>
    <col min="33" max="33" width="7" style="2" bestFit="1" customWidth="1"/>
    <col min="34" max="34" width="7" style="2" customWidth="1"/>
    <col min="35" max="35" width="5.5703125" style="2" bestFit="1" customWidth="1"/>
    <col min="36" max="36" width="10.28515625" style="2" bestFit="1" customWidth="1"/>
    <col min="37" max="37" width="7.140625" style="2" bestFit="1" customWidth="1"/>
    <col min="38" max="38" width="7.140625" style="2" customWidth="1"/>
    <col min="39" max="39" width="6.140625" style="2" bestFit="1" customWidth="1"/>
    <col min="40" max="40" width="10.28515625" style="2" bestFit="1" customWidth="1"/>
    <col min="41" max="41" width="9.42578125" style="2" bestFit="1" customWidth="1"/>
    <col min="42" max="42" width="8.7109375" style="2" customWidth="1"/>
    <col min="43" max="43" width="9.5703125" style="2" bestFit="1" customWidth="1"/>
    <col min="44" max="44" width="7.140625" style="2" customWidth="1"/>
    <col min="45" max="45" width="6.140625" style="2" customWidth="1"/>
    <col min="46" max="46" width="9.5703125" style="2" customWidth="1"/>
    <col min="47" max="47" width="8.42578125" style="2" hidden="1" customWidth="1"/>
    <col min="48" max="48" width="7" style="2" hidden="1" customWidth="1"/>
    <col min="49" max="49" width="9.5703125" style="2" hidden="1" customWidth="1"/>
    <col min="50" max="50" width="8.42578125" style="2" bestFit="1" customWidth="1"/>
    <col min="51" max="51" width="7" style="2" bestFit="1" customWidth="1"/>
    <col min="52" max="52" width="9.5703125" style="2" bestFit="1" customWidth="1"/>
    <col min="53" max="53" width="6.85546875" style="2" customWidth="1"/>
    <col min="54" max="54" width="6.140625" style="2" customWidth="1"/>
    <col min="55" max="55" width="9.5703125" style="2" customWidth="1"/>
    <col min="56" max="56" width="13.7109375" style="2" bestFit="1" customWidth="1"/>
    <col min="57" max="16384" width="11.42578125" style="2"/>
  </cols>
  <sheetData>
    <row r="1" spans="1:56" ht="34.5" thickBot="1">
      <c r="A1" s="7"/>
      <c r="B1" s="274" t="s">
        <v>21</v>
      </c>
      <c r="C1" s="274"/>
      <c r="E1" s="8" t="str">
        <f>+'2'!E1</f>
        <v>Ajuntament de Matadepera</v>
      </c>
      <c r="F1" s="9"/>
      <c r="G1" s="9"/>
      <c r="H1" s="9"/>
      <c r="I1" s="9"/>
      <c r="J1" s="9"/>
      <c r="K1" s="9"/>
      <c r="L1" s="9"/>
      <c r="M1" s="10"/>
      <c r="N1" s="9"/>
      <c r="O1" s="9"/>
      <c r="P1" s="288" t="str">
        <f>+'Resumen Estudio'!D15</f>
        <v>Deixalleria</v>
      </c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11"/>
      <c r="AD1" s="11"/>
      <c r="AE1" s="11"/>
      <c r="AF1" s="11"/>
      <c r="AG1" s="57"/>
      <c r="AH1" s="57"/>
      <c r="AI1" s="57"/>
      <c r="AJ1" s="58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ht="15.75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ht="30.75" customHeight="1" thickBot="1">
      <c r="A3" s="7"/>
      <c r="B3" s="309" t="str">
        <f>+'2'!B3:D3</f>
        <v>Annex 4</v>
      </c>
      <c r="C3" s="309"/>
      <c r="D3" s="30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9" t="s">
        <v>12</v>
      </c>
      <c r="Y3" s="13"/>
      <c r="Z3" s="13"/>
      <c r="AA3" s="13"/>
      <c r="AB3" s="13"/>
      <c r="AC3" s="13"/>
      <c r="AD3" s="13"/>
      <c r="AE3" s="13"/>
      <c r="AF3" s="13"/>
      <c r="AG3" s="293" t="str">
        <f>'1'!AG3</f>
        <v>Vidres interiors</v>
      </c>
      <c r="AH3" s="293"/>
      <c r="AI3" s="293"/>
      <c r="AJ3" s="293"/>
      <c r="AK3" s="293" t="str">
        <f>'1'!AK3</f>
        <v>Vidres perimetre</v>
      </c>
      <c r="AL3" s="293"/>
      <c r="AM3" s="293"/>
      <c r="AN3" s="293"/>
      <c r="AO3" s="293" t="str">
        <f>'1'!AO3</f>
        <v>Punts de llum i difusors d'aire</v>
      </c>
      <c r="AP3" s="293"/>
      <c r="AQ3" s="293"/>
      <c r="AR3" s="293" t="str">
        <f>'1'!AR3</f>
        <v>Neteja de cadires i moquetes</v>
      </c>
      <c r="AS3" s="293"/>
      <c r="AT3" s="293"/>
      <c r="AU3" s="293" t="str">
        <f>'1'!AU3</f>
        <v>Neteja de Sostres</v>
      </c>
      <c r="AV3" s="293"/>
      <c r="AW3" s="293"/>
      <c r="AX3" s="293" t="str">
        <f>'1'!AX3</f>
        <v>Tractament de Terres</v>
      </c>
      <c r="AY3" s="293"/>
      <c r="AZ3" s="293"/>
      <c r="BA3" s="293" t="str">
        <f>'1'!BA3</f>
        <v>Neteja de Persianes</v>
      </c>
      <c r="BB3" s="293"/>
      <c r="BC3" s="293"/>
      <c r="BD3" s="19" t="s">
        <v>4</v>
      </c>
    </row>
    <row r="4" spans="1:56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+L94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+'Resumen Estudio'!H15</f>
        <v>12</v>
      </c>
      <c r="Y4" s="23"/>
      <c r="Z4" s="23"/>
      <c r="AA4" s="23"/>
      <c r="AB4" s="23"/>
      <c r="AC4" s="23"/>
      <c r="AD4" s="23"/>
      <c r="AE4" s="23"/>
      <c r="AF4" s="23"/>
      <c r="AG4" s="304"/>
      <c r="AH4" s="304"/>
      <c r="AI4" s="302">
        <f>'1'!AI4</f>
        <v>3</v>
      </c>
      <c r="AJ4" s="303">
        <f>'1'!AJ4</f>
        <v>0</v>
      </c>
      <c r="AK4" s="304"/>
      <c r="AL4" s="304"/>
      <c r="AM4" s="302">
        <f>'1'!AM4</f>
        <v>3</v>
      </c>
      <c r="AN4" s="303">
        <f>'1'!AN4</f>
        <v>0</v>
      </c>
      <c r="AO4" s="304" t="str">
        <f>'1'!AO4</f>
        <v>Freq</v>
      </c>
      <c r="AP4" s="302">
        <f>'1'!AP4</f>
        <v>1</v>
      </c>
      <c r="AQ4" s="303">
        <f>'1'!AQ4</f>
        <v>0</v>
      </c>
      <c r="AR4" s="304" t="str">
        <f>'1'!AR4</f>
        <v>Freq</v>
      </c>
      <c r="AS4" s="302">
        <f>'1'!AS4</f>
        <v>1</v>
      </c>
      <c r="AT4" s="303">
        <f>'1'!AT4</f>
        <v>0</v>
      </c>
      <c r="AU4" s="304" t="str">
        <f>'1'!AU4</f>
        <v>Freq</v>
      </c>
      <c r="AV4" s="302">
        <f>'1'!AV4</f>
        <v>1</v>
      </c>
      <c r="AW4" s="303">
        <f>'1'!AW4</f>
        <v>50</v>
      </c>
      <c r="AX4" s="304" t="str">
        <f>'1'!AX4</f>
        <v>Freq</v>
      </c>
      <c r="AY4" s="302">
        <f>'1'!AY4</f>
        <v>1</v>
      </c>
      <c r="AZ4" s="303">
        <f>'1'!AZ4</f>
        <v>0</v>
      </c>
      <c r="BA4" s="304" t="str">
        <f>'1'!BA4</f>
        <v>Freq</v>
      </c>
      <c r="BB4" s="302">
        <f>'1'!BB4</f>
        <v>1</v>
      </c>
      <c r="BC4" s="303">
        <f>'1'!BC4</f>
        <v>0</v>
      </c>
      <c r="BD4" s="294">
        <f>BD94</f>
        <v>0</v>
      </c>
    </row>
    <row r="5" spans="1:56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96" t="s">
        <v>7</v>
      </c>
      <c r="Z5" s="297"/>
      <c r="AA5" s="298"/>
      <c r="AB5" s="298"/>
      <c r="AC5" s="297"/>
      <c r="AD5" s="297"/>
      <c r="AE5" s="297"/>
      <c r="AF5" s="299"/>
      <c r="AG5" s="304"/>
      <c r="AH5" s="304"/>
      <c r="AI5" s="302"/>
      <c r="AJ5" s="303"/>
      <c r="AK5" s="304"/>
      <c r="AL5" s="304"/>
      <c r="AM5" s="302"/>
      <c r="AN5" s="303"/>
      <c r="AO5" s="304"/>
      <c r="AP5" s="302"/>
      <c r="AQ5" s="303"/>
      <c r="AR5" s="304"/>
      <c r="AS5" s="302"/>
      <c r="AT5" s="303"/>
      <c r="AU5" s="304"/>
      <c r="AV5" s="302"/>
      <c r="AW5" s="303"/>
      <c r="AX5" s="304"/>
      <c r="AY5" s="302"/>
      <c r="AZ5" s="303"/>
      <c r="BA5" s="304"/>
      <c r="BB5" s="302"/>
      <c r="BC5" s="303"/>
      <c r="BD5" s="295"/>
    </row>
    <row r="6" spans="1:56" ht="30.75" customHeight="1" thickBot="1">
      <c r="A6" s="24"/>
      <c r="B6" s="141" t="s">
        <v>22</v>
      </c>
      <c r="C6" s="141" t="s">
        <v>8</v>
      </c>
      <c r="D6" s="141" t="s">
        <v>5</v>
      </c>
      <c r="E6" s="141" t="s">
        <v>23</v>
      </c>
      <c r="F6" s="141" t="s">
        <v>9</v>
      </c>
      <c r="G6" s="141" t="s">
        <v>24</v>
      </c>
      <c r="H6" s="141" t="s">
        <v>25</v>
      </c>
      <c r="I6" s="118"/>
      <c r="J6" s="118"/>
      <c r="K6" s="141" t="s">
        <v>26</v>
      </c>
      <c r="L6" s="141" t="s">
        <v>27</v>
      </c>
      <c r="M6" s="141" t="s">
        <v>28</v>
      </c>
      <c r="N6" s="141" t="s">
        <v>29</v>
      </c>
      <c r="O6" s="141" t="s">
        <v>30</v>
      </c>
      <c r="P6" s="141" t="s">
        <v>31</v>
      </c>
      <c r="Q6" s="141"/>
      <c r="R6" s="141" t="s">
        <v>37</v>
      </c>
      <c r="S6" s="141"/>
      <c r="T6" s="141" t="s">
        <v>38</v>
      </c>
      <c r="U6" s="141" t="s">
        <v>32</v>
      </c>
      <c r="V6" s="141" t="s">
        <v>33</v>
      </c>
      <c r="W6" s="142" t="s">
        <v>52</v>
      </c>
      <c r="X6" s="141" t="s">
        <v>34</v>
      </c>
      <c r="Y6" s="141" t="s">
        <v>10</v>
      </c>
      <c r="Z6" s="141" t="s">
        <v>35</v>
      </c>
      <c r="AA6" s="322" t="s">
        <v>36</v>
      </c>
      <c r="AB6" s="323"/>
      <c r="AC6" s="324" t="s">
        <v>39</v>
      </c>
      <c r="AD6" s="325"/>
      <c r="AE6" s="324" t="s">
        <v>40</v>
      </c>
      <c r="AF6" s="326"/>
      <c r="AG6" s="25" t="s">
        <v>97</v>
      </c>
      <c r="AH6" s="25" t="s">
        <v>6</v>
      </c>
      <c r="AI6" s="25" t="s">
        <v>11</v>
      </c>
      <c r="AJ6" s="25" t="s">
        <v>45</v>
      </c>
      <c r="AK6" s="25" t="s">
        <v>97</v>
      </c>
      <c r="AL6" s="25" t="s">
        <v>6</v>
      </c>
      <c r="AM6" s="25" t="s">
        <v>11</v>
      </c>
      <c r="AN6" s="25" t="s">
        <v>45</v>
      </c>
      <c r="AO6" s="25" t="s">
        <v>97</v>
      </c>
      <c r="AP6" s="25" t="str">
        <f>+'1'!AP6</f>
        <v>H/V</v>
      </c>
      <c r="AQ6" s="25" t="str">
        <f>+'1'!AQ6</f>
        <v>Hores/mes</v>
      </c>
      <c r="AR6" s="25" t="s">
        <v>97</v>
      </c>
      <c r="AS6" s="25" t="str">
        <f>+'1'!AS6</f>
        <v>H/V</v>
      </c>
      <c r="AT6" s="25" t="str">
        <f>+'1'!AT6</f>
        <v>Hores/mes</v>
      </c>
      <c r="AU6" s="25" t="s">
        <v>97</v>
      </c>
      <c r="AV6" s="25" t="str">
        <f>+'1'!AV6</f>
        <v>H/V</v>
      </c>
      <c r="AW6" s="25" t="str">
        <f>+'1'!AW6</f>
        <v>Hores/mes</v>
      </c>
      <c r="AX6" s="25" t="s">
        <v>97</v>
      </c>
      <c r="AY6" s="25" t="str">
        <f>+'1'!AY6</f>
        <v>H/V</v>
      </c>
      <c r="AZ6" s="25" t="str">
        <f>+'1'!AZ6</f>
        <v>Hores/mes</v>
      </c>
      <c r="BA6" s="25" t="s">
        <v>97</v>
      </c>
      <c r="BB6" s="25" t="str">
        <f>+'1'!BB6</f>
        <v>H/V</v>
      </c>
      <c r="BC6" s="25" t="str">
        <f>+'1'!BC6</f>
        <v>Hores/mes</v>
      </c>
      <c r="BD6" s="28" t="s">
        <v>4</v>
      </c>
    </row>
    <row r="7" spans="1:56">
      <c r="A7" s="24"/>
      <c r="B7" s="141"/>
      <c r="C7" s="141"/>
      <c r="D7" s="141"/>
      <c r="E7" s="141"/>
      <c r="F7" s="141"/>
      <c r="G7" s="141"/>
      <c r="H7" s="141"/>
      <c r="I7" s="118"/>
      <c r="J7" s="118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29"/>
      <c r="AH7" s="29"/>
      <c r="AI7" s="30"/>
      <c r="AJ7" s="31"/>
      <c r="AK7" s="29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29"/>
      <c r="BB7" s="30"/>
      <c r="BC7" s="31"/>
      <c r="BD7" s="60"/>
    </row>
    <row r="8" spans="1:56">
      <c r="A8" s="32">
        <v>12</v>
      </c>
      <c r="B8" s="169" t="s">
        <v>164</v>
      </c>
      <c r="C8" s="170" t="s">
        <v>205</v>
      </c>
      <c r="D8" s="34" t="s">
        <v>238</v>
      </c>
      <c r="E8" s="35" t="s">
        <v>209</v>
      </c>
      <c r="F8" s="36">
        <v>7</v>
      </c>
      <c r="G8" s="73"/>
      <c r="H8" s="72" t="s">
        <v>124</v>
      </c>
      <c r="I8" s="74">
        <f>IF(H8=Tablas!$B$5,Tablas!$C$5,VLOOKUP(H8,Tablas!$B$5:$D$40,2,FALSE))</f>
        <v>19</v>
      </c>
      <c r="J8" s="71">
        <f>IF(I8=0,"",VLOOKUP(I8,Tablas!$C$5:$D$40,2,FALSE))</f>
        <v>21.72583333333333</v>
      </c>
      <c r="K8" s="37" t="str">
        <f t="shared" ref="K8:K22" si="1">IF(G8=0,"0",F8/G8)</f>
        <v>0</v>
      </c>
      <c r="L8" s="38">
        <f t="shared" ref="L8:L22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22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22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22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22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22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22" si="8">(IF($Y8=7,$K8,)+IF($Y8=21,$K8*3,)+IF($Y8=42,$K8*6,0)+IF($Y8=28,$K8*4,0)+IF($Y8=14,$K8*2,))*S8</f>
        <v>0</v>
      </c>
      <c r="U8" s="42">
        <f t="shared" ref="U8:U9" si="9">SUM(+L8+M8+N8+O8+P8+R8+T8)</f>
        <v>0</v>
      </c>
      <c r="V8" s="43">
        <f t="shared" ref="V8:V22" si="10">+U8*4.345</f>
        <v>0</v>
      </c>
      <c r="W8" s="193">
        <f t="shared" ref="W8:W71" si="11">$X$4</f>
        <v>12</v>
      </c>
      <c r="X8" s="44">
        <f t="shared" ref="X8" si="12">IF(V8="","",W8*V8)</f>
        <v>0</v>
      </c>
      <c r="Y8" s="45">
        <f t="shared" ref="Y8:Y22" si="13">ROUND(J8/4.3452380952381,1)</f>
        <v>5</v>
      </c>
      <c r="Z8" s="46" t="s">
        <v>0</v>
      </c>
      <c r="AA8" s="39">
        <v>1</v>
      </c>
      <c r="AB8" s="47">
        <f t="shared" ref="AB8:AB22" si="14">+IF($Z8="M",$U8,IF($Z8="MT",$U8/2,IF(Z8="MN",$U8/2,IF($Z8="MTN",$U8/3,0))))*AA8</f>
        <v>0</v>
      </c>
      <c r="AC8" s="39">
        <v>1</v>
      </c>
      <c r="AD8" s="47">
        <f t="shared" ref="AD8:AD22" si="15">+IF($Z8="T",$U8,IF($Z8="MT",$U8/2,IF($Z8="TN",$U8/2,IF($Z8="MTN",$U8/3,0))))*AC8</f>
        <v>0</v>
      </c>
      <c r="AE8" s="39">
        <v>1</v>
      </c>
      <c r="AF8" s="47">
        <f t="shared" ref="AF8:AF22" si="16">+IF($Z8="N",$U8,IF($Z8="MN",$U8/2,IF($Z8="TN",$U8/2,IF($Z8="MTN",$U8/3,0))))*AE8</f>
        <v>0</v>
      </c>
      <c r="AG8" s="188"/>
      <c r="AH8" s="194">
        <f t="shared" ref="AH8:AH22" si="17">+$AI$4</f>
        <v>3</v>
      </c>
      <c r="AI8" s="49">
        <f t="shared" ref="AI8:AI22" si="18">IF(AJ$4=0,0,(AG8/AJ$4))</f>
        <v>0</v>
      </c>
      <c r="AJ8" s="50">
        <f t="shared" ref="AJ8:AJ22" si="19">IF(AJ$4=0,0,(AI8*AI$4/12))</f>
        <v>0</v>
      </c>
      <c r="AK8" s="188"/>
      <c r="AL8" s="194">
        <f t="shared" ref="AL8:AL22" si="20">+$AM$4</f>
        <v>3</v>
      </c>
      <c r="AM8" s="49">
        <f>IF(AN$4=0,0,(AK8/AN$4))</f>
        <v>0</v>
      </c>
      <c r="AN8" s="50">
        <f>IF(AN$4=0,0,(AM8*AM$4/12))</f>
        <v>0</v>
      </c>
      <c r="AO8" s="188">
        <v>7</v>
      </c>
      <c r="AP8" s="49">
        <f t="shared" ref="AP8:AP22" si="21">IF(AQ$4=0,0,(AO8/AQ$4))</f>
        <v>0</v>
      </c>
      <c r="AQ8" s="50">
        <f t="shared" ref="AQ8:AQ22" si="22">IF(AQ$4=0,0,(AP8*AP$4/12))</f>
        <v>0</v>
      </c>
      <c r="AR8" s="188"/>
      <c r="AS8" s="49">
        <f t="shared" ref="AS8:AS22" si="23">IF(AT$4=0,0,(AR8/AT$4))</f>
        <v>0</v>
      </c>
      <c r="AT8" s="50">
        <f t="shared" ref="AT8:AT22" si="24">IF(AT$4=0,0,(AS8*AS$4/12))</f>
        <v>0</v>
      </c>
      <c r="AU8" s="62"/>
      <c r="AV8" s="49">
        <f t="shared" ref="AV8:AV22" si="25">IF(AW$4=0,0,(AU8/AW$4))</f>
        <v>0</v>
      </c>
      <c r="AW8" s="50">
        <f t="shared" ref="AW8:AW22" si="26">IF(AW$4=0,0,(AV8*AV$4/12))</f>
        <v>0</v>
      </c>
      <c r="AX8" s="188">
        <v>7</v>
      </c>
      <c r="AY8" s="49">
        <f t="shared" ref="AY8:AY22" si="27">IF(AZ$4=0,0,(AX8/AZ$4))</f>
        <v>0</v>
      </c>
      <c r="AZ8" s="50">
        <f t="shared" ref="AZ8:AZ22" si="28">IF(AZ$4=0,0,(AY8*AY$4/12))</f>
        <v>0</v>
      </c>
      <c r="BA8" s="188"/>
      <c r="BB8" s="49">
        <f t="shared" ref="BB8:BB22" si="29">IF(BC$4=0,0,(BA8/BC$4))</f>
        <v>0</v>
      </c>
      <c r="BC8" s="50">
        <f t="shared" ref="BC8:BC22" si="30">IF(BC$4=0,0,(BB8*BB$4/12))</f>
        <v>0</v>
      </c>
      <c r="BD8" s="51">
        <f t="shared" ref="BD8:BD22" si="31">+AJ8+AN8+AQ8+AT8+AW8+AZ8+BC8</f>
        <v>0</v>
      </c>
    </row>
    <row r="9" spans="1:56">
      <c r="A9" s="32">
        <v>12</v>
      </c>
      <c r="B9" s="169" t="s">
        <v>164</v>
      </c>
      <c r="C9" s="170" t="s">
        <v>205</v>
      </c>
      <c r="D9" s="34" t="s">
        <v>212</v>
      </c>
      <c r="E9" s="35" t="s">
        <v>209</v>
      </c>
      <c r="F9" s="36">
        <v>7</v>
      </c>
      <c r="G9" s="73"/>
      <c r="H9" s="72" t="s">
        <v>124</v>
      </c>
      <c r="I9" s="74">
        <f>IF(H9=Tablas!$B$5,Tablas!$C$5,VLOOKUP(H9,Tablas!$B$5:$D$40,2,FALSE))</f>
        <v>19</v>
      </c>
      <c r="J9" s="71">
        <f>IF(I9=0,"",VLOOKUP(I9,Tablas!$C$5:$D$40,2,FALSE))</f>
        <v>21.72583333333333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193">
        <f t="shared" si="11"/>
        <v>12</v>
      </c>
      <c r="X9" s="44">
        <f t="shared" ref="X9:X22" si="32">IF(V9="","",$X$4*V9)</f>
        <v>0</v>
      </c>
      <c r="Y9" s="45">
        <f t="shared" si="13"/>
        <v>5</v>
      </c>
      <c r="Z9" s="46" t="s">
        <v>0</v>
      </c>
      <c r="AA9" s="39">
        <v>1</v>
      </c>
      <c r="AB9" s="47">
        <f t="shared" si="14"/>
        <v>0</v>
      </c>
      <c r="AC9" s="39">
        <v>1</v>
      </c>
      <c r="AD9" s="47">
        <f t="shared" si="15"/>
        <v>0</v>
      </c>
      <c r="AE9" s="39">
        <v>1</v>
      </c>
      <c r="AF9" s="47">
        <f t="shared" si="16"/>
        <v>0</v>
      </c>
      <c r="AG9" s="188"/>
      <c r="AH9" s="194">
        <f t="shared" si="17"/>
        <v>3</v>
      </c>
      <c r="AI9" s="49">
        <f t="shared" si="18"/>
        <v>0</v>
      </c>
      <c r="AJ9" s="50">
        <f t="shared" si="19"/>
        <v>0</v>
      </c>
      <c r="AK9" s="188"/>
      <c r="AL9" s="194">
        <f t="shared" si="20"/>
        <v>3</v>
      </c>
      <c r="AM9" s="49">
        <f t="shared" ref="AM9:AM22" si="33">IF(AN$4=0,0,(AK9/AN$4))</f>
        <v>0</v>
      </c>
      <c r="AN9" s="50">
        <f t="shared" ref="AN9:AN22" si="34">IF(AN$4=0,0,(AM9*AM$4/12))</f>
        <v>0</v>
      </c>
      <c r="AO9" s="188">
        <v>7</v>
      </c>
      <c r="AP9" s="49">
        <f t="shared" si="21"/>
        <v>0</v>
      </c>
      <c r="AQ9" s="50">
        <f t="shared" si="22"/>
        <v>0</v>
      </c>
      <c r="AR9" s="188"/>
      <c r="AS9" s="49">
        <f t="shared" si="23"/>
        <v>0</v>
      </c>
      <c r="AT9" s="50">
        <f t="shared" si="24"/>
        <v>0</v>
      </c>
      <c r="AU9" s="62"/>
      <c r="AV9" s="49">
        <f t="shared" si="25"/>
        <v>0</v>
      </c>
      <c r="AW9" s="50">
        <f t="shared" si="26"/>
        <v>0</v>
      </c>
      <c r="AX9" s="188">
        <v>7</v>
      </c>
      <c r="AY9" s="49">
        <f t="shared" si="27"/>
        <v>0</v>
      </c>
      <c r="AZ9" s="50">
        <f t="shared" si="28"/>
        <v>0</v>
      </c>
      <c r="BA9" s="188"/>
      <c r="BB9" s="49">
        <f t="shared" si="29"/>
        <v>0</v>
      </c>
      <c r="BC9" s="50">
        <f t="shared" si="30"/>
        <v>0</v>
      </c>
      <c r="BD9" s="51">
        <f t="shared" si="31"/>
        <v>0</v>
      </c>
    </row>
    <row r="10" spans="1:56" hidden="1">
      <c r="A10" s="32">
        <v>12</v>
      </c>
      <c r="B10" s="169"/>
      <c r="C10" s="170"/>
      <c r="D10" s="34"/>
      <c r="E10" s="35"/>
      <c r="F10" s="36"/>
      <c r="G10" s="73"/>
      <c r="H10" s="72"/>
      <c r="I10" s="74">
        <f>IF(H10=Tablas!$B$5,Tablas!$C$5,VLOOKUP(H10,Tablas!$B$5:$D$40,2,FALSE))</f>
        <v>1</v>
      </c>
      <c r="J10" s="71">
        <f>IF(I10=0,"",VLOOKUP(I10,Tablas!$C$5:$D$40,2,FALSE))</f>
        <v>0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ref="U10:U22" si="35">SUM(+L10+M10+N10+O10+P10+R10+T10)</f>
        <v>0</v>
      </c>
      <c r="V10" s="43">
        <f t="shared" si="10"/>
        <v>0</v>
      </c>
      <c r="W10" s="193">
        <f t="shared" si="11"/>
        <v>12</v>
      </c>
      <c r="X10" s="44">
        <f t="shared" si="32"/>
        <v>0</v>
      </c>
      <c r="Y10" s="45">
        <f t="shared" si="13"/>
        <v>0</v>
      </c>
      <c r="Z10" s="46" t="s">
        <v>0</v>
      </c>
      <c r="AA10" s="39">
        <v>1</v>
      </c>
      <c r="AB10" s="47">
        <f t="shared" si="14"/>
        <v>0</v>
      </c>
      <c r="AC10" s="39">
        <v>1</v>
      </c>
      <c r="AD10" s="47">
        <f t="shared" si="15"/>
        <v>0</v>
      </c>
      <c r="AE10" s="39">
        <v>1</v>
      </c>
      <c r="AF10" s="47">
        <f t="shared" si="16"/>
        <v>0</v>
      </c>
      <c r="AG10" s="188"/>
      <c r="AH10" s="194">
        <f t="shared" si="17"/>
        <v>3</v>
      </c>
      <c r="AI10" s="49">
        <f t="shared" si="18"/>
        <v>0</v>
      </c>
      <c r="AJ10" s="50">
        <f t="shared" si="19"/>
        <v>0</v>
      </c>
      <c r="AK10" s="188"/>
      <c r="AL10" s="194">
        <f t="shared" si="20"/>
        <v>3</v>
      </c>
      <c r="AM10" s="49">
        <f t="shared" si="33"/>
        <v>0</v>
      </c>
      <c r="AN10" s="50">
        <f t="shared" si="34"/>
        <v>0</v>
      </c>
      <c r="AO10" s="188"/>
      <c r="AP10" s="49">
        <f t="shared" si="21"/>
        <v>0</v>
      </c>
      <c r="AQ10" s="50">
        <f t="shared" si="22"/>
        <v>0</v>
      </c>
      <c r="AR10" s="188"/>
      <c r="AS10" s="49">
        <f t="shared" si="23"/>
        <v>0</v>
      </c>
      <c r="AT10" s="50">
        <f t="shared" si="24"/>
        <v>0</v>
      </c>
      <c r="AU10" s="62"/>
      <c r="AV10" s="49">
        <f t="shared" si="25"/>
        <v>0</v>
      </c>
      <c r="AW10" s="50">
        <f t="shared" si="26"/>
        <v>0</v>
      </c>
      <c r="AX10" s="188"/>
      <c r="AY10" s="49">
        <f t="shared" si="27"/>
        <v>0</v>
      </c>
      <c r="AZ10" s="50">
        <f t="shared" si="28"/>
        <v>0</v>
      </c>
      <c r="BA10" s="188"/>
      <c r="BB10" s="49">
        <f t="shared" si="29"/>
        <v>0</v>
      </c>
      <c r="BC10" s="50">
        <f t="shared" si="30"/>
        <v>0</v>
      </c>
      <c r="BD10" s="51">
        <f t="shared" si="31"/>
        <v>0</v>
      </c>
    </row>
    <row r="11" spans="1:56" hidden="1">
      <c r="A11" s="32">
        <v>12</v>
      </c>
      <c r="B11" s="169"/>
      <c r="C11" s="170"/>
      <c r="D11" s="34"/>
      <c r="E11" s="35"/>
      <c r="F11" s="36"/>
      <c r="G11" s="73"/>
      <c r="H11" s="72"/>
      <c r="I11" s="74">
        <f>IF(H11=Tablas!$B$5,Tablas!$C$5,VLOOKUP(H11,Tablas!$B$5:$D$40,2,FALSE))</f>
        <v>1</v>
      </c>
      <c r="J11" s="71">
        <f>IF(I11=0,"",VLOOKUP(I11,Tablas!$C$5:$D$40,2,FALSE))</f>
        <v>0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35"/>
        <v>0</v>
      </c>
      <c r="V11" s="43">
        <f t="shared" si="10"/>
        <v>0</v>
      </c>
      <c r="W11" s="193">
        <f t="shared" si="11"/>
        <v>12</v>
      </c>
      <c r="X11" s="44">
        <f t="shared" si="32"/>
        <v>0</v>
      </c>
      <c r="Y11" s="45">
        <f t="shared" si="13"/>
        <v>0</v>
      </c>
      <c r="Z11" s="46" t="s">
        <v>0</v>
      </c>
      <c r="AA11" s="39">
        <v>1</v>
      </c>
      <c r="AB11" s="47">
        <f t="shared" si="14"/>
        <v>0</v>
      </c>
      <c r="AC11" s="39">
        <v>1</v>
      </c>
      <c r="AD11" s="47">
        <f t="shared" si="15"/>
        <v>0</v>
      </c>
      <c r="AE11" s="39">
        <v>1</v>
      </c>
      <c r="AF11" s="47">
        <f t="shared" si="16"/>
        <v>0</v>
      </c>
      <c r="AG11" s="188"/>
      <c r="AH11" s="194">
        <f t="shared" si="17"/>
        <v>3</v>
      </c>
      <c r="AI11" s="49">
        <f t="shared" si="18"/>
        <v>0</v>
      </c>
      <c r="AJ11" s="50">
        <f t="shared" si="19"/>
        <v>0</v>
      </c>
      <c r="AK11" s="188"/>
      <c r="AL11" s="194">
        <f t="shared" si="20"/>
        <v>3</v>
      </c>
      <c r="AM11" s="49">
        <f t="shared" si="33"/>
        <v>0</v>
      </c>
      <c r="AN11" s="50">
        <f t="shared" si="34"/>
        <v>0</v>
      </c>
      <c r="AO11" s="188"/>
      <c r="AP11" s="49">
        <f t="shared" si="21"/>
        <v>0</v>
      </c>
      <c r="AQ11" s="50">
        <f t="shared" si="22"/>
        <v>0</v>
      </c>
      <c r="AR11" s="188"/>
      <c r="AS11" s="49">
        <f t="shared" si="23"/>
        <v>0</v>
      </c>
      <c r="AT11" s="50">
        <f t="shared" si="24"/>
        <v>0</v>
      </c>
      <c r="AU11" s="62"/>
      <c r="AV11" s="49">
        <f t="shared" si="25"/>
        <v>0</v>
      </c>
      <c r="AW11" s="50">
        <f t="shared" si="26"/>
        <v>0</v>
      </c>
      <c r="AX11" s="188"/>
      <c r="AY11" s="49">
        <f t="shared" si="27"/>
        <v>0</v>
      </c>
      <c r="AZ11" s="50">
        <f t="shared" si="28"/>
        <v>0</v>
      </c>
      <c r="BA11" s="188"/>
      <c r="BB11" s="49">
        <f t="shared" si="29"/>
        <v>0</v>
      </c>
      <c r="BC11" s="50">
        <f t="shared" si="30"/>
        <v>0</v>
      </c>
      <c r="BD11" s="51">
        <f t="shared" si="31"/>
        <v>0</v>
      </c>
    </row>
    <row r="12" spans="1:56" hidden="1">
      <c r="A12" s="32">
        <v>12</v>
      </c>
      <c r="B12" s="169"/>
      <c r="C12" s="170"/>
      <c r="D12" s="34"/>
      <c r="E12" s="35"/>
      <c r="F12" s="36"/>
      <c r="G12" s="73"/>
      <c r="H12" s="72"/>
      <c r="I12" s="74">
        <f>IF(H12=Tablas!$B$5,Tablas!$C$5,VLOOKUP(H12,Tablas!$B$5:$D$40,2,FALSE))</f>
        <v>1</v>
      </c>
      <c r="J12" s="71">
        <f>IF(I12=0,"",VLOOKUP(I12,Tablas!$C$5:$D$40,2,FALSE))</f>
        <v>0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35"/>
        <v>0</v>
      </c>
      <c r="V12" s="43">
        <f t="shared" si="10"/>
        <v>0</v>
      </c>
      <c r="W12" s="193">
        <f t="shared" si="11"/>
        <v>12</v>
      </c>
      <c r="X12" s="44">
        <f t="shared" si="32"/>
        <v>0</v>
      </c>
      <c r="Y12" s="45">
        <f t="shared" si="13"/>
        <v>0</v>
      </c>
      <c r="Z12" s="46" t="s">
        <v>0</v>
      </c>
      <c r="AA12" s="39">
        <v>1</v>
      </c>
      <c r="AB12" s="47">
        <f t="shared" si="14"/>
        <v>0</v>
      </c>
      <c r="AC12" s="39">
        <v>1</v>
      </c>
      <c r="AD12" s="47">
        <f t="shared" si="15"/>
        <v>0</v>
      </c>
      <c r="AE12" s="39">
        <v>1</v>
      </c>
      <c r="AF12" s="47">
        <f t="shared" si="16"/>
        <v>0</v>
      </c>
      <c r="AG12" s="188"/>
      <c r="AH12" s="194">
        <f t="shared" si="17"/>
        <v>3</v>
      </c>
      <c r="AI12" s="49">
        <f t="shared" si="18"/>
        <v>0</v>
      </c>
      <c r="AJ12" s="50">
        <f t="shared" si="19"/>
        <v>0</v>
      </c>
      <c r="AK12" s="188"/>
      <c r="AL12" s="194">
        <f t="shared" si="20"/>
        <v>3</v>
      </c>
      <c r="AM12" s="49">
        <f t="shared" si="33"/>
        <v>0</v>
      </c>
      <c r="AN12" s="50">
        <f t="shared" si="34"/>
        <v>0</v>
      </c>
      <c r="AO12" s="188"/>
      <c r="AP12" s="49">
        <f t="shared" si="21"/>
        <v>0</v>
      </c>
      <c r="AQ12" s="50">
        <f t="shared" si="22"/>
        <v>0</v>
      </c>
      <c r="AR12" s="188"/>
      <c r="AS12" s="49">
        <f t="shared" si="23"/>
        <v>0</v>
      </c>
      <c r="AT12" s="50">
        <f t="shared" si="24"/>
        <v>0</v>
      </c>
      <c r="AU12" s="62"/>
      <c r="AV12" s="49">
        <f t="shared" si="25"/>
        <v>0</v>
      </c>
      <c r="AW12" s="50">
        <f t="shared" si="26"/>
        <v>0</v>
      </c>
      <c r="AX12" s="188"/>
      <c r="AY12" s="49">
        <f t="shared" si="27"/>
        <v>0</v>
      </c>
      <c r="AZ12" s="50">
        <f t="shared" si="28"/>
        <v>0</v>
      </c>
      <c r="BA12" s="188"/>
      <c r="BB12" s="49">
        <f t="shared" si="29"/>
        <v>0</v>
      </c>
      <c r="BC12" s="50">
        <f t="shared" si="30"/>
        <v>0</v>
      </c>
      <c r="BD12" s="51">
        <f t="shared" si="31"/>
        <v>0</v>
      </c>
    </row>
    <row r="13" spans="1:56" hidden="1">
      <c r="A13" s="32">
        <v>12</v>
      </c>
      <c r="B13" s="169"/>
      <c r="C13" s="170"/>
      <c r="D13" s="34"/>
      <c r="E13" s="35"/>
      <c r="F13" s="36"/>
      <c r="G13" s="73"/>
      <c r="H13" s="72"/>
      <c r="I13" s="74">
        <f>IF(H13=Tablas!$B$5,Tablas!$C$5,VLOOKUP(H13,Tablas!$B$5:$D$40,2,FALSE))</f>
        <v>1</v>
      </c>
      <c r="J13" s="71">
        <f>IF(I13=0,"",VLOOKUP(I13,Tablas!$C$5:$D$40,2,FALSE))</f>
        <v>0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35"/>
        <v>0</v>
      </c>
      <c r="V13" s="43">
        <f t="shared" si="10"/>
        <v>0</v>
      </c>
      <c r="W13" s="193">
        <f t="shared" si="11"/>
        <v>12</v>
      </c>
      <c r="X13" s="44">
        <f t="shared" si="32"/>
        <v>0</v>
      </c>
      <c r="Y13" s="45">
        <f t="shared" si="13"/>
        <v>0</v>
      </c>
      <c r="Z13" s="46" t="s">
        <v>0</v>
      </c>
      <c r="AA13" s="39">
        <v>1</v>
      </c>
      <c r="AB13" s="47">
        <f t="shared" si="14"/>
        <v>0</v>
      </c>
      <c r="AC13" s="39">
        <v>1</v>
      </c>
      <c r="AD13" s="47">
        <f t="shared" si="15"/>
        <v>0</v>
      </c>
      <c r="AE13" s="39">
        <v>1</v>
      </c>
      <c r="AF13" s="47">
        <f t="shared" si="16"/>
        <v>0</v>
      </c>
      <c r="AG13" s="188"/>
      <c r="AH13" s="194">
        <f t="shared" si="17"/>
        <v>3</v>
      </c>
      <c r="AI13" s="49">
        <f t="shared" si="18"/>
        <v>0</v>
      </c>
      <c r="AJ13" s="50">
        <f t="shared" si="19"/>
        <v>0</v>
      </c>
      <c r="AK13" s="188"/>
      <c r="AL13" s="194">
        <f t="shared" si="20"/>
        <v>3</v>
      </c>
      <c r="AM13" s="49">
        <f t="shared" si="33"/>
        <v>0</v>
      </c>
      <c r="AN13" s="50">
        <f t="shared" si="34"/>
        <v>0</v>
      </c>
      <c r="AO13" s="188"/>
      <c r="AP13" s="49">
        <f t="shared" si="21"/>
        <v>0</v>
      </c>
      <c r="AQ13" s="50">
        <f t="shared" si="22"/>
        <v>0</v>
      </c>
      <c r="AR13" s="188"/>
      <c r="AS13" s="49">
        <f t="shared" si="23"/>
        <v>0</v>
      </c>
      <c r="AT13" s="50">
        <f t="shared" si="24"/>
        <v>0</v>
      </c>
      <c r="AU13" s="62"/>
      <c r="AV13" s="49">
        <f t="shared" si="25"/>
        <v>0</v>
      </c>
      <c r="AW13" s="50">
        <f t="shared" si="26"/>
        <v>0</v>
      </c>
      <c r="AX13" s="188"/>
      <c r="AY13" s="49">
        <f t="shared" si="27"/>
        <v>0</v>
      </c>
      <c r="AZ13" s="50">
        <f t="shared" si="28"/>
        <v>0</v>
      </c>
      <c r="BA13" s="188"/>
      <c r="BB13" s="49">
        <f t="shared" si="29"/>
        <v>0</v>
      </c>
      <c r="BC13" s="50">
        <f t="shared" si="30"/>
        <v>0</v>
      </c>
      <c r="BD13" s="51">
        <f t="shared" si="31"/>
        <v>0</v>
      </c>
    </row>
    <row r="14" spans="1:56" hidden="1">
      <c r="A14" s="32">
        <v>12</v>
      </c>
      <c r="B14" s="169"/>
      <c r="C14" s="170"/>
      <c r="D14" s="34"/>
      <c r="E14" s="35"/>
      <c r="F14" s="36"/>
      <c r="G14" s="73"/>
      <c r="H14" s="72"/>
      <c r="I14" s="74">
        <f>IF(H14=Tablas!$B$5,Tablas!$C$5,VLOOKUP(H14,Tablas!$B$5:$D$40,2,FALSE))</f>
        <v>1</v>
      </c>
      <c r="J14" s="71">
        <f>IF(I14=0,"",VLOOKUP(I14,Tablas!$C$5:$D$40,2,FALSE))</f>
        <v>0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35"/>
        <v>0</v>
      </c>
      <c r="V14" s="43">
        <f t="shared" si="10"/>
        <v>0</v>
      </c>
      <c r="W14" s="193">
        <f t="shared" si="11"/>
        <v>12</v>
      </c>
      <c r="X14" s="44">
        <f t="shared" si="32"/>
        <v>0</v>
      </c>
      <c r="Y14" s="45">
        <f t="shared" si="13"/>
        <v>0</v>
      </c>
      <c r="Z14" s="46" t="s">
        <v>0</v>
      </c>
      <c r="AA14" s="39">
        <v>1</v>
      </c>
      <c r="AB14" s="47">
        <f t="shared" si="14"/>
        <v>0</v>
      </c>
      <c r="AC14" s="39">
        <v>1</v>
      </c>
      <c r="AD14" s="47">
        <f t="shared" si="15"/>
        <v>0</v>
      </c>
      <c r="AE14" s="39">
        <v>1</v>
      </c>
      <c r="AF14" s="47">
        <f t="shared" si="16"/>
        <v>0</v>
      </c>
      <c r="AG14" s="188"/>
      <c r="AH14" s="194">
        <f t="shared" si="17"/>
        <v>3</v>
      </c>
      <c r="AI14" s="49">
        <f t="shared" si="18"/>
        <v>0</v>
      </c>
      <c r="AJ14" s="50">
        <f t="shared" si="19"/>
        <v>0</v>
      </c>
      <c r="AK14" s="188"/>
      <c r="AL14" s="194">
        <f t="shared" si="20"/>
        <v>3</v>
      </c>
      <c r="AM14" s="49">
        <f t="shared" si="33"/>
        <v>0</v>
      </c>
      <c r="AN14" s="50">
        <f t="shared" si="34"/>
        <v>0</v>
      </c>
      <c r="AO14" s="188"/>
      <c r="AP14" s="49">
        <f t="shared" si="21"/>
        <v>0</v>
      </c>
      <c r="AQ14" s="50">
        <f t="shared" si="22"/>
        <v>0</v>
      </c>
      <c r="AR14" s="188"/>
      <c r="AS14" s="49">
        <f t="shared" si="23"/>
        <v>0</v>
      </c>
      <c r="AT14" s="50">
        <f t="shared" si="24"/>
        <v>0</v>
      </c>
      <c r="AU14" s="62"/>
      <c r="AV14" s="49">
        <f t="shared" si="25"/>
        <v>0</v>
      </c>
      <c r="AW14" s="50">
        <f t="shared" si="26"/>
        <v>0</v>
      </c>
      <c r="AX14" s="188"/>
      <c r="AY14" s="49">
        <f t="shared" si="27"/>
        <v>0</v>
      </c>
      <c r="AZ14" s="50">
        <f t="shared" si="28"/>
        <v>0</v>
      </c>
      <c r="BA14" s="188"/>
      <c r="BB14" s="49">
        <f t="shared" si="29"/>
        <v>0</v>
      </c>
      <c r="BC14" s="50">
        <f t="shared" si="30"/>
        <v>0</v>
      </c>
      <c r="BD14" s="51">
        <f t="shared" si="31"/>
        <v>0</v>
      </c>
    </row>
    <row r="15" spans="1:56" hidden="1">
      <c r="A15" s="32">
        <v>12</v>
      </c>
      <c r="B15" s="169"/>
      <c r="C15" s="170"/>
      <c r="D15" s="34"/>
      <c r="E15" s="35"/>
      <c r="F15" s="36"/>
      <c r="G15" s="73"/>
      <c r="H15" s="72"/>
      <c r="I15" s="74">
        <f>IF(H15=Tablas!$B$5,Tablas!$C$5,VLOOKUP(H15,Tablas!$B$5:$D$40,2,FALSE))</f>
        <v>1</v>
      </c>
      <c r="J15" s="71">
        <f>IF(I15=0,"",VLOOKUP(I15,Tablas!$C$5:$D$40,2,FALSE))</f>
        <v>0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35"/>
        <v>0</v>
      </c>
      <c r="V15" s="43">
        <f t="shared" si="10"/>
        <v>0</v>
      </c>
      <c r="W15" s="193">
        <f t="shared" si="11"/>
        <v>12</v>
      </c>
      <c r="X15" s="44">
        <f t="shared" si="32"/>
        <v>0</v>
      </c>
      <c r="Y15" s="45">
        <f t="shared" si="13"/>
        <v>0</v>
      </c>
      <c r="Z15" s="46" t="s">
        <v>0</v>
      </c>
      <c r="AA15" s="39">
        <v>1</v>
      </c>
      <c r="AB15" s="47">
        <f t="shared" si="14"/>
        <v>0</v>
      </c>
      <c r="AC15" s="39">
        <v>1</v>
      </c>
      <c r="AD15" s="47">
        <f t="shared" si="15"/>
        <v>0</v>
      </c>
      <c r="AE15" s="39">
        <v>1</v>
      </c>
      <c r="AF15" s="47">
        <f t="shared" si="16"/>
        <v>0</v>
      </c>
      <c r="AG15" s="188"/>
      <c r="AH15" s="194">
        <f t="shared" si="17"/>
        <v>3</v>
      </c>
      <c r="AI15" s="49">
        <f t="shared" si="18"/>
        <v>0</v>
      </c>
      <c r="AJ15" s="50">
        <f t="shared" si="19"/>
        <v>0</v>
      </c>
      <c r="AK15" s="188"/>
      <c r="AL15" s="194">
        <f t="shared" si="20"/>
        <v>3</v>
      </c>
      <c r="AM15" s="49">
        <f t="shared" si="33"/>
        <v>0</v>
      </c>
      <c r="AN15" s="50">
        <f t="shared" si="34"/>
        <v>0</v>
      </c>
      <c r="AO15" s="188"/>
      <c r="AP15" s="49">
        <f t="shared" si="21"/>
        <v>0</v>
      </c>
      <c r="AQ15" s="50">
        <f t="shared" si="22"/>
        <v>0</v>
      </c>
      <c r="AR15" s="188"/>
      <c r="AS15" s="49">
        <f t="shared" si="23"/>
        <v>0</v>
      </c>
      <c r="AT15" s="50">
        <f t="shared" si="24"/>
        <v>0</v>
      </c>
      <c r="AU15" s="62"/>
      <c r="AV15" s="49">
        <f t="shared" si="25"/>
        <v>0</v>
      </c>
      <c r="AW15" s="50">
        <f t="shared" si="26"/>
        <v>0</v>
      </c>
      <c r="AX15" s="188"/>
      <c r="AY15" s="49">
        <f t="shared" si="27"/>
        <v>0</v>
      </c>
      <c r="AZ15" s="50">
        <f t="shared" si="28"/>
        <v>0</v>
      </c>
      <c r="BA15" s="188"/>
      <c r="BB15" s="49">
        <f t="shared" si="29"/>
        <v>0</v>
      </c>
      <c r="BC15" s="50">
        <f t="shared" si="30"/>
        <v>0</v>
      </c>
      <c r="BD15" s="51">
        <f t="shared" si="31"/>
        <v>0</v>
      </c>
    </row>
    <row r="16" spans="1:56" hidden="1">
      <c r="A16" s="32">
        <v>12</v>
      </c>
      <c r="B16" s="169"/>
      <c r="C16" s="170"/>
      <c r="D16" s="34"/>
      <c r="E16" s="35"/>
      <c r="F16" s="36"/>
      <c r="G16" s="73"/>
      <c r="H16" s="72"/>
      <c r="I16" s="74">
        <f>IF(H16=Tablas!$B$5,Tablas!$C$5,VLOOKUP(H16,Tablas!$B$5:$D$40,2,FALSE))</f>
        <v>1</v>
      </c>
      <c r="J16" s="71">
        <f>IF(I16=0,"",VLOOKUP(I16,Tablas!$C$5:$D$40,2,FALSE))</f>
        <v>0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35"/>
        <v>0</v>
      </c>
      <c r="V16" s="43">
        <f t="shared" si="10"/>
        <v>0</v>
      </c>
      <c r="W16" s="193">
        <f t="shared" si="11"/>
        <v>12</v>
      </c>
      <c r="X16" s="44">
        <f t="shared" si="32"/>
        <v>0</v>
      </c>
      <c r="Y16" s="45">
        <f t="shared" si="13"/>
        <v>0</v>
      </c>
      <c r="Z16" s="46" t="s">
        <v>0</v>
      </c>
      <c r="AA16" s="39">
        <v>1</v>
      </c>
      <c r="AB16" s="47">
        <f t="shared" si="14"/>
        <v>0</v>
      </c>
      <c r="AC16" s="39">
        <v>1</v>
      </c>
      <c r="AD16" s="47">
        <f t="shared" si="15"/>
        <v>0</v>
      </c>
      <c r="AE16" s="39">
        <v>1</v>
      </c>
      <c r="AF16" s="47">
        <f t="shared" si="16"/>
        <v>0</v>
      </c>
      <c r="AG16" s="188"/>
      <c r="AH16" s="194">
        <f t="shared" si="17"/>
        <v>3</v>
      </c>
      <c r="AI16" s="49">
        <f t="shared" si="18"/>
        <v>0</v>
      </c>
      <c r="AJ16" s="50">
        <f t="shared" si="19"/>
        <v>0</v>
      </c>
      <c r="AK16" s="188"/>
      <c r="AL16" s="194">
        <f t="shared" si="20"/>
        <v>3</v>
      </c>
      <c r="AM16" s="49">
        <f t="shared" si="33"/>
        <v>0</v>
      </c>
      <c r="AN16" s="50">
        <f t="shared" si="34"/>
        <v>0</v>
      </c>
      <c r="AO16" s="188"/>
      <c r="AP16" s="49">
        <f t="shared" si="21"/>
        <v>0</v>
      </c>
      <c r="AQ16" s="50">
        <f t="shared" si="22"/>
        <v>0</v>
      </c>
      <c r="AR16" s="188"/>
      <c r="AS16" s="49">
        <f t="shared" si="23"/>
        <v>0</v>
      </c>
      <c r="AT16" s="50">
        <f t="shared" si="24"/>
        <v>0</v>
      </c>
      <c r="AU16" s="62"/>
      <c r="AV16" s="49">
        <f t="shared" si="25"/>
        <v>0</v>
      </c>
      <c r="AW16" s="50">
        <f t="shared" si="26"/>
        <v>0</v>
      </c>
      <c r="AX16" s="188"/>
      <c r="AY16" s="49">
        <f t="shared" si="27"/>
        <v>0</v>
      </c>
      <c r="AZ16" s="50">
        <f t="shared" si="28"/>
        <v>0</v>
      </c>
      <c r="BA16" s="188"/>
      <c r="BB16" s="49">
        <f t="shared" si="29"/>
        <v>0</v>
      </c>
      <c r="BC16" s="50">
        <f t="shared" si="30"/>
        <v>0</v>
      </c>
      <c r="BD16" s="51">
        <f t="shared" si="31"/>
        <v>0</v>
      </c>
    </row>
    <row r="17" spans="1:56" hidden="1">
      <c r="A17" s="32">
        <v>12</v>
      </c>
      <c r="B17" s="169"/>
      <c r="C17" s="170"/>
      <c r="D17" s="34"/>
      <c r="E17" s="35"/>
      <c r="F17" s="36"/>
      <c r="G17" s="73"/>
      <c r="H17" s="72"/>
      <c r="I17" s="74">
        <f>IF(H17=Tablas!$B$5,Tablas!$C$5,VLOOKUP(H17,Tablas!$B$5:$D$40,2,FALSE))</f>
        <v>1</v>
      </c>
      <c r="J17" s="71">
        <f>IF(I17=0,"",VLOOKUP(I17,Tablas!$C$5:$D$40,2,FALSE))</f>
        <v>0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35"/>
        <v>0</v>
      </c>
      <c r="V17" s="43">
        <f t="shared" si="10"/>
        <v>0</v>
      </c>
      <c r="W17" s="193">
        <f t="shared" si="11"/>
        <v>12</v>
      </c>
      <c r="X17" s="44">
        <f t="shared" si="32"/>
        <v>0</v>
      </c>
      <c r="Y17" s="45">
        <f t="shared" si="13"/>
        <v>0</v>
      </c>
      <c r="Z17" s="46" t="s">
        <v>0</v>
      </c>
      <c r="AA17" s="39">
        <v>1</v>
      </c>
      <c r="AB17" s="47">
        <f t="shared" si="14"/>
        <v>0</v>
      </c>
      <c r="AC17" s="39">
        <v>1</v>
      </c>
      <c r="AD17" s="47">
        <f t="shared" si="15"/>
        <v>0</v>
      </c>
      <c r="AE17" s="39">
        <v>1</v>
      </c>
      <c r="AF17" s="47">
        <f t="shared" si="16"/>
        <v>0</v>
      </c>
      <c r="AG17" s="188"/>
      <c r="AH17" s="194">
        <f t="shared" si="17"/>
        <v>3</v>
      </c>
      <c r="AI17" s="49">
        <f t="shared" si="18"/>
        <v>0</v>
      </c>
      <c r="AJ17" s="50">
        <f t="shared" si="19"/>
        <v>0</v>
      </c>
      <c r="AK17" s="188"/>
      <c r="AL17" s="194">
        <f t="shared" si="20"/>
        <v>3</v>
      </c>
      <c r="AM17" s="49">
        <f t="shared" si="33"/>
        <v>0</v>
      </c>
      <c r="AN17" s="50">
        <f t="shared" si="34"/>
        <v>0</v>
      </c>
      <c r="AO17" s="188"/>
      <c r="AP17" s="49">
        <f t="shared" si="21"/>
        <v>0</v>
      </c>
      <c r="AQ17" s="50">
        <f t="shared" si="22"/>
        <v>0</v>
      </c>
      <c r="AR17" s="188"/>
      <c r="AS17" s="49">
        <f t="shared" si="23"/>
        <v>0</v>
      </c>
      <c r="AT17" s="50">
        <f t="shared" si="24"/>
        <v>0</v>
      </c>
      <c r="AU17" s="62"/>
      <c r="AV17" s="49">
        <f t="shared" si="25"/>
        <v>0</v>
      </c>
      <c r="AW17" s="50">
        <f t="shared" si="26"/>
        <v>0</v>
      </c>
      <c r="AX17" s="188"/>
      <c r="AY17" s="49">
        <f t="shared" si="27"/>
        <v>0</v>
      </c>
      <c r="AZ17" s="50">
        <f t="shared" si="28"/>
        <v>0</v>
      </c>
      <c r="BA17" s="188"/>
      <c r="BB17" s="49">
        <f t="shared" si="29"/>
        <v>0</v>
      </c>
      <c r="BC17" s="50">
        <f t="shared" si="30"/>
        <v>0</v>
      </c>
      <c r="BD17" s="51">
        <f t="shared" si="31"/>
        <v>0</v>
      </c>
    </row>
    <row r="18" spans="1:56" hidden="1">
      <c r="A18" s="32">
        <v>12</v>
      </c>
      <c r="B18" s="169"/>
      <c r="C18" s="170"/>
      <c r="D18" s="34"/>
      <c r="E18" s="35"/>
      <c r="F18" s="36"/>
      <c r="G18" s="73"/>
      <c r="H18" s="72"/>
      <c r="I18" s="74">
        <f>IF(H18=Tablas!$B$5,Tablas!$C$5,VLOOKUP(H18,Tablas!$B$5:$D$40,2,FALSE))</f>
        <v>1</v>
      </c>
      <c r="J18" s="71">
        <f>IF(I18=0,"",VLOOKUP(I18,Tablas!$C$5:$D$40,2,FALSE))</f>
        <v>0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35"/>
        <v>0</v>
      </c>
      <c r="V18" s="43">
        <f t="shared" si="10"/>
        <v>0</v>
      </c>
      <c r="W18" s="193">
        <f t="shared" si="11"/>
        <v>12</v>
      </c>
      <c r="X18" s="44">
        <f t="shared" si="32"/>
        <v>0</v>
      </c>
      <c r="Y18" s="45">
        <f t="shared" si="13"/>
        <v>0</v>
      </c>
      <c r="Z18" s="46" t="s">
        <v>0</v>
      </c>
      <c r="AA18" s="39">
        <v>1</v>
      </c>
      <c r="AB18" s="47">
        <f t="shared" si="14"/>
        <v>0</v>
      </c>
      <c r="AC18" s="39">
        <v>1</v>
      </c>
      <c r="AD18" s="47">
        <f t="shared" si="15"/>
        <v>0</v>
      </c>
      <c r="AE18" s="39">
        <v>1</v>
      </c>
      <c r="AF18" s="47">
        <f t="shared" si="16"/>
        <v>0</v>
      </c>
      <c r="AG18" s="188"/>
      <c r="AH18" s="194">
        <f t="shared" si="17"/>
        <v>3</v>
      </c>
      <c r="AI18" s="49">
        <f t="shared" si="18"/>
        <v>0</v>
      </c>
      <c r="AJ18" s="50">
        <f t="shared" si="19"/>
        <v>0</v>
      </c>
      <c r="AK18" s="188"/>
      <c r="AL18" s="194">
        <f t="shared" si="20"/>
        <v>3</v>
      </c>
      <c r="AM18" s="49">
        <f t="shared" si="33"/>
        <v>0</v>
      </c>
      <c r="AN18" s="50">
        <f t="shared" si="34"/>
        <v>0</v>
      </c>
      <c r="AO18" s="188"/>
      <c r="AP18" s="49">
        <f t="shared" si="21"/>
        <v>0</v>
      </c>
      <c r="AQ18" s="50">
        <f t="shared" si="22"/>
        <v>0</v>
      </c>
      <c r="AR18" s="188"/>
      <c r="AS18" s="49">
        <f t="shared" si="23"/>
        <v>0</v>
      </c>
      <c r="AT18" s="50">
        <f t="shared" si="24"/>
        <v>0</v>
      </c>
      <c r="AU18" s="62"/>
      <c r="AV18" s="49">
        <f t="shared" si="25"/>
        <v>0</v>
      </c>
      <c r="AW18" s="50">
        <f t="shared" si="26"/>
        <v>0</v>
      </c>
      <c r="AX18" s="188"/>
      <c r="AY18" s="49">
        <f t="shared" si="27"/>
        <v>0</v>
      </c>
      <c r="AZ18" s="50">
        <f t="shared" si="28"/>
        <v>0</v>
      </c>
      <c r="BA18" s="188"/>
      <c r="BB18" s="49">
        <f t="shared" si="29"/>
        <v>0</v>
      </c>
      <c r="BC18" s="50">
        <f t="shared" si="30"/>
        <v>0</v>
      </c>
      <c r="BD18" s="51">
        <f t="shared" si="31"/>
        <v>0</v>
      </c>
    </row>
    <row r="19" spans="1:56" hidden="1">
      <c r="A19" s="32"/>
      <c r="B19" s="61"/>
      <c r="C19" s="33"/>
      <c r="D19" s="34"/>
      <c r="E19" s="35"/>
      <c r="F19" s="36"/>
      <c r="G19" s="73"/>
      <c r="H19" s="72"/>
      <c r="I19" s="74">
        <f>IF(H19=Tablas!$B$5,Tablas!$C$5,VLOOKUP(H19,Tablas!$B$5:$D$40,2,FALSE))</f>
        <v>1</v>
      </c>
      <c r="J19" s="71">
        <f>IF(I19=0,"",VLOOKUP(I19,Tablas!$C$5:$D$40,2,FALSE))</f>
        <v>0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35"/>
        <v>0</v>
      </c>
      <c r="V19" s="43">
        <f t="shared" si="10"/>
        <v>0</v>
      </c>
      <c r="W19" s="193">
        <f t="shared" si="11"/>
        <v>12</v>
      </c>
      <c r="X19" s="44">
        <f t="shared" si="32"/>
        <v>0</v>
      </c>
      <c r="Y19" s="45">
        <f t="shared" si="13"/>
        <v>0</v>
      </c>
      <c r="Z19" s="46" t="s">
        <v>0</v>
      </c>
      <c r="AA19" s="39">
        <v>1</v>
      </c>
      <c r="AB19" s="47">
        <f t="shared" si="14"/>
        <v>0</v>
      </c>
      <c r="AC19" s="39">
        <v>1</v>
      </c>
      <c r="AD19" s="47">
        <f t="shared" si="15"/>
        <v>0</v>
      </c>
      <c r="AE19" s="39">
        <v>1</v>
      </c>
      <c r="AF19" s="47">
        <f t="shared" si="16"/>
        <v>0</v>
      </c>
      <c r="AG19" s="188"/>
      <c r="AH19" s="194">
        <f t="shared" si="17"/>
        <v>3</v>
      </c>
      <c r="AI19" s="49">
        <f t="shared" si="18"/>
        <v>0</v>
      </c>
      <c r="AJ19" s="50">
        <f t="shared" si="19"/>
        <v>0</v>
      </c>
      <c r="AK19" s="188"/>
      <c r="AL19" s="194">
        <f t="shared" si="20"/>
        <v>3</v>
      </c>
      <c r="AM19" s="49">
        <f t="shared" si="33"/>
        <v>0</v>
      </c>
      <c r="AN19" s="50">
        <f t="shared" si="34"/>
        <v>0</v>
      </c>
      <c r="AO19" s="188"/>
      <c r="AP19" s="49">
        <f t="shared" si="21"/>
        <v>0</v>
      </c>
      <c r="AQ19" s="50">
        <f t="shared" si="22"/>
        <v>0</v>
      </c>
      <c r="AR19" s="188"/>
      <c r="AS19" s="49">
        <f t="shared" si="23"/>
        <v>0</v>
      </c>
      <c r="AT19" s="50">
        <f t="shared" si="24"/>
        <v>0</v>
      </c>
      <c r="AU19" s="62"/>
      <c r="AV19" s="49">
        <f t="shared" si="25"/>
        <v>0</v>
      </c>
      <c r="AW19" s="50">
        <f t="shared" si="26"/>
        <v>0</v>
      </c>
      <c r="AX19" s="188"/>
      <c r="AY19" s="49">
        <f t="shared" si="27"/>
        <v>0</v>
      </c>
      <c r="AZ19" s="50">
        <f t="shared" si="28"/>
        <v>0</v>
      </c>
      <c r="BA19" s="188"/>
      <c r="BB19" s="49">
        <f t="shared" si="29"/>
        <v>0</v>
      </c>
      <c r="BC19" s="50">
        <f t="shared" si="30"/>
        <v>0</v>
      </c>
      <c r="BD19" s="51">
        <f t="shared" si="31"/>
        <v>0</v>
      </c>
    </row>
    <row r="20" spans="1:56" hidden="1">
      <c r="A20" s="32"/>
      <c r="B20" s="61"/>
      <c r="C20" s="33"/>
      <c r="D20" s="34"/>
      <c r="E20" s="35"/>
      <c r="F20" s="36"/>
      <c r="G20" s="73"/>
      <c r="H20" s="72"/>
      <c r="I20" s="74">
        <f>IF(H20=Tablas!$B$5,Tablas!$C$5,VLOOKUP(H20,Tablas!$B$5:$D$40,2,FALSE))</f>
        <v>1</v>
      </c>
      <c r="J20" s="71">
        <f>IF(I20=0,"",VLOOKUP(I20,Tablas!$C$5:$D$40,2,FALSE))</f>
        <v>0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0.75</v>
      </c>
      <c r="R20" s="40">
        <f t="shared" si="7"/>
        <v>0</v>
      </c>
      <c r="S20" s="39">
        <v>0.75</v>
      </c>
      <c r="T20" s="41">
        <f t="shared" si="8"/>
        <v>0</v>
      </c>
      <c r="U20" s="42">
        <f t="shared" si="35"/>
        <v>0</v>
      </c>
      <c r="V20" s="43">
        <f t="shared" si="10"/>
        <v>0</v>
      </c>
      <c r="W20" s="193">
        <f t="shared" si="11"/>
        <v>12</v>
      </c>
      <c r="X20" s="44">
        <f t="shared" si="32"/>
        <v>0</v>
      </c>
      <c r="Y20" s="45">
        <f t="shared" si="13"/>
        <v>0</v>
      </c>
      <c r="Z20" s="46" t="s">
        <v>0</v>
      </c>
      <c r="AA20" s="39">
        <v>1</v>
      </c>
      <c r="AB20" s="47">
        <f t="shared" si="14"/>
        <v>0</v>
      </c>
      <c r="AC20" s="39">
        <v>1</v>
      </c>
      <c r="AD20" s="47">
        <f t="shared" si="15"/>
        <v>0</v>
      </c>
      <c r="AE20" s="39">
        <v>1</v>
      </c>
      <c r="AF20" s="47">
        <f t="shared" si="16"/>
        <v>0</v>
      </c>
      <c r="AG20" s="188"/>
      <c r="AH20" s="194">
        <f t="shared" si="17"/>
        <v>3</v>
      </c>
      <c r="AI20" s="49">
        <f t="shared" si="18"/>
        <v>0</v>
      </c>
      <c r="AJ20" s="50">
        <f t="shared" si="19"/>
        <v>0</v>
      </c>
      <c r="AK20" s="188"/>
      <c r="AL20" s="194">
        <f t="shared" si="20"/>
        <v>3</v>
      </c>
      <c r="AM20" s="49">
        <f t="shared" si="33"/>
        <v>0</v>
      </c>
      <c r="AN20" s="50">
        <f t="shared" si="34"/>
        <v>0</v>
      </c>
      <c r="AO20" s="188"/>
      <c r="AP20" s="49">
        <f t="shared" si="21"/>
        <v>0</v>
      </c>
      <c r="AQ20" s="50">
        <f t="shared" si="22"/>
        <v>0</v>
      </c>
      <c r="AR20" s="188"/>
      <c r="AS20" s="49">
        <f t="shared" si="23"/>
        <v>0</v>
      </c>
      <c r="AT20" s="50">
        <f t="shared" si="24"/>
        <v>0</v>
      </c>
      <c r="AU20" s="62"/>
      <c r="AV20" s="49">
        <f t="shared" si="25"/>
        <v>0</v>
      </c>
      <c r="AW20" s="50">
        <f t="shared" si="26"/>
        <v>0</v>
      </c>
      <c r="AX20" s="188"/>
      <c r="AY20" s="49">
        <f t="shared" si="27"/>
        <v>0</v>
      </c>
      <c r="AZ20" s="50">
        <f t="shared" si="28"/>
        <v>0</v>
      </c>
      <c r="BA20" s="188"/>
      <c r="BB20" s="49">
        <f t="shared" si="29"/>
        <v>0</v>
      </c>
      <c r="BC20" s="50">
        <f t="shared" si="30"/>
        <v>0</v>
      </c>
      <c r="BD20" s="51">
        <f t="shared" si="31"/>
        <v>0</v>
      </c>
    </row>
    <row r="21" spans="1:56" hidden="1">
      <c r="A21" s="32"/>
      <c r="B21" s="61"/>
      <c r="C21" s="33"/>
      <c r="D21" s="34"/>
      <c r="E21" s="35"/>
      <c r="F21" s="36"/>
      <c r="G21" s="73"/>
      <c r="H21" s="72"/>
      <c r="I21" s="74">
        <f>IF(H21=Tablas!$B$5,Tablas!$C$5,VLOOKUP(H21,Tablas!$B$5:$D$40,2,FALSE))</f>
        <v>1</v>
      </c>
      <c r="J21" s="71">
        <f>IF(I21=0,"",VLOOKUP(I21,Tablas!$C$5:$D$40,2,FALSE))</f>
        <v>0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0.75</v>
      </c>
      <c r="R21" s="40">
        <f t="shared" si="7"/>
        <v>0</v>
      </c>
      <c r="S21" s="39">
        <v>0.75</v>
      </c>
      <c r="T21" s="41">
        <f t="shared" si="8"/>
        <v>0</v>
      </c>
      <c r="U21" s="42">
        <f t="shared" si="35"/>
        <v>0</v>
      </c>
      <c r="V21" s="43">
        <f t="shared" si="10"/>
        <v>0</v>
      </c>
      <c r="W21" s="193">
        <f t="shared" si="11"/>
        <v>12</v>
      </c>
      <c r="X21" s="44">
        <f t="shared" si="32"/>
        <v>0</v>
      </c>
      <c r="Y21" s="45">
        <f t="shared" si="13"/>
        <v>0</v>
      </c>
      <c r="Z21" s="46" t="s">
        <v>0</v>
      </c>
      <c r="AA21" s="39">
        <v>1</v>
      </c>
      <c r="AB21" s="47">
        <f t="shared" si="14"/>
        <v>0</v>
      </c>
      <c r="AC21" s="39">
        <v>1</v>
      </c>
      <c r="AD21" s="47">
        <f t="shared" si="15"/>
        <v>0</v>
      </c>
      <c r="AE21" s="39">
        <v>1</v>
      </c>
      <c r="AF21" s="47">
        <f t="shared" si="16"/>
        <v>0</v>
      </c>
      <c r="AG21" s="188"/>
      <c r="AH21" s="194">
        <f t="shared" si="17"/>
        <v>3</v>
      </c>
      <c r="AI21" s="49">
        <f t="shared" si="18"/>
        <v>0</v>
      </c>
      <c r="AJ21" s="50">
        <f t="shared" si="19"/>
        <v>0</v>
      </c>
      <c r="AK21" s="188"/>
      <c r="AL21" s="194">
        <f t="shared" si="20"/>
        <v>3</v>
      </c>
      <c r="AM21" s="49">
        <f t="shared" si="33"/>
        <v>0</v>
      </c>
      <c r="AN21" s="50">
        <f t="shared" si="34"/>
        <v>0</v>
      </c>
      <c r="AO21" s="188"/>
      <c r="AP21" s="49">
        <f t="shared" si="21"/>
        <v>0</v>
      </c>
      <c r="AQ21" s="50">
        <f t="shared" si="22"/>
        <v>0</v>
      </c>
      <c r="AR21" s="188"/>
      <c r="AS21" s="49">
        <f t="shared" si="23"/>
        <v>0</v>
      </c>
      <c r="AT21" s="50">
        <f t="shared" si="24"/>
        <v>0</v>
      </c>
      <c r="AU21" s="62"/>
      <c r="AV21" s="49">
        <f t="shared" si="25"/>
        <v>0</v>
      </c>
      <c r="AW21" s="50">
        <f t="shared" si="26"/>
        <v>0</v>
      </c>
      <c r="AX21" s="188"/>
      <c r="AY21" s="49">
        <f t="shared" si="27"/>
        <v>0</v>
      </c>
      <c r="AZ21" s="50">
        <f t="shared" si="28"/>
        <v>0</v>
      </c>
      <c r="BA21" s="188"/>
      <c r="BB21" s="49">
        <f t="shared" si="29"/>
        <v>0</v>
      </c>
      <c r="BC21" s="50">
        <f t="shared" si="30"/>
        <v>0</v>
      </c>
      <c r="BD21" s="51">
        <f t="shared" si="31"/>
        <v>0</v>
      </c>
    </row>
    <row r="22" spans="1:56" hidden="1">
      <c r="A22" s="32"/>
      <c r="B22" s="61"/>
      <c r="C22" s="33"/>
      <c r="D22" s="34"/>
      <c r="E22" s="35"/>
      <c r="F22" s="36"/>
      <c r="G22" s="73"/>
      <c r="H22" s="72"/>
      <c r="I22" s="74">
        <f>IF(H22=Tablas!$B$5,Tablas!$C$5,VLOOKUP(H22,Tablas!$B$5:$D$40,2,FALSE))</f>
        <v>1</v>
      </c>
      <c r="J22" s="71">
        <f>IF(I22=0,"",VLOOKUP(I22,Tablas!$C$5:$D$40,2,FALSE))</f>
        <v>0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0.75</v>
      </c>
      <c r="R22" s="40">
        <f t="shared" si="7"/>
        <v>0</v>
      </c>
      <c r="S22" s="39">
        <v>0.75</v>
      </c>
      <c r="T22" s="41">
        <f t="shared" si="8"/>
        <v>0</v>
      </c>
      <c r="U22" s="42">
        <f t="shared" si="35"/>
        <v>0</v>
      </c>
      <c r="V22" s="43">
        <f t="shared" si="10"/>
        <v>0</v>
      </c>
      <c r="W22" s="193">
        <f t="shared" si="11"/>
        <v>12</v>
      </c>
      <c r="X22" s="44">
        <f t="shared" si="32"/>
        <v>0</v>
      </c>
      <c r="Y22" s="45">
        <f t="shared" si="13"/>
        <v>0</v>
      </c>
      <c r="Z22" s="46" t="s">
        <v>0</v>
      </c>
      <c r="AA22" s="39">
        <v>1</v>
      </c>
      <c r="AB22" s="47">
        <f t="shared" si="14"/>
        <v>0</v>
      </c>
      <c r="AC22" s="39">
        <v>1</v>
      </c>
      <c r="AD22" s="47">
        <f t="shared" si="15"/>
        <v>0</v>
      </c>
      <c r="AE22" s="39">
        <v>1</v>
      </c>
      <c r="AF22" s="47">
        <f t="shared" si="16"/>
        <v>0</v>
      </c>
      <c r="AG22" s="188"/>
      <c r="AH22" s="194">
        <f t="shared" si="17"/>
        <v>3</v>
      </c>
      <c r="AI22" s="49">
        <f t="shared" si="18"/>
        <v>0</v>
      </c>
      <c r="AJ22" s="50">
        <f t="shared" si="19"/>
        <v>0</v>
      </c>
      <c r="AK22" s="188"/>
      <c r="AL22" s="194">
        <f t="shared" si="20"/>
        <v>3</v>
      </c>
      <c r="AM22" s="49">
        <f t="shared" si="33"/>
        <v>0</v>
      </c>
      <c r="AN22" s="50">
        <f t="shared" si="34"/>
        <v>0</v>
      </c>
      <c r="AO22" s="188"/>
      <c r="AP22" s="49">
        <f t="shared" si="21"/>
        <v>0</v>
      </c>
      <c r="AQ22" s="50">
        <f t="shared" si="22"/>
        <v>0</v>
      </c>
      <c r="AR22" s="188"/>
      <c r="AS22" s="49">
        <f t="shared" si="23"/>
        <v>0</v>
      </c>
      <c r="AT22" s="50">
        <f t="shared" si="24"/>
        <v>0</v>
      </c>
      <c r="AU22" s="62"/>
      <c r="AV22" s="49">
        <f t="shared" si="25"/>
        <v>0</v>
      </c>
      <c r="AW22" s="50">
        <f t="shared" si="26"/>
        <v>0</v>
      </c>
      <c r="AX22" s="188"/>
      <c r="AY22" s="49">
        <f t="shared" si="27"/>
        <v>0</v>
      </c>
      <c r="AZ22" s="50">
        <f t="shared" si="28"/>
        <v>0</v>
      </c>
      <c r="BA22" s="188"/>
      <c r="BB22" s="49">
        <f t="shared" si="29"/>
        <v>0</v>
      </c>
      <c r="BC22" s="50">
        <f t="shared" si="30"/>
        <v>0</v>
      </c>
      <c r="BD22" s="51">
        <f t="shared" si="31"/>
        <v>0</v>
      </c>
    </row>
    <row r="23" spans="1:56" hidden="1">
      <c r="A23" s="32"/>
      <c r="B23" s="61"/>
      <c r="C23" s="33"/>
      <c r="D23" s="34"/>
      <c r="E23" s="35"/>
      <c r="F23" s="36"/>
      <c r="G23" s="73"/>
      <c r="H23" s="72"/>
      <c r="I23" s="74">
        <f>IF(H23=Tablas!$B$5,Tablas!$C$5,VLOOKUP(H23,Tablas!$B$5:$D$40,2,FALSE))</f>
        <v>1</v>
      </c>
      <c r="J23" s="71">
        <f>IF(I23=0,"",VLOOKUP(I23,Tablas!$C$5:$D$40,2,FALSE))</f>
        <v>0</v>
      </c>
      <c r="K23" s="37" t="str">
        <f t="shared" ref="K23:K28" si="36">IF(G23=0,"0",F23/G23)</f>
        <v>0</v>
      </c>
      <c r="L23" s="38">
        <f t="shared" ref="L23:L70" si="37">IF($Y23=3,$K23,0)+IF($Y23=4,$K23,0)+IF($Y23=5,$K23,0)+IF($Y23=6,$K23,0)+IF($Y23=7,$K23,0)+IF($Y23=10,$K23*2,0)+IF($Y23=12,$K23*2,0)+IF($Y23=14,$K23*2,0)+IF($Y23=21,$K23*3,0)+IF($Y23&lt;=1,$K23*$J23/21.75,0)+IF($Y23=15,$K23*3,0)+IF($Y23=42,$K23*6,0)+IF($Y23=28,$K23*4,0)</f>
        <v>0</v>
      </c>
      <c r="M23" s="38">
        <f t="shared" ref="M23:M70" si="38">IF($Y23=2,$K23,0)+IF($Y23=4,$K23,0)+IF($Y23=5,$K23,0)+IF($Y23=6,$K23,0)+IF($Y23=7,$K23,0)+IF($Y23=10,$K23*2,0)+IF($Y23=12,$K23*2,0)+IF($Y23=14,$K23*2,0)+IF($Y23=15,$K23*3,0)+IF($Y23=21,$K23*3,0)+IF($Y23&lt;=1,$K23*$J23/21.75,0)+IF($Y23=42,$K23*6,0)+IF($Y23=28,$K23*4,0)</f>
        <v>0</v>
      </c>
      <c r="N23" s="38">
        <f t="shared" ref="N23:N70" si="39">IF($Y23=3,$K23,0)+IF($Y23=4,$K23,0)+IF($Y23=5,$K23,0)+IF($Y23=6,$K23,0)+IF($Y23=7,$K23,0)+IF($Y23=10,$K23*2,0)+IF($Y23=12,$K23*2,0)+IF($Y23=14,$K23*2,0)+IF($Y23=21,$K23*3,0)+IF($Y23&lt;=1,$K23*$J23/21.75,0)+IF($Y23=15,$K23*3,0)+IF($Y23=42,$K23*6,0)+IF($Y23=28,$K23*4,0)</f>
        <v>0</v>
      </c>
      <c r="O23" s="38">
        <f t="shared" ref="O23:O70" si="40">IF($Y23=2,$K23,0)+IF($Y23=4,$K23,0)+IF($Y23=5,$K23,0)+IF($Y23=6,$K23,0)+IF($Y23=7,$K23,0)+IF($Y23=10,$K23*2,0)+IF($Y23=12,$K23*2,0)+IF($Y23=14,$K23*2,0)+IF($Y23=15,$K23*3,0)+IF($Y23=21,$K23*3,0)+IF($Y23&lt;=1,$K23*$J23/21.75,0)+IF($Y23=42,$K23*6,0)+IF($Y23=28,$K23*4,0)</f>
        <v>0</v>
      </c>
      <c r="P23" s="38">
        <f t="shared" ref="P23:P70" si="41">IF($Y23=3,$K23,0)+IF($Y23=4,$K23,0)+IF($Y23=5,$K23,0)+IF($Y23=6,$K23,0)+IF($Y23=7,$K23,0)+IF($Y23=10,$K23*2,0)+IF($Y23=12,$K23*2,0)+IF($Y23=14,$K23*2,0)+IF($Y23=21,$K23*3,0)+IF($Y23&lt;=1,$K23*$J23/21.75,0)+IF($Y23=15,$K23*3,0)+IF($Y23=42,$K23*6,0)+IF($Y23=28,$K23*4,0)</f>
        <v>0</v>
      </c>
      <c r="Q23" s="39">
        <v>0.75</v>
      </c>
      <c r="R23" s="40">
        <f t="shared" ref="R23:R28" si="42">(IF($Y23=6,$K23,)+IF($Y23=7,$K23,)+IF($Y23=12,$K23*2,)+IF($Y23=18,$K23*3,)+IF($Y23=28,$K23*4,0)+IF($Y23=21,$K23*3,)+IF($Y23=42,$K23*6,0)+IF($Y23=14,$K23*2,))*Q23</f>
        <v>0</v>
      </c>
      <c r="S23" s="39">
        <v>0.75</v>
      </c>
      <c r="T23" s="41">
        <f t="shared" ref="T23:T28" si="43">(IF($Y23=7,$K23,)+IF($Y23=21,$K23*3,)+IF($Y23=42,$K23*6,0)+IF($Y23=28,$K23*4,0)+IF($Y23=14,$K23*2,))*S23</f>
        <v>0</v>
      </c>
      <c r="U23" s="42">
        <f t="shared" ref="U23:U28" si="44">SUM(+L23+M23+N23+O23+P23+R23+T23)</f>
        <v>0</v>
      </c>
      <c r="V23" s="43">
        <f t="shared" ref="V23:V28" si="45">+U23*4.345</f>
        <v>0</v>
      </c>
      <c r="W23" s="193">
        <f t="shared" si="11"/>
        <v>12</v>
      </c>
      <c r="X23" s="44">
        <f t="shared" ref="X23:X28" si="46">IF(V23="","",$X$4*V23)</f>
        <v>0</v>
      </c>
      <c r="Y23" s="45">
        <f t="shared" ref="Y23:Y28" si="47">ROUND(J23/4.3452380952381,1)</f>
        <v>0</v>
      </c>
      <c r="Z23" s="46" t="s">
        <v>0</v>
      </c>
      <c r="AA23" s="39">
        <v>1</v>
      </c>
      <c r="AB23" s="47">
        <f t="shared" ref="AB23:AB28" si="48">+IF($Z23="M",$U23,IF($Z23="MT",$U23/2,IF(Z23="MN",$U23/2,IF($Z23="MTN",$U23/3,0))))*AA23</f>
        <v>0</v>
      </c>
      <c r="AC23" s="39">
        <v>1</v>
      </c>
      <c r="AD23" s="47">
        <f t="shared" ref="AD23:AD28" si="49">+IF($Z23="T",$U23,IF($Z23="MT",$U23/2,IF($Z23="TN",$U23/2,IF($Z23="MTN",$U23/3,0))))*AC23</f>
        <v>0</v>
      </c>
      <c r="AE23" s="39">
        <v>1</v>
      </c>
      <c r="AF23" s="47">
        <f t="shared" ref="AF23:AF28" si="50">+IF($Z23="N",$U23,IF($Z23="MN",$U23/2,IF($Z23="TN",$U23/2,IF($Z23="MTN",$U23/3,0))))*AE23</f>
        <v>0</v>
      </c>
      <c r="AG23" s="188"/>
      <c r="AH23" s="194">
        <f t="shared" ref="AH23:AH70" si="51">+$AI$4</f>
        <v>3</v>
      </c>
      <c r="AI23" s="49">
        <f t="shared" ref="AI23:AI28" si="52">IF(AJ$4=0,0,(AG23/AJ$4))</f>
        <v>0</v>
      </c>
      <c r="AJ23" s="50">
        <f t="shared" ref="AJ23:AJ28" si="53">IF(AJ$4=0,0,(AI23*AI$4/12))</f>
        <v>0</v>
      </c>
      <c r="AK23" s="188"/>
      <c r="AL23" s="194">
        <f t="shared" ref="AL23:AL70" si="54">+$AM$4</f>
        <v>3</v>
      </c>
      <c r="AM23" s="49">
        <f t="shared" ref="AM23:AM28" si="55">IF(AN$4=0,0,(AK23/AN$4))</f>
        <v>0</v>
      </c>
      <c r="AN23" s="50">
        <f t="shared" ref="AN23:AN28" si="56">IF(AN$4=0,0,(AM23*AM$4/12))</f>
        <v>0</v>
      </c>
      <c r="AO23" s="188"/>
      <c r="AP23" s="49">
        <f t="shared" ref="AP23:AP28" si="57">IF(AQ$4=0,0,(AO23/AQ$4))</f>
        <v>0</v>
      </c>
      <c r="AQ23" s="50">
        <f t="shared" ref="AQ23:AQ28" si="58">IF(AQ$4=0,0,(AP23*AP$4/12))</f>
        <v>0</v>
      </c>
      <c r="AR23" s="188"/>
      <c r="AS23" s="49">
        <f t="shared" ref="AS23:AS28" si="59">IF(AT$4=0,0,(AR23/AT$4))</f>
        <v>0</v>
      </c>
      <c r="AT23" s="50">
        <f t="shared" ref="AT23:AT28" si="60">IF(AT$4=0,0,(AS23*AS$4/12))</f>
        <v>0</v>
      </c>
      <c r="AU23" s="62"/>
      <c r="AV23" s="49">
        <f t="shared" ref="AV23:AV28" si="61">IF(AW$4=0,0,(AU23/AW$4))</f>
        <v>0</v>
      </c>
      <c r="AW23" s="50">
        <f t="shared" ref="AW23:AW28" si="62">IF(AW$4=0,0,(AV23*AV$4/12))</f>
        <v>0</v>
      </c>
      <c r="AX23" s="188"/>
      <c r="AY23" s="49">
        <f t="shared" ref="AY23:AY28" si="63">IF(AZ$4=0,0,(AX23/AZ$4))</f>
        <v>0</v>
      </c>
      <c r="AZ23" s="50">
        <f t="shared" ref="AZ23:AZ28" si="64">IF(AZ$4=0,0,(AY23*AY$4/12))</f>
        <v>0</v>
      </c>
      <c r="BA23" s="188"/>
      <c r="BB23" s="49">
        <f t="shared" ref="BB23:BB28" si="65">IF(BC$4=0,0,(BA23/BC$4))</f>
        <v>0</v>
      </c>
      <c r="BC23" s="50">
        <f t="shared" ref="BC23:BC28" si="66">IF(BC$4=0,0,(BB23*BB$4/12))</f>
        <v>0</v>
      </c>
      <c r="BD23" s="51">
        <f t="shared" ref="BD23:BD28" si="67">+AJ23+AN23+AQ23+AT23+AW23+AZ23+BC23</f>
        <v>0</v>
      </c>
    </row>
    <row r="24" spans="1:56" hidden="1">
      <c r="A24" s="32"/>
      <c r="B24" s="61"/>
      <c r="C24" s="33"/>
      <c r="D24" s="34"/>
      <c r="E24" s="35"/>
      <c r="F24" s="36"/>
      <c r="G24" s="73"/>
      <c r="H24" s="72"/>
      <c r="I24" s="74">
        <f>IF(H24=Tablas!$B$5,Tablas!$C$5,VLOOKUP(H24,Tablas!$B$5:$D$40,2,FALSE))</f>
        <v>1</v>
      </c>
      <c r="J24" s="71">
        <f>IF(I24=0,"",VLOOKUP(I24,Tablas!$C$5:$D$40,2,FALSE))</f>
        <v>0</v>
      </c>
      <c r="K24" s="37" t="str">
        <f t="shared" si="36"/>
        <v>0</v>
      </c>
      <c r="L24" s="38">
        <f t="shared" si="37"/>
        <v>0</v>
      </c>
      <c r="M24" s="38">
        <f t="shared" si="38"/>
        <v>0</v>
      </c>
      <c r="N24" s="38">
        <f t="shared" si="39"/>
        <v>0</v>
      </c>
      <c r="O24" s="38">
        <f t="shared" si="40"/>
        <v>0</v>
      </c>
      <c r="P24" s="38">
        <f t="shared" si="41"/>
        <v>0</v>
      </c>
      <c r="Q24" s="39">
        <v>0.75</v>
      </c>
      <c r="R24" s="40">
        <f t="shared" si="42"/>
        <v>0</v>
      </c>
      <c r="S24" s="39">
        <v>0.75</v>
      </c>
      <c r="T24" s="41">
        <f t="shared" si="43"/>
        <v>0</v>
      </c>
      <c r="U24" s="42">
        <f t="shared" si="44"/>
        <v>0</v>
      </c>
      <c r="V24" s="43">
        <f t="shared" si="45"/>
        <v>0</v>
      </c>
      <c r="W24" s="193">
        <f t="shared" si="11"/>
        <v>12</v>
      </c>
      <c r="X24" s="44">
        <f t="shared" si="46"/>
        <v>0</v>
      </c>
      <c r="Y24" s="45">
        <f t="shared" si="47"/>
        <v>0</v>
      </c>
      <c r="Z24" s="46" t="s">
        <v>0</v>
      </c>
      <c r="AA24" s="39">
        <v>1</v>
      </c>
      <c r="AB24" s="47">
        <f t="shared" si="48"/>
        <v>0</v>
      </c>
      <c r="AC24" s="39">
        <v>1</v>
      </c>
      <c r="AD24" s="47">
        <f t="shared" si="49"/>
        <v>0</v>
      </c>
      <c r="AE24" s="39">
        <v>1</v>
      </c>
      <c r="AF24" s="47">
        <f t="shared" si="50"/>
        <v>0</v>
      </c>
      <c r="AG24" s="188"/>
      <c r="AH24" s="194">
        <f t="shared" si="51"/>
        <v>3</v>
      </c>
      <c r="AI24" s="49">
        <f t="shared" si="52"/>
        <v>0</v>
      </c>
      <c r="AJ24" s="50">
        <f t="shared" si="53"/>
        <v>0</v>
      </c>
      <c r="AK24" s="188"/>
      <c r="AL24" s="194">
        <f t="shared" si="54"/>
        <v>3</v>
      </c>
      <c r="AM24" s="49">
        <f t="shared" si="55"/>
        <v>0</v>
      </c>
      <c r="AN24" s="50">
        <f t="shared" si="56"/>
        <v>0</v>
      </c>
      <c r="AO24" s="188"/>
      <c r="AP24" s="49">
        <f t="shared" si="57"/>
        <v>0</v>
      </c>
      <c r="AQ24" s="50">
        <f t="shared" si="58"/>
        <v>0</v>
      </c>
      <c r="AR24" s="188"/>
      <c r="AS24" s="49">
        <f t="shared" si="59"/>
        <v>0</v>
      </c>
      <c r="AT24" s="50">
        <f t="shared" si="60"/>
        <v>0</v>
      </c>
      <c r="AU24" s="62"/>
      <c r="AV24" s="49">
        <f t="shared" si="61"/>
        <v>0</v>
      </c>
      <c r="AW24" s="50">
        <f t="shared" si="62"/>
        <v>0</v>
      </c>
      <c r="AX24" s="188"/>
      <c r="AY24" s="49">
        <f t="shared" si="63"/>
        <v>0</v>
      </c>
      <c r="AZ24" s="50">
        <f t="shared" si="64"/>
        <v>0</v>
      </c>
      <c r="BA24" s="188"/>
      <c r="BB24" s="49">
        <f t="shared" si="65"/>
        <v>0</v>
      </c>
      <c r="BC24" s="50">
        <f t="shared" si="66"/>
        <v>0</v>
      </c>
      <c r="BD24" s="51">
        <f t="shared" si="67"/>
        <v>0</v>
      </c>
    </row>
    <row r="25" spans="1:56" hidden="1">
      <c r="A25" s="32"/>
      <c r="B25" s="61"/>
      <c r="C25" s="33"/>
      <c r="D25" s="34"/>
      <c r="E25" s="35"/>
      <c r="F25" s="36"/>
      <c r="G25" s="73"/>
      <c r="H25" s="72"/>
      <c r="I25" s="74">
        <f>IF(H25=Tablas!$B$5,Tablas!$C$5,VLOOKUP(H25,Tablas!$B$5:$D$40,2,FALSE))</f>
        <v>1</v>
      </c>
      <c r="J25" s="71">
        <f>IF(I25=0,"",VLOOKUP(I25,Tablas!$C$5:$D$40,2,FALSE))</f>
        <v>0</v>
      </c>
      <c r="K25" s="37" t="str">
        <f t="shared" si="36"/>
        <v>0</v>
      </c>
      <c r="L25" s="38">
        <f t="shared" si="37"/>
        <v>0</v>
      </c>
      <c r="M25" s="38">
        <f t="shared" si="38"/>
        <v>0</v>
      </c>
      <c r="N25" s="38">
        <f t="shared" si="39"/>
        <v>0</v>
      </c>
      <c r="O25" s="38">
        <f t="shared" si="40"/>
        <v>0</v>
      </c>
      <c r="P25" s="38">
        <f t="shared" si="41"/>
        <v>0</v>
      </c>
      <c r="Q25" s="39">
        <v>0.75</v>
      </c>
      <c r="R25" s="40">
        <f t="shared" si="42"/>
        <v>0</v>
      </c>
      <c r="S25" s="39">
        <v>0.75</v>
      </c>
      <c r="T25" s="41">
        <f t="shared" si="43"/>
        <v>0</v>
      </c>
      <c r="U25" s="42">
        <f t="shared" si="44"/>
        <v>0</v>
      </c>
      <c r="V25" s="43">
        <f t="shared" si="45"/>
        <v>0</v>
      </c>
      <c r="W25" s="193">
        <f t="shared" si="11"/>
        <v>12</v>
      </c>
      <c r="X25" s="44">
        <f t="shared" si="46"/>
        <v>0</v>
      </c>
      <c r="Y25" s="45">
        <f t="shared" si="47"/>
        <v>0</v>
      </c>
      <c r="Z25" s="46" t="s">
        <v>0</v>
      </c>
      <c r="AA25" s="39">
        <v>1</v>
      </c>
      <c r="AB25" s="47">
        <f t="shared" si="48"/>
        <v>0</v>
      </c>
      <c r="AC25" s="39">
        <v>1</v>
      </c>
      <c r="AD25" s="47">
        <f t="shared" si="49"/>
        <v>0</v>
      </c>
      <c r="AE25" s="39">
        <v>1</v>
      </c>
      <c r="AF25" s="47">
        <f t="shared" si="50"/>
        <v>0</v>
      </c>
      <c r="AG25" s="188"/>
      <c r="AH25" s="194">
        <f t="shared" si="51"/>
        <v>3</v>
      </c>
      <c r="AI25" s="49">
        <f t="shared" si="52"/>
        <v>0</v>
      </c>
      <c r="AJ25" s="50">
        <f t="shared" si="53"/>
        <v>0</v>
      </c>
      <c r="AK25" s="188"/>
      <c r="AL25" s="194">
        <f t="shared" si="54"/>
        <v>3</v>
      </c>
      <c r="AM25" s="49">
        <f t="shared" si="55"/>
        <v>0</v>
      </c>
      <c r="AN25" s="50">
        <f t="shared" si="56"/>
        <v>0</v>
      </c>
      <c r="AO25" s="188"/>
      <c r="AP25" s="49">
        <f t="shared" si="57"/>
        <v>0</v>
      </c>
      <c r="AQ25" s="50">
        <f t="shared" si="58"/>
        <v>0</v>
      </c>
      <c r="AR25" s="188"/>
      <c r="AS25" s="49">
        <f t="shared" si="59"/>
        <v>0</v>
      </c>
      <c r="AT25" s="50">
        <f t="shared" si="60"/>
        <v>0</v>
      </c>
      <c r="AU25" s="62"/>
      <c r="AV25" s="49">
        <f t="shared" si="61"/>
        <v>0</v>
      </c>
      <c r="AW25" s="50">
        <f t="shared" si="62"/>
        <v>0</v>
      </c>
      <c r="AX25" s="188"/>
      <c r="AY25" s="49">
        <f t="shared" si="63"/>
        <v>0</v>
      </c>
      <c r="AZ25" s="50">
        <f t="shared" si="64"/>
        <v>0</v>
      </c>
      <c r="BA25" s="188"/>
      <c r="BB25" s="49">
        <f t="shared" si="65"/>
        <v>0</v>
      </c>
      <c r="BC25" s="50">
        <f t="shared" si="66"/>
        <v>0</v>
      </c>
      <c r="BD25" s="51">
        <f t="shared" si="67"/>
        <v>0</v>
      </c>
    </row>
    <row r="26" spans="1:56" hidden="1">
      <c r="A26" s="32"/>
      <c r="B26" s="61"/>
      <c r="C26" s="33"/>
      <c r="D26" s="34"/>
      <c r="E26" s="35"/>
      <c r="F26" s="36"/>
      <c r="G26" s="73"/>
      <c r="H26" s="72"/>
      <c r="I26" s="74">
        <f>IF(H26=Tablas!$B$5,Tablas!$C$5,VLOOKUP(H26,Tablas!$B$5:$D$40,2,FALSE))</f>
        <v>1</v>
      </c>
      <c r="J26" s="71">
        <f>IF(I26=0,"",VLOOKUP(I26,Tablas!$C$5:$D$40,2,FALSE))</f>
        <v>0</v>
      </c>
      <c r="K26" s="37" t="str">
        <f t="shared" si="36"/>
        <v>0</v>
      </c>
      <c r="L26" s="38">
        <f t="shared" si="37"/>
        <v>0</v>
      </c>
      <c r="M26" s="38">
        <f t="shared" si="38"/>
        <v>0</v>
      </c>
      <c r="N26" s="38">
        <f t="shared" si="39"/>
        <v>0</v>
      </c>
      <c r="O26" s="38">
        <f t="shared" si="40"/>
        <v>0</v>
      </c>
      <c r="P26" s="38">
        <f t="shared" si="41"/>
        <v>0</v>
      </c>
      <c r="Q26" s="39">
        <v>0.75</v>
      </c>
      <c r="R26" s="40">
        <f t="shared" si="42"/>
        <v>0</v>
      </c>
      <c r="S26" s="39">
        <v>0.75</v>
      </c>
      <c r="T26" s="41">
        <f t="shared" si="43"/>
        <v>0</v>
      </c>
      <c r="U26" s="42">
        <f t="shared" si="44"/>
        <v>0</v>
      </c>
      <c r="V26" s="43">
        <f t="shared" si="45"/>
        <v>0</v>
      </c>
      <c r="W26" s="193">
        <f t="shared" si="11"/>
        <v>12</v>
      </c>
      <c r="X26" s="44">
        <f t="shared" si="46"/>
        <v>0</v>
      </c>
      <c r="Y26" s="45">
        <f t="shared" si="47"/>
        <v>0</v>
      </c>
      <c r="Z26" s="46" t="s">
        <v>0</v>
      </c>
      <c r="AA26" s="39">
        <v>1</v>
      </c>
      <c r="AB26" s="47">
        <f t="shared" si="48"/>
        <v>0</v>
      </c>
      <c r="AC26" s="39">
        <v>1</v>
      </c>
      <c r="AD26" s="47">
        <f t="shared" si="49"/>
        <v>0</v>
      </c>
      <c r="AE26" s="39">
        <v>1</v>
      </c>
      <c r="AF26" s="47">
        <f t="shared" si="50"/>
        <v>0</v>
      </c>
      <c r="AG26" s="188"/>
      <c r="AH26" s="194">
        <f t="shared" si="51"/>
        <v>3</v>
      </c>
      <c r="AI26" s="49">
        <f t="shared" si="52"/>
        <v>0</v>
      </c>
      <c r="AJ26" s="50">
        <f t="shared" si="53"/>
        <v>0</v>
      </c>
      <c r="AK26" s="188"/>
      <c r="AL26" s="194">
        <f t="shared" si="54"/>
        <v>3</v>
      </c>
      <c r="AM26" s="49">
        <f t="shared" si="55"/>
        <v>0</v>
      </c>
      <c r="AN26" s="50">
        <f t="shared" si="56"/>
        <v>0</v>
      </c>
      <c r="AO26" s="188"/>
      <c r="AP26" s="49">
        <f t="shared" si="57"/>
        <v>0</v>
      </c>
      <c r="AQ26" s="50">
        <f t="shared" si="58"/>
        <v>0</v>
      </c>
      <c r="AR26" s="188"/>
      <c r="AS26" s="49">
        <f t="shared" si="59"/>
        <v>0</v>
      </c>
      <c r="AT26" s="50">
        <f t="shared" si="60"/>
        <v>0</v>
      </c>
      <c r="AU26" s="62"/>
      <c r="AV26" s="49">
        <f t="shared" si="61"/>
        <v>0</v>
      </c>
      <c r="AW26" s="50">
        <f t="shared" si="62"/>
        <v>0</v>
      </c>
      <c r="AX26" s="188"/>
      <c r="AY26" s="49">
        <f t="shared" si="63"/>
        <v>0</v>
      </c>
      <c r="AZ26" s="50">
        <f t="shared" si="64"/>
        <v>0</v>
      </c>
      <c r="BA26" s="188"/>
      <c r="BB26" s="49">
        <f t="shared" si="65"/>
        <v>0</v>
      </c>
      <c r="BC26" s="50">
        <f t="shared" si="66"/>
        <v>0</v>
      </c>
      <c r="BD26" s="51">
        <f t="shared" si="67"/>
        <v>0</v>
      </c>
    </row>
    <row r="27" spans="1:56" hidden="1">
      <c r="A27" s="32"/>
      <c r="B27" s="61"/>
      <c r="C27" s="33"/>
      <c r="D27" s="34"/>
      <c r="E27" s="35"/>
      <c r="F27" s="36"/>
      <c r="G27" s="73"/>
      <c r="H27" s="72"/>
      <c r="I27" s="74">
        <f>IF(H27=Tablas!$B$5,Tablas!$C$5,VLOOKUP(H27,Tablas!$B$5:$D$40,2,FALSE))</f>
        <v>1</v>
      </c>
      <c r="J27" s="71">
        <f>IF(I27=0,"",VLOOKUP(I27,Tablas!$C$5:$D$40,2,FALSE))</f>
        <v>0</v>
      </c>
      <c r="K27" s="37" t="str">
        <f t="shared" si="36"/>
        <v>0</v>
      </c>
      <c r="L27" s="38">
        <f t="shared" si="37"/>
        <v>0</v>
      </c>
      <c r="M27" s="38">
        <f t="shared" si="38"/>
        <v>0</v>
      </c>
      <c r="N27" s="38">
        <f t="shared" si="39"/>
        <v>0</v>
      </c>
      <c r="O27" s="38">
        <f t="shared" si="40"/>
        <v>0</v>
      </c>
      <c r="P27" s="38">
        <f t="shared" si="41"/>
        <v>0</v>
      </c>
      <c r="Q27" s="39">
        <v>0.75</v>
      </c>
      <c r="R27" s="40">
        <f t="shared" si="42"/>
        <v>0</v>
      </c>
      <c r="S27" s="39">
        <v>0.75</v>
      </c>
      <c r="T27" s="41">
        <f t="shared" si="43"/>
        <v>0</v>
      </c>
      <c r="U27" s="42">
        <f t="shared" si="44"/>
        <v>0</v>
      </c>
      <c r="V27" s="43">
        <f t="shared" si="45"/>
        <v>0</v>
      </c>
      <c r="W27" s="193">
        <f t="shared" si="11"/>
        <v>12</v>
      </c>
      <c r="X27" s="44">
        <f t="shared" si="46"/>
        <v>0</v>
      </c>
      <c r="Y27" s="45">
        <f t="shared" si="47"/>
        <v>0</v>
      </c>
      <c r="Z27" s="46" t="s">
        <v>0</v>
      </c>
      <c r="AA27" s="39">
        <v>1</v>
      </c>
      <c r="AB27" s="47">
        <f t="shared" si="48"/>
        <v>0</v>
      </c>
      <c r="AC27" s="39">
        <v>1</v>
      </c>
      <c r="AD27" s="47">
        <f t="shared" si="49"/>
        <v>0</v>
      </c>
      <c r="AE27" s="39">
        <v>1</v>
      </c>
      <c r="AF27" s="47">
        <f t="shared" si="50"/>
        <v>0</v>
      </c>
      <c r="AG27" s="188"/>
      <c r="AH27" s="194">
        <f t="shared" si="51"/>
        <v>3</v>
      </c>
      <c r="AI27" s="49">
        <f t="shared" si="52"/>
        <v>0</v>
      </c>
      <c r="AJ27" s="50">
        <f t="shared" si="53"/>
        <v>0</v>
      </c>
      <c r="AK27" s="188"/>
      <c r="AL27" s="194">
        <f t="shared" si="54"/>
        <v>3</v>
      </c>
      <c r="AM27" s="49">
        <f t="shared" si="55"/>
        <v>0</v>
      </c>
      <c r="AN27" s="50">
        <f t="shared" si="56"/>
        <v>0</v>
      </c>
      <c r="AO27" s="188"/>
      <c r="AP27" s="49">
        <f t="shared" si="57"/>
        <v>0</v>
      </c>
      <c r="AQ27" s="50">
        <f t="shared" si="58"/>
        <v>0</v>
      </c>
      <c r="AR27" s="188"/>
      <c r="AS27" s="49">
        <f t="shared" si="59"/>
        <v>0</v>
      </c>
      <c r="AT27" s="50">
        <f t="shared" si="60"/>
        <v>0</v>
      </c>
      <c r="AU27" s="62"/>
      <c r="AV27" s="49">
        <f t="shared" si="61"/>
        <v>0</v>
      </c>
      <c r="AW27" s="50">
        <f t="shared" si="62"/>
        <v>0</v>
      </c>
      <c r="AX27" s="188"/>
      <c r="AY27" s="49">
        <f t="shared" si="63"/>
        <v>0</v>
      </c>
      <c r="AZ27" s="50">
        <f t="shared" si="64"/>
        <v>0</v>
      </c>
      <c r="BA27" s="188"/>
      <c r="BB27" s="49">
        <f t="shared" si="65"/>
        <v>0</v>
      </c>
      <c r="BC27" s="50">
        <f t="shared" si="66"/>
        <v>0</v>
      </c>
      <c r="BD27" s="51">
        <f t="shared" si="67"/>
        <v>0</v>
      </c>
    </row>
    <row r="28" spans="1:56" hidden="1">
      <c r="A28" s="32"/>
      <c r="B28" s="61"/>
      <c r="C28" s="33"/>
      <c r="D28" s="34"/>
      <c r="E28" s="35"/>
      <c r="F28" s="36"/>
      <c r="G28" s="73"/>
      <c r="H28" s="72"/>
      <c r="I28" s="74">
        <f>IF(H28=Tablas!$B$5,Tablas!$C$5,VLOOKUP(H28,Tablas!$B$5:$D$40,2,FALSE))</f>
        <v>1</v>
      </c>
      <c r="J28" s="71">
        <f>IF(I28=0,"",VLOOKUP(I28,Tablas!$C$5:$D$40,2,FALSE))</f>
        <v>0</v>
      </c>
      <c r="K28" s="37" t="str">
        <f t="shared" si="36"/>
        <v>0</v>
      </c>
      <c r="L28" s="38">
        <f t="shared" si="37"/>
        <v>0</v>
      </c>
      <c r="M28" s="38">
        <f t="shared" si="38"/>
        <v>0</v>
      </c>
      <c r="N28" s="38">
        <f t="shared" si="39"/>
        <v>0</v>
      </c>
      <c r="O28" s="38">
        <f t="shared" si="40"/>
        <v>0</v>
      </c>
      <c r="P28" s="38">
        <f t="shared" si="41"/>
        <v>0</v>
      </c>
      <c r="Q28" s="39">
        <v>0.75</v>
      </c>
      <c r="R28" s="40">
        <f t="shared" si="42"/>
        <v>0</v>
      </c>
      <c r="S28" s="39">
        <v>0.75</v>
      </c>
      <c r="T28" s="41">
        <f t="shared" si="43"/>
        <v>0</v>
      </c>
      <c r="U28" s="42">
        <f t="shared" si="44"/>
        <v>0</v>
      </c>
      <c r="V28" s="43">
        <f t="shared" si="45"/>
        <v>0</v>
      </c>
      <c r="W28" s="193">
        <f t="shared" si="11"/>
        <v>12</v>
      </c>
      <c r="X28" s="44">
        <f t="shared" si="46"/>
        <v>0</v>
      </c>
      <c r="Y28" s="45">
        <f t="shared" si="47"/>
        <v>0</v>
      </c>
      <c r="Z28" s="46" t="s">
        <v>0</v>
      </c>
      <c r="AA28" s="39">
        <v>1</v>
      </c>
      <c r="AB28" s="47">
        <f t="shared" si="48"/>
        <v>0</v>
      </c>
      <c r="AC28" s="39">
        <v>1</v>
      </c>
      <c r="AD28" s="47">
        <f t="shared" si="49"/>
        <v>0</v>
      </c>
      <c r="AE28" s="39">
        <v>1</v>
      </c>
      <c r="AF28" s="47">
        <f t="shared" si="50"/>
        <v>0</v>
      </c>
      <c r="AG28" s="188"/>
      <c r="AH28" s="194">
        <f t="shared" si="51"/>
        <v>3</v>
      </c>
      <c r="AI28" s="49">
        <f t="shared" si="52"/>
        <v>0</v>
      </c>
      <c r="AJ28" s="50">
        <f t="shared" si="53"/>
        <v>0</v>
      </c>
      <c r="AK28" s="188"/>
      <c r="AL28" s="194">
        <f t="shared" si="54"/>
        <v>3</v>
      </c>
      <c r="AM28" s="49">
        <f t="shared" si="55"/>
        <v>0</v>
      </c>
      <c r="AN28" s="50">
        <f t="shared" si="56"/>
        <v>0</v>
      </c>
      <c r="AO28" s="188"/>
      <c r="AP28" s="49">
        <f t="shared" si="57"/>
        <v>0</v>
      </c>
      <c r="AQ28" s="50">
        <f t="shared" si="58"/>
        <v>0</v>
      </c>
      <c r="AR28" s="188"/>
      <c r="AS28" s="49">
        <f t="shared" si="59"/>
        <v>0</v>
      </c>
      <c r="AT28" s="50">
        <f t="shared" si="60"/>
        <v>0</v>
      </c>
      <c r="AU28" s="62"/>
      <c r="AV28" s="49">
        <f t="shared" si="61"/>
        <v>0</v>
      </c>
      <c r="AW28" s="50">
        <f t="shared" si="62"/>
        <v>0</v>
      </c>
      <c r="AX28" s="188"/>
      <c r="AY28" s="49">
        <f t="shared" si="63"/>
        <v>0</v>
      </c>
      <c r="AZ28" s="50">
        <f t="shared" si="64"/>
        <v>0</v>
      </c>
      <c r="BA28" s="188"/>
      <c r="BB28" s="49">
        <f t="shared" si="65"/>
        <v>0</v>
      </c>
      <c r="BC28" s="50">
        <f t="shared" si="66"/>
        <v>0</v>
      </c>
      <c r="BD28" s="51">
        <f t="shared" si="67"/>
        <v>0</v>
      </c>
    </row>
    <row r="29" spans="1:56" hidden="1">
      <c r="A29" s="32"/>
      <c r="B29" s="61"/>
      <c r="C29" s="33"/>
      <c r="D29" s="34"/>
      <c r="E29" s="35"/>
      <c r="F29" s="36"/>
      <c r="G29" s="73"/>
      <c r="H29" s="72"/>
      <c r="I29" s="74">
        <f>IF(H29=Tablas!$B$5,Tablas!$C$5,VLOOKUP(H29,Tablas!$B$5:$D$40,2,FALSE))</f>
        <v>1</v>
      </c>
      <c r="J29" s="71">
        <f>IF(I29=0,"",VLOOKUP(I29,Tablas!$C$5:$D$40,2,FALSE))</f>
        <v>0</v>
      </c>
      <c r="K29" s="37" t="str">
        <f t="shared" ref="K29:K71" si="68">IF(G29=0,"0",F29/G29)</f>
        <v>0</v>
      </c>
      <c r="L29" s="38">
        <f t="shared" si="37"/>
        <v>0</v>
      </c>
      <c r="M29" s="38">
        <f t="shared" si="38"/>
        <v>0</v>
      </c>
      <c r="N29" s="38">
        <f t="shared" si="39"/>
        <v>0</v>
      </c>
      <c r="O29" s="38">
        <f t="shared" si="40"/>
        <v>0</v>
      </c>
      <c r="P29" s="38">
        <f t="shared" si="41"/>
        <v>0</v>
      </c>
      <c r="Q29" s="39">
        <v>0.75</v>
      </c>
      <c r="R29" s="40">
        <f t="shared" ref="R29:R70" si="69">(IF($Y29=6,$K29,)+IF($Y29=7,$K29,)+IF($Y29=12,$K29*2,)+IF($Y29=18,$K29*3,)+IF($Y29=28,$K29*4,0)+IF($Y29=21,$K29*3,)+IF($Y29=42,$K29*6,0)+IF($Y29=14,$K29*2,))*Q29</f>
        <v>0</v>
      </c>
      <c r="S29" s="39">
        <v>0.75</v>
      </c>
      <c r="T29" s="41">
        <f t="shared" ref="T29:T70" si="70">(IF($Y29=7,$K29,)+IF($Y29=21,$K29*3,)+IF($Y29=42,$K29*6,0)+IF($Y29=28,$K29*4,0)+IF($Y29=14,$K29*2,))*S29</f>
        <v>0</v>
      </c>
      <c r="U29" s="42">
        <f t="shared" ref="U29:U70" si="71">SUM(+L29+M29+N29+O29+P29+R29+T29)</f>
        <v>0</v>
      </c>
      <c r="V29" s="43">
        <f t="shared" ref="V29:V70" si="72">+U29*4.345</f>
        <v>0</v>
      </c>
      <c r="W29" s="193">
        <f t="shared" si="11"/>
        <v>12</v>
      </c>
      <c r="X29" s="44">
        <f t="shared" ref="X29:X70" si="73">IF(V29="","",$X$4*V29)</f>
        <v>0</v>
      </c>
      <c r="Y29" s="45">
        <f t="shared" ref="Y29:Y70" si="74">ROUND(J29/4.3452380952381,1)</f>
        <v>0</v>
      </c>
      <c r="Z29" s="46" t="s">
        <v>0</v>
      </c>
      <c r="AA29" s="39">
        <v>1</v>
      </c>
      <c r="AB29" s="47">
        <f t="shared" ref="AB29:AB70" si="75">+IF($Z29="M",$U29,IF($Z29="MT",$U29/2,IF(Z29="MN",$U29/2,IF($Z29="MTN",$U29/3,0))))*AA29</f>
        <v>0</v>
      </c>
      <c r="AC29" s="39">
        <v>1</v>
      </c>
      <c r="AD29" s="47">
        <f t="shared" ref="AD29:AD70" si="76">+IF($Z29="T",$U29,IF($Z29="MT",$U29/2,IF($Z29="TN",$U29/2,IF($Z29="MTN",$U29/3,0))))*AC29</f>
        <v>0</v>
      </c>
      <c r="AE29" s="39">
        <v>1</v>
      </c>
      <c r="AF29" s="47">
        <f t="shared" ref="AF29:AF70" si="77">+IF($Z29="N",$U29,IF($Z29="MN",$U29/2,IF($Z29="TN",$U29/2,IF($Z29="MTN",$U29/3,0))))*AE29</f>
        <v>0</v>
      </c>
      <c r="AG29" s="188"/>
      <c r="AH29" s="194">
        <f t="shared" si="51"/>
        <v>3</v>
      </c>
      <c r="AI29" s="49">
        <f t="shared" ref="AI29:AI70" si="78">IF(AJ$4=0,0,(AG29/AJ$4))</f>
        <v>0</v>
      </c>
      <c r="AJ29" s="50">
        <f t="shared" ref="AJ29:AJ70" si="79">IF(AJ$4=0,0,(AI29*AI$4/12))</f>
        <v>0</v>
      </c>
      <c r="AK29" s="188"/>
      <c r="AL29" s="194">
        <f t="shared" si="54"/>
        <v>3</v>
      </c>
      <c r="AM29" s="49">
        <f t="shared" ref="AM29:AM70" si="80">IF(AN$4=0,0,(AK29/AN$4))</f>
        <v>0</v>
      </c>
      <c r="AN29" s="50">
        <f t="shared" ref="AN29:AN70" si="81">IF(AN$4=0,0,(AM29*AM$4/12))</f>
        <v>0</v>
      </c>
      <c r="AO29" s="188"/>
      <c r="AP29" s="49">
        <f t="shared" ref="AP29:AP70" si="82">IF(AQ$4=0,0,(AO29/AQ$4))</f>
        <v>0</v>
      </c>
      <c r="AQ29" s="50">
        <f t="shared" ref="AQ29:AQ70" si="83">IF(AQ$4=0,0,(AP29*AP$4/12))</f>
        <v>0</v>
      </c>
      <c r="AR29" s="188"/>
      <c r="AS29" s="49">
        <f t="shared" ref="AS29:AS70" si="84">IF(AT$4=0,0,(AR29/AT$4))</f>
        <v>0</v>
      </c>
      <c r="AT29" s="50">
        <f t="shared" ref="AT29:AT70" si="85">IF(AT$4=0,0,(AS29*AS$4/12))</f>
        <v>0</v>
      </c>
      <c r="AU29" s="62"/>
      <c r="AV29" s="49">
        <f t="shared" ref="AV29:AV70" si="86">IF(AW$4=0,0,(AU29/AW$4))</f>
        <v>0</v>
      </c>
      <c r="AW29" s="50">
        <f t="shared" ref="AW29:AW70" si="87">IF(AW$4=0,0,(AV29*AV$4/12))</f>
        <v>0</v>
      </c>
      <c r="AX29" s="188"/>
      <c r="AY29" s="49">
        <f t="shared" ref="AY29:AY70" si="88">IF(AZ$4=0,0,(AX29/AZ$4))</f>
        <v>0</v>
      </c>
      <c r="AZ29" s="50">
        <f t="shared" ref="AZ29:AZ70" si="89">IF(AZ$4=0,0,(AY29*AY$4/12))</f>
        <v>0</v>
      </c>
      <c r="BA29" s="188"/>
      <c r="BB29" s="49">
        <f t="shared" ref="BB29:BB70" si="90">IF(BC$4=0,0,(BA29/BC$4))</f>
        <v>0</v>
      </c>
      <c r="BC29" s="50">
        <f t="shared" ref="BC29:BC70" si="91">IF(BC$4=0,0,(BB29*BB$4/12))</f>
        <v>0</v>
      </c>
      <c r="BD29" s="51">
        <f t="shared" ref="BD29:BD70" si="92">+AJ29+AN29+AQ29+AT29+AW29+AZ29+BC29</f>
        <v>0</v>
      </c>
    </row>
    <row r="30" spans="1:56" hidden="1">
      <c r="A30" s="32"/>
      <c r="B30" s="61"/>
      <c r="C30" s="33"/>
      <c r="D30" s="34"/>
      <c r="E30" s="35"/>
      <c r="F30" s="36"/>
      <c r="G30" s="73"/>
      <c r="H30" s="72"/>
      <c r="I30" s="74">
        <f>IF(H30=Tablas!$B$5,Tablas!$C$5,VLOOKUP(H30,Tablas!$B$5:$D$40,2,FALSE))</f>
        <v>1</v>
      </c>
      <c r="J30" s="71">
        <f>IF(I30=0,"",VLOOKUP(I30,Tablas!$C$5:$D$40,2,FALSE))</f>
        <v>0</v>
      </c>
      <c r="K30" s="37" t="str">
        <f t="shared" si="68"/>
        <v>0</v>
      </c>
      <c r="L30" s="38">
        <f t="shared" si="37"/>
        <v>0</v>
      </c>
      <c r="M30" s="38">
        <f t="shared" si="38"/>
        <v>0</v>
      </c>
      <c r="N30" s="38">
        <f t="shared" si="39"/>
        <v>0</v>
      </c>
      <c r="O30" s="38">
        <f t="shared" si="40"/>
        <v>0</v>
      </c>
      <c r="P30" s="38">
        <f t="shared" si="41"/>
        <v>0</v>
      </c>
      <c r="Q30" s="39">
        <v>0.75</v>
      </c>
      <c r="R30" s="40">
        <f t="shared" si="69"/>
        <v>0</v>
      </c>
      <c r="S30" s="39">
        <v>0.75</v>
      </c>
      <c r="T30" s="41">
        <f t="shared" si="70"/>
        <v>0</v>
      </c>
      <c r="U30" s="42">
        <f t="shared" si="71"/>
        <v>0</v>
      </c>
      <c r="V30" s="43">
        <f t="shared" si="72"/>
        <v>0</v>
      </c>
      <c r="W30" s="193">
        <f t="shared" si="11"/>
        <v>12</v>
      </c>
      <c r="X30" s="44">
        <f t="shared" si="73"/>
        <v>0</v>
      </c>
      <c r="Y30" s="45">
        <f t="shared" si="74"/>
        <v>0</v>
      </c>
      <c r="Z30" s="46" t="s">
        <v>0</v>
      </c>
      <c r="AA30" s="39">
        <v>1</v>
      </c>
      <c r="AB30" s="47">
        <f t="shared" si="75"/>
        <v>0</v>
      </c>
      <c r="AC30" s="39">
        <v>1</v>
      </c>
      <c r="AD30" s="47">
        <f t="shared" si="76"/>
        <v>0</v>
      </c>
      <c r="AE30" s="39">
        <v>1</v>
      </c>
      <c r="AF30" s="47">
        <f t="shared" si="77"/>
        <v>0</v>
      </c>
      <c r="AG30" s="188"/>
      <c r="AH30" s="194">
        <f t="shared" si="51"/>
        <v>3</v>
      </c>
      <c r="AI30" s="49">
        <f t="shared" si="78"/>
        <v>0</v>
      </c>
      <c r="AJ30" s="50">
        <f t="shared" si="79"/>
        <v>0</v>
      </c>
      <c r="AK30" s="188"/>
      <c r="AL30" s="194">
        <f t="shared" si="54"/>
        <v>3</v>
      </c>
      <c r="AM30" s="49">
        <f t="shared" si="80"/>
        <v>0</v>
      </c>
      <c r="AN30" s="50">
        <f t="shared" si="81"/>
        <v>0</v>
      </c>
      <c r="AO30" s="188"/>
      <c r="AP30" s="49">
        <f t="shared" si="82"/>
        <v>0</v>
      </c>
      <c r="AQ30" s="50">
        <f t="shared" si="83"/>
        <v>0</v>
      </c>
      <c r="AR30" s="188"/>
      <c r="AS30" s="49">
        <f t="shared" si="84"/>
        <v>0</v>
      </c>
      <c r="AT30" s="50">
        <f t="shared" si="85"/>
        <v>0</v>
      </c>
      <c r="AU30" s="62"/>
      <c r="AV30" s="49">
        <f t="shared" si="86"/>
        <v>0</v>
      </c>
      <c r="AW30" s="50">
        <f t="shared" si="87"/>
        <v>0</v>
      </c>
      <c r="AX30" s="188"/>
      <c r="AY30" s="49">
        <f t="shared" si="88"/>
        <v>0</v>
      </c>
      <c r="AZ30" s="50">
        <f t="shared" si="89"/>
        <v>0</v>
      </c>
      <c r="BA30" s="188"/>
      <c r="BB30" s="49">
        <f t="shared" si="90"/>
        <v>0</v>
      </c>
      <c r="BC30" s="50">
        <f t="shared" si="91"/>
        <v>0</v>
      </c>
      <c r="BD30" s="51">
        <f t="shared" si="92"/>
        <v>0</v>
      </c>
    </row>
    <row r="31" spans="1:56" hidden="1">
      <c r="A31" s="32"/>
      <c r="B31" s="61"/>
      <c r="C31" s="33"/>
      <c r="D31" s="34"/>
      <c r="E31" s="35"/>
      <c r="F31" s="36"/>
      <c r="G31" s="73"/>
      <c r="H31" s="72"/>
      <c r="I31" s="74">
        <f>IF(H31=Tablas!$B$5,Tablas!$C$5,VLOOKUP(H31,Tablas!$B$5:$D$40,2,FALSE))</f>
        <v>1</v>
      </c>
      <c r="J31" s="71">
        <f>IF(I31=0,"",VLOOKUP(I31,Tablas!$C$5:$D$40,2,FALSE))</f>
        <v>0</v>
      </c>
      <c r="K31" s="37" t="str">
        <f t="shared" si="68"/>
        <v>0</v>
      </c>
      <c r="L31" s="38">
        <f t="shared" si="37"/>
        <v>0</v>
      </c>
      <c r="M31" s="38">
        <f t="shared" si="38"/>
        <v>0</v>
      </c>
      <c r="N31" s="38">
        <f t="shared" si="39"/>
        <v>0</v>
      </c>
      <c r="O31" s="38">
        <f t="shared" si="40"/>
        <v>0</v>
      </c>
      <c r="P31" s="38">
        <f t="shared" si="41"/>
        <v>0</v>
      </c>
      <c r="Q31" s="39">
        <v>0.75</v>
      </c>
      <c r="R31" s="40">
        <f t="shared" si="69"/>
        <v>0</v>
      </c>
      <c r="S31" s="39">
        <v>0.75</v>
      </c>
      <c r="T31" s="41">
        <f t="shared" si="70"/>
        <v>0</v>
      </c>
      <c r="U31" s="42">
        <f t="shared" si="71"/>
        <v>0</v>
      </c>
      <c r="V31" s="43">
        <f t="shared" si="72"/>
        <v>0</v>
      </c>
      <c r="W31" s="193">
        <f t="shared" si="11"/>
        <v>12</v>
      </c>
      <c r="X31" s="44">
        <f t="shared" si="73"/>
        <v>0</v>
      </c>
      <c r="Y31" s="45">
        <f t="shared" si="74"/>
        <v>0</v>
      </c>
      <c r="Z31" s="46" t="s">
        <v>0</v>
      </c>
      <c r="AA31" s="39">
        <v>1</v>
      </c>
      <c r="AB31" s="47">
        <f t="shared" si="75"/>
        <v>0</v>
      </c>
      <c r="AC31" s="39">
        <v>1</v>
      </c>
      <c r="AD31" s="47">
        <f t="shared" si="76"/>
        <v>0</v>
      </c>
      <c r="AE31" s="39">
        <v>1</v>
      </c>
      <c r="AF31" s="47">
        <f t="shared" si="77"/>
        <v>0</v>
      </c>
      <c r="AG31" s="188"/>
      <c r="AH31" s="194">
        <f t="shared" si="51"/>
        <v>3</v>
      </c>
      <c r="AI31" s="49">
        <f t="shared" si="78"/>
        <v>0</v>
      </c>
      <c r="AJ31" s="50">
        <f t="shared" si="79"/>
        <v>0</v>
      </c>
      <c r="AK31" s="188"/>
      <c r="AL31" s="194">
        <f t="shared" si="54"/>
        <v>3</v>
      </c>
      <c r="AM31" s="49">
        <f t="shared" si="80"/>
        <v>0</v>
      </c>
      <c r="AN31" s="50">
        <f t="shared" si="81"/>
        <v>0</v>
      </c>
      <c r="AO31" s="188"/>
      <c r="AP31" s="49">
        <f t="shared" si="82"/>
        <v>0</v>
      </c>
      <c r="AQ31" s="50">
        <f t="shared" si="83"/>
        <v>0</v>
      </c>
      <c r="AR31" s="188"/>
      <c r="AS31" s="49">
        <f t="shared" si="84"/>
        <v>0</v>
      </c>
      <c r="AT31" s="50">
        <f t="shared" si="85"/>
        <v>0</v>
      </c>
      <c r="AU31" s="62"/>
      <c r="AV31" s="49">
        <f t="shared" si="86"/>
        <v>0</v>
      </c>
      <c r="AW31" s="50">
        <f t="shared" si="87"/>
        <v>0</v>
      </c>
      <c r="AX31" s="188"/>
      <c r="AY31" s="49">
        <f t="shared" si="88"/>
        <v>0</v>
      </c>
      <c r="AZ31" s="50">
        <f t="shared" si="89"/>
        <v>0</v>
      </c>
      <c r="BA31" s="188"/>
      <c r="BB31" s="49">
        <f t="shared" si="90"/>
        <v>0</v>
      </c>
      <c r="BC31" s="50">
        <f t="shared" si="91"/>
        <v>0</v>
      </c>
      <c r="BD31" s="51">
        <f t="shared" si="92"/>
        <v>0</v>
      </c>
    </row>
    <row r="32" spans="1:56" hidden="1">
      <c r="A32" s="32"/>
      <c r="B32" s="61"/>
      <c r="C32" s="33"/>
      <c r="D32" s="34"/>
      <c r="E32" s="35"/>
      <c r="F32" s="36"/>
      <c r="G32" s="73"/>
      <c r="H32" s="72"/>
      <c r="I32" s="74">
        <f>IF(H32=Tablas!$B$5,Tablas!$C$5,VLOOKUP(H32,Tablas!$B$5:$D$40,2,FALSE))</f>
        <v>1</v>
      </c>
      <c r="J32" s="71">
        <f>IF(I32=0,"",VLOOKUP(I32,Tablas!$C$5:$D$40,2,FALSE))</f>
        <v>0</v>
      </c>
      <c r="K32" s="37" t="str">
        <f t="shared" si="68"/>
        <v>0</v>
      </c>
      <c r="L32" s="38">
        <f t="shared" si="37"/>
        <v>0</v>
      </c>
      <c r="M32" s="38">
        <f t="shared" si="38"/>
        <v>0</v>
      </c>
      <c r="N32" s="38">
        <f t="shared" si="39"/>
        <v>0</v>
      </c>
      <c r="O32" s="38">
        <f t="shared" si="40"/>
        <v>0</v>
      </c>
      <c r="P32" s="38">
        <f t="shared" si="41"/>
        <v>0</v>
      </c>
      <c r="Q32" s="39">
        <v>1</v>
      </c>
      <c r="R32" s="40">
        <f t="shared" si="69"/>
        <v>0</v>
      </c>
      <c r="S32" s="39">
        <v>1</v>
      </c>
      <c r="T32" s="41">
        <f t="shared" si="70"/>
        <v>0</v>
      </c>
      <c r="U32" s="42">
        <f t="shared" si="71"/>
        <v>0</v>
      </c>
      <c r="V32" s="43">
        <f t="shared" si="72"/>
        <v>0</v>
      </c>
      <c r="W32" s="193">
        <f t="shared" si="11"/>
        <v>12</v>
      </c>
      <c r="X32" s="44">
        <f t="shared" si="73"/>
        <v>0</v>
      </c>
      <c r="Y32" s="45">
        <f t="shared" si="74"/>
        <v>0</v>
      </c>
      <c r="Z32" s="46" t="s">
        <v>0</v>
      </c>
      <c r="AA32" s="39">
        <v>1</v>
      </c>
      <c r="AB32" s="47">
        <f t="shared" si="75"/>
        <v>0</v>
      </c>
      <c r="AC32" s="39">
        <v>1</v>
      </c>
      <c r="AD32" s="47">
        <f t="shared" si="76"/>
        <v>0</v>
      </c>
      <c r="AE32" s="39">
        <v>1</v>
      </c>
      <c r="AF32" s="47">
        <f t="shared" si="77"/>
        <v>0</v>
      </c>
      <c r="AG32" s="188"/>
      <c r="AH32" s="194">
        <f t="shared" si="51"/>
        <v>3</v>
      </c>
      <c r="AI32" s="49">
        <f t="shared" si="78"/>
        <v>0</v>
      </c>
      <c r="AJ32" s="50">
        <f t="shared" si="79"/>
        <v>0</v>
      </c>
      <c r="AK32" s="188"/>
      <c r="AL32" s="194">
        <f t="shared" si="54"/>
        <v>3</v>
      </c>
      <c r="AM32" s="49">
        <f t="shared" si="80"/>
        <v>0</v>
      </c>
      <c r="AN32" s="50">
        <f t="shared" si="81"/>
        <v>0</v>
      </c>
      <c r="AO32" s="188"/>
      <c r="AP32" s="49">
        <f t="shared" si="82"/>
        <v>0</v>
      </c>
      <c r="AQ32" s="50">
        <f t="shared" si="83"/>
        <v>0</v>
      </c>
      <c r="AR32" s="188"/>
      <c r="AS32" s="49">
        <f t="shared" si="84"/>
        <v>0</v>
      </c>
      <c r="AT32" s="50">
        <f t="shared" si="85"/>
        <v>0</v>
      </c>
      <c r="AU32" s="62"/>
      <c r="AV32" s="49">
        <f t="shared" si="86"/>
        <v>0</v>
      </c>
      <c r="AW32" s="50">
        <f t="shared" si="87"/>
        <v>0</v>
      </c>
      <c r="AX32" s="188"/>
      <c r="AY32" s="49">
        <f t="shared" si="88"/>
        <v>0</v>
      </c>
      <c r="AZ32" s="50">
        <f t="shared" si="89"/>
        <v>0</v>
      </c>
      <c r="BA32" s="188"/>
      <c r="BB32" s="49">
        <f t="shared" si="90"/>
        <v>0</v>
      </c>
      <c r="BC32" s="50">
        <f t="shared" si="91"/>
        <v>0</v>
      </c>
      <c r="BD32" s="51">
        <f t="shared" si="92"/>
        <v>0</v>
      </c>
    </row>
    <row r="33" spans="1:56" hidden="1">
      <c r="A33" s="32"/>
      <c r="B33" s="61"/>
      <c r="C33" s="33"/>
      <c r="D33" s="34"/>
      <c r="E33" s="35"/>
      <c r="F33" s="36"/>
      <c r="G33" s="73"/>
      <c r="H33" s="72"/>
      <c r="I33" s="74">
        <f>IF(H33=Tablas!$B$5,Tablas!$C$5,VLOOKUP(H33,Tablas!$B$5:$D$40,2,FALSE))</f>
        <v>1</v>
      </c>
      <c r="J33" s="71">
        <f>IF(I33=0,"",VLOOKUP(I33,Tablas!$C$5:$D$40,2,FALSE))</f>
        <v>0</v>
      </c>
      <c r="K33" s="37" t="str">
        <f t="shared" si="68"/>
        <v>0</v>
      </c>
      <c r="L33" s="38">
        <f t="shared" si="37"/>
        <v>0</v>
      </c>
      <c r="M33" s="38">
        <f t="shared" si="38"/>
        <v>0</v>
      </c>
      <c r="N33" s="38">
        <f t="shared" si="39"/>
        <v>0</v>
      </c>
      <c r="O33" s="38">
        <f t="shared" si="40"/>
        <v>0</v>
      </c>
      <c r="P33" s="38">
        <f t="shared" si="41"/>
        <v>0</v>
      </c>
      <c r="Q33" s="39">
        <v>1</v>
      </c>
      <c r="R33" s="40">
        <f t="shared" si="69"/>
        <v>0</v>
      </c>
      <c r="S33" s="39">
        <v>1</v>
      </c>
      <c r="T33" s="41">
        <f t="shared" si="70"/>
        <v>0</v>
      </c>
      <c r="U33" s="42">
        <f t="shared" si="71"/>
        <v>0</v>
      </c>
      <c r="V33" s="43">
        <f t="shared" si="72"/>
        <v>0</v>
      </c>
      <c r="W33" s="193">
        <f t="shared" si="11"/>
        <v>12</v>
      </c>
      <c r="X33" s="44">
        <f t="shared" si="73"/>
        <v>0</v>
      </c>
      <c r="Y33" s="45">
        <f t="shared" si="74"/>
        <v>0</v>
      </c>
      <c r="Z33" s="46" t="s">
        <v>0</v>
      </c>
      <c r="AA33" s="39">
        <v>1</v>
      </c>
      <c r="AB33" s="47">
        <f t="shared" si="75"/>
        <v>0</v>
      </c>
      <c r="AC33" s="39">
        <v>1</v>
      </c>
      <c r="AD33" s="47">
        <f t="shared" si="76"/>
        <v>0</v>
      </c>
      <c r="AE33" s="39">
        <v>1</v>
      </c>
      <c r="AF33" s="47">
        <f t="shared" si="77"/>
        <v>0</v>
      </c>
      <c r="AG33" s="188"/>
      <c r="AH33" s="194">
        <f t="shared" si="51"/>
        <v>3</v>
      </c>
      <c r="AI33" s="49">
        <f t="shared" si="78"/>
        <v>0</v>
      </c>
      <c r="AJ33" s="50">
        <f t="shared" si="79"/>
        <v>0</v>
      </c>
      <c r="AK33" s="188"/>
      <c r="AL33" s="194">
        <f t="shared" si="54"/>
        <v>3</v>
      </c>
      <c r="AM33" s="49">
        <f t="shared" si="80"/>
        <v>0</v>
      </c>
      <c r="AN33" s="50">
        <f t="shared" si="81"/>
        <v>0</v>
      </c>
      <c r="AO33" s="188"/>
      <c r="AP33" s="49">
        <f t="shared" si="82"/>
        <v>0</v>
      </c>
      <c r="AQ33" s="50">
        <f t="shared" si="83"/>
        <v>0</v>
      </c>
      <c r="AR33" s="188"/>
      <c r="AS33" s="49">
        <f t="shared" si="84"/>
        <v>0</v>
      </c>
      <c r="AT33" s="50">
        <f t="shared" si="85"/>
        <v>0</v>
      </c>
      <c r="AU33" s="62"/>
      <c r="AV33" s="49">
        <f t="shared" si="86"/>
        <v>0</v>
      </c>
      <c r="AW33" s="50">
        <f t="shared" si="87"/>
        <v>0</v>
      </c>
      <c r="AX33" s="188"/>
      <c r="AY33" s="49">
        <f t="shared" si="88"/>
        <v>0</v>
      </c>
      <c r="AZ33" s="50">
        <f t="shared" si="89"/>
        <v>0</v>
      </c>
      <c r="BA33" s="188"/>
      <c r="BB33" s="49">
        <f t="shared" si="90"/>
        <v>0</v>
      </c>
      <c r="BC33" s="50">
        <f t="shared" si="91"/>
        <v>0</v>
      </c>
      <c r="BD33" s="51">
        <f t="shared" si="92"/>
        <v>0</v>
      </c>
    </row>
    <row r="34" spans="1:56" hidden="1">
      <c r="A34" s="32"/>
      <c r="B34" s="61"/>
      <c r="C34" s="33"/>
      <c r="D34" s="34"/>
      <c r="E34" s="35"/>
      <c r="F34" s="36"/>
      <c r="G34" s="73"/>
      <c r="H34" s="72"/>
      <c r="I34" s="74">
        <f>IF(H34=Tablas!$B$5,Tablas!$C$5,VLOOKUP(H34,Tablas!$B$5:$D$40,2,FALSE))</f>
        <v>1</v>
      </c>
      <c r="J34" s="71">
        <f>IF(I34=0,"",VLOOKUP(I34,Tablas!$C$5:$D$40,2,FALSE))</f>
        <v>0</v>
      </c>
      <c r="K34" s="37" t="str">
        <f t="shared" si="68"/>
        <v>0</v>
      </c>
      <c r="L34" s="38">
        <f t="shared" si="37"/>
        <v>0</v>
      </c>
      <c r="M34" s="38">
        <f t="shared" si="38"/>
        <v>0</v>
      </c>
      <c r="N34" s="38">
        <f t="shared" si="39"/>
        <v>0</v>
      </c>
      <c r="O34" s="38">
        <f t="shared" si="40"/>
        <v>0</v>
      </c>
      <c r="P34" s="38">
        <f t="shared" si="41"/>
        <v>0</v>
      </c>
      <c r="Q34" s="39">
        <v>1</v>
      </c>
      <c r="R34" s="40">
        <f t="shared" si="69"/>
        <v>0</v>
      </c>
      <c r="S34" s="39">
        <v>1</v>
      </c>
      <c r="T34" s="41">
        <f t="shared" si="70"/>
        <v>0</v>
      </c>
      <c r="U34" s="42">
        <f t="shared" si="71"/>
        <v>0</v>
      </c>
      <c r="V34" s="43">
        <f t="shared" si="72"/>
        <v>0</v>
      </c>
      <c r="W34" s="193">
        <f t="shared" si="11"/>
        <v>12</v>
      </c>
      <c r="X34" s="44">
        <f t="shared" si="73"/>
        <v>0</v>
      </c>
      <c r="Y34" s="45">
        <f t="shared" si="74"/>
        <v>0</v>
      </c>
      <c r="Z34" s="46" t="s">
        <v>0</v>
      </c>
      <c r="AA34" s="39">
        <v>1</v>
      </c>
      <c r="AB34" s="47">
        <f t="shared" si="75"/>
        <v>0</v>
      </c>
      <c r="AC34" s="39">
        <v>1</v>
      </c>
      <c r="AD34" s="47">
        <f t="shared" si="76"/>
        <v>0</v>
      </c>
      <c r="AE34" s="39">
        <v>1</v>
      </c>
      <c r="AF34" s="47">
        <f t="shared" si="77"/>
        <v>0</v>
      </c>
      <c r="AG34" s="188"/>
      <c r="AH34" s="194">
        <f t="shared" si="51"/>
        <v>3</v>
      </c>
      <c r="AI34" s="49">
        <f t="shared" si="78"/>
        <v>0</v>
      </c>
      <c r="AJ34" s="50">
        <f t="shared" si="79"/>
        <v>0</v>
      </c>
      <c r="AK34" s="188"/>
      <c r="AL34" s="194">
        <f t="shared" si="54"/>
        <v>3</v>
      </c>
      <c r="AM34" s="49">
        <f t="shared" si="80"/>
        <v>0</v>
      </c>
      <c r="AN34" s="50">
        <f t="shared" si="81"/>
        <v>0</v>
      </c>
      <c r="AO34" s="188"/>
      <c r="AP34" s="49">
        <f t="shared" si="82"/>
        <v>0</v>
      </c>
      <c r="AQ34" s="50">
        <f t="shared" si="83"/>
        <v>0</v>
      </c>
      <c r="AR34" s="188"/>
      <c r="AS34" s="49">
        <f t="shared" si="84"/>
        <v>0</v>
      </c>
      <c r="AT34" s="50">
        <f t="shared" si="85"/>
        <v>0</v>
      </c>
      <c r="AU34" s="62"/>
      <c r="AV34" s="49">
        <f t="shared" si="86"/>
        <v>0</v>
      </c>
      <c r="AW34" s="50">
        <f t="shared" si="87"/>
        <v>0</v>
      </c>
      <c r="AX34" s="188"/>
      <c r="AY34" s="49">
        <f t="shared" si="88"/>
        <v>0</v>
      </c>
      <c r="AZ34" s="50">
        <f t="shared" si="89"/>
        <v>0</v>
      </c>
      <c r="BA34" s="188"/>
      <c r="BB34" s="49">
        <f t="shared" si="90"/>
        <v>0</v>
      </c>
      <c r="BC34" s="50">
        <f t="shared" si="91"/>
        <v>0</v>
      </c>
      <c r="BD34" s="51">
        <f t="shared" si="92"/>
        <v>0</v>
      </c>
    </row>
    <row r="35" spans="1:56" hidden="1">
      <c r="A35" s="32"/>
      <c r="B35" s="61"/>
      <c r="C35" s="33"/>
      <c r="D35" s="34"/>
      <c r="E35" s="35"/>
      <c r="F35" s="36"/>
      <c r="G35" s="73"/>
      <c r="H35" s="72"/>
      <c r="I35" s="74">
        <f>IF(H35=Tablas!$B$5,Tablas!$C$5,VLOOKUP(H35,Tablas!$B$5:$D$40,2,FALSE))</f>
        <v>1</v>
      </c>
      <c r="J35" s="71">
        <f>IF(I35=0,"",VLOOKUP(I35,Tablas!$C$5:$D$40,2,FALSE))</f>
        <v>0</v>
      </c>
      <c r="K35" s="37" t="str">
        <f t="shared" si="68"/>
        <v>0</v>
      </c>
      <c r="L35" s="38">
        <f t="shared" si="37"/>
        <v>0</v>
      </c>
      <c r="M35" s="38">
        <f t="shared" si="38"/>
        <v>0</v>
      </c>
      <c r="N35" s="38">
        <f t="shared" si="39"/>
        <v>0</v>
      </c>
      <c r="O35" s="38">
        <f t="shared" si="40"/>
        <v>0</v>
      </c>
      <c r="P35" s="38">
        <f t="shared" si="41"/>
        <v>0</v>
      </c>
      <c r="Q35" s="39">
        <v>1</v>
      </c>
      <c r="R35" s="40">
        <f t="shared" si="69"/>
        <v>0</v>
      </c>
      <c r="S35" s="39">
        <v>1</v>
      </c>
      <c r="T35" s="41">
        <f t="shared" si="70"/>
        <v>0</v>
      </c>
      <c r="U35" s="42">
        <f t="shared" si="71"/>
        <v>0</v>
      </c>
      <c r="V35" s="43">
        <f t="shared" si="72"/>
        <v>0</v>
      </c>
      <c r="W35" s="193">
        <f t="shared" si="11"/>
        <v>12</v>
      </c>
      <c r="X35" s="44">
        <f t="shared" si="73"/>
        <v>0</v>
      </c>
      <c r="Y35" s="45">
        <f t="shared" si="74"/>
        <v>0</v>
      </c>
      <c r="Z35" s="46" t="s">
        <v>0</v>
      </c>
      <c r="AA35" s="39">
        <v>1</v>
      </c>
      <c r="AB35" s="47">
        <f t="shared" si="75"/>
        <v>0</v>
      </c>
      <c r="AC35" s="39">
        <v>1</v>
      </c>
      <c r="AD35" s="47">
        <f t="shared" si="76"/>
        <v>0</v>
      </c>
      <c r="AE35" s="39">
        <v>1</v>
      </c>
      <c r="AF35" s="47">
        <f t="shared" si="77"/>
        <v>0</v>
      </c>
      <c r="AG35" s="188"/>
      <c r="AH35" s="194">
        <f t="shared" si="51"/>
        <v>3</v>
      </c>
      <c r="AI35" s="49">
        <f t="shared" si="78"/>
        <v>0</v>
      </c>
      <c r="AJ35" s="50">
        <f t="shared" si="79"/>
        <v>0</v>
      </c>
      <c r="AK35" s="188"/>
      <c r="AL35" s="194">
        <f t="shared" si="54"/>
        <v>3</v>
      </c>
      <c r="AM35" s="49">
        <f t="shared" si="80"/>
        <v>0</v>
      </c>
      <c r="AN35" s="50">
        <f t="shared" si="81"/>
        <v>0</v>
      </c>
      <c r="AO35" s="188"/>
      <c r="AP35" s="49">
        <f t="shared" si="82"/>
        <v>0</v>
      </c>
      <c r="AQ35" s="50">
        <f t="shared" si="83"/>
        <v>0</v>
      </c>
      <c r="AR35" s="188"/>
      <c r="AS35" s="49">
        <f t="shared" si="84"/>
        <v>0</v>
      </c>
      <c r="AT35" s="50">
        <f t="shared" si="85"/>
        <v>0</v>
      </c>
      <c r="AU35" s="62"/>
      <c r="AV35" s="49">
        <f t="shared" si="86"/>
        <v>0</v>
      </c>
      <c r="AW35" s="50">
        <f t="shared" si="87"/>
        <v>0</v>
      </c>
      <c r="AX35" s="188"/>
      <c r="AY35" s="49">
        <f t="shared" si="88"/>
        <v>0</v>
      </c>
      <c r="AZ35" s="50">
        <f t="shared" si="89"/>
        <v>0</v>
      </c>
      <c r="BA35" s="188"/>
      <c r="BB35" s="49">
        <f t="shared" si="90"/>
        <v>0</v>
      </c>
      <c r="BC35" s="50">
        <f t="shared" si="91"/>
        <v>0</v>
      </c>
      <c r="BD35" s="51">
        <f t="shared" si="92"/>
        <v>0</v>
      </c>
    </row>
    <row r="36" spans="1:56" hidden="1">
      <c r="A36" s="32"/>
      <c r="B36" s="61"/>
      <c r="C36" s="33"/>
      <c r="D36" s="34"/>
      <c r="E36" s="35"/>
      <c r="F36" s="36"/>
      <c r="G36" s="73"/>
      <c r="H36" s="72"/>
      <c r="I36" s="74">
        <f>IF(H36=Tablas!$B$5,Tablas!$C$5,VLOOKUP(H36,Tablas!$B$5:$D$40,2,FALSE))</f>
        <v>1</v>
      </c>
      <c r="J36" s="71">
        <f>IF(I36=0,"",VLOOKUP(I36,Tablas!$C$5:$D$40,2,FALSE))</f>
        <v>0</v>
      </c>
      <c r="K36" s="37" t="str">
        <f t="shared" si="68"/>
        <v>0</v>
      </c>
      <c r="L36" s="38">
        <f t="shared" si="37"/>
        <v>0</v>
      </c>
      <c r="M36" s="38">
        <f t="shared" si="38"/>
        <v>0</v>
      </c>
      <c r="N36" s="38">
        <f t="shared" si="39"/>
        <v>0</v>
      </c>
      <c r="O36" s="38">
        <f t="shared" si="40"/>
        <v>0</v>
      </c>
      <c r="P36" s="38">
        <f t="shared" si="41"/>
        <v>0</v>
      </c>
      <c r="Q36" s="39">
        <v>1</v>
      </c>
      <c r="R36" s="40">
        <f t="shared" si="69"/>
        <v>0</v>
      </c>
      <c r="S36" s="39">
        <v>1</v>
      </c>
      <c r="T36" s="41">
        <f t="shared" si="70"/>
        <v>0</v>
      </c>
      <c r="U36" s="42">
        <f t="shared" si="71"/>
        <v>0</v>
      </c>
      <c r="V36" s="43">
        <f t="shared" si="72"/>
        <v>0</v>
      </c>
      <c r="W36" s="193">
        <f t="shared" si="11"/>
        <v>12</v>
      </c>
      <c r="X36" s="44">
        <f t="shared" si="73"/>
        <v>0</v>
      </c>
      <c r="Y36" s="45">
        <f t="shared" si="74"/>
        <v>0</v>
      </c>
      <c r="Z36" s="46" t="s">
        <v>0</v>
      </c>
      <c r="AA36" s="39">
        <v>1</v>
      </c>
      <c r="AB36" s="47">
        <f t="shared" si="75"/>
        <v>0</v>
      </c>
      <c r="AC36" s="39">
        <v>1</v>
      </c>
      <c r="AD36" s="47">
        <f t="shared" si="76"/>
        <v>0</v>
      </c>
      <c r="AE36" s="39">
        <v>1</v>
      </c>
      <c r="AF36" s="47">
        <f t="shared" si="77"/>
        <v>0</v>
      </c>
      <c r="AG36" s="188"/>
      <c r="AH36" s="194">
        <f t="shared" si="51"/>
        <v>3</v>
      </c>
      <c r="AI36" s="49">
        <f t="shared" si="78"/>
        <v>0</v>
      </c>
      <c r="AJ36" s="50">
        <f t="shared" si="79"/>
        <v>0</v>
      </c>
      <c r="AK36" s="188"/>
      <c r="AL36" s="194">
        <f t="shared" si="54"/>
        <v>3</v>
      </c>
      <c r="AM36" s="49">
        <f t="shared" si="80"/>
        <v>0</v>
      </c>
      <c r="AN36" s="50">
        <f t="shared" si="81"/>
        <v>0</v>
      </c>
      <c r="AO36" s="188"/>
      <c r="AP36" s="49">
        <f t="shared" si="82"/>
        <v>0</v>
      </c>
      <c r="AQ36" s="50">
        <f t="shared" si="83"/>
        <v>0</v>
      </c>
      <c r="AR36" s="188"/>
      <c r="AS36" s="49">
        <f t="shared" si="84"/>
        <v>0</v>
      </c>
      <c r="AT36" s="50">
        <f t="shared" si="85"/>
        <v>0</v>
      </c>
      <c r="AU36" s="62"/>
      <c r="AV36" s="49">
        <f t="shared" si="86"/>
        <v>0</v>
      </c>
      <c r="AW36" s="50">
        <f t="shared" si="87"/>
        <v>0</v>
      </c>
      <c r="AX36" s="188"/>
      <c r="AY36" s="49">
        <f t="shared" si="88"/>
        <v>0</v>
      </c>
      <c r="AZ36" s="50">
        <f t="shared" si="89"/>
        <v>0</v>
      </c>
      <c r="BA36" s="188"/>
      <c r="BB36" s="49">
        <f t="shared" si="90"/>
        <v>0</v>
      </c>
      <c r="BC36" s="50">
        <f t="shared" si="91"/>
        <v>0</v>
      </c>
      <c r="BD36" s="51">
        <f t="shared" si="92"/>
        <v>0</v>
      </c>
    </row>
    <row r="37" spans="1:56" hidden="1">
      <c r="A37" s="32"/>
      <c r="B37" s="61"/>
      <c r="C37" s="33"/>
      <c r="D37" s="34"/>
      <c r="E37" s="35"/>
      <c r="F37" s="36"/>
      <c r="G37" s="73"/>
      <c r="H37" s="72"/>
      <c r="I37" s="74">
        <f>IF(H37=Tablas!$B$5,Tablas!$C$5,VLOOKUP(H37,Tablas!$B$5:$D$40,2,FALSE))</f>
        <v>1</v>
      </c>
      <c r="J37" s="71">
        <f>IF(I37=0,"",VLOOKUP(I37,Tablas!$C$5:$D$40,2,FALSE))</f>
        <v>0</v>
      </c>
      <c r="K37" s="37" t="str">
        <f t="shared" si="68"/>
        <v>0</v>
      </c>
      <c r="L37" s="38">
        <f t="shared" si="37"/>
        <v>0</v>
      </c>
      <c r="M37" s="38">
        <f t="shared" si="38"/>
        <v>0</v>
      </c>
      <c r="N37" s="38">
        <f t="shared" si="39"/>
        <v>0</v>
      </c>
      <c r="O37" s="38">
        <f t="shared" si="40"/>
        <v>0</v>
      </c>
      <c r="P37" s="38">
        <f t="shared" si="41"/>
        <v>0</v>
      </c>
      <c r="Q37" s="39">
        <v>1</v>
      </c>
      <c r="R37" s="40">
        <f t="shared" si="69"/>
        <v>0</v>
      </c>
      <c r="S37" s="39">
        <v>1</v>
      </c>
      <c r="T37" s="41">
        <f t="shared" si="70"/>
        <v>0</v>
      </c>
      <c r="U37" s="42">
        <f t="shared" si="71"/>
        <v>0</v>
      </c>
      <c r="V37" s="43">
        <f t="shared" si="72"/>
        <v>0</v>
      </c>
      <c r="W37" s="193">
        <f t="shared" si="11"/>
        <v>12</v>
      </c>
      <c r="X37" s="44">
        <f t="shared" si="73"/>
        <v>0</v>
      </c>
      <c r="Y37" s="45">
        <f t="shared" si="74"/>
        <v>0</v>
      </c>
      <c r="Z37" s="46" t="s">
        <v>0</v>
      </c>
      <c r="AA37" s="39">
        <v>1</v>
      </c>
      <c r="AB37" s="47">
        <f t="shared" si="75"/>
        <v>0</v>
      </c>
      <c r="AC37" s="39">
        <v>1</v>
      </c>
      <c r="AD37" s="47">
        <f t="shared" si="76"/>
        <v>0</v>
      </c>
      <c r="AE37" s="39">
        <v>1</v>
      </c>
      <c r="AF37" s="47">
        <f t="shared" si="77"/>
        <v>0</v>
      </c>
      <c r="AG37" s="188"/>
      <c r="AH37" s="194">
        <f t="shared" si="51"/>
        <v>3</v>
      </c>
      <c r="AI37" s="49">
        <f t="shared" si="78"/>
        <v>0</v>
      </c>
      <c r="AJ37" s="50">
        <f t="shared" si="79"/>
        <v>0</v>
      </c>
      <c r="AK37" s="188"/>
      <c r="AL37" s="194">
        <f t="shared" si="54"/>
        <v>3</v>
      </c>
      <c r="AM37" s="49">
        <f t="shared" si="80"/>
        <v>0</v>
      </c>
      <c r="AN37" s="50">
        <f t="shared" si="81"/>
        <v>0</v>
      </c>
      <c r="AO37" s="188"/>
      <c r="AP37" s="49">
        <f t="shared" si="82"/>
        <v>0</v>
      </c>
      <c r="AQ37" s="50">
        <f t="shared" si="83"/>
        <v>0</v>
      </c>
      <c r="AR37" s="188"/>
      <c r="AS37" s="49">
        <f t="shared" si="84"/>
        <v>0</v>
      </c>
      <c r="AT37" s="50">
        <f t="shared" si="85"/>
        <v>0</v>
      </c>
      <c r="AU37" s="62"/>
      <c r="AV37" s="49">
        <f t="shared" si="86"/>
        <v>0</v>
      </c>
      <c r="AW37" s="50">
        <f t="shared" si="87"/>
        <v>0</v>
      </c>
      <c r="AX37" s="188"/>
      <c r="AY37" s="49">
        <f t="shared" si="88"/>
        <v>0</v>
      </c>
      <c r="AZ37" s="50">
        <f t="shared" si="89"/>
        <v>0</v>
      </c>
      <c r="BA37" s="188"/>
      <c r="BB37" s="49">
        <f t="shared" si="90"/>
        <v>0</v>
      </c>
      <c r="BC37" s="50">
        <f t="shared" si="91"/>
        <v>0</v>
      </c>
      <c r="BD37" s="51">
        <f t="shared" si="92"/>
        <v>0</v>
      </c>
    </row>
    <row r="38" spans="1:56" hidden="1">
      <c r="A38" s="32"/>
      <c r="B38" s="61"/>
      <c r="C38" s="33"/>
      <c r="D38" s="34"/>
      <c r="E38" s="35"/>
      <c r="F38" s="36"/>
      <c r="G38" s="73"/>
      <c r="H38" s="72"/>
      <c r="I38" s="74">
        <f>IF(H38=Tablas!$B$5,Tablas!$C$5,VLOOKUP(H38,Tablas!$B$5:$D$40,2,FALSE))</f>
        <v>1</v>
      </c>
      <c r="J38" s="71">
        <f>IF(I38=0,"",VLOOKUP(I38,Tablas!$C$5:$D$40,2,FALSE))</f>
        <v>0</v>
      </c>
      <c r="K38" s="37" t="str">
        <f t="shared" si="68"/>
        <v>0</v>
      </c>
      <c r="L38" s="38">
        <f t="shared" si="37"/>
        <v>0</v>
      </c>
      <c r="M38" s="38">
        <f t="shared" si="38"/>
        <v>0</v>
      </c>
      <c r="N38" s="38">
        <f t="shared" si="39"/>
        <v>0</v>
      </c>
      <c r="O38" s="38">
        <f t="shared" si="40"/>
        <v>0</v>
      </c>
      <c r="P38" s="38">
        <f t="shared" si="41"/>
        <v>0</v>
      </c>
      <c r="Q38" s="39">
        <v>1</v>
      </c>
      <c r="R38" s="40">
        <f t="shared" si="69"/>
        <v>0</v>
      </c>
      <c r="S38" s="39">
        <v>1</v>
      </c>
      <c r="T38" s="41">
        <f t="shared" si="70"/>
        <v>0</v>
      </c>
      <c r="U38" s="42">
        <f t="shared" si="71"/>
        <v>0</v>
      </c>
      <c r="V38" s="43">
        <f t="shared" si="72"/>
        <v>0</v>
      </c>
      <c r="W38" s="193">
        <f t="shared" si="11"/>
        <v>12</v>
      </c>
      <c r="X38" s="44">
        <f t="shared" si="73"/>
        <v>0</v>
      </c>
      <c r="Y38" s="45">
        <f t="shared" si="74"/>
        <v>0</v>
      </c>
      <c r="Z38" s="46" t="s">
        <v>0</v>
      </c>
      <c r="AA38" s="39">
        <v>1</v>
      </c>
      <c r="AB38" s="47">
        <f t="shared" si="75"/>
        <v>0</v>
      </c>
      <c r="AC38" s="39">
        <v>1</v>
      </c>
      <c r="AD38" s="47">
        <f t="shared" si="76"/>
        <v>0</v>
      </c>
      <c r="AE38" s="39">
        <v>1</v>
      </c>
      <c r="AF38" s="47">
        <f t="shared" si="77"/>
        <v>0</v>
      </c>
      <c r="AG38" s="188"/>
      <c r="AH38" s="194">
        <f t="shared" si="51"/>
        <v>3</v>
      </c>
      <c r="AI38" s="49">
        <f t="shared" si="78"/>
        <v>0</v>
      </c>
      <c r="AJ38" s="50">
        <f t="shared" si="79"/>
        <v>0</v>
      </c>
      <c r="AK38" s="188"/>
      <c r="AL38" s="194">
        <f t="shared" si="54"/>
        <v>3</v>
      </c>
      <c r="AM38" s="49">
        <f t="shared" si="80"/>
        <v>0</v>
      </c>
      <c r="AN38" s="50">
        <f t="shared" si="81"/>
        <v>0</v>
      </c>
      <c r="AO38" s="188"/>
      <c r="AP38" s="49">
        <f t="shared" si="82"/>
        <v>0</v>
      </c>
      <c r="AQ38" s="50">
        <f t="shared" si="83"/>
        <v>0</v>
      </c>
      <c r="AR38" s="188"/>
      <c r="AS38" s="49">
        <f t="shared" si="84"/>
        <v>0</v>
      </c>
      <c r="AT38" s="50">
        <f t="shared" si="85"/>
        <v>0</v>
      </c>
      <c r="AU38" s="62"/>
      <c r="AV38" s="49">
        <f t="shared" si="86"/>
        <v>0</v>
      </c>
      <c r="AW38" s="50">
        <f t="shared" si="87"/>
        <v>0</v>
      </c>
      <c r="AX38" s="188"/>
      <c r="AY38" s="49">
        <f t="shared" si="88"/>
        <v>0</v>
      </c>
      <c r="AZ38" s="50">
        <f t="shared" si="89"/>
        <v>0</v>
      </c>
      <c r="BA38" s="188"/>
      <c r="BB38" s="49">
        <f t="shared" si="90"/>
        <v>0</v>
      </c>
      <c r="BC38" s="50">
        <f t="shared" si="91"/>
        <v>0</v>
      </c>
      <c r="BD38" s="51">
        <f t="shared" si="92"/>
        <v>0</v>
      </c>
    </row>
    <row r="39" spans="1:56" hidden="1">
      <c r="A39" s="32"/>
      <c r="B39" s="61"/>
      <c r="C39" s="33"/>
      <c r="D39" s="34"/>
      <c r="E39" s="35"/>
      <c r="F39" s="36"/>
      <c r="G39" s="73"/>
      <c r="H39" s="72"/>
      <c r="I39" s="74">
        <f>IF(H39=Tablas!$B$5,Tablas!$C$5,VLOOKUP(H39,Tablas!$B$5:$D$40,2,FALSE))</f>
        <v>1</v>
      </c>
      <c r="J39" s="71">
        <f>IF(I39=0,"",VLOOKUP(I39,Tablas!$C$5:$D$40,2,FALSE))</f>
        <v>0</v>
      </c>
      <c r="K39" s="37" t="str">
        <f t="shared" si="68"/>
        <v>0</v>
      </c>
      <c r="L39" s="38">
        <f t="shared" si="37"/>
        <v>0</v>
      </c>
      <c r="M39" s="38">
        <f t="shared" si="38"/>
        <v>0</v>
      </c>
      <c r="N39" s="38">
        <f t="shared" si="39"/>
        <v>0</v>
      </c>
      <c r="O39" s="38">
        <f t="shared" si="40"/>
        <v>0</v>
      </c>
      <c r="P39" s="38">
        <f t="shared" si="41"/>
        <v>0</v>
      </c>
      <c r="Q39" s="39">
        <v>1</v>
      </c>
      <c r="R39" s="40">
        <f t="shared" si="69"/>
        <v>0</v>
      </c>
      <c r="S39" s="39">
        <v>1</v>
      </c>
      <c r="T39" s="41">
        <f t="shared" si="70"/>
        <v>0</v>
      </c>
      <c r="U39" s="42">
        <f t="shared" si="71"/>
        <v>0</v>
      </c>
      <c r="V39" s="43">
        <f t="shared" si="72"/>
        <v>0</v>
      </c>
      <c r="W39" s="193">
        <f t="shared" si="11"/>
        <v>12</v>
      </c>
      <c r="X39" s="44">
        <f t="shared" si="73"/>
        <v>0</v>
      </c>
      <c r="Y39" s="45">
        <f t="shared" si="74"/>
        <v>0</v>
      </c>
      <c r="Z39" s="46" t="s">
        <v>0</v>
      </c>
      <c r="AA39" s="39">
        <v>1</v>
      </c>
      <c r="AB39" s="47">
        <f t="shared" si="75"/>
        <v>0</v>
      </c>
      <c r="AC39" s="39">
        <v>1</v>
      </c>
      <c r="AD39" s="47">
        <f t="shared" si="76"/>
        <v>0</v>
      </c>
      <c r="AE39" s="39">
        <v>1</v>
      </c>
      <c r="AF39" s="47">
        <f t="shared" si="77"/>
        <v>0</v>
      </c>
      <c r="AG39" s="188"/>
      <c r="AH39" s="194">
        <f t="shared" si="51"/>
        <v>3</v>
      </c>
      <c r="AI39" s="49">
        <f t="shared" si="78"/>
        <v>0</v>
      </c>
      <c r="AJ39" s="50">
        <f t="shared" si="79"/>
        <v>0</v>
      </c>
      <c r="AK39" s="188"/>
      <c r="AL39" s="194">
        <f t="shared" si="54"/>
        <v>3</v>
      </c>
      <c r="AM39" s="49">
        <f t="shared" si="80"/>
        <v>0</v>
      </c>
      <c r="AN39" s="50">
        <f t="shared" si="81"/>
        <v>0</v>
      </c>
      <c r="AO39" s="188"/>
      <c r="AP39" s="49">
        <f t="shared" si="82"/>
        <v>0</v>
      </c>
      <c r="AQ39" s="50">
        <f t="shared" si="83"/>
        <v>0</v>
      </c>
      <c r="AR39" s="188"/>
      <c r="AS39" s="49">
        <f t="shared" si="84"/>
        <v>0</v>
      </c>
      <c r="AT39" s="50">
        <f t="shared" si="85"/>
        <v>0</v>
      </c>
      <c r="AU39" s="62"/>
      <c r="AV39" s="49">
        <f t="shared" si="86"/>
        <v>0</v>
      </c>
      <c r="AW39" s="50">
        <f t="shared" si="87"/>
        <v>0</v>
      </c>
      <c r="AX39" s="188"/>
      <c r="AY39" s="49">
        <f t="shared" si="88"/>
        <v>0</v>
      </c>
      <c r="AZ39" s="50">
        <f t="shared" si="89"/>
        <v>0</v>
      </c>
      <c r="BA39" s="188"/>
      <c r="BB39" s="49">
        <f t="shared" si="90"/>
        <v>0</v>
      </c>
      <c r="BC39" s="50">
        <f t="shared" si="91"/>
        <v>0</v>
      </c>
      <c r="BD39" s="51">
        <f t="shared" si="92"/>
        <v>0</v>
      </c>
    </row>
    <row r="40" spans="1:56" hidden="1">
      <c r="A40" s="32"/>
      <c r="B40" s="61"/>
      <c r="C40" s="33"/>
      <c r="D40" s="34"/>
      <c r="E40" s="35"/>
      <c r="F40" s="36"/>
      <c r="G40" s="73"/>
      <c r="H40" s="72"/>
      <c r="I40" s="74">
        <f>IF(H40=Tablas!$B$5,Tablas!$C$5,VLOOKUP(H40,Tablas!$B$5:$D$40,2,FALSE))</f>
        <v>1</v>
      </c>
      <c r="J40" s="71">
        <f>IF(I40=0,"",VLOOKUP(I40,Tablas!$C$5:$D$40,2,FALSE))</f>
        <v>0</v>
      </c>
      <c r="K40" s="37" t="str">
        <f t="shared" si="68"/>
        <v>0</v>
      </c>
      <c r="L40" s="38">
        <f t="shared" si="37"/>
        <v>0</v>
      </c>
      <c r="M40" s="38">
        <f t="shared" si="38"/>
        <v>0</v>
      </c>
      <c r="N40" s="38">
        <f t="shared" si="39"/>
        <v>0</v>
      </c>
      <c r="O40" s="38">
        <f t="shared" si="40"/>
        <v>0</v>
      </c>
      <c r="P40" s="38">
        <f t="shared" si="41"/>
        <v>0</v>
      </c>
      <c r="Q40" s="39">
        <v>1</v>
      </c>
      <c r="R40" s="40">
        <f t="shared" si="69"/>
        <v>0</v>
      </c>
      <c r="S40" s="39">
        <v>1</v>
      </c>
      <c r="T40" s="41">
        <f t="shared" si="70"/>
        <v>0</v>
      </c>
      <c r="U40" s="42">
        <f t="shared" si="71"/>
        <v>0</v>
      </c>
      <c r="V40" s="43">
        <f t="shared" si="72"/>
        <v>0</v>
      </c>
      <c r="W40" s="193">
        <f t="shared" si="11"/>
        <v>12</v>
      </c>
      <c r="X40" s="44">
        <f t="shared" si="73"/>
        <v>0</v>
      </c>
      <c r="Y40" s="45">
        <f t="shared" si="74"/>
        <v>0</v>
      </c>
      <c r="Z40" s="46" t="s">
        <v>0</v>
      </c>
      <c r="AA40" s="39">
        <v>1</v>
      </c>
      <c r="AB40" s="47">
        <f t="shared" si="75"/>
        <v>0</v>
      </c>
      <c r="AC40" s="39">
        <v>1</v>
      </c>
      <c r="AD40" s="47">
        <f t="shared" si="76"/>
        <v>0</v>
      </c>
      <c r="AE40" s="39">
        <v>1</v>
      </c>
      <c r="AF40" s="47">
        <f t="shared" si="77"/>
        <v>0</v>
      </c>
      <c r="AG40" s="188"/>
      <c r="AH40" s="194">
        <f t="shared" si="51"/>
        <v>3</v>
      </c>
      <c r="AI40" s="49">
        <f t="shared" si="78"/>
        <v>0</v>
      </c>
      <c r="AJ40" s="50">
        <f t="shared" si="79"/>
        <v>0</v>
      </c>
      <c r="AK40" s="188"/>
      <c r="AL40" s="194">
        <f t="shared" si="54"/>
        <v>3</v>
      </c>
      <c r="AM40" s="49">
        <f t="shared" si="80"/>
        <v>0</v>
      </c>
      <c r="AN40" s="50">
        <f t="shared" si="81"/>
        <v>0</v>
      </c>
      <c r="AO40" s="188"/>
      <c r="AP40" s="49">
        <f t="shared" si="82"/>
        <v>0</v>
      </c>
      <c r="AQ40" s="50">
        <f t="shared" si="83"/>
        <v>0</v>
      </c>
      <c r="AR40" s="188"/>
      <c r="AS40" s="49">
        <f t="shared" si="84"/>
        <v>0</v>
      </c>
      <c r="AT40" s="50">
        <f t="shared" si="85"/>
        <v>0</v>
      </c>
      <c r="AU40" s="62"/>
      <c r="AV40" s="49">
        <f t="shared" si="86"/>
        <v>0</v>
      </c>
      <c r="AW40" s="50">
        <f t="shared" si="87"/>
        <v>0</v>
      </c>
      <c r="AX40" s="188"/>
      <c r="AY40" s="49">
        <f t="shared" si="88"/>
        <v>0</v>
      </c>
      <c r="AZ40" s="50">
        <f t="shared" si="89"/>
        <v>0</v>
      </c>
      <c r="BA40" s="188"/>
      <c r="BB40" s="49">
        <f t="shared" si="90"/>
        <v>0</v>
      </c>
      <c r="BC40" s="50">
        <f t="shared" si="91"/>
        <v>0</v>
      </c>
      <c r="BD40" s="51">
        <f t="shared" si="92"/>
        <v>0</v>
      </c>
    </row>
    <row r="41" spans="1:56" hidden="1">
      <c r="A41" s="32"/>
      <c r="B41" s="61"/>
      <c r="C41" s="33"/>
      <c r="D41" s="34"/>
      <c r="E41" s="35"/>
      <c r="F41" s="36"/>
      <c r="G41" s="73"/>
      <c r="H41" s="72"/>
      <c r="I41" s="74">
        <f>IF(H41=Tablas!$B$5,Tablas!$C$5,VLOOKUP(H41,Tablas!$B$5:$D$40,2,FALSE))</f>
        <v>1</v>
      </c>
      <c r="J41" s="71">
        <f>IF(I41=0,"",VLOOKUP(I41,Tablas!$C$5:$D$40,2,FALSE))</f>
        <v>0</v>
      </c>
      <c r="K41" s="37" t="str">
        <f t="shared" si="68"/>
        <v>0</v>
      </c>
      <c r="L41" s="38">
        <f t="shared" si="37"/>
        <v>0</v>
      </c>
      <c r="M41" s="38">
        <f t="shared" si="38"/>
        <v>0</v>
      </c>
      <c r="N41" s="38">
        <f t="shared" si="39"/>
        <v>0</v>
      </c>
      <c r="O41" s="38">
        <f t="shared" si="40"/>
        <v>0</v>
      </c>
      <c r="P41" s="38">
        <f t="shared" si="41"/>
        <v>0</v>
      </c>
      <c r="Q41" s="39">
        <v>1</v>
      </c>
      <c r="R41" s="40">
        <f t="shared" si="69"/>
        <v>0</v>
      </c>
      <c r="S41" s="39">
        <v>1</v>
      </c>
      <c r="T41" s="41">
        <f t="shared" si="70"/>
        <v>0</v>
      </c>
      <c r="U41" s="42">
        <f t="shared" si="71"/>
        <v>0</v>
      </c>
      <c r="V41" s="43">
        <f t="shared" si="72"/>
        <v>0</v>
      </c>
      <c r="W41" s="193">
        <f t="shared" si="11"/>
        <v>12</v>
      </c>
      <c r="X41" s="44">
        <f t="shared" si="73"/>
        <v>0</v>
      </c>
      <c r="Y41" s="45">
        <f t="shared" si="74"/>
        <v>0</v>
      </c>
      <c r="Z41" s="46" t="s">
        <v>0</v>
      </c>
      <c r="AA41" s="39">
        <v>1</v>
      </c>
      <c r="AB41" s="47">
        <f t="shared" si="75"/>
        <v>0</v>
      </c>
      <c r="AC41" s="39">
        <v>1</v>
      </c>
      <c r="AD41" s="47">
        <f t="shared" si="76"/>
        <v>0</v>
      </c>
      <c r="AE41" s="39">
        <v>1</v>
      </c>
      <c r="AF41" s="47">
        <f t="shared" si="77"/>
        <v>0</v>
      </c>
      <c r="AG41" s="188"/>
      <c r="AH41" s="194">
        <f t="shared" si="51"/>
        <v>3</v>
      </c>
      <c r="AI41" s="49">
        <f t="shared" si="78"/>
        <v>0</v>
      </c>
      <c r="AJ41" s="50">
        <f t="shared" si="79"/>
        <v>0</v>
      </c>
      <c r="AK41" s="188"/>
      <c r="AL41" s="194">
        <f t="shared" si="54"/>
        <v>3</v>
      </c>
      <c r="AM41" s="49">
        <f t="shared" si="80"/>
        <v>0</v>
      </c>
      <c r="AN41" s="50">
        <f t="shared" si="81"/>
        <v>0</v>
      </c>
      <c r="AO41" s="188"/>
      <c r="AP41" s="49">
        <f t="shared" si="82"/>
        <v>0</v>
      </c>
      <c r="AQ41" s="50">
        <f t="shared" si="83"/>
        <v>0</v>
      </c>
      <c r="AR41" s="188"/>
      <c r="AS41" s="49">
        <f t="shared" si="84"/>
        <v>0</v>
      </c>
      <c r="AT41" s="50">
        <f t="shared" si="85"/>
        <v>0</v>
      </c>
      <c r="AU41" s="62"/>
      <c r="AV41" s="49">
        <f t="shared" si="86"/>
        <v>0</v>
      </c>
      <c r="AW41" s="50">
        <f t="shared" si="87"/>
        <v>0</v>
      </c>
      <c r="AX41" s="188"/>
      <c r="AY41" s="49">
        <f t="shared" si="88"/>
        <v>0</v>
      </c>
      <c r="AZ41" s="50">
        <f t="shared" si="89"/>
        <v>0</v>
      </c>
      <c r="BA41" s="188"/>
      <c r="BB41" s="49">
        <f t="shared" si="90"/>
        <v>0</v>
      </c>
      <c r="BC41" s="50">
        <f t="shared" si="91"/>
        <v>0</v>
      </c>
      <c r="BD41" s="51">
        <f t="shared" si="92"/>
        <v>0</v>
      </c>
    </row>
    <row r="42" spans="1:56" hidden="1">
      <c r="A42" s="32"/>
      <c r="B42" s="61"/>
      <c r="C42" s="33"/>
      <c r="D42" s="34"/>
      <c r="E42" s="35"/>
      <c r="F42" s="36"/>
      <c r="G42" s="73"/>
      <c r="H42" s="72"/>
      <c r="I42" s="74">
        <f>IF(H42=Tablas!$B$5,Tablas!$C$5,VLOOKUP(H42,Tablas!$B$5:$D$40,2,FALSE))</f>
        <v>1</v>
      </c>
      <c r="J42" s="71">
        <f>IF(I42=0,"",VLOOKUP(I42,Tablas!$C$5:$D$40,2,FALSE))</f>
        <v>0</v>
      </c>
      <c r="K42" s="37" t="str">
        <f t="shared" si="68"/>
        <v>0</v>
      </c>
      <c r="L42" s="38">
        <f t="shared" si="37"/>
        <v>0</v>
      </c>
      <c r="M42" s="38">
        <f t="shared" si="38"/>
        <v>0</v>
      </c>
      <c r="N42" s="38">
        <f t="shared" si="39"/>
        <v>0</v>
      </c>
      <c r="O42" s="38">
        <f t="shared" si="40"/>
        <v>0</v>
      </c>
      <c r="P42" s="38">
        <f t="shared" si="41"/>
        <v>0</v>
      </c>
      <c r="Q42" s="39">
        <v>1</v>
      </c>
      <c r="R42" s="40">
        <f t="shared" si="69"/>
        <v>0</v>
      </c>
      <c r="S42" s="39">
        <v>1</v>
      </c>
      <c r="T42" s="41">
        <f t="shared" si="70"/>
        <v>0</v>
      </c>
      <c r="U42" s="42">
        <f t="shared" si="71"/>
        <v>0</v>
      </c>
      <c r="V42" s="43">
        <f t="shared" si="72"/>
        <v>0</v>
      </c>
      <c r="W42" s="193">
        <f t="shared" si="11"/>
        <v>12</v>
      </c>
      <c r="X42" s="44">
        <f t="shared" si="73"/>
        <v>0</v>
      </c>
      <c r="Y42" s="45">
        <f t="shared" si="74"/>
        <v>0</v>
      </c>
      <c r="Z42" s="46" t="s">
        <v>0</v>
      </c>
      <c r="AA42" s="39">
        <v>1</v>
      </c>
      <c r="AB42" s="47">
        <f t="shared" si="75"/>
        <v>0</v>
      </c>
      <c r="AC42" s="39">
        <v>1</v>
      </c>
      <c r="AD42" s="47">
        <f t="shared" si="76"/>
        <v>0</v>
      </c>
      <c r="AE42" s="39">
        <v>1</v>
      </c>
      <c r="AF42" s="47">
        <f t="shared" si="77"/>
        <v>0</v>
      </c>
      <c r="AG42" s="188"/>
      <c r="AH42" s="194">
        <f t="shared" si="51"/>
        <v>3</v>
      </c>
      <c r="AI42" s="49">
        <f t="shared" si="78"/>
        <v>0</v>
      </c>
      <c r="AJ42" s="50">
        <f t="shared" si="79"/>
        <v>0</v>
      </c>
      <c r="AK42" s="188"/>
      <c r="AL42" s="194">
        <f t="shared" si="54"/>
        <v>3</v>
      </c>
      <c r="AM42" s="49">
        <f t="shared" si="80"/>
        <v>0</v>
      </c>
      <c r="AN42" s="50">
        <f t="shared" si="81"/>
        <v>0</v>
      </c>
      <c r="AO42" s="188"/>
      <c r="AP42" s="49">
        <f t="shared" si="82"/>
        <v>0</v>
      </c>
      <c r="AQ42" s="50">
        <f t="shared" si="83"/>
        <v>0</v>
      </c>
      <c r="AR42" s="188"/>
      <c r="AS42" s="49">
        <f t="shared" si="84"/>
        <v>0</v>
      </c>
      <c r="AT42" s="50">
        <f t="shared" si="85"/>
        <v>0</v>
      </c>
      <c r="AU42" s="62"/>
      <c r="AV42" s="49">
        <f t="shared" si="86"/>
        <v>0</v>
      </c>
      <c r="AW42" s="50">
        <f t="shared" si="87"/>
        <v>0</v>
      </c>
      <c r="AX42" s="188"/>
      <c r="AY42" s="49">
        <f t="shared" si="88"/>
        <v>0</v>
      </c>
      <c r="AZ42" s="50">
        <f t="shared" si="89"/>
        <v>0</v>
      </c>
      <c r="BA42" s="188"/>
      <c r="BB42" s="49">
        <f t="shared" si="90"/>
        <v>0</v>
      </c>
      <c r="BC42" s="50">
        <f t="shared" si="91"/>
        <v>0</v>
      </c>
      <c r="BD42" s="51">
        <f t="shared" si="92"/>
        <v>0</v>
      </c>
    </row>
    <row r="43" spans="1:56" hidden="1">
      <c r="A43" s="32"/>
      <c r="B43" s="61"/>
      <c r="C43" s="33"/>
      <c r="D43" s="34"/>
      <c r="E43" s="35"/>
      <c r="F43" s="36"/>
      <c r="G43" s="73"/>
      <c r="H43" s="72"/>
      <c r="I43" s="74">
        <f>IF(H43=Tablas!$B$5,Tablas!$C$5,VLOOKUP(H43,Tablas!$B$5:$D$40,2,FALSE))</f>
        <v>1</v>
      </c>
      <c r="J43" s="71">
        <f>IF(I43=0,"",VLOOKUP(I43,Tablas!$C$5:$D$40,2,FALSE))</f>
        <v>0</v>
      </c>
      <c r="K43" s="37" t="str">
        <f t="shared" si="68"/>
        <v>0</v>
      </c>
      <c r="L43" s="38">
        <f t="shared" si="37"/>
        <v>0</v>
      </c>
      <c r="M43" s="38">
        <f t="shared" si="38"/>
        <v>0</v>
      </c>
      <c r="N43" s="38">
        <f t="shared" si="39"/>
        <v>0</v>
      </c>
      <c r="O43" s="38">
        <f t="shared" si="40"/>
        <v>0</v>
      </c>
      <c r="P43" s="38">
        <f t="shared" si="41"/>
        <v>0</v>
      </c>
      <c r="Q43" s="39">
        <v>1</v>
      </c>
      <c r="R43" s="40">
        <f t="shared" si="69"/>
        <v>0</v>
      </c>
      <c r="S43" s="39">
        <v>1</v>
      </c>
      <c r="T43" s="41">
        <f t="shared" si="70"/>
        <v>0</v>
      </c>
      <c r="U43" s="42">
        <f t="shared" si="71"/>
        <v>0</v>
      </c>
      <c r="V43" s="43">
        <f t="shared" si="72"/>
        <v>0</v>
      </c>
      <c r="W43" s="193">
        <f t="shared" si="11"/>
        <v>12</v>
      </c>
      <c r="X43" s="44">
        <f t="shared" si="73"/>
        <v>0</v>
      </c>
      <c r="Y43" s="45">
        <f t="shared" si="74"/>
        <v>0</v>
      </c>
      <c r="Z43" s="46" t="s">
        <v>0</v>
      </c>
      <c r="AA43" s="39">
        <v>1</v>
      </c>
      <c r="AB43" s="47">
        <f t="shared" si="75"/>
        <v>0</v>
      </c>
      <c r="AC43" s="39">
        <v>1</v>
      </c>
      <c r="AD43" s="47">
        <f t="shared" si="76"/>
        <v>0</v>
      </c>
      <c r="AE43" s="39">
        <v>1</v>
      </c>
      <c r="AF43" s="47">
        <f t="shared" si="77"/>
        <v>0</v>
      </c>
      <c r="AG43" s="188"/>
      <c r="AH43" s="194">
        <f t="shared" si="51"/>
        <v>3</v>
      </c>
      <c r="AI43" s="49">
        <f t="shared" si="78"/>
        <v>0</v>
      </c>
      <c r="AJ43" s="50">
        <f t="shared" si="79"/>
        <v>0</v>
      </c>
      <c r="AK43" s="188"/>
      <c r="AL43" s="194">
        <f t="shared" si="54"/>
        <v>3</v>
      </c>
      <c r="AM43" s="49">
        <f t="shared" si="80"/>
        <v>0</v>
      </c>
      <c r="AN43" s="50">
        <f t="shared" si="81"/>
        <v>0</v>
      </c>
      <c r="AO43" s="188"/>
      <c r="AP43" s="49">
        <f t="shared" si="82"/>
        <v>0</v>
      </c>
      <c r="AQ43" s="50">
        <f t="shared" si="83"/>
        <v>0</v>
      </c>
      <c r="AR43" s="188"/>
      <c r="AS43" s="49">
        <f t="shared" si="84"/>
        <v>0</v>
      </c>
      <c r="AT43" s="50">
        <f t="shared" si="85"/>
        <v>0</v>
      </c>
      <c r="AU43" s="62"/>
      <c r="AV43" s="49">
        <f t="shared" si="86"/>
        <v>0</v>
      </c>
      <c r="AW43" s="50">
        <f t="shared" si="87"/>
        <v>0</v>
      </c>
      <c r="AX43" s="188"/>
      <c r="AY43" s="49">
        <f t="shared" si="88"/>
        <v>0</v>
      </c>
      <c r="AZ43" s="50">
        <f t="shared" si="89"/>
        <v>0</v>
      </c>
      <c r="BA43" s="188"/>
      <c r="BB43" s="49">
        <f t="shared" si="90"/>
        <v>0</v>
      </c>
      <c r="BC43" s="50">
        <f t="shared" si="91"/>
        <v>0</v>
      </c>
      <c r="BD43" s="51">
        <f t="shared" si="92"/>
        <v>0</v>
      </c>
    </row>
    <row r="44" spans="1:56" hidden="1">
      <c r="A44" s="32"/>
      <c r="B44" s="61"/>
      <c r="C44" s="33"/>
      <c r="D44" s="34"/>
      <c r="E44" s="35"/>
      <c r="F44" s="36"/>
      <c r="G44" s="73"/>
      <c r="H44" s="72"/>
      <c r="I44" s="74">
        <f>IF(H44=Tablas!$B$5,Tablas!$C$5,VLOOKUP(H44,Tablas!$B$5:$D$40,2,FALSE))</f>
        <v>1</v>
      </c>
      <c r="J44" s="71">
        <f>IF(I44=0,"",VLOOKUP(I44,Tablas!$C$5:$D$40,2,FALSE))</f>
        <v>0</v>
      </c>
      <c r="K44" s="37" t="str">
        <f t="shared" si="68"/>
        <v>0</v>
      </c>
      <c r="L44" s="38">
        <f t="shared" si="37"/>
        <v>0</v>
      </c>
      <c r="M44" s="38">
        <f t="shared" si="38"/>
        <v>0</v>
      </c>
      <c r="N44" s="38">
        <f t="shared" si="39"/>
        <v>0</v>
      </c>
      <c r="O44" s="38">
        <f t="shared" si="40"/>
        <v>0</v>
      </c>
      <c r="P44" s="38">
        <f t="shared" si="41"/>
        <v>0</v>
      </c>
      <c r="Q44" s="39">
        <v>1</v>
      </c>
      <c r="R44" s="40">
        <f t="shared" si="69"/>
        <v>0</v>
      </c>
      <c r="S44" s="39">
        <v>1</v>
      </c>
      <c r="T44" s="41">
        <f t="shared" si="70"/>
        <v>0</v>
      </c>
      <c r="U44" s="42">
        <f t="shared" si="71"/>
        <v>0</v>
      </c>
      <c r="V44" s="43">
        <f t="shared" si="72"/>
        <v>0</v>
      </c>
      <c r="W44" s="193">
        <f t="shared" si="11"/>
        <v>12</v>
      </c>
      <c r="X44" s="44">
        <f t="shared" si="73"/>
        <v>0</v>
      </c>
      <c r="Y44" s="45">
        <f t="shared" si="74"/>
        <v>0</v>
      </c>
      <c r="Z44" s="46" t="s">
        <v>0</v>
      </c>
      <c r="AA44" s="39">
        <v>1</v>
      </c>
      <c r="AB44" s="47">
        <f t="shared" si="75"/>
        <v>0</v>
      </c>
      <c r="AC44" s="39">
        <v>1</v>
      </c>
      <c r="AD44" s="47">
        <f t="shared" si="76"/>
        <v>0</v>
      </c>
      <c r="AE44" s="39">
        <v>1</v>
      </c>
      <c r="AF44" s="47">
        <f t="shared" si="77"/>
        <v>0</v>
      </c>
      <c r="AG44" s="188"/>
      <c r="AH44" s="194">
        <f t="shared" si="51"/>
        <v>3</v>
      </c>
      <c r="AI44" s="49">
        <f t="shared" si="78"/>
        <v>0</v>
      </c>
      <c r="AJ44" s="50">
        <f t="shared" si="79"/>
        <v>0</v>
      </c>
      <c r="AK44" s="188"/>
      <c r="AL44" s="194">
        <f t="shared" si="54"/>
        <v>3</v>
      </c>
      <c r="AM44" s="49">
        <f t="shared" si="80"/>
        <v>0</v>
      </c>
      <c r="AN44" s="50">
        <f t="shared" si="81"/>
        <v>0</v>
      </c>
      <c r="AO44" s="188"/>
      <c r="AP44" s="49">
        <f t="shared" si="82"/>
        <v>0</v>
      </c>
      <c r="AQ44" s="50">
        <f t="shared" si="83"/>
        <v>0</v>
      </c>
      <c r="AR44" s="188"/>
      <c r="AS44" s="49">
        <f t="shared" si="84"/>
        <v>0</v>
      </c>
      <c r="AT44" s="50">
        <f t="shared" si="85"/>
        <v>0</v>
      </c>
      <c r="AU44" s="62"/>
      <c r="AV44" s="49">
        <f t="shared" si="86"/>
        <v>0</v>
      </c>
      <c r="AW44" s="50">
        <f t="shared" si="87"/>
        <v>0</v>
      </c>
      <c r="AX44" s="188"/>
      <c r="AY44" s="49">
        <f t="shared" si="88"/>
        <v>0</v>
      </c>
      <c r="AZ44" s="50">
        <f t="shared" si="89"/>
        <v>0</v>
      </c>
      <c r="BA44" s="188"/>
      <c r="BB44" s="49">
        <f t="shared" si="90"/>
        <v>0</v>
      </c>
      <c r="BC44" s="50">
        <f t="shared" si="91"/>
        <v>0</v>
      </c>
      <c r="BD44" s="51">
        <f t="shared" si="92"/>
        <v>0</v>
      </c>
    </row>
    <row r="45" spans="1:56" hidden="1">
      <c r="A45" s="32"/>
      <c r="B45" s="61"/>
      <c r="C45" s="33"/>
      <c r="D45" s="34"/>
      <c r="E45" s="35"/>
      <c r="F45" s="36"/>
      <c r="G45" s="73"/>
      <c r="H45" s="72"/>
      <c r="I45" s="74">
        <f>IF(H45=Tablas!$B$5,Tablas!$C$5,VLOOKUP(H45,Tablas!$B$5:$D$40,2,FALSE))</f>
        <v>1</v>
      </c>
      <c r="J45" s="71">
        <f>IF(I45=0,"",VLOOKUP(I45,Tablas!$C$5:$D$40,2,FALSE))</f>
        <v>0</v>
      </c>
      <c r="K45" s="37" t="str">
        <f t="shared" si="68"/>
        <v>0</v>
      </c>
      <c r="L45" s="38">
        <f t="shared" si="37"/>
        <v>0</v>
      </c>
      <c r="M45" s="38">
        <f t="shared" si="38"/>
        <v>0</v>
      </c>
      <c r="N45" s="38">
        <f t="shared" si="39"/>
        <v>0</v>
      </c>
      <c r="O45" s="38">
        <f t="shared" si="40"/>
        <v>0</v>
      </c>
      <c r="P45" s="38">
        <f t="shared" si="41"/>
        <v>0</v>
      </c>
      <c r="Q45" s="39">
        <v>1</v>
      </c>
      <c r="R45" s="40">
        <f t="shared" si="69"/>
        <v>0</v>
      </c>
      <c r="S45" s="39">
        <v>1</v>
      </c>
      <c r="T45" s="41">
        <f t="shared" si="70"/>
        <v>0</v>
      </c>
      <c r="U45" s="42">
        <f t="shared" si="71"/>
        <v>0</v>
      </c>
      <c r="V45" s="43">
        <f t="shared" si="72"/>
        <v>0</v>
      </c>
      <c r="W45" s="193">
        <f t="shared" si="11"/>
        <v>12</v>
      </c>
      <c r="X45" s="44">
        <f t="shared" si="73"/>
        <v>0</v>
      </c>
      <c r="Y45" s="45">
        <f t="shared" si="74"/>
        <v>0</v>
      </c>
      <c r="Z45" s="46" t="s">
        <v>0</v>
      </c>
      <c r="AA45" s="39">
        <v>1</v>
      </c>
      <c r="AB45" s="47">
        <f t="shared" si="75"/>
        <v>0</v>
      </c>
      <c r="AC45" s="39">
        <v>1</v>
      </c>
      <c r="AD45" s="47">
        <f t="shared" si="76"/>
        <v>0</v>
      </c>
      <c r="AE45" s="39">
        <v>1</v>
      </c>
      <c r="AF45" s="47">
        <f t="shared" si="77"/>
        <v>0</v>
      </c>
      <c r="AG45" s="188"/>
      <c r="AH45" s="194">
        <f t="shared" si="51"/>
        <v>3</v>
      </c>
      <c r="AI45" s="49">
        <f t="shared" si="78"/>
        <v>0</v>
      </c>
      <c r="AJ45" s="50">
        <f t="shared" si="79"/>
        <v>0</v>
      </c>
      <c r="AK45" s="188"/>
      <c r="AL45" s="194">
        <f t="shared" si="54"/>
        <v>3</v>
      </c>
      <c r="AM45" s="49">
        <f t="shared" si="80"/>
        <v>0</v>
      </c>
      <c r="AN45" s="50">
        <f t="shared" si="81"/>
        <v>0</v>
      </c>
      <c r="AO45" s="188"/>
      <c r="AP45" s="49">
        <f t="shared" si="82"/>
        <v>0</v>
      </c>
      <c r="AQ45" s="50">
        <f t="shared" si="83"/>
        <v>0</v>
      </c>
      <c r="AR45" s="188"/>
      <c r="AS45" s="49">
        <f t="shared" si="84"/>
        <v>0</v>
      </c>
      <c r="AT45" s="50">
        <f t="shared" si="85"/>
        <v>0</v>
      </c>
      <c r="AU45" s="62"/>
      <c r="AV45" s="49">
        <f t="shared" si="86"/>
        <v>0</v>
      </c>
      <c r="AW45" s="50">
        <f t="shared" si="87"/>
        <v>0</v>
      </c>
      <c r="AX45" s="188"/>
      <c r="AY45" s="49">
        <f t="shared" si="88"/>
        <v>0</v>
      </c>
      <c r="AZ45" s="50">
        <f t="shared" si="89"/>
        <v>0</v>
      </c>
      <c r="BA45" s="188"/>
      <c r="BB45" s="49">
        <f t="shared" si="90"/>
        <v>0</v>
      </c>
      <c r="BC45" s="50">
        <f t="shared" si="91"/>
        <v>0</v>
      </c>
      <c r="BD45" s="51">
        <f t="shared" si="92"/>
        <v>0</v>
      </c>
    </row>
    <row r="46" spans="1:56" hidden="1">
      <c r="A46" s="32"/>
      <c r="B46" s="61"/>
      <c r="C46" s="33"/>
      <c r="D46" s="34"/>
      <c r="E46" s="35"/>
      <c r="F46" s="36"/>
      <c r="G46" s="73"/>
      <c r="H46" s="72"/>
      <c r="I46" s="74">
        <f>IF(H46=Tablas!$B$5,Tablas!$C$5,VLOOKUP(H46,Tablas!$B$5:$D$40,2,FALSE))</f>
        <v>1</v>
      </c>
      <c r="J46" s="71">
        <f>IF(I46=0,"",VLOOKUP(I46,Tablas!$C$5:$D$40,2,FALSE))</f>
        <v>0</v>
      </c>
      <c r="K46" s="37" t="str">
        <f t="shared" si="68"/>
        <v>0</v>
      </c>
      <c r="L46" s="38">
        <f t="shared" si="37"/>
        <v>0</v>
      </c>
      <c r="M46" s="38">
        <f t="shared" si="38"/>
        <v>0</v>
      </c>
      <c r="N46" s="38">
        <f t="shared" si="39"/>
        <v>0</v>
      </c>
      <c r="O46" s="38">
        <f t="shared" si="40"/>
        <v>0</v>
      </c>
      <c r="P46" s="38">
        <f t="shared" si="41"/>
        <v>0</v>
      </c>
      <c r="Q46" s="39">
        <v>1</v>
      </c>
      <c r="R46" s="40">
        <f t="shared" si="69"/>
        <v>0</v>
      </c>
      <c r="S46" s="39">
        <v>1</v>
      </c>
      <c r="T46" s="41">
        <f t="shared" si="70"/>
        <v>0</v>
      </c>
      <c r="U46" s="42">
        <f t="shared" si="71"/>
        <v>0</v>
      </c>
      <c r="V46" s="43">
        <f t="shared" si="72"/>
        <v>0</v>
      </c>
      <c r="W46" s="193">
        <f t="shared" si="11"/>
        <v>12</v>
      </c>
      <c r="X46" s="44">
        <f t="shared" si="73"/>
        <v>0</v>
      </c>
      <c r="Y46" s="45">
        <f t="shared" si="74"/>
        <v>0</v>
      </c>
      <c r="Z46" s="46" t="s">
        <v>0</v>
      </c>
      <c r="AA46" s="39">
        <v>1</v>
      </c>
      <c r="AB46" s="47">
        <f t="shared" si="75"/>
        <v>0</v>
      </c>
      <c r="AC46" s="39">
        <v>1</v>
      </c>
      <c r="AD46" s="47">
        <f t="shared" si="76"/>
        <v>0</v>
      </c>
      <c r="AE46" s="39">
        <v>1</v>
      </c>
      <c r="AF46" s="47">
        <f t="shared" si="77"/>
        <v>0</v>
      </c>
      <c r="AG46" s="188"/>
      <c r="AH46" s="194">
        <f t="shared" si="51"/>
        <v>3</v>
      </c>
      <c r="AI46" s="49">
        <f t="shared" si="78"/>
        <v>0</v>
      </c>
      <c r="AJ46" s="50">
        <f t="shared" si="79"/>
        <v>0</v>
      </c>
      <c r="AK46" s="188"/>
      <c r="AL46" s="194">
        <f t="shared" si="54"/>
        <v>3</v>
      </c>
      <c r="AM46" s="49">
        <f t="shared" si="80"/>
        <v>0</v>
      </c>
      <c r="AN46" s="50">
        <f t="shared" si="81"/>
        <v>0</v>
      </c>
      <c r="AO46" s="188"/>
      <c r="AP46" s="49">
        <f t="shared" si="82"/>
        <v>0</v>
      </c>
      <c r="AQ46" s="50">
        <f t="shared" si="83"/>
        <v>0</v>
      </c>
      <c r="AR46" s="188"/>
      <c r="AS46" s="49">
        <f t="shared" si="84"/>
        <v>0</v>
      </c>
      <c r="AT46" s="50">
        <f t="shared" si="85"/>
        <v>0</v>
      </c>
      <c r="AU46" s="62"/>
      <c r="AV46" s="49">
        <f t="shared" si="86"/>
        <v>0</v>
      </c>
      <c r="AW46" s="50">
        <f t="shared" si="87"/>
        <v>0</v>
      </c>
      <c r="AX46" s="188"/>
      <c r="AY46" s="49">
        <f t="shared" si="88"/>
        <v>0</v>
      </c>
      <c r="AZ46" s="50">
        <f t="shared" si="89"/>
        <v>0</v>
      </c>
      <c r="BA46" s="188"/>
      <c r="BB46" s="49">
        <f t="shared" si="90"/>
        <v>0</v>
      </c>
      <c r="BC46" s="50">
        <f t="shared" si="91"/>
        <v>0</v>
      </c>
      <c r="BD46" s="51">
        <f t="shared" si="92"/>
        <v>0</v>
      </c>
    </row>
    <row r="47" spans="1:56" hidden="1">
      <c r="A47" s="32"/>
      <c r="B47" s="61"/>
      <c r="C47" s="33"/>
      <c r="D47" s="34"/>
      <c r="E47" s="35"/>
      <c r="F47" s="36"/>
      <c r="G47" s="73"/>
      <c r="H47" s="72"/>
      <c r="I47" s="74">
        <f>IF(H47=Tablas!$B$5,Tablas!$C$5,VLOOKUP(H47,Tablas!$B$5:$D$40,2,FALSE))</f>
        <v>1</v>
      </c>
      <c r="J47" s="71">
        <f>IF(I47=0,"",VLOOKUP(I47,Tablas!$C$5:$D$40,2,FALSE))</f>
        <v>0</v>
      </c>
      <c r="K47" s="37" t="str">
        <f t="shared" si="68"/>
        <v>0</v>
      </c>
      <c r="L47" s="38">
        <f t="shared" si="37"/>
        <v>0</v>
      </c>
      <c r="M47" s="38">
        <f t="shared" si="38"/>
        <v>0</v>
      </c>
      <c r="N47" s="38">
        <f t="shared" si="39"/>
        <v>0</v>
      </c>
      <c r="O47" s="38">
        <f t="shared" si="40"/>
        <v>0</v>
      </c>
      <c r="P47" s="38">
        <f t="shared" si="41"/>
        <v>0</v>
      </c>
      <c r="Q47" s="39">
        <v>1</v>
      </c>
      <c r="R47" s="40">
        <f t="shared" si="69"/>
        <v>0</v>
      </c>
      <c r="S47" s="39">
        <v>1</v>
      </c>
      <c r="T47" s="41">
        <f t="shared" si="70"/>
        <v>0</v>
      </c>
      <c r="U47" s="42">
        <f t="shared" si="71"/>
        <v>0</v>
      </c>
      <c r="V47" s="43">
        <f t="shared" si="72"/>
        <v>0</v>
      </c>
      <c r="W47" s="193">
        <f t="shared" si="11"/>
        <v>12</v>
      </c>
      <c r="X47" s="44">
        <f t="shared" si="73"/>
        <v>0</v>
      </c>
      <c r="Y47" s="45">
        <f t="shared" si="74"/>
        <v>0</v>
      </c>
      <c r="Z47" s="46" t="s">
        <v>0</v>
      </c>
      <c r="AA47" s="39">
        <v>1</v>
      </c>
      <c r="AB47" s="47">
        <f t="shared" si="75"/>
        <v>0</v>
      </c>
      <c r="AC47" s="39">
        <v>1</v>
      </c>
      <c r="AD47" s="47">
        <f t="shared" si="76"/>
        <v>0</v>
      </c>
      <c r="AE47" s="39">
        <v>1</v>
      </c>
      <c r="AF47" s="47">
        <f t="shared" si="77"/>
        <v>0</v>
      </c>
      <c r="AG47" s="188"/>
      <c r="AH47" s="194">
        <f t="shared" si="51"/>
        <v>3</v>
      </c>
      <c r="AI47" s="49">
        <f t="shared" si="78"/>
        <v>0</v>
      </c>
      <c r="AJ47" s="50">
        <f t="shared" si="79"/>
        <v>0</v>
      </c>
      <c r="AK47" s="188"/>
      <c r="AL47" s="194">
        <f t="shared" si="54"/>
        <v>3</v>
      </c>
      <c r="AM47" s="49">
        <f t="shared" si="80"/>
        <v>0</v>
      </c>
      <c r="AN47" s="50">
        <f t="shared" si="81"/>
        <v>0</v>
      </c>
      <c r="AO47" s="188"/>
      <c r="AP47" s="49">
        <f t="shared" si="82"/>
        <v>0</v>
      </c>
      <c r="AQ47" s="50">
        <f t="shared" si="83"/>
        <v>0</v>
      </c>
      <c r="AR47" s="188"/>
      <c r="AS47" s="49">
        <f t="shared" si="84"/>
        <v>0</v>
      </c>
      <c r="AT47" s="50">
        <f t="shared" si="85"/>
        <v>0</v>
      </c>
      <c r="AU47" s="62"/>
      <c r="AV47" s="49">
        <f t="shared" si="86"/>
        <v>0</v>
      </c>
      <c r="AW47" s="50">
        <f t="shared" si="87"/>
        <v>0</v>
      </c>
      <c r="AX47" s="188"/>
      <c r="AY47" s="49">
        <f t="shared" si="88"/>
        <v>0</v>
      </c>
      <c r="AZ47" s="50">
        <f t="shared" si="89"/>
        <v>0</v>
      </c>
      <c r="BA47" s="188"/>
      <c r="BB47" s="49">
        <f t="shared" si="90"/>
        <v>0</v>
      </c>
      <c r="BC47" s="50">
        <f t="shared" si="91"/>
        <v>0</v>
      </c>
      <c r="BD47" s="51">
        <f t="shared" si="92"/>
        <v>0</v>
      </c>
    </row>
    <row r="48" spans="1:56" hidden="1">
      <c r="A48" s="32"/>
      <c r="B48" s="61"/>
      <c r="C48" s="33"/>
      <c r="D48" s="34"/>
      <c r="E48" s="35"/>
      <c r="F48" s="36"/>
      <c r="G48" s="73"/>
      <c r="H48" s="72"/>
      <c r="I48" s="74">
        <f>IF(H48=Tablas!$B$5,Tablas!$C$5,VLOOKUP(H48,Tablas!$B$5:$D$40,2,FALSE))</f>
        <v>1</v>
      </c>
      <c r="J48" s="71">
        <f>IF(I48=0,"",VLOOKUP(I48,Tablas!$C$5:$D$40,2,FALSE))</f>
        <v>0</v>
      </c>
      <c r="K48" s="37" t="str">
        <f t="shared" si="68"/>
        <v>0</v>
      </c>
      <c r="L48" s="38">
        <f t="shared" si="37"/>
        <v>0</v>
      </c>
      <c r="M48" s="38">
        <f t="shared" si="38"/>
        <v>0</v>
      </c>
      <c r="N48" s="38">
        <f t="shared" si="39"/>
        <v>0</v>
      </c>
      <c r="O48" s="38">
        <f t="shared" si="40"/>
        <v>0</v>
      </c>
      <c r="P48" s="38">
        <f t="shared" si="41"/>
        <v>0</v>
      </c>
      <c r="Q48" s="39">
        <v>1</v>
      </c>
      <c r="R48" s="40">
        <f t="shared" si="69"/>
        <v>0</v>
      </c>
      <c r="S48" s="39">
        <v>1</v>
      </c>
      <c r="T48" s="41">
        <f t="shared" si="70"/>
        <v>0</v>
      </c>
      <c r="U48" s="42">
        <f t="shared" si="71"/>
        <v>0</v>
      </c>
      <c r="V48" s="43">
        <f t="shared" si="72"/>
        <v>0</v>
      </c>
      <c r="W48" s="193">
        <f t="shared" si="11"/>
        <v>12</v>
      </c>
      <c r="X48" s="44">
        <f t="shared" si="73"/>
        <v>0</v>
      </c>
      <c r="Y48" s="45">
        <f t="shared" si="74"/>
        <v>0</v>
      </c>
      <c r="Z48" s="46" t="s">
        <v>0</v>
      </c>
      <c r="AA48" s="39">
        <v>1</v>
      </c>
      <c r="AB48" s="47">
        <f t="shared" si="75"/>
        <v>0</v>
      </c>
      <c r="AC48" s="39">
        <v>1</v>
      </c>
      <c r="AD48" s="47">
        <f t="shared" si="76"/>
        <v>0</v>
      </c>
      <c r="AE48" s="39">
        <v>1</v>
      </c>
      <c r="AF48" s="47">
        <f t="shared" si="77"/>
        <v>0</v>
      </c>
      <c r="AG48" s="188"/>
      <c r="AH48" s="194">
        <f t="shared" si="51"/>
        <v>3</v>
      </c>
      <c r="AI48" s="49">
        <f t="shared" si="78"/>
        <v>0</v>
      </c>
      <c r="AJ48" s="50">
        <f t="shared" si="79"/>
        <v>0</v>
      </c>
      <c r="AK48" s="188"/>
      <c r="AL48" s="194">
        <f t="shared" si="54"/>
        <v>3</v>
      </c>
      <c r="AM48" s="49">
        <f t="shared" si="80"/>
        <v>0</v>
      </c>
      <c r="AN48" s="50">
        <f t="shared" si="81"/>
        <v>0</v>
      </c>
      <c r="AO48" s="188"/>
      <c r="AP48" s="49">
        <f t="shared" si="82"/>
        <v>0</v>
      </c>
      <c r="AQ48" s="50">
        <f t="shared" si="83"/>
        <v>0</v>
      </c>
      <c r="AR48" s="188"/>
      <c r="AS48" s="49">
        <f t="shared" si="84"/>
        <v>0</v>
      </c>
      <c r="AT48" s="50">
        <f t="shared" si="85"/>
        <v>0</v>
      </c>
      <c r="AU48" s="62"/>
      <c r="AV48" s="49">
        <f t="shared" si="86"/>
        <v>0</v>
      </c>
      <c r="AW48" s="50">
        <f t="shared" si="87"/>
        <v>0</v>
      </c>
      <c r="AX48" s="188"/>
      <c r="AY48" s="49">
        <f t="shared" si="88"/>
        <v>0</v>
      </c>
      <c r="AZ48" s="50">
        <f t="shared" si="89"/>
        <v>0</v>
      </c>
      <c r="BA48" s="188"/>
      <c r="BB48" s="49">
        <f t="shared" si="90"/>
        <v>0</v>
      </c>
      <c r="BC48" s="50">
        <f t="shared" si="91"/>
        <v>0</v>
      </c>
      <c r="BD48" s="51">
        <f t="shared" si="92"/>
        <v>0</v>
      </c>
    </row>
    <row r="49" spans="1:56" hidden="1">
      <c r="A49" s="32"/>
      <c r="B49" s="61"/>
      <c r="C49" s="33"/>
      <c r="D49" s="34"/>
      <c r="E49" s="35"/>
      <c r="F49" s="36"/>
      <c r="G49" s="73"/>
      <c r="H49" s="72"/>
      <c r="I49" s="74">
        <f>IF(H49=Tablas!$B$5,Tablas!$C$5,VLOOKUP(H49,Tablas!$B$5:$D$40,2,FALSE))</f>
        <v>1</v>
      </c>
      <c r="J49" s="71">
        <f>IF(I49=0,"",VLOOKUP(I49,Tablas!$C$5:$D$40,2,FALSE))</f>
        <v>0</v>
      </c>
      <c r="K49" s="37" t="str">
        <f t="shared" si="68"/>
        <v>0</v>
      </c>
      <c r="L49" s="38">
        <f t="shared" si="37"/>
        <v>0</v>
      </c>
      <c r="M49" s="38">
        <f t="shared" si="38"/>
        <v>0</v>
      </c>
      <c r="N49" s="38">
        <f t="shared" si="39"/>
        <v>0</v>
      </c>
      <c r="O49" s="38">
        <f t="shared" si="40"/>
        <v>0</v>
      </c>
      <c r="P49" s="38">
        <f t="shared" si="41"/>
        <v>0</v>
      </c>
      <c r="Q49" s="39">
        <v>1</v>
      </c>
      <c r="R49" s="40">
        <f t="shared" si="69"/>
        <v>0</v>
      </c>
      <c r="S49" s="39">
        <v>1</v>
      </c>
      <c r="T49" s="41">
        <f t="shared" si="70"/>
        <v>0</v>
      </c>
      <c r="U49" s="42">
        <f t="shared" si="71"/>
        <v>0</v>
      </c>
      <c r="V49" s="43">
        <f t="shared" si="72"/>
        <v>0</v>
      </c>
      <c r="W49" s="193">
        <f t="shared" si="11"/>
        <v>12</v>
      </c>
      <c r="X49" s="44">
        <f t="shared" si="73"/>
        <v>0</v>
      </c>
      <c r="Y49" s="45">
        <f t="shared" si="74"/>
        <v>0</v>
      </c>
      <c r="Z49" s="46" t="s">
        <v>0</v>
      </c>
      <c r="AA49" s="39">
        <v>1</v>
      </c>
      <c r="AB49" s="47">
        <f t="shared" si="75"/>
        <v>0</v>
      </c>
      <c r="AC49" s="39">
        <v>1</v>
      </c>
      <c r="AD49" s="47">
        <f t="shared" si="76"/>
        <v>0</v>
      </c>
      <c r="AE49" s="39">
        <v>1</v>
      </c>
      <c r="AF49" s="47">
        <f t="shared" si="77"/>
        <v>0</v>
      </c>
      <c r="AG49" s="188"/>
      <c r="AH49" s="194">
        <f t="shared" si="51"/>
        <v>3</v>
      </c>
      <c r="AI49" s="49">
        <f t="shared" si="78"/>
        <v>0</v>
      </c>
      <c r="AJ49" s="50">
        <f t="shared" si="79"/>
        <v>0</v>
      </c>
      <c r="AK49" s="188"/>
      <c r="AL49" s="194">
        <f t="shared" si="54"/>
        <v>3</v>
      </c>
      <c r="AM49" s="49">
        <f t="shared" si="80"/>
        <v>0</v>
      </c>
      <c r="AN49" s="50">
        <f t="shared" si="81"/>
        <v>0</v>
      </c>
      <c r="AO49" s="188"/>
      <c r="AP49" s="49">
        <f t="shared" si="82"/>
        <v>0</v>
      </c>
      <c r="AQ49" s="50">
        <f t="shared" si="83"/>
        <v>0</v>
      </c>
      <c r="AR49" s="188"/>
      <c r="AS49" s="49">
        <f t="shared" si="84"/>
        <v>0</v>
      </c>
      <c r="AT49" s="50">
        <f t="shared" si="85"/>
        <v>0</v>
      </c>
      <c r="AU49" s="62"/>
      <c r="AV49" s="49">
        <f t="shared" si="86"/>
        <v>0</v>
      </c>
      <c r="AW49" s="50">
        <f t="shared" si="87"/>
        <v>0</v>
      </c>
      <c r="AX49" s="188"/>
      <c r="AY49" s="49">
        <f t="shared" si="88"/>
        <v>0</v>
      </c>
      <c r="AZ49" s="50">
        <f t="shared" si="89"/>
        <v>0</v>
      </c>
      <c r="BA49" s="188"/>
      <c r="BB49" s="49">
        <f t="shared" si="90"/>
        <v>0</v>
      </c>
      <c r="BC49" s="50">
        <f t="shared" si="91"/>
        <v>0</v>
      </c>
      <c r="BD49" s="51">
        <f t="shared" si="92"/>
        <v>0</v>
      </c>
    </row>
    <row r="50" spans="1:56" hidden="1">
      <c r="A50" s="32"/>
      <c r="B50" s="61"/>
      <c r="C50" s="33"/>
      <c r="D50" s="34"/>
      <c r="E50" s="35"/>
      <c r="F50" s="36"/>
      <c r="G50" s="73"/>
      <c r="H50" s="72"/>
      <c r="I50" s="74">
        <f>IF(H50=Tablas!$B$5,Tablas!$C$5,VLOOKUP(H50,Tablas!$B$5:$D$40,2,FALSE))</f>
        <v>1</v>
      </c>
      <c r="J50" s="71">
        <f>IF(I50=0,"",VLOOKUP(I50,Tablas!$C$5:$D$40,2,FALSE))</f>
        <v>0</v>
      </c>
      <c r="K50" s="37" t="str">
        <f t="shared" si="68"/>
        <v>0</v>
      </c>
      <c r="L50" s="38">
        <f t="shared" si="37"/>
        <v>0</v>
      </c>
      <c r="M50" s="38">
        <f t="shared" si="38"/>
        <v>0</v>
      </c>
      <c r="N50" s="38">
        <f t="shared" si="39"/>
        <v>0</v>
      </c>
      <c r="O50" s="38">
        <f t="shared" si="40"/>
        <v>0</v>
      </c>
      <c r="P50" s="38">
        <f t="shared" si="41"/>
        <v>0</v>
      </c>
      <c r="Q50" s="39">
        <v>1</v>
      </c>
      <c r="R50" s="40">
        <f t="shared" si="69"/>
        <v>0</v>
      </c>
      <c r="S50" s="39">
        <v>1</v>
      </c>
      <c r="T50" s="41">
        <f t="shared" si="70"/>
        <v>0</v>
      </c>
      <c r="U50" s="42">
        <f t="shared" si="71"/>
        <v>0</v>
      </c>
      <c r="V50" s="43">
        <f t="shared" si="72"/>
        <v>0</v>
      </c>
      <c r="W50" s="193">
        <f t="shared" si="11"/>
        <v>12</v>
      </c>
      <c r="X50" s="44">
        <f t="shared" si="73"/>
        <v>0</v>
      </c>
      <c r="Y50" s="45">
        <f t="shared" si="74"/>
        <v>0</v>
      </c>
      <c r="Z50" s="46" t="s">
        <v>0</v>
      </c>
      <c r="AA50" s="39">
        <v>1</v>
      </c>
      <c r="AB50" s="47">
        <f t="shared" si="75"/>
        <v>0</v>
      </c>
      <c r="AC50" s="39">
        <v>1</v>
      </c>
      <c r="AD50" s="47">
        <f t="shared" si="76"/>
        <v>0</v>
      </c>
      <c r="AE50" s="39">
        <v>1</v>
      </c>
      <c r="AF50" s="47">
        <f t="shared" si="77"/>
        <v>0</v>
      </c>
      <c r="AG50" s="188"/>
      <c r="AH50" s="194">
        <f t="shared" si="51"/>
        <v>3</v>
      </c>
      <c r="AI50" s="49">
        <f t="shared" si="78"/>
        <v>0</v>
      </c>
      <c r="AJ50" s="50">
        <f t="shared" si="79"/>
        <v>0</v>
      </c>
      <c r="AK50" s="188"/>
      <c r="AL50" s="194">
        <f t="shared" si="54"/>
        <v>3</v>
      </c>
      <c r="AM50" s="49">
        <f t="shared" si="80"/>
        <v>0</v>
      </c>
      <c r="AN50" s="50">
        <f t="shared" si="81"/>
        <v>0</v>
      </c>
      <c r="AO50" s="188"/>
      <c r="AP50" s="49">
        <f t="shared" si="82"/>
        <v>0</v>
      </c>
      <c r="AQ50" s="50">
        <f t="shared" si="83"/>
        <v>0</v>
      </c>
      <c r="AR50" s="188"/>
      <c r="AS50" s="49">
        <f t="shared" si="84"/>
        <v>0</v>
      </c>
      <c r="AT50" s="50">
        <f t="shared" si="85"/>
        <v>0</v>
      </c>
      <c r="AU50" s="62"/>
      <c r="AV50" s="49">
        <f t="shared" si="86"/>
        <v>0</v>
      </c>
      <c r="AW50" s="50">
        <f t="shared" si="87"/>
        <v>0</v>
      </c>
      <c r="AX50" s="188"/>
      <c r="AY50" s="49">
        <f t="shared" si="88"/>
        <v>0</v>
      </c>
      <c r="AZ50" s="50">
        <f t="shared" si="89"/>
        <v>0</v>
      </c>
      <c r="BA50" s="188"/>
      <c r="BB50" s="49">
        <f t="shared" si="90"/>
        <v>0</v>
      </c>
      <c r="BC50" s="50">
        <f t="shared" si="91"/>
        <v>0</v>
      </c>
      <c r="BD50" s="51">
        <f t="shared" si="92"/>
        <v>0</v>
      </c>
    </row>
    <row r="51" spans="1:56" hidden="1">
      <c r="A51" s="32"/>
      <c r="B51" s="61"/>
      <c r="C51" s="33"/>
      <c r="D51" s="34"/>
      <c r="E51" s="35"/>
      <c r="F51" s="36"/>
      <c r="G51" s="73"/>
      <c r="H51" s="72"/>
      <c r="I51" s="74">
        <f>IF(H51=Tablas!$B$5,Tablas!$C$5,VLOOKUP(H51,Tablas!$B$5:$D$40,2,FALSE))</f>
        <v>1</v>
      </c>
      <c r="J51" s="71">
        <f>IF(I51=0,"",VLOOKUP(I51,Tablas!$C$5:$D$40,2,FALSE))</f>
        <v>0</v>
      </c>
      <c r="K51" s="37" t="str">
        <f t="shared" si="68"/>
        <v>0</v>
      </c>
      <c r="L51" s="38">
        <f t="shared" si="37"/>
        <v>0</v>
      </c>
      <c r="M51" s="38">
        <f t="shared" si="38"/>
        <v>0</v>
      </c>
      <c r="N51" s="38">
        <f t="shared" si="39"/>
        <v>0</v>
      </c>
      <c r="O51" s="38">
        <f t="shared" si="40"/>
        <v>0</v>
      </c>
      <c r="P51" s="38">
        <f t="shared" si="41"/>
        <v>0</v>
      </c>
      <c r="Q51" s="39">
        <v>1</v>
      </c>
      <c r="R51" s="40">
        <f t="shared" si="69"/>
        <v>0</v>
      </c>
      <c r="S51" s="39">
        <v>1</v>
      </c>
      <c r="T51" s="41">
        <f t="shared" si="70"/>
        <v>0</v>
      </c>
      <c r="U51" s="42">
        <f t="shared" si="71"/>
        <v>0</v>
      </c>
      <c r="V51" s="43">
        <f t="shared" si="72"/>
        <v>0</v>
      </c>
      <c r="W51" s="193">
        <f t="shared" si="11"/>
        <v>12</v>
      </c>
      <c r="X51" s="44">
        <f t="shared" si="73"/>
        <v>0</v>
      </c>
      <c r="Y51" s="45">
        <f t="shared" si="74"/>
        <v>0</v>
      </c>
      <c r="Z51" s="46" t="s">
        <v>0</v>
      </c>
      <c r="AA51" s="39">
        <v>1</v>
      </c>
      <c r="AB51" s="47">
        <f t="shared" si="75"/>
        <v>0</v>
      </c>
      <c r="AC51" s="39">
        <v>1</v>
      </c>
      <c r="AD51" s="47">
        <f t="shared" si="76"/>
        <v>0</v>
      </c>
      <c r="AE51" s="39">
        <v>1</v>
      </c>
      <c r="AF51" s="47">
        <f t="shared" si="77"/>
        <v>0</v>
      </c>
      <c r="AG51" s="188"/>
      <c r="AH51" s="194">
        <f t="shared" si="51"/>
        <v>3</v>
      </c>
      <c r="AI51" s="49">
        <f t="shared" si="78"/>
        <v>0</v>
      </c>
      <c r="AJ51" s="50">
        <f t="shared" si="79"/>
        <v>0</v>
      </c>
      <c r="AK51" s="188"/>
      <c r="AL51" s="194">
        <f t="shared" si="54"/>
        <v>3</v>
      </c>
      <c r="AM51" s="49">
        <f t="shared" si="80"/>
        <v>0</v>
      </c>
      <c r="AN51" s="50">
        <f t="shared" si="81"/>
        <v>0</v>
      </c>
      <c r="AO51" s="188"/>
      <c r="AP51" s="49">
        <f t="shared" si="82"/>
        <v>0</v>
      </c>
      <c r="AQ51" s="50">
        <f t="shared" si="83"/>
        <v>0</v>
      </c>
      <c r="AR51" s="188"/>
      <c r="AS51" s="49">
        <f t="shared" si="84"/>
        <v>0</v>
      </c>
      <c r="AT51" s="50">
        <f t="shared" si="85"/>
        <v>0</v>
      </c>
      <c r="AU51" s="62"/>
      <c r="AV51" s="49">
        <f t="shared" si="86"/>
        <v>0</v>
      </c>
      <c r="AW51" s="50">
        <f t="shared" si="87"/>
        <v>0</v>
      </c>
      <c r="AX51" s="188"/>
      <c r="AY51" s="49">
        <f t="shared" si="88"/>
        <v>0</v>
      </c>
      <c r="AZ51" s="50">
        <f t="shared" si="89"/>
        <v>0</v>
      </c>
      <c r="BA51" s="188"/>
      <c r="BB51" s="49">
        <f t="shared" si="90"/>
        <v>0</v>
      </c>
      <c r="BC51" s="50">
        <f t="shared" si="91"/>
        <v>0</v>
      </c>
      <c r="BD51" s="51">
        <f t="shared" si="92"/>
        <v>0</v>
      </c>
    </row>
    <row r="52" spans="1:56" hidden="1">
      <c r="A52" s="32"/>
      <c r="B52" s="61"/>
      <c r="C52" s="33"/>
      <c r="D52" s="34"/>
      <c r="E52" s="35"/>
      <c r="F52" s="36"/>
      <c r="G52" s="73"/>
      <c r="H52" s="72"/>
      <c r="I52" s="74">
        <f>IF(H52=Tablas!$B$5,Tablas!$C$5,VLOOKUP(H52,Tablas!$B$5:$D$40,2,FALSE))</f>
        <v>1</v>
      </c>
      <c r="J52" s="71">
        <f>IF(I52=0,"",VLOOKUP(I52,Tablas!$C$5:$D$40,2,FALSE))</f>
        <v>0</v>
      </c>
      <c r="K52" s="37" t="str">
        <f t="shared" si="68"/>
        <v>0</v>
      </c>
      <c r="L52" s="38">
        <f t="shared" si="37"/>
        <v>0</v>
      </c>
      <c r="M52" s="38">
        <f t="shared" si="38"/>
        <v>0</v>
      </c>
      <c r="N52" s="38">
        <f t="shared" si="39"/>
        <v>0</v>
      </c>
      <c r="O52" s="38">
        <f t="shared" si="40"/>
        <v>0</v>
      </c>
      <c r="P52" s="38">
        <f t="shared" si="41"/>
        <v>0</v>
      </c>
      <c r="Q52" s="39">
        <v>1</v>
      </c>
      <c r="R52" s="40">
        <f t="shared" si="69"/>
        <v>0</v>
      </c>
      <c r="S52" s="39">
        <v>1</v>
      </c>
      <c r="T52" s="41">
        <f t="shared" si="70"/>
        <v>0</v>
      </c>
      <c r="U52" s="42">
        <f t="shared" si="71"/>
        <v>0</v>
      </c>
      <c r="V52" s="43">
        <f t="shared" si="72"/>
        <v>0</v>
      </c>
      <c r="W52" s="193">
        <f t="shared" si="11"/>
        <v>12</v>
      </c>
      <c r="X52" s="44">
        <f t="shared" si="73"/>
        <v>0</v>
      </c>
      <c r="Y52" s="45">
        <f t="shared" si="74"/>
        <v>0</v>
      </c>
      <c r="Z52" s="46" t="s">
        <v>0</v>
      </c>
      <c r="AA52" s="39">
        <v>1</v>
      </c>
      <c r="AB52" s="47">
        <f t="shared" si="75"/>
        <v>0</v>
      </c>
      <c r="AC52" s="39">
        <v>1</v>
      </c>
      <c r="AD52" s="47">
        <f t="shared" si="76"/>
        <v>0</v>
      </c>
      <c r="AE52" s="39">
        <v>1</v>
      </c>
      <c r="AF52" s="47">
        <f t="shared" si="77"/>
        <v>0</v>
      </c>
      <c r="AG52" s="188"/>
      <c r="AH52" s="194">
        <f t="shared" si="51"/>
        <v>3</v>
      </c>
      <c r="AI52" s="49">
        <f t="shared" si="78"/>
        <v>0</v>
      </c>
      <c r="AJ52" s="50">
        <f t="shared" si="79"/>
        <v>0</v>
      </c>
      <c r="AK52" s="188"/>
      <c r="AL52" s="194">
        <f t="shared" si="54"/>
        <v>3</v>
      </c>
      <c r="AM52" s="49">
        <f t="shared" si="80"/>
        <v>0</v>
      </c>
      <c r="AN52" s="50">
        <f t="shared" si="81"/>
        <v>0</v>
      </c>
      <c r="AO52" s="188"/>
      <c r="AP52" s="49">
        <f t="shared" si="82"/>
        <v>0</v>
      </c>
      <c r="AQ52" s="50">
        <f t="shared" si="83"/>
        <v>0</v>
      </c>
      <c r="AR52" s="188"/>
      <c r="AS52" s="49">
        <f t="shared" si="84"/>
        <v>0</v>
      </c>
      <c r="AT52" s="50">
        <f t="shared" si="85"/>
        <v>0</v>
      </c>
      <c r="AU52" s="62"/>
      <c r="AV52" s="49">
        <f t="shared" si="86"/>
        <v>0</v>
      </c>
      <c r="AW52" s="50">
        <f t="shared" si="87"/>
        <v>0</v>
      </c>
      <c r="AX52" s="188"/>
      <c r="AY52" s="49">
        <f t="shared" si="88"/>
        <v>0</v>
      </c>
      <c r="AZ52" s="50">
        <f t="shared" si="89"/>
        <v>0</v>
      </c>
      <c r="BA52" s="188"/>
      <c r="BB52" s="49">
        <f t="shared" si="90"/>
        <v>0</v>
      </c>
      <c r="BC52" s="50">
        <f t="shared" si="91"/>
        <v>0</v>
      </c>
      <c r="BD52" s="51">
        <f t="shared" si="92"/>
        <v>0</v>
      </c>
    </row>
    <row r="53" spans="1:56" hidden="1">
      <c r="A53" s="32"/>
      <c r="B53" s="61"/>
      <c r="C53" s="33"/>
      <c r="D53" s="34"/>
      <c r="E53" s="35"/>
      <c r="F53" s="36"/>
      <c r="G53" s="73"/>
      <c r="H53" s="72"/>
      <c r="I53" s="74">
        <f>IF(H53=Tablas!$B$5,Tablas!$C$5,VLOOKUP(H53,Tablas!$B$5:$D$40,2,FALSE))</f>
        <v>1</v>
      </c>
      <c r="J53" s="71">
        <f>IF(I53=0,"",VLOOKUP(I53,Tablas!$C$5:$D$40,2,FALSE))</f>
        <v>0</v>
      </c>
      <c r="K53" s="37" t="str">
        <f t="shared" si="68"/>
        <v>0</v>
      </c>
      <c r="L53" s="38">
        <f t="shared" si="37"/>
        <v>0</v>
      </c>
      <c r="M53" s="38">
        <f t="shared" si="38"/>
        <v>0</v>
      </c>
      <c r="N53" s="38">
        <f t="shared" si="39"/>
        <v>0</v>
      </c>
      <c r="O53" s="38">
        <f t="shared" si="40"/>
        <v>0</v>
      </c>
      <c r="P53" s="38">
        <f t="shared" si="41"/>
        <v>0</v>
      </c>
      <c r="Q53" s="39">
        <v>1</v>
      </c>
      <c r="R53" s="40">
        <f t="shared" si="69"/>
        <v>0</v>
      </c>
      <c r="S53" s="39">
        <v>1</v>
      </c>
      <c r="T53" s="41">
        <f t="shared" si="70"/>
        <v>0</v>
      </c>
      <c r="U53" s="42">
        <f t="shared" si="71"/>
        <v>0</v>
      </c>
      <c r="V53" s="43">
        <f t="shared" si="72"/>
        <v>0</v>
      </c>
      <c r="W53" s="193">
        <f t="shared" si="11"/>
        <v>12</v>
      </c>
      <c r="X53" s="44">
        <f t="shared" si="73"/>
        <v>0</v>
      </c>
      <c r="Y53" s="45">
        <f t="shared" si="74"/>
        <v>0</v>
      </c>
      <c r="Z53" s="46" t="s">
        <v>0</v>
      </c>
      <c r="AA53" s="39">
        <v>1</v>
      </c>
      <c r="AB53" s="47">
        <f t="shared" si="75"/>
        <v>0</v>
      </c>
      <c r="AC53" s="39">
        <v>1</v>
      </c>
      <c r="AD53" s="47">
        <f t="shared" si="76"/>
        <v>0</v>
      </c>
      <c r="AE53" s="39">
        <v>1</v>
      </c>
      <c r="AF53" s="47">
        <f t="shared" si="77"/>
        <v>0</v>
      </c>
      <c r="AG53" s="188"/>
      <c r="AH53" s="194">
        <f t="shared" si="51"/>
        <v>3</v>
      </c>
      <c r="AI53" s="49">
        <f t="shared" si="78"/>
        <v>0</v>
      </c>
      <c r="AJ53" s="50">
        <f t="shared" si="79"/>
        <v>0</v>
      </c>
      <c r="AK53" s="188"/>
      <c r="AL53" s="194">
        <f t="shared" si="54"/>
        <v>3</v>
      </c>
      <c r="AM53" s="49">
        <f t="shared" si="80"/>
        <v>0</v>
      </c>
      <c r="AN53" s="50">
        <f t="shared" si="81"/>
        <v>0</v>
      </c>
      <c r="AO53" s="188"/>
      <c r="AP53" s="49">
        <f t="shared" si="82"/>
        <v>0</v>
      </c>
      <c r="AQ53" s="50">
        <f t="shared" si="83"/>
        <v>0</v>
      </c>
      <c r="AR53" s="188"/>
      <c r="AS53" s="49">
        <f t="shared" si="84"/>
        <v>0</v>
      </c>
      <c r="AT53" s="50">
        <f t="shared" si="85"/>
        <v>0</v>
      </c>
      <c r="AU53" s="62"/>
      <c r="AV53" s="49">
        <f t="shared" si="86"/>
        <v>0</v>
      </c>
      <c r="AW53" s="50">
        <f t="shared" si="87"/>
        <v>0</v>
      </c>
      <c r="AX53" s="188"/>
      <c r="AY53" s="49">
        <f t="shared" si="88"/>
        <v>0</v>
      </c>
      <c r="AZ53" s="50">
        <f t="shared" si="89"/>
        <v>0</v>
      </c>
      <c r="BA53" s="188"/>
      <c r="BB53" s="49">
        <f t="shared" si="90"/>
        <v>0</v>
      </c>
      <c r="BC53" s="50">
        <f t="shared" si="91"/>
        <v>0</v>
      </c>
      <c r="BD53" s="51">
        <f t="shared" si="92"/>
        <v>0</v>
      </c>
    </row>
    <row r="54" spans="1:56" hidden="1">
      <c r="A54" s="32"/>
      <c r="B54" s="61"/>
      <c r="C54" s="33"/>
      <c r="D54" s="34"/>
      <c r="E54" s="35"/>
      <c r="F54" s="36"/>
      <c r="G54" s="73"/>
      <c r="H54" s="72"/>
      <c r="I54" s="74">
        <f>IF(H54=Tablas!$B$5,Tablas!$C$5,VLOOKUP(H54,Tablas!$B$5:$D$40,2,FALSE))</f>
        <v>1</v>
      </c>
      <c r="J54" s="71">
        <f>IF(I54=0,"",VLOOKUP(I54,Tablas!$C$5:$D$40,2,FALSE))</f>
        <v>0</v>
      </c>
      <c r="K54" s="37" t="str">
        <f t="shared" si="68"/>
        <v>0</v>
      </c>
      <c r="L54" s="38">
        <f t="shared" si="37"/>
        <v>0</v>
      </c>
      <c r="M54" s="38">
        <f t="shared" si="38"/>
        <v>0</v>
      </c>
      <c r="N54" s="38">
        <f t="shared" si="39"/>
        <v>0</v>
      </c>
      <c r="O54" s="38">
        <f t="shared" si="40"/>
        <v>0</v>
      </c>
      <c r="P54" s="38">
        <f t="shared" si="41"/>
        <v>0</v>
      </c>
      <c r="Q54" s="39">
        <v>1</v>
      </c>
      <c r="R54" s="40">
        <f t="shared" si="69"/>
        <v>0</v>
      </c>
      <c r="S54" s="39">
        <v>1</v>
      </c>
      <c r="T54" s="41">
        <f t="shared" si="70"/>
        <v>0</v>
      </c>
      <c r="U54" s="42">
        <f t="shared" si="71"/>
        <v>0</v>
      </c>
      <c r="V54" s="43">
        <f t="shared" si="72"/>
        <v>0</v>
      </c>
      <c r="W54" s="193">
        <f t="shared" si="11"/>
        <v>12</v>
      </c>
      <c r="X54" s="44">
        <f t="shared" si="73"/>
        <v>0</v>
      </c>
      <c r="Y54" s="45">
        <f t="shared" si="74"/>
        <v>0</v>
      </c>
      <c r="Z54" s="46" t="s">
        <v>0</v>
      </c>
      <c r="AA54" s="39">
        <v>1</v>
      </c>
      <c r="AB54" s="47">
        <f t="shared" si="75"/>
        <v>0</v>
      </c>
      <c r="AC54" s="39">
        <v>1</v>
      </c>
      <c r="AD54" s="47">
        <f t="shared" si="76"/>
        <v>0</v>
      </c>
      <c r="AE54" s="39">
        <v>1</v>
      </c>
      <c r="AF54" s="47">
        <f t="shared" si="77"/>
        <v>0</v>
      </c>
      <c r="AG54" s="188"/>
      <c r="AH54" s="194">
        <f t="shared" si="51"/>
        <v>3</v>
      </c>
      <c r="AI54" s="49">
        <f t="shared" si="78"/>
        <v>0</v>
      </c>
      <c r="AJ54" s="50">
        <f t="shared" si="79"/>
        <v>0</v>
      </c>
      <c r="AK54" s="188"/>
      <c r="AL54" s="194">
        <f t="shared" si="54"/>
        <v>3</v>
      </c>
      <c r="AM54" s="49">
        <f t="shared" si="80"/>
        <v>0</v>
      </c>
      <c r="AN54" s="50">
        <f t="shared" si="81"/>
        <v>0</v>
      </c>
      <c r="AO54" s="188"/>
      <c r="AP54" s="49">
        <f t="shared" si="82"/>
        <v>0</v>
      </c>
      <c r="AQ54" s="50">
        <f t="shared" si="83"/>
        <v>0</v>
      </c>
      <c r="AR54" s="188"/>
      <c r="AS54" s="49">
        <f t="shared" si="84"/>
        <v>0</v>
      </c>
      <c r="AT54" s="50">
        <f t="shared" si="85"/>
        <v>0</v>
      </c>
      <c r="AU54" s="62"/>
      <c r="AV54" s="49">
        <f t="shared" si="86"/>
        <v>0</v>
      </c>
      <c r="AW54" s="50">
        <f t="shared" si="87"/>
        <v>0</v>
      </c>
      <c r="AX54" s="188"/>
      <c r="AY54" s="49">
        <f t="shared" si="88"/>
        <v>0</v>
      </c>
      <c r="AZ54" s="50">
        <f t="shared" si="89"/>
        <v>0</v>
      </c>
      <c r="BA54" s="188"/>
      <c r="BB54" s="49">
        <f t="shared" si="90"/>
        <v>0</v>
      </c>
      <c r="BC54" s="50">
        <f t="shared" si="91"/>
        <v>0</v>
      </c>
      <c r="BD54" s="51">
        <f t="shared" si="92"/>
        <v>0</v>
      </c>
    </row>
    <row r="55" spans="1:56" hidden="1">
      <c r="A55" s="32"/>
      <c r="B55" s="61"/>
      <c r="C55" s="33"/>
      <c r="D55" s="34"/>
      <c r="E55" s="35"/>
      <c r="F55" s="36"/>
      <c r="G55" s="73"/>
      <c r="H55" s="72"/>
      <c r="I55" s="74">
        <f>IF(H55=Tablas!$B$5,Tablas!$C$5,VLOOKUP(H55,Tablas!$B$5:$D$40,2,FALSE))</f>
        <v>1</v>
      </c>
      <c r="J55" s="71">
        <f>IF(I55=0,"",VLOOKUP(I55,Tablas!$C$5:$D$40,2,FALSE))</f>
        <v>0</v>
      </c>
      <c r="K55" s="37" t="str">
        <f t="shared" si="68"/>
        <v>0</v>
      </c>
      <c r="L55" s="38">
        <f t="shared" si="37"/>
        <v>0</v>
      </c>
      <c r="M55" s="38">
        <f t="shared" si="38"/>
        <v>0</v>
      </c>
      <c r="N55" s="38">
        <f t="shared" si="39"/>
        <v>0</v>
      </c>
      <c r="O55" s="38">
        <f t="shared" si="40"/>
        <v>0</v>
      </c>
      <c r="P55" s="38">
        <f t="shared" si="41"/>
        <v>0</v>
      </c>
      <c r="Q55" s="39">
        <v>1</v>
      </c>
      <c r="R55" s="40">
        <f t="shared" si="69"/>
        <v>0</v>
      </c>
      <c r="S55" s="39">
        <v>1</v>
      </c>
      <c r="T55" s="41">
        <f t="shared" si="70"/>
        <v>0</v>
      </c>
      <c r="U55" s="42">
        <f t="shared" si="71"/>
        <v>0</v>
      </c>
      <c r="V55" s="43">
        <f t="shared" si="72"/>
        <v>0</v>
      </c>
      <c r="W55" s="193">
        <f t="shared" si="11"/>
        <v>12</v>
      </c>
      <c r="X55" s="44">
        <f t="shared" si="73"/>
        <v>0</v>
      </c>
      <c r="Y55" s="45">
        <f t="shared" si="74"/>
        <v>0</v>
      </c>
      <c r="Z55" s="46" t="s">
        <v>0</v>
      </c>
      <c r="AA55" s="39">
        <v>1</v>
      </c>
      <c r="AB55" s="47">
        <f t="shared" si="75"/>
        <v>0</v>
      </c>
      <c r="AC55" s="39">
        <v>1</v>
      </c>
      <c r="AD55" s="47">
        <f t="shared" si="76"/>
        <v>0</v>
      </c>
      <c r="AE55" s="39">
        <v>1</v>
      </c>
      <c r="AF55" s="47">
        <f t="shared" si="77"/>
        <v>0</v>
      </c>
      <c r="AG55" s="188"/>
      <c r="AH55" s="194">
        <f t="shared" si="51"/>
        <v>3</v>
      </c>
      <c r="AI55" s="49">
        <f t="shared" si="78"/>
        <v>0</v>
      </c>
      <c r="AJ55" s="50">
        <f t="shared" si="79"/>
        <v>0</v>
      </c>
      <c r="AK55" s="188"/>
      <c r="AL55" s="194">
        <f t="shared" si="54"/>
        <v>3</v>
      </c>
      <c r="AM55" s="49">
        <f t="shared" si="80"/>
        <v>0</v>
      </c>
      <c r="AN55" s="50">
        <f t="shared" si="81"/>
        <v>0</v>
      </c>
      <c r="AO55" s="188"/>
      <c r="AP55" s="49">
        <f t="shared" si="82"/>
        <v>0</v>
      </c>
      <c r="AQ55" s="50">
        <f t="shared" si="83"/>
        <v>0</v>
      </c>
      <c r="AR55" s="188"/>
      <c r="AS55" s="49">
        <f t="shared" si="84"/>
        <v>0</v>
      </c>
      <c r="AT55" s="50">
        <f t="shared" si="85"/>
        <v>0</v>
      </c>
      <c r="AU55" s="62"/>
      <c r="AV55" s="49">
        <f t="shared" si="86"/>
        <v>0</v>
      </c>
      <c r="AW55" s="50">
        <f t="shared" si="87"/>
        <v>0</v>
      </c>
      <c r="AX55" s="188"/>
      <c r="AY55" s="49">
        <f t="shared" si="88"/>
        <v>0</v>
      </c>
      <c r="AZ55" s="50">
        <f t="shared" si="89"/>
        <v>0</v>
      </c>
      <c r="BA55" s="188"/>
      <c r="BB55" s="49">
        <f t="shared" si="90"/>
        <v>0</v>
      </c>
      <c r="BC55" s="50">
        <f t="shared" si="91"/>
        <v>0</v>
      </c>
      <c r="BD55" s="51">
        <f t="shared" si="92"/>
        <v>0</v>
      </c>
    </row>
    <row r="56" spans="1:56" hidden="1">
      <c r="A56" s="32"/>
      <c r="B56" s="61"/>
      <c r="C56" s="33"/>
      <c r="D56" s="34"/>
      <c r="E56" s="35"/>
      <c r="F56" s="36"/>
      <c r="G56" s="73"/>
      <c r="H56" s="72"/>
      <c r="I56" s="74">
        <f>IF(H56=Tablas!$B$5,Tablas!$C$5,VLOOKUP(H56,Tablas!$B$5:$D$40,2,FALSE))</f>
        <v>1</v>
      </c>
      <c r="J56" s="71">
        <f>IF(I56=0,"",VLOOKUP(I56,Tablas!$C$5:$D$40,2,FALSE))</f>
        <v>0</v>
      </c>
      <c r="K56" s="37" t="str">
        <f t="shared" si="68"/>
        <v>0</v>
      </c>
      <c r="L56" s="38">
        <f t="shared" si="37"/>
        <v>0</v>
      </c>
      <c r="M56" s="38">
        <f t="shared" si="38"/>
        <v>0</v>
      </c>
      <c r="N56" s="38">
        <f t="shared" si="39"/>
        <v>0</v>
      </c>
      <c r="O56" s="38">
        <f t="shared" si="40"/>
        <v>0</v>
      </c>
      <c r="P56" s="38">
        <f t="shared" si="41"/>
        <v>0</v>
      </c>
      <c r="Q56" s="39">
        <v>1</v>
      </c>
      <c r="R56" s="40">
        <f t="shared" si="69"/>
        <v>0</v>
      </c>
      <c r="S56" s="39">
        <v>1</v>
      </c>
      <c r="T56" s="41">
        <f t="shared" si="70"/>
        <v>0</v>
      </c>
      <c r="U56" s="42">
        <f t="shared" si="71"/>
        <v>0</v>
      </c>
      <c r="V56" s="43">
        <f t="shared" si="72"/>
        <v>0</v>
      </c>
      <c r="W56" s="193">
        <f t="shared" si="11"/>
        <v>12</v>
      </c>
      <c r="X56" s="44">
        <f t="shared" si="73"/>
        <v>0</v>
      </c>
      <c r="Y56" s="45">
        <f t="shared" si="74"/>
        <v>0</v>
      </c>
      <c r="Z56" s="46" t="s">
        <v>0</v>
      </c>
      <c r="AA56" s="39">
        <v>1</v>
      </c>
      <c r="AB56" s="47">
        <f t="shared" si="75"/>
        <v>0</v>
      </c>
      <c r="AC56" s="39">
        <v>1</v>
      </c>
      <c r="AD56" s="47">
        <f t="shared" si="76"/>
        <v>0</v>
      </c>
      <c r="AE56" s="39">
        <v>1</v>
      </c>
      <c r="AF56" s="47">
        <f t="shared" si="77"/>
        <v>0</v>
      </c>
      <c r="AG56" s="188"/>
      <c r="AH56" s="194">
        <f t="shared" si="51"/>
        <v>3</v>
      </c>
      <c r="AI56" s="49">
        <f t="shared" si="78"/>
        <v>0</v>
      </c>
      <c r="AJ56" s="50">
        <f t="shared" si="79"/>
        <v>0</v>
      </c>
      <c r="AK56" s="188"/>
      <c r="AL56" s="194">
        <f t="shared" si="54"/>
        <v>3</v>
      </c>
      <c r="AM56" s="49">
        <f t="shared" si="80"/>
        <v>0</v>
      </c>
      <c r="AN56" s="50">
        <f t="shared" si="81"/>
        <v>0</v>
      </c>
      <c r="AO56" s="188"/>
      <c r="AP56" s="49">
        <f t="shared" si="82"/>
        <v>0</v>
      </c>
      <c r="AQ56" s="50">
        <f t="shared" si="83"/>
        <v>0</v>
      </c>
      <c r="AR56" s="188"/>
      <c r="AS56" s="49">
        <f t="shared" si="84"/>
        <v>0</v>
      </c>
      <c r="AT56" s="50">
        <f t="shared" si="85"/>
        <v>0</v>
      </c>
      <c r="AU56" s="62"/>
      <c r="AV56" s="49">
        <f t="shared" si="86"/>
        <v>0</v>
      </c>
      <c r="AW56" s="50">
        <f t="shared" si="87"/>
        <v>0</v>
      </c>
      <c r="AX56" s="188"/>
      <c r="AY56" s="49">
        <f t="shared" si="88"/>
        <v>0</v>
      </c>
      <c r="AZ56" s="50">
        <f t="shared" si="89"/>
        <v>0</v>
      </c>
      <c r="BA56" s="188"/>
      <c r="BB56" s="49">
        <f t="shared" si="90"/>
        <v>0</v>
      </c>
      <c r="BC56" s="50">
        <f t="shared" si="91"/>
        <v>0</v>
      </c>
      <c r="BD56" s="51">
        <f t="shared" si="92"/>
        <v>0</v>
      </c>
    </row>
    <row r="57" spans="1:56" hidden="1">
      <c r="A57" s="32"/>
      <c r="B57" s="61"/>
      <c r="C57" s="33"/>
      <c r="D57" s="34"/>
      <c r="E57" s="35"/>
      <c r="F57" s="36"/>
      <c r="G57" s="73"/>
      <c r="H57" s="72"/>
      <c r="I57" s="74">
        <f>IF(H57=Tablas!$B$5,Tablas!$C$5,VLOOKUP(H57,Tablas!$B$5:$D$40,2,FALSE))</f>
        <v>1</v>
      </c>
      <c r="J57" s="71">
        <f>IF(I57=0,"",VLOOKUP(I57,Tablas!$C$5:$D$40,2,FALSE))</f>
        <v>0</v>
      </c>
      <c r="K57" s="37" t="str">
        <f t="shared" si="68"/>
        <v>0</v>
      </c>
      <c r="L57" s="38">
        <f t="shared" si="37"/>
        <v>0</v>
      </c>
      <c r="M57" s="38">
        <f t="shared" si="38"/>
        <v>0</v>
      </c>
      <c r="N57" s="38">
        <f t="shared" si="39"/>
        <v>0</v>
      </c>
      <c r="O57" s="38">
        <f t="shared" si="40"/>
        <v>0</v>
      </c>
      <c r="P57" s="38">
        <f t="shared" si="41"/>
        <v>0</v>
      </c>
      <c r="Q57" s="39">
        <v>1</v>
      </c>
      <c r="R57" s="40">
        <f t="shared" si="69"/>
        <v>0</v>
      </c>
      <c r="S57" s="39">
        <v>1</v>
      </c>
      <c r="T57" s="41">
        <f t="shared" si="70"/>
        <v>0</v>
      </c>
      <c r="U57" s="42">
        <f t="shared" si="71"/>
        <v>0</v>
      </c>
      <c r="V57" s="43">
        <f t="shared" si="72"/>
        <v>0</v>
      </c>
      <c r="W57" s="193">
        <f t="shared" si="11"/>
        <v>12</v>
      </c>
      <c r="X57" s="44">
        <f t="shared" si="73"/>
        <v>0</v>
      </c>
      <c r="Y57" s="45">
        <f t="shared" si="74"/>
        <v>0</v>
      </c>
      <c r="Z57" s="46" t="s">
        <v>0</v>
      </c>
      <c r="AA57" s="39">
        <v>1</v>
      </c>
      <c r="AB57" s="47">
        <f t="shared" si="75"/>
        <v>0</v>
      </c>
      <c r="AC57" s="39">
        <v>1</v>
      </c>
      <c r="AD57" s="47">
        <f t="shared" si="76"/>
        <v>0</v>
      </c>
      <c r="AE57" s="39">
        <v>1</v>
      </c>
      <c r="AF57" s="47">
        <f t="shared" si="77"/>
        <v>0</v>
      </c>
      <c r="AG57" s="188"/>
      <c r="AH57" s="194">
        <f t="shared" si="51"/>
        <v>3</v>
      </c>
      <c r="AI57" s="49">
        <f t="shared" si="78"/>
        <v>0</v>
      </c>
      <c r="AJ57" s="50">
        <f t="shared" si="79"/>
        <v>0</v>
      </c>
      <c r="AK57" s="188"/>
      <c r="AL57" s="194">
        <f t="shared" si="54"/>
        <v>3</v>
      </c>
      <c r="AM57" s="49">
        <f t="shared" si="80"/>
        <v>0</v>
      </c>
      <c r="AN57" s="50">
        <f t="shared" si="81"/>
        <v>0</v>
      </c>
      <c r="AO57" s="188"/>
      <c r="AP57" s="49">
        <f t="shared" si="82"/>
        <v>0</v>
      </c>
      <c r="AQ57" s="50">
        <f t="shared" si="83"/>
        <v>0</v>
      </c>
      <c r="AR57" s="188"/>
      <c r="AS57" s="49">
        <f t="shared" si="84"/>
        <v>0</v>
      </c>
      <c r="AT57" s="50">
        <f t="shared" si="85"/>
        <v>0</v>
      </c>
      <c r="AU57" s="62"/>
      <c r="AV57" s="49">
        <f t="shared" si="86"/>
        <v>0</v>
      </c>
      <c r="AW57" s="50">
        <f t="shared" si="87"/>
        <v>0</v>
      </c>
      <c r="AX57" s="188"/>
      <c r="AY57" s="49">
        <f t="shared" si="88"/>
        <v>0</v>
      </c>
      <c r="AZ57" s="50">
        <f t="shared" si="89"/>
        <v>0</v>
      </c>
      <c r="BA57" s="188"/>
      <c r="BB57" s="49">
        <f t="shared" si="90"/>
        <v>0</v>
      </c>
      <c r="BC57" s="50">
        <f t="shared" si="91"/>
        <v>0</v>
      </c>
      <c r="BD57" s="51">
        <f t="shared" si="92"/>
        <v>0</v>
      </c>
    </row>
    <row r="58" spans="1:56" hidden="1">
      <c r="A58" s="32"/>
      <c r="B58" s="61"/>
      <c r="C58" s="33"/>
      <c r="D58" s="34"/>
      <c r="E58" s="35"/>
      <c r="F58" s="36"/>
      <c r="G58" s="73"/>
      <c r="H58" s="72"/>
      <c r="I58" s="74">
        <f>IF(H58=Tablas!$B$5,Tablas!$C$5,VLOOKUP(H58,Tablas!$B$5:$D$40,2,FALSE))</f>
        <v>1</v>
      </c>
      <c r="J58" s="71">
        <f>IF(I58=0,"",VLOOKUP(I58,Tablas!$C$5:$D$40,2,FALSE))</f>
        <v>0</v>
      </c>
      <c r="K58" s="37" t="str">
        <f t="shared" si="68"/>
        <v>0</v>
      </c>
      <c r="L58" s="38">
        <f t="shared" si="37"/>
        <v>0</v>
      </c>
      <c r="M58" s="38">
        <f t="shared" si="38"/>
        <v>0</v>
      </c>
      <c r="N58" s="38">
        <f t="shared" si="39"/>
        <v>0</v>
      </c>
      <c r="O58" s="38">
        <f t="shared" si="40"/>
        <v>0</v>
      </c>
      <c r="P58" s="38">
        <f t="shared" si="41"/>
        <v>0</v>
      </c>
      <c r="Q58" s="39">
        <v>1</v>
      </c>
      <c r="R58" s="40">
        <f t="shared" si="69"/>
        <v>0</v>
      </c>
      <c r="S58" s="39">
        <v>1</v>
      </c>
      <c r="T58" s="41">
        <f t="shared" si="70"/>
        <v>0</v>
      </c>
      <c r="U58" s="42">
        <f t="shared" si="71"/>
        <v>0</v>
      </c>
      <c r="V58" s="43">
        <f t="shared" si="72"/>
        <v>0</v>
      </c>
      <c r="W58" s="193">
        <f t="shared" si="11"/>
        <v>12</v>
      </c>
      <c r="X58" s="44">
        <f t="shared" si="73"/>
        <v>0</v>
      </c>
      <c r="Y58" s="45">
        <f t="shared" si="74"/>
        <v>0</v>
      </c>
      <c r="Z58" s="46" t="s">
        <v>0</v>
      </c>
      <c r="AA58" s="39">
        <v>1</v>
      </c>
      <c r="AB58" s="47">
        <f t="shared" si="75"/>
        <v>0</v>
      </c>
      <c r="AC58" s="39">
        <v>1</v>
      </c>
      <c r="AD58" s="47">
        <f t="shared" si="76"/>
        <v>0</v>
      </c>
      <c r="AE58" s="39">
        <v>1</v>
      </c>
      <c r="AF58" s="47">
        <f t="shared" si="77"/>
        <v>0</v>
      </c>
      <c r="AG58" s="188"/>
      <c r="AH58" s="194">
        <f t="shared" si="51"/>
        <v>3</v>
      </c>
      <c r="AI58" s="49">
        <f t="shared" si="78"/>
        <v>0</v>
      </c>
      <c r="AJ58" s="50">
        <f t="shared" si="79"/>
        <v>0</v>
      </c>
      <c r="AK58" s="188"/>
      <c r="AL58" s="194">
        <f t="shared" si="54"/>
        <v>3</v>
      </c>
      <c r="AM58" s="49">
        <f t="shared" si="80"/>
        <v>0</v>
      </c>
      <c r="AN58" s="50">
        <f t="shared" si="81"/>
        <v>0</v>
      </c>
      <c r="AO58" s="188"/>
      <c r="AP58" s="49">
        <f t="shared" si="82"/>
        <v>0</v>
      </c>
      <c r="AQ58" s="50">
        <f t="shared" si="83"/>
        <v>0</v>
      </c>
      <c r="AR58" s="188"/>
      <c r="AS58" s="49">
        <f t="shared" si="84"/>
        <v>0</v>
      </c>
      <c r="AT58" s="50">
        <f t="shared" si="85"/>
        <v>0</v>
      </c>
      <c r="AU58" s="62"/>
      <c r="AV58" s="49">
        <f t="shared" si="86"/>
        <v>0</v>
      </c>
      <c r="AW58" s="50">
        <f t="shared" si="87"/>
        <v>0</v>
      </c>
      <c r="AX58" s="188"/>
      <c r="AY58" s="49">
        <f t="shared" si="88"/>
        <v>0</v>
      </c>
      <c r="AZ58" s="50">
        <f t="shared" si="89"/>
        <v>0</v>
      </c>
      <c r="BA58" s="188"/>
      <c r="BB58" s="49">
        <f t="shared" si="90"/>
        <v>0</v>
      </c>
      <c r="BC58" s="50">
        <f t="shared" si="91"/>
        <v>0</v>
      </c>
      <c r="BD58" s="51">
        <f t="shared" si="92"/>
        <v>0</v>
      </c>
    </row>
    <row r="59" spans="1:56" hidden="1">
      <c r="A59" s="32"/>
      <c r="B59" s="61"/>
      <c r="C59" s="33"/>
      <c r="D59" s="34"/>
      <c r="E59" s="35"/>
      <c r="F59" s="36"/>
      <c r="G59" s="73"/>
      <c r="H59" s="72"/>
      <c r="I59" s="74">
        <f>IF(H59=Tablas!$B$5,Tablas!$C$5,VLOOKUP(H59,Tablas!$B$5:$D$40,2,FALSE))</f>
        <v>1</v>
      </c>
      <c r="J59" s="71">
        <f>IF(I59=0,"",VLOOKUP(I59,Tablas!$C$5:$D$40,2,FALSE))</f>
        <v>0</v>
      </c>
      <c r="K59" s="37" t="str">
        <f t="shared" si="68"/>
        <v>0</v>
      </c>
      <c r="L59" s="38">
        <f t="shared" si="37"/>
        <v>0</v>
      </c>
      <c r="M59" s="38">
        <f t="shared" si="38"/>
        <v>0</v>
      </c>
      <c r="N59" s="38">
        <f t="shared" si="39"/>
        <v>0</v>
      </c>
      <c r="O59" s="38">
        <f t="shared" si="40"/>
        <v>0</v>
      </c>
      <c r="P59" s="38">
        <f t="shared" si="41"/>
        <v>0</v>
      </c>
      <c r="Q59" s="39">
        <v>1</v>
      </c>
      <c r="R59" s="40">
        <f t="shared" si="69"/>
        <v>0</v>
      </c>
      <c r="S59" s="39">
        <v>1</v>
      </c>
      <c r="T59" s="41">
        <f t="shared" si="70"/>
        <v>0</v>
      </c>
      <c r="U59" s="42">
        <f t="shared" si="71"/>
        <v>0</v>
      </c>
      <c r="V59" s="43">
        <f t="shared" si="72"/>
        <v>0</v>
      </c>
      <c r="W59" s="193">
        <f t="shared" si="11"/>
        <v>12</v>
      </c>
      <c r="X59" s="44">
        <f t="shared" si="73"/>
        <v>0</v>
      </c>
      <c r="Y59" s="45">
        <f t="shared" si="74"/>
        <v>0</v>
      </c>
      <c r="Z59" s="46" t="s">
        <v>0</v>
      </c>
      <c r="AA59" s="39">
        <v>1</v>
      </c>
      <c r="AB59" s="47">
        <f t="shared" si="75"/>
        <v>0</v>
      </c>
      <c r="AC59" s="39">
        <v>1</v>
      </c>
      <c r="AD59" s="47">
        <f t="shared" si="76"/>
        <v>0</v>
      </c>
      <c r="AE59" s="39">
        <v>1</v>
      </c>
      <c r="AF59" s="47">
        <f t="shared" si="77"/>
        <v>0</v>
      </c>
      <c r="AG59" s="188"/>
      <c r="AH59" s="194">
        <f t="shared" si="51"/>
        <v>3</v>
      </c>
      <c r="AI59" s="49">
        <f t="shared" si="78"/>
        <v>0</v>
      </c>
      <c r="AJ59" s="50">
        <f t="shared" si="79"/>
        <v>0</v>
      </c>
      <c r="AK59" s="188"/>
      <c r="AL59" s="194">
        <f t="shared" si="54"/>
        <v>3</v>
      </c>
      <c r="AM59" s="49">
        <f t="shared" si="80"/>
        <v>0</v>
      </c>
      <c r="AN59" s="50">
        <f t="shared" si="81"/>
        <v>0</v>
      </c>
      <c r="AO59" s="188"/>
      <c r="AP59" s="49">
        <f t="shared" si="82"/>
        <v>0</v>
      </c>
      <c r="AQ59" s="50">
        <f t="shared" si="83"/>
        <v>0</v>
      </c>
      <c r="AR59" s="188"/>
      <c r="AS59" s="49">
        <f t="shared" si="84"/>
        <v>0</v>
      </c>
      <c r="AT59" s="50">
        <f t="shared" si="85"/>
        <v>0</v>
      </c>
      <c r="AU59" s="62"/>
      <c r="AV59" s="49">
        <f t="shared" si="86"/>
        <v>0</v>
      </c>
      <c r="AW59" s="50">
        <f t="shared" si="87"/>
        <v>0</v>
      </c>
      <c r="AX59" s="188"/>
      <c r="AY59" s="49">
        <f t="shared" si="88"/>
        <v>0</v>
      </c>
      <c r="AZ59" s="50">
        <f t="shared" si="89"/>
        <v>0</v>
      </c>
      <c r="BA59" s="188"/>
      <c r="BB59" s="49">
        <f t="shared" si="90"/>
        <v>0</v>
      </c>
      <c r="BC59" s="50">
        <f t="shared" si="91"/>
        <v>0</v>
      </c>
      <c r="BD59" s="51">
        <f t="shared" si="92"/>
        <v>0</v>
      </c>
    </row>
    <row r="60" spans="1:56" hidden="1">
      <c r="A60" s="32"/>
      <c r="B60" s="61"/>
      <c r="C60" s="33"/>
      <c r="D60" s="34"/>
      <c r="E60" s="35"/>
      <c r="F60" s="36"/>
      <c r="G60" s="73"/>
      <c r="H60" s="72"/>
      <c r="I60" s="74">
        <f>IF(H60=Tablas!$B$5,Tablas!$C$5,VLOOKUP(H60,Tablas!$B$5:$D$40,2,FALSE))</f>
        <v>1</v>
      </c>
      <c r="J60" s="71">
        <f>IF(I60=0,"",VLOOKUP(I60,Tablas!$C$5:$D$40,2,FALSE))</f>
        <v>0</v>
      </c>
      <c r="K60" s="37" t="str">
        <f t="shared" si="68"/>
        <v>0</v>
      </c>
      <c r="L60" s="38">
        <f t="shared" si="37"/>
        <v>0</v>
      </c>
      <c r="M60" s="38">
        <f t="shared" si="38"/>
        <v>0</v>
      </c>
      <c r="N60" s="38">
        <f t="shared" si="39"/>
        <v>0</v>
      </c>
      <c r="O60" s="38">
        <f t="shared" si="40"/>
        <v>0</v>
      </c>
      <c r="P60" s="38">
        <f t="shared" si="41"/>
        <v>0</v>
      </c>
      <c r="Q60" s="39">
        <v>1</v>
      </c>
      <c r="R60" s="40">
        <f t="shared" si="69"/>
        <v>0</v>
      </c>
      <c r="S60" s="39">
        <v>1</v>
      </c>
      <c r="T60" s="41">
        <f t="shared" si="70"/>
        <v>0</v>
      </c>
      <c r="U60" s="42">
        <f t="shared" si="71"/>
        <v>0</v>
      </c>
      <c r="V60" s="43">
        <f t="shared" si="72"/>
        <v>0</v>
      </c>
      <c r="W60" s="193">
        <f t="shared" si="11"/>
        <v>12</v>
      </c>
      <c r="X60" s="44">
        <f t="shared" si="73"/>
        <v>0</v>
      </c>
      <c r="Y60" s="45">
        <f t="shared" si="74"/>
        <v>0</v>
      </c>
      <c r="Z60" s="46" t="s">
        <v>0</v>
      </c>
      <c r="AA60" s="39">
        <v>1</v>
      </c>
      <c r="AB60" s="47">
        <f t="shared" si="75"/>
        <v>0</v>
      </c>
      <c r="AC60" s="39">
        <v>1</v>
      </c>
      <c r="AD60" s="47">
        <f t="shared" si="76"/>
        <v>0</v>
      </c>
      <c r="AE60" s="39">
        <v>1</v>
      </c>
      <c r="AF60" s="47">
        <f t="shared" si="77"/>
        <v>0</v>
      </c>
      <c r="AG60" s="188"/>
      <c r="AH60" s="194">
        <f t="shared" si="51"/>
        <v>3</v>
      </c>
      <c r="AI60" s="49">
        <f t="shared" si="78"/>
        <v>0</v>
      </c>
      <c r="AJ60" s="50">
        <f t="shared" si="79"/>
        <v>0</v>
      </c>
      <c r="AK60" s="188"/>
      <c r="AL60" s="194">
        <f t="shared" si="54"/>
        <v>3</v>
      </c>
      <c r="AM60" s="49">
        <f t="shared" si="80"/>
        <v>0</v>
      </c>
      <c r="AN60" s="50">
        <f t="shared" si="81"/>
        <v>0</v>
      </c>
      <c r="AO60" s="188"/>
      <c r="AP60" s="49">
        <f t="shared" si="82"/>
        <v>0</v>
      </c>
      <c r="AQ60" s="50">
        <f t="shared" si="83"/>
        <v>0</v>
      </c>
      <c r="AR60" s="188"/>
      <c r="AS60" s="49">
        <f t="shared" si="84"/>
        <v>0</v>
      </c>
      <c r="AT60" s="50">
        <f t="shared" si="85"/>
        <v>0</v>
      </c>
      <c r="AU60" s="62"/>
      <c r="AV60" s="49">
        <f t="shared" si="86"/>
        <v>0</v>
      </c>
      <c r="AW60" s="50">
        <f t="shared" si="87"/>
        <v>0</v>
      </c>
      <c r="AX60" s="188"/>
      <c r="AY60" s="49">
        <f t="shared" si="88"/>
        <v>0</v>
      </c>
      <c r="AZ60" s="50">
        <f t="shared" si="89"/>
        <v>0</v>
      </c>
      <c r="BA60" s="188"/>
      <c r="BB60" s="49">
        <f t="shared" si="90"/>
        <v>0</v>
      </c>
      <c r="BC60" s="50">
        <f t="shared" si="91"/>
        <v>0</v>
      </c>
      <c r="BD60" s="51">
        <f t="shared" si="92"/>
        <v>0</v>
      </c>
    </row>
    <row r="61" spans="1:56" hidden="1">
      <c r="A61" s="32"/>
      <c r="B61" s="61"/>
      <c r="C61" s="33"/>
      <c r="D61" s="34"/>
      <c r="E61" s="35"/>
      <c r="F61" s="36"/>
      <c r="G61" s="73"/>
      <c r="H61" s="72"/>
      <c r="I61" s="74">
        <f>IF(H61=Tablas!$B$5,Tablas!$C$5,VLOOKUP(H61,Tablas!$B$5:$D$40,2,FALSE))</f>
        <v>1</v>
      </c>
      <c r="J61" s="71">
        <f>IF(I61=0,"",VLOOKUP(I61,Tablas!$C$5:$D$40,2,FALSE))</f>
        <v>0</v>
      </c>
      <c r="K61" s="37" t="str">
        <f t="shared" si="68"/>
        <v>0</v>
      </c>
      <c r="L61" s="38">
        <f t="shared" si="37"/>
        <v>0</v>
      </c>
      <c r="M61" s="38">
        <f t="shared" si="38"/>
        <v>0</v>
      </c>
      <c r="N61" s="38">
        <f t="shared" si="39"/>
        <v>0</v>
      </c>
      <c r="O61" s="38">
        <f t="shared" si="40"/>
        <v>0</v>
      </c>
      <c r="P61" s="38">
        <f t="shared" si="41"/>
        <v>0</v>
      </c>
      <c r="Q61" s="39">
        <v>1</v>
      </c>
      <c r="R61" s="40">
        <f t="shared" si="69"/>
        <v>0</v>
      </c>
      <c r="S61" s="39">
        <v>1</v>
      </c>
      <c r="T61" s="41">
        <f t="shared" si="70"/>
        <v>0</v>
      </c>
      <c r="U61" s="42">
        <f t="shared" si="71"/>
        <v>0</v>
      </c>
      <c r="V61" s="43">
        <f t="shared" si="72"/>
        <v>0</v>
      </c>
      <c r="W61" s="193">
        <f t="shared" si="11"/>
        <v>12</v>
      </c>
      <c r="X61" s="44">
        <f t="shared" si="73"/>
        <v>0</v>
      </c>
      <c r="Y61" s="45">
        <f t="shared" si="74"/>
        <v>0</v>
      </c>
      <c r="Z61" s="46" t="s">
        <v>0</v>
      </c>
      <c r="AA61" s="39">
        <v>1</v>
      </c>
      <c r="AB61" s="47">
        <f t="shared" si="75"/>
        <v>0</v>
      </c>
      <c r="AC61" s="39">
        <v>1</v>
      </c>
      <c r="AD61" s="47">
        <f t="shared" si="76"/>
        <v>0</v>
      </c>
      <c r="AE61" s="39">
        <v>1</v>
      </c>
      <c r="AF61" s="47">
        <f t="shared" si="77"/>
        <v>0</v>
      </c>
      <c r="AG61" s="188"/>
      <c r="AH61" s="194">
        <f t="shared" si="51"/>
        <v>3</v>
      </c>
      <c r="AI61" s="49">
        <f t="shared" si="78"/>
        <v>0</v>
      </c>
      <c r="AJ61" s="50">
        <f t="shared" si="79"/>
        <v>0</v>
      </c>
      <c r="AK61" s="188"/>
      <c r="AL61" s="194">
        <f t="shared" si="54"/>
        <v>3</v>
      </c>
      <c r="AM61" s="49">
        <f t="shared" si="80"/>
        <v>0</v>
      </c>
      <c r="AN61" s="50">
        <f t="shared" si="81"/>
        <v>0</v>
      </c>
      <c r="AO61" s="188"/>
      <c r="AP61" s="49">
        <f t="shared" si="82"/>
        <v>0</v>
      </c>
      <c r="AQ61" s="50">
        <f t="shared" si="83"/>
        <v>0</v>
      </c>
      <c r="AR61" s="188"/>
      <c r="AS61" s="49">
        <f t="shared" si="84"/>
        <v>0</v>
      </c>
      <c r="AT61" s="50">
        <f t="shared" si="85"/>
        <v>0</v>
      </c>
      <c r="AU61" s="62"/>
      <c r="AV61" s="49">
        <f t="shared" si="86"/>
        <v>0</v>
      </c>
      <c r="AW61" s="50">
        <f t="shared" si="87"/>
        <v>0</v>
      </c>
      <c r="AX61" s="188"/>
      <c r="AY61" s="49">
        <f t="shared" si="88"/>
        <v>0</v>
      </c>
      <c r="AZ61" s="50">
        <f t="shared" si="89"/>
        <v>0</v>
      </c>
      <c r="BA61" s="188"/>
      <c r="BB61" s="49">
        <f t="shared" si="90"/>
        <v>0</v>
      </c>
      <c r="BC61" s="50">
        <f t="shared" si="91"/>
        <v>0</v>
      </c>
      <c r="BD61" s="51">
        <f t="shared" si="92"/>
        <v>0</v>
      </c>
    </row>
    <row r="62" spans="1:56" hidden="1">
      <c r="A62" s="32"/>
      <c r="B62" s="61"/>
      <c r="C62" s="33"/>
      <c r="D62" s="34"/>
      <c r="E62" s="35"/>
      <c r="F62" s="36"/>
      <c r="G62" s="73"/>
      <c r="H62" s="72"/>
      <c r="I62" s="74">
        <f>IF(H62=Tablas!$B$5,Tablas!$C$5,VLOOKUP(H62,Tablas!$B$5:$D$40,2,FALSE))</f>
        <v>1</v>
      </c>
      <c r="J62" s="71">
        <f>IF(I62=0,"",VLOOKUP(I62,Tablas!$C$5:$D$40,2,FALSE))</f>
        <v>0</v>
      </c>
      <c r="K62" s="37" t="str">
        <f t="shared" si="68"/>
        <v>0</v>
      </c>
      <c r="L62" s="38">
        <f t="shared" si="37"/>
        <v>0</v>
      </c>
      <c r="M62" s="38">
        <f t="shared" si="38"/>
        <v>0</v>
      </c>
      <c r="N62" s="38">
        <f t="shared" si="39"/>
        <v>0</v>
      </c>
      <c r="O62" s="38">
        <f t="shared" si="40"/>
        <v>0</v>
      </c>
      <c r="P62" s="38">
        <f t="shared" si="41"/>
        <v>0</v>
      </c>
      <c r="Q62" s="39">
        <v>1</v>
      </c>
      <c r="R62" s="40">
        <f t="shared" si="69"/>
        <v>0</v>
      </c>
      <c r="S62" s="39">
        <v>1</v>
      </c>
      <c r="T62" s="41">
        <f t="shared" si="70"/>
        <v>0</v>
      </c>
      <c r="U62" s="42">
        <f t="shared" si="71"/>
        <v>0</v>
      </c>
      <c r="V62" s="43">
        <f t="shared" si="72"/>
        <v>0</v>
      </c>
      <c r="W62" s="193">
        <f t="shared" si="11"/>
        <v>12</v>
      </c>
      <c r="X62" s="44">
        <f t="shared" si="73"/>
        <v>0</v>
      </c>
      <c r="Y62" s="45">
        <f t="shared" si="74"/>
        <v>0</v>
      </c>
      <c r="Z62" s="46" t="s">
        <v>0</v>
      </c>
      <c r="AA62" s="39">
        <v>1</v>
      </c>
      <c r="AB62" s="47">
        <f t="shared" si="75"/>
        <v>0</v>
      </c>
      <c r="AC62" s="39">
        <v>1</v>
      </c>
      <c r="AD62" s="47">
        <f t="shared" si="76"/>
        <v>0</v>
      </c>
      <c r="AE62" s="39">
        <v>1</v>
      </c>
      <c r="AF62" s="47">
        <f t="shared" si="77"/>
        <v>0</v>
      </c>
      <c r="AG62" s="188"/>
      <c r="AH62" s="194">
        <f t="shared" si="51"/>
        <v>3</v>
      </c>
      <c r="AI62" s="49">
        <f t="shared" si="78"/>
        <v>0</v>
      </c>
      <c r="AJ62" s="50">
        <f t="shared" si="79"/>
        <v>0</v>
      </c>
      <c r="AK62" s="188"/>
      <c r="AL62" s="194">
        <f t="shared" si="54"/>
        <v>3</v>
      </c>
      <c r="AM62" s="49">
        <f t="shared" si="80"/>
        <v>0</v>
      </c>
      <c r="AN62" s="50">
        <f t="shared" si="81"/>
        <v>0</v>
      </c>
      <c r="AO62" s="188"/>
      <c r="AP62" s="49">
        <f t="shared" si="82"/>
        <v>0</v>
      </c>
      <c r="AQ62" s="50">
        <f t="shared" si="83"/>
        <v>0</v>
      </c>
      <c r="AR62" s="188"/>
      <c r="AS62" s="49">
        <f t="shared" si="84"/>
        <v>0</v>
      </c>
      <c r="AT62" s="50">
        <f t="shared" si="85"/>
        <v>0</v>
      </c>
      <c r="AU62" s="62"/>
      <c r="AV62" s="49">
        <f t="shared" si="86"/>
        <v>0</v>
      </c>
      <c r="AW62" s="50">
        <f t="shared" si="87"/>
        <v>0</v>
      </c>
      <c r="AX62" s="188"/>
      <c r="AY62" s="49">
        <f t="shared" si="88"/>
        <v>0</v>
      </c>
      <c r="AZ62" s="50">
        <f t="shared" si="89"/>
        <v>0</v>
      </c>
      <c r="BA62" s="188"/>
      <c r="BB62" s="49">
        <f t="shared" si="90"/>
        <v>0</v>
      </c>
      <c r="BC62" s="50">
        <f t="shared" si="91"/>
        <v>0</v>
      </c>
      <c r="BD62" s="51">
        <f t="shared" si="92"/>
        <v>0</v>
      </c>
    </row>
    <row r="63" spans="1:56" hidden="1">
      <c r="A63" s="32"/>
      <c r="B63" s="61"/>
      <c r="C63" s="33"/>
      <c r="D63" s="34"/>
      <c r="E63" s="35"/>
      <c r="F63" s="36"/>
      <c r="G63" s="73"/>
      <c r="H63" s="72"/>
      <c r="I63" s="74">
        <f>IF(H63=Tablas!$B$5,Tablas!$C$5,VLOOKUP(H63,Tablas!$B$5:$D$40,2,FALSE))</f>
        <v>1</v>
      </c>
      <c r="J63" s="71">
        <f>IF(I63=0,"",VLOOKUP(I63,Tablas!$C$5:$D$40,2,FALSE))</f>
        <v>0</v>
      </c>
      <c r="K63" s="37" t="str">
        <f t="shared" si="68"/>
        <v>0</v>
      </c>
      <c r="L63" s="38">
        <f t="shared" si="37"/>
        <v>0</v>
      </c>
      <c r="M63" s="38">
        <f t="shared" si="38"/>
        <v>0</v>
      </c>
      <c r="N63" s="38">
        <f t="shared" si="39"/>
        <v>0</v>
      </c>
      <c r="O63" s="38">
        <f t="shared" si="40"/>
        <v>0</v>
      </c>
      <c r="P63" s="38">
        <f t="shared" si="41"/>
        <v>0</v>
      </c>
      <c r="Q63" s="39">
        <v>1</v>
      </c>
      <c r="R63" s="40">
        <f t="shared" si="69"/>
        <v>0</v>
      </c>
      <c r="S63" s="39">
        <v>1</v>
      </c>
      <c r="T63" s="41">
        <f t="shared" si="70"/>
        <v>0</v>
      </c>
      <c r="U63" s="42">
        <f t="shared" si="71"/>
        <v>0</v>
      </c>
      <c r="V63" s="43">
        <f t="shared" si="72"/>
        <v>0</v>
      </c>
      <c r="W63" s="193">
        <f t="shared" si="11"/>
        <v>12</v>
      </c>
      <c r="X63" s="44">
        <f t="shared" si="73"/>
        <v>0</v>
      </c>
      <c r="Y63" s="45">
        <f t="shared" si="74"/>
        <v>0</v>
      </c>
      <c r="Z63" s="46" t="s">
        <v>0</v>
      </c>
      <c r="AA63" s="39">
        <v>1</v>
      </c>
      <c r="AB63" s="47">
        <f t="shared" si="75"/>
        <v>0</v>
      </c>
      <c r="AC63" s="39">
        <v>1</v>
      </c>
      <c r="AD63" s="47">
        <f t="shared" si="76"/>
        <v>0</v>
      </c>
      <c r="AE63" s="39">
        <v>1</v>
      </c>
      <c r="AF63" s="47">
        <f t="shared" si="77"/>
        <v>0</v>
      </c>
      <c r="AG63" s="188"/>
      <c r="AH63" s="194">
        <f t="shared" si="51"/>
        <v>3</v>
      </c>
      <c r="AI63" s="49">
        <f t="shared" si="78"/>
        <v>0</v>
      </c>
      <c r="AJ63" s="50">
        <f t="shared" si="79"/>
        <v>0</v>
      </c>
      <c r="AK63" s="188"/>
      <c r="AL63" s="194">
        <f t="shared" si="54"/>
        <v>3</v>
      </c>
      <c r="AM63" s="49">
        <f t="shared" si="80"/>
        <v>0</v>
      </c>
      <c r="AN63" s="50">
        <f t="shared" si="81"/>
        <v>0</v>
      </c>
      <c r="AO63" s="188"/>
      <c r="AP63" s="49">
        <f t="shared" si="82"/>
        <v>0</v>
      </c>
      <c r="AQ63" s="50">
        <f t="shared" si="83"/>
        <v>0</v>
      </c>
      <c r="AR63" s="188"/>
      <c r="AS63" s="49">
        <f t="shared" si="84"/>
        <v>0</v>
      </c>
      <c r="AT63" s="50">
        <f t="shared" si="85"/>
        <v>0</v>
      </c>
      <c r="AU63" s="62"/>
      <c r="AV63" s="49">
        <f t="shared" si="86"/>
        <v>0</v>
      </c>
      <c r="AW63" s="50">
        <f t="shared" si="87"/>
        <v>0</v>
      </c>
      <c r="AX63" s="188"/>
      <c r="AY63" s="49">
        <f t="shared" si="88"/>
        <v>0</v>
      </c>
      <c r="AZ63" s="50">
        <f t="shared" si="89"/>
        <v>0</v>
      </c>
      <c r="BA63" s="188"/>
      <c r="BB63" s="49">
        <f t="shared" si="90"/>
        <v>0</v>
      </c>
      <c r="BC63" s="50">
        <f t="shared" si="91"/>
        <v>0</v>
      </c>
      <c r="BD63" s="51">
        <f t="shared" si="92"/>
        <v>0</v>
      </c>
    </row>
    <row r="64" spans="1:56" hidden="1">
      <c r="A64" s="32"/>
      <c r="B64" s="61"/>
      <c r="C64" s="33"/>
      <c r="D64" s="34"/>
      <c r="E64" s="35"/>
      <c r="F64" s="36"/>
      <c r="G64" s="73"/>
      <c r="H64" s="72"/>
      <c r="I64" s="74">
        <f>IF(H64=Tablas!$B$5,Tablas!$C$5,VLOOKUP(H64,Tablas!$B$5:$D$40,2,FALSE))</f>
        <v>1</v>
      </c>
      <c r="J64" s="71">
        <f>IF(I64=0,"",VLOOKUP(I64,Tablas!$C$5:$D$40,2,FALSE))</f>
        <v>0</v>
      </c>
      <c r="K64" s="37" t="str">
        <f t="shared" si="68"/>
        <v>0</v>
      </c>
      <c r="L64" s="38">
        <f t="shared" si="37"/>
        <v>0</v>
      </c>
      <c r="M64" s="38">
        <f t="shared" si="38"/>
        <v>0</v>
      </c>
      <c r="N64" s="38">
        <f t="shared" si="39"/>
        <v>0</v>
      </c>
      <c r="O64" s="38">
        <f t="shared" si="40"/>
        <v>0</v>
      </c>
      <c r="P64" s="38">
        <f t="shared" si="41"/>
        <v>0</v>
      </c>
      <c r="Q64" s="39">
        <v>1</v>
      </c>
      <c r="R64" s="40">
        <f t="shared" si="69"/>
        <v>0</v>
      </c>
      <c r="S64" s="39">
        <v>1</v>
      </c>
      <c r="T64" s="41">
        <f t="shared" si="70"/>
        <v>0</v>
      </c>
      <c r="U64" s="42">
        <f t="shared" si="71"/>
        <v>0</v>
      </c>
      <c r="V64" s="43">
        <f t="shared" si="72"/>
        <v>0</v>
      </c>
      <c r="W64" s="193">
        <f t="shared" si="11"/>
        <v>12</v>
      </c>
      <c r="X64" s="44">
        <f t="shared" si="73"/>
        <v>0</v>
      </c>
      <c r="Y64" s="45">
        <f t="shared" si="74"/>
        <v>0</v>
      </c>
      <c r="Z64" s="46" t="s">
        <v>0</v>
      </c>
      <c r="AA64" s="39">
        <v>1</v>
      </c>
      <c r="AB64" s="47">
        <f t="shared" si="75"/>
        <v>0</v>
      </c>
      <c r="AC64" s="39">
        <v>1</v>
      </c>
      <c r="AD64" s="47">
        <f t="shared" si="76"/>
        <v>0</v>
      </c>
      <c r="AE64" s="39">
        <v>1</v>
      </c>
      <c r="AF64" s="47">
        <f t="shared" si="77"/>
        <v>0</v>
      </c>
      <c r="AG64" s="188"/>
      <c r="AH64" s="194">
        <f t="shared" si="51"/>
        <v>3</v>
      </c>
      <c r="AI64" s="49">
        <f t="shared" si="78"/>
        <v>0</v>
      </c>
      <c r="AJ64" s="50">
        <f t="shared" si="79"/>
        <v>0</v>
      </c>
      <c r="AK64" s="188"/>
      <c r="AL64" s="194">
        <f t="shared" si="54"/>
        <v>3</v>
      </c>
      <c r="AM64" s="49">
        <f t="shared" si="80"/>
        <v>0</v>
      </c>
      <c r="AN64" s="50">
        <f t="shared" si="81"/>
        <v>0</v>
      </c>
      <c r="AO64" s="188"/>
      <c r="AP64" s="49">
        <f t="shared" si="82"/>
        <v>0</v>
      </c>
      <c r="AQ64" s="50">
        <f t="shared" si="83"/>
        <v>0</v>
      </c>
      <c r="AR64" s="188"/>
      <c r="AS64" s="49">
        <f t="shared" si="84"/>
        <v>0</v>
      </c>
      <c r="AT64" s="50">
        <f t="shared" si="85"/>
        <v>0</v>
      </c>
      <c r="AU64" s="62"/>
      <c r="AV64" s="49">
        <f t="shared" si="86"/>
        <v>0</v>
      </c>
      <c r="AW64" s="50">
        <f t="shared" si="87"/>
        <v>0</v>
      </c>
      <c r="AX64" s="188"/>
      <c r="AY64" s="49">
        <f t="shared" si="88"/>
        <v>0</v>
      </c>
      <c r="AZ64" s="50">
        <f t="shared" si="89"/>
        <v>0</v>
      </c>
      <c r="BA64" s="188"/>
      <c r="BB64" s="49">
        <f t="shared" si="90"/>
        <v>0</v>
      </c>
      <c r="BC64" s="50">
        <f t="shared" si="91"/>
        <v>0</v>
      </c>
      <c r="BD64" s="51">
        <f t="shared" si="92"/>
        <v>0</v>
      </c>
    </row>
    <row r="65" spans="1:56" hidden="1">
      <c r="A65" s="32"/>
      <c r="B65" s="61"/>
      <c r="C65" s="33"/>
      <c r="D65" s="34"/>
      <c r="E65" s="35"/>
      <c r="F65" s="36"/>
      <c r="G65" s="73"/>
      <c r="H65" s="72"/>
      <c r="I65" s="74">
        <f>IF(H65=Tablas!$B$5,Tablas!$C$5,VLOOKUP(H65,Tablas!$B$5:$D$40,2,FALSE))</f>
        <v>1</v>
      </c>
      <c r="J65" s="71">
        <f>IF(I65=0,"",VLOOKUP(I65,Tablas!$C$5:$D$40,2,FALSE))</f>
        <v>0</v>
      </c>
      <c r="K65" s="37" t="str">
        <f t="shared" si="68"/>
        <v>0</v>
      </c>
      <c r="L65" s="38">
        <f t="shared" si="37"/>
        <v>0</v>
      </c>
      <c r="M65" s="38">
        <f t="shared" si="38"/>
        <v>0</v>
      </c>
      <c r="N65" s="38">
        <f t="shared" si="39"/>
        <v>0</v>
      </c>
      <c r="O65" s="38">
        <f t="shared" si="40"/>
        <v>0</v>
      </c>
      <c r="P65" s="38">
        <f t="shared" si="41"/>
        <v>0</v>
      </c>
      <c r="Q65" s="39">
        <v>1</v>
      </c>
      <c r="R65" s="40">
        <f t="shared" si="69"/>
        <v>0</v>
      </c>
      <c r="S65" s="39">
        <v>1</v>
      </c>
      <c r="T65" s="41">
        <f t="shared" si="70"/>
        <v>0</v>
      </c>
      <c r="U65" s="42">
        <f t="shared" si="71"/>
        <v>0</v>
      </c>
      <c r="V65" s="43">
        <f t="shared" si="72"/>
        <v>0</v>
      </c>
      <c r="W65" s="193">
        <f t="shared" si="11"/>
        <v>12</v>
      </c>
      <c r="X65" s="44">
        <f t="shared" si="73"/>
        <v>0</v>
      </c>
      <c r="Y65" s="45">
        <f t="shared" si="74"/>
        <v>0</v>
      </c>
      <c r="Z65" s="46" t="s">
        <v>0</v>
      </c>
      <c r="AA65" s="39">
        <v>1</v>
      </c>
      <c r="AB65" s="47">
        <f t="shared" si="75"/>
        <v>0</v>
      </c>
      <c r="AC65" s="39">
        <v>1</v>
      </c>
      <c r="AD65" s="47">
        <f t="shared" si="76"/>
        <v>0</v>
      </c>
      <c r="AE65" s="39">
        <v>1</v>
      </c>
      <c r="AF65" s="47">
        <f t="shared" si="77"/>
        <v>0</v>
      </c>
      <c r="AG65" s="188"/>
      <c r="AH65" s="194">
        <f t="shared" si="51"/>
        <v>3</v>
      </c>
      <c r="AI65" s="49">
        <f t="shared" si="78"/>
        <v>0</v>
      </c>
      <c r="AJ65" s="50">
        <f t="shared" si="79"/>
        <v>0</v>
      </c>
      <c r="AK65" s="188"/>
      <c r="AL65" s="194">
        <f t="shared" si="54"/>
        <v>3</v>
      </c>
      <c r="AM65" s="49">
        <f t="shared" si="80"/>
        <v>0</v>
      </c>
      <c r="AN65" s="50">
        <f t="shared" si="81"/>
        <v>0</v>
      </c>
      <c r="AO65" s="188"/>
      <c r="AP65" s="49">
        <f t="shared" si="82"/>
        <v>0</v>
      </c>
      <c r="AQ65" s="50">
        <f t="shared" si="83"/>
        <v>0</v>
      </c>
      <c r="AR65" s="188"/>
      <c r="AS65" s="49">
        <f t="shared" si="84"/>
        <v>0</v>
      </c>
      <c r="AT65" s="50">
        <f t="shared" si="85"/>
        <v>0</v>
      </c>
      <c r="AU65" s="62"/>
      <c r="AV65" s="49">
        <f t="shared" si="86"/>
        <v>0</v>
      </c>
      <c r="AW65" s="50">
        <f t="shared" si="87"/>
        <v>0</v>
      </c>
      <c r="AX65" s="188"/>
      <c r="AY65" s="49">
        <f t="shared" si="88"/>
        <v>0</v>
      </c>
      <c r="AZ65" s="50">
        <f t="shared" si="89"/>
        <v>0</v>
      </c>
      <c r="BA65" s="188"/>
      <c r="BB65" s="49">
        <f t="shared" si="90"/>
        <v>0</v>
      </c>
      <c r="BC65" s="50">
        <f t="shared" si="91"/>
        <v>0</v>
      </c>
      <c r="BD65" s="51">
        <f t="shared" si="92"/>
        <v>0</v>
      </c>
    </row>
    <row r="66" spans="1:56" hidden="1">
      <c r="A66" s="32"/>
      <c r="B66" s="61"/>
      <c r="C66" s="33"/>
      <c r="D66" s="34"/>
      <c r="E66" s="35"/>
      <c r="F66" s="36"/>
      <c r="G66" s="73"/>
      <c r="H66" s="72"/>
      <c r="I66" s="74">
        <f>IF(H66=Tablas!$B$5,Tablas!$C$5,VLOOKUP(H66,Tablas!$B$5:$D$40,2,FALSE))</f>
        <v>1</v>
      </c>
      <c r="J66" s="71">
        <f>IF(I66=0,"",VLOOKUP(I66,Tablas!$C$5:$D$40,2,FALSE))</f>
        <v>0</v>
      </c>
      <c r="K66" s="37" t="str">
        <f t="shared" si="68"/>
        <v>0</v>
      </c>
      <c r="L66" s="38">
        <f t="shared" si="37"/>
        <v>0</v>
      </c>
      <c r="M66" s="38">
        <f t="shared" si="38"/>
        <v>0</v>
      </c>
      <c r="N66" s="38">
        <f t="shared" si="39"/>
        <v>0</v>
      </c>
      <c r="O66" s="38">
        <f t="shared" si="40"/>
        <v>0</v>
      </c>
      <c r="P66" s="38">
        <f t="shared" si="41"/>
        <v>0</v>
      </c>
      <c r="Q66" s="39">
        <v>1</v>
      </c>
      <c r="R66" s="40">
        <f t="shared" si="69"/>
        <v>0</v>
      </c>
      <c r="S66" s="39">
        <v>1</v>
      </c>
      <c r="T66" s="41">
        <f t="shared" si="70"/>
        <v>0</v>
      </c>
      <c r="U66" s="42">
        <f t="shared" si="71"/>
        <v>0</v>
      </c>
      <c r="V66" s="43">
        <f t="shared" si="72"/>
        <v>0</v>
      </c>
      <c r="W66" s="193">
        <f t="shared" si="11"/>
        <v>12</v>
      </c>
      <c r="X66" s="44">
        <f t="shared" si="73"/>
        <v>0</v>
      </c>
      <c r="Y66" s="45">
        <f t="shared" si="74"/>
        <v>0</v>
      </c>
      <c r="Z66" s="46" t="s">
        <v>0</v>
      </c>
      <c r="AA66" s="39">
        <v>1</v>
      </c>
      <c r="AB66" s="47">
        <f t="shared" si="75"/>
        <v>0</v>
      </c>
      <c r="AC66" s="39">
        <v>1</v>
      </c>
      <c r="AD66" s="47">
        <f t="shared" si="76"/>
        <v>0</v>
      </c>
      <c r="AE66" s="39">
        <v>1</v>
      </c>
      <c r="AF66" s="47">
        <f t="shared" si="77"/>
        <v>0</v>
      </c>
      <c r="AG66" s="188"/>
      <c r="AH66" s="194">
        <f t="shared" si="51"/>
        <v>3</v>
      </c>
      <c r="AI66" s="49">
        <f t="shared" si="78"/>
        <v>0</v>
      </c>
      <c r="AJ66" s="50">
        <f t="shared" si="79"/>
        <v>0</v>
      </c>
      <c r="AK66" s="188"/>
      <c r="AL66" s="194">
        <f t="shared" si="54"/>
        <v>3</v>
      </c>
      <c r="AM66" s="49">
        <f t="shared" si="80"/>
        <v>0</v>
      </c>
      <c r="AN66" s="50">
        <f t="shared" si="81"/>
        <v>0</v>
      </c>
      <c r="AO66" s="188"/>
      <c r="AP66" s="49">
        <f t="shared" si="82"/>
        <v>0</v>
      </c>
      <c r="AQ66" s="50">
        <f t="shared" si="83"/>
        <v>0</v>
      </c>
      <c r="AR66" s="188"/>
      <c r="AS66" s="49">
        <f t="shared" si="84"/>
        <v>0</v>
      </c>
      <c r="AT66" s="50">
        <f t="shared" si="85"/>
        <v>0</v>
      </c>
      <c r="AU66" s="62"/>
      <c r="AV66" s="49">
        <f t="shared" si="86"/>
        <v>0</v>
      </c>
      <c r="AW66" s="50">
        <f t="shared" si="87"/>
        <v>0</v>
      </c>
      <c r="AX66" s="188"/>
      <c r="AY66" s="49">
        <f t="shared" si="88"/>
        <v>0</v>
      </c>
      <c r="AZ66" s="50">
        <f t="shared" si="89"/>
        <v>0</v>
      </c>
      <c r="BA66" s="188"/>
      <c r="BB66" s="49">
        <f t="shared" si="90"/>
        <v>0</v>
      </c>
      <c r="BC66" s="50">
        <f t="shared" si="91"/>
        <v>0</v>
      </c>
      <c r="BD66" s="51">
        <f t="shared" si="92"/>
        <v>0</v>
      </c>
    </row>
    <row r="67" spans="1:56" hidden="1">
      <c r="A67" s="32"/>
      <c r="B67" s="61"/>
      <c r="C67" s="33"/>
      <c r="D67" s="34"/>
      <c r="E67" s="35"/>
      <c r="F67" s="36"/>
      <c r="G67" s="73"/>
      <c r="H67" s="72"/>
      <c r="I67" s="74">
        <f>IF(H67=Tablas!$B$5,Tablas!$C$5,VLOOKUP(H67,Tablas!$B$5:$D$40,2,FALSE))</f>
        <v>1</v>
      </c>
      <c r="J67" s="71">
        <f>IF(I67=0,"",VLOOKUP(I67,Tablas!$C$5:$D$40,2,FALSE))</f>
        <v>0</v>
      </c>
      <c r="K67" s="37" t="str">
        <f t="shared" si="68"/>
        <v>0</v>
      </c>
      <c r="L67" s="38">
        <f t="shared" si="37"/>
        <v>0</v>
      </c>
      <c r="M67" s="38">
        <f t="shared" si="38"/>
        <v>0</v>
      </c>
      <c r="N67" s="38">
        <f t="shared" si="39"/>
        <v>0</v>
      </c>
      <c r="O67" s="38">
        <f t="shared" si="40"/>
        <v>0</v>
      </c>
      <c r="P67" s="38">
        <f t="shared" si="41"/>
        <v>0</v>
      </c>
      <c r="Q67" s="39">
        <v>1</v>
      </c>
      <c r="R67" s="40">
        <f t="shared" si="69"/>
        <v>0</v>
      </c>
      <c r="S67" s="39">
        <v>1</v>
      </c>
      <c r="T67" s="41">
        <f t="shared" si="70"/>
        <v>0</v>
      </c>
      <c r="U67" s="42">
        <f t="shared" si="71"/>
        <v>0</v>
      </c>
      <c r="V67" s="43">
        <f t="shared" si="72"/>
        <v>0</v>
      </c>
      <c r="W67" s="193">
        <f t="shared" si="11"/>
        <v>12</v>
      </c>
      <c r="X67" s="44">
        <f t="shared" si="73"/>
        <v>0</v>
      </c>
      <c r="Y67" s="45">
        <f t="shared" si="74"/>
        <v>0</v>
      </c>
      <c r="Z67" s="46" t="s">
        <v>0</v>
      </c>
      <c r="AA67" s="39">
        <v>1</v>
      </c>
      <c r="AB67" s="47">
        <f t="shared" si="75"/>
        <v>0</v>
      </c>
      <c r="AC67" s="39">
        <v>1</v>
      </c>
      <c r="AD67" s="47">
        <f t="shared" si="76"/>
        <v>0</v>
      </c>
      <c r="AE67" s="39">
        <v>1</v>
      </c>
      <c r="AF67" s="47">
        <f t="shared" si="77"/>
        <v>0</v>
      </c>
      <c r="AG67" s="188"/>
      <c r="AH67" s="194">
        <f t="shared" si="51"/>
        <v>3</v>
      </c>
      <c r="AI67" s="49">
        <f t="shared" si="78"/>
        <v>0</v>
      </c>
      <c r="AJ67" s="50">
        <f t="shared" si="79"/>
        <v>0</v>
      </c>
      <c r="AK67" s="188"/>
      <c r="AL67" s="194">
        <f t="shared" si="54"/>
        <v>3</v>
      </c>
      <c r="AM67" s="49">
        <f t="shared" si="80"/>
        <v>0</v>
      </c>
      <c r="AN67" s="50">
        <f t="shared" si="81"/>
        <v>0</v>
      </c>
      <c r="AO67" s="188"/>
      <c r="AP67" s="49">
        <f t="shared" si="82"/>
        <v>0</v>
      </c>
      <c r="AQ67" s="50">
        <f t="shared" si="83"/>
        <v>0</v>
      </c>
      <c r="AR67" s="188"/>
      <c r="AS67" s="49">
        <f t="shared" si="84"/>
        <v>0</v>
      </c>
      <c r="AT67" s="50">
        <f t="shared" si="85"/>
        <v>0</v>
      </c>
      <c r="AU67" s="62"/>
      <c r="AV67" s="49">
        <f t="shared" si="86"/>
        <v>0</v>
      </c>
      <c r="AW67" s="50">
        <f t="shared" si="87"/>
        <v>0</v>
      </c>
      <c r="AX67" s="188"/>
      <c r="AY67" s="49">
        <f t="shared" si="88"/>
        <v>0</v>
      </c>
      <c r="AZ67" s="50">
        <f t="shared" si="89"/>
        <v>0</v>
      </c>
      <c r="BA67" s="188"/>
      <c r="BB67" s="49">
        <f t="shared" si="90"/>
        <v>0</v>
      </c>
      <c r="BC67" s="50">
        <f t="shared" si="91"/>
        <v>0</v>
      </c>
      <c r="BD67" s="51">
        <f t="shared" si="92"/>
        <v>0</v>
      </c>
    </row>
    <row r="68" spans="1:56" hidden="1">
      <c r="A68" s="32"/>
      <c r="B68" s="61"/>
      <c r="C68" s="33"/>
      <c r="D68" s="34"/>
      <c r="E68" s="35"/>
      <c r="F68" s="36"/>
      <c r="G68" s="73"/>
      <c r="H68" s="72"/>
      <c r="I68" s="74">
        <f>IF(H68=Tablas!$B$5,Tablas!$C$5,VLOOKUP(H68,Tablas!$B$5:$D$40,2,FALSE))</f>
        <v>1</v>
      </c>
      <c r="J68" s="71">
        <f>IF(I68=0,"",VLOOKUP(I68,Tablas!$C$5:$D$40,2,FALSE))</f>
        <v>0</v>
      </c>
      <c r="K68" s="37" t="str">
        <f t="shared" si="68"/>
        <v>0</v>
      </c>
      <c r="L68" s="38">
        <f t="shared" si="37"/>
        <v>0</v>
      </c>
      <c r="M68" s="38">
        <f t="shared" si="38"/>
        <v>0</v>
      </c>
      <c r="N68" s="38">
        <f t="shared" si="39"/>
        <v>0</v>
      </c>
      <c r="O68" s="38">
        <f t="shared" si="40"/>
        <v>0</v>
      </c>
      <c r="P68" s="38">
        <f t="shared" si="41"/>
        <v>0</v>
      </c>
      <c r="Q68" s="39">
        <v>1</v>
      </c>
      <c r="R68" s="40">
        <f t="shared" si="69"/>
        <v>0</v>
      </c>
      <c r="S68" s="39">
        <v>1</v>
      </c>
      <c r="T68" s="41">
        <f t="shared" si="70"/>
        <v>0</v>
      </c>
      <c r="U68" s="42">
        <f t="shared" si="71"/>
        <v>0</v>
      </c>
      <c r="V68" s="43">
        <f t="shared" si="72"/>
        <v>0</v>
      </c>
      <c r="W68" s="193">
        <f t="shared" si="11"/>
        <v>12</v>
      </c>
      <c r="X68" s="44">
        <f t="shared" si="73"/>
        <v>0</v>
      </c>
      <c r="Y68" s="45">
        <f t="shared" si="74"/>
        <v>0</v>
      </c>
      <c r="Z68" s="46" t="s">
        <v>0</v>
      </c>
      <c r="AA68" s="39">
        <v>1</v>
      </c>
      <c r="AB68" s="47">
        <f t="shared" si="75"/>
        <v>0</v>
      </c>
      <c r="AC68" s="39">
        <v>1</v>
      </c>
      <c r="AD68" s="47">
        <f t="shared" si="76"/>
        <v>0</v>
      </c>
      <c r="AE68" s="39">
        <v>1</v>
      </c>
      <c r="AF68" s="47">
        <f t="shared" si="77"/>
        <v>0</v>
      </c>
      <c r="AG68" s="188"/>
      <c r="AH68" s="194">
        <f t="shared" si="51"/>
        <v>3</v>
      </c>
      <c r="AI68" s="49">
        <f t="shared" si="78"/>
        <v>0</v>
      </c>
      <c r="AJ68" s="50">
        <f t="shared" si="79"/>
        <v>0</v>
      </c>
      <c r="AK68" s="188"/>
      <c r="AL68" s="194">
        <f t="shared" si="54"/>
        <v>3</v>
      </c>
      <c r="AM68" s="49">
        <f t="shared" si="80"/>
        <v>0</v>
      </c>
      <c r="AN68" s="50">
        <f t="shared" si="81"/>
        <v>0</v>
      </c>
      <c r="AO68" s="188"/>
      <c r="AP68" s="49">
        <f t="shared" si="82"/>
        <v>0</v>
      </c>
      <c r="AQ68" s="50">
        <f t="shared" si="83"/>
        <v>0</v>
      </c>
      <c r="AR68" s="188"/>
      <c r="AS68" s="49">
        <f t="shared" si="84"/>
        <v>0</v>
      </c>
      <c r="AT68" s="50">
        <f t="shared" si="85"/>
        <v>0</v>
      </c>
      <c r="AU68" s="62"/>
      <c r="AV68" s="49">
        <f t="shared" si="86"/>
        <v>0</v>
      </c>
      <c r="AW68" s="50">
        <f t="shared" si="87"/>
        <v>0</v>
      </c>
      <c r="AX68" s="188"/>
      <c r="AY68" s="49">
        <f t="shared" si="88"/>
        <v>0</v>
      </c>
      <c r="AZ68" s="50">
        <f t="shared" si="89"/>
        <v>0</v>
      </c>
      <c r="BA68" s="188"/>
      <c r="BB68" s="49">
        <f t="shared" si="90"/>
        <v>0</v>
      </c>
      <c r="BC68" s="50">
        <f t="shared" si="91"/>
        <v>0</v>
      </c>
      <c r="BD68" s="51">
        <f t="shared" si="92"/>
        <v>0</v>
      </c>
    </row>
    <row r="69" spans="1:56" hidden="1">
      <c r="A69" s="32"/>
      <c r="B69" s="61"/>
      <c r="C69" s="33"/>
      <c r="D69" s="34"/>
      <c r="E69" s="35"/>
      <c r="F69" s="36"/>
      <c r="G69" s="73"/>
      <c r="H69" s="72"/>
      <c r="I69" s="74">
        <f>IF(H69=Tablas!$B$5,Tablas!$C$5,VLOOKUP(H69,Tablas!$B$5:$D$40,2,FALSE))</f>
        <v>1</v>
      </c>
      <c r="J69" s="71">
        <f>IF(I69=0,"",VLOOKUP(I69,Tablas!$C$5:$D$40,2,FALSE))</f>
        <v>0</v>
      </c>
      <c r="K69" s="37" t="str">
        <f t="shared" si="68"/>
        <v>0</v>
      </c>
      <c r="L69" s="38">
        <f t="shared" si="37"/>
        <v>0</v>
      </c>
      <c r="M69" s="38">
        <f t="shared" si="38"/>
        <v>0</v>
      </c>
      <c r="N69" s="38">
        <f t="shared" si="39"/>
        <v>0</v>
      </c>
      <c r="O69" s="38">
        <f t="shared" si="40"/>
        <v>0</v>
      </c>
      <c r="P69" s="38">
        <f t="shared" si="41"/>
        <v>0</v>
      </c>
      <c r="Q69" s="39">
        <v>1</v>
      </c>
      <c r="R69" s="40">
        <f t="shared" si="69"/>
        <v>0</v>
      </c>
      <c r="S69" s="39">
        <v>1</v>
      </c>
      <c r="T69" s="41">
        <f t="shared" si="70"/>
        <v>0</v>
      </c>
      <c r="U69" s="42">
        <f t="shared" si="71"/>
        <v>0</v>
      </c>
      <c r="V69" s="43">
        <f t="shared" si="72"/>
        <v>0</v>
      </c>
      <c r="W69" s="193">
        <f t="shared" si="11"/>
        <v>12</v>
      </c>
      <c r="X69" s="44">
        <f t="shared" si="73"/>
        <v>0</v>
      </c>
      <c r="Y69" s="45">
        <f t="shared" si="74"/>
        <v>0</v>
      </c>
      <c r="Z69" s="46" t="s">
        <v>0</v>
      </c>
      <c r="AA69" s="39">
        <v>1</v>
      </c>
      <c r="AB69" s="47">
        <f t="shared" si="75"/>
        <v>0</v>
      </c>
      <c r="AC69" s="39">
        <v>1</v>
      </c>
      <c r="AD69" s="47">
        <f t="shared" si="76"/>
        <v>0</v>
      </c>
      <c r="AE69" s="39">
        <v>1</v>
      </c>
      <c r="AF69" s="47">
        <f t="shared" si="77"/>
        <v>0</v>
      </c>
      <c r="AG69" s="188"/>
      <c r="AH69" s="194">
        <f t="shared" si="51"/>
        <v>3</v>
      </c>
      <c r="AI69" s="49">
        <f t="shared" si="78"/>
        <v>0</v>
      </c>
      <c r="AJ69" s="50">
        <f t="shared" si="79"/>
        <v>0</v>
      </c>
      <c r="AK69" s="188"/>
      <c r="AL69" s="194">
        <f t="shared" si="54"/>
        <v>3</v>
      </c>
      <c r="AM69" s="49">
        <f t="shared" si="80"/>
        <v>0</v>
      </c>
      <c r="AN69" s="50">
        <f t="shared" si="81"/>
        <v>0</v>
      </c>
      <c r="AO69" s="188"/>
      <c r="AP69" s="49">
        <f t="shared" si="82"/>
        <v>0</v>
      </c>
      <c r="AQ69" s="50">
        <f t="shared" si="83"/>
        <v>0</v>
      </c>
      <c r="AR69" s="188"/>
      <c r="AS69" s="49">
        <f t="shared" si="84"/>
        <v>0</v>
      </c>
      <c r="AT69" s="50">
        <f t="shared" si="85"/>
        <v>0</v>
      </c>
      <c r="AU69" s="62"/>
      <c r="AV69" s="49">
        <f t="shared" si="86"/>
        <v>0</v>
      </c>
      <c r="AW69" s="50">
        <f t="shared" si="87"/>
        <v>0</v>
      </c>
      <c r="AX69" s="188"/>
      <c r="AY69" s="49">
        <f t="shared" si="88"/>
        <v>0</v>
      </c>
      <c r="AZ69" s="50">
        <f t="shared" si="89"/>
        <v>0</v>
      </c>
      <c r="BA69" s="188"/>
      <c r="BB69" s="49">
        <f t="shared" si="90"/>
        <v>0</v>
      </c>
      <c r="BC69" s="50">
        <f t="shared" si="91"/>
        <v>0</v>
      </c>
      <c r="BD69" s="51">
        <f t="shared" si="92"/>
        <v>0</v>
      </c>
    </row>
    <row r="70" spans="1:56" hidden="1">
      <c r="A70" s="32"/>
      <c r="B70" s="61"/>
      <c r="C70" s="33"/>
      <c r="D70" s="34"/>
      <c r="E70" s="35"/>
      <c r="F70" s="36"/>
      <c r="G70" s="73"/>
      <c r="H70" s="72"/>
      <c r="I70" s="74">
        <f>IF(H70=Tablas!$B$5,Tablas!$C$5,VLOOKUP(H70,Tablas!$B$5:$D$40,2,FALSE))</f>
        <v>1</v>
      </c>
      <c r="J70" s="71">
        <f>IF(I70=0,"",VLOOKUP(I70,Tablas!$C$5:$D$40,2,FALSE))</f>
        <v>0</v>
      </c>
      <c r="K70" s="37" t="str">
        <f t="shared" si="68"/>
        <v>0</v>
      </c>
      <c r="L70" s="38">
        <f t="shared" si="37"/>
        <v>0</v>
      </c>
      <c r="M70" s="38">
        <f t="shared" si="38"/>
        <v>0</v>
      </c>
      <c r="N70" s="38">
        <f t="shared" si="39"/>
        <v>0</v>
      </c>
      <c r="O70" s="38">
        <f t="shared" si="40"/>
        <v>0</v>
      </c>
      <c r="P70" s="38">
        <f t="shared" si="41"/>
        <v>0</v>
      </c>
      <c r="Q70" s="39">
        <v>1</v>
      </c>
      <c r="R70" s="40">
        <f t="shared" si="69"/>
        <v>0</v>
      </c>
      <c r="S70" s="39">
        <v>1</v>
      </c>
      <c r="T70" s="41">
        <f t="shared" si="70"/>
        <v>0</v>
      </c>
      <c r="U70" s="42">
        <f t="shared" si="71"/>
        <v>0</v>
      </c>
      <c r="V70" s="43">
        <f t="shared" si="72"/>
        <v>0</v>
      </c>
      <c r="W70" s="193">
        <f t="shared" si="11"/>
        <v>12</v>
      </c>
      <c r="X70" s="44">
        <f t="shared" si="73"/>
        <v>0</v>
      </c>
      <c r="Y70" s="45">
        <f t="shared" si="74"/>
        <v>0</v>
      </c>
      <c r="Z70" s="46" t="s">
        <v>0</v>
      </c>
      <c r="AA70" s="39">
        <v>1</v>
      </c>
      <c r="AB70" s="47">
        <f t="shared" si="75"/>
        <v>0</v>
      </c>
      <c r="AC70" s="39">
        <v>1</v>
      </c>
      <c r="AD70" s="47">
        <f t="shared" si="76"/>
        <v>0</v>
      </c>
      <c r="AE70" s="39">
        <v>1</v>
      </c>
      <c r="AF70" s="47">
        <f t="shared" si="77"/>
        <v>0</v>
      </c>
      <c r="AG70" s="188"/>
      <c r="AH70" s="194">
        <f t="shared" si="51"/>
        <v>3</v>
      </c>
      <c r="AI70" s="49">
        <f t="shared" si="78"/>
        <v>0</v>
      </c>
      <c r="AJ70" s="50">
        <f t="shared" si="79"/>
        <v>0</v>
      </c>
      <c r="AK70" s="188"/>
      <c r="AL70" s="194">
        <f t="shared" si="54"/>
        <v>3</v>
      </c>
      <c r="AM70" s="49">
        <f t="shared" si="80"/>
        <v>0</v>
      </c>
      <c r="AN70" s="50">
        <f t="shared" si="81"/>
        <v>0</v>
      </c>
      <c r="AO70" s="188"/>
      <c r="AP70" s="49">
        <f t="shared" si="82"/>
        <v>0</v>
      </c>
      <c r="AQ70" s="50">
        <f t="shared" si="83"/>
        <v>0</v>
      </c>
      <c r="AR70" s="188"/>
      <c r="AS70" s="49">
        <f t="shared" si="84"/>
        <v>0</v>
      </c>
      <c r="AT70" s="50">
        <f t="shared" si="85"/>
        <v>0</v>
      </c>
      <c r="AU70" s="62"/>
      <c r="AV70" s="49">
        <f t="shared" si="86"/>
        <v>0</v>
      </c>
      <c r="AW70" s="50">
        <f t="shared" si="87"/>
        <v>0</v>
      </c>
      <c r="AX70" s="188"/>
      <c r="AY70" s="49">
        <f t="shared" si="88"/>
        <v>0</v>
      </c>
      <c r="AZ70" s="50">
        <f t="shared" si="89"/>
        <v>0</v>
      </c>
      <c r="BA70" s="188"/>
      <c r="BB70" s="49">
        <f t="shared" si="90"/>
        <v>0</v>
      </c>
      <c r="BC70" s="50">
        <f t="shared" si="91"/>
        <v>0</v>
      </c>
      <c r="BD70" s="51">
        <f t="shared" si="92"/>
        <v>0</v>
      </c>
    </row>
    <row r="71" spans="1:56" hidden="1">
      <c r="A71" s="32"/>
      <c r="B71" s="61"/>
      <c r="C71" s="33"/>
      <c r="D71" s="34"/>
      <c r="E71" s="35"/>
      <c r="F71" s="36"/>
      <c r="G71" s="73"/>
      <c r="H71" s="72"/>
      <c r="I71" s="74">
        <f>IF(H71=Tablas!$B$5,Tablas!$C$5,VLOOKUP(H71,Tablas!$B$5:$D$40,2,FALSE))</f>
        <v>1</v>
      </c>
      <c r="J71" s="71">
        <f>IF(I71=0,"",VLOOKUP(I71,Tablas!$C$5:$D$40,2,FALSE))</f>
        <v>0</v>
      </c>
      <c r="K71" s="37" t="str">
        <f t="shared" si="68"/>
        <v>0</v>
      </c>
      <c r="L71" s="38">
        <f t="shared" ref="L71:L93" si="93">IF($Y71=3,$K71,0)+IF($Y71=4,$K71,0)+IF($Y71=5,$K71,0)+IF($Y71=6,$K71,0)+IF($Y71=7,$K71,0)+IF($Y71=10,$K71*2,0)+IF($Y71=12,$K71*2,0)+IF($Y71=14,$K71*2,0)+IF($Y71=21,$K71*3,0)+IF($Y71&lt;=1,$K71*$J71/21.75,0)+IF($Y71=15,$K71*3,0)+IF($Y71=42,$K71*6,0)+IF($Y71=28,$K71*4,0)</f>
        <v>0</v>
      </c>
      <c r="M71" s="38">
        <f t="shared" ref="M71:M93" si="94">IF($Y71=2,$K71,0)+IF($Y71=4,$K71,0)+IF($Y71=5,$K71,0)+IF($Y71=6,$K71,0)+IF($Y71=7,$K71,0)+IF($Y71=10,$K71*2,0)+IF($Y71=12,$K71*2,0)+IF($Y71=14,$K71*2,0)+IF($Y71=15,$K71*3,0)+IF($Y71=21,$K71*3,0)+IF($Y71&lt;=1,$K71*$J71/21.75,0)+IF($Y71=42,$K71*6,0)+IF($Y71=28,$K71*4,0)</f>
        <v>0</v>
      </c>
      <c r="N71" s="38">
        <f t="shared" ref="N71:N93" si="95">IF($Y71=3,$K71,0)+IF($Y71=4,$K71,0)+IF($Y71=5,$K71,0)+IF($Y71=6,$K71,0)+IF($Y71=7,$K71,0)+IF($Y71=10,$K71*2,0)+IF($Y71=12,$K71*2,0)+IF($Y71=14,$K71*2,0)+IF($Y71=21,$K71*3,0)+IF($Y71&lt;=1,$K71*$J71/21.75,0)+IF($Y71=15,$K71*3,0)+IF($Y71=42,$K71*6,0)+IF($Y71=28,$K71*4,0)</f>
        <v>0</v>
      </c>
      <c r="O71" s="38">
        <f t="shared" ref="O71:O93" si="96">IF($Y71=2,$K71,0)+IF($Y71=4,$K71,0)+IF($Y71=5,$K71,0)+IF($Y71=6,$K71,0)+IF($Y71=7,$K71,0)+IF($Y71=10,$K71*2,0)+IF($Y71=12,$K71*2,0)+IF($Y71=14,$K71*2,0)+IF($Y71=15,$K71*3,0)+IF($Y71=21,$K71*3,0)+IF($Y71&lt;=1,$K71*$J71/21.75,0)+IF($Y71=42,$K71*6,0)+IF($Y71=28,$K71*4,0)</f>
        <v>0</v>
      </c>
      <c r="P71" s="38">
        <f t="shared" ref="P71:P93" si="97">IF($Y71=3,$K71,0)+IF($Y71=4,$K71,0)+IF($Y71=5,$K71,0)+IF($Y71=6,$K71,0)+IF($Y71=7,$K71,0)+IF($Y71=10,$K71*2,0)+IF($Y71=12,$K71*2,0)+IF($Y71=14,$K71*2,0)+IF($Y71=21,$K71*3,0)+IF($Y71&lt;=1,$K71*$J71/21.75,0)+IF($Y71=15,$K71*3,0)+IF($Y71=42,$K71*6,0)+IF($Y71=28,$K71*4,0)</f>
        <v>0</v>
      </c>
      <c r="Q71" s="39">
        <v>1</v>
      </c>
      <c r="R71" s="40">
        <f t="shared" ref="R71:R93" si="98">(IF($Y71=6,$K71,)+IF($Y71=7,$K71,)+IF($Y71=12,$K71*2,)+IF($Y71=18,$K71*3,)+IF($Y71=28,$K71*4,0)+IF($Y71=21,$K71*3,)+IF($Y71=42,$K71*6,0)+IF($Y71=14,$K71*2,))*Q71</f>
        <v>0</v>
      </c>
      <c r="S71" s="39">
        <v>1</v>
      </c>
      <c r="T71" s="41">
        <f t="shared" ref="T71:T93" si="99">(IF($Y71=7,$K71,)+IF($Y71=21,$K71*3,)+IF($Y71=42,$K71*6,0)+IF($Y71=28,$K71*4,0)+IF($Y71=14,$K71*2,))*S71</f>
        <v>0</v>
      </c>
      <c r="U71" s="42">
        <f t="shared" ref="U71:U93" si="100">SUM(+L71+M71+N71+O71+P71+R71+T71)</f>
        <v>0</v>
      </c>
      <c r="V71" s="43">
        <f t="shared" ref="V71:V93" si="101">+U71*4.345</f>
        <v>0</v>
      </c>
      <c r="W71" s="193">
        <f t="shared" si="11"/>
        <v>12</v>
      </c>
      <c r="X71" s="44">
        <f t="shared" ref="X71:X93" si="102">IF(V71="","",$X$4*V71)</f>
        <v>0</v>
      </c>
      <c r="Y71" s="45">
        <f t="shared" ref="Y71:Y93" si="103">ROUND(J71/4.3452380952381,1)</f>
        <v>0</v>
      </c>
      <c r="Z71" s="46" t="s">
        <v>0</v>
      </c>
      <c r="AA71" s="39">
        <v>1</v>
      </c>
      <c r="AB71" s="47">
        <f t="shared" ref="AB71:AB93" si="104">+IF($Z71="M",$U71,IF($Z71="MT",$U71/2,IF(Z71="MN",$U71/2,IF($Z71="MTN",$U71/3,0))))*AA71</f>
        <v>0</v>
      </c>
      <c r="AC71" s="39">
        <v>1</v>
      </c>
      <c r="AD71" s="47">
        <f t="shared" ref="AD71:AD93" si="105">+IF($Z71="T",$U71,IF($Z71="MT",$U71/2,IF($Z71="TN",$U71/2,IF($Z71="MTN",$U71/3,0))))*AC71</f>
        <v>0</v>
      </c>
      <c r="AE71" s="39">
        <v>1</v>
      </c>
      <c r="AF71" s="47">
        <f t="shared" ref="AF71:AF93" si="106">+IF($Z71="N",$U71,IF($Z71="MN",$U71/2,IF($Z71="TN",$U71/2,IF($Z71="MTN",$U71/3,0))))*AE71</f>
        <v>0</v>
      </c>
      <c r="AG71" s="188"/>
      <c r="AH71" s="194">
        <f t="shared" ref="AH71:AH93" si="107">+$AI$4</f>
        <v>3</v>
      </c>
      <c r="AI71" s="49">
        <f t="shared" ref="AI71:AI93" si="108">IF(AJ$4=0,0,(AG71/AJ$4))</f>
        <v>0</v>
      </c>
      <c r="AJ71" s="50">
        <f t="shared" ref="AJ71:AJ93" si="109">IF(AJ$4=0,0,(AI71*AI$4/12))</f>
        <v>0</v>
      </c>
      <c r="AK71" s="188"/>
      <c r="AL71" s="194">
        <f t="shared" ref="AL71:AL93" si="110">+$AM$4</f>
        <v>3</v>
      </c>
      <c r="AM71" s="49">
        <f t="shared" ref="AM71:AM93" si="111">IF(AN$4=0,0,(AK71/AN$4))</f>
        <v>0</v>
      </c>
      <c r="AN71" s="50">
        <f t="shared" ref="AN71:AN93" si="112">IF(AN$4=0,0,(AM71*AM$4/12))</f>
        <v>0</v>
      </c>
      <c r="AO71" s="188"/>
      <c r="AP71" s="49">
        <f t="shared" ref="AP71:AP93" si="113">IF(AQ$4=0,0,(AO71/AQ$4))</f>
        <v>0</v>
      </c>
      <c r="AQ71" s="50">
        <f t="shared" ref="AQ71:AQ93" si="114">IF(AQ$4=0,0,(AP71*AP$4/12))</f>
        <v>0</v>
      </c>
      <c r="AR71" s="188"/>
      <c r="AS71" s="49">
        <f t="shared" ref="AS71:AS93" si="115">IF(AT$4=0,0,(AR71/AT$4))</f>
        <v>0</v>
      </c>
      <c r="AT71" s="50">
        <f t="shared" ref="AT71:AT93" si="116">IF(AT$4=0,0,(AS71*AS$4/12))</f>
        <v>0</v>
      </c>
      <c r="AU71" s="62"/>
      <c r="AV71" s="49">
        <f t="shared" ref="AV71:AV93" si="117">IF(AW$4=0,0,(AU71/AW$4))</f>
        <v>0</v>
      </c>
      <c r="AW71" s="50">
        <f t="shared" ref="AW71:AW93" si="118">IF(AW$4=0,0,(AV71*AV$4/12))</f>
        <v>0</v>
      </c>
      <c r="AX71" s="188"/>
      <c r="AY71" s="49">
        <f t="shared" ref="AY71:AY93" si="119">IF(AZ$4=0,0,(AX71/AZ$4))</f>
        <v>0</v>
      </c>
      <c r="AZ71" s="50">
        <f t="shared" ref="AZ71:AZ93" si="120">IF(AZ$4=0,0,(AY71*AY$4/12))</f>
        <v>0</v>
      </c>
      <c r="BA71" s="188"/>
      <c r="BB71" s="49">
        <f t="shared" ref="BB71:BB93" si="121">IF(BC$4=0,0,(BA71/BC$4))</f>
        <v>0</v>
      </c>
      <c r="BC71" s="50">
        <f t="shared" ref="BC71:BC93" si="122">IF(BC$4=0,0,(BB71*BB$4/12))</f>
        <v>0</v>
      </c>
      <c r="BD71" s="51">
        <f t="shared" ref="BD71:BD93" si="123">+AJ71+AN71+AQ71+AT71+AW71+AZ71+BC71</f>
        <v>0</v>
      </c>
    </row>
    <row r="72" spans="1:56" hidden="1">
      <c r="A72" s="32"/>
      <c r="B72" s="61"/>
      <c r="C72" s="33"/>
      <c r="D72" s="34"/>
      <c r="E72" s="35"/>
      <c r="F72" s="36"/>
      <c r="G72" s="73"/>
      <c r="H72" s="72"/>
      <c r="I72" s="74">
        <f>IF(H72=Tablas!$B$5,Tablas!$C$5,VLOOKUP(H72,Tablas!$B$5:$D$40,2,FALSE))</f>
        <v>1</v>
      </c>
      <c r="J72" s="71">
        <f>IF(I72=0,"",VLOOKUP(I72,Tablas!$C$5:$D$40,2,FALSE))</f>
        <v>0</v>
      </c>
      <c r="K72" s="37" t="str">
        <f t="shared" ref="K72:K93" si="124">IF(G72=0,"0",F72/G72)</f>
        <v>0</v>
      </c>
      <c r="L72" s="38">
        <f t="shared" si="93"/>
        <v>0</v>
      </c>
      <c r="M72" s="38">
        <f t="shared" si="94"/>
        <v>0</v>
      </c>
      <c r="N72" s="38">
        <f t="shared" si="95"/>
        <v>0</v>
      </c>
      <c r="O72" s="38">
        <f t="shared" si="96"/>
        <v>0</v>
      </c>
      <c r="P72" s="38">
        <f t="shared" si="97"/>
        <v>0</v>
      </c>
      <c r="Q72" s="39">
        <v>1</v>
      </c>
      <c r="R72" s="40">
        <f t="shared" si="98"/>
        <v>0</v>
      </c>
      <c r="S72" s="39">
        <v>1</v>
      </c>
      <c r="T72" s="41">
        <f t="shared" si="99"/>
        <v>0</v>
      </c>
      <c r="U72" s="42">
        <f t="shared" si="100"/>
        <v>0</v>
      </c>
      <c r="V72" s="43">
        <f t="shared" si="101"/>
        <v>0</v>
      </c>
      <c r="W72" s="193">
        <f t="shared" ref="W72:W93" si="125">$X$4</f>
        <v>12</v>
      </c>
      <c r="X72" s="44">
        <f t="shared" si="102"/>
        <v>0</v>
      </c>
      <c r="Y72" s="45">
        <f t="shared" si="103"/>
        <v>0</v>
      </c>
      <c r="Z72" s="46" t="s">
        <v>0</v>
      </c>
      <c r="AA72" s="39">
        <v>1</v>
      </c>
      <c r="AB72" s="47">
        <f t="shared" si="104"/>
        <v>0</v>
      </c>
      <c r="AC72" s="39">
        <v>1</v>
      </c>
      <c r="AD72" s="47">
        <f t="shared" si="105"/>
        <v>0</v>
      </c>
      <c r="AE72" s="39">
        <v>1</v>
      </c>
      <c r="AF72" s="47">
        <f t="shared" si="106"/>
        <v>0</v>
      </c>
      <c r="AG72" s="188"/>
      <c r="AH72" s="194">
        <f t="shared" si="107"/>
        <v>3</v>
      </c>
      <c r="AI72" s="49">
        <f t="shared" si="108"/>
        <v>0</v>
      </c>
      <c r="AJ72" s="50">
        <f t="shared" si="109"/>
        <v>0</v>
      </c>
      <c r="AK72" s="188"/>
      <c r="AL72" s="194">
        <f t="shared" si="110"/>
        <v>3</v>
      </c>
      <c r="AM72" s="49">
        <f t="shared" si="111"/>
        <v>0</v>
      </c>
      <c r="AN72" s="50">
        <f t="shared" si="112"/>
        <v>0</v>
      </c>
      <c r="AO72" s="188"/>
      <c r="AP72" s="49">
        <f t="shared" si="113"/>
        <v>0</v>
      </c>
      <c r="AQ72" s="50">
        <f t="shared" si="114"/>
        <v>0</v>
      </c>
      <c r="AR72" s="188"/>
      <c r="AS72" s="49">
        <f t="shared" si="115"/>
        <v>0</v>
      </c>
      <c r="AT72" s="50">
        <f t="shared" si="116"/>
        <v>0</v>
      </c>
      <c r="AU72" s="62"/>
      <c r="AV72" s="49">
        <f t="shared" si="117"/>
        <v>0</v>
      </c>
      <c r="AW72" s="50">
        <f t="shared" si="118"/>
        <v>0</v>
      </c>
      <c r="AX72" s="188"/>
      <c r="AY72" s="49">
        <f t="shared" si="119"/>
        <v>0</v>
      </c>
      <c r="AZ72" s="50">
        <f t="shared" si="120"/>
        <v>0</v>
      </c>
      <c r="BA72" s="188"/>
      <c r="BB72" s="49">
        <f t="shared" si="121"/>
        <v>0</v>
      </c>
      <c r="BC72" s="50">
        <f t="shared" si="122"/>
        <v>0</v>
      </c>
      <c r="BD72" s="51">
        <f t="shared" si="123"/>
        <v>0</v>
      </c>
    </row>
    <row r="73" spans="1:56" hidden="1">
      <c r="A73" s="32"/>
      <c r="B73" s="61"/>
      <c r="C73" s="33"/>
      <c r="D73" s="34"/>
      <c r="E73" s="35"/>
      <c r="F73" s="36"/>
      <c r="G73" s="73"/>
      <c r="H73" s="72"/>
      <c r="I73" s="74">
        <f>IF(H73=Tablas!$B$5,Tablas!$C$5,VLOOKUP(H73,Tablas!$B$5:$D$40,2,FALSE))</f>
        <v>1</v>
      </c>
      <c r="J73" s="71">
        <f>IF(I73=0,"",VLOOKUP(I73,Tablas!$C$5:$D$40,2,FALSE))</f>
        <v>0</v>
      </c>
      <c r="K73" s="37" t="str">
        <f t="shared" si="124"/>
        <v>0</v>
      </c>
      <c r="L73" s="38">
        <f t="shared" si="93"/>
        <v>0</v>
      </c>
      <c r="M73" s="38">
        <f t="shared" si="94"/>
        <v>0</v>
      </c>
      <c r="N73" s="38">
        <f t="shared" si="95"/>
        <v>0</v>
      </c>
      <c r="O73" s="38">
        <f t="shared" si="96"/>
        <v>0</v>
      </c>
      <c r="P73" s="38">
        <f t="shared" si="97"/>
        <v>0</v>
      </c>
      <c r="Q73" s="39">
        <v>1</v>
      </c>
      <c r="R73" s="40">
        <f t="shared" si="98"/>
        <v>0</v>
      </c>
      <c r="S73" s="39">
        <v>1</v>
      </c>
      <c r="T73" s="41">
        <f t="shared" si="99"/>
        <v>0</v>
      </c>
      <c r="U73" s="42">
        <f t="shared" si="100"/>
        <v>0</v>
      </c>
      <c r="V73" s="43">
        <f t="shared" si="101"/>
        <v>0</v>
      </c>
      <c r="W73" s="193">
        <f t="shared" si="125"/>
        <v>12</v>
      </c>
      <c r="X73" s="44">
        <f t="shared" si="102"/>
        <v>0</v>
      </c>
      <c r="Y73" s="45">
        <f t="shared" si="103"/>
        <v>0</v>
      </c>
      <c r="Z73" s="46" t="s">
        <v>0</v>
      </c>
      <c r="AA73" s="39">
        <v>1</v>
      </c>
      <c r="AB73" s="47">
        <f t="shared" si="104"/>
        <v>0</v>
      </c>
      <c r="AC73" s="39">
        <v>1</v>
      </c>
      <c r="AD73" s="47">
        <f t="shared" si="105"/>
        <v>0</v>
      </c>
      <c r="AE73" s="39">
        <v>1</v>
      </c>
      <c r="AF73" s="47">
        <f t="shared" si="106"/>
        <v>0</v>
      </c>
      <c r="AG73" s="188"/>
      <c r="AH73" s="194">
        <f t="shared" si="107"/>
        <v>3</v>
      </c>
      <c r="AI73" s="49">
        <f t="shared" si="108"/>
        <v>0</v>
      </c>
      <c r="AJ73" s="50">
        <f t="shared" si="109"/>
        <v>0</v>
      </c>
      <c r="AK73" s="188"/>
      <c r="AL73" s="194">
        <f t="shared" si="110"/>
        <v>3</v>
      </c>
      <c r="AM73" s="49">
        <f t="shared" si="111"/>
        <v>0</v>
      </c>
      <c r="AN73" s="50">
        <f t="shared" si="112"/>
        <v>0</v>
      </c>
      <c r="AO73" s="188"/>
      <c r="AP73" s="49">
        <f t="shared" si="113"/>
        <v>0</v>
      </c>
      <c r="AQ73" s="50">
        <f t="shared" si="114"/>
        <v>0</v>
      </c>
      <c r="AR73" s="188"/>
      <c r="AS73" s="49">
        <f t="shared" si="115"/>
        <v>0</v>
      </c>
      <c r="AT73" s="50">
        <f t="shared" si="116"/>
        <v>0</v>
      </c>
      <c r="AU73" s="62"/>
      <c r="AV73" s="49">
        <f t="shared" si="117"/>
        <v>0</v>
      </c>
      <c r="AW73" s="50">
        <f t="shared" si="118"/>
        <v>0</v>
      </c>
      <c r="AX73" s="188"/>
      <c r="AY73" s="49">
        <f t="shared" si="119"/>
        <v>0</v>
      </c>
      <c r="AZ73" s="50">
        <f t="shared" si="120"/>
        <v>0</v>
      </c>
      <c r="BA73" s="188"/>
      <c r="BB73" s="49">
        <f t="shared" si="121"/>
        <v>0</v>
      </c>
      <c r="BC73" s="50">
        <f t="shared" si="122"/>
        <v>0</v>
      </c>
      <c r="BD73" s="51">
        <f t="shared" si="123"/>
        <v>0</v>
      </c>
    </row>
    <row r="74" spans="1:56" hidden="1">
      <c r="A74" s="32"/>
      <c r="B74" s="61"/>
      <c r="C74" s="33"/>
      <c r="D74" s="34"/>
      <c r="E74" s="35"/>
      <c r="F74" s="36"/>
      <c r="G74" s="73"/>
      <c r="H74" s="72"/>
      <c r="I74" s="74">
        <f>IF(H74=Tablas!$B$5,Tablas!$C$5,VLOOKUP(H74,Tablas!$B$5:$D$40,2,FALSE))</f>
        <v>1</v>
      </c>
      <c r="J74" s="71">
        <f>IF(I74=0,"",VLOOKUP(I74,Tablas!$C$5:$D$40,2,FALSE))</f>
        <v>0</v>
      </c>
      <c r="K74" s="37" t="str">
        <f t="shared" si="124"/>
        <v>0</v>
      </c>
      <c r="L74" s="38">
        <f t="shared" si="93"/>
        <v>0</v>
      </c>
      <c r="M74" s="38">
        <f t="shared" si="94"/>
        <v>0</v>
      </c>
      <c r="N74" s="38">
        <f t="shared" si="95"/>
        <v>0</v>
      </c>
      <c r="O74" s="38">
        <f t="shared" si="96"/>
        <v>0</v>
      </c>
      <c r="P74" s="38">
        <f t="shared" si="97"/>
        <v>0</v>
      </c>
      <c r="Q74" s="39">
        <v>1</v>
      </c>
      <c r="R74" s="40">
        <f t="shared" si="98"/>
        <v>0</v>
      </c>
      <c r="S74" s="39">
        <v>1</v>
      </c>
      <c r="T74" s="41">
        <f t="shared" si="99"/>
        <v>0</v>
      </c>
      <c r="U74" s="42">
        <f t="shared" si="100"/>
        <v>0</v>
      </c>
      <c r="V74" s="43">
        <f t="shared" si="101"/>
        <v>0</v>
      </c>
      <c r="W74" s="193">
        <f t="shared" si="125"/>
        <v>12</v>
      </c>
      <c r="X74" s="44">
        <f t="shared" si="102"/>
        <v>0</v>
      </c>
      <c r="Y74" s="45">
        <f t="shared" si="103"/>
        <v>0</v>
      </c>
      <c r="Z74" s="46" t="s">
        <v>0</v>
      </c>
      <c r="AA74" s="39">
        <v>1</v>
      </c>
      <c r="AB74" s="47">
        <f t="shared" si="104"/>
        <v>0</v>
      </c>
      <c r="AC74" s="39">
        <v>1</v>
      </c>
      <c r="AD74" s="47">
        <f t="shared" si="105"/>
        <v>0</v>
      </c>
      <c r="AE74" s="39">
        <v>1</v>
      </c>
      <c r="AF74" s="47">
        <f t="shared" si="106"/>
        <v>0</v>
      </c>
      <c r="AG74" s="188"/>
      <c r="AH74" s="194">
        <f t="shared" si="107"/>
        <v>3</v>
      </c>
      <c r="AI74" s="49">
        <f t="shared" si="108"/>
        <v>0</v>
      </c>
      <c r="AJ74" s="50">
        <f t="shared" si="109"/>
        <v>0</v>
      </c>
      <c r="AK74" s="188"/>
      <c r="AL74" s="194">
        <f t="shared" si="110"/>
        <v>3</v>
      </c>
      <c r="AM74" s="49">
        <f t="shared" si="111"/>
        <v>0</v>
      </c>
      <c r="AN74" s="50">
        <f t="shared" si="112"/>
        <v>0</v>
      </c>
      <c r="AO74" s="188"/>
      <c r="AP74" s="49">
        <f t="shared" si="113"/>
        <v>0</v>
      </c>
      <c r="AQ74" s="50">
        <f t="shared" si="114"/>
        <v>0</v>
      </c>
      <c r="AR74" s="188"/>
      <c r="AS74" s="49">
        <f t="shared" si="115"/>
        <v>0</v>
      </c>
      <c r="AT74" s="50">
        <f t="shared" si="116"/>
        <v>0</v>
      </c>
      <c r="AU74" s="62"/>
      <c r="AV74" s="49">
        <f t="shared" si="117"/>
        <v>0</v>
      </c>
      <c r="AW74" s="50">
        <f t="shared" si="118"/>
        <v>0</v>
      </c>
      <c r="AX74" s="188"/>
      <c r="AY74" s="49">
        <f t="shared" si="119"/>
        <v>0</v>
      </c>
      <c r="AZ74" s="50">
        <f t="shared" si="120"/>
        <v>0</v>
      </c>
      <c r="BA74" s="188"/>
      <c r="BB74" s="49">
        <f t="shared" si="121"/>
        <v>0</v>
      </c>
      <c r="BC74" s="50">
        <f t="shared" si="122"/>
        <v>0</v>
      </c>
      <c r="BD74" s="51">
        <f t="shared" si="123"/>
        <v>0</v>
      </c>
    </row>
    <row r="75" spans="1:56" hidden="1">
      <c r="A75" s="32"/>
      <c r="B75" s="61"/>
      <c r="C75" s="33"/>
      <c r="D75" s="34"/>
      <c r="E75" s="35"/>
      <c r="F75" s="36"/>
      <c r="G75" s="73"/>
      <c r="H75" s="72"/>
      <c r="I75" s="74">
        <f>IF(H75=Tablas!$B$5,Tablas!$C$5,VLOOKUP(H75,Tablas!$B$5:$D$40,2,FALSE))</f>
        <v>1</v>
      </c>
      <c r="J75" s="71">
        <f>IF(I75=0,"",VLOOKUP(I75,Tablas!$C$5:$D$40,2,FALSE))</f>
        <v>0</v>
      </c>
      <c r="K75" s="37" t="str">
        <f t="shared" si="124"/>
        <v>0</v>
      </c>
      <c r="L75" s="38">
        <f t="shared" si="93"/>
        <v>0</v>
      </c>
      <c r="M75" s="38">
        <f t="shared" si="94"/>
        <v>0</v>
      </c>
      <c r="N75" s="38">
        <f t="shared" si="95"/>
        <v>0</v>
      </c>
      <c r="O75" s="38">
        <f t="shared" si="96"/>
        <v>0</v>
      </c>
      <c r="P75" s="38">
        <f t="shared" si="97"/>
        <v>0</v>
      </c>
      <c r="Q75" s="39">
        <v>1</v>
      </c>
      <c r="R75" s="40">
        <f t="shared" si="98"/>
        <v>0</v>
      </c>
      <c r="S75" s="39">
        <v>1</v>
      </c>
      <c r="T75" s="41">
        <f t="shared" si="99"/>
        <v>0</v>
      </c>
      <c r="U75" s="42">
        <f t="shared" si="100"/>
        <v>0</v>
      </c>
      <c r="V75" s="43">
        <f t="shared" si="101"/>
        <v>0</v>
      </c>
      <c r="W75" s="193">
        <f t="shared" si="125"/>
        <v>12</v>
      </c>
      <c r="X75" s="44">
        <f t="shared" si="102"/>
        <v>0</v>
      </c>
      <c r="Y75" s="45">
        <f t="shared" si="103"/>
        <v>0</v>
      </c>
      <c r="Z75" s="46" t="s">
        <v>0</v>
      </c>
      <c r="AA75" s="39">
        <v>1</v>
      </c>
      <c r="AB75" s="47">
        <f t="shared" si="104"/>
        <v>0</v>
      </c>
      <c r="AC75" s="39">
        <v>1</v>
      </c>
      <c r="AD75" s="47">
        <f t="shared" si="105"/>
        <v>0</v>
      </c>
      <c r="AE75" s="39">
        <v>1</v>
      </c>
      <c r="AF75" s="47">
        <f t="shared" si="106"/>
        <v>0</v>
      </c>
      <c r="AG75" s="188"/>
      <c r="AH75" s="194">
        <f t="shared" si="107"/>
        <v>3</v>
      </c>
      <c r="AI75" s="49">
        <f t="shared" si="108"/>
        <v>0</v>
      </c>
      <c r="AJ75" s="50">
        <f t="shared" si="109"/>
        <v>0</v>
      </c>
      <c r="AK75" s="188"/>
      <c r="AL75" s="194">
        <f t="shared" si="110"/>
        <v>3</v>
      </c>
      <c r="AM75" s="49">
        <f t="shared" si="111"/>
        <v>0</v>
      </c>
      <c r="AN75" s="50">
        <f t="shared" si="112"/>
        <v>0</v>
      </c>
      <c r="AO75" s="188"/>
      <c r="AP75" s="49">
        <f t="shared" si="113"/>
        <v>0</v>
      </c>
      <c r="AQ75" s="50">
        <f t="shared" si="114"/>
        <v>0</v>
      </c>
      <c r="AR75" s="188"/>
      <c r="AS75" s="49">
        <f t="shared" si="115"/>
        <v>0</v>
      </c>
      <c r="AT75" s="50">
        <f t="shared" si="116"/>
        <v>0</v>
      </c>
      <c r="AU75" s="62"/>
      <c r="AV75" s="49">
        <f t="shared" si="117"/>
        <v>0</v>
      </c>
      <c r="AW75" s="50">
        <f t="shared" si="118"/>
        <v>0</v>
      </c>
      <c r="AX75" s="188"/>
      <c r="AY75" s="49">
        <f t="shared" si="119"/>
        <v>0</v>
      </c>
      <c r="AZ75" s="50">
        <f t="shared" si="120"/>
        <v>0</v>
      </c>
      <c r="BA75" s="188"/>
      <c r="BB75" s="49">
        <f t="shared" si="121"/>
        <v>0</v>
      </c>
      <c r="BC75" s="50">
        <f t="shared" si="122"/>
        <v>0</v>
      </c>
      <c r="BD75" s="51">
        <f t="shared" si="123"/>
        <v>0</v>
      </c>
    </row>
    <row r="76" spans="1:56" hidden="1">
      <c r="A76" s="32"/>
      <c r="B76" s="61"/>
      <c r="C76" s="33"/>
      <c r="D76" s="34"/>
      <c r="E76" s="35"/>
      <c r="F76" s="36"/>
      <c r="G76" s="73"/>
      <c r="H76" s="72"/>
      <c r="I76" s="74">
        <f>IF(H76=Tablas!$B$5,Tablas!$C$5,VLOOKUP(H76,Tablas!$B$5:$D$40,2,FALSE))</f>
        <v>1</v>
      </c>
      <c r="J76" s="71">
        <f>IF(I76=0,"",VLOOKUP(I76,Tablas!$C$5:$D$40,2,FALSE))</f>
        <v>0</v>
      </c>
      <c r="K76" s="37" t="str">
        <f t="shared" si="124"/>
        <v>0</v>
      </c>
      <c r="L76" s="38">
        <f t="shared" si="93"/>
        <v>0</v>
      </c>
      <c r="M76" s="38">
        <f t="shared" si="94"/>
        <v>0</v>
      </c>
      <c r="N76" s="38">
        <f t="shared" si="95"/>
        <v>0</v>
      </c>
      <c r="O76" s="38">
        <f t="shared" si="96"/>
        <v>0</v>
      </c>
      <c r="P76" s="38">
        <f t="shared" si="97"/>
        <v>0</v>
      </c>
      <c r="Q76" s="39">
        <v>1</v>
      </c>
      <c r="R76" s="40">
        <f t="shared" si="98"/>
        <v>0</v>
      </c>
      <c r="S76" s="39">
        <v>1</v>
      </c>
      <c r="T76" s="41">
        <f t="shared" si="99"/>
        <v>0</v>
      </c>
      <c r="U76" s="42">
        <f t="shared" si="100"/>
        <v>0</v>
      </c>
      <c r="V76" s="43">
        <f t="shared" si="101"/>
        <v>0</v>
      </c>
      <c r="W76" s="193">
        <f t="shared" si="125"/>
        <v>12</v>
      </c>
      <c r="X76" s="44">
        <f t="shared" si="102"/>
        <v>0</v>
      </c>
      <c r="Y76" s="45">
        <f t="shared" si="103"/>
        <v>0</v>
      </c>
      <c r="Z76" s="46" t="s">
        <v>0</v>
      </c>
      <c r="AA76" s="39">
        <v>1</v>
      </c>
      <c r="AB76" s="47">
        <f t="shared" si="104"/>
        <v>0</v>
      </c>
      <c r="AC76" s="39">
        <v>1</v>
      </c>
      <c r="AD76" s="47">
        <f t="shared" si="105"/>
        <v>0</v>
      </c>
      <c r="AE76" s="39">
        <v>1</v>
      </c>
      <c r="AF76" s="47">
        <f t="shared" si="106"/>
        <v>0</v>
      </c>
      <c r="AG76" s="188"/>
      <c r="AH76" s="194">
        <f t="shared" si="107"/>
        <v>3</v>
      </c>
      <c r="AI76" s="49">
        <f t="shared" si="108"/>
        <v>0</v>
      </c>
      <c r="AJ76" s="50">
        <f t="shared" si="109"/>
        <v>0</v>
      </c>
      <c r="AK76" s="188"/>
      <c r="AL76" s="194">
        <f t="shared" si="110"/>
        <v>3</v>
      </c>
      <c r="AM76" s="49">
        <f t="shared" si="111"/>
        <v>0</v>
      </c>
      <c r="AN76" s="50">
        <f t="shared" si="112"/>
        <v>0</v>
      </c>
      <c r="AO76" s="188"/>
      <c r="AP76" s="49">
        <f t="shared" si="113"/>
        <v>0</v>
      </c>
      <c r="AQ76" s="50">
        <f t="shared" si="114"/>
        <v>0</v>
      </c>
      <c r="AR76" s="188"/>
      <c r="AS76" s="49">
        <f t="shared" si="115"/>
        <v>0</v>
      </c>
      <c r="AT76" s="50">
        <f t="shared" si="116"/>
        <v>0</v>
      </c>
      <c r="AU76" s="62"/>
      <c r="AV76" s="49">
        <f t="shared" si="117"/>
        <v>0</v>
      </c>
      <c r="AW76" s="50">
        <f t="shared" si="118"/>
        <v>0</v>
      </c>
      <c r="AX76" s="188"/>
      <c r="AY76" s="49">
        <f t="shared" si="119"/>
        <v>0</v>
      </c>
      <c r="AZ76" s="50">
        <f t="shared" si="120"/>
        <v>0</v>
      </c>
      <c r="BA76" s="188"/>
      <c r="BB76" s="49">
        <f t="shared" si="121"/>
        <v>0</v>
      </c>
      <c r="BC76" s="50">
        <f t="shared" si="122"/>
        <v>0</v>
      </c>
      <c r="BD76" s="51">
        <f t="shared" si="123"/>
        <v>0</v>
      </c>
    </row>
    <row r="77" spans="1:56" hidden="1">
      <c r="A77" s="32"/>
      <c r="B77" s="61"/>
      <c r="C77" s="33"/>
      <c r="D77" s="34"/>
      <c r="E77" s="35"/>
      <c r="F77" s="36"/>
      <c r="G77" s="73"/>
      <c r="H77" s="72"/>
      <c r="I77" s="74">
        <f>IF(H77=Tablas!$B$5,Tablas!$C$5,VLOOKUP(H77,Tablas!$B$5:$D$40,2,FALSE))</f>
        <v>1</v>
      </c>
      <c r="J77" s="71">
        <f>IF(I77=0,"",VLOOKUP(I77,Tablas!$C$5:$D$40,2,FALSE))</f>
        <v>0</v>
      </c>
      <c r="K77" s="37" t="str">
        <f t="shared" si="124"/>
        <v>0</v>
      </c>
      <c r="L77" s="38">
        <f t="shared" si="93"/>
        <v>0</v>
      </c>
      <c r="M77" s="38">
        <f t="shared" si="94"/>
        <v>0</v>
      </c>
      <c r="N77" s="38">
        <f t="shared" si="95"/>
        <v>0</v>
      </c>
      <c r="O77" s="38">
        <f t="shared" si="96"/>
        <v>0</v>
      </c>
      <c r="P77" s="38">
        <f t="shared" si="97"/>
        <v>0</v>
      </c>
      <c r="Q77" s="39">
        <v>1</v>
      </c>
      <c r="R77" s="40">
        <f t="shared" si="98"/>
        <v>0</v>
      </c>
      <c r="S77" s="39">
        <v>1</v>
      </c>
      <c r="T77" s="41">
        <f t="shared" si="99"/>
        <v>0</v>
      </c>
      <c r="U77" s="42">
        <f t="shared" si="100"/>
        <v>0</v>
      </c>
      <c r="V77" s="43">
        <f t="shared" si="101"/>
        <v>0</v>
      </c>
      <c r="W77" s="193">
        <f t="shared" si="125"/>
        <v>12</v>
      </c>
      <c r="X77" s="44">
        <f t="shared" si="102"/>
        <v>0</v>
      </c>
      <c r="Y77" s="45">
        <f t="shared" si="103"/>
        <v>0</v>
      </c>
      <c r="Z77" s="46" t="s">
        <v>0</v>
      </c>
      <c r="AA77" s="39">
        <v>1</v>
      </c>
      <c r="AB77" s="47">
        <f t="shared" si="104"/>
        <v>0</v>
      </c>
      <c r="AC77" s="39">
        <v>1</v>
      </c>
      <c r="AD77" s="47">
        <f t="shared" si="105"/>
        <v>0</v>
      </c>
      <c r="AE77" s="39">
        <v>1</v>
      </c>
      <c r="AF77" s="47">
        <f t="shared" si="106"/>
        <v>0</v>
      </c>
      <c r="AG77" s="188"/>
      <c r="AH77" s="194">
        <f t="shared" si="107"/>
        <v>3</v>
      </c>
      <c r="AI77" s="49">
        <f t="shared" si="108"/>
        <v>0</v>
      </c>
      <c r="AJ77" s="50">
        <f t="shared" si="109"/>
        <v>0</v>
      </c>
      <c r="AK77" s="188"/>
      <c r="AL77" s="194">
        <f t="shared" si="110"/>
        <v>3</v>
      </c>
      <c r="AM77" s="49">
        <f t="shared" si="111"/>
        <v>0</v>
      </c>
      <c r="AN77" s="50">
        <f t="shared" si="112"/>
        <v>0</v>
      </c>
      <c r="AO77" s="188"/>
      <c r="AP77" s="49">
        <f t="shared" si="113"/>
        <v>0</v>
      </c>
      <c r="AQ77" s="50">
        <f t="shared" si="114"/>
        <v>0</v>
      </c>
      <c r="AR77" s="188"/>
      <c r="AS77" s="49">
        <f t="shared" si="115"/>
        <v>0</v>
      </c>
      <c r="AT77" s="50">
        <f t="shared" si="116"/>
        <v>0</v>
      </c>
      <c r="AU77" s="62"/>
      <c r="AV77" s="49">
        <f t="shared" si="117"/>
        <v>0</v>
      </c>
      <c r="AW77" s="50">
        <f t="shared" si="118"/>
        <v>0</v>
      </c>
      <c r="AX77" s="188"/>
      <c r="AY77" s="49">
        <f t="shared" si="119"/>
        <v>0</v>
      </c>
      <c r="AZ77" s="50">
        <f t="shared" si="120"/>
        <v>0</v>
      </c>
      <c r="BA77" s="188"/>
      <c r="BB77" s="49">
        <f t="shared" si="121"/>
        <v>0</v>
      </c>
      <c r="BC77" s="50">
        <f t="shared" si="122"/>
        <v>0</v>
      </c>
      <c r="BD77" s="51">
        <f t="shared" si="123"/>
        <v>0</v>
      </c>
    </row>
    <row r="78" spans="1:56" hidden="1">
      <c r="A78" s="32"/>
      <c r="B78" s="61"/>
      <c r="C78" s="33"/>
      <c r="D78" s="34"/>
      <c r="E78" s="35"/>
      <c r="F78" s="36"/>
      <c r="G78" s="73"/>
      <c r="H78" s="72"/>
      <c r="I78" s="74">
        <f>IF(H78=Tablas!$B$5,Tablas!$C$5,VLOOKUP(H78,Tablas!$B$5:$D$40,2,FALSE))</f>
        <v>1</v>
      </c>
      <c r="J78" s="71">
        <f>IF(I78=0,"",VLOOKUP(I78,Tablas!$C$5:$D$40,2,FALSE))</f>
        <v>0</v>
      </c>
      <c r="K78" s="37" t="str">
        <f t="shared" si="124"/>
        <v>0</v>
      </c>
      <c r="L78" s="38">
        <f t="shared" si="93"/>
        <v>0</v>
      </c>
      <c r="M78" s="38">
        <f t="shared" si="94"/>
        <v>0</v>
      </c>
      <c r="N78" s="38">
        <f t="shared" si="95"/>
        <v>0</v>
      </c>
      <c r="O78" s="38">
        <f t="shared" si="96"/>
        <v>0</v>
      </c>
      <c r="P78" s="38">
        <f t="shared" si="97"/>
        <v>0</v>
      </c>
      <c r="Q78" s="39">
        <v>1</v>
      </c>
      <c r="R78" s="40">
        <f t="shared" si="98"/>
        <v>0</v>
      </c>
      <c r="S78" s="39">
        <v>1</v>
      </c>
      <c r="T78" s="41">
        <f t="shared" si="99"/>
        <v>0</v>
      </c>
      <c r="U78" s="42">
        <f t="shared" si="100"/>
        <v>0</v>
      </c>
      <c r="V78" s="43">
        <f t="shared" si="101"/>
        <v>0</v>
      </c>
      <c r="W78" s="193">
        <f t="shared" si="125"/>
        <v>12</v>
      </c>
      <c r="X78" s="44">
        <f t="shared" si="102"/>
        <v>0</v>
      </c>
      <c r="Y78" s="45">
        <f t="shared" si="103"/>
        <v>0</v>
      </c>
      <c r="Z78" s="46" t="s">
        <v>0</v>
      </c>
      <c r="AA78" s="39">
        <v>1</v>
      </c>
      <c r="AB78" s="47">
        <f t="shared" si="104"/>
        <v>0</v>
      </c>
      <c r="AC78" s="39">
        <v>1</v>
      </c>
      <c r="AD78" s="47">
        <f t="shared" si="105"/>
        <v>0</v>
      </c>
      <c r="AE78" s="39">
        <v>1</v>
      </c>
      <c r="AF78" s="47">
        <f t="shared" si="106"/>
        <v>0</v>
      </c>
      <c r="AG78" s="188"/>
      <c r="AH78" s="194">
        <f t="shared" si="107"/>
        <v>3</v>
      </c>
      <c r="AI78" s="49">
        <f t="shared" si="108"/>
        <v>0</v>
      </c>
      <c r="AJ78" s="50">
        <f t="shared" si="109"/>
        <v>0</v>
      </c>
      <c r="AK78" s="188"/>
      <c r="AL78" s="194">
        <f t="shared" si="110"/>
        <v>3</v>
      </c>
      <c r="AM78" s="49">
        <f t="shared" si="111"/>
        <v>0</v>
      </c>
      <c r="AN78" s="50">
        <f t="shared" si="112"/>
        <v>0</v>
      </c>
      <c r="AO78" s="188"/>
      <c r="AP78" s="49">
        <f t="shared" si="113"/>
        <v>0</v>
      </c>
      <c r="AQ78" s="50">
        <f t="shared" si="114"/>
        <v>0</v>
      </c>
      <c r="AR78" s="188"/>
      <c r="AS78" s="49">
        <f t="shared" si="115"/>
        <v>0</v>
      </c>
      <c r="AT78" s="50">
        <f t="shared" si="116"/>
        <v>0</v>
      </c>
      <c r="AU78" s="62"/>
      <c r="AV78" s="49">
        <f t="shared" si="117"/>
        <v>0</v>
      </c>
      <c r="AW78" s="50">
        <f t="shared" si="118"/>
        <v>0</v>
      </c>
      <c r="AX78" s="188"/>
      <c r="AY78" s="49">
        <f t="shared" si="119"/>
        <v>0</v>
      </c>
      <c r="AZ78" s="50">
        <f t="shared" si="120"/>
        <v>0</v>
      </c>
      <c r="BA78" s="188"/>
      <c r="BB78" s="49">
        <f t="shared" si="121"/>
        <v>0</v>
      </c>
      <c r="BC78" s="50">
        <f t="shared" si="122"/>
        <v>0</v>
      </c>
      <c r="BD78" s="51">
        <f t="shared" si="123"/>
        <v>0</v>
      </c>
    </row>
    <row r="79" spans="1:56" hidden="1">
      <c r="A79" s="32"/>
      <c r="B79" s="61"/>
      <c r="C79" s="33"/>
      <c r="D79" s="34"/>
      <c r="E79" s="35"/>
      <c r="F79" s="36"/>
      <c r="G79" s="73"/>
      <c r="H79" s="72"/>
      <c r="I79" s="74">
        <f>IF(H79=Tablas!$B$5,Tablas!$C$5,VLOOKUP(H79,Tablas!$B$5:$D$40,2,FALSE))</f>
        <v>1</v>
      </c>
      <c r="J79" s="71">
        <f>IF(I79=0,"",VLOOKUP(I79,Tablas!$C$5:$D$40,2,FALSE))</f>
        <v>0</v>
      </c>
      <c r="K79" s="37" t="str">
        <f t="shared" si="124"/>
        <v>0</v>
      </c>
      <c r="L79" s="38">
        <f t="shared" si="93"/>
        <v>0</v>
      </c>
      <c r="M79" s="38">
        <f t="shared" si="94"/>
        <v>0</v>
      </c>
      <c r="N79" s="38">
        <f t="shared" si="95"/>
        <v>0</v>
      </c>
      <c r="O79" s="38">
        <f t="shared" si="96"/>
        <v>0</v>
      </c>
      <c r="P79" s="38">
        <f t="shared" si="97"/>
        <v>0</v>
      </c>
      <c r="Q79" s="39">
        <v>1</v>
      </c>
      <c r="R79" s="40">
        <f t="shared" si="98"/>
        <v>0</v>
      </c>
      <c r="S79" s="39">
        <v>1</v>
      </c>
      <c r="T79" s="41">
        <f t="shared" si="99"/>
        <v>0</v>
      </c>
      <c r="U79" s="42">
        <f t="shared" si="100"/>
        <v>0</v>
      </c>
      <c r="V79" s="43">
        <f t="shared" si="101"/>
        <v>0</v>
      </c>
      <c r="W79" s="193">
        <f t="shared" si="125"/>
        <v>12</v>
      </c>
      <c r="X79" s="44">
        <f t="shared" si="102"/>
        <v>0</v>
      </c>
      <c r="Y79" s="45">
        <f t="shared" si="103"/>
        <v>0</v>
      </c>
      <c r="Z79" s="46" t="s">
        <v>0</v>
      </c>
      <c r="AA79" s="39">
        <v>1</v>
      </c>
      <c r="AB79" s="47">
        <f t="shared" si="104"/>
        <v>0</v>
      </c>
      <c r="AC79" s="39">
        <v>1</v>
      </c>
      <c r="AD79" s="47">
        <f t="shared" si="105"/>
        <v>0</v>
      </c>
      <c r="AE79" s="39">
        <v>1</v>
      </c>
      <c r="AF79" s="47">
        <f t="shared" si="106"/>
        <v>0</v>
      </c>
      <c r="AG79" s="188"/>
      <c r="AH79" s="194">
        <f t="shared" si="107"/>
        <v>3</v>
      </c>
      <c r="AI79" s="49">
        <f t="shared" si="108"/>
        <v>0</v>
      </c>
      <c r="AJ79" s="50">
        <f t="shared" si="109"/>
        <v>0</v>
      </c>
      <c r="AK79" s="188"/>
      <c r="AL79" s="194">
        <f t="shared" si="110"/>
        <v>3</v>
      </c>
      <c r="AM79" s="49">
        <f t="shared" si="111"/>
        <v>0</v>
      </c>
      <c r="AN79" s="50">
        <f t="shared" si="112"/>
        <v>0</v>
      </c>
      <c r="AO79" s="188"/>
      <c r="AP79" s="49">
        <f t="shared" si="113"/>
        <v>0</v>
      </c>
      <c r="AQ79" s="50">
        <f t="shared" si="114"/>
        <v>0</v>
      </c>
      <c r="AR79" s="188"/>
      <c r="AS79" s="49">
        <f t="shared" si="115"/>
        <v>0</v>
      </c>
      <c r="AT79" s="50">
        <f t="shared" si="116"/>
        <v>0</v>
      </c>
      <c r="AU79" s="62"/>
      <c r="AV79" s="49">
        <f t="shared" si="117"/>
        <v>0</v>
      </c>
      <c r="AW79" s="50">
        <f t="shared" si="118"/>
        <v>0</v>
      </c>
      <c r="AX79" s="188"/>
      <c r="AY79" s="49">
        <f t="shared" si="119"/>
        <v>0</v>
      </c>
      <c r="AZ79" s="50">
        <f t="shared" si="120"/>
        <v>0</v>
      </c>
      <c r="BA79" s="188"/>
      <c r="BB79" s="49">
        <f t="shared" si="121"/>
        <v>0</v>
      </c>
      <c r="BC79" s="50">
        <f t="shared" si="122"/>
        <v>0</v>
      </c>
      <c r="BD79" s="51">
        <f t="shared" si="123"/>
        <v>0</v>
      </c>
    </row>
    <row r="80" spans="1:56" hidden="1">
      <c r="A80" s="32"/>
      <c r="B80" s="61"/>
      <c r="C80" s="33"/>
      <c r="D80" s="34"/>
      <c r="E80" s="35"/>
      <c r="F80" s="36"/>
      <c r="G80" s="73"/>
      <c r="H80" s="72"/>
      <c r="I80" s="74">
        <f>IF(H80=Tablas!$B$5,Tablas!$C$5,VLOOKUP(H80,Tablas!$B$5:$D$40,2,FALSE))</f>
        <v>1</v>
      </c>
      <c r="J80" s="71">
        <f>IF(I80=0,"",VLOOKUP(I80,Tablas!$C$5:$D$40,2,FALSE))</f>
        <v>0</v>
      </c>
      <c r="K80" s="37" t="str">
        <f t="shared" si="124"/>
        <v>0</v>
      </c>
      <c r="L80" s="38">
        <f t="shared" si="93"/>
        <v>0</v>
      </c>
      <c r="M80" s="38">
        <f t="shared" si="94"/>
        <v>0</v>
      </c>
      <c r="N80" s="38">
        <f t="shared" si="95"/>
        <v>0</v>
      </c>
      <c r="O80" s="38">
        <f t="shared" si="96"/>
        <v>0</v>
      </c>
      <c r="P80" s="38">
        <f t="shared" si="97"/>
        <v>0</v>
      </c>
      <c r="Q80" s="39">
        <v>1</v>
      </c>
      <c r="R80" s="40">
        <f t="shared" si="98"/>
        <v>0</v>
      </c>
      <c r="S80" s="39">
        <v>1</v>
      </c>
      <c r="T80" s="41">
        <f t="shared" si="99"/>
        <v>0</v>
      </c>
      <c r="U80" s="42">
        <f t="shared" si="100"/>
        <v>0</v>
      </c>
      <c r="V80" s="43">
        <f t="shared" si="101"/>
        <v>0</v>
      </c>
      <c r="W80" s="193">
        <f t="shared" si="125"/>
        <v>12</v>
      </c>
      <c r="X80" s="44">
        <f t="shared" si="102"/>
        <v>0</v>
      </c>
      <c r="Y80" s="45">
        <f t="shared" si="103"/>
        <v>0</v>
      </c>
      <c r="Z80" s="46" t="s">
        <v>0</v>
      </c>
      <c r="AA80" s="39">
        <v>1</v>
      </c>
      <c r="AB80" s="47">
        <f t="shared" si="104"/>
        <v>0</v>
      </c>
      <c r="AC80" s="39">
        <v>1</v>
      </c>
      <c r="AD80" s="47">
        <f t="shared" si="105"/>
        <v>0</v>
      </c>
      <c r="AE80" s="39">
        <v>1</v>
      </c>
      <c r="AF80" s="47">
        <f t="shared" si="106"/>
        <v>0</v>
      </c>
      <c r="AG80" s="188"/>
      <c r="AH80" s="194">
        <f t="shared" si="107"/>
        <v>3</v>
      </c>
      <c r="AI80" s="49">
        <f t="shared" si="108"/>
        <v>0</v>
      </c>
      <c r="AJ80" s="50">
        <f t="shared" si="109"/>
        <v>0</v>
      </c>
      <c r="AK80" s="188"/>
      <c r="AL80" s="194">
        <f t="shared" si="110"/>
        <v>3</v>
      </c>
      <c r="AM80" s="49">
        <f t="shared" si="111"/>
        <v>0</v>
      </c>
      <c r="AN80" s="50">
        <f t="shared" si="112"/>
        <v>0</v>
      </c>
      <c r="AO80" s="188"/>
      <c r="AP80" s="49">
        <f t="shared" si="113"/>
        <v>0</v>
      </c>
      <c r="AQ80" s="50">
        <f t="shared" si="114"/>
        <v>0</v>
      </c>
      <c r="AR80" s="188"/>
      <c r="AS80" s="49">
        <f t="shared" si="115"/>
        <v>0</v>
      </c>
      <c r="AT80" s="50">
        <f t="shared" si="116"/>
        <v>0</v>
      </c>
      <c r="AU80" s="62"/>
      <c r="AV80" s="49">
        <f t="shared" si="117"/>
        <v>0</v>
      </c>
      <c r="AW80" s="50">
        <f t="shared" si="118"/>
        <v>0</v>
      </c>
      <c r="AX80" s="188"/>
      <c r="AY80" s="49">
        <f t="shared" si="119"/>
        <v>0</v>
      </c>
      <c r="AZ80" s="50">
        <f t="shared" si="120"/>
        <v>0</v>
      </c>
      <c r="BA80" s="188"/>
      <c r="BB80" s="49">
        <f t="shared" si="121"/>
        <v>0</v>
      </c>
      <c r="BC80" s="50">
        <f t="shared" si="122"/>
        <v>0</v>
      </c>
      <c r="BD80" s="51">
        <f t="shared" si="123"/>
        <v>0</v>
      </c>
    </row>
    <row r="81" spans="1:56" hidden="1">
      <c r="A81" s="32"/>
      <c r="B81" s="61"/>
      <c r="C81" s="33"/>
      <c r="D81" s="34"/>
      <c r="E81" s="35"/>
      <c r="F81" s="36"/>
      <c r="G81" s="73"/>
      <c r="H81" s="72"/>
      <c r="I81" s="74">
        <f>IF(H81=Tablas!$B$5,Tablas!$C$5,VLOOKUP(H81,Tablas!$B$5:$D$40,2,FALSE))</f>
        <v>1</v>
      </c>
      <c r="J81" s="71">
        <f>IF(I81=0,"",VLOOKUP(I81,Tablas!$C$5:$D$40,2,FALSE))</f>
        <v>0</v>
      </c>
      <c r="K81" s="37" t="str">
        <f t="shared" si="124"/>
        <v>0</v>
      </c>
      <c r="L81" s="38">
        <f t="shared" si="93"/>
        <v>0</v>
      </c>
      <c r="M81" s="38">
        <f t="shared" si="94"/>
        <v>0</v>
      </c>
      <c r="N81" s="38">
        <f t="shared" si="95"/>
        <v>0</v>
      </c>
      <c r="O81" s="38">
        <f t="shared" si="96"/>
        <v>0</v>
      </c>
      <c r="P81" s="38">
        <f t="shared" si="97"/>
        <v>0</v>
      </c>
      <c r="Q81" s="39">
        <v>1</v>
      </c>
      <c r="R81" s="40">
        <f t="shared" si="98"/>
        <v>0</v>
      </c>
      <c r="S81" s="39">
        <v>1</v>
      </c>
      <c r="T81" s="41">
        <f t="shared" si="99"/>
        <v>0</v>
      </c>
      <c r="U81" s="42">
        <f t="shared" si="100"/>
        <v>0</v>
      </c>
      <c r="V81" s="43">
        <f t="shared" si="101"/>
        <v>0</v>
      </c>
      <c r="W81" s="193">
        <f t="shared" si="125"/>
        <v>12</v>
      </c>
      <c r="X81" s="44">
        <f t="shared" si="102"/>
        <v>0</v>
      </c>
      <c r="Y81" s="45">
        <f t="shared" si="103"/>
        <v>0</v>
      </c>
      <c r="Z81" s="46" t="s">
        <v>0</v>
      </c>
      <c r="AA81" s="39">
        <v>1</v>
      </c>
      <c r="AB81" s="47">
        <f t="shared" si="104"/>
        <v>0</v>
      </c>
      <c r="AC81" s="39">
        <v>1</v>
      </c>
      <c r="AD81" s="47">
        <f t="shared" si="105"/>
        <v>0</v>
      </c>
      <c r="AE81" s="39">
        <v>1</v>
      </c>
      <c r="AF81" s="47">
        <f t="shared" si="106"/>
        <v>0</v>
      </c>
      <c r="AG81" s="188"/>
      <c r="AH81" s="194">
        <f t="shared" si="107"/>
        <v>3</v>
      </c>
      <c r="AI81" s="49">
        <f t="shared" si="108"/>
        <v>0</v>
      </c>
      <c r="AJ81" s="50">
        <f t="shared" si="109"/>
        <v>0</v>
      </c>
      <c r="AK81" s="188"/>
      <c r="AL81" s="194">
        <f t="shared" si="110"/>
        <v>3</v>
      </c>
      <c r="AM81" s="49">
        <f t="shared" si="111"/>
        <v>0</v>
      </c>
      <c r="AN81" s="50">
        <f t="shared" si="112"/>
        <v>0</v>
      </c>
      <c r="AO81" s="188"/>
      <c r="AP81" s="49">
        <f t="shared" si="113"/>
        <v>0</v>
      </c>
      <c r="AQ81" s="50">
        <f t="shared" si="114"/>
        <v>0</v>
      </c>
      <c r="AR81" s="188"/>
      <c r="AS81" s="49">
        <f t="shared" si="115"/>
        <v>0</v>
      </c>
      <c r="AT81" s="50">
        <f t="shared" si="116"/>
        <v>0</v>
      </c>
      <c r="AU81" s="62"/>
      <c r="AV81" s="49">
        <f t="shared" si="117"/>
        <v>0</v>
      </c>
      <c r="AW81" s="50">
        <f t="shared" si="118"/>
        <v>0</v>
      </c>
      <c r="AX81" s="188"/>
      <c r="AY81" s="49">
        <f t="shared" si="119"/>
        <v>0</v>
      </c>
      <c r="AZ81" s="50">
        <f t="shared" si="120"/>
        <v>0</v>
      </c>
      <c r="BA81" s="188"/>
      <c r="BB81" s="49">
        <f t="shared" si="121"/>
        <v>0</v>
      </c>
      <c r="BC81" s="50">
        <f t="shared" si="122"/>
        <v>0</v>
      </c>
      <c r="BD81" s="51">
        <f t="shared" si="123"/>
        <v>0</v>
      </c>
    </row>
    <row r="82" spans="1:56" hidden="1">
      <c r="A82" s="32"/>
      <c r="B82" s="61"/>
      <c r="C82" s="33"/>
      <c r="D82" s="34"/>
      <c r="E82" s="35"/>
      <c r="F82" s="36"/>
      <c r="G82" s="73"/>
      <c r="H82" s="72"/>
      <c r="I82" s="74">
        <f>IF(H82=Tablas!$B$5,Tablas!$C$5,VLOOKUP(H82,Tablas!$B$5:$D$40,2,FALSE))</f>
        <v>1</v>
      </c>
      <c r="J82" s="71">
        <f>IF(I82=0,"",VLOOKUP(I82,Tablas!$C$5:$D$40,2,FALSE))</f>
        <v>0</v>
      </c>
      <c r="K82" s="37" t="str">
        <f t="shared" si="124"/>
        <v>0</v>
      </c>
      <c r="L82" s="38">
        <f t="shared" si="93"/>
        <v>0</v>
      </c>
      <c r="M82" s="38">
        <f t="shared" si="94"/>
        <v>0</v>
      </c>
      <c r="N82" s="38">
        <f t="shared" si="95"/>
        <v>0</v>
      </c>
      <c r="O82" s="38">
        <f t="shared" si="96"/>
        <v>0</v>
      </c>
      <c r="P82" s="38">
        <f t="shared" si="97"/>
        <v>0</v>
      </c>
      <c r="Q82" s="39">
        <v>1</v>
      </c>
      <c r="R82" s="40">
        <f t="shared" si="98"/>
        <v>0</v>
      </c>
      <c r="S82" s="39">
        <v>1</v>
      </c>
      <c r="T82" s="41">
        <f t="shared" si="99"/>
        <v>0</v>
      </c>
      <c r="U82" s="42">
        <f t="shared" si="100"/>
        <v>0</v>
      </c>
      <c r="V82" s="43">
        <f t="shared" si="101"/>
        <v>0</v>
      </c>
      <c r="W82" s="193">
        <f t="shared" si="125"/>
        <v>12</v>
      </c>
      <c r="X82" s="44">
        <f t="shared" si="102"/>
        <v>0</v>
      </c>
      <c r="Y82" s="45">
        <f t="shared" si="103"/>
        <v>0</v>
      </c>
      <c r="Z82" s="46" t="s">
        <v>0</v>
      </c>
      <c r="AA82" s="39">
        <v>1</v>
      </c>
      <c r="AB82" s="47">
        <f t="shared" si="104"/>
        <v>0</v>
      </c>
      <c r="AC82" s="39">
        <v>1</v>
      </c>
      <c r="AD82" s="47">
        <f t="shared" si="105"/>
        <v>0</v>
      </c>
      <c r="AE82" s="39">
        <v>1</v>
      </c>
      <c r="AF82" s="47">
        <f t="shared" si="106"/>
        <v>0</v>
      </c>
      <c r="AG82" s="188"/>
      <c r="AH82" s="194">
        <f t="shared" si="107"/>
        <v>3</v>
      </c>
      <c r="AI82" s="49">
        <f t="shared" si="108"/>
        <v>0</v>
      </c>
      <c r="AJ82" s="50">
        <f t="shared" si="109"/>
        <v>0</v>
      </c>
      <c r="AK82" s="188"/>
      <c r="AL82" s="194">
        <f t="shared" si="110"/>
        <v>3</v>
      </c>
      <c r="AM82" s="49">
        <f t="shared" si="111"/>
        <v>0</v>
      </c>
      <c r="AN82" s="50">
        <f t="shared" si="112"/>
        <v>0</v>
      </c>
      <c r="AO82" s="188"/>
      <c r="AP82" s="49">
        <f t="shared" si="113"/>
        <v>0</v>
      </c>
      <c r="AQ82" s="50">
        <f t="shared" si="114"/>
        <v>0</v>
      </c>
      <c r="AR82" s="188"/>
      <c r="AS82" s="49">
        <f t="shared" si="115"/>
        <v>0</v>
      </c>
      <c r="AT82" s="50">
        <f t="shared" si="116"/>
        <v>0</v>
      </c>
      <c r="AU82" s="62"/>
      <c r="AV82" s="49">
        <f t="shared" si="117"/>
        <v>0</v>
      </c>
      <c r="AW82" s="50">
        <f t="shared" si="118"/>
        <v>0</v>
      </c>
      <c r="AX82" s="188"/>
      <c r="AY82" s="49">
        <f t="shared" si="119"/>
        <v>0</v>
      </c>
      <c r="AZ82" s="50">
        <f t="shared" si="120"/>
        <v>0</v>
      </c>
      <c r="BA82" s="188"/>
      <c r="BB82" s="49">
        <f t="shared" si="121"/>
        <v>0</v>
      </c>
      <c r="BC82" s="50">
        <f t="shared" si="122"/>
        <v>0</v>
      </c>
      <c r="BD82" s="51">
        <f t="shared" si="123"/>
        <v>0</v>
      </c>
    </row>
    <row r="83" spans="1:56" hidden="1">
      <c r="A83" s="32"/>
      <c r="B83" s="61"/>
      <c r="C83" s="33"/>
      <c r="D83" s="34"/>
      <c r="E83" s="35"/>
      <c r="F83" s="36"/>
      <c r="G83" s="73"/>
      <c r="H83" s="72"/>
      <c r="I83" s="74">
        <f>IF(H83=Tablas!$B$5,Tablas!$C$5,VLOOKUP(H83,Tablas!$B$5:$D$40,2,FALSE))</f>
        <v>1</v>
      </c>
      <c r="J83" s="71">
        <f>IF(I83=0,"",VLOOKUP(I83,Tablas!$C$5:$D$40,2,FALSE))</f>
        <v>0</v>
      </c>
      <c r="K83" s="37" t="str">
        <f t="shared" si="124"/>
        <v>0</v>
      </c>
      <c r="L83" s="38">
        <f t="shared" si="93"/>
        <v>0</v>
      </c>
      <c r="M83" s="38">
        <f t="shared" si="94"/>
        <v>0</v>
      </c>
      <c r="N83" s="38">
        <f t="shared" si="95"/>
        <v>0</v>
      </c>
      <c r="O83" s="38">
        <f t="shared" si="96"/>
        <v>0</v>
      </c>
      <c r="P83" s="38">
        <f t="shared" si="97"/>
        <v>0</v>
      </c>
      <c r="Q83" s="39">
        <v>1</v>
      </c>
      <c r="R83" s="40">
        <f t="shared" si="98"/>
        <v>0</v>
      </c>
      <c r="S83" s="39">
        <v>1</v>
      </c>
      <c r="T83" s="41">
        <f t="shared" si="99"/>
        <v>0</v>
      </c>
      <c r="U83" s="42">
        <f t="shared" si="100"/>
        <v>0</v>
      </c>
      <c r="V83" s="43">
        <f t="shared" si="101"/>
        <v>0</v>
      </c>
      <c r="W83" s="193">
        <f t="shared" si="125"/>
        <v>12</v>
      </c>
      <c r="X83" s="44">
        <f t="shared" si="102"/>
        <v>0</v>
      </c>
      <c r="Y83" s="45">
        <f t="shared" si="103"/>
        <v>0</v>
      </c>
      <c r="Z83" s="46" t="s">
        <v>0</v>
      </c>
      <c r="AA83" s="39">
        <v>1</v>
      </c>
      <c r="AB83" s="47">
        <f t="shared" si="104"/>
        <v>0</v>
      </c>
      <c r="AC83" s="39">
        <v>1</v>
      </c>
      <c r="AD83" s="47">
        <f t="shared" si="105"/>
        <v>0</v>
      </c>
      <c r="AE83" s="39">
        <v>1</v>
      </c>
      <c r="AF83" s="47">
        <f t="shared" si="106"/>
        <v>0</v>
      </c>
      <c r="AG83" s="188"/>
      <c r="AH83" s="194">
        <f t="shared" si="107"/>
        <v>3</v>
      </c>
      <c r="AI83" s="49">
        <f t="shared" si="108"/>
        <v>0</v>
      </c>
      <c r="AJ83" s="50">
        <f t="shared" si="109"/>
        <v>0</v>
      </c>
      <c r="AK83" s="188"/>
      <c r="AL83" s="194">
        <f t="shared" si="110"/>
        <v>3</v>
      </c>
      <c r="AM83" s="49">
        <f t="shared" si="111"/>
        <v>0</v>
      </c>
      <c r="AN83" s="50">
        <f t="shared" si="112"/>
        <v>0</v>
      </c>
      <c r="AO83" s="188"/>
      <c r="AP83" s="49">
        <f t="shared" si="113"/>
        <v>0</v>
      </c>
      <c r="AQ83" s="50">
        <f t="shared" si="114"/>
        <v>0</v>
      </c>
      <c r="AR83" s="188"/>
      <c r="AS83" s="49">
        <f t="shared" si="115"/>
        <v>0</v>
      </c>
      <c r="AT83" s="50">
        <f t="shared" si="116"/>
        <v>0</v>
      </c>
      <c r="AU83" s="62"/>
      <c r="AV83" s="49">
        <f t="shared" si="117"/>
        <v>0</v>
      </c>
      <c r="AW83" s="50">
        <f t="shared" si="118"/>
        <v>0</v>
      </c>
      <c r="AX83" s="188"/>
      <c r="AY83" s="49">
        <f t="shared" si="119"/>
        <v>0</v>
      </c>
      <c r="AZ83" s="50">
        <f t="shared" si="120"/>
        <v>0</v>
      </c>
      <c r="BA83" s="188"/>
      <c r="BB83" s="49">
        <f t="shared" si="121"/>
        <v>0</v>
      </c>
      <c r="BC83" s="50">
        <f t="shared" si="122"/>
        <v>0</v>
      </c>
      <c r="BD83" s="51">
        <f t="shared" si="123"/>
        <v>0</v>
      </c>
    </row>
    <row r="84" spans="1:56" hidden="1">
      <c r="A84" s="32"/>
      <c r="B84" s="61"/>
      <c r="C84" s="33"/>
      <c r="D84" s="34"/>
      <c r="E84" s="35"/>
      <c r="F84" s="36"/>
      <c r="G84" s="73"/>
      <c r="H84" s="72"/>
      <c r="I84" s="74">
        <f>IF(H84=Tablas!$B$5,Tablas!$C$5,VLOOKUP(H84,Tablas!$B$5:$D$40,2,FALSE))</f>
        <v>1</v>
      </c>
      <c r="J84" s="71">
        <f>IF(I84=0,"",VLOOKUP(I84,Tablas!$C$5:$D$40,2,FALSE))</f>
        <v>0</v>
      </c>
      <c r="K84" s="37" t="str">
        <f t="shared" si="124"/>
        <v>0</v>
      </c>
      <c r="L84" s="38">
        <f t="shared" si="93"/>
        <v>0</v>
      </c>
      <c r="M84" s="38">
        <f t="shared" si="94"/>
        <v>0</v>
      </c>
      <c r="N84" s="38">
        <f t="shared" si="95"/>
        <v>0</v>
      </c>
      <c r="O84" s="38">
        <f t="shared" si="96"/>
        <v>0</v>
      </c>
      <c r="P84" s="38">
        <f t="shared" si="97"/>
        <v>0</v>
      </c>
      <c r="Q84" s="39">
        <v>1</v>
      </c>
      <c r="R84" s="40">
        <f t="shared" si="98"/>
        <v>0</v>
      </c>
      <c r="S84" s="39">
        <v>1</v>
      </c>
      <c r="T84" s="41">
        <f t="shared" si="99"/>
        <v>0</v>
      </c>
      <c r="U84" s="42">
        <f t="shared" si="100"/>
        <v>0</v>
      </c>
      <c r="V84" s="43">
        <f t="shared" si="101"/>
        <v>0</v>
      </c>
      <c r="W84" s="193">
        <f t="shared" si="125"/>
        <v>12</v>
      </c>
      <c r="X84" s="44">
        <f t="shared" si="102"/>
        <v>0</v>
      </c>
      <c r="Y84" s="45">
        <f t="shared" si="103"/>
        <v>0</v>
      </c>
      <c r="Z84" s="46" t="s">
        <v>0</v>
      </c>
      <c r="AA84" s="39">
        <v>1</v>
      </c>
      <c r="AB84" s="47">
        <f t="shared" si="104"/>
        <v>0</v>
      </c>
      <c r="AC84" s="39">
        <v>1</v>
      </c>
      <c r="AD84" s="47">
        <f t="shared" si="105"/>
        <v>0</v>
      </c>
      <c r="AE84" s="39">
        <v>1</v>
      </c>
      <c r="AF84" s="47">
        <f t="shared" si="106"/>
        <v>0</v>
      </c>
      <c r="AG84" s="188"/>
      <c r="AH84" s="194">
        <f t="shared" si="107"/>
        <v>3</v>
      </c>
      <c r="AI84" s="49">
        <f t="shared" si="108"/>
        <v>0</v>
      </c>
      <c r="AJ84" s="50">
        <f t="shared" si="109"/>
        <v>0</v>
      </c>
      <c r="AK84" s="188"/>
      <c r="AL84" s="194">
        <f t="shared" si="110"/>
        <v>3</v>
      </c>
      <c r="AM84" s="49">
        <f t="shared" si="111"/>
        <v>0</v>
      </c>
      <c r="AN84" s="50">
        <f t="shared" si="112"/>
        <v>0</v>
      </c>
      <c r="AO84" s="188"/>
      <c r="AP84" s="49">
        <f t="shared" si="113"/>
        <v>0</v>
      </c>
      <c r="AQ84" s="50">
        <f t="shared" si="114"/>
        <v>0</v>
      </c>
      <c r="AR84" s="188"/>
      <c r="AS84" s="49">
        <f t="shared" si="115"/>
        <v>0</v>
      </c>
      <c r="AT84" s="50">
        <f t="shared" si="116"/>
        <v>0</v>
      </c>
      <c r="AU84" s="62"/>
      <c r="AV84" s="49">
        <f t="shared" si="117"/>
        <v>0</v>
      </c>
      <c r="AW84" s="50">
        <f t="shared" si="118"/>
        <v>0</v>
      </c>
      <c r="AX84" s="188"/>
      <c r="AY84" s="49">
        <f t="shared" si="119"/>
        <v>0</v>
      </c>
      <c r="AZ84" s="50">
        <f t="shared" si="120"/>
        <v>0</v>
      </c>
      <c r="BA84" s="188"/>
      <c r="BB84" s="49">
        <f t="shared" si="121"/>
        <v>0</v>
      </c>
      <c r="BC84" s="50">
        <f t="shared" si="122"/>
        <v>0</v>
      </c>
      <c r="BD84" s="51">
        <f t="shared" si="123"/>
        <v>0</v>
      </c>
    </row>
    <row r="85" spans="1:56" hidden="1">
      <c r="A85" s="32"/>
      <c r="B85" s="61"/>
      <c r="C85" s="33"/>
      <c r="D85" s="34"/>
      <c r="E85" s="35"/>
      <c r="F85" s="36"/>
      <c r="G85" s="73"/>
      <c r="H85" s="72"/>
      <c r="I85" s="74">
        <f>IF(H85=Tablas!$B$5,Tablas!$C$5,VLOOKUP(H85,Tablas!$B$5:$D$40,2,FALSE))</f>
        <v>1</v>
      </c>
      <c r="J85" s="71">
        <f>IF(I85=0,"",VLOOKUP(I85,Tablas!$C$5:$D$40,2,FALSE))</f>
        <v>0</v>
      </c>
      <c r="K85" s="37" t="str">
        <f t="shared" si="124"/>
        <v>0</v>
      </c>
      <c r="L85" s="38">
        <f t="shared" si="93"/>
        <v>0</v>
      </c>
      <c r="M85" s="38">
        <f t="shared" si="94"/>
        <v>0</v>
      </c>
      <c r="N85" s="38">
        <f t="shared" si="95"/>
        <v>0</v>
      </c>
      <c r="O85" s="38">
        <f t="shared" si="96"/>
        <v>0</v>
      </c>
      <c r="P85" s="38">
        <f t="shared" si="97"/>
        <v>0</v>
      </c>
      <c r="Q85" s="39">
        <v>1</v>
      </c>
      <c r="R85" s="40">
        <f t="shared" si="98"/>
        <v>0</v>
      </c>
      <c r="S85" s="39">
        <v>1</v>
      </c>
      <c r="T85" s="41">
        <f t="shared" si="99"/>
        <v>0</v>
      </c>
      <c r="U85" s="42">
        <f t="shared" si="100"/>
        <v>0</v>
      </c>
      <c r="V85" s="43">
        <f t="shared" si="101"/>
        <v>0</v>
      </c>
      <c r="W85" s="193">
        <f t="shared" si="125"/>
        <v>12</v>
      </c>
      <c r="X85" s="44">
        <f t="shared" si="102"/>
        <v>0</v>
      </c>
      <c r="Y85" s="45">
        <f t="shared" si="103"/>
        <v>0</v>
      </c>
      <c r="Z85" s="46" t="s">
        <v>0</v>
      </c>
      <c r="AA85" s="39">
        <v>1</v>
      </c>
      <c r="AB85" s="47">
        <f t="shared" si="104"/>
        <v>0</v>
      </c>
      <c r="AC85" s="39">
        <v>1</v>
      </c>
      <c r="AD85" s="47">
        <f t="shared" si="105"/>
        <v>0</v>
      </c>
      <c r="AE85" s="39">
        <v>1</v>
      </c>
      <c r="AF85" s="47">
        <f t="shared" si="106"/>
        <v>0</v>
      </c>
      <c r="AG85" s="188"/>
      <c r="AH85" s="194">
        <f t="shared" si="107"/>
        <v>3</v>
      </c>
      <c r="AI85" s="49">
        <f t="shared" si="108"/>
        <v>0</v>
      </c>
      <c r="AJ85" s="50">
        <f t="shared" si="109"/>
        <v>0</v>
      </c>
      <c r="AK85" s="188"/>
      <c r="AL85" s="194">
        <f t="shared" si="110"/>
        <v>3</v>
      </c>
      <c r="AM85" s="49">
        <f t="shared" si="111"/>
        <v>0</v>
      </c>
      <c r="AN85" s="50">
        <f t="shared" si="112"/>
        <v>0</v>
      </c>
      <c r="AO85" s="188"/>
      <c r="AP85" s="49">
        <f t="shared" si="113"/>
        <v>0</v>
      </c>
      <c r="AQ85" s="50">
        <f t="shared" si="114"/>
        <v>0</v>
      </c>
      <c r="AR85" s="188"/>
      <c r="AS85" s="49">
        <f t="shared" si="115"/>
        <v>0</v>
      </c>
      <c r="AT85" s="50">
        <f t="shared" si="116"/>
        <v>0</v>
      </c>
      <c r="AU85" s="62"/>
      <c r="AV85" s="49">
        <f t="shared" si="117"/>
        <v>0</v>
      </c>
      <c r="AW85" s="50">
        <f t="shared" si="118"/>
        <v>0</v>
      </c>
      <c r="AX85" s="188"/>
      <c r="AY85" s="49">
        <f t="shared" si="119"/>
        <v>0</v>
      </c>
      <c r="AZ85" s="50">
        <f t="shared" si="120"/>
        <v>0</v>
      </c>
      <c r="BA85" s="188"/>
      <c r="BB85" s="49">
        <f t="shared" si="121"/>
        <v>0</v>
      </c>
      <c r="BC85" s="50">
        <f t="shared" si="122"/>
        <v>0</v>
      </c>
      <c r="BD85" s="51">
        <f t="shared" si="123"/>
        <v>0</v>
      </c>
    </row>
    <row r="86" spans="1:56" hidden="1">
      <c r="A86" s="32"/>
      <c r="B86" s="61"/>
      <c r="C86" s="33"/>
      <c r="D86" s="34"/>
      <c r="E86" s="35"/>
      <c r="F86" s="36"/>
      <c r="G86" s="73"/>
      <c r="H86" s="72"/>
      <c r="I86" s="74">
        <f>IF(H86=Tablas!$B$5,Tablas!$C$5,VLOOKUP(H86,Tablas!$B$5:$D$40,2,FALSE))</f>
        <v>1</v>
      </c>
      <c r="J86" s="71">
        <f>IF(I86=0,"",VLOOKUP(I86,Tablas!$C$5:$D$40,2,FALSE))</f>
        <v>0</v>
      </c>
      <c r="K86" s="37" t="str">
        <f t="shared" si="124"/>
        <v>0</v>
      </c>
      <c r="L86" s="38">
        <f t="shared" si="93"/>
        <v>0</v>
      </c>
      <c r="M86" s="38">
        <f t="shared" si="94"/>
        <v>0</v>
      </c>
      <c r="N86" s="38">
        <f t="shared" si="95"/>
        <v>0</v>
      </c>
      <c r="O86" s="38">
        <f t="shared" si="96"/>
        <v>0</v>
      </c>
      <c r="P86" s="38">
        <f t="shared" si="97"/>
        <v>0</v>
      </c>
      <c r="Q86" s="39">
        <v>1</v>
      </c>
      <c r="R86" s="40">
        <f t="shared" si="98"/>
        <v>0</v>
      </c>
      <c r="S86" s="39">
        <v>1</v>
      </c>
      <c r="T86" s="41">
        <f t="shared" si="99"/>
        <v>0</v>
      </c>
      <c r="U86" s="42">
        <f t="shared" si="100"/>
        <v>0</v>
      </c>
      <c r="V86" s="43">
        <f t="shared" si="101"/>
        <v>0</v>
      </c>
      <c r="W86" s="193">
        <f t="shared" si="125"/>
        <v>12</v>
      </c>
      <c r="X86" s="44">
        <f t="shared" si="102"/>
        <v>0</v>
      </c>
      <c r="Y86" s="45">
        <f t="shared" si="103"/>
        <v>0</v>
      </c>
      <c r="Z86" s="46" t="s">
        <v>0</v>
      </c>
      <c r="AA86" s="39">
        <v>1</v>
      </c>
      <c r="AB86" s="47">
        <f t="shared" si="104"/>
        <v>0</v>
      </c>
      <c r="AC86" s="39">
        <v>1</v>
      </c>
      <c r="AD86" s="47">
        <f t="shared" si="105"/>
        <v>0</v>
      </c>
      <c r="AE86" s="39">
        <v>1</v>
      </c>
      <c r="AF86" s="47">
        <f t="shared" si="106"/>
        <v>0</v>
      </c>
      <c r="AG86" s="188"/>
      <c r="AH86" s="194">
        <f t="shared" si="107"/>
        <v>3</v>
      </c>
      <c r="AI86" s="49">
        <f t="shared" si="108"/>
        <v>0</v>
      </c>
      <c r="AJ86" s="50">
        <f t="shared" si="109"/>
        <v>0</v>
      </c>
      <c r="AK86" s="188"/>
      <c r="AL86" s="194">
        <f t="shared" si="110"/>
        <v>3</v>
      </c>
      <c r="AM86" s="49">
        <f t="shared" si="111"/>
        <v>0</v>
      </c>
      <c r="AN86" s="50">
        <f t="shared" si="112"/>
        <v>0</v>
      </c>
      <c r="AO86" s="188"/>
      <c r="AP86" s="49">
        <f t="shared" si="113"/>
        <v>0</v>
      </c>
      <c r="AQ86" s="50">
        <f t="shared" si="114"/>
        <v>0</v>
      </c>
      <c r="AR86" s="188"/>
      <c r="AS86" s="49">
        <f t="shared" si="115"/>
        <v>0</v>
      </c>
      <c r="AT86" s="50">
        <f t="shared" si="116"/>
        <v>0</v>
      </c>
      <c r="AU86" s="62"/>
      <c r="AV86" s="49">
        <f t="shared" si="117"/>
        <v>0</v>
      </c>
      <c r="AW86" s="50">
        <f t="shared" si="118"/>
        <v>0</v>
      </c>
      <c r="AX86" s="188"/>
      <c r="AY86" s="49">
        <f t="shared" si="119"/>
        <v>0</v>
      </c>
      <c r="AZ86" s="50">
        <f t="shared" si="120"/>
        <v>0</v>
      </c>
      <c r="BA86" s="188"/>
      <c r="BB86" s="49">
        <f t="shared" si="121"/>
        <v>0</v>
      </c>
      <c r="BC86" s="50">
        <f t="shared" si="122"/>
        <v>0</v>
      </c>
      <c r="BD86" s="51">
        <f t="shared" si="123"/>
        <v>0</v>
      </c>
    </row>
    <row r="87" spans="1:56" hidden="1">
      <c r="A87" s="32"/>
      <c r="B87" s="61"/>
      <c r="C87" s="33"/>
      <c r="D87" s="34"/>
      <c r="E87" s="35"/>
      <c r="F87" s="36"/>
      <c r="G87" s="73"/>
      <c r="H87" s="72"/>
      <c r="I87" s="74">
        <f>IF(H87=Tablas!$B$5,Tablas!$C$5,VLOOKUP(H87,Tablas!$B$5:$D$40,2,FALSE))</f>
        <v>1</v>
      </c>
      <c r="J87" s="71">
        <f>IF(I87=0,"",VLOOKUP(I87,Tablas!$C$5:$D$40,2,FALSE))</f>
        <v>0</v>
      </c>
      <c r="K87" s="37" t="str">
        <f t="shared" si="124"/>
        <v>0</v>
      </c>
      <c r="L87" s="38">
        <f t="shared" si="93"/>
        <v>0</v>
      </c>
      <c r="M87" s="38">
        <f t="shared" si="94"/>
        <v>0</v>
      </c>
      <c r="N87" s="38">
        <f t="shared" si="95"/>
        <v>0</v>
      </c>
      <c r="O87" s="38">
        <f t="shared" si="96"/>
        <v>0</v>
      </c>
      <c r="P87" s="38">
        <f t="shared" si="97"/>
        <v>0</v>
      </c>
      <c r="Q87" s="39">
        <v>1</v>
      </c>
      <c r="R87" s="40">
        <f t="shared" si="98"/>
        <v>0</v>
      </c>
      <c r="S87" s="39">
        <v>1</v>
      </c>
      <c r="T87" s="41">
        <f t="shared" si="99"/>
        <v>0</v>
      </c>
      <c r="U87" s="42">
        <f t="shared" si="100"/>
        <v>0</v>
      </c>
      <c r="V87" s="43">
        <f t="shared" si="101"/>
        <v>0</v>
      </c>
      <c r="W87" s="193">
        <f t="shared" si="125"/>
        <v>12</v>
      </c>
      <c r="X87" s="44">
        <f t="shared" si="102"/>
        <v>0</v>
      </c>
      <c r="Y87" s="45">
        <f t="shared" si="103"/>
        <v>0</v>
      </c>
      <c r="Z87" s="46" t="s">
        <v>0</v>
      </c>
      <c r="AA87" s="39">
        <v>1</v>
      </c>
      <c r="AB87" s="47">
        <f t="shared" si="104"/>
        <v>0</v>
      </c>
      <c r="AC87" s="39">
        <v>1</v>
      </c>
      <c r="AD87" s="47">
        <f t="shared" si="105"/>
        <v>0</v>
      </c>
      <c r="AE87" s="39">
        <v>1</v>
      </c>
      <c r="AF87" s="47">
        <f t="shared" si="106"/>
        <v>0</v>
      </c>
      <c r="AG87" s="188"/>
      <c r="AH87" s="194">
        <f t="shared" si="107"/>
        <v>3</v>
      </c>
      <c r="AI87" s="49">
        <f t="shared" si="108"/>
        <v>0</v>
      </c>
      <c r="AJ87" s="50">
        <f t="shared" si="109"/>
        <v>0</v>
      </c>
      <c r="AK87" s="188"/>
      <c r="AL87" s="194">
        <f t="shared" si="110"/>
        <v>3</v>
      </c>
      <c r="AM87" s="49">
        <f t="shared" si="111"/>
        <v>0</v>
      </c>
      <c r="AN87" s="50">
        <f t="shared" si="112"/>
        <v>0</v>
      </c>
      <c r="AO87" s="188"/>
      <c r="AP87" s="49">
        <f t="shared" si="113"/>
        <v>0</v>
      </c>
      <c r="AQ87" s="50">
        <f t="shared" si="114"/>
        <v>0</v>
      </c>
      <c r="AR87" s="188"/>
      <c r="AS87" s="49">
        <f t="shared" si="115"/>
        <v>0</v>
      </c>
      <c r="AT87" s="50">
        <f t="shared" si="116"/>
        <v>0</v>
      </c>
      <c r="AU87" s="62"/>
      <c r="AV87" s="49">
        <f t="shared" si="117"/>
        <v>0</v>
      </c>
      <c r="AW87" s="50">
        <f t="shared" si="118"/>
        <v>0</v>
      </c>
      <c r="AX87" s="188"/>
      <c r="AY87" s="49">
        <f t="shared" si="119"/>
        <v>0</v>
      </c>
      <c r="AZ87" s="50">
        <f t="shared" si="120"/>
        <v>0</v>
      </c>
      <c r="BA87" s="188"/>
      <c r="BB87" s="49">
        <f t="shared" si="121"/>
        <v>0</v>
      </c>
      <c r="BC87" s="50">
        <f t="shared" si="122"/>
        <v>0</v>
      </c>
      <c r="BD87" s="51">
        <f t="shared" si="123"/>
        <v>0</v>
      </c>
    </row>
    <row r="88" spans="1:56" hidden="1">
      <c r="A88" s="32"/>
      <c r="B88" s="61"/>
      <c r="C88" s="33"/>
      <c r="D88" s="34"/>
      <c r="E88" s="35"/>
      <c r="F88" s="36"/>
      <c r="G88" s="73"/>
      <c r="H88" s="72"/>
      <c r="I88" s="74">
        <f>IF(H88=Tablas!$B$5,Tablas!$C$5,VLOOKUP(H88,Tablas!$B$5:$D$40,2,FALSE))</f>
        <v>1</v>
      </c>
      <c r="J88" s="71">
        <f>IF(I88=0,"",VLOOKUP(I88,Tablas!$C$5:$D$40,2,FALSE))</f>
        <v>0</v>
      </c>
      <c r="K88" s="37" t="str">
        <f t="shared" si="124"/>
        <v>0</v>
      </c>
      <c r="L88" s="38">
        <f t="shared" si="93"/>
        <v>0</v>
      </c>
      <c r="M88" s="38">
        <f t="shared" si="94"/>
        <v>0</v>
      </c>
      <c r="N88" s="38">
        <f t="shared" si="95"/>
        <v>0</v>
      </c>
      <c r="O88" s="38">
        <f t="shared" si="96"/>
        <v>0</v>
      </c>
      <c r="P88" s="38">
        <f t="shared" si="97"/>
        <v>0</v>
      </c>
      <c r="Q88" s="39">
        <v>1</v>
      </c>
      <c r="R88" s="40">
        <f t="shared" si="98"/>
        <v>0</v>
      </c>
      <c r="S88" s="39">
        <v>1</v>
      </c>
      <c r="T88" s="41">
        <f t="shared" si="99"/>
        <v>0</v>
      </c>
      <c r="U88" s="42">
        <f t="shared" si="100"/>
        <v>0</v>
      </c>
      <c r="V88" s="43">
        <f t="shared" si="101"/>
        <v>0</v>
      </c>
      <c r="W88" s="193">
        <f t="shared" si="125"/>
        <v>12</v>
      </c>
      <c r="X88" s="44">
        <f t="shared" si="102"/>
        <v>0</v>
      </c>
      <c r="Y88" s="45">
        <f t="shared" si="103"/>
        <v>0</v>
      </c>
      <c r="Z88" s="46" t="s">
        <v>0</v>
      </c>
      <c r="AA88" s="39">
        <v>1</v>
      </c>
      <c r="AB88" s="47">
        <f t="shared" si="104"/>
        <v>0</v>
      </c>
      <c r="AC88" s="39">
        <v>1</v>
      </c>
      <c r="AD88" s="47">
        <f t="shared" si="105"/>
        <v>0</v>
      </c>
      <c r="AE88" s="39">
        <v>1</v>
      </c>
      <c r="AF88" s="47">
        <f t="shared" si="106"/>
        <v>0</v>
      </c>
      <c r="AG88" s="188"/>
      <c r="AH88" s="194">
        <f t="shared" si="107"/>
        <v>3</v>
      </c>
      <c r="AI88" s="49">
        <f t="shared" si="108"/>
        <v>0</v>
      </c>
      <c r="AJ88" s="50">
        <f t="shared" si="109"/>
        <v>0</v>
      </c>
      <c r="AK88" s="188"/>
      <c r="AL88" s="194">
        <f t="shared" si="110"/>
        <v>3</v>
      </c>
      <c r="AM88" s="49">
        <f t="shared" si="111"/>
        <v>0</v>
      </c>
      <c r="AN88" s="50">
        <f t="shared" si="112"/>
        <v>0</v>
      </c>
      <c r="AO88" s="188"/>
      <c r="AP88" s="49">
        <f t="shared" si="113"/>
        <v>0</v>
      </c>
      <c r="AQ88" s="50">
        <f t="shared" si="114"/>
        <v>0</v>
      </c>
      <c r="AR88" s="188"/>
      <c r="AS88" s="49">
        <f t="shared" si="115"/>
        <v>0</v>
      </c>
      <c r="AT88" s="50">
        <f t="shared" si="116"/>
        <v>0</v>
      </c>
      <c r="AU88" s="62"/>
      <c r="AV88" s="49">
        <f t="shared" si="117"/>
        <v>0</v>
      </c>
      <c r="AW88" s="50">
        <f t="shared" si="118"/>
        <v>0</v>
      </c>
      <c r="AX88" s="188"/>
      <c r="AY88" s="49">
        <f t="shared" si="119"/>
        <v>0</v>
      </c>
      <c r="AZ88" s="50">
        <f t="shared" si="120"/>
        <v>0</v>
      </c>
      <c r="BA88" s="188"/>
      <c r="BB88" s="49">
        <f t="shared" si="121"/>
        <v>0</v>
      </c>
      <c r="BC88" s="50">
        <f t="shared" si="122"/>
        <v>0</v>
      </c>
      <c r="BD88" s="51">
        <f t="shared" si="123"/>
        <v>0</v>
      </c>
    </row>
    <row r="89" spans="1:56" hidden="1">
      <c r="A89" s="32"/>
      <c r="B89" s="61"/>
      <c r="C89" s="33"/>
      <c r="D89" s="34"/>
      <c r="E89" s="35"/>
      <c r="F89" s="36"/>
      <c r="G89" s="73"/>
      <c r="H89" s="72"/>
      <c r="I89" s="74">
        <f>IF(H89=Tablas!$B$5,Tablas!$C$5,VLOOKUP(H89,Tablas!$B$5:$D$40,2,FALSE))</f>
        <v>1</v>
      </c>
      <c r="J89" s="71">
        <f>IF(I89=0,"",VLOOKUP(I89,Tablas!$C$5:$D$40,2,FALSE))</f>
        <v>0</v>
      </c>
      <c r="K89" s="37" t="str">
        <f t="shared" si="124"/>
        <v>0</v>
      </c>
      <c r="L89" s="38">
        <f t="shared" si="93"/>
        <v>0</v>
      </c>
      <c r="M89" s="38">
        <f t="shared" si="94"/>
        <v>0</v>
      </c>
      <c r="N89" s="38">
        <f t="shared" si="95"/>
        <v>0</v>
      </c>
      <c r="O89" s="38">
        <f t="shared" si="96"/>
        <v>0</v>
      </c>
      <c r="P89" s="38">
        <f t="shared" si="97"/>
        <v>0</v>
      </c>
      <c r="Q89" s="39">
        <v>1</v>
      </c>
      <c r="R89" s="40">
        <f t="shared" si="98"/>
        <v>0</v>
      </c>
      <c r="S89" s="39">
        <v>1</v>
      </c>
      <c r="T89" s="41">
        <f t="shared" si="99"/>
        <v>0</v>
      </c>
      <c r="U89" s="42">
        <f t="shared" si="100"/>
        <v>0</v>
      </c>
      <c r="V89" s="43">
        <f t="shared" si="101"/>
        <v>0</v>
      </c>
      <c r="W89" s="193">
        <f t="shared" si="125"/>
        <v>12</v>
      </c>
      <c r="X89" s="44">
        <f t="shared" si="102"/>
        <v>0</v>
      </c>
      <c r="Y89" s="45">
        <f t="shared" si="103"/>
        <v>0</v>
      </c>
      <c r="Z89" s="46" t="s">
        <v>0</v>
      </c>
      <c r="AA89" s="39">
        <v>1</v>
      </c>
      <c r="AB89" s="47">
        <f t="shared" si="104"/>
        <v>0</v>
      </c>
      <c r="AC89" s="39">
        <v>1</v>
      </c>
      <c r="AD89" s="47">
        <f t="shared" si="105"/>
        <v>0</v>
      </c>
      <c r="AE89" s="39">
        <v>1</v>
      </c>
      <c r="AF89" s="47">
        <f t="shared" si="106"/>
        <v>0</v>
      </c>
      <c r="AG89" s="188"/>
      <c r="AH89" s="194">
        <f t="shared" si="107"/>
        <v>3</v>
      </c>
      <c r="AI89" s="49">
        <f t="shared" si="108"/>
        <v>0</v>
      </c>
      <c r="AJ89" s="50">
        <f t="shared" si="109"/>
        <v>0</v>
      </c>
      <c r="AK89" s="188"/>
      <c r="AL89" s="194">
        <f t="shared" si="110"/>
        <v>3</v>
      </c>
      <c r="AM89" s="49">
        <f t="shared" si="111"/>
        <v>0</v>
      </c>
      <c r="AN89" s="50">
        <f t="shared" si="112"/>
        <v>0</v>
      </c>
      <c r="AO89" s="188"/>
      <c r="AP89" s="49">
        <f t="shared" si="113"/>
        <v>0</v>
      </c>
      <c r="AQ89" s="50">
        <f t="shared" si="114"/>
        <v>0</v>
      </c>
      <c r="AR89" s="188"/>
      <c r="AS89" s="49">
        <f t="shared" si="115"/>
        <v>0</v>
      </c>
      <c r="AT89" s="50">
        <f t="shared" si="116"/>
        <v>0</v>
      </c>
      <c r="AU89" s="62"/>
      <c r="AV89" s="49">
        <f t="shared" si="117"/>
        <v>0</v>
      </c>
      <c r="AW89" s="50">
        <f t="shared" si="118"/>
        <v>0</v>
      </c>
      <c r="AX89" s="188"/>
      <c r="AY89" s="49">
        <f t="shared" si="119"/>
        <v>0</v>
      </c>
      <c r="AZ89" s="50">
        <f t="shared" si="120"/>
        <v>0</v>
      </c>
      <c r="BA89" s="188"/>
      <c r="BB89" s="49">
        <f t="shared" si="121"/>
        <v>0</v>
      </c>
      <c r="BC89" s="50">
        <f t="shared" si="122"/>
        <v>0</v>
      </c>
      <c r="BD89" s="51">
        <f t="shared" si="123"/>
        <v>0</v>
      </c>
    </row>
    <row r="90" spans="1:56" hidden="1">
      <c r="A90" s="32"/>
      <c r="B90" s="61"/>
      <c r="C90" s="33"/>
      <c r="D90" s="34"/>
      <c r="E90" s="35"/>
      <c r="F90" s="36"/>
      <c r="G90" s="73"/>
      <c r="H90" s="72"/>
      <c r="I90" s="74">
        <f>IF(H90=Tablas!$B$5,Tablas!$C$5,VLOOKUP(H90,Tablas!$B$5:$D$40,2,FALSE))</f>
        <v>1</v>
      </c>
      <c r="J90" s="71">
        <f>IF(I90=0,"",VLOOKUP(I90,Tablas!$C$5:$D$40,2,FALSE))</f>
        <v>0</v>
      </c>
      <c r="K90" s="37" t="str">
        <f t="shared" si="124"/>
        <v>0</v>
      </c>
      <c r="L90" s="38">
        <f t="shared" si="93"/>
        <v>0</v>
      </c>
      <c r="M90" s="38">
        <f t="shared" si="94"/>
        <v>0</v>
      </c>
      <c r="N90" s="38">
        <f t="shared" si="95"/>
        <v>0</v>
      </c>
      <c r="O90" s="38">
        <f t="shared" si="96"/>
        <v>0</v>
      </c>
      <c r="P90" s="38">
        <f t="shared" si="97"/>
        <v>0</v>
      </c>
      <c r="Q90" s="39">
        <v>1</v>
      </c>
      <c r="R90" s="40">
        <f t="shared" si="98"/>
        <v>0</v>
      </c>
      <c r="S90" s="39">
        <v>1</v>
      </c>
      <c r="T90" s="41">
        <f t="shared" si="99"/>
        <v>0</v>
      </c>
      <c r="U90" s="42">
        <f t="shared" si="100"/>
        <v>0</v>
      </c>
      <c r="V90" s="43">
        <f t="shared" si="101"/>
        <v>0</v>
      </c>
      <c r="W90" s="193">
        <f t="shared" si="125"/>
        <v>12</v>
      </c>
      <c r="X90" s="44">
        <f t="shared" si="102"/>
        <v>0</v>
      </c>
      <c r="Y90" s="45">
        <f t="shared" si="103"/>
        <v>0</v>
      </c>
      <c r="Z90" s="46" t="s">
        <v>0</v>
      </c>
      <c r="AA90" s="39">
        <v>1</v>
      </c>
      <c r="AB90" s="47">
        <f t="shared" si="104"/>
        <v>0</v>
      </c>
      <c r="AC90" s="39">
        <v>1</v>
      </c>
      <c r="AD90" s="47">
        <f t="shared" si="105"/>
        <v>0</v>
      </c>
      <c r="AE90" s="39">
        <v>1</v>
      </c>
      <c r="AF90" s="47">
        <f t="shared" si="106"/>
        <v>0</v>
      </c>
      <c r="AG90" s="188"/>
      <c r="AH90" s="194">
        <f t="shared" si="107"/>
        <v>3</v>
      </c>
      <c r="AI90" s="49">
        <f t="shared" si="108"/>
        <v>0</v>
      </c>
      <c r="AJ90" s="50">
        <f t="shared" si="109"/>
        <v>0</v>
      </c>
      <c r="AK90" s="188"/>
      <c r="AL90" s="194">
        <f t="shared" si="110"/>
        <v>3</v>
      </c>
      <c r="AM90" s="49">
        <f t="shared" si="111"/>
        <v>0</v>
      </c>
      <c r="AN90" s="50">
        <f t="shared" si="112"/>
        <v>0</v>
      </c>
      <c r="AO90" s="188"/>
      <c r="AP90" s="49">
        <f t="shared" si="113"/>
        <v>0</v>
      </c>
      <c r="AQ90" s="50">
        <f t="shared" si="114"/>
        <v>0</v>
      </c>
      <c r="AR90" s="188"/>
      <c r="AS90" s="49">
        <f t="shared" si="115"/>
        <v>0</v>
      </c>
      <c r="AT90" s="50">
        <f t="shared" si="116"/>
        <v>0</v>
      </c>
      <c r="AU90" s="62"/>
      <c r="AV90" s="49">
        <f t="shared" si="117"/>
        <v>0</v>
      </c>
      <c r="AW90" s="50">
        <f t="shared" si="118"/>
        <v>0</v>
      </c>
      <c r="AX90" s="188"/>
      <c r="AY90" s="49">
        <f t="shared" si="119"/>
        <v>0</v>
      </c>
      <c r="AZ90" s="50">
        <f t="shared" si="120"/>
        <v>0</v>
      </c>
      <c r="BA90" s="188"/>
      <c r="BB90" s="49">
        <f t="shared" si="121"/>
        <v>0</v>
      </c>
      <c r="BC90" s="50">
        <f t="shared" si="122"/>
        <v>0</v>
      </c>
      <c r="BD90" s="51">
        <f t="shared" si="123"/>
        <v>0</v>
      </c>
    </row>
    <row r="91" spans="1:56" hidden="1">
      <c r="A91" s="32"/>
      <c r="B91" s="61"/>
      <c r="C91" s="33"/>
      <c r="D91" s="34"/>
      <c r="E91" s="35"/>
      <c r="F91" s="36"/>
      <c r="G91" s="73"/>
      <c r="H91" s="72"/>
      <c r="I91" s="74">
        <f>IF(H91=Tablas!$B$5,Tablas!$C$5,VLOOKUP(H91,Tablas!$B$5:$D$40,2,FALSE))</f>
        <v>1</v>
      </c>
      <c r="J91" s="71">
        <f>IF(I91=0,"",VLOOKUP(I91,Tablas!$C$5:$D$40,2,FALSE))</f>
        <v>0</v>
      </c>
      <c r="K91" s="37" t="str">
        <f t="shared" si="124"/>
        <v>0</v>
      </c>
      <c r="L91" s="38">
        <f t="shared" si="93"/>
        <v>0</v>
      </c>
      <c r="M91" s="38">
        <f t="shared" si="94"/>
        <v>0</v>
      </c>
      <c r="N91" s="38">
        <f t="shared" si="95"/>
        <v>0</v>
      </c>
      <c r="O91" s="38">
        <f t="shared" si="96"/>
        <v>0</v>
      </c>
      <c r="P91" s="38">
        <f t="shared" si="97"/>
        <v>0</v>
      </c>
      <c r="Q91" s="39">
        <v>1</v>
      </c>
      <c r="R91" s="40">
        <f t="shared" si="98"/>
        <v>0</v>
      </c>
      <c r="S91" s="39">
        <v>1</v>
      </c>
      <c r="T91" s="41">
        <f t="shared" si="99"/>
        <v>0</v>
      </c>
      <c r="U91" s="42">
        <f t="shared" si="100"/>
        <v>0</v>
      </c>
      <c r="V91" s="43">
        <f t="shared" si="101"/>
        <v>0</v>
      </c>
      <c r="W91" s="193">
        <f t="shared" si="125"/>
        <v>12</v>
      </c>
      <c r="X91" s="44">
        <f t="shared" si="102"/>
        <v>0</v>
      </c>
      <c r="Y91" s="45">
        <f t="shared" si="103"/>
        <v>0</v>
      </c>
      <c r="Z91" s="46" t="s">
        <v>0</v>
      </c>
      <c r="AA91" s="39">
        <v>1</v>
      </c>
      <c r="AB91" s="47">
        <f t="shared" si="104"/>
        <v>0</v>
      </c>
      <c r="AC91" s="39">
        <v>1</v>
      </c>
      <c r="AD91" s="47">
        <f t="shared" si="105"/>
        <v>0</v>
      </c>
      <c r="AE91" s="39">
        <v>1</v>
      </c>
      <c r="AF91" s="47">
        <f t="shared" si="106"/>
        <v>0</v>
      </c>
      <c r="AG91" s="188"/>
      <c r="AH91" s="194">
        <f t="shared" si="107"/>
        <v>3</v>
      </c>
      <c r="AI91" s="49">
        <f t="shared" si="108"/>
        <v>0</v>
      </c>
      <c r="AJ91" s="50">
        <f t="shared" si="109"/>
        <v>0</v>
      </c>
      <c r="AK91" s="188"/>
      <c r="AL91" s="194">
        <f t="shared" si="110"/>
        <v>3</v>
      </c>
      <c r="AM91" s="49">
        <f t="shared" si="111"/>
        <v>0</v>
      </c>
      <c r="AN91" s="50">
        <f t="shared" si="112"/>
        <v>0</v>
      </c>
      <c r="AO91" s="188"/>
      <c r="AP91" s="49">
        <f t="shared" si="113"/>
        <v>0</v>
      </c>
      <c r="AQ91" s="50">
        <f t="shared" si="114"/>
        <v>0</v>
      </c>
      <c r="AR91" s="188"/>
      <c r="AS91" s="49">
        <f t="shared" si="115"/>
        <v>0</v>
      </c>
      <c r="AT91" s="50">
        <f t="shared" si="116"/>
        <v>0</v>
      </c>
      <c r="AU91" s="62"/>
      <c r="AV91" s="49">
        <f t="shared" si="117"/>
        <v>0</v>
      </c>
      <c r="AW91" s="50">
        <f t="shared" si="118"/>
        <v>0</v>
      </c>
      <c r="AX91" s="188"/>
      <c r="AY91" s="49">
        <f t="shared" si="119"/>
        <v>0</v>
      </c>
      <c r="AZ91" s="50">
        <f t="shared" si="120"/>
        <v>0</v>
      </c>
      <c r="BA91" s="188"/>
      <c r="BB91" s="49">
        <f t="shared" si="121"/>
        <v>0</v>
      </c>
      <c r="BC91" s="50">
        <f t="shared" si="122"/>
        <v>0</v>
      </c>
      <c r="BD91" s="51">
        <f t="shared" si="123"/>
        <v>0</v>
      </c>
    </row>
    <row r="92" spans="1:56" hidden="1">
      <c r="A92" s="32"/>
      <c r="B92" s="61"/>
      <c r="C92" s="33"/>
      <c r="D92" s="34"/>
      <c r="E92" s="35"/>
      <c r="F92" s="36"/>
      <c r="G92" s="73"/>
      <c r="H92" s="72"/>
      <c r="I92" s="74">
        <f>IF(H92=Tablas!$B$5,Tablas!$C$5,VLOOKUP(H92,Tablas!$B$5:$D$40,2,FALSE))</f>
        <v>1</v>
      </c>
      <c r="J92" s="71">
        <f>IF(I92=0,"",VLOOKUP(I92,Tablas!$C$5:$D$40,2,FALSE))</f>
        <v>0</v>
      </c>
      <c r="K92" s="37" t="str">
        <f t="shared" si="124"/>
        <v>0</v>
      </c>
      <c r="L92" s="38">
        <f t="shared" si="93"/>
        <v>0</v>
      </c>
      <c r="M92" s="38">
        <f t="shared" si="94"/>
        <v>0</v>
      </c>
      <c r="N92" s="38">
        <f t="shared" si="95"/>
        <v>0</v>
      </c>
      <c r="O92" s="38">
        <f t="shared" si="96"/>
        <v>0</v>
      </c>
      <c r="P92" s="38">
        <f t="shared" si="97"/>
        <v>0</v>
      </c>
      <c r="Q92" s="39">
        <v>1</v>
      </c>
      <c r="R92" s="40">
        <f t="shared" si="98"/>
        <v>0</v>
      </c>
      <c r="S92" s="39">
        <v>1</v>
      </c>
      <c r="T92" s="41">
        <f t="shared" si="99"/>
        <v>0</v>
      </c>
      <c r="U92" s="42">
        <f t="shared" si="100"/>
        <v>0</v>
      </c>
      <c r="V92" s="43">
        <f t="shared" si="101"/>
        <v>0</v>
      </c>
      <c r="W92" s="193">
        <f t="shared" si="125"/>
        <v>12</v>
      </c>
      <c r="X92" s="44">
        <f t="shared" si="102"/>
        <v>0</v>
      </c>
      <c r="Y92" s="45">
        <f t="shared" si="103"/>
        <v>0</v>
      </c>
      <c r="Z92" s="46" t="s">
        <v>0</v>
      </c>
      <c r="AA92" s="39">
        <v>1</v>
      </c>
      <c r="AB92" s="47">
        <f t="shared" si="104"/>
        <v>0</v>
      </c>
      <c r="AC92" s="39">
        <v>1</v>
      </c>
      <c r="AD92" s="47">
        <f t="shared" si="105"/>
        <v>0</v>
      </c>
      <c r="AE92" s="39">
        <v>1</v>
      </c>
      <c r="AF92" s="47">
        <f t="shared" si="106"/>
        <v>0</v>
      </c>
      <c r="AG92" s="188"/>
      <c r="AH92" s="194">
        <f t="shared" si="107"/>
        <v>3</v>
      </c>
      <c r="AI92" s="49">
        <f t="shared" si="108"/>
        <v>0</v>
      </c>
      <c r="AJ92" s="50">
        <f t="shared" si="109"/>
        <v>0</v>
      </c>
      <c r="AK92" s="188"/>
      <c r="AL92" s="194">
        <f t="shared" si="110"/>
        <v>3</v>
      </c>
      <c r="AM92" s="49">
        <f t="shared" si="111"/>
        <v>0</v>
      </c>
      <c r="AN92" s="50">
        <f t="shared" si="112"/>
        <v>0</v>
      </c>
      <c r="AO92" s="188"/>
      <c r="AP92" s="49">
        <f t="shared" si="113"/>
        <v>0</v>
      </c>
      <c r="AQ92" s="50">
        <f t="shared" si="114"/>
        <v>0</v>
      </c>
      <c r="AR92" s="188"/>
      <c r="AS92" s="49">
        <f t="shared" si="115"/>
        <v>0</v>
      </c>
      <c r="AT92" s="50">
        <f t="shared" si="116"/>
        <v>0</v>
      </c>
      <c r="AU92" s="62"/>
      <c r="AV92" s="49">
        <f t="shared" si="117"/>
        <v>0</v>
      </c>
      <c r="AW92" s="50">
        <f t="shared" si="118"/>
        <v>0</v>
      </c>
      <c r="AX92" s="188"/>
      <c r="AY92" s="49">
        <f t="shared" si="119"/>
        <v>0</v>
      </c>
      <c r="AZ92" s="50">
        <f t="shared" si="120"/>
        <v>0</v>
      </c>
      <c r="BA92" s="188"/>
      <c r="BB92" s="49">
        <f t="shared" si="121"/>
        <v>0</v>
      </c>
      <c r="BC92" s="50">
        <f t="shared" si="122"/>
        <v>0</v>
      </c>
      <c r="BD92" s="51">
        <f t="shared" si="123"/>
        <v>0</v>
      </c>
    </row>
    <row r="93" spans="1:56" hidden="1">
      <c r="A93" s="32"/>
      <c r="B93" s="61"/>
      <c r="C93" s="33"/>
      <c r="D93" s="34"/>
      <c r="E93" s="35"/>
      <c r="F93" s="36"/>
      <c r="G93" s="73"/>
      <c r="H93" s="72"/>
      <c r="I93" s="74">
        <f>IF(H93=Tablas!$B$5,Tablas!$C$5,VLOOKUP(H93,Tablas!$B$5:$D$40,2,FALSE))</f>
        <v>1</v>
      </c>
      <c r="J93" s="71">
        <f>IF(I93=0,"",VLOOKUP(I93,Tablas!$C$5:$D$40,2,FALSE))</f>
        <v>0</v>
      </c>
      <c r="K93" s="37" t="str">
        <f t="shared" si="124"/>
        <v>0</v>
      </c>
      <c r="L93" s="38">
        <f t="shared" si="93"/>
        <v>0</v>
      </c>
      <c r="M93" s="38">
        <f t="shared" si="94"/>
        <v>0</v>
      </c>
      <c r="N93" s="38">
        <f t="shared" si="95"/>
        <v>0</v>
      </c>
      <c r="O93" s="38">
        <f t="shared" si="96"/>
        <v>0</v>
      </c>
      <c r="P93" s="38">
        <f t="shared" si="97"/>
        <v>0</v>
      </c>
      <c r="Q93" s="39">
        <v>1</v>
      </c>
      <c r="R93" s="40">
        <f t="shared" si="98"/>
        <v>0</v>
      </c>
      <c r="S93" s="39">
        <v>1</v>
      </c>
      <c r="T93" s="41">
        <f t="shared" si="99"/>
        <v>0</v>
      </c>
      <c r="U93" s="42">
        <f t="shared" si="100"/>
        <v>0</v>
      </c>
      <c r="V93" s="43">
        <f t="shared" si="101"/>
        <v>0</v>
      </c>
      <c r="W93" s="193">
        <f t="shared" si="125"/>
        <v>12</v>
      </c>
      <c r="X93" s="44">
        <f t="shared" si="102"/>
        <v>0</v>
      </c>
      <c r="Y93" s="45">
        <f t="shared" si="103"/>
        <v>0</v>
      </c>
      <c r="Z93" s="46" t="s">
        <v>0</v>
      </c>
      <c r="AA93" s="39">
        <v>1</v>
      </c>
      <c r="AB93" s="47">
        <f t="shared" si="104"/>
        <v>0</v>
      </c>
      <c r="AC93" s="39">
        <v>1</v>
      </c>
      <c r="AD93" s="47">
        <f t="shared" si="105"/>
        <v>0</v>
      </c>
      <c r="AE93" s="39">
        <v>1</v>
      </c>
      <c r="AF93" s="47">
        <f t="shared" si="106"/>
        <v>0</v>
      </c>
      <c r="AG93" s="188"/>
      <c r="AH93" s="194">
        <f t="shared" si="107"/>
        <v>3</v>
      </c>
      <c r="AI93" s="49">
        <f t="shared" si="108"/>
        <v>0</v>
      </c>
      <c r="AJ93" s="50">
        <f t="shared" si="109"/>
        <v>0</v>
      </c>
      <c r="AK93" s="188"/>
      <c r="AL93" s="194">
        <f t="shared" si="110"/>
        <v>3</v>
      </c>
      <c r="AM93" s="49">
        <f t="shared" si="111"/>
        <v>0</v>
      </c>
      <c r="AN93" s="50">
        <f t="shared" si="112"/>
        <v>0</v>
      </c>
      <c r="AO93" s="188"/>
      <c r="AP93" s="49">
        <f t="shared" si="113"/>
        <v>0</v>
      </c>
      <c r="AQ93" s="50">
        <f t="shared" si="114"/>
        <v>0</v>
      </c>
      <c r="AR93" s="188"/>
      <c r="AS93" s="49">
        <f t="shared" si="115"/>
        <v>0</v>
      </c>
      <c r="AT93" s="50">
        <f t="shared" si="116"/>
        <v>0</v>
      </c>
      <c r="AU93" s="62"/>
      <c r="AV93" s="49">
        <f t="shared" si="117"/>
        <v>0</v>
      </c>
      <c r="AW93" s="50">
        <f t="shared" si="118"/>
        <v>0</v>
      </c>
      <c r="AX93" s="188"/>
      <c r="AY93" s="49">
        <f t="shared" si="119"/>
        <v>0</v>
      </c>
      <c r="AZ93" s="50">
        <f t="shared" si="120"/>
        <v>0</v>
      </c>
      <c r="BA93" s="188"/>
      <c r="BB93" s="49">
        <f t="shared" si="121"/>
        <v>0</v>
      </c>
      <c r="BC93" s="50">
        <f t="shared" si="122"/>
        <v>0</v>
      </c>
      <c r="BD93" s="51">
        <f t="shared" si="123"/>
        <v>0</v>
      </c>
    </row>
    <row r="94" spans="1:56" ht="15.75" thickBot="1">
      <c r="A94" s="3"/>
      <c r="B94" s="6"/>
      <c r="C94" s="6"/>
      <c r="D94" s="6"/>
      <c r="E94" s="6"/>
      <c r="F94" s="264">
        <f>SUM(F8:F93)</f>
        <v>14</v>
      </c>
      <c r="K94" s="52">
        <f t="shared" ref="K94:P94" si="126">SUM(K8:K93)</f>
        <v>0</v>
      </c>
      <c r="L94" s="52">
        <f t="shared" si="126"/>
        <v>0</v>
      </c>
      <c r="M94" s="52">
        <f t="shared" si="126"/>
        <v>0</v>
      </c>
      <c r="N94" s="52">
        <f t="shared" si="126"/>
        <v>0</v>
      </c>
      <c r="O94" s="52">
        <f t="shared" si="126"/>
        <v>0</v>
      </c>
      <c r="P94" s="52">
        <f t="shared" si="126"/>
        <v>0</v>
      </c>
      <c r="Q94" s="52"/>
      <c r="R94" s="52">
        <f>SUM(R8:R93)</f>
        <v>0</v>
      </c>
      <c r="S94" s="52"/>
      <c r="T94" s="52">
        <f>SUM(T8:T93)</f>
        <v>0</v>
      </c>
      <c r="U94" s="52">
        <f>SUM(U8:U93)</f>
        <v>0</v>
      </c>
      <c r="V94" s="52">
        <f>SUM(V8:V93)</f>
        <v>0</v>
      </c>
      <c r="W94" s="52"/>
      <c r="X94" s="52">
        <f>SUM(X8:X93)</f>
        <v>0</v>
      </c>
      <c r="Y94" s="53"/>
      <c r="Z94" s="53"/>
      <c r="AA94" s="53"/>
      <c r="AB94" s="52">
        <f>SUM(AB8:AB93)</f>
        <v>0</v>
      </c>
      <c r="AC94" s="52"/>
      <c r="AD94" s="52">
        <f>SUM(AD8:AD93)</f>
        <v>0</v>
      </c>
      <c r="AE94" s="52"/>
      <c r="AF94" s="52">
        <f>SUM(AF8:AF93)</f>
        <v>0</v>
      </c>
      <c r="AG94" s="54">
        <f>SUM(AG8:AG93)</f>
        <v>0</v>
      </c>
      <c r="AH94" s="54"/>
      <c r="AI94" s="54"/>
      <c r="AJ94" s="55">
        <f>SUM(AJ8:AJ93)</f>
        <v>0</v>
      </c>
      <c r="AK94" s="54">
        <f>SUM(AK8:AK93)</f>
        <v>0</v>
      </c>
      <c r="AL94" s="54"/>
      <c r="AM94" s="54"/>
      <c r="AN94" s="55">
        <f>SUM(AN8:AN93)</f>
        <v>0</v>
      </c>
      <c r="AO94" s="54">
        <f>SUM(AO8:AO93)</f>
        <v>14</v>
      </c>
      <c r="AP94" s="54"/>
      <c r="AQ94" s="55">
        <f>SUM(AQ8:AQ93)</f>
        <v>0</v>
      </c>
      <c r="AR94" s="54">
        <f>SUM(AR8:AR93)</f>
        <v>0</v>
      </c>
      <c r="AS94" s="54"/>
      <c r="AT94" s="55">
        <f>SUM(AT8:AT93)</f>
        <v>0</v>
      </c>
      <c r="AU94" s="54">
        <f>SUM(AU8:AU93)</f>
        <v>0</v>
      </c>
      <c r="AV94" s="54"/>
      <c r="AW94" s="55">
        <f>SUM(AW8:AW93)</f>
        <v>0</v>
      </c>
      <c r="AX94" s="54">
        <f>SUM(AX8:AX93)</f>
        <v>14</v>
      </c>
      <c r="AY94" s="54"/>
      <c r="AZ94" s="55">
        <f>SUM(AZ8:AZ93)</f>
        <v>0</v>
      </c>
      <c r="BA94" s="54">
        <f>SUM(BA8:BA93)</f>
        <v>0</v>
      </c>
      <c r="BB94" s="54"/>
      <c r="BC94" s="55">
        <f>SUM(BC8:BC93)</f>
        <v>0</v>
      </c>
      <c r="BD94" s="52">
        <f>SUM(BD8:BD93)</f>
        <v>0</v>
      </c>
    </row>
    <row r="95" spans="1:56" ht="15.75" hidden="1" thickBot="1">
      <c r="AB95" s="289">
        <f>SUM(AB94:AF94)</f>
        <v>0</v>
      </c>
      <c r="AC95" s="290"/>
      <c r="AD95" s="290"/>
      <c r="AE95" s="290"/>
      <c r="AF95" s="291"/>
      <c r="AG95" s="292">
        <f>+AJ94/4.345</f>
        <v>0</v>
      </c>
      <c r="AH95" s="292"/>
      <c r="AI95" s="292"/>
      <c r="AJ95" s="292"/>
      <c r="AK95" s="292">
        <f>+AN94/4.345</f>
        <v>0</v>
      </c>
      <c r="AL95" s="292"/>
      <c r="AM95" s="292"/>
      <c r="AN95" s="292"/>
      <c r="AO95" s="292">
        <f>+AQ94/4.345</f>
        <v>0</v>
      </c>
      <c r="AP95" s="292"/>
      <c r="AQ95" s="292"/>
      <c r="AR95" s="292">
        <f>+AT94/4.345</f>
        <v>0</v>
      </c>
      <c r="AS95" s="292"/>
      <c r="AT95" s="292"/>
      <c r="AU95" s="292">
        <f>+AW94/4.345</f>
        <v>0</v>
      </c>
      <c r="AV95" s="292"/>
      <c r="AW95" s="292"/>
      <c r="AX95" s="292">
        <f>+AZ94/4.345</f>
        <v>0</v>
      </c>
      <c r="AY95" s="292"/>
      <c r="AZ95" s="292"/>
      <c r="BA95" s="292">
        <f>+BC94/4.345</f>
        <v>0</v>
      </c>
      <c r="BB95" s="292"/>
      <c r="BC95" s="292"/>
      <c r="BD95" s="284" t="s">
        <v>4</v>
      </c>
    </row>
    <row r="96" spans="1:56" ht="16.5" thickTop="1" thickBot="1">
      <c r="AG96" s="286" t="s">
        <v>3</v>
      </c>
      <c r="AH96" s="286"/>
      <c r="AI96" s="286"/>
      <c r="AJ96" s="286"/>
      <c r="AK96" s="286"/>
      <c r="AL96" s="286"/>
      <c r="AM96" s="286"/>
      <c r="AN96" s="286"/>
      <c r="AO96" s="286"/>
      <c r="AP96" s="286"/>
      <c r="AQ96" s="286"/>
      <c r="AR96" s="286"/>
      <c r="AS96" s="286"/>
      <c r="AT96" s="286"/>
      <c r="AU96" s="286"/>
      <c r="AV96" s="286"/>
      <c r="AW96" s="286"/>
      <c r="AX96" s="286"/>
      <c r="AY96" s="286"/>
      <c r="AZ96" s="286"/>
      <c r="BA96" s="286"/>
      <c r="BB96" s="286"/>
      <c r="BC96" s="287"/>
      <c r="BD96" s="285"/>
    </row>
    <row r="98" spans="7:10">
      <c r="G98" s="56"/>
      <c r="H98" s="56"/>
      <c r="I98" s="56"/>
      <c r="J98" s="56"/>
    </row>
  </sheetData>
  <sheetProtection algorithmName="SHA-512" hashValue="a3/X1uQySWvRrIN5orLIXvw5XeeVWE0UF9YMa3PXEG42WSAABfv/f2jG/UirCapbXEnULgZI0GJKzgn/8F0LjQ==" saltValue="jxWo8ihIipYpNwwGA+EZ4A==" spinCount="100000" sheet="1" selectLockedCells="1" autoFilter="0"/>
  <autoFilter ref="B7:BD95">
    <filterColumn colId="4">
      <customFilters>
        <customFilter operator="notEqual" val=" "/>
      </customFilters>
    </filterColumn>
  </autoFilter>
  <mergeCells count="48">
    <mergeCell ref="B1:C1"/>
    <mergeCell ref="B3:D3"/>
    <mergeCell ref="AG3:AJ3"/>
    <mergeCell ref="AK3:AN3"/>
    <mergeCell ref="AO3:AQ3"/>
    <mergeCell ref="AC6:AD6"/>
    <mergeCell ref="AE6:AF6"/>
    <mergeCell ref="AU3:AW3"/>
    <mergeCell ref="AX3:AZ3"/>
    <mergeCell ref="BA3:BC3"/>
    <mergeCell ref="AG4:AG5"/>
    <mergeCell ref="AI4:AI5"/>
    <mergeCell ref="AJ4:AJ5"/>
    <mergeCell ref="AK4:AK5"/>
    <mergeCell ref="AM4:AM5"/>
    <mergeCell ref="AP4:AP5"/>
    <mergeCell ref="AQ4:AQ5"/>
    <mergeCell ref="AN4:AN5"/>
    <mergeCell ref="AO4:AO5"/>
    <mergeCell ref="AH4:AH5"/>
    <mergeCell ref="AL4:AL5"/>
    <mergeCell ref="AX95:AZ95"/>
    <mergeCell ref="BA95:BC95"/>
    <mergeCell ref="AR4:AR5"/>
    <mergeCell ref="AS4:AS5"/>
    <mergeCell ref="AT4:AT5"/>
    <mergeCell ref="BB4:BB5"/>
    <mergeCell ref="BC4:BC5"/>
    <mergeCell ref="AY4:AY5"/>
    <mergeCell ref="AZ4:AZ5"/>
    <mergeCell ref="BA4:BA5"/>
    <mergeCell ref="AX4:AX5"/>
    <mergeCell ref="BD95:BD96"/>
    <mergeCell ref="AG96:BC96"/>
    <mergeCell ref="P1:AB1"/>
    <mergeCell ref="AB95:AF95"/>
    <mergeCell ref="AG95:AJ95"/>
    <mergeCell ref="AK95:AN95"/>
    <mergeCell ref="AO95:AQ95"/>
    <mergeCell ref="AR95:AT95"/>
    <mergeCell ref="AU95:AW95"/>
    <mergeCell ref="AR3:AT3"/>
    <mergeCell ref="BD4:BD5"/>
    <mergeCell ref="Y5:AF5"/>
    <mergeCell ref="AA6:AB6"/>
    <mergeCell ref="AV4:AV5"/>
    <mergeCell ref="AW4:AW5"/>
    <mergeCell ref="AU4:AU5"/>
  </mergeCells>
  <phoneticPr fontId="76" type="noConversion"/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H8:H93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BD67"/>
  <sheetViews>
    <sheetView workbookViewId="0">
      <pane xSplit="6" ySplit="7" topLeftCell="G8" activePane="bottomRight" state="frozen"/>
      <selection sqref="A1:AE1"/>
      <selection pane="topRight" sqref="A1:AE1"/>
      <selection pane="bottomLeft" sqref="A1:AE1"/>
      <selection pane="bottomRight" activeCell="B1" sqref="B1:C1"/>
    </sheetView>
  </sheetViews>
  <sheetFormatPr defaultColWidth="11.42578125" defaultRowHeight="15"/>
  <cols>
    <col min="1" max="1" width="2.85546875" style="2" customWidth="1"/>
    <col min="2" max="2" width="20.7109375" style="2" customWidth="1"/>
    <col min="3" max="3" width="11.5703125" style="2" bestFit="1" customWidth="1"/>
    <col min="4" max="4" width="24.7109375" style="2" customWidth="1"/>
    <col min="5" max="5" width="9.5703125" style="2" customWidth="1"/>
    <col min="6" max="6" width="10.42578125" style="2" bestFit="1" customWidth="1"/>
    <col min="7" max="7" width="11.28515625" style="2" customWidth="1"/>
    <col min="8" max="8" width="14.140625" style="2" bestFit="1" customWidth="1"/>
    <col min="9" max="9" width="3" style="2" hidden="1" customWidth="1"/>
    <col min="10" max="10" width="4.85546875" style="2" hidden="1" customWidth="1"/>
    <col min="11" max="11" width="8.140625" style="2" bestFit="1" customWidth="1"/>
    <col min="12" max="12" width="6.28515625" style="2" bestFit="1" customWidth="1"/>
    <col min="13" max="16" width="8.42578125" style="2" customWidth="1"/>
    <col min="17" max="17" width="4.85546875" style="2" bestFit="1" customWidth="1"/>
    <col min="18" max="18" width="8.42578125" style="2" customWidth="1"/>
    <col min="19" max="19" width="4.85546875" style="2" bestFit="1" customWidth="1"/>
    <col min="20" max="20" width="8.42578125" style="2" customWidth="1"/>
    <col min="21" max="21" width="9.28515625" style="2" customWidth="1"/>
    <col min="22" max="22" width="8.42578125" style="2" bestFit="1" customWidth="1"/>
    <col min="23" max="23" width="8.42578125" style="2" customWidth="1"/>
    <col min="24" max="24" width="9.28515625" style="2" bestFit="1" customWidth="1"/>
    <col min="25" max="25" width="4.7109375" style="2" customWidth="1"/>
    <col min="26" max="26" width="4.140625" style="2" bestFit="1" customWidth="1"/>
    <col min="27" max="27" width="5" style="2" bestFit="1" customWidth="1"/>
    <col min="28" max="28" width="7.140625" style="2" bestFit="1" customWidth="1"/>
    <col min="29" max="29" width="7.140625" style="2" customWidth="1"/>
    <col min="30" max="30" width="7.28515625" style="2" bestFit="1" customWidth="1"/>
    <col min="31" max="31" width="7.28515625" style="2" customWidth="1"/>
    <col min="32" max="32" width="5.7109375" style="2" bestFit="1" customWidth="1"/>
    <col min="33" max="33" width="7" style="2" bestFit="1" customWidth="1"/>
    <col min="34" max="34" width="7" style="2" customWidth="1"/>
    <col min="35" max="35" width="5.5703125" style="2" bestFit="1" customWidth="1"/>
    <col min="36" max="36" width="10.28515625" style="2" bestFit="1" customWidth="1"/>
    <col min="37" max="37" width="7.140625" style="2" bestFit="1" customWidth="1"/>
    <col min="38" max="38" width="7.140625" style="2" customWidth="1"/>
    <col min="39" max="39" width="6.140625" style="2" bestFit="1" customWidth="1"/>
    <col min="40" max="40" width="10.28515625" style="2" bestFit="1" customWidth="1"/>
    <col min="41" max="41" width="8.42578125" style="2" bestFit="1" customWidth="1"/>
    <col min="42" max="42" width="5.28515625" style="2" bestFit="1" customWidth="1"/>
    <col min="43" max="43" width="9.5703125" style="2" bestFit="1" customWidth="1"/>
    <col min="44" max="44" width="7.140625" style="2" bestFit="1" customWidth="1"/>
    <col min="45" max="45" width="6.140625" style="2" bestFit="1" customWidth="1"/>
    <col min="46" max="46" width="9.5703125" style="2" bestFit="1" customWidth="1"/>
    <col min="47" max="47" width="8.42578125" style="2" hidden="1" customWidth="1"/>
    <col min="48" max="48" width="7" style="2" hidden="1" customWidth="1"/>
    <col min="49" max="49" width="9.5703125" style="2" hidden="1" customWidth="1"/>
    <col min="50" max="50" width="8.42578125" style="2" bestFit="1" customWidth="1"/>
    <col min="51" max="51" width="7" style="2" bestFit="1" customWidth="1"/>
    <col min="52" max="52" width="9.5703125" style="2" bestFit="1" customWidth="1"/>
    <col min="53" max="53" width="6.85546875" style="2" customWidth="1"/>
    <col min="54" max="54" width="6.140625" style="2" customWidth="1"/>
    <col min="55" max="55" width="9.5703125" style="2" customWidth="1"/>
    <col min="56" max="56" width="13.7109375" style="2" bestFit="1" customWidth="1"/>
    <col min="57" max="16384" width="11.42578125" style="2"/>
  </cols>
  <sheetData>
    <row r="1" spans="1:56" ht="34.5" thickBot="1">
      <c r="A1" s="7"/>
      <c r="B1" s="274" t="s">
        <v>21</v>
      </c>
      <c r="C1" s="274"/>
      <c r="E1" s="8" t="str">
        <f>+'2'!E1</f>
        <v>Ajuntament de Matadepera</v>
      </c>
      <c r="F1" s="9"/>
      <c r="G1" s="9"/>
      <c r="H1" s="9"/>
      <c r="I1" s="9"/>
      <c r="J1" s="9"/>
      <c r="K1" s="9"/>
      <c r="L1" s="9"/>
      <c r="M1" s="10"/>
      <c r="N1" s="9"/>
      <c r="O1" s="9"/>
      <c r="P1" s="288" t="str">
        <f>+'Resumen Estudio'!D16</f>
        <v>Casal Gent Gran</v>
      </c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11"/>
      <c r="AD1" s="11"/>
      <c r="AE1" s="11"/>
      <c r="AF1" s="11"/>
      <c r="AG1" s="57"/>
      <c r="AH1" s="57"/>
      <c r="AI1" s="57"/>
      <c r="AJ1" s="58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ht="15.75" customHeight="1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ht="30.75" customHeight="1" thickBot="1">
      <c r="A3" s="7"/>
      <c r="B3" s="309" t="str">
        <f>+'2'!B3:D3</f>
        <v>Annex 4</v>
      </c>
      <c r="C3" s="309"/>
      <c r="D3" s="309"/>
      <c r="E3" s="15"/>
      <c r="F3" s="127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9" t="s">
        <v>12</v>
      </c>
      <c r="Y3" s="13"/>
      <c r="Z3" s="13"/>
      <c r="AA3" s="13"/>
      <c r="AB3" s="13"/>
      <c r="AC3" s="13"/>
      <c r="AD3" s="13"/>
      <c r="AE3" s="13"/>
      <c r="AF3" s="13"/>
      <c r="AG3" s="293" t="str">
        <f>'1'!AG3</f>
        <v>Vidres interiors</v>
      </c>
      <c r="AH3" s="293"/>
      <c r="AI3" s="293"/>
      <c r="AJ3" s="293"/>
      <c r="AK3" s="293" t="str">
        <f>'1'!AK3</f>
        <v>Vidres perimetre</v>
      </c>
      <c r="AL3" s="293"/>
      <c r="AM3" s="293"/>
      <c r="AN3" s="293"/>
      <c r="AO3" s="293" t="str">
        <f>'1'!AO3</f>
        <v>Punts de llum i difusors d'aire</v>
      </c>
      <c r="AP3" s="293"/>
      <c r="AQ3" s="293"/>
      <c r="AR3" s="293" t="str">
        <f>'1'!AR3</f>
        <v>Neteja de cadires i moquetes</v>
      </c>
      <c r="AS3" s="293"/>
      <c r="AT3" s="293"/>
      <c r="AU3" s="293" t="str">
        <f>'1'!AU3</f>
        <v>Neteja de Sostres</v>
      </c>
      <c r="AV3" s="293"/>
      <c r="AW3" s="293"/>
      <c r="AX3" s="293" t="str">
        <f>'1'!AX3</f>
        <v>Tractament de Terres</v>
      </c>
      <c r="AY3" s="293"/>
      <c r="AZ3" s="293"/>
      <c r="BA3" s="293" t="str">
        <f>'1'!BA3</f>
        <v>Neteja de Persianes</v>
      </c>
      <c r="BB3" s="293"/>
      <c r="BC3" s="293"/>
      <c r="BD3" s="19" t="s">
        <v>4</v>
      </c>
    </row>
    <row r="4" spans="1:56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+L63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+'Resumen Estudio'!H16</f>
        <v>12</v>
      </c>
      <c r="Y4" s="23"/>
      <c r="Z4" s="23"/>
      <c r="AA4" s="23"/>
      <c r="AB4" s="23"/>
      <c r="AC4" s="23"/>
      <c r="AD4" s="23"/>
      <c r="AE4" s="23"/>
      <c r="AF4" s="23"/>
      <c r="AG4" s="304"/>
      <c r="AH4" s="304"/>
      <c r="AI4" s="302">
        <f>'1'!AI4</f>
        <v>3</v>
      </c>
      <c r="AJ4" s="303">
        <f>'1'!AJ4</f>
        <v>0</v>
      </c>
      <c r="AK4" s="304"/>
      <c r="AL4" s="304"/>
      <c r="AM4" s="302">
        <f>'1'!AM4</f>
        <v>3</v>
      </c>
      <c r="AN4" s="303">
        <f>'1'!AN4</f>
        <v>0</v>
      </c>
      <c r="AO4" s="304" t="str">
        <f>'1'!AO4</f>
        <v>Freq</v>
      </c>
      <c r="AP4" s="302">
        <f>'1'!AP4</f>
        <v>1</v>
      </c>
      <c r="AQ4" s="303">
        <f>'1'!AQ4</f>
        <v>0</v>
      </c>
      <c r="AR4" s="304" t="str">
        <f>'1'!AR4</f>
        <v>Freq</v>
      </c>
      <c r="AS4" s="302">
        <f>'1'!AS4</f>
        <v>1</v>
      </c>
      <c r="AT4" s="303">
        <f>'1'!AT4</f>
        <v>0</v>
      </c>
      <c r="AU4" s="304" t="str">
        <f>'1'!AU4</f>
        <v>Freq</v>
      </c>
      <c r="AV4" s="302">
        <f>'1'!AV4</f>
        <v>1</v>
      </c>
      <c r="AW4" s="303">
        <f>'1'!AW4</f>
        <v>50</v>
      </c>
      <c r="AX4" s="304" t="str">
        <f>'1'!AX4</f>
        <v>Freq</v>
      </c>
      <c r="AY4" s="302">
        <f>'1'!AY4</f>
        <v>1</v>
      </c>
      <c r="AZ4" s="303">
        <f>'1'!AZ4</f>
        <v>0</v>
      </c>
      <c r="BA4" s="304" t="str">
        <f>'1'!BA4</f>
        <v>Freq</v>
      </c>
      <c r="BB4" s="302">
        <f>'1'!BB4</f>
        <v>1</v>
      </c>
      <c r="BC4" s="303">
        <f>'1'!BC4</f>
        <v>0</v>
      </c>
      <c r="BD4" s="294">
        <f>BD63</f>
        <v>0</v>
      </c>
    </row>
    <row r="5" spans="1:56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96" t="s">
        <v>7</v>
      </c>
      <c r="Z5" s="297"/>
      <c r="AA5" s="298"/>
      <c r="AB5" s="298"/>
      <c r="AC5" s="297"/>
      <c r="AD5" s="297"/>
      <c r="AE5" s="297"/>
      <c r="AF5" s="299"/>
      <c r="AG5" s="304"/>
      <c r="AH5" s="304"/>
      <c r="AI5" s="302"/>
      <c r="AJ5" s="303"/>
      <c r="AK5" s="304"/>
      <c r="AL5" s="304"/>
      <c r="AM5" s="302"/>
      <c r="AN5" s="303"/>
      <c r="AO5" s="304"/>
      <c r="AP5" s="302"/>
      <c r="AQ5" s="303"/>
      <c r="AR5" s="304"/>
      <c r="AS5" s="302"/>
      <c r="AT5" s="303"/>
      <c r="AU5" s="304"/>
      <c r="AV5" s="302"/>
      <c r="AW5" s="303"/>
      <c r="AX5" s="304"/>
      <c r="AY5" s="302"/>
      <c r="AZ5" s="303"/>
      <c r="BA5" s="304"/>
      <c r="BB5" s="302"/>
      <c r="BC5" s="303"/>
      <c r="BD5" s="295"/>
    </row>
    <row r="6" spans="1:56" ht="30.75" customHeight="1" thickBot="1">
      <c r="A6" s="24"/>
      <c r="B6" s="141" t="s">
        <v>22</v>
      </c>
      <c r="C6" s="141" t="s">
        <v>8</v>
      </c>
      <c r="D6" s="141" t="s">
        <v>5</v>
      </c>
      <c r="E6" s="141" t="s">
        <v>23</v>
      </c>
      <c r="F6" s="141" t="s">
        <v>9</v>
      </c>
      <c r="G6" s="141" t="s">
        <v>24</v>
      </c>
      <c r="H6" s="141" t="s">
        <v>25</v>
      </c>
      <c r="I6" s="118"/>
      <c r="J6" s="118"/>
      <c r="K6" s="141" t="s">
        <v>26</v>
      </c>
      <c r="L6" s="141" t="s">
        <v>27</v>
      </c>
      <c r="M6" s="141" t="s">
        <v>28</v>
      </c>
      <c r="N6" s="141" t="s">
        <v>29</v>
      </c>
      <c r="O6" s="141" t="s">
        <v>30</v>
      </c>
      <c r="P6" s="141" t="s">
        <v>31</v>
      </c>
      <c r="Q6" s="141"/>
      <c r="R6" s="141" t="s">
        <v>37</v>
      </c>
      <c r="S6" s="141"/>
      <c r="T6" s="141" t="s">
        <v>38</v>
      </c>
      <c r="U6" s="141" t="s">
        <v>32</v>
      </c>
      <c r="V6" s="141" t="s">
        <v>33</v>
      </c>
      <c r="W6" s="142" t="s">
        <v>52</v>
      </c>
      <c r="X6" s="141" t="s">
        <v>34</v>
      </c>
      <c r="Y6" s="141" t="s">
        <v>10</v>
      </c>
      <c r="Z6" s="141" t="s">
        <v>35</v>
      </c>
      <c r="AA6" s="322" t="s">
        <v>36</v>
      </c>
      <c r="AB6" s="323"/>
      <c r="AC6" s="324" t="s">
        <v>39</v>
      </c>
      <c r="AD6" s="325"/>
      <c r="AE6" s="324" t="s">
        <v>40</v>
      </c>
      <c r="AF6" s="326"/>
      <c r="AG6" s="25" t="s">
        <v>97</v>
      </c>
      <c r="AH6" s="25" t="s">
        <v>6</v>
      </c>
      <c r="AI6" s="25" t="s">
        <v>11</v>
      </c>
      <c r="AJ6" s="25" t="s">
        <v>45</v>
      </c>
      <c r="AK6" s="25" t="s">
        <v>97</v>
      </c>
      <c r="AL6" s="25" t="s">
        <v>6</v>
      </c>
      <c r="AM6" s="25" t="s">
        <v>11</v>
      </c>
      <c r="AN6" s="25" t="s">
        <v>45</v>
      </c>
      <c r="AO6" s="25" t="s">
        <v>97</v>
      </c>
      <c r="AP6" s="25" t="str">
        <f>+'1'!AP6</f>
        <v>H/V</v>
      </c>
      <c r="AQ6" s="25" t="str">
        <f>+'1'!AQ6</f>
        <v>Hores/mes</v>
      </c>
      <c r="AR6" s="25" t="s">
        <v>97</v>
      </c>
      <c r="AS6" s="25" t="str">
        <f>+'1'!AS6</f>
        <v>H/V</v>
      </c>
      <c r="AT6" s="25" t="str">
        <f>+'1'!AT6</f>
        <v>Hores/mes</v>
      </c>
      <c r="AU6" s="25" t="s">
        <v>97</v>
      </c>
      <c r="AV6" s="25" t="str">
        <f>+'1'!AV6</f>
        <v>H/V</v>
      </c>
      <c r="AW6" s="25" t="str">
        <f>+'1'!AW6</f>
        <v>Hores/mes</v>
      </c>
      <c r="AX6" s="25" t="s">
        <v>97</v>
      </c>
      <c r="AY6" s="25" t="str">
        <f>+'1'!AY6</f>
        <v>H/V</v>
      </c>
      <c r="AZ6" s="25" t="str">
        <f>+'1'!AZ6</f>
        <v>Hores/mes</v>
      </c>
      <c r="BA6" s="25" t="s">
        <v>97</v>
      </c>
      <c r="BB6" s="25" t="str">
        <f>+'1'!BB6</f>
        <v>H/V</v>
      </c>
      <c r="BC6" s="25" t="str">
        <f>+'1'!BC6</f>
        <v>Hores/mes</v>
      </c>
      <c r="BD6" s="28" t="s">
        <v>4</v>
      </c>
    </row>
    <row r="7" spans="1:56" ht="15.75" customHeight="1">
      <c r="A7" s="24"/>
      <c r="B7" s="141"/>
      <c r="C7" s="141"/>
      <c r="D7" s="141"/>
      <c r="E7" s="141"/>
      <c r="F7" s="141"/>
      <c r="G7" s="141"/>
      <c r="H7" s="141"/>
      <c r="I7" s="118"/>
      <c r="J7" s="118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29"/>
      <c r="AH7" s="29"/>
      <c r="AI7" s="30"/>
      <c r="AJ7" s="31"/>
      <c r="AK7" s="29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29"/>
      <c r="BB7" s="30"/>
      <c r="BC7" s="31"/>
      <c r="BD7" s="60"/>
    </row>
    <row r="8" spans="1:56">
      <c r="A8" s="32">
        <v>13</v>
      </c>
      <c r="B8" s="169" t="s">
        <v>165</v>
      </c>
      <c r="C8" s="170" t="s">
        <v>205</v>
      </c>
      <c r="D8" s="34" t="s">
        <v>263</v>
      </c>
      <c r="E8" s="35" t="s">
        <v>209</v>
      </c>
      <c r="F8" s="36">
        <v>15.36</v>
      </c>
      <c r="G8" s="73"/>
      <c r="H8" s="72" t="s">
        <v>124</v>
      </c>
      <c r="I8" s="74">
        <f>IF(H8=Tablas!$B$5,Tablas!$C$5,VLOOKUP(H8,Tablas!$B$5:$D$40,2,FALSE))</f>
        <v>19</v>
      </c>
      <c r="J8" s="71">
        <f>IF(I8=0,"",VLOOKUP(I8,Tablas!$C$5:$D$40,2,FALSE))</f>
        <v>21.72583333333333</v>
      </c>
      <c r="K8" s="37" t="str">
        <f t="shared" ref="K8:K14" si="1">IF(G8=0,"0",F8/G8)</f>
        <v>0</v>
      </c>
      <c r="L8" s="38">
        <f t="shared" ref="L8:L27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27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27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27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27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27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27" si="8">(IF($Y8=7,$K8,)+IF($Y8=21,$K8*3,)+IF($Y8=42,$K8*6,0)+IF($Y8=28,$K8*4,0)+IF($Y8=14,$K8*2,))*S8</f>
        <v>0</v>
      </c>
      <c r="U8" s="42">
        <f t="shared" ref="U8:U27" si="9">SUM(+L8+M8+N8+O8+P8+R8+T8)</f>
        <v>0</v>
      </c>
      <c r="V8" s="43">
        <f t="shared" ref="V8:V27" si="10">+U8*4.345</f>
        <v>0</v>
      </c>
      <c r="W8" s="193">
        <f>+$X$4</f>
        <v>12</v>
      </c>
      <c r="X8" s="44">
        <f t="shared" ref="X8" si="11">IF(V8="","",W8*V8)</f>
        <v>0</v>
      </c>
      <c r="Y8" s="45">
        <f t="shared" ref="Y8:Y27" si="12">ROUND(J8/4.3452380952381,1)</f>
        <v>5</v>
      </c>
      <c r="Z8" s="46" t="s">
        <v>0</v>
      </c>
      <c r="AA8" s="39">
        <v>1</v>
      </c>
      <c r="AB8" s="47">
        <f t="shared" ref="AB8:AB27" si="13">+IF($Z8="M",$U8,IF($Z8="MT",$U8/2,IF(Z8="MN",$U8/2,IF($Z8="MTN",$U8/3,0))))*AA8</f>
        <v>0</v>
      </c>
      <c r="AC8" s="39">
        <v>1</v>
      </c>
      <c r="AD8" s="47">
        <f t="shared" ref="AD8:AD27" si="14">+IF($Z8="T",$U8,IF($Z8="MT",$U8/2,IF($Z8="TN",$U8/2,IF($Z8="MTN",$U8/3,0))))*AC8</f>
        <v>0</v>
      </c>
      <c r="AE8" s="39">
        <v>1</v>
      </c>
      <c r="AF8" s="47">
        <f t="shared" ref="AF8:AF27" si="15">+IF($Z8="N",$U8,IF($Z8="MN",$U8/2,IF($Z8="TN",$U8/2,IF($Z8="MTN",$U8/3,0))))*AE8</f>
        <v>0</v>
      </c>
      <c r="AG8" s="188"/>
      <c r="AH8" s="194">
        <f t="shared" ref="AH8:AH27" si="16">+$AI$4</f>
        <v>3</v>
      </c>
      <c r="AI8" s="49">
        <f t="shared" ref="AI8:AI27" si="17">IF(AJ$4=0,0,(AG8/AJ$4))</f>
        <v>0</v>
      </c>
      <c r="AJ8" s="50">
        <f t="shared" ref="AJ8:AJ27" si="18">IF(AJ$4=0,0,(AI8*AI$4/12))</f>
        <v>0</v>
      </c>
      <c r="AK8" s="188"/>
      <c r="AL8" s="194">
        <f t="shared" ref="AL8:AL27" si="19">+$AM$4</f>
        <v>3</v>
      </c>
      <c r="AM8" s="49">
        <f>IF(AN$4=0,0,(AK8/AN$4))</f>
        <v>0</v>
      </c>
      <c r="AN8" s="50">
        <f>IF(AN$4=0,0,(AM8*AM$4/12))</f>
        <v>0</v>
      </c>
      <c r="AO8" s="188">
        <v>15.36</v>
      </c>
      <c r="AP8" s="49">
        <f t="shared" ref="AP8:AP27" si="20">IF(AQ$4=0,0,(AO8/AQ$4))</f>
        <v>0</v>
      </c>
      <c r="AQ8" s="50">
        <f t="shared" ref="AQ8:AQ27" si="21">IF(AQ$4=0,0,(AP8*AP$4/12))</f>
        <v>0</v>
      </c>
      <c r="AR8" s="188"/>
      <c r="AS8" s="49">
        <f t="shared" ref="AS8:AS27" si="22">IF(AT$4=0,0,(AR8/AT$4))</f>
        <v>0</v>
      </c>
      <c r="AT8" s="50">
        <f t="shared" ref="AT8:AT27" si="23">IF(AT$4=0,0,(AS8*AS$4/12))</f>
        <v>0</v>
      </c>
      <c r="AU8" s="188"/>
      <c r="AV8" s="49">
        <f t="shared" ref="AV8:AV27" si="24">IF(AW$4=0,0,(AU8/AW$4))</f>
        <v>0</v>
      </c>
      <c r="AW8" s="50">
        <f t="shared" ref="AW8:AW27" si="25">IF(AW$4=0,0,(AV8*AV$4/12))</f>
        <v>0</v>
      </c>
      <c r="AX8" s="188">
        <v>15.36</v>
      </c>
      <c r="AY8" s="49">
        <f t="shared" ref="AY8:AY27" si="26">IF(AZ$4=0,0,(AX8/AZ$4))</f>
        <v>0</v>
      </c>
      <c r="AZ8" s="50">
        <f t="shared" ref="AZ8:AZ27" si="27">IF(AZ$4=0,0,(AY8*AY$4/12))</f>
        <v>0</v>
      </c>
      <c r="BA8" s="188">
        <v>0</v>
      </c>
      <c r="BB8" s="49">
        <f t="shared" ref="BB8:BB27" si="28">IF(BC$4=0,0,(BA8/BC$4))</f>
        <v>0</v>
      </c>
      <c r="BC8" s="50">
        <f t="shared" ref="BC8:BC27" si="29">IF(BC$4=0,0,(BB8*BB$4/12))</f>
        <v>0</v>
      </c>
      <c r="BD8" s="51">
        <f t="shared" ref="BD8:BD27" si="30">+AJ8+AN8+AQ8+AT8+AW8+AZ8+BC8</f>
        <v>0</v>
      </c>
    </row>
    <row r="9" spans="1:56">
      <c r="A9" s="32">
        <v>13</v>
      </c>
      <c r="B9" s="169" t="s">
        <v>165</v>
      </c>
      <c r="C9" s="170" t="s">
        <v>205</v>
      </c>
      <c r="D9" s="34" t="s">
        <v>261</v>
      </c>
      <c r="E9" s="35" t="s">
        <v>209</v>
      </c>
      <c r="F9" s="36">
        <v>6.68</v>
      </c>
      <c r="G9" s="73"/>
      <c r="H9" s="72" t="s">
        <v>124</v>
      </c>
      <c r="I9" s="74">
        <f>IF(H9=Tablas!$B$5,Tablas!$C$5,VLOOKUP(H9,Tablas!$B$5:$D$40,2,FALSE))</f>
        <v>19</v>
      </c>
      <c r="J9" s="71">
        <f>IF(I9=0,"",VLOOKUP(I9,Tablas!$C$5:$D$40,2,FALSE))</f>
        <v>21.72583333333333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193">
        <f t="shared" ref="W9:W25" si="31">+$X$4</f>
        <v>12</v>
      </c>
      <c r="X9" s="44">
        <f t="shared" ref="X9:X27" si="32">IF(V9="","",$X$4*V9)</f>
        <v>0</v>
      </c>
      <c r="Y9" s="45">
        <f t="shared" si="12"/>
        <v>5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188"/>
      <c r="AH9" s="194">
        <f t="shared" si="16"/>
        <v>3</v>
      </c>
      <c r="AI9" s="49">
        <f t="shared" si="17"/>
        <v>0</v>
      </c>
      <c r="AJ9" s="50">
        <f t="shared" si="18"/>
        <v>0</v>
      </c>
      <c r="AK9" s="188"/>
      <c r="AL9" s="194">
        <f t="shared" si="19"/>
        <v>3</v>
      </c>
      <c r="AM9" s="49">
        <f t="shared" ref="AM9:AM27" si="33">IF(AN$4=0,0,(AK9/AN$4))</f>
        <v>0</v>
      </c>
      <c r="AN9" s="50">
        <f t="shared" ref="AN9:AN27" si="34">IF(AN$4=0,0,(AM9*AM$4/12))</f>
        <v>0</v>
      </c>
      <c r="AO9" s="188">
        <v>6.68</v>
      </c>
      <c r="AP9" s="49">
        <f t="shared" si="20"/>
        <v>0</v>
      </c>
      <c r="AQ9" s="50">
        <f t="shared" si="21"/>
        <v>0</v>
      </c>
      <c r="AR9" s="188"/>
      <c r="AS9" s="49">
        <f t="shared" si="22"/>
        <v>0</v>
      </c>
      <c r="AT9" s="50">
        <f t="shared" si="23"/>
        <v>0</v>
      </c>
      <c r="AU9" s="188"/>
      <c r="AV9" s="49">
        <f t="shared" si="24"/>
        <v>0</v>
      </c>
      <c r="AW9" s="50">
        <f t="shared" si="25"/>
        <v>0</v>
      </c>
      <c r="AX9" s="188">
        <v>6.68</v>
      </c>
      <c r="AY9" s="49">
        <f t="shared" si="26"/>
        <v>0</v>
      </c>
      <c r="AZ9" s="50">
        <f t="shared" si="27"/>
        <v>0</v>
      </c>
      <c r="BA9" s="188">
        <v>0</v>
      </c>
      <c r="BB9" s="49">
        <f t="shared" si="28"/>
        <v>0</v>
      </c>
      <c r="BC9" s="50">
        <f t="shared" si="29"/>
        <v>0</v>
      </c>
      <c r="BD9" s="51">
        <f t="shared" si="30"/>
        <v>0</v>
      </c>
    </row>
    <row r="10" spans="1:56">
      <c r="A10" s="32">
        <v>13</v>
      </c>
      <c r="B10" s="169" t="s">
        <v>165</v>
      </c>
      <c r="C10" s="170" t="s">
        <v>205</v>
      </c>
      <c r="D10" s="34" t="s">
        <v>215</v>
      </c>
      <c r="E10" s="35" t="s">
        <v>209</v>
      </c>
      <c r="F10" s="36">
        <v>3</v>
      </c>
      <c r="G10" s="73"/>
      <c r="H10" s="72" t="s">
        <v>124</v>
      </c>
      <c r="I10" s="74">
        <f>IF(H10=Tablas!$B$5,Tablas!$C$5,VLOOKUP(H10,Tablas!$B$5:$D$40,2,FALSE))</f>
        <v>19</v>
      </c>
      <c r="J10" s="71">
        <f>IF(I10=0,"",VLOOKUP(I10,Tablas!$C$5:$D$40,2,FALSE))</f>
        <v>21.72583333333333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193">
        <f t="shared" si="31"/>
        <v>12</v>
      </c>
      <c r="X10" s="44">
        <f t="shared" si="32"/>
        <v>0</v>
      </c>
      <c r="Y10" s="45">
        <f t="shared" si="12"/>
        <v>5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188"/>
      <c r="AH10" s="194">
        <f t="shared" si="16"/>
        <v>3</v>
      </c>
      <c r="AI10" s="49">
        <f t="shared" si="17"/>
        <v>0</v>
      </c>
      <c r="AJ10" s="50">
        <f t="shared" si="18"/>
        <v>0</v>
      </c>
      <c r="AK10" s="188"/>
      <c r="AL10" s="194">
        <f t="shared" si="19"/>
        <v>3</v>
      </c>
      <c r="AM10" s="49">
        <f t="shared" si="33"/>
        <v>0</v>
      </c>
      <c r="AN10" s="50">
        <f t="shared" si="34"/>
        <v>0</v>
      </c>
      <c r="AO10" s="188">
        <v>3</v>
      </c>
      <c r="AP10" s="49">
        <f t="shared" si="20"/>
        <v>0</v>
      </c>
      <c r="AQ10" s="50">
        <f t="shared" si="21"/>
        <v>0</v>
      </c>
      <c r="AR10" s="188"/>
      <c r="AS10" s="49">
        <f t="shared" si="22"/>
        <v>0</v>
      </c>
      <c r="AT10" s="50">
        <f t="shared" si="23"/>
        <v>0</v>
      </c>
      <c r="AU10" s="188"/>
      <c r="AV10" s="49">
        <f t="shared" si="24"/>
        <v>0</v>
      </c>
      <c r="AW10" s="50">
        <f t="shared" si="25"/>
        <v>0</v>
      </c>
      <c r="AX10" s="188">
        <v>3</v>
      </c>
      <c r="AY10" s="49">
        <f t="shared" si="26"/>
        <v>0</v>
      </c>
      <c r="AZ10" s="50">
        <f t="shared" si="27"/>
        <v>0</v>
      </c>
      <c r="BA10" s="188">
        <v>0</v>
      </c>
      <c r="BB10" s="49">
        <f t="shared" si="28"/>
        <v>0</v>
      </c>
      <c r="BC10" s="50">
        <f t="shared" si="29"/>
        <v>0</v>
      </c>
      <c r="BD10" s="51">
        <f t="shared" si="30"/>
        <v>0</v>
      </c>
    </row>
    <row r="11" spans="1:56">
      <c r="A11" s="32">
        <v>13</v>
      </c>
      <c r="B11" s="169" t="s">
        <v>165</v>
      </c>
      <c r="C11" s="170" t="s">
        <v>205</v>
      </c>
      <c r="D11" s="34" t="s">
        <v>263</v>
      </c>
      <c r="E11" s="35" t="s">
        <v>209</v>
      </c>
      <c r="F11" s="36">
        <v>6.58</v>
      </c>
      <c r="G11" s="73"/>
      <c r="H11" s="72" t="s">
        <v>124</v>
      </c>
      <c r="I11" s="74">
        <f>IF(H11=Tablas!$B$5,Tablas!$C$5,VLOOKUP(H11,Tablas!$B$5:$D$40,2,FALSE))</f>
        <v>19</v>
      </c>
      <c r="J11" s="71">
        <f>IF(I11=0,"",VLOOKUP(I11,Tablas!$C$5:$D$40,2,FALSE))</f>
        <v>21.72583333333333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193">
        <f t="shared" si="31"/>
        <v>12</v>
      </c>
      <c r="X11" s="44">
        <f t="shared" si="32"/>
        <v>0</v>
      </c>
      <c r="Y11" s="45">
        <f t="shared" si="12"/>
        <v>5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188"/>
      <c r="AH11" s="194">
        <f t="shared" si="16"/>
        <v>3</v>
      </c>
      <c r="AI11" s="49">
        <f t="shared" si="17"/>
        <v>0</v>
      </c>
      <c r="AJ11" s="50">
        <f t="shared" si="18"/>
        <v>0</v>
      </c>
      <c r="AK11" s="188">
        <v>1.35</v>
      </c>
      <c r="AL11" s="194">
        <f t="shared" si="19"/>
        <v>3</v>
      </c>
      <c r="AM11" s="49">
        <f t="shared" si="33"/>
        <v>0</v>
      </c>
      <c r="AN11" s="50">
        <f t="shared" si="34"/>
        <v>0</v>
      </c>
      <c r="AO11" s="188">
        <v>6.58</v>
      </c>
      <c r="AP11" s="49">
        <f t="shared" si="20"/>
        <v>0</v>
      </c>
      <c r="AQ11" s="50">
        <f t="shared" si="21"/>
        <v>0</v>
      </c>
      <c r="AR11" s="188"/>
      <c r="AS11" s="49">
        <f t="shared" si="22"/>
        <v>0</v>
      </c>
      <c r="AT11" s="50">
        <f t="shared" si="23"/>
        <v>0</v>
      </c>
      <c r="AU11" s="188"/>
      <c r="AV11" s="49">
        <f t="shared" si="24"/>
        <v>0</v>
      </c>
      <c r="AW11" s="50">
        <f t="shared" si="25"/>
        <v>0</v>
      </c>
      <c r="AX11" s="188">
        <v>6.58</v>
      </c>
      <c r="AY11" s="49">
        <f t="shared" si="26"/>
        <v>0</v>
      </c>
      <c r="AZ11" s="50">
        <f t="shared" si="27"/>
        <v>0</v>
      </c>
      <c r="BA11" s="188">
        <v>0.67500000000000004</v>
      </c>
      <c r="BB11" s="49">
        <f t="shared" si="28"/>
        <v>0</v>
      </c>
      <c r="BC11" s="50">
        <f t="shared" si="29"/>
        <v>0</v>
      </c>
      <c r="BD11" s="51">
        <f t="shared" si="30"/>
        <v>0</v>
      </c>
    </row>
    <row r="12" spans="1:56">
      <c r="A12" s="32">
        <v>13</v>
      </c>
      <c r="B12" s="169" t="s">
        <v>165</v>
      </c>
      <c r="C12" s="170" t="s">
        <v>205</v>
      </c>
      <c r="D12" s="34" t="s">
        <v>252</v>
      </c>
      <c r="E12" s="35" t="s">
        <v>209</v>
      </c>
      <c r="F12" s="36">
        <v>14.44</v>
      </c>
      <c r="G12" s="73"/>
      <c r="H12" s="72" t="s">
        <v>124</v>
      </c>
      <c r="I12" s="74">
        <f>IF(H12=Tablas!$B$5,Tablas!$C$5,VLOOKUP(H12,Tablas!$B$5:$D$40,2,FALSE))</f>
        <v>19</v>
      </c>
      <c r="J12" s="71">
        <f>IF(I12=0,"",VLOOKUP(I12,Tablas!$C$5:$D$40,2,FALSE))</f>
        <v>21.72583333333333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193">
        <f t="shared" si="31"/>
        <v>12</v>
      </c>
      <c r="X12" s="44">
        <f t="shared" si="32"/>
        <v>0</v>
      </c>
      <c r="Y12" s="45">
        <f t="shared" si="12"/>
        <v>5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188"/>
      <c r="AH12" s="194">
        <f t="shared" si="16"/>
        <v>3</v>
      </c>
      <c r="AI12" s="49">
        <f t="shared" si="17"/>
        <v>0</v>
      </c>
      <c r="AJ12" s="50">
        <f t="shared" si="18"/>
        <v>0</v>
      </c>
      <c r="AK12" s="188">
        <v>6.75</v>
      </c>
      <c r="AL12" s="194">
        <f t="shared" si="19"/>
        <v>3</v>
      </c>
      <c r="AM12" s="49">
        <f t="shared" si="33"/>
        <v>0</v>
      </c>
      <c r="AN12" s="50">
        <f t="shared" si="34"/>
        <v>0</v>
      </c>
      <c r="AO12" s="188">
        <v>14.44</v>
      </c>
      <c r="AP12" s="49">
        <f t="shared" si="20"/>
        <v>0</v>
      </c>
      <c r="AQ12" s="50">
        <f t="shared" si="21"/>
        <v>0</v>
      </c>
      <c r="AR12" s="188">
        <v>3.61</v>
      </c>
      <c r="AS12" s="49">
        <f t="shared" si="22"/>
        <v>0</v>
      </c>
      <c r="AT12" s="50">
        <f t="shared" si="23"/>
        <v>0</v>
      </c>
      <c r="AU12" s="188"/>
      <c r="AV12" s="49">
        <f t="shared" si="24"/>
        <v>0</v>
      </c>
      <c r="AW12" s="50">
        <f t="shared" si="25"/>
        <v>0</v>
      </c>
      <c r="AX12" s="188">
        <v>14.44</v>
      </c>
      <c r="AY12" s="49">
        <f t="shared" si="26"/>
        <v>0</v>
      </c>
      <c r="AZ12" s="50">
        <f t="shared" si="27"/>
        <v>0</v>
      </c>
      <c r="BA12" s="188">
        <v>3.375</v>
      </c>
      <c r="BB12" s="49">
        <f t="shared" si="28"/>
        <v>0</v>
      </c>
      <c r="BC12" s="50">
        <f t="shared" si="29"/>
        <v>0</v>
      </c>
      <c r="BD12" s="51">
        <f t="shared" si="30"/>
        <v>0</v>
      </c>
    </row>
    <row r="13" spans="1:56">
      <c r="A13" s="32">
        <v>13</v>
      </c>
      <c r="B13" s="169" t="s">
        <v>165</v>
      </c>
      <c r="C13" s="170" t="s">
        <v>205</v>
      </c>
      <c r="D13" s="34" t="s">
        <v>251</v>
      </c>
      <c r="E13" s="35" t="s">
        <v>209</v>
      </c>
      <c r="F13" s="36">
        <v>9.93</v>
      </c>
      <c r="G13" s="73"/>
      <c r="H13" s="72" t="s">
        <v>124</v>
      </c>
      <c r="I13" s="74">
        <f>IF(H13=Tablas!$B$5,Tablas!$C$5,VLOOKUP(H13,Tablas!$B$5:$D$40,2,FALSE))</f>
        <v>19</v>
      </c>
      <c r="J13" s="71">
        <f>IF(I13=0,"",VLOOKUP(I13,Tablas!$C$5:$D$40,2,FALSE))</f>
        <v>21.72583333333333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193">
        <f t="shared" si="31"/>
        <v>12</v>
      </c>
      <c r="X13" s="44">
        <f t="shared" si="32"/>
        <v>0</v>
      </c>
      <c r="Y13" s="45">
        <f t="shared" si="12"/>
        <v>5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188"/>
      <c r="AH13" s="194">
        <f t="shared" si="16"/>
        <v>3</v>
      </c>
      <c r="AI13" s="49">
        <f t="shared" si="17"/>
        <v>0</v>
      </c>
      <c r="AJ13" s="50">
        <f t="shared" si="18"/>
        <v>0</v>
      </c>
      <c r="AK13" s="188">
        <v>1.9500000000000002</v>
      </c>
      <c r="AL13" s="194">
        <f t="shared" si="19"/>
        <v>3</v>
      </c>
      <c r="AM13" s="49">
        <f t="shared" si="33"/>
        <v>0</v>
      </c>
      <c r="AN13" s="50">
        <f t="shared" si="34"/>
        <v>0</v>
      </c>
      <c r="AO13" s="188">
        <v>9.93</v>
      </c>
      <c r="AP13" s="49">
        <f t="shared" si="20"/>
        <v>0</v>
      </c>
      <c r="AQ13" s="50">
        <f t="shared" si="21"/>
        <v>0</v>
      </c>
      <c r="AR13" s="188">
        <v>2.4824999999999999</v>
      </c>
      <c r="AS13" s="49">
        <f t="shared" si="22"/>
        <v>0</v>
      </c>
      <c r="AT13" s="50">
        <f t="shared" si="23"/>
        <v>0</v>
      </c>
      <c r="AU13" s="188"/>
      <c r="AV13" s="49">
        <f t="shared" si="24"/>
        <v>0</v>
      </c>
      <c r="AW13" s="50">
        <f t="shared" si="25"/>
        <v>0</v>
      </c>
      <c r="AX13" s="188">
        <v>9.93</v>
      </c>
      <c r="AY13" s="49">
        <f t="shared" si="26"/>
        <v>0</v>
      </c>
      <c r="AZ13" s="50">
        <f t="shared" si="27"/>
        <v>0</v>
      </c>
      <c r="BA13" s="188">
        <v>0.97500000000000009</v>
      </c>
      <c r="BB13" s="49">
        <f t="shared" si="28"/>
        <v>0</v>
      </c>
      <c r="BC13" s="50">
        <f t="shared" si="29"/>
        <v>0</v>
      </c>
      <c r="BD13" s="51">
        <f t="shared" si="30"/>
        <v>0</v>
      </c>
    </row>
    <row r="14" spans="1:56">
      <c r="A14" s="32">
        <v>13</v>
      </c>
      <c r="B14" s="169" t="s">
        <v>165</v>
      </c>
      <c r="C14" s="170" t="s">
        <v>205</v>
      </c>
      <c r="D14" s="34" t="s">
        <v>250</v>
      </c>
      <c r="E14" s="35" t="s">
        <v>209</v>
      </c>
      <c r="F14" s="36">
        <v>11</v>
      </c>
      <c r="G14" s="73"/>
      <c r="H14" s="72" t="s">
        <v>124</v>
      </c>
      <c r="I14" s="74">
        <f>IF(H14=Tablas!$B$5,Tablas!$C$5,VLOOKUP(H14,Tablas!$B$5:$D$40,2,FALSE))</f>
        <v>19</v>
      </c>
      <c r="J14" s="71">
        <f>IF(I14=0,"",VLOOKUP(I14,Tablas!$C$5:$D$40,2,FALSE))</f>
        <v>21.72583333333333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193">
        <f t="shared" si="31"/>
        <v>12</v>
      </c>
      <c r="X14" s="44">
        <f t="shared" si="32"/>
        <v>0</v>
      </c>
      <c r="Y14" s="45">
        <f t="shared" si="12"/>
        <v>5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188"/>
      <c r="AH14" s="194">
        <f t="shared" si="16"/>
        <v>3</v>
      </c>
      <c r="AI14" s="49">
        <f t="shared" si="17"/>
        <v>0</v>
      </c>
      <c r="AJ14" s="50">
        <f t="shared" si="18"/>
        <v>0</v>
      </c>
      <c r="AK14" s="188">
        <v>1.9500000000000002</v>
      </c>
      <c r="AL14" s="194">
        <f t="shared" si="19"/>
        <v>3</v>
      </c>
      <c r="AM14" s="49">
        <f t="shared" si="33"/>
        <v>0</v>
      </c>
      <c r="AN14" s="50">
        <f t="shared" si="34"/>
        <v>0</v>
      </c>
      <c r="AO14" s="188">
        <v>11</v>
      </c>
      <c r="AP14" s="49">
        <f t="shared" si="20"/>
        <v>0</v>
      </c>
      <c r="AQ14" s="50">
        <f t="shared" si="21"/>
        <v>0</v>
      </c>
      <c r="AR14" s="188">
        <v>2.75</v>
      </c>
      <c r="AS14" s="49">
        <f t="shared" si="22"/>
        <v>0</v>
      </c>
      <c r="AT14" s="50">
        <f t="shared" si="23"/>
        <v>0</v>
      </c>
      <c r="AU14" s="188"/>
      <c r="AV14" s="49">
        <f t="shared" si="24"/>
        <v>0</v>
      </c>
      <c r="AW14" s="50">
        <f t="shared" si="25"/>
        <v>0</v>
      </c>
      <c r="AX14" s="188">
        <v>11</v>
      </c>
      <c r="AY14" s="49">
        <f t="shared" si="26"/>
        <v>0</v>
      </c>
      <c r="AZ14" s="50">
        <f t="shared" si="27"/>
        <v>0</v>
      </c>
      <c r="BA14" s="188">
        <v>0.97500000000000009</v>
      </c>
      <c r="BB14" s="49">
        <f t="shared" si="28"/>
        <v>0</v>
      </c>
      <c r="BC14" s="50">
        <f t="shared" si="29"/>
        <v>0</v>
      </c>
      <c r="BD14" s="51">
        <f t="shared" si="30"/>
        <v>0</v>
      </c>
    </row>
    <row r="15" spans="1:56">
      <c r="A15" s="32">
        <v>13</v>
      </c>
      <c r="B15" s="169" t="s">
        <v>165</v>
      </c>
      <c r="C15" s="170" t="s">
        <v>205</v>
      </c>
      <c r="D15" s="34" t="s">
        <v>399</v>
      </c>
      <c r="E15" s="35" t="s">
        <v>209</v>
      </c>
      <c r="F15" s="36">
        <v>7.77</v>
      </c>
      <c r="G15" s="73"/>
      <c r="H15" s="72" t="s">
        <v>148</v>
      </c>
      <c r="I15" s="74">
        <f>IF(H15=Tablas!$B$5,Tablas!$C$5,VLOOKUP(H15,Tablas!$B$5:$D$40,2,FALSE))</f>
        <v>26</v>
      </c>
      <c r="J15" s="71">
        <f>IF(I15=0,"",VLOOKUP(I15,Tablas!$C$5:$D$40,2,FALSE))</f>
        <v>4.3452380952380958</v>
      </c>
      <c r="K15" s="37" t="str">
        <f t="shared" ref="K15:K27" si="35">IF(G15=0,"0",F15/G15)</f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193">
        <f t="shared" si="31"/>
        <v>12</v>
      </c>
      <c r="X15" s="44">
        <f t="shared" si="32"/>
        <v>0</v>
      </c>
      <c r="Y15" s="45">
        <f t="shared" si="12"/>
        <v>1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188"/>
      <c r="AH15" s="194">
        <f t="shared" si="16"/>
        <v>3</v>
      </c>
      <c r="AI15" s="49">
        <f t="shared" si="17"/>
        <v>0</v>
      </c>
      <c r="AJ15" s="50">
        <f t="shared" si="18"/>
        <v>0</v>
      </c>
      <c r="AK15" s="188"/>
      <c r="AL15" s="194">
        <f t="shared" si="19"/>
        <v>3</v>
      </c>
      <c r="AM15" s="49">
        <f t="shared" si="33"/>
        <v>0</v>
      </c>
      <c r="AN15" s="50">
        <f t="shared" si="34"/>
        <v>0</v>
      </c>
      <c r="AO15" s="188">
        <v>7.77</v>
      </c>
      <c r="AP15" s="49">
        <f t="shared" si="20"/>
        <v>0</v>
      </c>
      <c r="AQ15" s="50">
        <f t="shared" si="21"/>
        <v>0</v>
      </c>
      <c r="AR15" s="188"/>
      <c r="AS15" s="49">
        <f t="shared" si="22"/>
        <v>0</v>
      </c>
      <c r="AT15" s="50">
        <f t="shared" si="23"/>
        <v>0</v>
      </c>
      <c r="AU15" s="62"/>
      <c r="AV15" s="49">
        <f t="shared" si="24"/>
        <v>0</v>
      </c>
      <c r="AW15" s="50">
        <f t="shared" si="25"/>
        <v>0</v>
      </c>
      <c r="AX15" s="188">
        <v>7.77</v>
      </c>
      <c r="AY15" s="49">
        <f t="shared" si="26"/>
        <v>0</v>
      </c>
      <c r="AZ15" s="50">
        <f t="shared" si="27"/>
        <v>0</v>
      </c>
      <c r="BA15" s="188">
        <v>0</v>
      </c>
      <c r="BB15" s="49">
        <f t="shared" si="28"/>
        <v>0</v>
      </c>
      <c r="BC15" s="50">
        <f t="shared" si="29"/>
        <v>0</v>
      </c>
      <c r="BD15" s="51">
        <f t="shared" si="30"/>
        <v>0</v>
      </c>
    </row>
    <row r="16" spans="1:56">
      <c r="A16" s="32">
        <v>13</v>
      </c>
      <c r="B16" s="169" t="s">
        <v>165</v>
      </c>
      <c r="C16" s="170" t="s">
        <v>205</v>
      </c>
      <c r="D16" s="34" t="s">
        <v>400</v>
      </c>
      <c r="E16" s="35" t="s">
        <v>209</v>
      </c>
      <c r="F16" s="36">
        <v>2.91</v>
      </c>
      <c r="G16" s="73"/>
      <c r="H16" s="72" t="s">
        <v>148</v>
      </c>
      <c r="I16" s="74">
        <f>IF(H16=Tablas!$B$5,Tablas!$C$5,VLOOKUP(H16,Tablas!$B$5:$D$40,2,FALSE))</f>
        <v>26</v>
      </c>
      <c r="J16" s="71">
        <f>IF(I16=0,"",VLOOKUP(I16,Tablas!$C$5:$D$40,2,FALSE))</f>
        <v>4.3452380952380958</v>
      </c>
      <c r="K16" s="37" t="str">
        <f t="shared" si="35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193">
        <f t="shared" si="31"/>
        <v>12</v>
      </c>
      <c r="X16" s="44">
        <f t="shared" si="32"/>
        <v>0</v>
      </c>
      <c r="Y16" s="45">
        <f t="shared" si="12"/>
        <v>1</v>
      </c>
      <c r="Z16" s="46" t="s">
        <v>0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188"/>
      <c r="AH16" s="194">
        <f t="shared" si="16"/>
        <v>3</v>
      </c>
      <c r="AI16" s="49">
        <f t="shared" si="17"/>
        <v>0</v>
      </c>
      <c r="AJ16" s="50">
        <f t="shared" si="18"/>
        <v>0</v>
      </c>
      <c r="AK16" s="188"/>
      <c r="AL16" s="194">
        <f t="shared" si="19"/>
        <v>3</v>
      </c>
      <c r="AM16" s="49">
        <f t="shared" si="33"/>
        <v>0</v>
      </c>
      <c r="AN16" s="50">
        <f t="shared" si="34"/>
        <v>0</v>
      </c>
      <c r="AO16" s="188">
        <v>2.91</v>
      </c>
      <c r="AP16" s="49">
        <f t="shared" si="20"/>
        <v>0</v>
      </c>
      <c r="AQ16" s="50">
        <f t="shared" si="21"/>
        <v>0</v>
      </c>
      <c r="AR16" s="188"/>
      <c r="AS16" s="49">
        <f t="shared" si="22"/>
        <v>0</v>
      </c>
      <c r="AT16" s="50">
        <f t="shared" si="23"/>
        <v>0</v>
      </c>
      <c r="AU16" s="62"/>
      <c r="AV16" s="49">
        <f t="shared" si="24"/>
        <v>0</v>
      </c>
      <c r="AW16" s="50">
        <f t="shared" si="25"/>
        <v>0</v>
      </c>
      <c r="AX16" s="188">
        <v>2.91</v>
      </c>
      <c r="AY16" s="49">
        <f t="shared" si="26"/>
        <v>0</v>
      </c>
      <c r="AZ16" s="50">
        <f t="shared" si="27"/>
        <v>0</v>
      </c>
      <c r="BA16" s="188">
        <v>0</v>
      </c>
      <c r="BB16" s="49">
        <f t="shared" si="28"/>
        <v>0</v>
      </c>
      <c r="BC16" s="50">
        <f t="shared" si="29"/>
        <v>0</v>
      </c>
      <c r="BD16" s="51">
        <f t="shared" si="30"/>
        <v>0</v>
      </c>
    </row>
    <row r="17" spans="1:56">
      <c r="A17" s="32">
        <v>13</v>
      </c>
      <c r="B17" s="169" t="s">
        <v>165</v>
      </c>
      <c r="C17" s="170" t="s">
        <v>205</v>
      </c>
      <c r="D17" s="34" t="s">
        <v>399</v>
      </c>
      <c r="E17" s="35" t="s">
        <v>209</v>
      </c>
      <c r="F17" s="36">
        <v>4.9800000000000004</v>
      </c>
      <c r="G17" s="73"/>
      <c r="H17" s="72" t="s">
        <v>148</v>
      </c>
      <c r="I17" s="74">
        <f>IF(H17=Tablas!$B$5,Tablas!$C$5,VLOOKUP(H17,Tablas!$B$5:$D$40,2,FALSE))</f>
        <v>26</v>
      </c>
      <c r="J17" s="71">
        <f>IF(I17=0,"",VLOOKUP(I17,Tablas!$C$5:$D$40,2,FALSE))</f>
        <v>4.3452380952380958</v>
      </c>
      <c r="K17" s="37" t="str">
        <f t="shared" si="35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193">
        <f t="shared" si="31"/>
        <v>12</v>
      </c>
      <c r="X17" s="44">
        <f t="shared" si="32"/>
        <v>0</v>
      </c>
      <c r="Y17" s="45">
        <f t="shared" si="12"/>
        <v>1</v>
      </c>
      <c r="Z17" s="46" t="s">
        <v>0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188"/>
      <c r="AH17" s="194">
        <f t="shared" si="16"/>
        <v>3</v>
      </c>
      <c r="AI17" s="49">
        <f t="shared" si="17"/>
        <v>0</v>
      </c>
      <c r="AJ17" s="50">
        <f t="shared" si="18"/>
        <v>0</v>
      </c>
      <c r="AK17" s="188"/>
      <c r="AL17" s="194">
        <f t="shared" si="19"/>
        <v>3</v>
      </c>
      <c r="AM17" s="49">
        <f t="shared" si="33"/>
        <v>0</v>
      </c>
      <c r="AN17" s="50">
        <f t="shared" si="34"/>
        <v>0</v>
      </c>
      <c r="AO17" s="188">
        <v>4.9800000000000004</v>
      </c>
      <c r="AP17" s="49">
        <f t="shared" si="20"/>
        <v>0</v>
      </c>
      <c r="AQ17" s="50">
        <f t="shared" si="21"/>
        <v>0</v>
      </c>
      <c r="AR17" s="188"/>
      <c r="AS17" s="49">
        <f t="shared" si="22"/>
        <v>0</v>
      </c>
      <c r="AT17" s="50">
        <f t="shared" si="23"/>
        <v>0</v>
      </c>
      <c r="AU17" s="62"/>
      <c r="AV17" s="49">
        <f t="shared" si="24"/>
        <v>0</v>
      </c>
      <c r="AW17" s="50">
        <f t="shared" si="25"/>
        <v>0</v>
      </c>
      <c r="AX17" s="188">
        <v>4.9800000000000004</v>
      </c>
      <c r="AY17" s="49">
        <f t="shared" si="26"/>
        <v>0</v>
      </c>
      <c r="AZ17" s="50">
        <f t="shared" si="27"/>
        <v>0</v>
      </c>
      <c r="BA17" s="188">
        <v>0</v>
      </c>
      <c r="BB17" s="49">
        <f t="shared" si="28"/>
        <v>0</v>
      </c>
      <c r="BC17" s="50">
        <f t="shared" si="29"/>
        <v>0</v>
      </c>
      <c r="BD17" s="51">
        <f t="shared" si="30"/>
        <v>0</v>
      </c>
    </row>
    <row r="18" spans="1:56">
      <c r="A18" s="32">
        <v>13</v>
      </c>
      <c r="B18" s="169" t="s">
        <v>165</v>
      </c>
      <c r="C18" s="170" t="s">
        <v>205</v>
      </c>
      <c r="D18" s="34" t="s">
        <v>401</v>
      </c>
      <c r="E18" s="35" t="s">
        <v>209</v>
      </c>
      <c r="F18" s="36">
        <v>1.9</v>
      </c>
      <c r="G18" s="73"/>
      <c r="H18" s="72" t="s">
        <v>148</v>
      </c>
      <c r="I18" s="74">
        <f>IF(H18=Tablas!$B$5,Tablas!$C$5,VLOOKUP(H18,Tablas!$B$5:$D$40,2,FALSE))</f>
        <v>26</v>
      </c>
      <c r="J18" s="71">
        <f>IF(I18=0,"",VLOOKUP(I18,Tablas!$C$5:$D$40,2,FALSE))</f>
        <v>4.3452380952380958</v>
      </c>
      <c r="K18" s="37" t="str">
        <f t="shared" si="35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193">
        <f t="shared" si="31"/>
        <v>12</v>
      </c>
      <c r="X18" s="44">
        <f t="shared" si="32"/>
        <v>0</v>
      </c>
      <c r="Y18" s="45">
        <f t="shared" si="12"/>
        <v>1</v>
      </c>
      <c r="Z18" s="46" t="s">
        <v>0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188"/>
      <c r="AH18" s="194">
        <f t="shared" si="16"/>
        <v>3</v>
      </c>
      <c r="AI18" s="49">
        <f t="shared" si="17"/>
        <v>0</v>
      </c>
      <c r="AJ18" s="50">
        <f t="shared" si="18"/>
        <v>0</v>
      </c>
      <c r="AK18" s="188"/>
      <c r="AL18" s="194">
        <f t="shared" si="19"/>
        <v>3</v>
      </c>
      <c r="AM18" s="49">
        <f t="shared" si="33"/>
        <v>0</v>
      </c>
      <c r="AN18" s="50">
        <f t="shared" si="34"/>
        <v>0</v>
      </c>
      <c r="AO18" s="188">
        <v>1.9</v>
      </c>
      <c r="AP18" s="49">
        <f t="shared" si="20"/>
        <v>0</v>
      </c>
      <c r="AQ18" s="50">
        <f t="shared" si="21"/>
        <v>0</v>
      </c>
      <c r="AR18" s="188"/>
      <c r="AS18" s="49">
        <f t="shared" si="22"/>
        <v>0</v>
      </c>
      <c r="AT18" s="50">
        <f t="shared" si="23"/>
        <v>0</v>
      </c>
      <c r="AU18" s="62"/>
      <c r="AV18" s="49">
        <f t="shared" si="24"/>
        <v>0</v>
      </c>
      <c r="AW18" s="50">
        <f t="shared" si="25"/>
        <v>0</v>
      </c>
      <c r="AX18" s="188">
        <v>1.9</v>
      </c>
      <c r="AY18" s="49">
        <f t="shared" si="26"/>
        <v>0</v>
      </c>
      <c r="AZ18" s="50">
        <f t="shared" si="27"/>
        <v>0</v>
      </c>
      <c r="BA18" s="188">
        <v>0</v>
      </c>
      <c r="BB18" s="49">
        <f t="shared" si="28"/>
        <v>0</v>
      </c>
      <c r="BC18" s="50">
        <f t="shared" si="29"/>
        <v>0</v>
      </c>
      <c r="BD18" s="51">
        <f t="shared" si="30"/>
        <v>0</v>
      </c>
    </row>
    <row r="19" spans="1:56">
      <c r="A19" s="32">
        <v>13</v>
      </c>
      <c r="B19" s="169" t="s">
        <v>165</v>
      </c>
      <c r="C19" s="170" t="s">
        <v>205</v>
      </c>
      <c r="D19" s="34" t="s">
        <v>280</v>
      </c>
      <c r="E19" s="35" t="s">
        <v>209</v>
      </c>
      <c r="F19" s="36">
        <v>14.29</v>
      </c>
      <c r="G19" s="73"/>
      <c r="H19" s="72" t="s">
        <v>148</v>
      </c>
      <c r="I19" s="74">
        <f>IF(H19=Tablas!$B$5,Tablas!$C$5,VLOOKUP(H19,Tablas!$B$5:$D$40,2,FALSE))</f>
        <v>26</v>
      </c>
      <c r="J19" s="71">
        <f>IF(I19=0,"",VLOOKUP(I19,Tablas!$C$5:$D$40,2,FALSE))</f>
        <v>4.3452380952380958</v>
      </c>
      <c r="K19" s="37" t="str">
        <f t="shared" si="35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193">
        <f t="shared" si="31"/>
        <v>12</v>
      </c>
      <c r="X19" s="44">
        <f t="shared" si="32"/>
        <v>0</v>
      </c>
      <c r="Y19" s="45">
        <f t="shared" si="12"/>
        <v>1</v>
      </c>
      <c r="Z19" s="46" t="s">
        <v>0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188"/>
      <c r="AH19" s="194">
        <f t="shared" si="16"/>
        <v>3</v>
      </c>
      <c r="AI19" s="49">
        <f t="shared" si="17"/>
        <v>0</v>
      </c>
      <c r="AJ19" s="50">
        <f t="shared" si="18"/>
        <v>0</v>
      </c>
      <c r="AK19" s="188"/>
      <c r="AL19" s="194">
        <f t="shared" si="19"/>
        <v>3</v>
      </c>
      <c r="AM19" s="49">
        <f t="shared" si="33"/>
        <v>0</v>
      </c>
      <c r="AN19" s="50">
        <f t="shared" si="34"/>
        <v>0</v>
      </c>
      <c r="AO19" s="188">
        <v>14.29</v>
      </c>
      <c r="AP19" s="49">
        <f t="shared" si="20"/>
        <v>0</v>
      </c>
      <c r="AQ19" s="50">
        <f t="shared" si="21"/>
        <v>0</v>
      </c>
      <c r="AR19" s="188"/>
      <c r="AS19" s="49">
        <f t="shared" si="22"/>
        <v>0</v>
      </c>
      <c r="AT19" s="50">
        <f t="shared" si="23"/>
        <v>0</v>
      </c>
      <c r="AU19" s="62"/>
      <c r="AV19" s="49">
        <f t="shared" si="24"/>
        <v>0</v>
      </c>
      <c r="AW19" s="50">
        <f t="shared" si="25"/>
        <v>0</v>
      </c>
      <c r="AX19" s="188">
        <v>14.29</v>
      </c>
      <c r="AY19" s="49">
        <f t="shared" si="26"/>
        <v>0</v>
      </c>
      <c r="AZ19" s="50">
        <f t="shared" si="27"/>
        <v>0</v>
      </c>
      <c r="BA19" s="188">
        <v>0</v>
      </c>
      <c r="BB19" s="49">
        <f t="shared" si="28"/>
        <v>0</v>
      </c>
      <c r="BC19" s="50">
        <f t="shared" si="29"/>
        <v>0</v>
      </c>
      <c r="BD19" s="51">
        <f t="shared" si="30"/>
        <v>0</v>
      </c>
    </row>
    <row r="20" spans="1:56">
      <c r="A20" s="32">
        <v>13</v>
      </c>
      <c r="B20" s="169" t="s">
        <v>165</v>
      </c>
      <c r="C20" s="170" t="s">
        <v>205</v>
      </c>
      <c r="D20" s="34" t="s">
        <v>402</v>
      </c>
      <c r="E20" s="35" t="s">
        <v>209</v>
      </c>
      <c r="F20" s="36">
        <v>11.47</v>
      </c>
      <c r="G20" s="73"/>
      <c r="H20" s="72" t="s">
        <v>148</v>
      </c>
      <c r="I20" s="74">
        <f>IF(H20=Tablas!$B$5,Tablas!$C$5,VLOOKUP(H20,Tablas!$B$5:$D$40,2,FALSE))</f>
        <v>26</v>
      </c>
      <c r="J20" s="71">
        <f>IF(I20=0,"",VLOOKUP(I20,Tablas!$C$5:$D$40,2,FALSE))</f>
        <v>4.3452380952380958</v>
      </c>
      <c r="K20" s="37" t="str">
        <f t="shared" si="35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193">
        <f t="shared" si="31"/>
        <v>12</v>
      </c>
      <c r="X20" s="44">
        <f t="shared" si="32"/>
        <v>0</v>
      </c>
      <c r="Y20" s="45">
        <f t="shared" si="12"/>
        <v>1</v>
      </c>
      <c r="Z20" s="46" t="s">
        <v>0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188"/>
      <c r="AH20" s="194">
        <f t="shared" si="16"/>
        <v>3</v>
      </c>
      <c r="AI20" s="49">
        <f t="shared" si="17"/>
        <v>0</v>
      </c>
      <c r="AJ20" s="50">
        <f t="shared" si="18"/>
        <v>0</v>
      </c>
      <c r="AK20" s="188"/>
      <c r="AL20" s="194">
        <f t="shared" si="19"/>
        <v>3</v>
      </c>
      <c r="AM20" s="49">
        <f t="shared" si="33"/>
        <v>0</v>
      </c>
      <c r="AN20" s="50">
        <f t="shared" si="34"/>
        <v>0</v>
      </c>
      <c r="AO20" s="188">
        <v>11.47</v>
      </c>
      <c r="AP20" s="49">
        <f t="shared" si="20"/>
        <v>0</v>
      </c>
      <c r="AQ20" s="50">
        <f t="shared" si="21"/>
        <v>0</v>
      </c>
      <c r="AR20" s="188"/>
      <c r="AS20" s="49">
        <f t="shared" si="22"/>
        <v>0</v>
      </c>
      <c r="AT20" s="50">
        <f t="shared" si="23"/>
        <v>0</v>
      </c>
      <c r="AU20" s="62"/>
      <c r="AV20" s="49">
        <f t="shared" si="24"/>
        <v>0</v>
      </c>
      <c r="AW20" s="50">
        <f t="shared" si="25"/>
        <v>0</v>
      </c>
      <c r="AX20" s="188">
        <v>11.47</v>
      </c>
      <c r="AY20" s="49">
        <f t="shared" si="26"/>
        <v>0</v>
      </c>
      <c r="AZ20" s="50">
        <f t="shared" si="27"/>
        <v>0</v>
      </c>
      <c r="BA20" s="188">
        <v>0</v>
      </c>
      <c r="BB20" s="49">
        <f t="shared" si="28"/>
        <v>0</v>
      </c>
      <c r="BC20" s="50">
        <f t="shared" si="29"/>
        <v>0</v>
      </c>
      <c r="BD20" s="51">
        <f t="shared" si="30"/>
        <v>0</v>
      </c>
    </row>
    <row r="21" spans="1:56">
      <c r="A21" s="32">
        <v>13</v>
      </c>
      <c r="B21" s="169" t="s">
        <v>165</v>
      </c>
      <c r="C21" s="170" t="s">
        <v>205</v>
      </c>
      <c r="D21" s="34" t="s">
        <v>403</v>
      </c>
      <c r="E21" s="35" t="s">
        <v>209</v>
      </c>
      <c r="F21" s="36">
        <v>82.57</v>
      </c>
      <c r="G21" s="73"/>
      <c r="H21" s="72" t="s">
        <v>148</v>
      </c>
      <c r="I21" s="74">
        <f>IF(H21=Tablas!$B$5,Tablas!$C$5,VLOOKUP(H21,Tablas!$B$5:$D$40,2,FALSE))</f>
        <v>26</v>
      </c>
      <c r="J21" s="71">
        <f>IF(I21=0,"",VLOOKUP(I21,Tablas!$C$5:$D$40,2,FALSE))</f>
        <v>4.3452380952380958</v>
      </c>
      <c r="K21" s="37" t="str">
        <f t="shared" si="35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193">
        <f t="shared" si="31"/>
        <v>12</v>
      </c>
      <c r="X21" s="44">
        <f t="shared" si="32"/>
        <v>0</v>
      </c>
      <c r="Y21" s="45">
        <f t="shared" si="12"/>
        <v>1</v>
      </c>
      <c r="Z21" s="46" t="s">
        <v>0</v>
      </c>
      <c r="AA21" s="39">
        <v>1</v>
      </c>
      <c r="AB21" s="47">
        <f t="shared" si="13"/>
        <v>0</v>
      </c>
      <c r="AC21" s="39">
        <v>1</v>
      </c>
      <c r="AD21" s="47">
        <f t="shared" si="14"/>
        <v>0</v>
      </c>
      <c r="AE21" s="39">
        <v>1</v>
      </c>
      <c r="AF21" s="47">
        <f t="shared" si="15"/>
        <v>0</v>
      </c>
      <c r="AG21" s="188">
        <v>7.5</v>
      </c>
      <c r="AH21" s="194">
        <f t="shared" si="16"/>
        <v>3</v>
      </c>
      <c r="AI21" s="49">
        <f t="shared" si="17"/>
        <v>0</v>
      </c>
      <c r="AJ21" s="50">
        <f t="shared" si="18"/>
        <v>0</v>
      </c>
      <c r="AK21" s="188">
        <v>15</v>
      </c>
      <c r="AL21" s="194">
        <f t="shared" si="19"/>
        <v>3</v>
      </c>
      <c r="AM21" s="49">
        <f t="shared" si="33"/>
        <v>0</v>
      </c>
      <c r="AN21" s="50">
        <f t="shared" si="34"/>
        <v>0</v>
      </c>
      <c r="AO21" s="188">
        <v>82.57</v>
      </c>
      <c r="AP21" s="49">
        <f t="shared" si="20"/>
        <v>0</v>
      </c>
      <c r="AQ21" s="50">
        <f t="shared" si="21"/>
        <v>0</v>
      </c>
      <c r="AR21" s="188"/>
      <c r="AS21" s="49">
        <f t="shared" si="22"/>
        <v>0</v>
      </c>
      <c r="AT21" s="50">
        <f t="shared" si="23"/>
        <v>0</v>
      </c>
      <c r="AU21" s="62"/>
      <c r="AV21" s="49">
        <f t="shared" si="24"/>
        <v>0</v>
      </c>
      <c r="AW21" s="50">
        <f t="shared" si="25"/>
        <v>0</v>
      </c>
      <c r="AX21" s="188">
        <v>82.57</v>
      </c>
      <c r="AY21" s="49">
        <f t="shared" si="26"/>
        <v>0</v>
      </c>
      <c r="AZ21" s="50">
        <f t="shared" si="27"/>
        <v>0</v>
      </c>
      <c r="BA21" s="188">
        <v>7.5</v>
      </c>
      <c r="BB21" s="49">
        <f t="shared" si="28"/>
        <v>0</v>
      </c>
      <c r="BC21" s="50">
        <f t="shared" si="29"/>
        <v>0</v>
      </c>
      <c r="BD21" s="51">
        <f t="shared" si="30"/>
        <v>0</v>
      </c>
    </row>
    <row r="22" spans="1:56">
      <c r="A22" s="32">
        <v>13</v>
      </c>
      <c r="B22" s="169" t="s">
        <v>165</v>
      </c>
      <c r="C22" s="170" t="s">
        <v>205</v>
      </c>
      <c r="D22" s="34" t="s">
        <v>404</v>
      </c>
      <c r="E22" s="35" t="s">
        <v>209</v>
      </c>
      <c r="F22" s="36">
        <v>76.03</v>
      </c>
      <c r="G22" s="73"/>
      <c r="H22" s="72" t="s">
        <v>148</v>
      </c>
      <c r="I22" s="74">
        <f>IF(H22=Tablas!$B$5,Tablas!$C$5,VLOOKUP(H22,Tablas!$B$5:$D$40,2,FALSE))</f>
        <v>26</v>
      </c>
      <c r="J22" s="71">
        <f>IF(I22=0,"",VLOOKUP(I22,Tablas!$C$5:$D$40,2,FALSE))</f>
        <v>4.3452380952380958</v>
      </c>
      <c r="K22" s="37" t="str">
        <f t="shared" si="35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193">
        <f t="shared" si="31"/>
        <v>12</v>
      </c>
      <c r="X22" s="44">
        <f t="shared" si="32"/>
        <v>0</v>
      </c>
      <c r="Y22" s="45">
        <f t="shared" si="12"/>
        <v>1</v>
      </c>
      <c r="Z22" s="46" t="s">
        <v>0</v>
      </c>
      <c r="AA22" s="39">
        <v>1</v>
      </c>
      <c r="AB22" s="47">
        <f t="shared" si="13"/>
        <v>0</v>
      </c>
      <c r="AC22" s="39">
        <v>1</v>
      </c>
      <c r="AD22" s="47">
        <f t="shared" si="14"/>
        <v>0</v>
      </c>
      <c r="AE22" s="39">
        <v>1</v>
      </c>
      <c r="AF22" s="47">
        <f t="shared" si="15"/>
        <v>0</v>
      </c>
      <c r="AG22" s="188">
        <v>18.149999999999999</v>
      </c>
      <c r="AH22" s="194">
        <f t="shared" si="16"/>
        <v>3</v>
      </c>
      <c r="AI22" s="49">
        <f t="shared" si="17"/>
        <v>0</v>
      </c>
      <c r="AJ22" s="50">
        <f t="shared" si="18"/>
        <v>0</v>
      </c>
      <c r="AK22" s="188">
        <v>38</v>
      </c>
      <c r="AL22" s="194">
        <f t="shared" si="19"/>
        <v>3</v>
      </c>
      <c r="AM22" s="49">
        <f t="shared" si="33"/>
        <v>0</v>
      </c>
      <c r="AN22" s="50">
        <f t="shared" si="34"/>
        <v>0</v>
      </c>
      <c r="AO22" s="188">
        <v>76.03</v>
      </c>
      <c r="AP22" s="49">
        <f t="shared" si="20"/>
        <v>0</v>
      </c>
      <c r="AQ22" s="50">
        <f t="shared" si="21"/>
        <v>0</v>
      </c>
      <c r="AR22" s="188"/>
      <c r="AS22" s="49">
        <f t="shared" si="22"/>
        <v>0</v>
      </c>
      <c r="AT22" s="50">
        <f t="shared" si="23"/>
        <v>0</v>
      </c>
      <c r="AU22" s="62"/>
      <c r="AV22" s="49">
        <f t="shared" si="24"/>
        <v>0</v>
      </c>
      <c r="AW22" s="50">
        <f t="shared" si="25"/>
        <v>0</v>
      </c>
      <c r="AX22" s="188">
        <v>76.03</v>
      </c>
      <c r="AY22" s="49">
        <f t="shared" si="26"/>
        <v>0</v>
      </c>
      <c r="AZ22" s="50">
        <f t="shared" si="27"/>
        <v>0</v>
      </c>
      <c r="BA22" s="188">
        <v>19</v>
      </c>
      <c r="BB22" s="49">
        <f t="shared" si="28"/>
        <v>0</v>
      </c>
      <c r="BC22" s="50">
        <f t="shared" si="29"/>
        <v>0</v>
      </c>
      <c r="BD22" s="51">
        <f t="shared" si="30"/>
        <v>0</v>
      </c>
    </row>
    <row r="23" spans="1:56">
      <c r="A23" s="32">
        <v>13</v>
      </c>
      <c r="B23" s="169" t="s">
        <v>165</v>
      </c>
      <c r="C23" s="170" t="s">
        <v>205</v>
      </c>
      <c r="D23" s="34" t="s">
        <v>405</v>
      </c>
      <c r="E23" s="35"/>
      <c r="F23" s="36">
        <v>91.08</v>
      </c>
      <c r="G23" s="73"/>
      <c r="H23" s="72" t="s">
        <v>148</v>
      </c>
      <c r="I23" s="74">
        <f>IF(H23=Tablas!$B$5,Tablas!$C$5,VLOOKUP(H23,Tablas!$B$5:$D$40,2,FALSE))</f>
        <v>26</v>
      </c>
      <c r="J23" s="71">
        <f>IF(I23=0,"",VLOOKUP(I23,Tablas!$C$5:$D$40,2,FALSE))</f>
        <v>4.3452380952380958</v>
      </c>
      <c r="K23" s="37" t="str">
        <f t="shared" si="35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193">
        <f t="shared" si="31"/>
        <v>12</v>
      </c>
      <c r="X23" s="44">
        <f t="shared" si="32"/>
        <v>0</v>
      </c>
      <c r="Y23" s="45">
        <f t="shared" si="12"/>
        <v>1</v>
      </c>
      <c r="Z23" s="46" t="s">
        <v>0</v>
      </c>
      <c r="AA23" s="39">
        <v>1</v>
      </c>
      <c r="AB23" s="47">
        <f t="shared" si="13"/>
        <v>0</v>
      </c>
      <c r="AC23" s="39">
        <v>1</v>
      </c>
      <c r="AD23" s="47">
        <f t="shared" si="14"/>
        <v>0</v>
      </c>
      <c r="AE23" s="39">
        <v>1</v>
      </c>
      <c r="AF23" s="47">
        <f t="shared" si="15"/>
        <v>0</v>
      </c>
      <c r="AG23" s="188"/>
      <c r="AH23" s="194">
        <f t="shared" si="16"/>
        <v>3</v>
      </c>
      <c r="AI23" s="49">
        <f t="shared" si="17"/>
        <v>0</v>
      </c>
      <c r="AJ23" s="50">
        <f t="shared" si="18"/>
        <v>0</v>
      </c>
      <c r="AK23" s="188"/>
      <c r="AL23" s="194">
        <f t="shared" si="19"/>
        <v>3</v>
      </c>
      <c r="AM23" s="49">
        <f t="shared" si="33"/>
        <v>0</v>
      </c>
      <c r="AN23" s="50">
        <f t="shared" si="34"/>
        <v>0</v>
      </c>
      <c r="AO23" s="188"/>
      <c r="AP23" s="49">
        <f t="shared" si="20"/>
        <v>0</v>
      </c>
      <c r="AQ23" s="50">
        <f t="shared" si="21"/>
        <v>0</v>
      </c>
      <c r="AR23" s="188"/>
      <c r="AS23" s="49">
        <f t="shared" si="22"/>
        <v>0</v>
      </c>
      <c r="AT23" s="50">
        <f t="shared" si="23"/>
        <v>0</v>
      </c>
      <c r="AU23" s="62"/>
      <c r="AV23" s="49">
        <f t="shared" si="24"/>
        <v>0</v>
      </c>
      <c r="AW23" s="50">
        <f t="shared" si="25"/>
        <v>0</v>
      </c>
      <c r="AX23" s="188"/>
      <c r="AY23" s="49">
        <f t="shared" si="26"/>
        <v>0</v>
      </c>
      <c r="AZ23" s="50">
        <f t="shared" si="27"/>
        <v>0</v>
      </c>
      <c r="BA23" s="188">
        <v>0</v>
      </c>
      <c r="BB23" s="49">
        <f t="shared" si="28"/>
        <v>0</v>
      </c>
      <c r="BC23" s="50">
        <f t="shared" si="29"/>
        <v>0</v>
      </c>
      <c r="BD23" s="51">
        <f t="shared" si="30"/>
        <v>0</v>
      </c>
    </row>
    <row r="24" spans="1:56">
      <c r="A24" s="32">
        <v>13</v>
      </c>
      <c r="B24" s="169" t="s">
        <v>165</v>
      </c>
      <c r="C24" s="170" t="s">
        <v>205</v>
      </c>
      <c r="D24" s="34" t="s">
        <v>284</v>
      </c>
      <c r="E24" s="35" t="s">
        <v>209</v>
      </c>
      <c r="F24" s="36">
        <v>28.07</v>
      </c>
      <c r="G24" s="73"/>
      <c r="H24" s="72" t="s">
        <v>124</v>
      </c>
      <c r="I24" s="74">
        <f>IF(H24=Tablas!$B$5,Tablas!$C$5,VLOOKUP(H24,Tablas!$B$5:$D$40,2,FALSE))</f>
        <v>19</v>
      </c>
      <c r="J24" s="71">
        <f>IF(I24=0,"",VLOOKUP(I24,Tablas!$C$5:$D$40,2,FALSE))</f>
        <v>21.72583333333333</v>
      </c>
      <c r="K24" s="37" t="str">
        <f t="shared" si="35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193">
        <f t="shared" si="31"/>
        <v>12</v>
      </c>
      <c r="X24" s="44">
        <f t="shared" si="32"/>
        <v>0</v>
      </c>
      <c r="Y24" s="45">
        <f t="shared" si="12"/>
        <v>5</v>
      </c>
      <c r="Z24" s="46" t="s">
        <v>0</v>
      </c>
      <c r="AA24" s="39">
        <v>1</v>
      </c>
      <c r="AB24" s="47">
        <f t="shared" si="13"/>
        <v>0</v>
      </c>
      <c r="AC24" s="39">
        <v>1</v>
      </c>
      <c r="AD24" s="47">
        <f t="shared" si="14"/>
        <v>0</v>
      </c>
      <c r="AE24" s="39">
        <v>1</v>
      </c>
      <c r="AF24" s="47">
        <f t="shared" si="15"/>
        <v>0</v>
      </c>
      <c r="AG24" s="188">
        <v>8.375</v>
      </c>
      <c r="AH24" s="194">
        <f t="shared" si="16"/>
        <v>3</v>
      </c>
      <c r="AI24" s="49">
        <f t="shared" si="17"/>
        <v>0</v>
      </c>
      <c r="AJ24" s="50">
        <f t="shared" si="18"/>
        <v>0</v>
      </c>
      <c r="AK24" s="188">
        <v>29.3</v>
      </c>
      <c r="AL24" s="194">
        <f t="shared" si="19"/>
        <v>3</v>
      </c>
      <c r="AM24" s="49">
        <f t="shared" si="33"/>
        <v>0</v>
      </c>
      <c r="AN24" s="50">
        <f t="shared" si="34"/>
        <v>0</v>
      </c>
      <c r="AO24" s="188">
        <v>28.07</v>
      </c>
      <c r="AP24" s="49">
        <f t="shared" si="20"/>
        <v>0</v>
      </c>
      <c r="AQ24" s="50">
        <f t="shared" si="21"/>
        <v>0</v>
      </c>
      <c r="AR24" s="188">
        <v>7.0175000000000001</v>
      </c>
      <c r="AS24" s="49">
        <f t="shared" si="22"/>
        <v>0</v>
      </c>
      <c r="AT24" s="50">
        <f t="shared" si="23"/>
        <v>0</v>
      </c>
      <c r="AU24" s="62"/>
      <c r="AV24" s="49">
        <f t="shared" si="24"/>
        <v>0</v>
      </c>
      <c r="AW24" s="50">
        <f t="shared" si="25"/>
        <v>0</v>
      </c>
      <c r="AX24" s="188">
        <v>28.07</v>
      </c>
      <c r="AY24" s="49">
        <f t="shared" si="26"/>
        <v>0</v>
      </c>
      <c r="AZ24" s="50">
        <f t="shared" si="27"/>
        <v>0</v>
      </c>
      <c r="BA24" s="188">
        <v>14.65</v>
      </c>
      <c r="BB24" s="49">
        <f t="shared" si="28"/>
        <v>0</v>
      </c>
      <c r="BC24" s="50">
        <f t="shared" si="29"/>
        <v>0</v>
      </c>
      <c r="BD24" s="51">
        <f t="shared" si="30"/>
        <v>0</v>
      </c>
    </row>
    <row r="25" spans="1:56">
      <c r="A25" s="32">
        <v>13</v>
      </c>
      <c r="B25" s="169" t="s">
        <v>165</v>
      </c>
      <c r="C25" s="170" t="s">
        <v>205</v>
      </c>
      <c r="D25" s="34" t="s">
        <v>406</v>
      </c>
      <c r="E25" s="35" t="s">
        <v>209</v>
      </c>
      <c r="F25" s="36">
        <v>48.05</v>
      </c>
      <c r="G25" s="73"/>
      <c r="H25" s="72" t="s">
        <v>124</v>
      </c>
      <c r="I25" s="74">
        <f>IF(H25=Tablas!$B$5,Tablas!$C$5,VLOOKUP(H25,Tablas!$B$5:$D$40,2,FALSE))</f>
        <v>19</v>
      </c>
      <c r="J25" s="71">
        <f>IF(I25=0,"",VLOOKUP(I25,Tablas!$C$5:$D$40,2,FALSE))</f>
        <v>21.72583333333333</v>
      </c>
      <c r="K25" s="37" t="str">
        <f t="shared" si="35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193">
        <f t="shared" si="31"/>
        <v>12</v>
      </c>
      <c r="X25" s="44">
        <f t="shared" si="32"/>
        <v>0</v>
      </c>
      <c r="Y25" s="45">
        <f t="shared" si="12"/>
        <v>5</v>
      </c>
      <c r="Z25" s="46" t="s">
        <v>0</v>
      </c>
      <c r="AA25" s="39">
        <v>1</v>
      </c>
      <c r="AB25" s="47">
        <f t="shared" si="13"/>
        <v>0</v>
      </c>
      <c r="AC25" s="39">
        <v>1</v>
      </c>
      <c r="AD25" s="47">
        <f t="shared" si="14"/>
        <v>0</v>
      </c>
      <c r="AE25" s="39">
        <v>1</v>
      </c>
      <c r="AF25" s="47">
        <f t="shared" si="15"/>
        <v>0</v>
      </c>
      <c r="AG25" s="188">
        <v>8.3249999999999993</v>
      </c>
      <c r="AH25" s="194">
        <f t="shared" si="16"/>
        <v>3</v>
      </c>
      <c r="AI25" s="49">
        <f t="shared" si="17"/>
        <v>0</v>
      </c>
      <c r="AJ25" s="50">
        <f t="shared" si="18"/>
        <v>0</v>
      </c>
      <c r="AK25" s="188">
        <v>35.4</v>
      </c>
      <c r="AL25" s="194">
        <f t="shared" si="19"/>
        <v>3</v>
      </c>
      <c r="AM25" s="49">
        <f t="shared" si="33"/>
        <v>0</v>
      </c>
      <c r="AN25" s="50">
        <f t="shared" si="34"/>
        <v>0</v>
      </c>
      <c r="AO25" s="188">
        <v>48.05</v>
      </c>
      <c r="AP25" s="49">
        <f t="shared" si="20"/>
        <v>0</v>
      </c>
      <c r="AQ25" s="50">
        <f t="shared" si="21"/>
        <v>0</v>
      </c>
      <c r="AR25" s="188"/>
      <c r="AS25" s="49">
        <f t="shared" si="22"/>
        <v>0</v>
      </c>
      <c r="AT25" s="50">
        <f t="shared" si="23"/>
        <v>0</v>
      </c>
      <c r="AU25" s="62"/>
      <c r="AV25" s="49">
        <f t="shared" si="24"/>
        <v>0</v>
      </c>
      <c r="AW25" s="50">
        <f t="shared" si="25"/>
        <v>0</v>
      </c>
      <c r="AX25" s="188">
        <v>48.05</v>
      </c>
      <c r="AY25" s="49">
        <f t="shared" si="26"/>
        <v>0</v>
      </c>
      <c r="AZ25" s="50">
        <f t="shared" si="27"/>
        <v>0</v>
      </c>
      <c r="BA25" s="188">
        <v>17.7</v>
      </c>
      <c r="BB25" s="49">
        <f t="shared" si="28"/>
        <v>0</v>
      </c>
      <c r="BC25" s="50">
        <f t="shared" si="29"/>
        <v>0</v>
      </c>
      <c r="BD25" s="51">
        <f t="shared" si="30"/>
        <v>0</v>
      </c>
    </row>
    <row r="26" spans="1:56">
      <c r="A26" s="32">
        <v>13</v>
      </c>
      <c r="B26" s="169" t="s">
        <v>165</v>
      </c>
      <c r="C26" s="170" t="s">
        <v>205</v>
      </c>
      <c r="D26" s="34" t="s">
        <v>407</v>
      </c>
      <c r="E26" s="35" t="s">
        <v>209</v>
      </c>
      <c r="F26" s="36">
        <v>5.15</v>
      </c>
      <c r="G26" s="73"/>
      <c r="H26" s="72" t="s">
        <v>124</v>
      </c>
      <c r="I26" s="74">
        <f>IF(H26=Tablas!$B$5,Tablas!$C$5,VLOOKUP(H26,Tablas!$B$5:$D$40,2,FALSE))</f>
        <v>19</v>
      </c>
      <c r="J26" s="71">
        <f>IF(I26=0,"",VLOOKUP(I26,Tablas!$C$5:$D$40,2,FALSE))</f>
        <v>21.72583333333333</v>
      </c>
      <c r="K26" s="37" t="str">
        <f t="shared" si="35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193">
        <v>3</v>
      </c>
      <c r="X26" s="44">
        <f t="shared" si="32"/>
        <v>0</v>
      </c>
      <c r="Y26" s="45">
        <f t="shared" si="12"/>
        <v>5</v>
      </c>
      <c r="Z26" s="46" t="s">
        <v>0</v>
      </c>
      <c r="AA26" s="39">
        <v>1</v>
      </c>
      <c r="AB26" s="47">
        <f t="shared" si="13"/>
        <v>0</v>
      </c>
      <c r="AC26" s="39">
        <v>1</v>
      </c>
      <c r="AD26" s="47">
        <f t="shared" si="14"/>
        <v>0</v>
      </c>
      <c r="AE26" s="39">
        <v>1</v>
      </c>
      <c r="AF26" s="47">
        <f t="shared" si="15"/>
        <v>0</v>
      </c>
      <c r="AG26" s="188"/>
      <c r="AH26" s="194">
        <f t="shared" si="16"/>
        <v>3</v>
      </c>
      <c r="AI26" s="49">
        <f t="shared" si="17"/>
        <v>0</v>
      </c>
      <c r="AJ26" s="50">
        <f t="shared" si="18"/>
        <v>0</v>
      </c>
      <c r="AK26" s="188">
        <v>12.125</v>
      </c>
      <c r="AL26" s="194">
        <f t="shared" si="19"/>
        <v>3</v>
      </c>
      <c r="AM26" s="49">
        <f t="shared" si="33"/>
        <v>0</v>
      </c>
      <c r="AN26" s="50">
        <f t="shared" si="34"/>
        <v>0</v>
      </c>
      <c r="AO26" s="188">
        <v>5.15</v>
      </c>
      <c r="AP26" s="49">
        <f t="shared" si="20"/>
        <v>0</v>
      </c>
      <c r="AQ26" s="50">
        <f t="shared" si="21"/>
        <v>0</v>
      </c>
      <c r="AR26" s="188"/>
      <c r="AS26" s="49">
        <f t="shared" si="22"/>
        <v>0</v>
      </c>
      <c r="AT26" s="50">
        <f t="shared" si="23"/>
        <v>0</v>
      </c>
      <c r="AU26" s="62"/>
      <c r="AV26" s="49">
        <f t="shared" si="24"/>
        <v>0</v>
      </c>
      <c r="AW26" s="50">
        <f t="shared" si="25"/>
        <v>0</v>
      </c>
      <c r="AX26" s="188">
        <v>5.15</v>
      </c>
      <c r="AY26" s="49">
        <f t="shared" si="26"/>
        <v>0</v>
      </c>
      <c r="AZ26" s="50">
        <f t="shared" si="27"/>
        <v>0</v>
      </c>
      <c r="BA26" s="188">
        <v>6.0625</v>
      </c>
      <c r="BB26" s="49">
        <f t="shared" si="28"/>
        <v>0</v>
      </c>
      <c r="BC26" s="50">
        <f t="shared" si="29"/>
        <v>0</v>
      </c>
      <c r="BD26" s="51">
        <f t="shared" si="30"/>
        <v>0</v>
      </c>
    </row>
    <row r="27" spans="1:56">
      <c r="A27" s="32">
        <v>13</v>
      </c>
      <c r="B27" s="169" t="s">
        <v>165</v>
      </c>
      <c r="C27" s="170" t="s">
        <v>205</v>
      </c>
      <c r="D27" s="34" t="s">
        <v>408</v>
      </c>
      <c r="E27" s="35"/>
      <c r="F27" s="36">
        <v>56.67</v>
      </c>
      <c r="G27" s="73"/>
      <c r="H27" s="72" t="s">
        <v>148</v>
      </c>
      <c r="I27" s="74">
        <f>IF(H27=Tablas!$B$5,Tablas!$C$5,VLOOKUP(H27,Tablas!$B$5:$D$40,2,FALSE))</f>
        <v>26</v>
      </c>
      <c r="J27" s="71">
        <f>IF(I27=0,"",VLOOKUP(I27,Tablas!$C$5:$D$40,2,FALSE))</f>
        <v>4.3452380952380958</v>
      </c>
      <c r="K27" s="37" t="str">
        <f t="shared" si="35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193">
        <v>3</v>
      </c>
      <c r="X27" s="44">
        <f t="shared" si="32"/>
        <v>0</v>
      </c>
      <c r="Y27" s="45">
        <f t="shared" si="12"/>
        <v>1</v>
      </c>
      <c r="Z27" s="46" t="s">
        <v>0</v>
      </c>
      <c r="AA27" s="39">
        <v>1</v>
      </c>
      <c r="AB27" s="47">
        <f t="shared" si="13"/>
        <v>0</v>
      </c>
      <c r="AC27" s="39">
        <v>1</v>
      </c>
      <c r="AD27" s="47">
        <f t="shared" si="14"/>
        <v>0</v>
      </c>
      <c r="AE27" s="39">
        <v>1</v>
      </c>
      <c r="AF27" s="47">
        <f t="shared" si="15"/>
        <v>0</v>
      </c>
      <c r="AG27" s="188"/>
      <c r="AH27" s="194">
        <f t="shared" si="16"/>
        <v>3</v>
      </c>
      <c r="AI27" s="49">
        <f t="shared" si="17"/>
        <v>0</v>
      </c>
      <c r="AJ27" s="50">
        <f t="shared" si="18"/>
        <v>0</v>
      </c>
      <c r="AK27" s="188"/>
      <c r="AL27" s="194">
        <f t="shared" si="19"/>
        <v>3</v>
      </c>
      <c r="AM27" s="49">
        <f t="shared" si="33"/>
        <v>0</v>
      </c>
      <c r="AN27" s="50">
        <f t="shared" si="34"/>
        <v>0</v>
      </c>
      <c r="AO27" s="188"/>
      <c r="AP27" s="49">
        <f t="shared" si="20"/>
        <v>0</v>
      </c>
      <c r="AQ27" s="50">
        <f t="shared" si="21"/>
        <v>0</v>
      </c>
      <c r="AR27" s="188"/>
      <c r="AS27" s="49">
        <f t="shared" si="22"/>
        <v>0</v>
      </c>
      <c r="AT27" s="50">
        <f t="shared" si="23"/>
        <v>0</v>
      </c>
      <c r="AU27" s="62"/>
      <c r="AV27" s="49">
        <f t="shared" si="24"/>
        <v>0</v>
      </c>
      <c r="AW27" s="50">
        <f t="shared" si="25"/>
        <v>0</v>
      </c>
      <c r="AX27" s="188"/>
      <c r="AY27" s="49">
        <f t="shared" si="26"/>
        <v>0</v>
      </c>
      <c r="AZ27" s="50">
        <f t="shared" si="27"/>
        <v>0</v>
      </c>
      <c r="BA27" s="188">
        <v>0</v>
      </c>
      <c r="BB27" s="49">
        <f t="shared" si="28"/>
        <v>0</v>
      </c>
      <c r="BC27" s="50">
        <f t="shared" si="29"/>
        <v>0</v>
      </c>
      <c r="BD27" s="51">
        <f t="shared" si="30"/>
        <v>0</v>
      </c>
    </row>
    <row r="28" spans="1:56">
      <c r="A28" s="32">
        <v>13</v>
      </c>
      <c r="B28" s="169" t="s">
        <v>165</v>
      </c>
      <c r="C28" s="170" t="s">
        <v>205</v>
      </c>
      <c r="D28" s="34" t="s">
        <v>274</v>
      </c>
      <c r="E28" s="35"/>
      <c r="F28" s="36">
        <v>230</v>
      </c>
      <c r="G28" s="73"/>
      <c r="H28" s="72" t="s">
        <v>148</v>
      </c>
      <c r="I28" s="74">
        <f>IF(H28=Tablas!$B$5,Tablas!$C$5,VLOOKUP(H28,Tablas!$B$5:$D$40,2,FALSE))</f>
        <v>26</v>
      </c>
      <c r="J28" s="71">
        <f>IF(I28=0,"",VLOOKUP(I28,Tablas!$C$5:$D$40,2,FALSE))</f>
        <v>4.3452380952380958</v>
      </c>
      <c r="K28" s="37" t="str">
        <f t="shared" ref="K28:K55" si="36">IF(G28=0,"0",F28/G28)</f>
        <v>0</v>
      </c>
      <c r="L28" s="38">
        <f t="shared" ref="L28:L62" si="37">IF($Y28=3,$K28,0)+IF($Y28=4,$K28,0)+IF($Y28=5,$K28,0)+IF($Y28=6,$K28,0)+IF($Y28=7,$K28,0)+IF($Y28=10,$K28*2,0)+IF($Y28=12,$K28*2,0)+IF($Y28=14,$K28*2,0)+IF($Y28=21,$K28*3,0)+IF($Y28&lt;=1,$K28*$J28/21.75,0)+IF($Y28=15,$K28*3,0)+IF($Y28=42,$K28*6,0)+IF($Y28=28,$K28*4,0)</f>
        <v>0</v>
      </c>
      <c r="M28" s="38">
        <f t="shared" ref="M28:M62" si="38">IF($Y28=2,$K28,0)+IF($Y28=4,$K28,0)+IF($Y28=5,$K28,0)+IF($Y28=6,$K28,0)+IF($Y28=7,$K28,0)+IF($Y28=10,$K28*2,0)+IF($Y28=12,$K28*2,0)+IF($Y28=14,$K28*2,0)+IF($Y28=15,$K28*3,0)+IF($Y28=21,$K28*3,0)+IF($Y28&lt;=1,$K28*$J28/21.75,0)+IF($Y28=42,$K28*6,0)+IF($Y28=28,$K28*4,0)</f>
        <v>0</v>
      </c>
      <c r="N28" s="38">
        <f t="shared" ref="N28:N62" si="39">IF($Y28=3,$K28,0)+IF($Y28=4,$K28,0)+IF($Y28=5,$K28,0)+IF($Y28=6,$K28,0)+IF($Y28=7,$K28,0)+IF($Y28=10,$K28*2,0)+IF($Y28=12,$K28*2,0)+IF($Y28=14,$K28*2,0)+IF($Y28=21,$K28*3,0)+IF($Y28&lt;=1,$K28*$J28/21.75,0)+IF($Y28=15,$K28*3,0)+IF($Y28=42,$K28*6,0)+IF($Y28=28,$K28*4,0)</f>
        <v>0</v>
      </c>
      <c r="O28" s="38">
        <f t="shared" ref="O28:O62" si="40">IF($Y28=2,$K28,0)+IF($Y28=4,$K28,0)+IF($Y28=5,$K28,0)+IF($Y28=6,$K28,0)+IF($Y28=7,$K28,0)+IF($Y28=10,$K28*2,0)+IF($Y28=12,$K28*2,0)+IF($Y28=14,$K28*2,0)+IF($Y28=15,$K28*3,0)+IF($Y28=21,$K28*3,0)+IF($Y28&lt;=1,$K28*$J28/21.75,0)+IF($Y28=42,$K28*6,0)+IF($Y28=28,$K28*4,0)</f>
        <v>0</v>
      </c>
      <c r="P28" s="38">
        <f t="shared" ref="P28:P62" si="41">IF($Y28=3,$K28,0)+IF($Y28=4,$K28,0)+IF($Y28=5,$K28,0)+IF($Y28=6,$K28,0)+IF($Y28=7,$K28,0)+IF($Y28=10,$K28*2,0)+IF($Y28=12,$K28*2,0)+IF($Y28=14,$K28*2,0)+IF($Y28=21,$K28*3,0)+IF($Y28&lt;=1,$K28*$J28/21.75,0)+IF($Y28=15,$K28*3,0)+IF($Y28=42,$K28*6,0)+IF($Y28=28,$K28*4,0)</f>
        <v>0</v>
      </c>
      <c r="Q28" s="39">
        <v>1</v>
      </c>
      <c r="R28" s="40">
        <f t="shared" ref="R28:R55" si="42">(IF($Y28=6,$K28,)+IF($Y28=7,$K28,)+IF($Y28=12,$K28*2,)+IF($Y28=18,$K28*3,)+IF($Y28=28,$K28*4,0)+IF($Y28=21,$K28*3,)+IF($Y28=42,$K28*6,0)+IF($Y28=14,$K28*2,))*Q28</f>
        <v>0</v>
      </c>
      <c r="S28" s="39">
        <v>1</v>
      </c>
      <c r="T28" s="41">
        <f t="shared" ref="T28:T55" si="43">(IF($Y28=7,$K28,)+IF($Y28=21,$K28*3,)+IF($Y28=42,$K28*6,0)+IF($Y28=28,$K28*4,0)+IF($Y28=14,$K28*2,))*S28</f>
        <v>0</v>
      </c>
      <c r="U28" s="42">
        <f t="shared" ref="U28:U55" si="44">SUM(+L28+M28+N28+O28+P28+R28+T28)</f>
        <v>0</v>
      </c>
      <c r="V28" s="43">
        <f t="shared" ref="V28:V55" si="45">+U28*4.345</f>
        <v>0</v>
      </c>
      <c r="W28" s="193">
        <v>3</v>
      </c>
      <c r="X28" s="193">
        <f t="shared" ref="X28:X55" si="46">IF(V28="","",$X$4*V28)</f>
        <v>0</v>
      </c>
      <c r="Y28" s="193">
        <f t="shared" ref="Y28:Y55" si="47">ROUND(J28/4.3452380952381,1)</f>
        <v>1</v>
      </c>
      <c r="Z28" s="46" t="s">
        <v>0</v>
      </c>
      <c r="AA28" s="193">
        <v>1</v>
      </c>
      <c r="AB28" s="47">
        <f t="shared" ref="AB28:AB55" si="48">+IF($Z28="M",$U28,IF($Z28="MT",$U28/2,IF(Z28="MN",$U28/2,IF($Z28="MTN",$U28/3,0))))*AA28</f>
        <v>0</v>
      </c>
      <c r="AC28" s="39">
        <v>1</v>
      </c>
      <c r="AD28" s="47">
        <f t="shared" ref="AD28:AD55" si="49">+IF($Z28="T",$U28,IF($Z28="MT",$U28/2,IF($Z28="TN",$U28/2,IF($Z28="MTN",$U28/3,0))))*AC28</f>
        <v>0</v>
      </c>
      <c r="AE28" s="39">
        <v>1</v>
      </c>
      <c r="AF28" s="47">
        <f t="shared" ref="AF28:AF55" si="50">+IF($Z28="N",$U28,IF($Z28="MN",$U28/2,IF($Z28="TN",$U28/2,IF($Z28="MTN",$U28/3,0))))*AE28</f>
        <v>0</v>
      </c>
      <c r="AG28" s="188"/>
      <c r="AH28" s="194">
        <f t="shared" ref="AH28:AH62" si="51">+$AI$4</f>
        <v>3</v>
      </c>
      <c r="AI28" s="49">
        <f t="shared" ref="AI28:AI55" si="52">IF(AJ$4=0,0,(AG28/AJ$4))</f>
        <v>0</v>
      </c>
      <c r="AJ28" s="50">
        <f t="shared" ref="AJ28:AJ55" si="53">IF(AJ$4=0,0,(AI28*AI$4/12))</f>
        <v>0</v>
      </c>
      <c r="AK28" s="188"/>
      <c r="AL28" s="194">
        <f t="shared" ref="AL28:AL62" si="54">+$AM$4</f>
        <v>3</v>
      </c>
      <c r="AM28" s="49">
        <f t="shared" ref="AM28:AM55" si="55">IF(AN$4=0,0,(AK28/AN$4))</f>
        <v>0</v>
      </c>
      <c r="AN28" s="50">
        <f t="shared" ref="AN28:AN55" si="56">IF(AN$4=0,0,(AM28*AM$4/12))</f>
        <v>0</v>
      </c>
      <c r="AO28" s="188"/>
      <c r="AP28" s="49">
        <f t="shared" ref="AP28:AP55" si="57">IF(AQ$4=0,0,(AO28/AQ$4))</f>
        <v>0</v>
      </c>
      <c r="AQ28" s="50">
        <f t="shared" ref="AQ28:AQ55" si="58">IF(AQ$4=0,0,(AP28*AP$4/12))</f>
        <v>0</v>
      </c>
      <c r="AR28" s="188"/>
      <c r="AS28" s="49">
        <f t="shared" ref="AS28:AS55" si="59">IF(AT$4=0,0,(AR28/AT$4))</f>
        <v>0</v>
      </c>
      <c r="AT28" s="50">
        <f t="shared" ref="AT28:AT55" si="60">IF(AT$4=0,0,(AS28*AS$4/12))</f>
        <v>0</v>
      </c>
      <c r="AU28" s="62"/>
      <c r="AV28" s="49">
        <f t="shared" ref="AV28:AV55" si="61">IF(AW$4=0,0,(AU28/AW$4))</f>
        <v>0</v>
      </c>
      <c r="AW28" s="50">
        <f t="shared" ref="AW28:AW55" si="62">IF(AW$4=0,0,(AV28*AV$4/12))</f>
        <v>0</v>
      </c>
      <c r="AX28" s="188"/>
      <c r="AY28" s="49">
        <f t="shared" ref="AY28:AY55" si="63">IF(AZ$4=0,0,(AX28/AZ$4))</f>
        <v>0</v>
      </c>
      <c r="AZ28" s="50">
        <f t="shared" ref="AZ28:AZ55" si="64">IF(AZ$4=0,0,(AY28*AY$4/12))</f>
        <v>0</v>
      </c>
      <c r="BA28" s="188">
        <v>0</v>
      </c>
      <c r="BB28" s="49">
        <f t="shared" ref="BB28:BB55" si="65">IF(BC$4=0,0,(BA28/BC$4))</f>
        <v>0</v>
      </c>
      <c r="BC28" s="50">
        <f t="shared" ref="BC28:BC55" si="66">IF(BC$4=0,0,(BB28*BB$4/12))</f>
        <v>0</v>
      </c>
      <c r="BD28" s="51">
        <f t="shared" ref="BD28:BD55" si="67">+AJ28+AN28+AQ28+AT28+AW28+AZ28+BC28</f>
        <v>0</v>
      </c>
    </row>
    <row r="29" spans="1:56">
      <c r="A29" s="32">
        <v>13</v>
      </c>
      <c r="B29" s="169" t="s">
        <v>165</v>
      </c>
      <c r="C29" s="170" t="s">
        <v>206</v>
      </c>
      <c r="D29" s="34" t="s">
        <v>409</v>
      </c>
      <c r="E29" s="35" t="s">
        <v>209</v>
      </c>
      <c r="F29" s="36">
        <v>40.29</v>
      </c>
      <c r="G29" s="73"/>
      <c r="H29" s="72" t="s">
        <v>124</v>
      </c>
      <c r="I29" s="74">
        <f>IF(H29=Tablas!$B$5,Tablas!$C$5,VLOOKUP(H29,Tablas!$B$5:$D$40,2,FALSE))</f>
        <v>19</v>
      </c>
      <c r="J29" s="71">
        <f>IF(I29=0,"",VLOOKUP(I29,Tablas!$C$5:$D$40,2,FALSE))</f>
        <v>21.72583333333333</v>
      </c>
      <c r="K29" s="37" t="str">
        <f t="shared" si="36"/>
        <v>0</v>
      </c>
      <c r="L29" s="38">
        <f t="shared" si="37"/>
        <v>0</v>
      </c>
      <c r="M29" s="38">
        <f t="shared" si="38"/>
        <v>0</v>
      </c>
      <c r="N29" s="38">
        <f t="shared" si="39"/>
        <v>0</v>
      </c>
      <c r="O29" s="38">
        <f t="shared" si="40"/>
        <v>0</v>
      </c>
      <c r="P29" s="38">
        <f t="shared" si="41"/>
        <v>0</v>
      </c>
      <c r="Q29" s="39">
        <v>1</v>
      </c>
      <c r="R29" s="40">
        <f t="shared" si="42"/>
        <v>0</v>
      </c>
      <c r="S29" s="39">
        <v>1</v>
      </c>
      <c r="T29" s="41">
        <f t="shared" si="43"/>
        <v>0</v>
      </c>
      <c r="U29" s="42">
        <f t="shared" si="44"/>
        <v>0</v>
      </c>
      <c r="V29" s="43">
        <f t="shared" si="45"/>
        <v>0</v>
      </c>
      <c r="W29" s="193">
        <v>3</v>
      </c>
      <c r="X29" s="193">
        <f t="shared" si="46"/>
        <v>0</v>
      </c>
      <c r="Y29" s="193">
        <f t="shared" si="47"/>
        <v>5</v>
      </c>
      <c r="Z29" s="46" t="s">
        <v>0</v>
      </c>
      <c r="AA29" s="193">
        <v>1</v>
      </c>
      <c r="AB29" s="47">
        <f t="shared" si="48"/>
        <v>0</v>
      </c>
      <c r="AC29" s="39">
        <v>1</v>
      </c>
      <c r="AD29" s="47">
        <f t="shared" si="49"/>
        <v>0</v>
      </c>
      <c r="AE29" s="39">
        <v>1</v>
      </c>
      <c r="AF29" s="47">
        <f t="shared" si="50"/>
        <v>0</v>
      </c>
      <c r="AG29" s="188"/>
      <c r="AH29" s="194">
        <f t="shared" si="51"/>
        <v>3</v>
      </c>
      <c r="AI29" s="49">
        <f t="shared" si="52"/>
        <v>0</v>
      </c>
      <c r="AJ29" s="50">
        <f t="shared" si="53"/>
        <v>0</v>
      </c>
      <c r="AK29" s="188">
        <v>6.48</v>
      </c>
      <c r="AL29" s="194">
        <f t="shared" si="54"/>
        <v>3</v>
      </c>
      <c r="AM29" s="49">
        <f t="shared" si="55"/>
        <v>0</v>
      </c>
      <c r="AN29" s="50">
        <f t="shared" si="56"/>
        <v>0</v>
      </c>
      <c r="AO29" s="188">
        <v>40.29</v>
      </c>
      <c r="AP29" s="49">
        <f t="shared" si="57"/>
        <v>0</v>
      </c>
      <c r="AQ29" s="50">
        <f t="shared" si="58"/>
        <v>0</v>
      </c>
      <c r="AR29" s="188"/>
      <c r="AS29" s="49">
        <f t="shared" si="59"/>
        <v>0</v>
      </c>
      <c r="AT29" s="50">
        <f t="shared" si="60"/>
        <v>0</v>
      </c>
      <c r="AU29" s="62"/>
      <c r="AV29" s="49">
        <f t="shared" si="61"/>
        <v>0</v>
      </c>
      <c r="AW29" s="50">
        <f t="shared" si="62"/>
        <v>0</v>
      </c>
      <c r="AX29" s="188">
        <v>40.29</v>
      </c>
      <c r="AY29" s="49">
        <f t="shared" si="63"/>
        <v>0</v>
      </c>
      <c r="AZ29" s="50">
        <f t="shared" si="64"/>
        <v>0</v>
      </c>
      <c r="BA29" s="188">
        <v>3.24</v>
      </c>
      <c r="BB29" s="49">
        <f t="shared" si="65"/>
        <v>0</v>
      </c>
      <c r="BC29" s="50">
        <f t="shared" si="66"/>
        <v>0</v>
      </c>
      <c r="BD29" s="51">
        <f t="shared" si="67"/>
        <v>0</v>
      </c>
    </row>
    <row r="30" spans="1:56">
      <c r="A30" s="32">
        <v>13</v>
      </c>
      <c r="B30" s="169" t="s">
        <v>165</v>
      </c>
      <c r="C30" s="170" t="s">
        <v>206</v>
      </c>
      <c r="D30" s="34" t="s">
        <v>410</v>
      </c>
      <c r="E30" s="35" t="s">
        <v>209</v>
      </c>
      <c r="F30" s="36">
        <v>36.31</v>
      </c>
      <c r="G30" s="73"/>
      <c r="H30" s="72" t="s">
        <v>124</v>
      </c>
      <c r="I30" s="74">
        <f>IF(H30=Tablas!$B$5,Tablas!$C$5,VLOOKUP(H30,Tablas!$B$5:$D$40,2,FALSE))</f>
        <v>19</v>
      </c>
      <c r="J30" s="71">
        <f>IF(I30=0,"",VLOOKUP(I30,Tablas!$C$5:$D$40,2,FALSE))</f>
        <v>21.72583333333333</v>
      </c>
      <c r="K30" s="37" t="str">
        <f t="shared" si="36"/>
        <v>0</v>
      </c>
      <c r="L30" s="38">
        <f t="shared" si="37"/>
        <v>0</v>
      </c>
      <c r="M30" s="38">
        <f t="shared" si="38"/>
        <v>0</v>
      </c>
      <c r="N30" s="38">
        <f t="shared" si="39"/>
        <v>0</v>
      </c>
      <c r="O30" s="38">
        <f t="shared" si="40"/>
        <v>0</v>
      </c>
      <c r="P30" s="38">
        <f t="shared" si="41"/>
        <v>0</v>
      </c>
      <c r="Q30" s="39">
        <v>1</v>
      </c>
      <c r="R30" s="40">
        <f t="shared" si="42"/>
        <v>0</v>
      </c>
      <c r="S30" s="39">
        <v>1</v>
      </c>
      <c r="T30" s="41">
        <f t="shared" si="43"/>
        <v>0</v>
      </c>
      <c r="U30" s="42">
        <f t="shared" si="44"/>
        <v>0</v>
      </c>
      <c r="V30" s="43">
        <f t="shared" si="45"/>
        <v>0</v>
      </c>
      <c r="W30" s="193">
        <v>3</v>
      </c>
      <c r="X30" s="193">
        <f t="shared" si="46"/>
        <v>0</v>
      </c>
      <c r="Y30" s="193">
        <f t="shared" si="47"/>
        <v>5</v>
      </c>
      <c r="Z30" s="46" t="s">
        <v>0</v>
      </c>
      <c r="AA30" s="193">
        <v>1</v>
      </c>
      <c r="AB30" s="47">
        <f t="shared" si="48"/>
        <v>0</v>
      </c>
      <c r="AC30" s="39">
        <v>1</v>
      </c>
      <c r="AD30" s="47">
        <f t="shared" si="49"/>
        <v>0</v>
      </c>
      <c r="AE30" s="39">
        <v>1</v>
      </c>
      <c r="AF30" s="47">
        <f t="shared" si="50"/>
        <v>0</v>
      </c>
      <c r="AG30" s="188"/>
      <c r="AH30" s="194">
        <f t="shared" si="51"/>
        <v>3</v>
      </c>
      <c r="AI30" s="49">
        <f t="shared" si="52"/>
        <v>0</v>
      </c>
      <c r="AJ30" s="50">
        <f t="shared" si="53"/>
        <v>0</v>
      </c>
      <c r="AK30" s="188">
        <v>3.7800000000000002</v>
      </c>
      <c r="AL30" s="194">
        <f t="shared" si="54"/>
        <v>3</v>
      </c>
      <c r="AM30" s="49">
        <f t="shared" si="55"/>
        <v>0</v>
      </c>
      <c r="AN30" s="50">
        <f t="shared" si="56"/>
        <v>0</v>
      </c>
      <c r="AO30" s="188">
        <v>36.31</v>
      </c>
      <c r="AP30" s="49">
        <f t="shared" si="57"/>
        <v>0</v>
      </c>
      <c r="AQ30" s="50">
        <f t="shared" si="58"/>
        <v>0</v>
      </c>
      <c r="AR30" s="188"/>
      <c r="AS30" s="49">
        <f t="shared" si="59"/>
        <v>0</v>
      </c>
      <c r="AT30" s="50">
        <f t="shared" si="60"/>
        <v>0</v>
      </c>
      <c r="AU30" s="62"/>
      <c r="AV30" s="49">
        <f t="shared" si="61"/>
        <v>0</v>
      </c>
      <c r="AW30" s="50">
        <f t="shared" si="62"/>
        <v>0</v>
      </c>
      <c r="AX30" s="188">
        <v>36.31</v>
      </c>
      <c r="AY30" s="49">
        <f t="shared" si="63"/>
        <v>0</v>
      </c>
      <c r="AZ30" s="50">
        <f t="shared" si="64"/>
        <v>0</v>
      </c>
      <c r="BA30" s="188">
        <v>1.8900000000000001</v>
      </c>
      <c r="BB30" s="49">
        <f t="shared" si="65"/>
        <v>0</v>
      </c>
      <c r="BC30" s="50">
        <f t="shared" si="66"/>
        <v>0</v>
      </c>
      <c r="BD30" s="51">
        <f t="shared" si="67"/>
        <v>0</v>
      </c>
    </row>
    <row r="31" spans="1:56">
      <c r="A31" s="32">
        <v>13</v>
      </c>
      <c r="B31" s="169" t="s">
        <v>165</v>
      </c>
      <c r="C31" s="170" t="s">
        <v>206</v>
      </c>
      <c r="D31" s="34" t="s">
        <v>411</v>
      </c>
      <c r="E31" s="35" t="s">
        <v>209</v>
      </c>
      <c r="F31" s="36">
        <v>33.69</v>
      </c>
      <c r="G31" s="73"/>
      <c r="H31" s="72" t="s">
        <v>124</v>
      </c>
      <c r="I31" s="74">
        <f>IF(H31=Tablas!$B$5,Tablas!$C$5,VLOOKUP(H31,Tablas!$B$5:$D$40,2,FALSE))</f>
        <v>19</v>
      </c>
      <c r="J31" s="71">
        <f>IF(I31=0,"",VLOOKUP(I31,Tablas!$C$5:$D$40,2,FALSE))</f>
        <v>21.72583333333333</v>
      </c>
      <c r="K31" s="37" t="str">
        <f t="shared" si="36"/>
        <v>0</v>
      </c>
      <c r="L31" s="38">
        <f t="shared" si="37"/>
        <v>0</v>
      </c>
      <c r="M31" s="38">
        <f t="shared" si="38"/>
        <v>0</v>
      </c>
      <c r="N31" s="38">
        <f t="shared" si="39"/>
        <v>0</v>
      </c>
      <c r="O31" s="38">
        <f t="shared" si="40"/>
        <v>0</v>
      </c>
      <c r="P31" s="38">
        <f t="shared" si="41"/>
        <v>0</v>
      </c>
      <c r="Q31" s="39">
        <v>1</v>
      </c>
      <c r="R31" s="40">
        <f t="shared" si="42"/>
        <v>0</v>
      </c>
      <c r="S31" s="39">
        <v>1</v>
      </c>
      <c r="T31" s="41">
        <f t="shared" si="43"/>
        <v>0</v>
      </c>
      <c r="U31" s="42">
        <f t="shared" si="44"/>
        <v>0</v>
      </c>
      <c r="V31" s="43">
        <f t="shared" si="45"/>
        <v>0</v>
      </c>
      <c r="W31" s="193">
        <v>3</v>
      </c>
      <c r="X31" s="193">
        <f t="shared" si="46"/>
        <v>0</v>
      </c>
      <c r="Y31" s="193">
        <f t="shared" si="47"/>
        <v>5</v>
      </c>
      <c r="Z31" s="46" t="s">
        <v>0</v>
      </c>
      <c r="AA31" s="193">
        <v>1</v>
      </c>
      <c r="AB31" s="47">
        <f t="shared" si="48"/>
        <v>0</v>
      </c>
      <c r="AC31" s="39">
        <v>1</v>
      </c>
      <c r="AD31" s="47">
        <f t="shared" si="49"/>
        <v>0</v>
      </c>
      <c r="AE31" s="39">
        <v>1</v>
      </c>
      <c r="AF31" s="47">
        <f t="shared" si="50"/>
        <v>0</v>
      </c>
      <c r="AG31" s="188"/>
      <c r="AH31" s="194">
        <f t="shared" si="51"/>
        <v>3</v>
      </c>
      <c r="AI31" s="49">
        <f t="shared" si="52"/>
        <v>0</v>
      </c>
      <c r="AJ31" s="50">
        <f t="shared" si="53"/>
        <v>0</v>
      </c>
      <c r="AK31" s="188">
        <v>4.32</v>
      </c>
      <c r="AL31" s="194">
        <f t="shared" si="54"/>
        <v>3</v>
      </c>
      <c r="AM31" s="49">
        <f t="shared" si="55"/>
        <v>0</v>
      </c>
      <c r="AN31" s="50">
        <f t="shared" si="56"/>
        <v>0</v>
      </c>
      <c r="AO31" s="188">
        <v>33.69</v>
      </c>
      <c r="AP31" s="49">
        <f t="shared" si="57"/>
        <v>0</v>
      </c>
      <c r="AQ31" s="50">
        <f t="shared" si="58"/>
        <v>0</v>
      </c>
      <c r="AR31" s="188"/>
      <c r="AS31" s="49">
        <f t="shared" si="59"/>
        <v>0</v>
      </c>
      <c r="AT31" s="50">
        <f t="shared" si="60"/>
        <v>0</v>
      </c>
      <c r="AU31" s="62"/>
      <c r="AV31" s="49">
        <f t="shared" si="61"/>
        <v>0</v>
      </c>
      <c r="AW31" s="50">
        <f t="shared" si="62"/>
        <v>0</v>
      </c>
      <c r="AX31" s="188">
        <v>33.69</v>
      </c>
      <c r="AY31" s="49">
        <f t="shared" si="63"/>
        <v>0</v>
      </c>
      <c r="AZ31" s="50">
        <f t="shared" si="64"/>
        <v>0</v>
      </c>
      <c r="BA31" s="188">
        <v>2.16</v>
      </c>
      <c r="BB31" s="49">
        <f t="shared" si="65"/>
        <v>0</v>
      </c>
      <c r="BC31" s="50">
        <f t="shared" si="66"/>
        <v>0</v>
      </c>
      <c r="BD31" s="51">
        <f t="shared" si="67"/>
        <v>0</v>
      </c>
    </row>
    <row r="32" spans="1:56">
      <c r="A32" s="32">
        <v>13</v>
      </c>
      <c r="B32" s="169" t="s">
        <v>165</v>
      </c>
      <c r="C32" s="170" t="s">
        <v>206</v>
      </c>
      <c r="D32" s="34" t="s">
        <v>263</v>
      </c>
      <c r="E32" s="35" t="s">
        <v>209</v>
      </c>
      <c r="F32" s="36">
        <v>22.05</v>
      </c>
      <c r="G32" s="73"/>
      <c r="H32" s="72" t="s">
        <v>124</v>
      </c>
      <c r="I32" s="74">
        <f>IF(H32=Tablas!$B$5,Tablas!$C$5,VLOOKUP(H32,Tablas!$B$5:$D$40,2,FALSE))</f>
        <v>19</v>
      </c>
      <c r="J32" s="71">
        <f>IF(I32=0,"",VLOOKUP(I32,Tablas!$C$5:$D$40,2,FALSE))</f>
        <v>21.72583333333333</v>
      </c>
      <c r="K32" s="37" t="str">
        <f t="shared" si="36"/>
        <v>0</v>
      </c>
      <c r="L32" s="38">
        <f t="shared" si="37"/>
        <v>0</v>
      </c>
      <c r="M32" s="38">
        <f t="shared" si="38"/>
        <v>0</v>
      </c>
      <c r="N32" s="38">
        <f t="shared" si="39"/>
        <v>0</v>
      </c>
      <c r="O32" s="38">
        <f t="shared" si="40"/>
        <v>0</v>
      </c>
      <c r="P32" s="38">
        <f t="shared" si="41"/>
        <v>0</v>
      </c>
      <c r="Q32" s="39">
        <v>1</v>
      </c>
      <c r="R32" s="40">
        <f t="shared" si="42"/>
        <v>0</v>
      </c>
      <c r="S32" s="39">
        <v>1</v>
      </c>
      <c r="T32" s="41">
        <f t="shared" si="43"/>
        <v>0</v>
      </c>
      <c r="U32" s="42">
        <f t="shared" si="44"/>
        <v>0</v>
      </c>
      <c r="V32" s="43">
        <f t="shared" si="45"/>
        <v>0</v>
      </c>
      <c r="W32" s="193">
        <v>3</v>
      </c>
      <c r="X32" s="193">
        <f t="shared" si="46"/>
        <v>0</v>
      </c>
      <c r="Y32" s="193">
        <f t="shared" si="47"/>
        <v>5</v>
      </c>
      <c r="Z32" s="46" t="s">
        <v>0</v>
      </c>
      <c r="AA32" s="193">
        <v>1</v>
      </c>
      <c r="AB32" s="47">
        <f t="shared" si="48"/>
        <v>0</v>
      </c>
      <c r="AC32" s="39">
        <v>1</v>
      </c>
      <c r="AD32" s="47">
        <f t="shared" si="49"/>
        <v>0</v>
      </c>
      <c r="AE32" s="39">
        <v>1</v>
      </c>
      <c r="AF32" s="47">
        <f t="shared" si="50"/>
        <v>0</v>
      </c>
      <c r="AG32" s="188"/>
      <c r="AH32" s="194">
        <f t="shared" si="51"/>
        <v>3</v>
      </c>
      <c r="AI32" s="49">
        <f t="shared" si="52"/>
        <v>0</v>
      </c>
      <c r="AJ32" s="50">
        <f t="shared" si="53"/>
        <v>0</v>
      </c>
      <c r="AK32" s="188">
        <v>12.299999999999999</v>
      </c>
      <c r="AL32" s="194">
        <f t="shared" si="54"/>
        <v>3</v>
      </c>
      <c r="AM32" s="49">
        <f t="shared" si="55"/>
        <v>0</v>
      </c>
      <c r="AN32" s="50">
        <f t="shared" si="56"/>
        <v>0</v>
      </c>
      <c r="AO32" s="188">
        <v>22.05</v>
      </c>
      <c r="AP32" s="49">
        <f t="shared" si="57"/>
        <v>0</v>
      </c>
      <c r="AQ32" s="50">
        <f t="shared" si="58"/>
        <v>0</v>
      </c>
      <c r="AR32" s="188"/>
      <c r="AS32" s="49">
        <f t="shared" si="59"/>
        <v>0</v>
      </c>
      <c r="AT32" s="50">
        <f t="shared" si="60"/>
        <v>0</v>
      </c>
      <c r="AU32" s="62"/>
      <c r="AV32" s="49">
        <f t="shared" si="61"/>
        <v>0</v>
      </c>
      <c r="AW32" s="50">
        <f t="shared" si="62"/>
        <v>0</v>
      </c>
      <c r="AX32" s="188">
        <v>22.05</v>
      </c>
      <c r="AY32" s="49">
        <f t="shared" si="63"/>
        <v>0</v>
      </c>
      <c r="AZ32" s="50">
        <f t="shared" si="64"/>
        <v>0</v>
      </c>
      <c r="BA32" s="188">
        <v>6.1499999999999995</v>
      </c>
      <c r="BB32" s="49">
        <f t="shared" si="65"/>
        <v>0</v>
      </c>
      <c r="BC32" s="50">
        <f t="shared" si="66"/>
        <v>0</v>
      </c>
      <c r="BD32" s="51">
        <f t="shared" si="67"/>
        <v>0</v>
      </c>
    </row>
    <row r="33" spans="1:56">
      <c r="A33" s="32">
        <v>13</v>
      </c>
      <c r="B33" s="169" t="s">
        <v>165</v>
      </c>
      <c r="C33" s="170" t="s">
        <v>206</v>
      </c>
      <c r="D33" s="34" t="s">
        <v>215</v>
      </c>
      <c r="E33" s="35" t="s">
        <v>209</v>
      </c>
      <c r="F33" s="36">
        <v>3</v>
      </c>
      <c r="G33" s="73"/>
      <c r="H33" s="72" t="s">
        <v>124</v>
      </c>
      <c r="I33" s="74">
        <f>IF(H33=Tablas!$B$5,Tablas!$C$5,VLOOKUP(H33,Tablas!$B$5:$D$40,2,FALSE))</f>
        <v>19</v>
      </c>
      <c r="J33" s="71">
        <f>IF(I33=0,"",VLOOKUP(I33,Tablas!$C$5:$D$40,2,FALSE))</f>
        <v>21.72583333333333</v>
      </c>
      <c r="K33" s="37" t="str">
        <f t="shared" si="36"/>
        <v>0</v>
      </c>
      <c r="L33" s="38">
        <f t="shared" si="37"/>
        <v>0</v>
      </c>
      <c r="M33" s="38">
        <f t="shared" si="38"/>
        <v>0</v>
      </c>
      <c r="N33" s="38">
        <f t="shared" si="39"/>
        <v>0</v>
      </c>
      <c r="O33" s="38">
        <f t="shared" si="40"/>
        <v>0</v>
      </c>
      <c r="P33" s="38">
        <f t="shared" si="41"/>
        <v>0</v>
      </c>
      <c r="Q33" s="39">
        <v>1</v>
      </c>
      <c r="R33" s="40">
        <f t="shared" si="42"/>
        <v>0</v>
      </c>
      <c r="S33" s="39">
        <v>1</v>
      </c>
      <c r="T33" s="41">
        <f t="shared" si="43"/>
        <v>0</v>
      </c>
      <c r="U33" s="42">
        <f t="shared" si="44"/>
        <v>0</v>
      </c>
      <c r="V33" s="43">
        <f t="shared" si="45"/>
        <v>0</v>
      </c>
      <c r="W33" s="193">
        <v>3</v>
      </c>
      <c r="X33" s="193">
        <f t="shared" si="46"/>
        <v>0</v>
      </c>
      <c r="Y33" s="193">
        <f t="shared" si="47"/>
        <v>5</v>
      </c>
      <c r="Z33" s="46" t="s">
        <v>0</v>
      </c>
      <c r="AA33" s="193">
        <v>1</v>
      </c>
      <c r="AB33" s="47">
        <f t="shared" si="48"/>
        <v>0</v>
      </c>
      <c r="AC33" s="39">
        <v>1</v>
      </c>
      <c r="AD33" s="47">
        <f t="shared" si="49"/>
        <v>0</v>
      </c>
      <c r="AE33" s="39">
        <v>1</v>
      </c>
      <c r="AF33" s="47">
        <f t="shared" si="50"/>
        <v>0</v>
      </c>
      <c r="AG33" s="188"/>
      <c r="AH33" s="194">
        <f t="shared" si="51"/>
        <v>3</v>
      </c>
      <c r="AI33" s="49">
        <f t="shared" si="52"/>
        <v>0</v>
      </c>
      <c r="AJ33" s="50">
        <f t="shared" si="53"/>
        <v>0</v>
      </c>
      <c r="AK33" s="188"/>
      <c r="AL33" s="194">
        <f t="shared" si="54"/>
        <v>3</v>
      </c>
      <c r="AM33" s="49">
        <f t="shared" si="55"/>
        <v>0</v>
      </c>
      <c r="AN33" s="50">
        <f t="shared" si="56"/>
        <v>0</v>
      </c>
      <c r="AO33" s="188">
        <v>3</v>
      </c>
      <c r="AP33" s="49">
        <f t="shared" si="57"/>
        <v>0</v>
      </c>
      <c r="AQ33" s="50">
        <f t="shared" si="58"/>
        <v>0</v>
      </c>
      <c r="AR33" s="188"/>
      <c r="AS33" s="49">
        <f t="shared" si="59"/>
        <v>0</v>
      </c>
      <c r="AT33" s="50">
        <f t="shared" si="60"/>
        <v>0</v>
      </c>
      <c r="AU33" s="62"/>
      <c r="AV33" s="49">
        <f t="shared" si="61"/>
        <v>0</v>
      </c>
      <c r="AW33" s="50">
        <f t="shared" si="62"/>
        <v>0</v>
      </c>
      <c r="AX33" s="188">
        <v>3</v>
      </c>
      <c r="AY33" s="49">
        <f t="shared" si="63"/>
        <v>0</v>
      </c>
      <c r="AZ33" s="50">
        <f t="shared" si="64"/>
        <v>0</v>
      </c>
      <c r="BA33" s="188">
        <v>0</v>
      </c>
      <c r="BB33" s="49">
        <f t="shared" si="65"/>
        <v>0</v>
      </c>
      <c r="BC33" s="50">
        <f t="shared" si="66"/>
        <v>0</v>
      </c>
      <c r="BD33" s="51">
        <f t="shared" si="67"/>
        <v>0</v>
      </c>
    </row>
    <row r="34" spans="1:56">
      <c r="A34" s="32">
        <v>13</v>
      </c>
      <c r="B34" s="169" t="s">
        <v>165</v>
      </c>
      <c r="C34" s="170" t="s">
        <v>206</v>
      </c>
      <c r="D34" s="34" t="s">
        <v>220</v>
      </c>
      <c r="E34" s="35" t="s">
        <v>209</v>
      </c>
      <c r="F34" s="36">
        <v>8</v>
      </c>
      <c r="G34" s="73"/>
      <c r="H34" s="72" t="s">
        <v>124</v>
      </c>
      <c r="I34" s="74">
        <f>IF(H34=Tablas!$B$5,Tablas!$C$5,VLOOKUP(H34,Tablas!$B$5:$D$40,2,FALSE))</f>
        <v>19</v>
      </c>
      <c r="J34" s="71">
        <f>IF(I34=0,"",VLOOKUP(I34,Tablas!$C$5:$D$40,2,FALSE))</f>
        <v>21.72583333333333</v>
      </c>
      <c r="K34" s="37" t="str">
        <f t="shared" si="36"/>
        <v>0</v>
      </c>
      <c r="L34" s="38">
        <f t="shared" si="37"/>
        <v>0</v>
      </c>
      <c r="M34" s="38">
        <f t="shared" si="38"/>
        <v>0</v>
      </c>
      <c r="N34" s="38">
        <f t="shared" si="39"/>
        <v>0</v>
      </c>
      <c r="O34" s="38">
        <f t="shared" si="40"/>
        <v>0</v>
      </c>
      <c r="P34" s="38">
        <f t="shared" si="41"/>
        <v>0</v>
      </c>
      <c r="Q34" s="39">
        <v>1</v>
      </c>
      <c r="R34" s="40">
        <f t="shared" si="42"/>
        <v>0</v>
      </c>
      <c r="S34" s="39">
        <v>1</v>
      </c>
      <c r="T34" s="41">
        <f t="shared" si="43"/>
        <v>0</v>
      </c>
      <c r="U34" s="42">
        <f t="shared" si="44"/>
        <v>0</v>
      </c>
      <c r="V34" s="43">
        <f t="shared" si="45"/>
        <v>0</v>
      </c>
      <c r="W34" s="193">
        <v>3</v>
      </c>
      <c r="X34" s="193">
        <f t="shared" si="46"/>
        <v>0</v>
      </c>
      <c r="Y34" s="193">
        <f t="shared" si="47"/>
        <v>5</v>
      </c>
      <c r="Z34" s="46" t="s">
        <v>0</v>
      </c>
      <c r="AA34" s="193">
        <v>1</v>
      </c>
      <c r="AB34" s="47">
        <f t="shared" si="48"/>
        <v>0</v>
      </c>
      <c r="AC34" s="39">
        <v>1</v>
      </c>
      <c r="AD34" s="47">
        <f t="shared" si="49"/>
        <v>0</v>
      </c>
      <c r="AE34" s="39">
        <v>1</v>
      </c>
      <c r="AF34" s="47">
        <f t="shared" si="50"/>
        <v>0</v>
      </c>
      <c r="AG34" s="188"/>
      <c r="AH34" s="194">
        <f t="shared" si="51"/>
        <v>3</v>
      </c>
      <c r="AI34" s="49">
        <f t="shared" si="52"/>
        <v>0</v>
      </c>
      <c r="AJ34" s="50">
        <f t="shared" si="53"/>
        <v>0</v>
      </c>
      <c r="AK34" s="188"/>
      <c r="AL34" s="194">
        <f t="shared" si="54"/>
        <v>3</v>
      </c>
      <c r="AM34" s="49">
        <f t="shared" si="55"/>
        <v>0</v>
      </c>
      <c r="AN34" s="50">
        <f t="shared" si="56"/>
        <v>0</v>
      </c>
      <c r="AO34" s="188">
        <v>8</v>
      </c>
      <c r="AP34" s="49">
        <f t="shared" si="57"/>
        <v>0</v>
      </c>
      <c r="AQ34" s="50">
        <f t="shared" si="58"/>
        <v>0</v>
      </c>
      <c r="AR34" s="188"/>
      <c r="AS34" s="49">
        <f t="shared" si="59"/>
        <v>0</v>
      </c>
      <c r="AT34" s="50">
        <f t="shared" si="60"/>
        <v>0</v>
      </c>
      <c r="AU34" s="62"/>
      <c r="AV34" s="49">
        <f t="shared" si="61"/>
        <v>0</v>
      </c>
      <c r="AW34" s="50">
        <f t="shared" si="62"/>
        <v>0</v>
      </c>
      <c r="AX34" s="188">
        <v>8</v>
      </c>
      <c r="AY34" s="49">
        <f t="shared" si="63"/>
        <v>0</v>
      </c>
      <c r="AZ34" s="50">
        <f t="shared" si="64"/>
        <v>0</v>
      </c>
      <c r="BA34" s="188">
        <v>0</v>
      </c>
      <c r="BB34" s="49">
        <f t="shared" si="65"/>
        <v>0</v>
      </c>
      <c r="BC34" s="50">
        <f t="shared" si="66"/>
        <v>0</v>
      </c>
      <c r="BD34" s="51">
        <f t="shared" si="67"/>
        <v>0</v>
      </c>
    </row>
    <row r="35" spans="1:56" hidden="1">
      <c r="A35" s="32">
        <v>13</v>
      </c>
      <c r="B35" s="169"/>
      <c r="C35" s="170"/>
      <c r="D35" s="34"/>
      <c r="E35" s="35"/>
      <c r="F35" s="36"/>
      <c r="G35" s="73"/>
      <c r="H35" s="72"/>
      <c r="I35" s="74">
        <f>IF(H35=Tablas!$B$5,Tablas!$C$5,VLOOKUP(H35,Tablas!$B$5:$D$40,2,FALSE))</f>
        <v>1</v>
      </c>
      <c r="J35" s="71">
        <f>IF(I35=0,"",VLOOKUP(I35,Tablas!$C$5:$D$40,2,FALSE))</f>
        <v>0</v>
      </c>
      <c r="K35" s="37" t="str">
        <f t="shared" si="36"/>
        <v>0</v>
      </c>
      <c r="L35" s="38">
        <f t="shared" si="37"/>
        <v>0</v>
      </c>
      <c r="M35" s="38">
        <f t="shared" si="38"/>
        <v>0</v>
      </c>
      <c r="N35" s="38">
        <f t="shared" si="39"/>
        <v>0</v>
      </c>
      <c r="O35" s="38">
        <f t="shared" si="40"/>
        <v>0</v>
      </c>
      <c r="P35" s="38">
        <f t="shared" si="41"/>
        <v>0</v>
      </c>
      <c r="Q35" s="39">
        <v>1</v>
      </c>
      <c r="R35" s="40">
        <f t="shared" si="42"/>
        <v>0</v>
      </c>
      <c r="S35" s="39">
        <v>1</v>
      </c>
      <c r="T35" s="41">
        <f t="shared" si="43"/>
        <v>0</v>
      </c>
      <c r="U35" s="42">
        <f t="shared" si="44"/>
        <v>0</v>
      </c>
      <c r="V35" s="43">
        <f t="shared" si="45"/>
        <v>0</v>
      </c>
      <c r="W35" s="193">
        <v>3</v>
      </c>
      <c r="X35" s="193">
        <f t="shared" si="46"/>
        <v>0</v>
      </c>
      <c r="Y35" s="193">
        <f t="shared" si="47"/>
        <v>0</v>
      </c>
      <c r="Z35" s="46" t="s">
        <v>0</v>
      </c>
      <c r="AA35" s="193">
        <v>1</v>
      </c>
      <c r="AB35" s="47">
        <f t="shared" si="48"/>
        <v>0</v>
      </c>
      <c r="AC35" s="39">
        <v>1</v>
      </c>
      <c r="AD35" s="47">
        <f t="shared" si="49"/>
        <v>0</v>
      </c>
      <c r="AE35" s="39">
        <v>1</v>
      </c>
      <c r="AF35" s="47">
        <f t="shared" si="50"/>
        <v>0</v>
      </c>
      <c r="AG35" s="188"/>
      <c r="AH35" s="194">
        <f t="shared" si="51"/>
        <v>3</v>
      </c>
      <c r="AI35" s="49">
        <f t="shared" si="52"/>
        <v>0</v>
      </c>
      <c r="AJ35" s="50">
        <f t="shared" si="53"/>
        <v>0</v>
      </c>
      <c r="AK35" s="188"/>
      <c r="AL35" s="194">
        <f t="shared" si="54"/>
        <v>3</v>
      </c>
      <c r="AM35" s="49">
        <f t="shared" si="55"/>
        <v>0</v>
      </c>
      <c r="AN35" s="50">
        <f t="shared" si="56"/>
        <v>0</v>
      </c>
      <c r="AO35" s="188"/>
      <c r="AP35" s="49">
        <f t="shared" si="57"/>
        <v>0</v>
      </c>
      <c r="AQ35" s="50">
        <f t="shared" si="58"/>
        <v>0</v>
      </c>
      <c r="AR35" s="188"/>
      <c r="AS35" s="49">
        <f t="shared" si="59"/>
        <v>0</v>
      </c>
      <c r="AT35" s="50">
        <f t="shared" si="60"/>
        <v>0</v>
      </c>
      <c r="AU35" s="62"/>
      <c r="AV35" s="49">
        <f t="shared" si="61"/>
        <v>0</v>
      </c>
      <c r="AW35" s="50">
        <f t="shared" si="62"/>
        <v>0</v>
      </c>
      <c r="AX35" s="188"/>
      <c r="AY35" s="49">
        <f t="shared" si="63"/>
        <v>0</v>
      </c>
      <c r="AZ35" s="50">
        <f t="shared" si="64"/>
        <v>0</v>
      </c>
      <c r="BA35" s="188"/>
      <c r="BB35" s="49">
        <f t="shared" si="65"/>
        <v>0</v>
      </c>
      <c r="BC35" s="50">
        <f t="shared" si="66"/>
        <v>0</v>
      </c>
      <c r="BD35" s="51">
        <f t="shared" si="67"/>
        <v>0</v>
      </c>
    </row>
    <row r="36" spans="1:56" hidden="1">
      <c r="A36" s="32">
        <v>13</v>
      </c>
      <c r="B36" s="169"/>
      <c r="C36" s="170"/>
      <c r="D36" s="34"/>
      <c r="E36" s="35"/>
      <c r="F36" s="36"/>
      <c r="G36" s="73"/>
      <c r="H36" s="72"/>
      <c r="I36" s="74">
        <f>IF(H36=Tablas!$B$5,Tablas!$C$5,VLOOKUP(H36,Tablas!$B$5:$D$40,2,FALSE))</f>
        <v>1</v>
      </c>
      <c r="J36" s="71">
        <f>IF(I36=0,"",VLOOKUP(I36,Tablas!$C$5:$D$40,2,FALSE))</f>
        <v>0</v>
      </c>
      <c r="K36" s="37" t="str">
        <f t="shared" si="36"/>
        <v>0</v>
      </c>
      <c r="L36" s="38">
        <f t="shared" si="37"/>
        <v>0</v>
      </c>
      <c r="M36" s="38">
        <f t="shared" si="38"/>
        <v>0</v>
      </c>
      <c r="N36" s="38">
        <f t="shared" si="39"/>
        <v>0</v>
      </c>
      <c r="O36" s="38">
        <f t="shared" si="40"/>
        <v>0</v>
      </c>
      <c r="P36" s="38">
        <f t="shared" si="41"/>
        <v>0</v>
      </c>
      <c r="Q36" s="39">
        <v>1</v>
      </c>
      <c r="R36" s="40">
        <f t="shared" si="42"/>
        <v>0</v>
      </c>
      <c r="S36" s="39">
        <v>1</v>
      </c>
      <c r="T36" s="41">
        <f t="shared" si="43"/>
        <v>0</v>
      </c>
      <c r="U36" s="42">
        <f t="shared" si="44"/>
        <v>0</v>
      </c>
      <c r="V36" s="43">
        <f t="shared" si="45"/>
        <v>0</v>
      </c>
      <c r="W36" s="193">
        <v>3</v>
      </c>
      <c r="X36" s="193">
        <f t="shared" si="46"/>
        <v>0</v>
      </c>
      <c r="Y36" s="193">
        <f t="shared" si="47"/>
        <v>0</v>
      </c>
      <c r="Z36" s="46" t="s">
        <v>0</v>
      </c>
      <c r="AA36" s="193">
        <v>1</v>
      </c>
      <c r="AB36" s="47">
        <f t="shared" si="48"/>
        <v>0</v>
      </c>
      <c r="AC36" s="39">
        <v>1</v>
      </c>
      <c r="AD36" s="47">
        <f t="shared" si="49"/>
        <v>0</v>
      </c>
      <c r="AE36" s="39">
        <v>1</v>
      </c>
      <c r="AF36" s="47">
        <f t="shared" si="50"/>
        <v>0</v>
      </c>
      <c r="AG36" s="188"/>
      <c r="AH36" s="194">
        <f t="shared" si="51"/>
        <v>3</v>
      </c>
      <c r="AI36" s="49">
        <f t="shared" si="52"/>
        <v>0</v>
      </c>
      <c r="AJ36" s="50">
        <f t="shared" si="53"/>
        <v>0</v>
      </c>
      <c r="AK36" s="188"/>
      <c r="AL36" s="194">
        <f t="shared" si="54"/>
        <v>3</v>
      </c>
      <c r="AM36" s="49">
        <f t="shared" si="55"/>
        <v>0</v>
      </c>
      <c r="AN36" s="50">
        <f t="shared" si="56"/>
        <v>0</v>
      </c>
      <c r="AO36" s="188"/>
      <c r="AP36" s="49">
        <f t="shared" si="57"/>
        <v>0</v>
      </c>
      <c r="AQ36" s="50">
        <f t="shared" si="58"/>
        <v>0</v>
      </c>
      <c r="AR36" s="188"/>
      <c r="AS36" s="49">
        <f t="shared" si="59"/>
        <v>0</v>
      </c>
      <c r="AT36" s="50">
        <f t="shared" si="60"/>
        <v>0</v>
      </c>
      <c r="AU36" s="62"/>
      <c r="AV36" s="49">
        <f t="shared" si="61"/>
        <v>0</v>
      </c>
      <c r="AW36" s="50">
        <f t="shared" si="62"/>
        <v>0</v>
      </c>
      <c r="AX36" s="188"/>
      <c r="AY36" s="49">
        <f t="shared" si="63"/>
        <v>0</v>
      </c>
      <c r="AZ36" s="50">
        <f t="shared" si="64"/>
        <v>0</v>
      </c>
      <c r="BA36" s="188"/>
      <c r="BB36" s="49">
        <f t="shared" si="65"/>
        <v>0</v>
      </c>
      <c r="BC36" s="50">
        <f t="shared" si="66"/>
        <v>0</v>
      </c>
      <c r="BD36" s="51">
        <f t="shared" si="67"/>
        <v>0</v>
      </c>
    </row>
    <row r="37" spans="1:56" hidden="1">
      <c r="A37" s="32">
        <v>13</v>
      </c>
      <c r="B37" s="169"/>
      <c r="C37" s="170"/>
      <c r="D37" s="34"/>
      <c r="E37" s="35"/>
      <c r="F37" s="36"/>
      <c r="G37" s="73"/>
      <c r="H37" s="72"/>
      <c r="I37" s="74">
        <f>IF(H37=Tablas!$B$5,Tablas!$C$5,VLOOKUP(H37,Tablas!$B$5:$D$40,2,FALSE))</f>
        <v>1</v>
      </c>
      <c r="J37" s="71">
        <f>IF(I37=0,"",VLOOKUP(I37,Tablas!$C$5:$D$40,2,FALSE))</f>
        <v>0</v>
      </c>
      <c r="K37" s="37" t="str">
        <f t="shared" si="36"/>
        <v>0</v>
      </c>
      <c r="L37" s="38">
        <f t="shared" si="37"/>
        <v>0</v>
      </c>
      <c r="M37" s="38">
        <f t="shared" si="38"/>
        <v>0</v>
      </c>
      <c r="N37" s="38">
        <f t="shared" si="39"/>
        <v>0</v>
      </c>
      <c r="O37" s="38">
        <f t="shared" si="40"/>
        <v>0</v>
      </c>
      <c r="P37" s="38">
        <f t="shared" si="41"/>
        <v>0</v>
      </c>
      <c r="Q37" s="39">
        <v>1</v>
      </c>
      <c r="R37" s="40">
        <f t="shared" si="42"/>
        <v>0</v>
      </c>
      <c r="S37" s="39">
        <v>1</v>
      </c>
      <c r="T37" s="41">
        <f t="shared" si="43"/>
        <v>0</v>
      </c>
      <c r="U37" s="42">
        <f t="shared" si="44"/>
        <v>0</v>
      </c>
      <c r="V37" s="43">
        <f t="shared" si="45"/>
        <v>0</v>
      </c>
      <c r="W37" s="193">
        <v>3</v>
      </c>
      <c r="X37" s="193">
        <f t="shared" si="46"/>
        <v>0</v>
      </c>
      <c r="Y37" s="193">
        <f t="shared" si="47"/>
        <v>0</v>
      </c>
      <c r="Z37" s="46" t="s">
        <v>0</v>
      </c>
      <c r="AA37" s="193">
        <v>1</v>
      </c>
      <c r="AB37" s="47">
        <f t="shared" si="48"/>
        <v>0</v>
      </c>
      <c r="AC37" s="39">
        <v>1</v>
      </c>
      <c r="AD37" s="47">
        <f t="shared" si="49"/>
        <v>0</v>
      </c>
      <c r="AE37" s="39">
        <v>1</v>
      </c>
      <c r="AF37" s="47">
        <f t="shared" si="50"/>
        <v>0</v>
      </c>
      <c r="AG37" s="188"/>
      <c r="AH37" s="194">
        <f t="shared" si="51"/>
        <v>3</v>
      </c>
      <c r="AI37" s="49">
        <f t="shared" si="52"/>
        <v>0</v>
      </c>
      <c r="AJ37" s="50">
        <f t="shared" si="53"/>
        <v>0</v>
      </c>
      <c r="AK37" s="188"/>
      <c r="AL37" s="194">
        <f t="shared" si="54"/>
        <v>3</v>
      </c>
      <c r="AM37" s="49">
        <f t="shared" si="55"/>
        <v>0</v>
      </c>
      <c r="AN37" s="50">
        <f t="shared" si="56"/>
        <v>0</v>
      </c>
      <c r="AO37" s="188"/>
      <c r="AP37" s="49">
        <f t="shared" si="57"/>
        <v>0</v>
      </c>
      <c r="AQ37" s="50">
        <f t="shared" si="58"/>
        <v>0</v>
      </c>
      <c r="AR37" s="188"/>
      <c r="AS37" s="49">
        <f t="shared" si="59"/>
        <v>0</v>
      </c>
      <c r="AT37" s="50">
        <f t="shared" si="60"/>
        <v>0</v>
      </c>
      <c r="AU37" s="62"/>
      <c r="AV37" s="49">
        <f t="shared" si="61"/>
        <v>0</v>
      </c>
      <c r="AW37" s="50">
        <f t="shared" si="62"/>
        <v>0</v>
      </c>
      <c r="AX37" s="188"/>
      <c r="AY37" s="49">
        <f t="shared" si="63"/>
        <v>0</v>
      </c>
      <c r="AZ37" s="50">
        <f t="shared" si="64"/>
        <v>0</v>
      </c>
      <c r="BA37" s="188"/>
      <c r="BB37" s="49">
        <f t="shared" si="65"/>
        <v>0</v>
      </c>
      <c r="BC37" s="50">
        <f t="shared" si="66"/>
        <v>0</v>
      </c>
      <c r="BD37" s="51">
        <f t="shared" si="67"/>
        <v>0</v>
      </c>
    </row>
    <row r="38" spans="1:56" hidden="1">
      <c r="A38" s="32"/>
      <c r="B38" s="61"/>
      <c r="C38" s="33"/>
      <c r="D38" s="34"/>
      <c r="E38" s="35"/>
      <c r="F38" s="36"/>
      <c r="G38" s="73"/>
      <c r="H38" s="72"/>
      <c r="I38" s="74">
        <f>IF(H38=Tablas!$B$5,Tablas!$C$5,VLOOKUP(H38,Tablas!$B$5:$D$40,2,FALSE))</f>
        <v>1</v>
      </c>
      <c r="J38" s="71">
        <f>IF(I38=0,"",VLOOKUP(I38,Tablas!$C$5:$D$40,2,FALSE))</f>
        <v>0</v>
      </c>
      <c r="K38" s="37" t="str">
        <f t="shared" si="36"/>
        <v>0</v>
      </c>
      <c r="L38" s="38">
        <f t="shared" si="37"/>
        <v>0</v>
      </c>
      <c r="M38" s="38">
        <f t="shared" si="38"/>
        <v>0</v>
      </c>
      <c r="N38" s="38">
        <f t="shared" si="39"/>
        <v>0</v>
      </c>
      <c r="O38" s="38">
        <f t="shared" si="40"/>
        <v>0</v>
      </c>
      <c r="P38" s="38">
        <f t="shared" si="41"/>
        <v>0</v>
      </c>
      <c r="Q38" s="39">
        <v>1</v>
      </c>
      <c r="R38" s="40">
        <f t="shared" si="42"/>
        <v>0</v>
      </c>
      <c r="S38" s="39">
        <v>1</v>
      </c>
      <c r="T38" s="41">
        <f t="shared" si="43"/>
        <v>0</v>
      </c>
      <c r="U38" s="42">
        <f t="shared" si="44"/>
        <v>0</v>
      </c>
      <c r="V38" s="43">
        <f t="shared" si="45"/>
        <v>0</v>
      </c>
      <c r="W38" s="193"/>
      <c r="X38" s="193">
        <f t="shared" si="46"/>
        <v>0</v>
      </c>
      <c r="Y38" s="193">
        <f t="shared" si="47"/>
        <v>0</v>
      </c>
      <c r="Z38" s="46" t="s">
        <v>0</v>
      </c>
      <c r="AA38" s="193">
        <v>1</v>
      </c>
      <c r="AB38" s="47">
        <f t="shared" si="48"/>
        <v>0</v>
      </c>
      <c r="AC38" s="39">
        <v>1</v>
      </c>
      <c r="AD38" s="47">
        <f t="shared" si="49"/>
        <v>0</v>
      </c>
      <c r="AE38" s="39">
        <v>1</v>
      </c>
      <c r="AF38" s="47">
        <f t="shared" si="50"/>
        <v>0</v>
      </c>
      <c r="AG38" s="188"/>
      <c r="AH38" s="194">
        <f t="shared" si="51"/>
        <v>3</v>
      </c>
      <c r="AI38" s="49">
        <f t="shared" si="52"/>
        <v>0</v>
      </c>
      <c r="AJ38" s="50">
        <f t="shared" si="53"/>
        <v>0</v>
      </c>
      <c r="AK38" s="188"/>
      <c r="AL38" s="194">
        <f t="shared" si="54"/>
        <v>3</v>
      </c>
      <c r="AM38" s="49">
        <f t="shared" si="55"/>
        <v>0</v>
      </c>
      <c r="AN38" s="50">
        <f t="shared" si="56"/>
        <v>0</v>
      </c>
      <c r="AO38" s="188"/>
      <c r="AP38" s="49">
        <f t="shared" si="57"/>
        <v>0</v>
      </c>
      <c r="AQ38" s="50">
        <f t="shared" si="58"/>
        <v>0</v>
      </c>
      <c r="AR38" s="188"/>
      <c r="AS38" s="49">
        <f t="shared" si="59"/>
        <v>0</v>
      </c>
      <c r="AT38" s="50">
        <f t="shared" si="60"/>
        <v>0</v>
      </c>
      <c r="AU38" s="62"/>
      <c r="AV38" s="49">
        <f t="shared" si="61"/>
        <v>0</v>
      </c>
      <c r="AW38" s="50">
        <f t="shared" si="62"/>
        <v>0</v>
      </c>
      <c r="AX38" s="188"/>
      <c r="AY38" s="49">
        <f t="shared" si="63"/>
        <v>0</v>
      </c>
      <c r="AZ38" s="50">
        <f t="shared" si="64"/>
        <v>0</v>
      </c>
      <c r="BA38" s="188"/>
      <c r="BB38" s="49">
        <f t="shared" si="65"/>
        <v>0</v>
      </c>
      <c r="BC38" s="50">
        <f t="shared" si="66"/>
        <v>0</v>
      </c>
      <c r="BD38" s="51">
        <f t="shared" si="67"/>
        <v>0</v>
      </c>
    </row>
    <row r="39" spans="1:56" hidden="1">
      <c r="A39" s="32"/>
      <c r="B39" s="61"/>
      <c r="C39" s="33"/>
      <c r="D39" s="34"/>
      <c r="E39" s="35"/>
      <c r="F39" s="36"/>
      <c r="G39" s="73"/>
      <c r="H39" s="72"/>
      <c r="I39" s="74">
        <f>IF(H39=Tablas!$B$5,Tablas!$C$5,VLOOKUP(H39,Tablas!$B$5:$D$40,2,FALSE))</f>
        <v>1</v>
      </c>
      <c r="J39" s="71">
        <f>IF(I39=0,"",VLOOKUP(I39,Tablas!$C$5:$D$40,2,FALSE))</f>
        <v>0</v>
      </c>
      <c r="K39" s="37" t="str">
        <f t="shared" si="36"/>
        <v>0</v>
      </c>
      <c r="L39" s="38">
        <f t="shared" si="37"/>
        <v>0</v>
      </c>
      <c r="M39" s="38">
        <f t="shared" si="38"/>
        <v>0</v>
      </c>
      <c r="N39" s="38">
        <f t="shared" si="39"/>
        <v>0</v>
      </c>
      <c r="O39" s="38">
        <f t="shared" si="40"/>
        <v>0</v>
      </c>
      <c r="P39" s="38">
        <f t="shared" si="41"/>
        <v>0</v>
      </c>
      <c r="Q39" s="39">
        <v>1</v>
      </c>
      <c r="R39" s="40">
        <f t="shared" si="42"/>
        <v>0</v>
      </c>
      <c r="S39" s="39">
        <v>1</v>
      </c>
      <c r="T39" s="41">
        <f t="shared" si="43"/>
        <v>0</v>
      </c>
      <c r="U39" s="42">
        <f t="shared" si="44"/>
        <v>0</v>
      </c>
      <c r="V39" s="43">
        <f t="shared" si="45"/>
        <v>0</v>
      </c>
      <c r="W39" s="193"/>
      <c r="X39" s="193">
        <f t="shared" si="46"/>
        <v>0</v>
      </c>
      <c r="Y39" s="193">
        <f t="shared" si="47"/>
        <v>0</v>
      </c>
      <c r="Z39" s="46" t="s">
        <v>0</v>
      </c>
      <c r="AA39" s="193">
        <v>1</v>
      </c>
      <c r="AB39" s="47">
        <f t="shared" si="48"/>
        <v>0</v>
      </c>
      <c r="AC39" s="39">
        <v>1</v>
      </c>
      <c r="AD39" s="47">
        <f t="shared" si="49"/>
        <v>0</v>
      </c>
      <c r="AE39" s="39">
        <v>1</v>
      </c>
      <c r="AF39" s="47">
        <f t="shared" si="50"/>
        <v>0</v>
      </c>
      <c r="AG39" s="188"/>
      <c r="AH39" s="194">
        <f t="shared" si="51"/>
        <v>3</v>
      </c>
      <c r="AI39" s="49">
        <f t="shared" si="52"/>
        <v>0</v>
      </c>
      <c r="AJ39" s="50">
        <f t="shared" si="53"/>
        <v>0</v>
      </c>
      <c r="AK39" s="188"/>
      <c r="AL39" s="194">
        <f t="shared" si="54"/>
        <v>3</v>
      </c>
      <c r="AM39" s="49">
        <f t="shared" si="55"/>
        <v>0</v>
      </c>
      <c r="AN39" s="50">
        <f t="shared" si="56"/>
        <v>0</v>
      </c>
      <c r="AO39" s="188"/>
      <c r="AP39" s="49">
        <f t="shared" si="57"/>
        <v>0</v>
      </c>
      <c r="AQ39" s="50">
        <f t="shared" si="58"/>
        <v>0</v>
      </c>
      <c r="AR39" s="188"/>
      <c r="AS39" s="49">
        <f t="shared" si="59"/>
        <v>0</v>
      </c>
      <c r="AT39" s="50">
        <f t="shared" si="60"/>
        <v>0</v>
      </c>
      <c r="AU39" s="62"/>
      <c r="AV39" s="49">
        <f t="shared" si="61"/>
        <v>0</v>
      </c>
      <c r="AW39" s="50">
        <f t="shared" si="62"/>
        <v>0</v>
      </c>
      <c r="AX39" s="188"/>
      <c r="AY39" s="49">
        <f t="shared" si="63"/>
        <v>0</v>
      </c>
      <c r="AZ39" s="50">
        <f t="shared" si="64"/>
        <v>0</v>
      </c>
      <c r="BA39" s="188"/>
      <c r="BB39" s="49">
        <f t="shared" si="65"/>
        <v>0</v>
      </c>
      <c r="BC39" s="50">
        <f t="shared" si="66"/>
        <v>0</v>
      </c>
      <c r="BD39" s="51">
        <f t="shared" si="67"/>
        <v>0</v>
      </c>
    </row>
    <row r="40" spans="1:56" hidden="1">
      <c r="A40" s="32"/>
      <c r="B40" s="61"/>
      <c r="C40" s="33"/>
      <c r="D40" s="34"/>
      <c r="E40" s="35"/>
      <c r="F40" s="36"/>
      <c r="G40" s="73"/>
      <c r="H40" s="72"/>
      <c r="I40" s="74">
        <f>IF(H40=Tablas!$B$5,Tablas!$C$5,VLOOKUP(H40,Tablas!$B$5:$D$40,2,FALSE))</f>
        <v>1</v>
      </c>
      <c r="J40" s="71">
        <f>IF(I40=0,"",VLOOKUP(I40,Tablas!$C$5:$D$40,2,FALSE))</f>
        <v>0</v>
      </c>
      <c r="K40" s="37" t="str">
        <f t="shared" si="36"/>
        <v>0</v>
      </c>
      <c r="L40" s="38">
        <f t="shared" si="37"/>
        <v>0</v>
      </c>
      <c r="M40" s="38">
        <f t="shared" si="38"/>
        <v>0</v>
      </c>
      <c r="N40" s="38">
        <f t="shared" si="39"/>
        <v>0</v>
      </c>
      <c r="O40" s="38">
        <f t="shared" si="40"/>
        <v>0</v>
      </c>
      <c r="P40" s="38">
        <f t="shared" si="41"/>
        <v>0</v>
      </c>
      <c r="Q40" s="39">
        <v>1</v>
      </c>
      <c r="R40" s="40">
        <f t="shared" si="42"/>
        <v>0</v>
      </c>
      <c r="S40" s="39">
        <v>1</v>
      </c>
      <c r="T40" s="41">
        <f t="shared" si="43"/>
        <v>0</v>
      </c>
      <c r="U40" s="42">
        <f t="shared" si="44"/>
        <v>0</v>
      </c>
      <c r="V40" s="43">
        <f t="shared" si="45"/>
        <v>0</v>
      </c>
      <c r="W40" s="193"/>
      <c r="X40" s="193">
        <f t="shared" si="46"/>
        <v>0</v>
      </c>
      <c r="Y40" s="193">
        <f t="shared" si="47"/>
        <v>0</v>
      </c>
      <c r="Z40" s="46" t="s">
        <v>0</v>
      </c>
      <c r="AA40" s="193">
        <v>1</v>
      </c>
      <c r="AB40" s="47">
        <f t="shared" si="48"/>
        <v>0</v>
      </c>
      <c r="AC40" s="39">
        <v>1</v>
      </c>
      <c r="AD40" s="47">
        <f t="shared" si="49"/>
        <v>0</v>
      </c>
      <c r="AE40" s="39">
        <v>1</v>
      </c>
      <c r="AF40" s="47">
        <f t="shared" si="50"/>
        <v>0</v>
      </c>
      <c r="AG40" s="188"/>
      <c r="AH40" s="194">
        <f t="shared" si="51"/>
        <v>3</v>
      </c>
      <c r="AI40" s="49">
        <f t="shared" si="52"/>
        <v>0</v>
      </c>
      <c r="AJ40" s="50">
        <f t="shared" si="53"/>
        <v>0</v>
      </c>
      <c r="AK40" s="188"/>
      <c r="AL40" s="194">
        <f t="shared" si="54"/>
        <v>3</v>
      </c>
      <c r="AM40" s="49">
        <f t="shared" si="55"/>
        <v>0</v>
      </c>
      <c r="AN40" s="50">
        <f t="shared" si="56"/>
        <v>0</v>
      </c>
      <c r="AO40" s="188"/>
      <c r="AP40" s="49">
        <f t="shared" si="57"/>
        <v>0</v>
      </c>
      <c r="AQ40" s="50">
        <f t="shared" si="58"/>
        <v>0</v>
      </c>
      <c r="AR40" s="188"/>
      <c r="AS40" s="49">
        <f t="shared" si="59"/>
        <v>0</v>
      </c>
      <c r="AT40" s="50">
        <f t="shared" si="60"/>
        <v>0</v>
      </c>
      <c r="AU40" s="62"/>
      <c r="AV40" s="49">
        <f t="shared" si="61"/>
        <v>0</v>
      </c>
      <c r="AW40" s="50">
        <f t="shared" si="62"/>
        <v>0</v>
      </c>
      <c r="AX40" s="188"/>
      <c r="AY40" s="49">
        <f t="shared" si="63"/>
        <v>0</v>
      </c>
      <c r="AZ40" s="50">
        <f t="shared" si="64"/>
        <v>0</v>
      </c>
      <c r="BA40" s="188"/>
      <c r="BB40" s="49">
        <f t="shared" si="65"/>
        <v>0</v>
      </c>
      <c r="BC40" s="50">
        <f t="shared" si="66"/>
        <v>0</v>
      </c>
      <c r="BD40" s="51">
        <f t="shared" si="67"/>
        <v>0</v>
      </c>
    </row>
    <row r="41" spans="1:56" hidden="1">
      <c r="A41" s="32"/>
      <c r="B41" s="61"/>
      <c r="C41" s="33"/>
      <c r="D41" s="34"/>
      <c r="E41" s="35"/>
      <c r="F41" s="36"/>
      <c r="G41" s="73"/>
      <c r="H41" s="72"/>
      <c r="I41" s="74">
        <f>IF(H41=Tablas!$B$5,Tablas!$C$5,VLOOKUP(H41,Tablas!$B$5:$D$40,2,FALSE))</f>
        <v>1</v>
      </c>
      <c r="J41" s="71">
        <f>IF(I41=0,"",VLOOKUP(I41,Tablas!$C$5:$D$40,2,FALSE))</f>
        <v>0</v>
      </c>
      <c r="K41" s="37" t="str">
        <f t="shared" si="36"/>
        <v>0</v>
      </c>
      <c r="L41" s="38">
        <f t="shared" si="37"/>
        <v>0</v>
      </c>
      <c r="M41" s="38">
        <f t="shared" si="38"/>
        <v>0</v>
      </c>
      <c r="N41" s="38">
        <f t="shared" si="39"/>
        <v>0</v>
      </c>
      <c r="O41" s="38">
        <f t="shared" si="40"/>
        <v>0</v>
      </c>
      <c r="P41" s="38">
        <f t="shared" si="41"/>
        <v>0</v>
      </c>
      <c r="Q41" s="39">
        <v>1</v>
      </c>
      <c r="R41" s="40">
        <f t="shared" si="42"/>
        <v>0</v>
      </c>
      <c r="S41" s="39">
        <v>1</v>
      </c>
      <c r="T41" s="41">
        <f t="shared" si="43"/>
        <v>0</v>
      </c>
      <c r="U41" s="42">
        <f t="shared" si="44"/>
        <v>0</v>
      </c>
      <c r="V41" s="43">
        <f t="shared" si="45"/>
        <v>0</v>
      </c>
      <c r="W41" s="193"/>
      <c r="X41" s="193">
        <f t="shared" si="46"/>
        <v>0</v>
      </c>
      <c r="Y41" s="193">
        <f t="shared" si="47"/>
        <v>0</v>
      </c>
      <c r="Z41" s="46" t="s">
        <v>0</v>
      </c>
      <c r="AA41" s="193">
        <v>1</v>
      </c>
      <c r="AB41" s="47">
        <f t="shared" si="48"/>
        <v>0</v>
      </c>
      <c r="AC41" s="39">
        <v>1</v>
      </c>
      <c r="AD41" s="47">
        <f t="shared" si="49"/>
        <v>0</v>
      </c>
      <c r="AE41" s="39">
        <v>1</v>
      </c>
      <c r="AF41" s="47">
        <f t="shared" si="50"/>
        <v>0</v>
      </c>
      <c r="AG41" s="188"/>
      <c r="AH41" s="194">
        <f t="shared" si="51"/>
        <v>3</v>
      </c>
      <c r="AI41" s="49">
        <f t="shared" si="52"/>
        <v>0</v>
      </c>
      <c r="AJ41" s="50">
        <f t="shared" si="53"/>
        <v>0</v>
      </c>
      <c r="AK41" s="188"/>
      <c r="AL41" s="194">
        <f t="shared" si="54"/>
        <v>3</v>
      </c>
      <c r="AM41" s="49">
        <f t="shared" si="55"/>
        <v>0</v>
      </c>
      <c r="AN41" s="50">
        <f t="shared" si="56"/>
        <v>0</v>
      </c>
      <c r="AO41" s="188"/>
      <c r="AP41" s="49">
        <f t="shared" si="57"/>
        <v>0</v>
      </c>
      <c r="AQ41" s="50">
        <f t="shared" si="58"/>
        <v>0</v>
      </c>
      <c r="AR41" s="188"/>
      <c r="AS41" s="49">
        <f t="shared" si="59"/>
        <v>0</v>
      </c>
      <c r="AT41" s="50">
        <f t="shared" si="60"/>
        <v>0</v>
      </c>
      <c r="AU41" s="62"/>
      <c r="AV41" s="49">
        <f t="shared" si="61"/>
        <v>0</v>
      </c>
      <c r="AW41" s="50">
        <f t="shared" si="62"/>
        <v>0</v>
      </c>
      <c r="AX41" s="188"/>
      <c r="AY41" s="49">
        <f t="shared" si="63"/>
        <v>0</v>
      </c>
      <c r="AZ41" s="50">
        <f t="shared" si="64"/>
        <v>0</v>
      </c>
      <c r="BA41" s="188"/>
      <c r="BB41" s="49">
        <f t="shared" si="65"/>
        <v>0</v>
      </c>
      <c r="BC41" s="50">
        <f t="shared" si="66"/>
        <v>0</v>
      </c>
      <c r="BD41" s="51">
        <f t="shared" si="67"/>
        <v>0</v>
      </c>
    </row>
    <row r="42" spans="1:56" hidden="1">
      <c r="A42" s="32"/>
      <c r="B42" s="61"/>
      <c r="C42" s="33"/>
      <c r="D42" s="34"/>
      <c r="E42" s="35"/>
      <c r="F42" s="36"/>
      <c r="G42" s="73"/>
      <c r="H42" s="72"/>
      <c r="I42" s="74">
        <f>IF(H42=Tablas!$B$5,Tablas!$C$5,VLOOKUP(H42,Tablas!$B$5:$D$40,2,FALSE))</f>
        <v>1</v>
      </c>
      <c r="J42" s="71">
        <f>IF(I42=0,"",VLOOKUP(I42,Tablas!$C$5:$D$40,2,FALSE))</f>
        <v>0</v>
      </c>
      <c r="K42" s="37" t="str">
        <f t="shared" si="36"/>
        <v>0</v>
      </c>
      <c r="L42" s="38">
        <f t="shared" si="37"/>
        <v>0</v>
      </c>
      <c r="M42" s="38">
        <f t="shared" si="38"/>
        <v>0</v>
      </c>
      <c r="N42" s="38">
        <f t="shared" si="39"/>
        <v>0</v>
      </c>
      <c r="O42" s="38">
        <f t="shared" si="40"/>
        <v>0</v>
      </c>
      <c r="P42" s="38">
        <f t="shared" si="41"/>
        <v>0</v>
      </c>
      <c r="Q42" s="39">
        <v>1</v>
      </c>
      <c r="R42" s="40">
        <f t="shared" si="42"/>
        <v>0</v>
      </c>
      <c r="S42" s="39">
        <v>1</v>
      </c>
      <c r="T42" s="41">
        <f t="shared" si="43"/>
        <v>0</v>
      </c>
      <c r="U42" s="42">
        <f t="shared" si="44"/>
        <v>0</v>
      </c>
      <c r="V42" s="43">
        <f t="shared" si="45"/>
        <v>0</v>
      </c>
      <c r="W42" s="193"/>
      <c r="X42" s="193">
        <f t="shared" si="46"/>
        <v>0</v>
      </c>
      <c r="Y42" s="193">
        <f t="shared" si="47"/>
        <v>0</v>
      </c>
      <c r="Z42" s="46" t="s">
        <v>0</v>
      </c>
      <c r="AA42" s="193">
        <v>1</v>
      </c>
      <c r="AB42" s="47">
        <f t="shared" si="48"/>
        <v>0</v>
      </c>
      <c r="AC42" s="39">
        <v>1</v>
      </c>
      <c r="AD42" s="47">
        <f t="shared" si="49"/>
        <v>0</v>
      </c>
      <c r="AE42" s="39">
        <v>1</v>
      </c>
      <c r="AF42" s="47">
        <f t="shared" si="50"/>
        <v>0</v>
      </c>
      <c r="AG42" s="188"/>
      <c r="AH42" s="194">
        <f t="shared" si="51"/>
        <v>3</v>
      </c>
      <c r="AI42" s="49">
        <f t="shared" si="52"/>
        <v>0</v>
      </c>
      <c r="AJ42" s="50">
        <f t="shared" si="53"/>
        <v>0</v>
      </c>
      <c r="AK42" s="188"/>
      <c r="AL42" s="194">
        <f t="shared" si="54"/>
        <v>3</v>
      </c>
      <c r="AM42" s="49">
        <f t="shared" si="55"/>
        <v>0</v>
      </c>
      <c r="AN42" s="50">
        <f t="shared" si="56"/>
        <v>0</v>
      </c>
      <c r="AO42" s="188"/>
      <c r="AP42" s="49">
        <f t="shared" si="57"/>
        <v>0</v>
      </c>
      <c r="AQ42" s="50">
        <f t="shared" si="58"/>
        <v>0</v>
      </c>
      <c r="AR42" s="188"/>
      <c r="AS42" s="49">
        <f t="shared" si="59"/>
        <v>0</v>
      </c>
      <c r="AT42" s="50">
        <f t="shared" si="60"/>
        <v>0</v>
      </c>
      <c r="AU42" s="62"/>
      <c r="AV42" s="49">
        <f t="shared" si="61"/>
        <v>0</v>
      </c>
      <c r="AW42" s="50">
        <f t="shared" si="62"/>
        <v>0</v>
      </c>
      <c r="AX42" s="188"/>
      <c r="AY42" s="49">
        <f t="shared" si="63"/>
        <v>0</v>
      </c>
      <c r="AZ42" s="50">
        <f t="shared" si="64"/>
        <v>0</v>
      </c>
      <c r="BA42" s="188"/>
      <c r="BB42" s="49">
        <f t="shared" si="65"/>
        <v>0</v>
      </c>
      <c r="BC42" s="50">
        <f t="shared" si="66"/>
        <v>0</v>
      </c>
      <c r="BD42" s="51">
        <f t="shared" si="67"/>
        <v>0</v>
      </c>
    </row>
    <row r="43" spans="1:56" hidden="1">
      <c r="A43" s="32"/>
      <c r="B43" s="61"/>
      <c r="C43" s="33"/>
      <c r="D43" s="34"/>
      <c r="E43" s="35"/>
      <c r="F43" s="36"/>
      <c r="G43" s="73"/>
      <c r="H43" s="72"/>
      <c r="I43" s="74">
        <f>IF(H43=Tablas!$B$5,Tablas!$C$5,VLOOKUP(H43,Tablas!$B$5:$D$40,2,FALSE))</f>
        <v>1</v>
      </c>
      <c r="J43" s="71">
        <f>IF(I43=0,"",VLOOKUP(I43,Tablas!$C$5:$D$40,2,FALSE))</f>
        <v>0</v>
      </c>
      <c r="K43" s="37" t="str">
        <f t="shared" si="36"/>
        <v>0</v>
      </c>
      <c r="L43" s="38">
        <f t="shared" si="37"/>
        <v>0</v>
      </c>
      <c r="M43" s="38">
        <f t="shared" si="38"/>
        <v>0</v>
      </c>
      <c r="N43" s="38">
        <f t="shared" si="39"/>
        <v>0</v>
      </c>
      <c r="O43" s="38">
        <f t="shared" si="40"/>
        <v>0</v>
      </c>
      <c r="P43" s="38">
        <f t="shared" si="41"/>
        <v>0</v>
      </c>
      <c r="Q43" s="39">
        <v>1</v>
      </c>
      <c r="R43" s="40">
        <f t="shared" si="42"/>
        <v>0</v>
      </c>
      <c r="S43" s="39">
        <v>1</v>
      </c>
      <c r="T43" s="41">
        <f t="shared" si="43"/>
        <v>0</v>
      </c>
      <c r="U43" s="42">
        <f t="shared" si="44"/>
        <v>0</v>
      </c>
      <c r="V43" s="43">
        <f t="shared" si="45"/>
        <v>0</v>
      </c>
      <c r="W43" s="193"/>
      <c r="X43" s="193">
        <f t="shared" si="46"/>
        <v>0</v>
      </c>
      <c r="Y43" s="193">
        <f t="shared" si="47"/>
        <v>0</v>
      </c>
      <c r="Z43" s="46" t="s">
        <v>0</v>
      </c>
      <c r="AA43" s="193">
        <v>1</v>
      </c>
      <c r="AB43" s="47">
        <f t="shared" si="48"/>
        <v>0</v>
      </c>
      <c r="AC43" s="39">
        <v>1</v>
      </c>
      <c r="AD43" s="47">
        <f t="shared" si="49"/>
        <v>0</v>
      </c>
      <c r="AE43" s="39">
        <v>1</v>
      </c>
      <c r="AF43" s="47">
        <f t="shared" si="50"/>
        <v>0</v>
      </c>
      <c r="AG43" s="188"/>
      <c r="AH43" s="194">
        <f t="shared" si="51"/>
        <v>3</v>
      </c>
      <c r="AI43" s="49">
        <f t="shared" si="52"/>
        <v>0</v>
      </c>
      <c r="AJ43" s="50">
        <f t="shared" si="53"/>
        <v>0</v>
      </c>
      <c r="AK43" s="188"/>
      <c r="AL43" s="194">
        <f t="shared" si="54"/>
        <v>3</v>
      </c>
      <c r="AM43" s="49">
        <f t="shared" si="55"/>
        <v>0</v>
      </c>
      <c r="AN43" s="50">
        <f t="shared" si="56"/>
        <v>0</v>
      </c>
      <c r="AO43" s="188"/>
      <c r="AP43" s="49">
        <f t="shared" si="57"/>
        <v>0</v>
      </c>
      <c r="AQ43" s="50">
        <f t="shared" si="58"/>
        <v>0</v>
      </c>
      <c r="AR43" s="188"/>
      <c r="AS43" s="49">
        <f t="shared" si="59"/>
        <v>0</v>
      </c>
      <c r="AT43" s="50">
        <f t="shared" si="60"/>
        <v>0</v>
      </c>
      <c r="AU43" s="62"/>
      <c r="AV43" s="49">
        <f t="shared" si="61"/>
        <v>0</v>
      </c>
      <c r="AW43" s="50">
        <f t="shared" si="62"/>
        <v>0</v>
      </c>
      <c r="AX43" s="188"/>
      <c r="AY43" s="49">
        <f t="shared" si="63"/>
        <v>0</v>
      </c>
      <c r="AZ43" s="50">
        <f t="shared" si="64"/>
        <v>0</v>
      </c>
      <c r="BA43" s="188"/>
      <c r="BB43" s="49">
        <f t="shared" si="65"/>
        <v>0</v>
      </c>
      <c r="BC43" s="50">
        <f t="shared" si="66"/>
        <v>0</v>
      </c>
      <c r="BD43" s="51">
        <f t="shared" si="67"/>
        <v>0</v>
      </c>
    </row>
    <row r="44" spans="1:56" hidden="1">
      <c r="A44" s="32"/>
      <c r="B44" s="61"/>
      <c r="C44" s="33"/>
      <c r="D44" s="34"/>
      <c r="E44" s="35"/>
      <c r="F44" s="36"/>
      <c r="G44" s="73"/>
      <c r="H44" s="72"/>
      <c r="I44" s="74">
        <f>IF(H44=Tablas!$B$5,Tablas!$C$5,VLOOKUP(H44,Tablas!$B$5:$D$40,2,FALSE))</f>
        <v>1</v>
      </c>
      <c r="J44" s="71">
        <f>IF(I44=0,"",VLOOKUP(I44,Tablas!$C$5:$D$40,2,FALSE))</f>
        <v>0</v>
      </c>
      <c r="K44" s="37" t="str">
        <f t="shared" si="36"/>
        <v>0</v>
      </c>
      <c r="L44" s="38">
        <f t="shared" si="37"/>
        <v>0</v>
      </c>
      <c r="M44" s="38">
        <f t="shared" si="38"/>
        <v>0</v>
      </c>
      <c r="N44" s="38">
        <f t="shared" si="39"/>
        <v>0</v>
      </c>
      <c r="O44" s="38">
        <f t="shared" si="40"/>
        <v>0</v>
      </c>
      <c r="P44" s="38">
        <f t="shared" si="41"/>
        <v>0</v>
      </c>
      <c r="Q44" s="39">
        <v>1</v>
      </c>
      <c r="R44" s="40">
        <f t="shared" si="42"/>
        <v>0</v>
      </c>
      <c r="S44" s="39">
        <v>1</v>
      </c>
      <c r="T44" s="41">
        <f t="shared" si="43"/>
        <v>0</v>
      </c>
      <c r="U44" s="42">
        <f t="shared" si="44"/>
        <v>0</v>
      </c>
      <c r="V44" s="43">
        <f t="shared" si="45"/>
        <v>0</v>
      </c>
      <c r="W44" s="193"/>
      <c r="X44" s="193">
        <f t="shared" si="46"/>
        <v>0</v>
      </c>
      <c r="Y44" s="193">
        <f t="shared" si="47"/>
        <v>0</v>
      </c>
      <c r="Z44" s="46" t="s">
        <v>0</v>
      </c>
      <c r="AA44" s="193">
        <v>1</v>
      </c>
      <c r="AB44" s="47">
        <f t="shared" si="48"/>
        <v>0</v>
      </c>
      <c r="AC44" s="39">
        <v>1</v>
      </c>
      <c r="AD44" s="47">
        <f t="shared" si="49"/>
        <v>0</v>
      </c>
      <c r="AE44" s="39">
        <v>1</v>
      </c>
      <c r="AF44" s="47">
        <f t="shared" si="50"/>
        <v>0</v>
      </c>
      <c r="AG44" s="188"/>
      <c r="AH44" s="194">
        <f t="shared" si="51"/>
        <v>3</v>
      </c>
      <c r="AI44" s="49">
        <f t="shared" si="52"/>
        <v>0</v>
      </c>
      <c r="AJ44" s="50">
        <f t="shared" si="53"/>
        <v>0</v>
      </c>
      <c r="AK44" s="188"/>
      <c r="AL44" s="194">
        <f t="shared" si="54"/>
        <v>3</v>
      </c>
      <c r="AM44" s="49">
        <f t="shared" si="55"/>
        <v>0</v>
      </c>
      <c r="AN44" s="50">
        <f t="shared" si="56"/>
        <v>0</v>
      </c>
      <c r="AO44" s="188"/>
      <c r="AP44" s="49">
        <f t="shared" si="57"/>
        <v>0</v>
      </c>
      <c r="AQ44" s="50">
        <f t="shared" si="58"/>
        <v>0</v>
      </c>
      <c r="AR44" s="188"/>
      <c r="AS44" s="49">
        <f t="shared" si="59"/>
        <v>0</v>
      </c>
      <c r="AT44" s="50">
        <f t="shared" si="60"/>
        <v>0</v>
      </c>
      <c r="AU44" s="62"/>
      <c r="AV44" s="49">
        <f t="shared" si="61"/>
        <v>0</v>
      </c>
      <c r="AW44" s="50">
        <f t="shared" si="62"/>
        <v>0</v>
      </c>
      <c r="AX44" s="188"/>
      <c r="AY44" s="49">
        <f t="shared" si="63"/>
        <v>0</v>
      </c>
      <c r="AZ44" s="50">
        <f t="shared" si="64"/>
        <v>0</v>
      </c>
      <c r="BA44" s="188"/>
      <c r="BB44" s="49">
        <f t="shared" si="65"/>
        <v>0</v>
      </c>
      <c r="BC44" s="50">
        <f t="shared" si="66"/>
        <v>0</v>
      </c>
      <c r="BD44" s="51">
        <f t="shared" si="67"/>
        <v>0</v>
      </c>
    </row>
    <row r="45" spans="1:56" hidden="1">
      <c r="A45" s="32"/>
      <c r="B45" s="61"/>
      <c r="C45" s="33"/>
      <c r="D45" s="34"/>
      <c r="E45" s="35"/>
      <c r="F45" s="36"/>
      <c r="G45" s="73"/>
      <c r="H45" s="72"/>
      <c r="I45" s="74">
        <f>IF(H45=Tablas!$B$5,Tablas!$C$5,VLOOKUP(H45,Tablas!$B$5:$D$40,2,FALSE))</f>
        <v>1</v>
      </c>
      <c r="J45" s="71">
        <f>IF(I45=0,"",VLOOKUP(I45,Tablas!$C$5:$D$40,2,FALSE))</f>
        <v>0</v>
      </c>
      <c r="K45" s="37" t="str">
        <f t="shared" si="36"/>
        <v>0</v>
      </c>
      <c r="L45" s="38">
        <f t="shared" si="37"/>
        <v>0</v>
      </c>
      <c r="M45" s="38">
        <f t="shared" si="38"/>
        <v>0</v>
      </c>
      <c r="N45" s="38">
        <f t="shared" si="39"/>
        <v>0</v>
      </c>
      <c r="O45" s="38">
        <f t="shared" si="40"/>
        <v>0</v>
      </c>
      <c r="P45" s="38">
        <f t="shared" si="41"/>
        <v>0</v>
      </c>
      <c r="Q45" s="39">
        <v>1</v>
      </c>
      <c r="R45" s="40">
        <f t="shared" si="42"/>
        <v>0</v>
      </c>
      <c r="S45" s="39">
        <v>1</v>
      </c>
      <c r="T45" s="41">
        <f t="shared" si="43"/>
        <v>0</v>
      </c>
      <c r="U45" s="42">
        <f t="shared" si="44"/>
        <v>0</v>
      </c>
      <c r="V45" s="43">
        <f t="shared" si="45"/>
        <v>0</v>
      </c>
      <c r="W45" s="193"/>
      <c r="X45" s="193">
        <f t="shared" si="46"/>
        <v>0</v>
      </c>
      <c r="Y45" s="193">
        <f t="shared" si="47"/>
        <v>0</v>
      </c>
      <c r="Z45" s="46" t="s">
        <v>0</v>
      </c>
      <c r="AA45" s="193">
        <v>1</v>
      </c>
      <c r="AB45" s="47">
        <f t="shared" si="48"/>
        <v>0</v>
      </c>
      <c r="AC45" s="39">
        <v>1</v>
      </c>
      <c r="AD45" s="47">
        <f t="shared" si="49"/>
        <v>0</v>
      </c>
      <c r="AE45" s="39">
        <v>1</v>
      </c>
      <c r="AF45" s="47">
        <f t="shared" si="50"/>
        <v>0</v>
      </c>
      <c r="AG45" s="188"/>
      <c r="AH45" s="194">
        <f t="shared" si="51"/>
        <v>3</v>
      </c>
      <c r="AI45" s="49">
        <f t="shared" si="52"/>
        <v>0</v>
      </c>
      <c r="AJ45" s="50">
        <f t="shared" si="53"/>
        <v>0</v>
      </c>
      <c r="AK45" s="188"/>
      <c r="AL45" s="194">
        <f t="shared" si="54"/>
        <v>3</v>
      </c>
      <c r="AM45" s="49">
        <f t="shared" si="55"/>
        <v>0</v>
      </c>
      <c r="AN45" s="50">
        <f t="shared" si="56"/>
        <v>0</v>
      </c>
      <c r="AO45" s="188"/>
      <c r="AP45" s="49">
        <f t="shared" si="57"/>
        <v>0</v>
      </c>
      <c r="AQ45" s="50">
        <f t="shared" si="58"/>
        <v>0</v>
      </c>
      <c r="AR45" s="188"/>
      <c r="AS45" s="49">
        <f t="shared" si="59"/>
        <v>0</v>
      </c>
      <c r="AT45" s="50">
        <f t="shared" si="60"/>
        <v>0</v>
      </c>
      <c r="AU45" s="62"/>
      <c r="AV45" s="49">
        <f t="shared" si="61"/>
        <v>0</v>
      </c>
      <c r="AW45" s="50">
        <f t="shared" si="62"/>
        <v>0</v>
      </c>
      <c r="AX45" s="188"/>
      <c r="AY45" s="49">
        <f t="shared" si="63"/>
        <v>0</v>
      </c>
      <c r="AZ45" s="50">
        <f t="shared" si="64"/>
        <v>0</v>
      </c>
      <c r="BA45" s="188"/>
      <c r="BB45" s="49">
        <f t="shared" si="65"/>
        <v>0</v>
      </c>
      <c r="BC45" s="50">
        <f t="shared" si="66"/>
        <v>0</v>
      </c>
      <c r="BD45" s="51">
        <f t="shared" si="67"/>
        <v>0</v>
      </c>
    </row>
    <row r="46" spans="1:56" hidden="1">
      <c r="A46" s="32"/>
      <c r="B46" s="61"/>
      <c r="C46" s="33"/>
      <c r="D46" s="34"/>
      <c r="E46" s="35"/>
      <c r="F46" s="36"/>
      <c r="G46" s="73"/>
      <c r="H46" s="72"/>
      <c r="I46" s="74">
        <f>IF(H46=Tablas!$B$5,Tablas!$C$5,VLOOKUP(H46,Tablas!$B$5:$D$40,2,FALSE))</f>
        <v>1</v>
      </c>
      <c r="J46" s="71">
        <f>IF(I46=0,"",VLOOKUP(I46,Tablas!$C$5:$D$40,2,FALSE))</f>
        <v>0</v>
      </c>
      <c r="K46" s="37" t="str">
        <f t="shared" si="36"/>
        <v>0</v>
      </c>
      <c r="L46" s="38">
        <f t="shared" si="37"/>
        <v>0</v>
      </c>
      <c r="M46" s="38">
        <f t="shared" si="38"/>
        <v>0</v>
      </c>
      <c r="N46" s="38">
        <f t="shared" si="39"/>
        <v>0</v>
      </c>
      <c r="O46" s="38">
        <f t="shared" si="40"/>
        <v>0</v>
      </c>
      <c r="P46" s="38">
        <f t="shared" si="41"/>
        <v>0</v>
      </c>
      <c r="Q46" s="39">
        <v>1</v>
      </c>
      <c r="R46" s="40">
        <f t="shared" si="42"/>
        <v>0</v>
      </c>
      <c r="S46" s="39">
        <v>1</v>
      </c>
      <c r="T46" s="41">
        <f t="shared" si="43"/>
        <v>0</v>
      </c>
      <c r="U46" s="42">
        <f t="shared" si="44"/>
        <v>0</v>
      </c>
      <c r="V46" s="43">
        <f t="shared" si="45"/>
        <v>0</v>
      </c>
      <c r="W46" s="193"/>
      <c r="X46" s="193">
        <f t="shared" si="46"/>
        <v>0</v>
      </c>
      <c r="Y46" s="193">
        <f t="shared" si="47"/>
        <v>0</v>
      </c>
      <c r="Z46" s="46" t="s">
        <v>0</v>
      </c>
      <c r="AA46" s="193">
        <v>1</v>
      </c>
      <c r="AB46" s="47">
        <f t="shared" si="48"/>
        <v>0</v>
      </c>
      <c r="AC46" s="39">
        <v>1</v>
      </c>
      <c r="AD46" s="47">
        <f t="shared" si="49"/>
        <v>0</v>
      </c>
      <c r="AE46" s="39">
        <v>1</v>
      </c>
      <c r="AF46" s="47">
        <f t="shared" si="50"/>
        <v>0</v>
      </c>
      <c r="AG46" s="188"/>
      <c r="AH46" s="194">
        <f t="shared" si="51"/>
        <v>3</v>
      </c>
      <c r="AI46" s="49">
        <f t="shared" si="52"/>
        <v>0</v>
      </c>
      <c r="AJ46" s="50">
        <f t="shared" si="53"/>
        <v>0</v>
      </c>
      <c r="AK46" s="188"/>
      <c r="AL46" s="194">
        <f t="shared" si="54"/>
        <v>3</v>
      </c>
      <c r="AM46" s="49">
        <f t="shared" si="55"/>
        <v>0</v>
      </c>
      <c r="AN46" s="50">
        <f t="shared" si="56"/>
        <v>0</v>
      </c>
      <c r="AO46" s="188"/>
      <c r="AP46" s="49">
        <f t="shared" si="57"/>
        <v>0</v>
      </c>
      <c r="AQ46" s="50">
        <f t="shared" si="58"/>
        <v>0</v>
      </c>
      <c r="AR46" s="188"/>
      <c r="AS46" s="49">
        <f t="shared" si="59"/>
        <v>0</v>
      </c>
      <c r="AT46" s="50">
        <f t="shared" si="60"/>
        <v>0</v>
      </c>
      <c r="AU46" s="62"/>
      <c r="AV46" s="49">
        <f t="shared" si="61"/>
        <v>0</v>
      </c>
      <c r="AW46" s="50">
        <f t="shared" si="62"/>
        <v>0</v>
      </c>
      <c r="AX46" s="188"/>
      <c r="AY46" s="49">
        <f t="shared" si="63"/>
        <v>0</v>
      </c>
      <c r="AZ46" s="50">
        <f t="shared" si="64"/>
        <v>0</v>
      </c>
      <c r="BA46" s="188"/>
      <c r="BB46" s="49">
        <f t="shared" si="65"/>
        <v>0</v>
      </c>
      <c r="BC46" s="50">
        <f t="shared" si="66"/>
        <v>0</v>
      </c>
      <c r="BD46" s="51">
        <f t="shared" si="67"/>
        <v>0</v>
      </c>
    </row>
    <row r="47" spans="1:56" hidden="1">
      <c r="A47" s="32"/>
      <c r="B47" s="61"/>
      <c r="C47" s="33"/>
      <c r="D47" s="34"/>
      <c r="E47" s="35"/>
      <c r="F47" s="36"/>
      <c r="G47" s="73"/>
      <c r="H47" s="72"/>
      <c r="I47" s="74">
        <f>IF(H47=Tablas!$B$5,Tablas!$C$5,VLOOKUP(H47,Tablas!$B$5:$D$40,2,FALSE))</f>
        <v>1</v>
      </c>
      <c r="J47" s="71">
        <f>IF(I47=0,"",VLOOKUP(I47,Tablas!$C$5:$D$40,2,FALSE))</f>
        <v>0</v>
      </c>
      <c r="K47" s="37" t="str">
        <f t="shared" si="36"/>
        <v>0</v>
      </c>
      <c r="L47" s="38">
        <f t="shared" si="37"/>
        <v>0</v>
      </c>
      <c r="M47" s="38">
        <f t="shared" si="38"/>
        <v>0</v>
      </c>
      <c r="N47" s="38">
        <f t="shared" si="39"/>
        <v>0</v>
      </c>
      <c r="O47" s="38">
        <f t="shared" si="40"/>
        <v>0</v>
      </c>
      <c r="P47" s="38">
        <f t="shared" si="41"/>
        <v>0</v>
      </c>
      <c r="Q47" s="39">
        <v>1</v>
      </c>
      <c r="R47" s="40">
        <f t="shared" si="42"/>
        <v>0</v>
      </c>
      <c r="S47" s="39">
        <v>1</v>
      </c>
      <c r="T47" s="41">
        <f t="shared" si="43"/>
        <v>0</v>
      </c>
      <c r="U47" s="42">
        <f t="shared" si="44"/>
        <v>0</v>
      </c>
      <c r="V47" s="43">
        <f t="shared" si="45"/>
        <v>0</v>
      </c>
      <c r="W47" s="193"/>
      <c r="X47" s="193">
        <f t="shared" si="46"/>
        <v>0</v>
      </c>
      <c r="Y47" s="193">
        <f t="shared" si="47"/>
        <v>0</v>
      </c>
      <c r="Z47" s="46" t="s">
        <v>0</v>
      </c>
      <c r="AA47" s="193">
        <v>1</v>
      </c>
      <c r="AB47" s="47">
        <f t="shared" si="48"/>
        <v>0</v>
      </c>
      <c r="AC47" s="39">
        <v>1</v>
      </c>
      <c r="AD47" s="47">
        <f t="shared" si="49"/>
        <v>0</v>
      </c>
      <c r="AE47" s="39">
        <v>1</v>
      </c>
      <c r="AF47" s="47">
        <f t="shared" si="50"/>
        <v>0</v>
      </c>
      <c r="AG47" s="188"/>
      <c r="AH47" s="194">
        <f t="shared" si="51"/>
        <v>3</v>
      </c>
      <c r="AI47" s="49">
        <f t="shared" si="52"/>
        <v>0</v>
      </c>
      <c r="AJ47" s="50">
        <f t="shared" si="53"/>
        <v>0</v>
      </c>
      <c r="AK47" s="188"/>
      <c r="AL47" s="194">
        <f t="shared" si="54"/>
        <v>3</v>
      </c>
      <c r="AM47" s="49">
        <f t="shared" si="55"/>
        <v>0</v>
      </c>
      <c r="AN47" s="50">
        <f t="shared" si="56"/>
        <v>0</v>
      </c>
      <c r="AO47" s="188"/>
      <c r="AP47" s="49">
        <f t="shared" si="57"/>
        <v>0</v>
      </c>
      <c r="AQ47" s="50">
        <f t="shared" si="58"/>
        <v>0</v>
      </c>
      <c r="AR47" s="188"/>
      <c r="AS47" s="49">
        <f t="shared" si="59"/>
        <v>0</v>
      </c>
      <c r="AT47" s="50">
        <f t="shared" si="60"/>
        <v>0</v>
      </c>
      <c r="AU47" s="62"/>
      <c r="AV47" s="49">
        <f t="shared" si="61"/>
        <v>0</v>
      </c>
      <c r="AW47" s="50">
        <f t="shared" si="62"/>
        <v>0</v>
      </c>
      <c r="AX47" s="188"/>
      <c r="AY47" s="49">
        <f t="shared" si="63"/>
        <v>0</v>
      </c>
      <c r="AZ47" s="50">
        <f t="shared" si="64"/>
        <v>0</v>
      </c>
      <c r="BA47" s="188"/>
      <c r="BB47" s="49">
        <f t="shared" si="65"/>
        <v>0</v>
      </c>
      <c r="BC47" s="50">
        <f t="shared" si="66"/>
        <v>0</v>
      </c>
      <c r="BD47" s="51">
        <f t="shared" si="67"/>
        <v>0</v>
      </c>
    </row>
    <row r="48" spans="1:56" hidden="1">
      <c r="A48" s="32"/>
      <c r="B48" s="61"/>
      <c r="C48" s="33"/>
      <c r="D48" s="34"/>
      <c r="E48" s="35"/>
      <c r="F48" s="36"/>
      <c r="G48" s="73"/>
      <c r="H48" s="72"/>
      <c r="I48" s="74">
        <f>IF(H48=Tablas!$B$5,Tablas!$C$5,VLOOKUP(H48,Tablas!$B$5:$D$40,2,FALSE))</f>
        <v>1</v>
      </c>
      <c r="J48" s="71">
        <f>IF(I48=0,"",VLOOKUP(I48,Tablas!$C$5:$D$40,2,FALSE))</f>
        <v>0</v>
      </c>
      <c r="K48" s="37" t="str">
        <f t="shared" si="36"/>
        <v>0</v>
      </c>
      <c r="L48" s="38">
        <f t="shared" si="37"/>
        <v>0</v>
      </c>
      <c r="M48" s="38">
        <f t="shared" si="38"/>
        <v>0</v>
      </c>
      <c r="N48" s="38">
        <f t="shared" si="39"/>
        <v>0</v>
      </c>
      <c r="O48" s="38">
        <f t="shared" si="40"/>
        <v>0</v>
      </c>
      <c r="P48" s="38">
        <f t="shared" si="41"/>
        <v>0</v>
      </c>
      <c r="Q48" s="39">
        <v>1</v>
      </c>
      <c r="R48" s="40">
        <f t="shared" si="42"/>
        <v>0</v>
      </c>
      <c r="S48" s="39">
        <v>1</v>
      </c>
      <c r="T48" s="41">
        <f t="shared" si="43"/>
        <v>0</v>
      </c>
      <c r="U48" s="42">
        <f t="shared" si="44"/>
        <v>0</v>
      </c>
      <c r="V48" s="43">
        <f t="shared" si="45"/>
        <v>0</v>
      </c>
      <c r="W48" s="193"/>
      <c r="X48" s="193">
        <f t="shared" si="46"/>
        <v>0</v>
      </c>
      <c r="Y48" s="193">
        <f t="shared" si="47"/>
        <v>0</v>
      </c>
      <c r="Z48" s="46" t="s">
        <v>0</v>
      </c>
      <c r="AA48" s="193">
        <v>1</v>
      </c>
      <c r="AB48" s="47">
        <f t="shared" si="48"/>
        <v>0</v>
      </c>
      <c r="AC48" s="39">
        <v>1</v>
      </c>
      <c r="AD48" s="47">
        <f t="shared" si="49"/>
        <v>0</v>
      </c>
      <c r="AE48" s="39">
        <v>1</v>
      </c>
      <c r="AF48" s="47">
        <f t="shared" si="50"/>
        <v>0</v>
      </c>
      <c r="AG48" s="188"/>
      <c r="AH48" s="194">
        <f t="shared" si="51"/>
        <v>3</v>
      </c>
      <c r="AI48" s="49">
        <f t="shared" si="52"/>
        <v>0</v>
      </c>
      <c r="AJ48" s="50">
        <f t="shared" si="53"/>
        <v>0</v>
      </c>
      <c r="AK48" s="188"/>
      <c r="AL48" s="194">
        <f t="shared" si="54"/>
        <v>3</v>
      </c>
      <c r="AM48" s="49">
        <f t="shared" si="55"/>
        <v>0</v>
      </c>
      <c r="AN48" s="50">
        <f t="shared" si="56"/>
        <v>0</v>
      </c>
      <c r="AO48" s="188"/>
      <c r="AP48" s="49">
        <f t="shared" si="57"/>
        <v>0</v>
      </c>
      <c r="AQ48" s="50">
        <f t="shared" si="58"/>
        <v>0</v>
      </c>
      <c r="AR48" s="188"/>
      <c r="AS48" s="49">
        <f t="shared" si="59"/>
        <v>0</v>
      </c>
      <c r="AT48" s="50">
        <f t="shared" si="60"/>
        <v>0</v>
      </c>
      <c r="AU48" s="62"/>
      <c r="AV48" s="49">
        <f t="shared" si="61"/>
        <v>0</v>
      </c>
      <c r="AW48" s="50">
        <f t="shared" si="62"/>
        <v>0</v>
      </c>
      <c r="AX48" s="188"/>
      <c r="AY48" s="49">
        <f t="shared" si="63"/>
        <v>0</v>
      </c>
      <c r="AZ48" s="50">
        <f t="shared" si="64"/>
        <v>0</v>
      </c>
      <c r="BA48" s="188"/>
      <c r="BB48" s="49">
        <f t="shared" si="65"/>
        <v>0</v>
      </c>
      <c r="BC48" s="50">
        <f t="shared" si="66"/>
        <v>0</v>
      </c>
      <c r="BD48" s="51">
        <f t="shared" si="67"/>
        <v>0</v>
      </c>
    </row>
    <row r="49" spans="1:56" hidden="1">
      <c r="A49" s="32"/>
      <c r="B49" s="61"/>
      <c r="C49" s="33"/>
      <c r="D49" s="34"/>
      <c r="E49" s="35"/>
      <c r="F49" s="36"/>
      <c r="G49" s="73"/>
      <c r="H49" s="72"/>
      <c r="I49" s="74">
        <f>IF(H49=Tablas!$B$5,Tablas!$C$5,VLOOKUP(H49,Tablas!$B$5:$D$40,2,FALSE))</f>
        <v>1</v>
      </c>
      <c r="J49" s="71">
        <f>IF(I49=0,"",VLOOKUP(I49,Tablas!$C$5:$D$40,2,FALSE))</f>
        <v>0</v>
      </c>
      <c r="K49" s="37" t="str">
        <f t="shared" si="36"/>
        <v>0</v>
      </c>
      <c r="L49" s="38">
        <f t="shared" si="37"/>
        <v>0</v>
      </c>
      <c r="M49" s="38">
        <f t="shared" si="38"/>
        <v>0</v>
      </c>
      <c r="N49" s="38">
        <f t="shared" si="39"/>
        <v>0</v>
      </c>
      <c r="O49" s="38">
        <f t="shared" si="40"/>
        <v>0</v>
      </c>
      <c r="P49" s="38">
        <f t="shared" si="41"/>
        <v>0</v>
      </c>
      <c r="Q49" s="39">
        <v>1</v>
      </c>
      <c r="R49" s="40">
        <f t="shared" si="42"/>
        <v>0</v>
      </c>
      <c r="S49" s="39">
        <v>1</v>
      </c>
      <c r="T49" s="41">
        <f t="shared" si="43"/>
        <v>0</v>
      </c>
      <c r="U49" s="42">
        <f t="shared" si="44"/>
        <v>0</v>
      </c>
      <c r="V49" s="43">
        <f t="shared" si="45"/>
        <v>0</v>
      </c>
      <c r="W49" s="193"/>
      <c r="X49" s="193">
        <f t="shared" si="46"/>
        <v>0</v>
      </c>
      <c r="Y49" s="193">
        <f t="shared" si="47"/>
        <v>0</v>
      </c>
      <c r="Z49" s="46" t="s">
        <v>0</v>
      </c>
      <c r="AA49" s="193">
        <v>1</v>
      </c>
      <c r="AB49" s="47">
        <f t="shared" si="48"/>
        <v>0</v>
      </c>
      <c r="AC49" s="39">
        <v>1</v>
      </c>
      <c r="AD49" s="47">
        <f t="shared" si="49"/>
        <v>0</v>
      </c>
      <c r="AE49" s="39">
        <v>1</v>
      </c>
      <c r="AF49" s="47">
        <f t="shared" si="50"/>
        <v>0</v>
      </c>
      <c r="AG49" s="188"/>
      <c r="AH49" s="194">
        <f t="shared" si="51"/>
        <v>3</v>
      </c>
      <c r="AI49" s="49">
        <f t="shared" si="52"/>
        <v>0</v>
      </c>
      <c r="AJ49" s="50">
        <f t="shared" si="53"/>
        <v>0</v>
      </c>
      <c r="AK49" s="188"/>
      <c r="AL49" s="194">
        <f t="shared" si="54"/>
        <v>3</v>
      </c>
      <c r="AM49" s="49">
        <f t="shared" si="55"/>
        <v>0</v>
      </c>
      <c r="AN49" s="50">
        <f t="shared" si="56"/>
        <v>0</v>
      </c>
      <c r="AO49" s="188"/>
      <c r="AP49" s="49">
        <f t="shared" si="57"/>
        <v>0</v>
      </c>
      <c r="AQ49" s="50">
        <f t="shared" si="58"/>
        <v>0</v>
      </c>
      <c r="AR49" s="188"/>
      <c r="AS49" s="49">
        <f t="shared" si="59"/>
        <v>0</v>
      </c>
      <c r="AT49" s="50">
        <f t="shared" si="60"/>
        <v>0</v>
      </c>
      <c r="AU49" s="62"/>
      <c r="AV49" s="49">
        <f t="shared" si="61"/>
        <v>0</v>
      </c>
      <c r="AW49" s="50">
        <f t="shared" si="62"/>
        <v>0</v>
      </c>
      <c r="AX49" s="188"/>
      <c r="AY49" s="49">
        <f t="shared" si="63"/>
        <v>0</v>
      </c>
      <c r="AZ49" s="50">
        <f t="shared" si="64"/>
        <v>0</v>
      </c>
      <c r="BA49" s="188"/>
      <c r="BB49" s="49">
        <f t="shared" si="65"/>
        <v>0</v>
      </c>
      <c r="BC49" s="50">
        <f t="shared" si="66"/>
        <v>0</v>
      </c>
      <c r="BD49" s="51">
        <f t="shared" si="67"/>
        <v>0</v>
      </c>
    </row>
    <row r="50" spans="1:56" hidden="1">
      <c r="A50" s="32"/>
      <c r="B50" s="61"/>
      <c r="C50" s="33"/>
      <c r="D50" s="34"/>
      <c r="E50" s="35"/>
      <c r="F50" s="36"/>
      <c r="G50" s="73"/>
      <c r="H50" s="72"/>
      <c r="I50" s="74">
        <f>IF(H50=Tablas!$B$5,Tablas!$C$5,VLOOKUP(H50,Tablas!$B$5:$D$40,2,FALSE))</f>
        <v>1</v>
      </c>
      <c r="J50" s="71">
        <f>IF(I50=0,"",VLOOKUP(I50,Tablas!$C$5:$D$40,2,FALSE))</f>
        <v>0</v>
      </c>
      <c r="K50" s="37" t="str">
        <f t="shared" si="36"/>
        <v>0</v>
      </c>
      <c r="L50" s="38">
        <f t="shared" si="37"/>
        <v>0</v>
      </c>
      <c r="M50" s="38">
        <f t="shared" si="38"/>
        <v>0</v>
      </c>
      <c r="N50" s="38">
        <f t="shared" si="39"/>
        <v>0</v>
      </c>
      <c r="O50" s="38">
        <f t="shared" si="40"/>
        <v>0</v>
      </c>
      <c r="P50" s="38">
        <f t="shared" si="41"/>
        <v>0</v>
      </c>
      <c r="Q50" s="39">
        <v>1</v>
      </c>
      <c r="R50" s="40">
        <f t="shared" si="42"/>
        <v>0</v>
      </c>
      <c r="S50" s="39">
        <v>1</v>
      </c>
      <c r="T50" s="41">
        <f t="shared" si="43"/>
        <v>0</v>
      </c>
      <c r="U50" s="42">
        <f t="shared" si="44"/>
        <v>0</v>
      </c>
      <c r="V50" s="43">
        <f t="shared" si="45"/>
        <v>0</v>
      </c>
      <c r="W50" s="193"/>
      <c r="X50" s="193">
        <f t="shared" si="46"/>
        <v>0</v>
      </c>
      <c r="Y50" s="193">
        <f t="shared" si="47"/>
        <v>0</v>
      </c>
      <c r="Z50" s="46" t="s">
        <v>0</v>
      </c>
      <c r="AA50" s="193">
        <v>1</v>
      </c>
      <c r="AB50" s="47">
        <f t="shared" si="48"/>
        <v>0</v>
      </c>
      <c r="AC50" s="39">
        <v>1</v>
      </c>
      <c r="AD50" s="47">
        <f t="shared" si="49"/>
        <v>0</v>
      </c>
      <c r="AE50" s="39">
        <v>1</v>
      </c>
      <c r="AF50" s="47">
        <f t="shared" si="50"/>
        <v>0</v>
      </c>
      <c r="AG50" s="188"/>
      <c r="AH50" s="194">
        <f t="shared" si="51"/>
        <v>3</v>
      </c>
      <c r="AI50" s="49">
        <f t="shared" si="52"/>
        <v>0</v>
      </c>
      <c r="AJ50" s="50">
        <f t="shared" si="53"/>
        <v>0</v>
      </c>
      <c r="AK50" s="188"/>
      <c r="AL50" s="194">
        <f t="shared" si="54"/>
        <v>3</v>
      </c>
      <c r="AM50" s="49">
        <f t="shared" si="55"/>
        <v>0</v>
      </c>
      <c r="AN50" s="50">
        <f t="shared" si="56"/>
        <v>0</v>
      </c>
      <c r="AO50" s="188"/>
      <c r="AP50" s="49">
        <f t="shared" si="57"/>
        <v>0</v>
      </c>
      <c r="AQ50" s="50">
        <f t="shared" si="58"/>
        <v>0</v>
      </c>
      <c r="AR50" s="188"/>
      <c r="AS50" s="49">
        <f t="shared" si="59"/>
        <v>0</v>
      </c>
      <c r="AT50" s="50">
        <f t="shared" si="60"/>
        <v>0</v>
      </c>
      <c r="AU50" s="62"/>
      <c r="AV50" s="49">
        <f t="shared" si="61"/>
        <v>0</v>
      </c>
      <c r="AW50" s="50">
        <f t="shared" si="62"/>
        <v>0</v>
      </c>
      <c r="AX50" s="188"/>
      <c r="AY50" s="49">
        <f t="shared" si="63"/>
        <v>0</v>
      </c>
      <c r="AZ50" s="50">
        <f t="shared" si="64"/>
        <v>0</v>
      </c>
      <c r="BA50" s="188"/>
      <c r="BB50" s="49">
        <f t="shared" si="65"/>
        <v>0</v>
      </c>
      <c r="BC50" s="50">
        <f t="shared" si="66"/>
        <v>0</v>
      </c>
      <c r="BD50" s="51">
        <f t="shared" si="67"/>
        <v>0</v>
      </c>
    </row>
    <row r="51" spans="1:56" hidden="1">
      <c r="A51" s="32"/>
      <c r="B51" s="61"/>
      <c r="C51" s="33"/>
      <c r="D51" s="34"/>
      <c r="E51" s="35"/>
      <c r="F51" s="36"/>
      <c r="G51" s="73"/>
      <c r="H51" s="72"/>
      <c r="I51" s="74">
        <f>IF(H51=Tablas!$B$5,Tablas!$C$5,VLOOKUP(H51,Tablas!$B$5:$D$40,2,FALSE))</f>
        <v>1</v>
      </c>
      <c r="J51" s="71">
        <f>IF(I51=0,"",VLOOKUP(I51,Tablas!$C$5:$D$40,2,FALSE))</f>
        <v>0</v>
      </c>
      <c r="K51" s="37" t="str">
        <f t="shared" si="36"/>
        <v>0</v>
      </c>
      <c r="L51" s="38">
        <f t="shared" si="37"/>
        <v>0</v>
      </c>
      <c r="M51" s="38">
        <f t="shared" si="38"/>
        <v>0</v>
      </c>
      <c r="N51" s="38">
        <f t="shared" si="39"/>
        <v>0</v>
      </c>
      <c r="O51" s="38">
        <f t="shared" si="40"/>
        <v>0</v>
      </c>
      <c r="P51" s="38">
        <f t="shared" si="41"/>
        <v>0</v>
      </c>
      <c r="Q51" s="39">
        <v>1</v>
      </c>
      <c r="R51" s="40">
        <f t="shared" si="42"/>
        <v>0</v>
      </c>
      <c r="S51" s="39">
        <v>1</v>
      </c>
      <c r="T51" s="41">
        <f t="shared" si="43"/>
        <v>0</v>
      </c>
      <c r="U51" s="42">
        <f t="shared" si="44"/>
        <v>0</v>
      </c>
      <c r="V51" s="43">
        <f t="shared" si="45"/>
        <v>0</v>
      </c>
      <c r="W51" s="193"/>
      <c r="X51" s="193">
        <f t="shared" si="46"/>
        <v>0</v>
      </c>
      <c r="Y51" s="193">
        <f t="shared" si="47"/>
        <v>0</v>
      </c>
      <c r="Z51" s="46" t="s">
        <v>0</v>
      </c>
      <c r="AA51" s="193">
        <v>1</v>
      </c>
      <c r="AB51" s="47">
        <f t="shared" si="48"/>
        <v>0</v>
      </c>
      <c r="AC51" s="39">
        <v>1</v>
      </c>
      <c r="AD51" s="47">
        <f t="shared" si="49"/>
        <v>0</v>
      </c>
      <c r="AE51" s="39">
        <v>1</v>
      </c>
      <c r="AF51" s="47">
        <f t="shared" si="50"/>
        <v>0</v>
      </c>
      <c r="AG51" s="188"/>
      <c r="AH51" s="194">
        <f t="shared" si="51"/>
        <v>3</v>
      </c>
      <c r="AI51" s="49">
        <f t="shared" si="52"/>
        <v>0</v>
      </c>
      <c r="AJ51" s="50">
        <f t="shared" si="53"/>
        <v>0</v>
      </c>
      <c r="AK51" s="188"/>
      <c r="AL51" s="194">
        <f t="shared" si="54"/>
        <v>3</v>
      </c>
      <c r="AM51" s="49">
        <f t="shared" si="55"/>
        <v>0</v>
      </c>
      <c r="AN51" s="50">
        <f t="shared" si="56"/>
        <v>0</v>
      </c>
      <c r="AO51" s="188"/>
      <c r="AP51" s="49">
        <f t="shared" si="57"/>
        <v>0</v>
      </c>
      <c r="AQ51" s="50">
        <f t="shared" si="58"/>
        <v>0</v>
      </c>
      <c r="AR51" s="188"/>
      <c r="AS51" s="49">
        <f t="shared" si="59"/>
        <v>0</v>
      </c>
      <c r="AT51" s="50">
        <f t="shared" si="60"/>
        <v>0</v>
      </c>
      <c r="AU51" s="62"/>
      <c r="AV51" s="49">
        <f t="shared" si="61"/>
        <v>0</v>
      </c>
      <c r="AW51" s="50">
        <f t="shared" si="62"/>
        <v>0</v>
      </c>
      <c r="AX51" s="188"/>
      <c r="AY51" s="49">
        <f t="shared" si="63"/>
        <v>0</v>
      </c>
      <c r="AZ51" s="50">
        <f t="shared" si="64"/>
        <v>0</v>
      </c>
      <c r="BA51" s="188"/>
      <c r="BB51" s="49">
        <f t="shared" si="65"/>
        <v>0</v>
      </c>
      <c r="BC51" s="50">
        <f t="shared" si="66"/>
        <v>0</v>
      </c>
      <c r="BD51" s="51">
        <f t="shared" si="67"/>
        <v>0</v>
      </c>
    </row>
    <row r="52" spans="1:56" hidden="1">
      <c r="A52" s="32"/>
      <c r="B52" s="61"/>
      <c r="C52" s="33"/>
      <c r="D52" s="34"/>
      <c r="E52" s="35"/>
      <c r="F52" s="36"/>
      <c r="G52" s="73"/>
      <c r="H52" s="72"/>
      <c r="I52" s="74">
        <f>IF(H52=Tablas!$B$5,Tablas!$C$5,VLOOKUP(H52,Tablas!$B$5:$D$40,2,FALSE))</f>
        <v>1</v>
      </c>
      <c r="J52" s="71">
        <f>IF(I52=0,"",VLOOKUP(I52,Tablas!$C$5:$D$40,2,FALSE))</f>
        <v>0</v>
      </c>
      <c r="K52" s="37" t="str">
        <f t="shared" si="36"/>
        <v>0</v>
      </c>
      <c r="L52" s="38">
        <f t="shared" si="37"/>
        <v>0</v>
      </c>
      <c r="M52" s="38">
        <f t="shared" si="38"/>
        <v>0</v>
      </c>
      <c r="N52" s="38">
        <f t="shared" si="39"/>
        <v>0</v>
      </c>
      <c r="O52" s="38">
        <f t="shared" si="40"/>
        <v>0</v>
      </c>
      <c r="P52" s="38">
        <f t="shared" si="41"/>
        <v>0</v>
      </c>
      <c r="Q52" s="39">
        <v>1</v>
      </c>
      <c r="R52" s="40">
        <f t="shared" si="42"/>
        <v>0</v>
      </c>
      <c r="S52" s="39">
        <v>1</v>
      </c>
      <c r="T52" s="41">
        <f t="shared" si="43"/>
        <v>0</v>
      </c>
      <c r="U52" s="42">
        <f t="shared" si="44"/>
        <v>0</v>
      </c>
      <c r="V52" s="43">
        <f t="shared" si="45"/>
        <v>0</v>
      </c>
      <c r="W52" s="193"/>
      <c r="X52" s="193">
        <f t="shared" si="46"/>
        <v>0</v>
      </c>
      <c r="Y52" s="193">
        <f t="shared" si="47"/>
        <v>0</v>
      </c>
      <c r="Z52" s="46" t="s">
        <v>0</v>
      </c>
      <c r="AA52" s="193">
        <v>1</v>
      </c>
      <c r="AB52" s="47">
        <f t="shared" si="48"/>
        <v>0</v>
      </c>
      <c r="AC52" s="39">
        <v>1</v>
      </c>
      <c r="AD52" s="47">
        <f t="shared" si="49"/>
        <v>0</v>
      </c>
      <c r="AE52" s="39">
        <v>1</v>
      </c>
      <c r="AF52" s="47">
        <f t="shared" si="50"/>
        <v>0</v>
      </c>
      <c r="AG52" s="188"/>
      <c r="AH52" s="194">
        <f t="shared" si="51"/>
        <v>3</v>
      </c>
      <c r="AI52" s="49">
        <f t="shared" si="52"/>
        <v>0</v>
      </c>
      <c r="AJ52" s="50">
        <f t="shared" si="53"/>
        <v>0</v>
      </c>
      <c r="AK52" s="188"/>
      <c r="AL52" s="194">
        <f t="shared" si="54"/>
        <v>3</v>
      </c>
      <c r="AM52" s="49">
        <f t="shared" si="55"/>
        <v>0</v>
      </c>
      <c r="AN52" s="50">
        <f t="shared" si="56"/>
        <v>0</v>
      </c>
      <c r="AO52" s="188"/>
      <c r="AP52" s="49">
        <f t="shared" si="57"/>
        <v>0</v>
      </c>
      <c r="AQ52" s="50">
        <f t="shared" si="58"/>
        <v>0</v>
      </c>
      <c r="AR52" s="188"/>
      <c r="AS52" s="49">
        <f t="shared" si="59"/>
        <v>0</v>
      </c>
      <c r="AT52" s="50">
        <f t="shared" si="60"/>
        <v>0</v>
      </c>
      <c r="AU52" s="62"/>
      <c r="AV52" s="49">
        <f t="shared" si="61"/>
        <v>0</v>
      </c>
      <c r="AW52" s="50">
        <f t="shared" si="62"/>
        <v>0</v>
      </c>
      <c r="AX52" s="188"/>
      <c r="AY52" s="49">
        <f t="shared" si="63"/>
        <v>0</v>
      </c>
      <c r="AZ52" s="50">
        <f t="shared" si="64"/>
        <v>0</v>
      </c>
      <c r="BA52" s="188"/>
      <c r="BB52" s="49">
        <f t="shared" si="65"/>
        <v>0</v>
      </c>
      <c r="BC52" s="50">
        <f t="shared" si="66"/>
        <v>0</v>
      </c>
      <c r="BD52" s="51">
        <f t="shared" si="67"/>
        <v>0</v>
      </c>
    </row>
    <row r="53" spans="1:56" hidden="1">
      <c r="A53" s="32"/>
      <c r="B53" s="61"/>
      <c r="C53" s="33"/>
      <c r="D53" s="34"/>
      <c r="E53" s="35"/>
      <c r="F53" s="36"/>
      <c r="G53" s="73"/>
      <c r="H53" s="72"/>
      <c r="I53" s="74">
        <f>IF(H53=Tablas!$B$5,Tablas!$C$5,VLOOKUP(H53,Tablas!$B$5:$D$40,2,FALSE))</f>
        <v>1</v>
      </c>
      <c r="J53" s="71">
        <f>IF(I53=0,"",VLOOKUP(I53,Tablas!$C$5:$D$40,2,FALSE))</f>
        <v>0</v>
      </c>
      <c r="K53" s="37" t="str">
        <f t="shared" si="36"/>
        <v>0</v>
      </c>
      <c r="L53" s="38">
        <f t="shared" si="37"/>
        <v>0</v>
      </c>
      <c r="M53" s="38">
        <f t="shared" si="38"/>
        <v>0</v>
      </c>
      <c r="N53" s="38">
        <f t="shared" si="39"/>
        <v>0</v>
      </c>
      <c r="O53" s="38">
        <f t="shared" si="40"/>
        <v>0</v>
      </c>
      <c r="P53" s="38">
        <f t="shared" si="41"/>
        <v>0</v>
      </c>
      <c r="Q53" s="39">
        <v>1</v>
      </c>
      <c r="R53" s="40">
        <f t="shared" si="42"/>
        <v>0</v>
      </c>
      <c r="S53" s="39">
        <v>1</v>
      </c>
      <c r="T53" s="41">
        <f t="shared" si="43"/>
        <v>0</v>
      </c>
      <c r="U53" s="42">
        <f t="shared" si="44"/>
        <v>0</v>
      </c>
      <c r="V53" s="43">
        <f t="shared" si="45"/>
        <v>0</v>
      </c>
      <c r="W53" s="193"/>
      <c r="X53" s="193">
        <f t="shared" si="46"/>
        <v>0</v>
      </c>
      <c r="Y53" s="193">
        <f t="shared" si="47"/>
        <v>0</v>
      </c>
      <c r="Z53" s="46" t="s">
        <v>0</v>
      </c>
      <c r="AA53" s="193">
        <v>1</v>
      </c>
      <c r="AB53" s="47">
        <f t="shared" si="48"/>
        <v>0</v>
      </c>
      <c r="AC53" s="39">
        <v>1</v>
      </c>
      <c r="AD53" s="47">
        <f t="shared" si="49"/>
        <v>0</v>
      </c>
      <c r="AE53" s="39">
        <v>1</v>
      </c>
      <c r="AF53" s="47">
        <f t="shared" si="50"/>
        <v>0</v>
      </c>
      <c r="AG53" s="188"/>
      <c r="AH53" s="194">
        <f t="shared" si="51"/>
        <v>3</v>
      </c>
      <c r="AI53" s="49">
        <f t="shared" si="52"/>
        <v>0</v>
      </c>
      <c r="AJ53" s="50">
        <f t="shared" si="53"/>
        <v>0</v>
      </c>
      <c r="AK53" s="188"/>
      <c r="AL53" s="194">
        <f t="shared" si="54"/>
        <v>3</v>
      </c>
      <c r="AM53" s="49">
        <f t="shared" si="55"/>
        <v>0</v>
      </c>
      <c r="AN53" s="50">
        <f t="shared" si="56"/>
        <v>0</v>
      </c>
      <c r="AO53" s="188"/>
      <c r="AP53" s="49">
        <f t="shared" si="57"/>
        <v>0</v>
      </c>
      <c r="AQ53" s="50">
        <f t="shared" si="58"/>
        <v>0</v>
      </c>
      <c r="AR53" s="188"/>
      <c r="AS53" s="49">
        <f t="shared" si="59"/>
        <v>0</v>
      </c>
      <c r="AT53" s="50">
        <f t="shared" si="60"/>
        <v>0</v>
      </c>
      <c r="AU53" s="62"/>
      <c r="AV53" s="49">
        <f t="shared" si="61"/>
        <v>0</v>
      </c>
      <c r="AW53" s="50">
        <f t="shared" si="62"/>
        <v>0</v>
      </c>
      <c r="AX53" s="188"/>
      <c r="AY53" s="49">
        <f t="shared" si="63"/>
        <v>0</v>
      </c>
      <c r="AZ53" s="50">
        <f t="shared" si="64"/>
        <v>0</v>
      </c>
      <c r="BA53" s="188"/>
      <c r="BB53" s="49">
        <f t="shared" si="65"/>
        <v>0</v>
      </c>
      <c r="BC53" s="50">
        <f t="shared" si="66"/>
        <v>0</v>
      </c>
      <c r="BD53" s="51">
        <f t="shared" si="67"/>
        <v>0</v>
      </c>
    </row>
    <row r="54" spans="1:56" hidden="1">
      <c r="A54" s="32"/>
      <c r="B54" s="61"/>
      <c r="C54" s="33"/>
      <c r="D54" s="34"/>
      <c r="E54" s="35"/>
      <c r="F54" s="36"/>
      <c r="G54" s="73"/>
      <c r="H54" s="72"/>
      <c r="I54" s="74">
        <f>IF(H54=Tablas!$B$5,Tablas!$C$5,VLOOKUP(H54,Tablas!$B$5:$D$40,2,FALSE))</f>
        <v>1</v>
      </c>
      <c r="J54" s="71">
        <f>IF(I54=0,"",VLOOKUP(I54,Tablas!$C$5:$D$40,2,FALSE))</f>
        <v>0</v>
      </c>
      <c r="K54" s="37" t="str">
        <f t="shared" si="36"/>
        <v>0</v>
      </c>
      <c r="L54" s="38">
        <f t="shared" si="37"/>
        <v>0</v>
      </c>
      <c r="M54" s="38">
        <f t="shared" si="38"/>
        <v>0</v>
      </c>
      <c r="N54" s="38">
        <f t="shared" si="39"/>
        <v>0</v>
      </c>
      <c r="O54" s="38">
        <f t="shared" si="40"/>
        <v>0</v>
      </c>
      <c r="P54" s="38">
        <f t="shared" si="41"/>
        <v>0</v>
      </c>
      <c r="Q54" s="39">
        <v>1</v>
      </c>
      <c r="R54" s="40">
        <f t="shared" si="42"/>
        <v>0</v>
      </c>
      <c r="S54" s="39">
        <v>1</v>
      </c>
      <c r="T54" s="41">
        <f t="shared" si="43"/>
        <v>0</v>
      </c>
      <c r="U54" s="42">
        <f t="shared" si="44"/>
        <v>0</v>
      </c>
      <c r="V54" s="43">
        <f t="shared" si="45"/>
        <v>0</v>
      </c>
      <c r="W54" s="193"/>
      <c r="X54" s="193">
        <f t="shared" si="46"/>
        <v>0</v>
      </c>
      <c r="Y54" s="193">
        <f t="shared" si="47"/>
        <v>0</v>
      </c>
      <c r="Z54" s="46" t="s">
        <v>0</v>
      </c>
      <c r="AA54" s="193">
        <v>1</v>
      </c>
      <c r="AB54" s="47">
        <f t="shared" si="48"/>
        <v>0</v>
      </c>
      <c r="AC54" s="39">
        <v>1</v>
      </c>
      <c r="AD54" s="47">
        <f t="shared" si="49"/>
        <v>0</v>
      </c>
      <c r="AE54" s="39">
        <v>1</v>
      </c>
      <c r="AF54" s="47">
        <f t="shared" si="50"/>
        <v>0</v>
      </c>
      <c r="AG54" s="188"/>
      <c r="AH54" s="194">
        <f t="shared" si="51"/>
        <v>3</v>
      </c>
      <c r="AI54" s="49">
        <f t="shared" si="52"/>
        <v>0</v>
      </c>
      <c r="AJ54" s="50">
        <f t="shared" si="53"/>
        <v>0</v>
      </c>
      <c r="AK54" s="188"/>
      <c r="AL54" s="194">
        <f t="shared" si="54"/>
        <v>3</v>
      </c>
      <c r="AM54" s="49">
        <f t="shared" si="55"/>
        <v>0</v>
      </c>
      <c r="AN54" s="50">
        <f t="shared" si="56"/>
        <v>0</v>
      </c>
      <c r="AO54" s="188"/>
      <c r="AP54" s="49">
        <f t="shared" si="57"/>
        <v>0</v>
      </c>
      <c r="AQ54" s="50">
        <f t="shared" si="58"/>
        <v>0</v>
      </c>
      <c r="AR54" s="188"/>
      <c r="AS54" s="49">
        <f t="shared" si="59"/>
        <v>0</v>
      </c>
      <c r="AT54" s="50">
        <f t="shared" si="60"/>
        <v>0</v>
      </c>
      <c r="AU54" s="62"/>
      <c r="AV54" s="49">
        <f t="shared" si="61"/>
        <v>0</v>
      </c>
      <c r="AW54" s="50">
        <f t="shared" si="62"/>
        <v>0</v>
      </c>
      <c r="AX54" s="188"/>
      <c r="AY54" s="49">
        <f t="shared" si="63"/>
        <v>0</v>
      </c>
      <c r="AZ54" s="50">
        <f t="shared" si="64"/>
        <v>0</v>
      </c>
      <c r="BA54" s="188"/>
      <c r="BB54" s="49">
        <f t="shared" si="65"/>
        <v>0</v>
      </c>
      <c r="BC54" s="50">
        <f t="shared" si="66"/>
        <v>0</v>
      </c>
      <c r="BD54" s="51">
        <f t="shared" si="67"/>
        <v>0</v>
      </c>
    </row>
    <row r="55" spans="1:56" hidden="1">
      <c r="A55" s="32"/>
      <c r="B55" s="61"/>
      <c r="C55" s="33"/>
      <c r="D55" s="34"/>
      <c r="E55" s="35"/>
      <c r="F55" s="36"/>
      <c r="G55" s="73"/>
      <c r="H55" s="72"/>
      <c r="I55" s="74">
        <f>IF(H55=Tablas!$B$5,Tablas!$C$5,VLOOKUP(H55,Tablas!$B$5:$D$40,2,FALSE))</f>
        <v>1</v>
      </c>
      <c r="J55" s="71">
        <f>IF(I55=0,"",VLOOKUP(I55,Tablas!$C$5:$D$40,2,FALSE))</f>
        <v>0</v>
      </c>
      <c r="K55" s="37" t="str">
        <f t="shared" si="36"/>
        <v>0</v>
      </c>
      <c r="L55" s="38">
        <f t="shared" si="37"/>
        <v>0</v>
      </c>
      <c r="M55" s="38">
        <f t="shared" si="38"/>
        <v>0</v>
      </c>
      <c r="N55" s="38">
        <f t="shared" si="39"/>
        <v>0</v>
      </c>
      <c r="O55" s="38">
        <f t="shared" si="40"/>
        <v>0</v>
      </c>
      <c r="P55" s="38">
        <f t="shared" si="41"/>
        <v>0</v>
      </c>
      <c r="Q55" s="39">
        <v>1</v>
      </c>
      <c r="R55" s="40">
        <f t="shared" si="42"/>
        <v>0</v>
      </c>
      <c r="S55" s="39">
        <v>1</v>
      </c>
      <c r="T55" s="41">
        <f t="shared" si="43"/>
        <v>0</v>
      </c>
      <c r="U55" s="42">
        <f t="shared" si="44"/>
        <v>0</v>
      </c>
      <c r="V55" s="43">
        <f t="shared" si="45"/>
        <v>0</v>
      </c>
      <c r="W55" s="193"/>
      <c r="X55" s="193">
        <f t="shared" si="46"/>
        <v>0</v>
      </c>
      <c r="Y55" s="193">
        <f t="shared" si="47"/>
        <v>0</v>
      </c>
      <c r="Z55" s="46" t="s">
        <v>0</v>
      </c>
      <c r="AA55" s="193">
        <v>1</v>
      </c>
      <c r="AB55" s="47">
        <f t="shared" si="48"/>
        <v>0</v>
      </c>
      <c r="AC55" s="39">
        <v>1</v>
      </c>
      <c r="AD55" s="47">
        <f t="shared" si="49"/>
        <v>0</v>
      </c>
      <c r="AE55" s="39">
        <v>1</v>
      </c>
      <c r="AF55" s="47">
        <f t="shared" si="50"/>
        <v>0</v>
      </c>
      <c r="AG55" s="188"/>
      <c r="AH55" s="194">
        <f t="shared" si="51"/>
        <v>3</v>
      </c>
      <c r="AI55" s="49">
        <f t="shared" si="52"/>
        <v>0</v>
      </c>
      <c r="AJ55" s="50">
        <f t="shared" si="53"/>
        <v>0</v>
      </c>
      <c r="AK55" s="188"/>
      <c r="AL55" s="194">
        <f t="shared" si="54"/>
        <v>3</v>
      </c>
      <c r="AM55" s="49">
        <f t="shared" si="55"/>
        <v>0</v>
      </c>
      <c r="AN55" s="50">
        <f t="shared" si="56"/>
        <v>0</v>
      </c>
      <c r="AO55" s="188"/>
      <c r="AP55" s="49">
        <f t="shared" si="57"/>
        <v>0</v>
      </c>
      <c r="AQ55" s="50">
        <f t="shared" si="58"/>
        <v>0</v>
      </c>
      <c r="AR55" s="188"/>
      <c r="AS55" s="49">
        <f t="shared" si="59"/>
        <v>0</v>
      </c>
      <c r="AT55" s="50">
        <f t="shared" si="60"/>
        <v>0</v>
      </c>
      <c r="AU55" s="62"/>
      <c r="AV55" s="49">
        <f t="shared" si="61"/>
        <v>0</v>
      </c>
      <c r="AW55" s="50">
        <f t="shared" si="62"/>
        <v>0</v>
      </c>
      <c r="AX55" s="188"/>
      <c r="AY55" s="49">
        <f t="shared" si="63"/>
        <v>0</v>
      </c>
      <c r="AZ55" s="50">
        <f t="shared" si="64"/>
        <v>0</v>
      </c>
      <c r="BA55" s="188"/>
      <c r="BB55" s="49">
        <f t="shared" si="65"/>
        <v>0</v>
      </c>
      <c r="BC55" s="50">
        <f t="shared" si="66"/>
        <v>0</v>
      </c>
      <c r="BD55" s="51">
        <f t="shared" si="67"/>
        <v>0</v>
      </c>
    </row>
    <row r="56" spans="1:56" hidden="1">
      <c r="A56" s="32"/>
      <c r="B56" s="61"/>
      <c r="C56" s="33"/>
      <c r="D56" s="34"/>
      <c r="E56" s="35"/>
      <c r="F56" s="36"/>
      <c r="G56" s="73"/>
      <c r="H56" s="72"/>
      <c r="I56" s="74">
        <f>IF(H56=Tablas!$B$5,Tablas!$C$5,VLOOKUP(H56,Tablas!$B$5:$D$40,2,FALSE))</f>
        <v>1</v>
      </c>
      <c r="J56" s="71">
        <f>IF(I56=0,"",VLOOKUP(I56,Tablas!$C$5:$D$40,2,FALSE))</f>
        <v>0</v>
      </c>
      <c r="K56" s="37" t="str">
        <f t="shared" ref="K56:K61" si="68">IF(G56=0,"0",F56/G56)</f>
        <v>0</v>
      </c>
      <c r="L56" s="38">
        <f t="shared" si="37"/>
        <v>0</v>
      </c>
      <c r="M56" s="38">
        <f t="shared" si="38"/>
        <v>0</v>
      </c>
      <c r="N56" s="38">
        <f t="shared" si="39"/>
        <v>0</v>
      </c>
      <c r="O56" s="38">
        <f t="shared" si="40"/>
        <v>0</v>
      </c>
      <c r="P56" s="38">
        <f t="shared" si="41"/>
        <v>0</v>
      </c>
      <c r="Q56" s="39">
        <v>1</v>
      </c>
      <c r="R56" s="40">
        <f t="shared" ref="R56:R62" si="69">(IF($Y56=6,$K56,)+IF($Y56=7,$K56,)+IF($Y56=12,$K56*2,)+IF($Y56=18,$K56*3,)+IF($Y56=28,$K56*4,0)+IF($Y56=21,$K56*3,)+IF($Y56=42,$K56*6,0)+IF($Y56=14,$K56*2,))*Q56</f>
        <v>0</v>
      </c>
      <c r="S56" s="39">
        <v>1</v>
      </c>
      <c r="T56" s="41">
        <f t="shared" ref="T56:T62" si="70">(IF($Y56=7,$K56,)+IF($Y56=21,$K56*3,)+IF($Y56=42,$K56*6,0)+IF($Y56=28,$K56*4,0)+IF($Y56=14,$K56*2,))*S56</f>
        <v>0</v>
      </c>
      <c r="U56" s="42">
        <f t="shared" ref="U56:U61" si="71">SUM(+L56+M56+N56+O56+P56+R56+T56)</f>
        <v>0</v>
      </c>
      <c r="V56" s="43">
        <f t="shared" ref="V56:V61" si="72">+U56*4.345</f>
        <v>0</v>
      </c>
      <c r="W56" s="193"/>
      <c r="X56" s="193">
        <f t="shared" ref="X56:X61" si="73">IF(V56="","",$X$4*V56)</f>
        <v>0</v>
      </c>
      <c r="Y56" s="193">
        <f t="shared" ref="Y56:Y61" si="74">ROUND(J56/4.3452380952381,1)</f>
        <v>0</v>
      </c>
      <c r="Z56" s="46" t="s">
        <v>0</v>
      </c>
      <c r="AA56" s="193">
        <v>1</v>
      </c>
      <c r="AB56" s="47">
        <f t="shared" ref="AB56:AB61" si="75">+IF($Z56="M",$U56,IF($Z56="MT",$U56/2,IF(Z56="MN",$U56/2,IF($Z56="MTN",$U56/3,0))))*AA56</f>
        <v>0</v>
      </c>
      <c r="AC56" s="39">
        <v>1</v>
      </c>
      <c r="AD56" s="47">
        <f t="shared" ref="AD56:AD61" si="76">+IF($Z56="T",$U56,IF($Z56="MT",$U56/2,IF($Z56="TN",$U56/2,IF($Z56="MTN",$U56/3,0))))*AC56</f>
        <v>0</v>
      </c>
      <c r="AE56" s="39">
        <v>1</v>
      </c>
      <c r="AF56" s="47">
        <f t="shared" ref="AF56:AF61" si="77">+IF($Z56="N",$U56,IF($Z56="MN",$U56/2,IF($Z56="TN",$U56/2,IF($Z56="MTN",$U56/3,0))))*AE56</f>
        <v>0</v>
      </c>
      <c r="AG56" s="188"/>
      <c r="AH56" s="194">
        <f t="shared" si="51"/>
        <v>3</v>
      </c>
      <c r="AI56" s="49">
        <f t="shared" ref="AI56:AI62" si="78">IF(AJ$4=0,0,(AG56/AJ$4))</f>
        <v>0</v>
      </c>
      <c r="AJ56" s="50">
        <f t="shared" ref="AJ56:AJ62" si="79">IF(AJ$4=0,0,(AI56*AI$4/12))</f>
        <v>0</v>
      </c>
      <c r="AK56" s="188"/>
      <c r="AL56" s="194">
        <f t="shared" si="54"/>
        <v>3</v>
      </c>
      <c r="AM56" s="49">
        <f t="shared" ref="AM56:AM62" si="80">IF(AN$4=0,0,(AK56/AN$4))</f>
        <v>0</v>
      </c>
      <c r="AN56" s="50">
        <f t="shared" ref="AN56:AN62" si="81">IF(AN$4=0,0,(AM56*AM$4/12))</f>
        <v>0</v>
      </c>
      <c r="AO56" s="188"/>
      <c r="AP56" s="49">
        <f t="shared" ref="AP56:AP62" si="82">IF(AQ$4=0,0,(AO56/AQ$4))</f>
        <v>0</v>
      </c>
      <c r="AQ56" s="50">
        <f t="shared" ref="AQ56:AQ62" si="83">IF(AQ$4=0,0,(AP56*AP$4/12))</f>
        <v>0</v>
      </c>
      <c r="AR56" s="188"/>
      <c r="AS56" s="49">
        <f t="shared" ref="AS56:AS62" si="84">IF(AT$4=0,0,(AR56/AT$4))</f>
        <v>0</v>
      </c>
      <c r="AT56" s="50">
        <f t="shared" ref="AT56:AT62" si="85">IF(AT$4=0,0,(AS56*AS$4/12))</f>
        <v>0</v>
      </c>
      <c r="AU56" s="62"/>
      <c r="AV56" s="49">
        <f t="shared" ref="AV56:AV62" si="86">IF(AW$4=0,0,(AU56/AW$4))</f>
        <v>0</v>
      </c>
      <c r="AW56" s="50">
        <f t="shared" ref="AW56:AW62" si="87">IF(AW$4=0,0,(AV56*AV$4/12))</f>
        <v>0</v>
      </c>
      <c r="AX56" s="188"/>
      <c r="AY56" s="49">
        <f t="shared" ref="AY56:AY62" si="88">IF(AZ$4=0,0,(AX56/AZ$4))</f>
        <v>0</v>
      </c>
      <c r="AZ56" s="50">
        <f t="shared" ref="AZ56:AZ62" si="89">IF(AZ$4=0,0,(AY56*AY$4/12))</f>
        <v>0</v>
      </c>
      <c r="BA56" s="188"/>
      <c r="BB56" s="49">
        <f t="shared" ref="BB56:BB62" si="90">IF(BC$4=0,0,(BA56/BC$4))</f>
        <v>0</v>
      </c>
      <c r="BC56" s="50">
        <f t="shared" ref="BC56:BC62" si="91">IF(BC$4=0,0,(BB56*BB$4/12))</f>
        <v>0</v>
      </c>
      <c r="BD56" s="51">
        <f t="shared" ref="BD56:BD61" si="92">+AJ56+AN56+AQ56+AT56+AW56+AZ56+BC56</f>
        <v>0</v>
      </c>
    </row>
    <row r="57" spans="1:56" hidden="1">
      <c r="A57" s="32"/>
      <c r="B57" s="61"/>
      <c r="C57" s="33"/>
      <c r="D57" s="34"/>
      <c r="E57" s="35"/>
      <c r="F57" s="36"/>
      <c r="G57" s="73"/>
      <c r="H57" s="72"/>
      <c r="I57" s="74">
        <f>IF(H57=Tablas!$B$5,Tablas!$C$5,VLOOKUP(H57,Tablas!$B$5:$D$40,2,FALSE))</f>
        <v>1</v>
      </c>
      <c r="J57" s="71">
        <f>IF(I57=0,"",VLOOKUP(I57,Tablas!$C$5:$D$40,2,FALSE))</f>
        <v>0</v>
      </c>
      <c r="K57" s="37" t="str">
        <f t="shared" si="68"/>
        <v>0</v>
      </c>
      <c r="L57" s="38">
        <f t="shared" si="37"/>
        <v>0</v>
      </c>
      <c r="M57" s="38">
        <f t="shared" si="38"/>
        <v>0</v>
      </c>
      <c r="N57" s="38">
        <f t="shared" si="39"/>
        <v>0</v>
      </c>
      <c r="O57" s="38">
        <f t="shared" si="40"/>
        <v>0</v>
      </c>
      <c r="P57" s="38">
        <f t="shared" si="41"/>
        <v>0</v>
      </c>
      <c r="Q57" s="39">
        <v>1</v>
      </c>
      <c r="R57" s="40">
        <f t="shared" si="69"/>
        <v>0</v>
      </c>
      <c r="S57" s="39">
        <v>1</v>
      </c>
      <c r="T57" s="41">
        <f t="shared" si="70"/>
        <v>0</v>
      </c>
      <c r="U57" s="42">
        <f t="shared" si="71"/>
        <v>0</v>
      </c>
      <c r="V57" s="43">
        <f t="shared" si="72"/>
        <v>0</v>
      </c>
      <c r="W57" s="193"/>
      <c r="X57" s="193">
        <f t="shared" si="73"/>
        <v>0</v>
      </c>
      <c r="Y57" s="193">
        <f t="shared" si="74"/>
        <v>0</v>
      </c>
      <c r="Z57" s="46" t="s">
        <v>0</v>
      </c>
      <c r="AA57" s="193">
        <v>1</v>
      </c>
      <c r="AB57" s="47">
        <f t="shared" si="75"/>
        <v>0</v>
      </c>
      <c r="AC57" s="39">
        <v>1</v>
      </c>
      <c r="AD57" s="47">
        <f t="shared" si="76"/>
        <v>0</v>
      </c>
      <c r="AE57" s="39">
        <v>1</v>
      </c>
      <c r="AF57" s="47">
        <f t="shared" si="77"/>
        <v>0</v>
      </c>
      <c r="AG57" s="188"/>
      <c r="AH57" s="194">
        <f t="shared" si="51"/>
        <v>3</v>
      </c>
      <c r="AI57" s="49">
        <f t="shared" si="78"/>
        <v>0</v>
      </c>
      <c r="AJ57" s="50">
        <f t="shared" si="79"/>
        <v>0</v>
      </c>
      <c r="AK57" s="188"/>
      <c r="AL57" s="194">
        <f t="shared" si="54"/>
        <v>3</v>
      </c>
      <c r="AM57" s="49">
        <f t="shared" si="80"/>
        <v>0</v>
      </c>
      <c r="AN57" s="50">
        <f t="shared" si="81"/>
        <v>0</v>
      </c>
      <c r="AO57" s="188"/>
      <c r="AP57" s="49">
        <f t="shared" si="82"/>
        <v>0</v>
      </c>
      <c r="AQ57" s="50">
        <f t="shared" si="83"/>
        <v>0</v>
      </c>
      <c r="AR57" s="188"/>
      <c r="AS57" s="49">
        <f t="shared" si="84"/>
        <v>0</v>
      </c>
      <c r="AT57" s="50">
        <f t="shared" si="85"/>
        <v>0</v>
      </c>
      <c r="AU57" s="62"/>
      <c r="AV57" s="49">
        <f t="shared" si="86"/>
        <v>0</v>
      </c>
      <c r="AW57" s="50">
        <f t="shared" si="87"/>
        <v>0</v>
      </c>
      <c r="AX57" s="188"/>
      <c r="AY57" s="49">
        <f t="shared" si="88"/>
        <v>0</v>
      </c>
      <c r="AZ57" s="50">
        <f t="shared" si="89"/>
        <v>0</v>
      </c>
      <c r="BA57" s="188"/>
      <c r="BB57" s="49">
        <f t="shared" si="90"/>
        <v>0</v>
      </c>
      <c r="BC57" s="50">
        <f t="shared" si="91"/>
        <v>0</v>
      </c>
      <c r="BD57" s="51">
        <f t="shared" si="92"/>
        <v>0</v>
      </c>
    </row>
    <row r="58" spans="1:56" hidden="1">
      <c r="A58" s="32"/>
      <c r="B58" s="61"/>
      <c r="C58" s="33"/>
      <c r="D58" s="34"/>
      <c r="E58" s="35"/>
      <c r="F58" s="36"/>
      <c r="G58" s="73"/>
      <c r="H58" s="72"/>
      <c r="I58" s="74">
        <f>IF(H58=Tablas!$B$5,Tablas!$C$5,VLOOKUP(H58,Tablas!$B$5:$D$40,2,FALSE))</f>
        <v>1</v>
      </c>
      <c r="J58" s="71">
        <f>IF(I58=0,"",VLOOKUP(I58,Tablas!$C$5:$D$40,2,FALSE))</f>
        <v>0</v>
      </c>
      <c r="K58" s="37" t="str">
        <f t="shared" si="68"/>
        <v>0</v>
      </c>
      <c r="L58" s="38">
        <f t="shared" si="37"/>
        <v>0</v>
      </c>
      <c r="M58" s="38">
        <f t="shared" si="38"/>
        <v>0</v>
      </c>
      <c r="N58" s="38">
        <f t="shared" si="39"/>
        <v>0</v>
      </c>
      <c r="O58" s="38">
        <f t="shared" si="40"/>
        <v>0</v>
      </c>
      <c r="P58" s="38">
        <f t="shared" si="41"/>
        <v>0</v>
      </c>
      <c r="Q58" s="39">
        <v>1</v>
      </c>
      <c r="R58" s="40">
        <f t="shared" si="69"/>
        <v>0</v>
      </c>
      <c r="S58" s="39">
        <v>1</v>
      </c>
      <c r="T58" s="41">
        <f t="shared" si="70"/>
        <v>0</v>
      </c>
      <c r="U58" s="42">
        <f t="shared" si="71"/>
        <v>0</v>
      </c>
      <c r="V58" s="43">
        <f t="shared" si="72"/>
        <v>0</v>
      </c>
      <c r="W58" s="193"/>
      <c r="X58" s="193">
        <f t="shared" si="73"/>
        <v>0</v>
      </c>
      <c r="Y58" s="193">
        <f t="shared" si="74"/>
        <v>0</v>
      </c>
      <c r="Z58" s="46" t="s">
        <v>0</v>
      </c>
      <c r="AA58" s="193">
        <v>1</v>
      </c>
      <c r="AB58" s="47">
        <f t="shared" si="75"/>
        <v>0</v>
      </c>
      <c r="AC58" s="39">
        <v>1</v>
      </c>
      <c r="AD58" s="47">
        <f t="shared" si="76"/>
        <v>0</v>
      </c>
      <c r="AE58" s="39">
        <v>1</v>
      </c>
      <c r="AF58" s="47">
        <f t="shared" si="77"/>
        <v>0</v>
      </c>
      <c r="AG58" s="188"/>
      <c r="AH58" s="194">
        <f t="shared" si="51"/>
        <v>3</v>
      </c>
      <c r="AI58" s="49">
        <f t="shared" si="78"/>
        <v>0</v>
      </c>
      <c r="AJ58" s="50">
        <f t="shared" si="79"/>
        <v>0</v>
      </c>
      <c r="AK58" s="188"/>
      <c r="AL58" s="194">
        <f t="shared" si="54"/>
        <v>3</v>
      </c>
      <c r="AM58" s="49">
        <f t="shared" si="80"/>
        <v>0</v>
      </c>
      <c r="AN58" s="50">
        <f t="shared" si="81"/>
        <v>0</v>
      </c>
      <c r="AO58" s="188"/>
      <c r="AP58" s="49">
        <f t="shared" si="82"/>
        <v>0</v>
      </c>
      <c r="AQ58" s="50">
        <f t="shared" si="83"/>
        <v>0</v>
      </c>
      <c r="AR58" s="188"/>
      <c r="AS58" s="49">
        <f t="shared" si="84"/>
        <v>0</v>
      </c>
      <c r="AT58" s="50">
        <f t="shared" si="85"/>
        <v>0</v>
      </c>
      <c r="AU58" s="62"/>
      <c r="AV58" s="49">
        <f t="shared" si="86"/>
        <v>0</v>
      </c>
      <c r="AW58" s="50">
        <f t="shared" si="87"/>
        <v>0</v>
      </c>
      <c r="AX58" s="188"/>
      <c r="AY58" s="49">
        <f t="shared" si="88"/>
        <v>0</v>
      </c>
      <c r="AZ58" s="50">
        <f t="shared" si="89"/>
        <v>0</v>
      </c>
      <c r="BA58" s="188"/>
      <c r="BB58" s="49">
        <f t="shared" si="90"/>
        <v>0</v>
      </c>
      <c r="BC58" s="50">
        <f t="shared" si="91"/>
        <v>0</v>
      </c>
      <c r="BD58" s="51">
        <f t="shared" si="92"/>
        <v>0</v>
      </c>
    </row>
    <row r="59" spans="1:56" hidden="1">
      <c r="A59" s="32"/>
      <c r="B59" s="61"/>
      <c r="C59" s="33"/>
      <c r="D59" s="34"/>
      <c r="E59" s="35"/>
      <c r="F59" s="36"/>
      <c r="G59" s="73"/>
      <c r="H59" s="72"/>
      <c r="I59" s="74">
        <f>IF(H59=Tablas!$B$5,Tablas!$C$5,VLOOKUP(H59,Tablas!$B$5:$D$40,2,FALSE))</f>
        <v>1</v>
      </c>
      <c r="J59" s="71">
        <f>IF(I59=0,"",VLOOKUP(I59,Tablas!$C$5:$D$40,2,FALSE))</f>
        <v>0</v>
      </c>
      <c r="K59" s="37" t="str">
        <f t="shared" si="68"/>
        <v>0</v>
      </c>
      <c r="L59" s="38">
        <f t="shared" si="37"/>
        <v>0</v>
      </c>
      <c r="M59" s="38">
        <f t="shared" si="38"/>
        <v>0</v>
      </c>
      <c r="N59" s="38">
        <f t="shared" si="39"/>
        <v>0</v>
      </c>
      <c r="O59" s="38">
        <f t="shared" si="40"/>
        <v>0</v>
      </c>
      <c r="P59" s="38">
        <f t="shared" si="41"/>
        <v>0</v>
      </c>
      <c r="Q59" s="39">
        <v>1</v>
      </c>
      <c r="R59" s="40">
        <f t="shared" si="69"/>
        <v>0</v>
      </c>
      <c r="S59" s="39">
        <v>1</v>
      </c>
      <c r="T59" s="41">
        <f t="shared" si="70"/>
        <v>0</v>
      </c>
      <c r="U59" s="42">
        <f t="shared" si="71"/>
        <v>0</v>
      </c>
      <c r="V59" s="43">
        <f t="shared" si="72"/>
        <v>0</v>
      </c>
      <c r="W59" s="193"/>
      <c r="X59" s="193">
        <f t="shared" si="73"/>
        <v>0</v>
      </c>
      <c r="Y59" s="193">
        <f t="shared" si="74"/>
        <v>0</v>
      </c>
      <c r="Z59" s="46" t="s">
        <v>0</v>
      </c>
      <c r="AA59" s="193">
        <v>1</v>
      </c>
      <c r="AB59" s="47">
        <f t="shared" si="75"/>
        <v>0</v>
      </c>
      <c r="AC59" s="39">
        <v>1</v>
      </c>
      <c r="AD59" s="47">
        <f t="shared" si="76"/>
        <v>0</v>
      </c>
      <c r="AE59" s="39">
        <v>1</v>
      </c>
      <c r="AF59" s="47">
        <f t="shared" si="77"/>
        <v>0</v>
      </c>
      <c r="AG59" s="188"/>
      <c r="AH59" s="194">
        <f t="shared" si="51"/>
        <v>3</v>
      </c>
      <c r="AI59" s="49">
        <f t="shared" si="78"/>
        <v>0</v>
      </c>
      <c r="AJ59" s="50">
        <f t="shared" si="79"/>
        <v>0</v>
      </c>
      <c r="AK59" s="188"/>
      <c r="AL59" s="194">
        <f t="shared" si="54"/>
        <v>3</v>
      </c>
      <c r="AM59" s="49">
        <f t="shared" si="80"/>
        <v>0</v>
      </c>
      <c r="AN59" s="50">
        <f t="shared" si="81"/>
        <v>0</v>
      </c>
      <c r="AO59" s="188"/>
      <c r="AP59" s="49">
        <f t="shared" si="82"/>
        <v>0</v>
      </c>
      <c r="AQ59" s="50">
        <f t="shared" si="83"/>
        <v>0</v>
      </c>
      <c r="AR59" s="188"/>
      <c r="AS59" s="49">
        <f t="shared" si="84"/>
        <v>0</v>
      </c>
      <c r="AT59" s="50">
        <f t="shared" si="85"/>
        <v>0</v>
      </c>
      <c r="AU59" s="62"/>
      <c r="AV59" s="49">
        <f t="shared" si="86"/>
        <v>0</v>
      </c>
      <c r="AW59" s="50">
        <f t="shared" si="87"/>
        <v>0</v>
      </c>
      <c r="AX59" s="188"/>
      <c r="AY59" s="49">
        <f t="shared" si="88"/>
        <v>0</v>
      </c>
      <c r="AZ59" s="50">
        <f t="shared" si="89"/>
        <v>0</v>
      </c>
      <c r="BA59" s="188"/>
      <c r="BB59" s="49">
        <f t="shared" si="90"/>
        <v>0</v>
      </c>
      <c r="BC59" s="50">
        <f t="shared" si="91"/>
        <v>0</v>
      </c>
      <c r="BD59" s="51">
        <f t="shared" si="92"/>
        <v>0</v>
      </c>
    </row>
    <row r="60" spans="1:56" hidden="1">
      <c r="A60" s="32"/>
      <c r="B60" s="61"/>
      <c r="C60" s="33"/>
      <c r="D60" s="34"/>
      <c r="E60" s="35"/>
      <c r="F60" s="36"/>
      <c r="G60" s="73"/>
      <c r="H60" s="72"/>
      <c r="I60" s="74">
        <f>IF(H60=Tablas!$B$5,Tablas!$C$5,VLOOKUP(H60,Tablas!$B$5:$D$40,2,FALSE))</f>
        <v>1</v>
      </c>
      <c r="J60" s="71">
        <f>IF(I60=0,"",VLOOKUP(I60,Tablas!$C$5:$D$40,2,FALSE))</f>
        <v>0</v>
      </c>
      <c r="K60" s="37" t="str">
        <f t="shared" si="68"/>
        <v>0</v>
      </c>
      <c r="L60" s="38">
        <f t="shared" si="37"/>
        <v>0</v>
      </c>
      <c r="M60" s="38">
        <f t="shared" si="38"/>
        <v>0</v>
      </c>
      <c r="N60" s="38">
        <f t="shared" si="39"/>
        <v>0</v>
      </c>
      <c r="O60" s="38">
        <f t="shared" si="40"/>
        <v>0</v>
      </c>
      <c r="P60" s="38">
        <f t="shared" si="41"/>
        <v>0</v>
      </c>
      <c r="Q60" s="39">
        <v>1</v>
      </c>
      <c r="R60" s="40">
        <f t="shared" si="69"/>
        <v>0</v>
      </c>
      <c r="S60" s="39">
        <v>1</v>
      </c>
      <c r="T60" s="41">
        <f t="shared" si="70"/>
        <v>0</v>
      </c>
      <c r="U60" s="42">
        <f t="shared" si="71"/>
        <v>0</v>
      </c>
      <c r="V60" s="43">
        <f t="shared" si="72"/>
        <v>0</v>
      </c>
      <c r="W60" s="193"/>
      <c r="X60" s="193">
        <f t="shared" si="73"/>
        <v>0</v>
      </c>
      <c r="Y60" s="193">
        <f t="shared" si="74"/>
        <v>0</v>
      </c>
      <c r="Z60" s="46" t="s">
        <v>0</v>
      </c>
      <c r="AA60" s="193">
        <v>1</v>
      </c>
      <c r="AB60" s="47">
        <f t="shared" si="75"/>
        <v>0</v>
      </c>
      <c r="AC60" s="39">
        <v>1</v>
      </c>
      <c r="AD60" s="47">
        <f t="shared" si="76"/>
        <v>0</v>
      </c>
      <c r="AE60" s="39">
        <v>1</v>
      </c>
      <c r="AF60" s="47">
        <f t="shared" si="77"/>
        <v>0</v>
      </c>
      <c r="AG60" s="188"/>
      <c r="AH60" s="194">
        <f t="shared" si="51"/>
        <v>3</v>
      </c>
      <c r="AI60" s="49">
        <f t="shared" si="78"/>
        <v>0</v>
      </c>
      <c r="AJ60" s="50">
        <f t="shared" si="79"/>
        <v>0</v>
      </c>
      <c r="AK60" s="188"/>
      <c r="AL60" s="194">
        <f t="shared" si="54"/>
        <v>3</v>
      </c>
      <c r="AM60" s="49">
        <f t="shared" si="80"/>
        <v>0</v>
      </c>
      <c r="AN60" s="50">
        <f t="shared" si="81"/>
        <v>0</v>
      </c>
      <c r="AO60" s="188"/>
      <c r="AP60" s="49">
        <f t="shared" si="82"/>
        <v>0</v>
      </c>
      <c r="AQ60" s="50">
        <f t="shared" si="83"/>
        <v>0</v>
      </c>
      <c r="AR60" s="188"/>
      <c r="AS60" s="49">
        <f t="shared" si="84"/>
        <v>0</v>
      </c>
      <c r="AT60" s="50">
        <f t="shared" si="85"/>
        <v>0</v>
      </c>
      <c r="AU60" s="62"/>
      <c r="AV60" s="49">
        <f t="shared" si="86"/>
        <v>0</v>
      </c>
      <c r="AW60" s="50">
        <f t="shared" si="87"/>
        <v>0</v>
      </c>
      <c r="AX60" s="188"/>
      <c r="AY60" s="49">
        <f t="shared" si="88"/>
        <v>0</v>
      </c>
      <c r="AZ60" s="50">
        <f t="shared" si="89"/>
        <v>0</v>
      </c>
      <c r="BA60" s="188"/>
      <c r="BB60" s="49">
        <f t="shared" si="90"/>
        <v>0</v>
      </c>
      <c r="BC60" s="50">
        <f t="shared" si="91"/>
        <v>0</v>
      </c>
      <c r="BD60" s="51">
        <f t="shared" si="92"/>
        <v>0</v>
      </c>
    </row>
    <row r="61" spans="1:56" hidden="1">
      <c r="A61" s="32"/>
      <c r="B61" s="61"/>
      <c r="C61" s="33"/>
      <c r="D61" s="34"/>
      <c r="E61" s="35"/>
      <c r="F61" s="36"/>
      <c r="G61" s="73"/>
      <c r="H61" s="72"/>
      <c r="I61" s="74">
        <f>IF(H61=Tablas!$B$5,Tablas!$C$5,VLOOKUP(H61,Tablas!$B$5:$D$40,2,FALSE))</f>
        <v>1</v>
      </c>
      <c r="J61" s="71">
        <f>IF(I61=0,"",VLOOKUP(I61,Tablas!$C$5:$D$40,2,FALSE))</f>
        <v>0</v>
      </c>
      <c r="K61" s="37" t="str">
        <f t="shared" si="68"/>
        <v>0</v>
      </c>
      <c r="L61" s="38">
        <f t="shared" si="37"/>
        <v>0</v>
      </c>
      <c r="M61" s="38">
        <f t="shared" si="38"/>
        <v>0</v>
      </c>
      <c r="N61" s="38">
        <f t="shared" si="39"/>
        <v>0</v>
      </c>
      <c r="O61" s="38">
        <f t="shared" si="40"/>
        <v>0</v>
      </c>
      <c r="P61" s="38">
        <f t="shared" si="41"/>
        <v>0</v>
      </c>
      <c r="Q61" s="39">
        <v>1</v>
      </c>
      <c r="R61" s="40">
        <f t="shared" si="69"/>
        <v>0</v>
      </c>
      <c r="S61" s="39">
        <v>1</v>
      </c>
      <c r="T61" s="41">
        <f t="shared" si="70"/>
        <v>0</v>
      </c>
      <c r="U61" s="42">
        <f t="shared" si="71"/>
        <v>0</v>
      </c>
      <c r="V61" s="43">
        <f t="shared" si="72"/>
        <v>0</v>
      </c>
      <c r="W61" s="193"/>
      <c r="X61" s="193">
        <f t="shared" si="73"/>
        <v>0</v>
      </c>
      <c r="Y61" s="193">
        <f t="shared" si="74"/>
        <v>0</v>
      </c>
      <c r="Z61" s="46" t="s">
        <v>0</v>
      </c>
      <c r="AA61" s="193">
        <v>1</v>
      </c>
      <c r="AB61" s="47">
        <f t="shared" si="75"/>
        <v>0</v>
      </c>
      <c r="AC61" s="39">
        <v>1</v>
      </c>
      <c r="AD61" s="47">
        <f t="shared" si="76"/>
        <v>0</v>
      </c>
      <c r="AE61" s="39">
        <v>1</v>
      </c>
      <c r="AF61" s="47">
        <f t="shared" si="77"/>
        <v>0</v>
      </c>
      <c r="AG61" s="188"/>
      <c r="AH61" s="194">
        <f t="shared" si="51"/>
        <v>3</v>
      </c>
      <c r="AI61" s="49">
        <f t="shared" si="78"/>
        <v>0</v>
      </c>
      <c r="AJ61" s="50">
        <f t="shared" si="79"/>
        <v>0</v>
      </c>
      <c r="AK61" s="188"/>
      <c r="AL61" s="194">
        <f t="shared" si="54"/>
        <v>3</v>
      </c>
      <c r="AM61" s="49">
        <f t="shared" si="80"/>
        <v>0</v>
      </c>
      <c r="AN61" s="50">
        <f t="shared" si="81"/>
        <v>0</v>
      </c>
      <c r="AO61" s="188"/>
      <c r="AP61" s="49">
        <f t="shared" si="82"/>
        <v>0</v>
      </c>
      <c r="AQ61" s="50">
        <f t="shared" si="83"/>
        <v>0</v>
      </c>
      <c r="AR61" s="188"/>
      <c r="AS61" s="49">
        <f t="shared" si="84"/>
        <v>0</v>
      </c>
      <c r="AT61" s="50">
        <f t="shared" si="85"/>
        <v>0</v>
      </c>
      <c r="AU61" s="62"/>
      <c r="AV61" s="49">
        <f t="shared" si="86"/>
        <v>0</v>
      </c>
      <c r="AW61" s="50">
        <f t="shared" si="87"/>
        <v>0</v>
      </c>
      <c r="AX61" s="188"/>
      <c r="AY61" s="49">
        <f t="shared" si="88"/>
        <v>0</v>
      </c>
      <c r="AZ61" s="50">
        <f t="shared" si="89"/>
        <v>0</v>
      </c>
      <c r="BA61" s="188"/>
      <c r="BB61" s="49">
        <f t="shared" si="90"/>
        <v>0</v>
      </c>
      <c r="BC61" s="50">
        <f t="shared" si="91"/>
        <v>0</v>
      </c>
      <c r="BD61" s="51">
        <f t="shared" si="92"/>
        <v>0</v>
      </c>
    </row>
    <row r="62" spans="1:56" hidden="1">
      <c r="A62" s="32"/>
      <c r="B62" s="61"/>
      <c r="C62" s="33"/>
      <c r="D62" s="34"/>
      <c r="E62" s="35"/>
      <c r="F62" s="36"/>
      <c r="G62" s="73"/>
      <c r="H62" s="72"/>
      <c r="I62" s="74">
        <f>IF(H62=Tablas!$B$5,Tablas!$C$5,VLOOKUP(H62,Tablas!$B$5:$D$40,2,FALSE))</f>
        <v>1</v>
      </c>
      <c r="J62" s="71">
        <f>IF(I62=0,"",VLOOKUP(I62,Tablas!$C$5:$D$40,2,FALSE))</f>
        <v>0</v>
      </c>
      <c r="K62" s="37" t="str">
        <f>IF(G62=0,"0",F62/G62)</f>
        <v>0</v>
      </c>
      <c r="L62" s="38">
        <f t="shared" si="37"/>
        <v>0</v>
      </c>
      <c r="M62" s="38">
        <f t="shared" si="38"/>
        <v>0</v>
      </c>
      <c r="N62" s="38">
        <f t="shared" si="39"/>
        <v>0</v>
      </c>
      <c r="O62" s="38">
        <f t="shared" si="40"/>
        <v>0</v>
      </c>
      <c r="P62" s="38">
        <f t="shared" si="41"/>
        <v>0</v>
      </c>
      <c r="Q62" s="39">
        <v>1</v>
      </c>
      <c r="R62" s="40">
        <f t="shared" si="69"/>
        <v>0</v>
      </c>
      <c r="S62" s="39">
        <v>1</v>
      </c>
      <c r="T62" s="41">
        <f t="shared" si="70"/>
        <v>0</v>
      </c>
      <c r="U62" s="42">
        <f>SUM(+L62+M62+N62+O62+P62+R62+T62)</f>
        <v>0</v>
      </c>
      <c r="V62" s="43">
        <f>+U62*4.345</f>
        <v>0</v>
      </c>
      <c r="W62" s="193"/>
      <c r="X62" s="193">
        <f>IF(V62="","",$X$4*V62)</f>
        <v>0</v>
      </c>
      <c r="Y62" s="193">
        <f>ROUND(J62/4.3452380952381,1)</f>
        <v>0</v>
      </c>
      <c r="Z62" s="46" t="s">
        <v>0</v>
      </c>
      <c r="AA62" s="193">
        <v>1</v>
      </c>
      <c r="AB62" s="47">
        <f>+IF($Z62="M",$U62,IF($Z62="MT",$U62/2,IF(Z62="MN",$U62/2,IF($Z62="MTN",$U62/3,0))))*AA62</f>
        <v>0</v>
      </c>
      <c r="AC62" s="39">
        <v>1</v>
      </c>
      <c r="AD62" s="47">
        <f>+IF($Z62="T",$U62,IF($Z62="MT",$U62/2,IF($Z62="TN",$U62/2,IF($Z62="MTN",$U62/3,0))))*AC62</f>
        <v>0</v>
      </c>
      <c r="AE62" s="39">
        <v>1</v>
      </c>
      <c r="AF62" s="47">
        <f>+IF($Z62="N",$U62,IF($Z62="MN",$U62/2,IF($Z62="TN",$U62/2,IF($Z62="MTN",$U62/3,0))))*AE62</f>
        <v>0</v>
      </c>
      <c r="AG62" s="188"/>
      <c r="AH62" s="194">
        <f t="shared" si="51"/>
        <v>3</v>
      </c>
      <c r="AI62" s="49">
        <f t="shared" si="78"/>
        <v>0</v>
      </c>
      <c r="AJ62" s="50">
        <f t="shared" si="79"/>
        <v>0</v>
      </c>
      <c r="AK62" s="188"/>
      <c r="AL62" s="194">
        <f t="shared" si="54"/>
        <v>3</v>
      </c>
      <c r="AM62" s="49">
        <f t="shared" si="80"/>
        <v>0</v>
      </c>
      <c r="AN62" s="50">
        <f t="shared" si="81"/>
        <v>0</v>
      </c>
      <c r="AO62" s="188"/>
      <c r="AP62" s="49">
        <f t="shared" si="82"/>
        <v>0</v>
      </c>
      <c r="AQ62" s="50">
        <f t="shared" si="83"/>
        <v>0</v>
      </c>
      <c r="AR62" s="188"/>
      <c r="AS62" s="49">
        <f t="shared" si="84"/>
        <v>0</v>
      </c>
      <c r="AT62" s="50">
        <f t="shared" si="85"/>
        <v>0</v>
      </c>
      <c r="AU62" s="62"/>
      <c r="AV62" s="49">
        <f t="shared" si="86"/>
        <v>0</v>
      </c>
      <c r="AW62" s="50">
        <f t="shared" si="87"/>
        <v>0</v>
      </c>
      <c r="AX62" s="188"/>
      <c r="AY62" s="49">
        <f t="shared" si="88"/>
        <v>0</v>
      </c>
      <c r="AZ62" s="50">
        <f t="shared" si="89"/>
        <v>0</v>
      </c>
      <c r="BA62" s="188"/>
      <c r="BB62" s="49">
        <f t="shared" si="90"/>
        <v>0</v>
      </c>
      <c r="BC62" s="50">
        <f t="shared" si="91"/>
        <v>0</v>
      </c>
      <c r="BD62" s="51">
        <f>+AJ62+AN62+AQ62+AT62+AW62+AZ62+BC62</f>
        <v>0</v>
      </c>
    </row>
    <row r="63" spans="1:56" ht="15.75" thickBot="1">
      <c r="A63" s="3"/>
      <c r="B63" s="6"/>
      <c r="C63" s="6"/>
      <c r="D63" s="6"/>
      <c r="E63" s="6"/>
      <c r="F63" s="264">
        <f>SUM(F8:F62)</f>
        <v>871.27</v>
      </c>
      <c r="K63" s="52">
        <f t="shared" ref="K63" si="93">SUM(K8:K62)</f>
        <v>0</v>
      </c>
      <c r="L63" s="52">
        <f t="shared" ref="L63" si="94">SUM(L8:L62)</f>
        <v>0</v>
      </c>
      <c r="M63" s="52">
        <f t="shared" ref="M63" si="95">SUM(M8:M62)</f>
        <v>0</v>
      </c>
      <c r="N63" s="52">
        <f t="shared" ref="N63" si="96">SUM(N8:N62)</f>
        <v>0</v>
      </c>
      <c r="O63" s="52">
        <f t="shared" ref="O63" si="97">SUM(O8:O62)</f>
        <v>0</v>
      </c>
      <c r="P63" s="52">
        <f t="shared" ref="P63" si="98">SUM(P8:P62)</f>
        <v>0</v>
      </c>
      <c r="Q63" s="52"/>
      <c r="R63" s="52">
        <f t="shared" ref="R63" si="99">SUM(R8:R62)</f>
        <v>0</v>
      </c>
      <c r="S63" s="52"/>
      <c r="T63" s="52">
        <f t="shared" ref="T63" si="100">SUM(T8:T62)</f>
        <v>0</v>
      </c>
      <c r="U63" s="52">
        <f t="shared" ref="U63" si="101">SUM(U8:U62)</f>
        <v>0</v>
      </c>
      <c r="V63" s="52">
        <f t="shared" ref="V63" si="102">SUM(V8:V62)</f>
        <v>0</v>
      </c>
      <c r="W63" s="193"/>
      <c r="X63" s="200">
        <f t="shared" ref="X63" si="103">SUM(X8:X62)</f>
        <v>0</v>
      </c>
      <c r="Y63" s="193"/>
      <c r="Z63" s="193"/>
      <c r="AA63" s="193"/>
      <c r="AB63" s="52">
        <f t="shared" ref="AB63" si="104">SUM(AB8:AB62)</f>
        <v>0</v>
      </c>
      <c r="AC63" s="52"/>
      <c r="AD63" s="52">
        <f t="shared" ref="AD63" si="105">SUM(AD8:AD62)</f>
        <v>0</v>
      </c>
      <c r="AE63" s="52"/>
      <c r="AF63" s="52">
        <f t="shared" ref="AF63" si="106">SUM(AF8:AF62)</f>
        <v>0</v>
      </c>
      <c r="AG63" s="54">
        <f>SUM(AG8:AG62)</f>
        <v>42.349999999999994</v>
      </c>
      <c r="AH63" s="54"/>
      <c r="AI63" s="54"/>
      <c r="AJ63" s="55">
        <f>SUM(AJ8:AJ62)</f>
        <v>0</v>
      </c>
      <c r="AK63" s="54">
        <f t="shared" ref="AK63" si="107">SUM(AK8:AK62)</f>
        <v>168.70499999999998</v>
      </c>
      <c r="AL63" s="54"/>
      <c r="AM63" s="54"/>
      <c r="AN63" s="55">
        <f t="shared" ref="AN63:AO63" si="108">SUM(AN8:AN62)</f>
        <v>0</v>
      </c>
      <c r="AO63" s="54">
        <f t="shared" si="108"/>
        <v>493.52</v>
      </c>
      <c r="AP63" s="54"/>
      <c r="AQ63" s="55">
        <f t="shared" ref="AQ63:AR63" si="109">SUM(AQ8:AQ62)</f>
        <v>0</v>
      </c>
      <c r="AR63" s="54">
        <f t="shared" si="109"/>
        <v>15.86</v>
      </c>
      <c r="AS63" s="54"/>
      <c r="AT63" s="55">
        <f t="shared" ref="AT63:AU63" si="110">SUM(AT8:AT62)</f>
        <v>0</v>
      </c>
      <c r="AU63" s="54">
        <f t="shared" si="110"/>
        <v>0</v>
      </c>
      <c r="AV63" s="54"/>
      <c r="AW63" s="55">
        <f t="shared" ref="AW63:AX63" si="111">SUM(AW8:AW62)</f>
        <v>0</v>
      </c>
      <c r="AX63" s="54">
        <f t="shared" si="111"/>
        <v>493.52</v>
      </c>
      <c r="AY63" s="54"/>
      <c r="AZ63" s="55">
        <f t="shared" ref="AZ63:BA63" si="112">SUM(AZ8:AZ62)</f>
        <v>0</v>
      </c>
      <c r="BA63" s="54">
        <f t="shared" si="112"/>
        <v>84.352499999999992</v>
      </c>
      <c r="BB63" s="54"/>
      <c r="BC63" s="55">
        <f t="shared" ref="BC63" si="113">SUM(BC8:BC62)</f>
        <v>0</v>
      </c>
      <c r="BD63" s="52">
        <f>SUM(BD8:BD62)</f>
        <v>0</v>
      </c>
    </row>
    <row r="64" spans="1:56" ht="15.75" thickBot="1">
      <c r="W64" s="193"/>
      <c r="X64" s="193"/>
      <c r="Y64" s="193"/>
      <c r="Z64" s="193"/>
      <c r="AA64" s="193"/>
      <c r="AB64" s="289">
        <f>SUM(AB63:AF63)</f>
        <v>0</v>
      </c>
      <c r="AC64" s="290"/>
      <c r="AD64" s="290"/>
      <c r="AE64" s="290"/>
      <c r="AF64" s="291"/>
      <c r="AG64" s="292">
        <f>+AJ63/4.345</f>
        <v>0</v>
      </c>
      <c r="AH64" s="292"/>
      <c r="AI64" s="292"/>
      <c r="AJ64" s="292"/>
      <c r="AK64" s="292">
        <f>+AN63/4.345</f>
        <v>0</v>
      </c>
      <c r="AL64" s="292"/>
      <c r="AM64" s="292"/>
      <c r="AN64" s="292"/>
      <c r="AO64" s="292">
        <f>+AQ63/4.345</f>
        <v>0</v>
      </c>
      <c r="AP64" s="292"/>
      <c r="AQ64" s="292"/>
      <c r="AR64" s="292">
        <f>+AT63/4.345</f>
        <v>0</v>
      </c>
      <c r="AS64" s="292"/>
      <c r="AT64" s="292"/>
      <c r="AU64" s="292">
        <f>+AW63/4.345</f>
        <v>0</v>
      </c>
      <c r="AV64" s="292"/>
      <c r="AW64" s="292"/>
      <c r="AX64" s="292">
        <f>+AZ63/4.345</f>
        <v>0</v>
      </c>
      <c r="AY64" s="292"/>
      <c r="AZ64" s="292"/>
      <c r="BA64" s="292">
        <f>+BC63/4.345</f>
        <v>0</v>
      </c>
      <c r="BB64" s="292"/>
      <c r="BC64" s="292"/>
      <c r="BD64" s="284" t="s">
        <v>4</v>
      </c>
    </row>
    <row r="65" spans="7:56" ht="16.5" thickTop="1" thickBot="1">
      <c r="AG65" s="286" t="s">
        <v>3</v>
      </c>
      <c r="AH65" s="286"/>
      <c r="AI65" s="286"/>
      <c r="AJ65" s="286"/>
      <c r="AK65" s="286"/>
      <c r="AL65" s="286"/>
      <c r="AM65" s="286"/>
      <c r="AN65" s="286"/>
      <c r="AO65" s="286"/>
      <c r="AP65" s="286"/>
      <c r="AQ65" s="286"/>
      <c r="AR65" s="286"/>
      <c r="AS65" s="286"/>
      <c r="AT65" s="286"/>
      <c r="AU65" s="286"/>
      <c r="AV65" s="286"/>
      <c r="AW65" s="286"/>
      <c r="AX65" s="286"/>
      <c r="AY65" s="286"/>
      <c r="AZ65" s="286"/>
      <c r="BA65" s="286"/>
      <c r="BB65" s="286"/>
      <c r="BC65" s="287"/>
      <c r="BD65" s="285"/>
    </row>
    <row r="67" spans="7:56">
      <c r="G67" s="56"/>
      <c r="H67" s="56"/>
      <c r="I67" s="56"/>
      <c r="J67" s="56"/>
    </row>
  </sheetData>
  <sheetProtection algorithmName="SHA-512" hashValue="MczJQjv9WLEg14R/84QjUPP+70Q9jfJgKn5GE6t4mnUsRE//3mOGihTv3QVcuMkoy7tWgH1vUYSCjDzAY/L+TQ==" saltValue="3FDtaT87M+I4l9fIaMvDMQ==" spinCount="100000" sheet="1" selectLockedCells="1" autoFilter="0"/>
  <autoFilter ref="B7:BD64"/>
  <mergeCells count="48">
    <mergeCell ref="B1:C1"/>
    <mergeCell ref="B3:D3"/>
    <mergeCell ref="AG3:AJ3"/>
    <mergeCell ref="AK3:AN3"/>
    <mergeCell ref="AO3:AQ3"/>
    <mergeCell ref="AC6:AD6"/>
    <mergeCell ref="AE6:AF6"/>
    <mergeCell ref="AU3:AW3"/>
    <mergeCell ref="AX3:AZ3"/>
    <mergeCell ref="BA3:BC3"/>
    <mergeCell ref="AG4:AG5"/>
    <mergeCell ref="AI4:AI5"/>
    <mergeCell ref="AJ4:AJ5"/>
    <mergeCell ref="AK4:AK5"/>
    <mergeCell ref="AM4:AM5"/>
    <mergeCell ref="AP4:AP5"/>
    <mergeCell ref="AQ4:AQ5"/>
    <mergeCell ref="AN4:AN5"/>
    <mergeCell ref="AO4:AO5"/>
    <mergeCell ref="AH4:AH5"/>
    <mergeCell ref="AL4:AL5"/>
    <mergeCell ref="AX64:AZ64"/>
    <mergeCell ref="BA64:BC64"/>
    <mergeCell ref="AR4:AR5"/>
    <mergeCell ref="AS4:AS5"/>
    <mergeCell ref="AT4:AT5"/>
    <mergeCell ref="BB4:BB5"/>
    <mergeCell ref="BC4:BC5"/>
    <mergeCell ref="AY4:AY5"/>
    <mergeCell ref="AZ4:AZ5"/>
    <mergeCell ref="BA4:BA5"/>
    <mergeCell ref="AX4:AX5"/>
    <mergeCell ref="BD64:BD65"/>
    <mergeCell ref="AG65:BC65"/>
    <mergeCell ref="P1:AB1"/>
    <mergeCell ref="AB64:AF64"/>
    <mergeCell ref="AG64:AJ64"/>
    <mergeCell ref="AK64:AN64"/>
    <mergeCell ref="AO64:AQ64"/>
    <mergeCell ref="AR64:AT64"/>
    <mergeCell ref="AU64:AW64"/>
    <mergeCell ref="AR3:AT3"/>
    <mergeCell ref="BD4:BD5"/>
    <mergeCell ref="Y5:AF5"/>
    <mergeCell ref="AA6:AB6"/>
    <mergeCell ref="AV4:AV5"/>
    <mergeCell ref="AW4:AW5"/>
    <mergeCell ref="AU4:AU5"/>
  </mergeCells>
  <phoneticPr fontId="76" type="noConversion"/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H8:H62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 filterMode="1">
    <pageSetUpPr fitToPage="1"/>
  </sheetPr>
  <dimension ref="A1:BD99"/>
  <sheetViews>
    <sheetView workbookViewId="0">
      <pane xSplit="6" ySplit="7" topLeftCell="M8" activePane="bottomRight" state="frozen"/>
      <selection sqref="A1:AE1"/>
      <selection pane="topRight" sqref="A1:AE1"/>
      <selection pane="bottomLeft" sqref="A1:AE1"/>
      <selection pane="bottomRight" activeCell="AJ4" sqref="AJ4:AJ5"/>
    </sheetView>
  </sheetViews>
  <sheetFormatPr defaultColWidth="11.42578125" defaultRowHeight="15"/>
  <cols>
    <col min="1" max="1" width="2.85546875" style="2" customWidth="1"/>
    <col min="2" max="2" width="31.28515625" style="2" customWidth="1"/>
    <col min="3" max="3" width="11.5703125" style="2" bestFit="1" customWidth="1"/>
    <col min="4" max="4" width="19.5703125" style="2" customWidth="1"/>
    <col min="5" max="5" width="9.5703125" style="2" customWidth="1"/>
    <col min="6" max="6" width="10.42578125" style="2" bestFit="1" customWidth="1"/>
    <col min="7" max="7" width="8" style="2" bestFit="1" customWidth="1"/>
    <col min="8" max="8" width="14.85546875" style="2" bestFit="1" customWidth="1"/>
    <col min="9" max="9" width="3" style="2" hidden="1" customWidth="1"/>
    <col min="10" max="10" width="4.7109375" style="2" hidden="1" customWidth="1"/>
    <col min="11" max="11" width="6.5703125" style="2" bestFit="1" customWidth="1"/>
    <col min="12" max="12" width="6.28515625" style="2" bestFit="1" customWidth="1"/>
    <col min="13" max="16" width="8.42578125" style="2" customWidth="1"/>
    <col min="17" max="17" width="4.85546875" style="2" bestFit="1" customWidth="1"/>
    <col min="18" max="18" width="7.7109375" style="2" bestFit="1" customWidth="1"/>
    <col min="19" max="19" width="4.85546875" style="2" bestFit="1" customWidth="1"/>
    <col min="20" max="20" width="8.42578125" style="2" customWidth="1"/>
    <col min="21" max="21" width="9.28515625" style="2" customWidth="1"/>
    <col min="22" max="22" width="8.42578125" style="2" bestFit="1" customWidth="1"/>
    <col min="23" max="23" width="8.42578125" style="2" customWidth="1"/>
    <col min="24" max="24" width="9.28515625" style="2" bestFit="1" customWidth="1"/>
    <col min="25" max="25" width="4.7109375" style="2" customWidth="1"/>
    <col min="26" max="26" width="4.140625" style="2" bestFit="1" customWidth="1"/>
    <col min="27" max="27" width="5" style="2" bestFit="1" customWidth="1"/>
    <col min="28" max="28" width="7.140625" style="2" bestFit="1" customWidth="1"/>
    <col min="29" max="29" width="7.140625" style="2" customWidth="1"/>
    <col min="30" max="30" width="7.28515625" style="2" bestFit="1" customWidth="1"/>
    <col min="31" max="31" width="7.28515625" style="2" customWidth="1"/>
    <col min="32" max="32" width="5.7109375" style="2" bestFit="1" customWidth="1"/>
    <col min="33" max="33" width="7" style="2" bestFit="1" customWidth="1"/>
    <col min="34" max="34" width="7" style="2" customWidth="1"/>
    <col min="35" max="35" width="5.5703125" style="2" bestFit="1" customWidth="1"/>
    <col min="36" max="36" width="10.28515625" style="2" bestFit="1" customWidth="1"/>
    <col min="37" max="37" width="7.140625" style="2" bestFit="1" customWidth="1"/>
    <col min="38" max="38" width="7.140625" style="2" customWidth="1"/>
    <col min="39" max="39" width="6.140625" style="2" bestFit="1" customWidth="1"/>
    <col min="40" max="40" width="10.28515625" style="2" bestFit="1" customWidth="1"/>
    <col min="41" max="41" width="9.140625" style="2" bestFit="1" customWidth="1"/>
    <col min="42" max="42" width="6" style="2" bestFit="1" customWidth="1"/>
    <col min="43" max="43" width="9.5703125" style="2" bestFit="1" customWidth="1"/>
    <col min="44" max="44" width="7.140625" style="2" customWidth="1"/>
    <col min="45" max="45" width="6.140625" style="2" customWidth="1"/>
    <col min="46" max="46" width="9.5703125" style="2" customWidth="1"/>
    <col min="47" max="47" width="8.42578125" style="2" hidden="1" customWidth="1"/>
    <col min="48" max="48" width="7" style="2" hidden="1" customWidth="1"/>
    <col min="49" max="49" width="9.5703125" style="2" hidden="1" customWidth="1"/>
    <col min="50" max="50" width="8.42578125" style="2" bestFit="1" customWidth="1"/>
    <col min="51" max="51" width="7" style="2" bestFit="1" customWidth="1"/>
    <col min="52" max="52" width="9.5703125" style="2" bestFit="1" customWidth="1"/>
    <col min="53" max="53" width="8.28515625" style="2" bestFit="1" customWidth="1"/>
    <col min="54" max="54" width="6.140625" style="2" customWidth="1"/>
    <col min="55" max="55" width="9.5703125" style="2" customWidth="1"/>
    <col min="56" max="56" width="13.7109375" style="2" bestFit="1" customWidth="1"/>
    <col min="57" max="16384" width="11.42578125" style="2"/>
  </cols>
  <sheetData>
    <row r="1" spans="1:56" ht="34.5" thickBot="1">
      <c r="A1" s="7"/>
      <c r="B1" s="274" t="s">
        <v>21</v>
      </c>
      <c r="C1" s="274"/>
      <c r="E1" s="8" t="str">
        <f>+'2'!E1</f>
        <v>Ajuntament de Matadepera</v>
      </c>
      <c r="F1" s="9"/>
      <c r="G1" s="9"/>
      <c r="H1" s="9"/>
      <c r="I1" s="9"/>
      <c r="J1" s="9"/>
      <c r="K1" s="9"/>
      <c r="L1" s="9"/>
      <c r="M1" s="10"/>
      <c r="N1" s="9"/>
      <c r="O1" s="9"/>
      <c r="P1" s="288" t="str">
        <f>+'Resumen Estudio'!D17</f>
        <v>Pavelló poliesportiu i multifuncional</v>
      </c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11"/>
      <c r="AD1" s="11"/>
      <c r="AE1" s="11"/>
      <c r="AF1" s="11"/>
      <c r="AG1" s="57"/>
      <c r="AH1" s="57"/>
      <c r="AI1" s="57"/>
      <c r="AJ1" s="58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ht="15.75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ht="30.75" customHeight="1" thickBot="1">
      <c r="A3" s="7"/>
      <c r="B3" s="309" t="str">
        <f>+'2'!B3:D3</f>
        <v>Annex 4</v>
      </c>
      <c r="C3" s="309"/>
      <c r="D3" s="30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9" t="s">
        <v>12</v>
      </c>
      <c r="Y3" s="13"/>
      <c r="Z3" s="13"/>
      <c r="AA3" s="13"/>
      <c r="AB3" s="13"/>
      <c r="AC3" s="13"/>
      <c r="AD3" s="13"/>
      <c r="AE3" s="13"/>
      <c r="AF3" s="13"/>
      <c r="AG3" s="293" t="str">
        <f>'1'!AG3</f>
        <v>Vidres interiors</v>
      </c>
      <c r="AH3" s="293"/>
      <c r="AI3" s="293"/>
      <c r="AJ3" s="293"/>
      <c r="AK3" s="293" t="str">
        <f>'1'!AK3</f>
        <v>Vidres perimetre</v>
      </c>
      <c r="AL3" s="293"/>
      <c r="AM3" s="293"/>
      <c r="AN3" s="293"/>
      <c r="AO3" s="293" t="str">
        <f>'1'!AO3</f>
        <v>Punts de llum i difusors d'aire</v>
      </c>
      <c r="AP3" s="293"/>
      <c r="AQ3" s="293"/>
      <c r="AR3" s="293" t="str">
        <f>'1'!AR3</f>
        <v>Neteja de cadires i moquetes</v>
      </c>
      <c r="AS3" s="293"/>
      <c r="AT3" s="293"/>
      <c r="AU3" s="293" t="str">
        <f>'1'!AU3</f>
        <v>Neteja de Sostres</v>
      </c>
      <c r="AV3" s="293"/>
      <c r="AW3" s="293"/>
      <c r="AX3" s="293" t="str">
        <f>'1'!AX3</f>
        <v>Tractament de Terres</v>
      </c>
      <c r="AY3" s="293"/>
      <c r="AZ3" s="293"/>
      <c r="BA3" s="293" t="str">
        <f>'1'!BA3</f>
        <v>Neteja de Persianes</v>
      </c>
      <c r="BB3" s="293"/>
      <c r="BC3" s="293"/>
      <c r="BD3" s="19" t="s">
        <v>4</v>
      </c>
    </row>
    <row r="4" spans="1:56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+L95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160">
        <f>+'Resumen Estudio'!H17</f>
        <v>11.25</v>
      </c>
      <c r="Y4" s="23"/>
      <c r="Z4" s="23"/>
      <c r="AA4" s="23"/>
      <c r="AB4" s="23"/>
      <c r="AC4" s="23"/>
      <c r="AD4" s="23"/>
      <c r="AE4" s="23"/>
      <c r="AF4" s="23"/>
      <c r="AG4" s="304"/>
      <c r="AH4" s="304"/>
      <c r="AI4" s="302">
        <f>'1'!AI4</f>
        <v>3</v>
      </c>
      <c r="AJ4" s="303">
        <f>'1'!AJ4</f>
        <v>0</v>
      </c>
      <c r="AK4" s="304"/>
      <c r="AL4" s="304"/>
      <c r="AM4" s="302">
        <f>'1'!AM4</f>
        <v>3</v>
      </c>
      <c r="AN4" s="303">
        <f>'1'!AN4</f>
        <v>0</v>
      </c>
      <c r="AO4" s="304" t="str">
        <f>'1'!AO4</f>
        <v>Freq</v>
      </c>
      <c r="AP4" s="302">
        <f>'1'!AP4</f>
        <v>1</v>
      </c>
      <c r="AQ4" s="303">
        <f>'1'!AQ4</f>
        <v>0</v>
      </c>
      <c r="AR4" s="304" t="str">
        <f>'1'!AR4</f>
        <v>Freq</v>
      </c>
      <c r="AS4" s="302">
        <f>'1'!AS4</f>
        <v>1</v>
      </c>
      <c r="AT4" s="303">
        <f>'1'!AT4</f>
        <v>0</v>
      </c>
      <c r="AU4" s="304" t="str">
        <f>'1'!AU4</f>
        <v>Freq</v>
      </c>
      <c r="AV4" s="302">
        <f>'1'!AV4</f>
        <v>1</v>
      </c>
      <c r="AW4" s="303">
        <f>'1'!AW4</f>
        <v>50</v>
      </c>
      <c r="AX4" s="304" t="str">
        <f>'1'!AX4</f>
        <v>Freq</v>
      </c>
      <c r="AY4" s="302">
        <f>'1'!AY4</f>
        <v>1</v>
      </c>
      <c r="AZ4" s="303">
        <f>'1'!AZ4</f>
        <v>0</v>
      </c>
      <c r="BA4" s="304" t="str">
        <f>'1'!BA4</f>
        <v>Freq</v>
      </c>
      <c r="BB4" s="302">
        <f>'1'!BB4</f>
        <v>1</v>
      </c>
      <c r="BC4" s="303">
        <f>'1'!BC4</f>
        <v>0</v>
      </c>
      <c r="BD4" s="294">
        <f>BD95</f>
        <v>0</v>
      </c>
    </row>
    <row r="5" spans="1:56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96" t="s">
        <v>7</v>
      </c>
      <c r="Z5" s="297"/>
      <c r="AA5" s="298"/>
      <c r="AB5" s="298"/>
      <c r="AC5" s="297"/>
      <c r="AD5" s="297"/>
      <c r="AE5" s="297"/>
      <c r="AF5" s="299"/>
      <c r="AG5" s="304"/>
      <c r="AH5" s="304"/>
      <c r="AI5" s="302"/>
      <c r="AJ5" s="303"/>
      <c r="AK5" s="304"/>
      <c r="AL5" s="304"/>
      <c r="AM5" s="302"/>
      <c r="AN5" s="303"/>
      <c r="AO5" s="304"/>
      <c r="AP5" s="302"/>
      <c r="AQ5" s="303"/>
      <c r="AR5" s="304"/>
      <c r="AS5" s="302"/>
      <c r="AT5" s="303"/>
      <c r="AU5" s="304"/>
      <c r="AV5" s="302"/>
      <c r="AW5" s="303"/>
      <c r="AX5" s="304"/>
      <c r="AY5" s="302"/>
      <c r="AZ5" s="303"/>
      <c r="BA5" s="304"/>
      <c r="BB5" s="302"/>
      <c r="BC5" s="303"/>
      <c r="BD5" s="295"/>
    </row>
    <row r="6" spans="1:56" ht="30.75" customHeight="1" thickBot="1">
      <c r="A6" s="24"/>
      <c r="B6" s="141" t="s">
        <v>22</v>
      </c>
      <c r="C6" s="141" t="s">
        <v>8</v>
      </c>
      <c r="D6" s="141" t="s">
        <v>5</v>
      </c>
      <c r="E6" s="141" t="s">
        <v>23</v>
      </c>
      <c r="F6" s="141" t="s">
        <v>9</v>
      </c>
      <c r="G6" s="141" t="s">
        <v>24</v>
      </c>
      <c r="H6" s="141" t="s">
        <v>25</v>
      </c>
      <c r="I6" s="118"/>
      <c r="J6" s="118"/>
      <c r="K6" s="141" t="s">
        <v>26</v>
      </c>
      <c r="L6" s="141" t="s">
        <v>27</v>
      </c>
      <c r="M6" s="141" t="s">
        <v>28</v>
      </c>
      <c r="N6" s="141" t="s">
        <v>29</v>
      </c>
      <c r="O6" s="141" t="s">
        <v>30</v>
      </c>
      <c r="P6" s="141" t="s">
        <v>31</v>
      </c>
      <c r="Q6" s="141"/>
      <c r="R6" s="141" t="s">
        <v>37</v>
      </c>
      <c r="S6" s="141"/>
      <c r="T6" s="141" t="s">
        <v>38</v>
      </c>
      <c r="U6" s="141" t="s">
        <v>32</v>
      </c>
      <c r="V6" s="141" t="s">
        <v>33</v>
      </c>
      <c r="W6" s="142" t="s">
        <v>52</v>
      </c>
      <c r="X6" s="141" t="s">
        <v>34</v>
      </c>
      <c r="Y6" s="141" t="s">
        <v>10</v>
      </c>
      <c r="Z6" s="141" t="s">
        <v>35</v>
      </c>
      <c r="AA6" s="322" t="s">
        <v>36</v>
      </c>
      <c r="AB6" s="323"/>
      <c r="AC6" s="324" t="s">
        <v>39</v>
      </c>
      <c r="AD6" s="325"/>
      <c r="AE6" s="324" t="s">
        <v>40</v>
      </c>
      <c r="AF6" s="326"/>
      <c r="AG6" s="25" t="s">
        <v>97</v>
      </c>
      <c r="AH6" s="25" t="s">
        <v>6</v>
      </c>
      <c r="AI6" s="25" t="s">
        <v>11</v>
      </c>
      <c r="AJ6" s="25" t="s">
        <v>45</v>
      </c>
      <c r="AK6" s="25" t="s">
        <v>97</v>
      </c>
      <c r="AL6" s="25" t="s">
        <v>6</v>
      </c>
      <c r="AM6" s="25" t="s">
        <v>11</v>
      </c>
      <c r="AN6" s="25" t="s">
        <v>45</v>
      </c>
      <c r="AO6" s="25" t="s">
        <v>97</v>
      </c>
      <c r="AP6" s="25" t="str">
        <f>+'1'!AP6</f>
        <v>H/V</v>
      </c>
      <c r="AQ6" s="25" t="str">
        <f>+'1'!AQ6</f>
        <v>Hores/mes</v>
      </c>
      <c r="AR6" s="25" t="s">
        <v>97</v>
      </c>
      <c r="AS6" s="25" t="str">
        <f>+'1'!AS6</f>
        <v>H/V</v>
      </c>
      <c r="AT6" s="25" t="str">
        <f>+'1'!AT6</f>
        <v>Hores/mes</v>
      </c>
      <c r="AU6" s="25" t="s">
        <v>97</v>
      </c>
      <c r="AV6" s="25" t="str">
        <f>+'1'!AV6</f>
        <v>H/V</v>
      </c>
      <c r="AW6" s="25" t="str">
        <f>+'1'!AW6</f>
        <v>Hores/mes</v>
      </c>
      <c r="AX6" s="25" t="s">
        <v>97</v>
      </c>
      <c r="AY6" s="25" t="str">
        <f>+'1'!AY6</f>
        <v>H/V</v>
      </c>
      <c r="AZ6" s="25" t="str">
        <f>+'1'!AZ6</f>
        <v>Hores/mes</v>
      </c>
      <c r="BA6" s="25" t="s">
        <v>97</v>
      </c>
      <c r="BB6" s="25" t="str">
        <f>+'1'!BB6</f>
        <v>H/V</v>
      </c>
      <c r="BC6" s="25" t="str">
        <f>+'1'!BC6</f>
        <v>Hores/mes</v>
      </c>
      <c r="BD6" s="28" t="s">
        <v>4</v>
      </c>
    </row>
    <row r="7" spans="1:56">
      <c r="A7" s="24"/>
      <c r="B7" s="141"/>
      <c r="C7" s="141"/>
      <c r="D7" s="141"/>
      <c r="E7" s="141"/>
      <c r="F7" s="141"/>
      <c r="G7" s="141"/>
      <c r="H7" s="141"/>
      <c r="I7" s="118"/>
      <c r="J7" s="118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29"/>
      <c r="AH7" s="29"/>
      <c r="AI7" s="30"/>
      <c r="AJ7" s="31"/>
      <c r="AK7" s="29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29"/>
      <c r="BB7" s="30"/>
      <c r="BC7" s="31"/>
      <c r="BD7" s="60"/>
    </row>
    <row r="8" spans="1:56">
      <c r="A8" s="32">
        <v>14</v>
      </c>
      <c r="B8" s="169" t="s">
        <v>166</v>
      </c>
      <c r="C8" s="170" t="s">
        <v>205</v>
      </c>
      <c r="D8" s="34" t="s">
        <v>268</v>
      </c>
      <c r="E8" s="35" t="s">
        <v>276</v>
      </c>
      <c r="F8" s="36">
        <v>50</v>
      </c>
      <c r="G8" s="73"/>
      <c r="H8" s="72" t="s">
        <v>124</v>
      </c>
      <c r="I8" s="74">
        <f>IF(H8=Tablas!$B$5,Tablas!$C$5,VLOOKUP(H8,Tablas!$B$5:$D$40,2,FALSE))</f>
        <v>19</v>
      </c>
      <c r="J8" s="71">
        <f>IF(I8=0,"",VLOOKUP(I8,Tablas!$C$5:$D$40,2,FALSE))</f>
        <v>21.72583333333333</v>
      </c>
      <c r="K8" s="37" t="str">
        <f t="shared" ref="K8" si="1">IF(G8=0,"0",F8/G8)</f>
        <v>0</v>
      </c>
      <c r="L8" s="38">
        <f t="shared" ref="L8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" si="8">(IF($Y8=7,$K8,)+IF($Y8=21,$K8*3,)+IF($Y8=42,$K8*6,0)+IF($Y8=28,$K8*4,0)+IF($Y8=14,$K8*2,))*S8</f>
        <v>0</v>
      </c>
      <c r="U8" s="42">
        <f t="shared" ref="U8" si="9">SUM(+L8+M8+N8+O8+P8+R8+T8)</f>
        <v>0</v>
      </c>
      <c r="V8" s="43">
        <f t="shared" ref="V8" si="10">+U8*4.345</f>
        <v>0</v>
      </c>
      <c r="W8" s="193">
        <f t="shared" ref="W8:W46" si="11">$X$4</f>
        <v>11.25</v>
      </c>
      <c r="X8" s="44">
        <f t="shared" ref="X8" si="12">IF(V8="","",$X$4*V8)</f>
        <v>0</v>
      </c>
      <c r="Y8" s="45">
        <f t="shared" ref="Y8" si="13">ROUND(J8/4.3452380952381,1)</f>
        <v>5</v>
      </c>
      <c r="Z8" s="46" t="s">
        <v>0</v>
      </c>
      <c r="AA8" s="39">
        <v>1</v>
      </c>
      <c r="AB8" s="47">
        <f t="shared" ref="AB8" si="14">+IF($Z8="M",$U8,IF($Z8="MT",$U8/2,IF(Z8="MN",$U8/2,IF($Z8="MTN",$U8/3,0))))*AA8</f>
        <v>0</v>
      </c>
      <c r="AC8" s="39">
        <v>1</v>
      </c>
      <c r="AD8" s="47">
        <f t="shared" ref="AD8" si="15">+IF($Z8="T",$U8,IF($Z8="MT",$U8/2,IF($Z8="TN",$U8/2,IF($Z8="MTN",$U8/3,0))))*AC8</f>
        <v>0</v>
      </c>
      <c r="AE8" s="39">
        <v>1</v>
      </c>
      <c r="AF8" s="47">
        <f t="shared" ref="AF8" si="16">+IF($Z8="N",$U8,IF($Z8="MN",$U8/2,IF($Z8="TN",$U8/2,IF($Z8="MTN",$U8/3,0))))*AE8</f>
        <v>0</v>
      </c>
      <c r="AG8" s="188">
        <v>12</v>
      </c>
      <c r="AH8" s="194">
        <f t="shared" ref="AH8" si="17">+$AI$4</f>
        <v>3</v>
      </c>
      <c r="AI8" s="49">
        <f t="shared" ref="AI8" si="18">IF(AJ$4=0,0,(AG8/AJ$4))</f>
        <v>0</v>
      </c>
      <c r="AJ8" s="50">
        <f t="shared" ref="AJ8" si="19">IF(AJ$4=0,0,(AI8*AI$4/12))</f>
        <v>0</v>
      </c>
      <c r="AK8" s="188">
        <v>12</v>
      </c>
      <c r="AL8" s="194">
        <f t="shared" ref="AL8" si="20">+$AM$4</f>
        <v>3</v>
      </c>
      <c r="AM8" s="49">
        <f t="shared" ref="AM8" si="21">IF(AN$4=0,0,(AK8/AN$4))</f>
        <v>0</v>
      </c>
      <c r="AN8" s="50">
        <f t="shared" ref="AN8" si="22">IF(AN$4=0,0,(AM8*AM$4/12))</f>
        <v>0</v>
      </c>
      <c r="AO8" s="188"/>
      <c r="AP8" s="49">
        <f t="shared" ref="AP8" si="23">IF(AQ$4=0,0,(AO8/AQ$4))</f>
        <v>0</v>
      </c>
      <c r="AQ8" s="50">
        <f t="shared" ref="AQ8" si="24">IF(AQ$4=0,0,(AP8*AP$4/12))</f>
        <v>0</v>
      </c>
      <c r="AR8" s="188"/>
      <c r="AS8" s="49">
        <f t="shared" ref="AS8" si="25">IF(AT$4=0,0,(AR8/AT$4))</f>
        <v>0</v>
      </c>
      <c r="AT8" s="50">
        <f t="shared" ref="AT8" si="26">IF(AT$4=0,0,(AS8*AS$4/12))</f>
        <v>0</v>
      </c>
      <c r="AU8" s="62"/>
      <c r="AV8" s="49">
        <f t="shared" ref="AV8" si="27">IF(AW$4=0,0,(AU8/AW$4))</f>
        <v>0</v>
      </c>
      <c r="AW8" s="50">
        <f t="shared" ref="AW8" si="28">IF(AW$4=0,0,(AV8*AV$4/12))</f>
        <v>0</v>
      </c>
      <c r="AX8" s="188"/>
      <c r="AY8" s="49">
        <f t="shared" ref="AY8" si="29">IF(AZ$4=0,0,(AX8/AZ$4))</f>
        <v>0</v>
      </c>
      <c r="AZ8" s="50">
        <f t="shared" ref="AZ8" si="30">IF(AZ$4=0,0,(AY8*AY$4/12))</f>
        <v>0</v>
      </c>
      <c r="BA8" s="188">
        <v>6</v>
      </c>
      <c r="BB8" s="49">
        <f t="shared" ref="BB8" si="31">IF(BC$4=0,0,(BA8/BC$4))</f>
        <v>0</v>
      </c>
      <c r="BC8" s="50">
        <f t="shared" ref="BC8" si="32">IF(BC$4=0,0,(BB8*BB$4/12))</f>
        <v>0</v>
      </c>
      <c r="BD8" s="51">
        <f t="shared" ref="BD8" si="33">+AJ8+AN8+AQ8+AT8+AW8+AZ8+BC8</f>
        <v>0</v>
      </c>
    </row>
    <row r="9" spans="1:56">
      <c r="A9" s="32">
        <v>14</v>
      </c>
      <c r="B9" s="169" t="s">
        <v>166</v>
      </c>
      <c r="C9" s="170" t="s">
        <v>205</v>
      </c>
      <c r="D9" s="34" t="s">
        <v>414</v>
      </c>
      <c r="E9" s="35" t="s">
        <v>276</v>
      </c>
      <c r="F9" s="36">
        <v>25</v>
      </c>
      <c r="G9" s="73"/>
      <c r="H9" s="72" t="s">
        <v>124</v>
      </c>
      <c r="I9" s="74">
        <f>IF(H9=Tablas!$B$5,Tablas!$C$5,VLOOKUP(H9,Tablas!$B$5:$D$40,2,FALSE))</f>
        <v>19</v>
      </c>
      <c r="J9" s="71">
        <f>IF(I9=0,"",VLOOKUP(I9,Tablas!$C$5:$D$40,2,FALSE))</f>
        <v>21.72583333333333</v>
      </c>
      <c r="K9" s="37" t="str">
        <f t="shared" ref="K9:K92" si="34">IF(G9=0,"0",F9/G9)</f>
        <v>0</v>
      </c>
      <c r="L9" s="38">
        <f t="shared" ref="L9:L94" si="35">IF($Y9=3,$K9,0)+IF($Y9=4,$K9,0)+IF($Y9=5,$K9,0)+IF($Y9=6,$K9,0)+IF($Y9=7,$K9,0)+IF($Y9=10,$K9*2,0)+IF($Y9=12,$K9*2,0)+IF($Y9=14,$K9*2,0)+IF($Y9=21,$K9*3,0)+IF($Y9&lt;=1,$K9*$J9/21.75,0)+IF($Y9=15,$K9*3,0)+IF($Y9=42,$K9*6,0)+IF($Y9=28,$K9*4,0)</f>
        <v>0</v>
      </c>
      <c r="M9" s="38">
        <f t="shared" ref="M9:M94" si="36">IF($Y9=2,$K9,0)+IF($Y9=4,$K9,0)+IF($Y9=5,$K9,0)+IF($Y9=6,$K9,0)+IF($Y9=7,$K9,0)+IF($Y9=10,$K9*2,0)+IF($Y9=12,$K9*2,0)+IF($Y9=14,$K9*2,0)+IF($Y9=15,$K9*3,0)+IF($Y9=21,$K9*3,0)+IF($Y9&lt;=1,$K9*$J9/21.75,0)+IF($Y9=42,$K9*6,0)+IF($Y9=28,$K9*4,0)</f>
        <v>0</v>
      </c>
      <c r="N9" s="38">
        <f t="shared" ref="N9:N94" si="37">IF($Y9=3,$K9,0)+IF($Y9=4,$K9,0)+IF($Y9=5,$K9,0)+IF($Y9=6,$K9,0)+IF($Y9=7,$K9,0)+IF($Y9=10,$K9*2,0)+IF($Y9=12,$K9*2,0)+IF($Y9=14,$K9*2,0)+IF($Y9=21,$K9*3,0)+IF($Y9&lt;=1,$K9*$J9/21.75,0)+IF($Y9=15,$K9*3,0)+IF($Y9=42,$K9*6,0)+IF($Y9=28,$K9*4,0)</f>
        <v>0</v>
      </c>
      <c r="O9" s="38">
        <f t="shared" ref="O9:O94" si="38">IF($Y9=2,$K9,0)+IF($Y9=4,$K9,0)+IF($Y9=5,$K9,0)+IF($Y9=6,$K9,0)+IF($Y9=7,$K9,0)+IF($Y9=10,$K9*2,0)+IF($Y9=12,$K9*2,0)+IF($Y9=14,$K9*2,0)+IF($Y9=15,$K9*3,0)+IF($Y9=21,$K9*3,0)+IF($Y9&lt;=1,$K9*$J9/21.75,0)+IF($Y9=42,$K9*6,0)+IF($Y9=28,$K9*4,0)</f>
        <v>0</v>
      </c>
      <c r="P9" s="38">
        <f t="shared" ref="P9:P94" si="39">IF($Y9=3,$K9,0)+IF($Y9=4,$K9,0)+IF($Y9=5,$K9,0)+IF($Y9=6,$K9,0)+IF($Y9=7,$K9,0)+IF($Y9=10,$K9*2,0)+IF($Y9=12,$K9*2,0)+IF($Y9=14,$K9*2,0)+IF($Y9=21,$K9*3,0)+IF($Y9&lt;=1,$K9*$J9/21.75,0)+IF($Y9=15,$K9*3,0)+IF($Y9=42,$K9*6,0)+IF($Y9=28,$K9*4,0)</f>
        <v>0</v>
      </c>
      <c r="Q9" s="39">
        <v>1</v>
      </c>
      <c r="R9" s="40">
        <f t="shared" ref="R9:R92" si="40">(IF($Y9=6,$K9,)+IF($Y9=7,$K9,)+IF($Y9=12,$K9*2,)+IF($Y9=18,$K9*3,)+IF($Y9=28,$K9*4,0)+IF($Y9=21,$K9*3,)+IF($Y9=42,$K9*6,0)+IF($Y9=14,$K9*2,))*Q9</f>
        <v>0</v>
      </c>
      <c r="S9" s="39">
        <v>1</v>
      </c>
      <c r="T9" s="41">
        <f t="shared" ref="T9:T92" si="41">(IF($Y9=7,$K9,)+IF($Y9=21,$K9*3,)+IF($Y9=42,$K9*6,0)+IF($Y9=28,$K9*4,0)+IF($Y9=14,$K9*2,))*S9</f>
        <v>0</v>
      </c>
      <c r="U9" s="42">
        <f t="shared" ref="U9:U92" si="42">SUM(+L9+M9+N9+O9+P9+R9+T9)</f>
        <v>0</v>
      </c>
      <c r="V9" s="43">
        <f t="shared" ref="V9:V92" si="43">+U9*4.345</f>
        <v>0</v>
      </c>
      <c r="W9" s="193">
        <f t="shared" si="11"/>
        <v>11.25</v>
      </c>
      <c r="X9" s="44">
        <f t="shared" ref="X9:X92" si="44">IF(V9="","",$X$4*V9)</f>
        <v>0</v>
      </c>
      <c r="Y9" s="45">
        <f t="shared" ref="Y9:Y92" si="45">ROUND(J9/4.3452380952381,1)</f>
        <v>5</v>
      </c>
      <c r="Z9" s="46" t="s">
        <v>0</v>
      </c>
      <c r="AA9" s="39">
        <v>1</v>
      </c>
      <c r="AB9" s="47">
        <f t="shared" ref="AB9:AB92" si="46">+IF($Z9="M",$U9,IF($Z9="MT",$U9/2,IF(Z9="MN",$U9/2,IF($Z9="MTN",$U9/3,0))))*AA9</f>
        <v>0</v>
      </c>
      <c r="AC9" s="39">
        <v>1</v>
      </c>
      <c r="AD9" s="47">
        <f t="shared" ref="AD9:AD92" si="47">+IF($Z9="T",$U9,IF($Z9="MT",$U9/2,IF($Z9="TN",$U9/2,IF($Z9="MTN",$U9/3,0))))*AC9</f>
        <v>0</v>
      </c>
      <c r="AE9" s="39">
        <v>1</v>
      </c>
      <c r="AF9" s="47">
        <f t="shared" ref="AF9:AF92" si="48">+IF($Z9="N",$U9,IF($Z9="MN",$U9/2,IF($Z9="TN",$U9/2,IF($Z9="MTN",$U9/3,0))))*AE9</f>
        <v>0</v>
      </c>
      <c r="AG9" s="188"/>
      <c r="AH9" s="194">
        <f t="shared" ref="AH9:AH94" si="49">+$AI$4</f>
        <v>3</v>
      </c>
      <c r="AI9" s="49">
        <f t="shared" ref="AI9:AI92" si="50">IF(AJ$4=0,0,(AG9/AJ$4))</f>
        <v>0</v>
      </c>
      <c r="AJ9" s="50">
        <f t="shared" ref="AJ9:AJ92" si="51">IF(AJ$4=0,0,(AI9*AI$4/12))</f>
        <v>0</v>
      </c>
      <c r="AK9" s="188"/>
      <c r="AL9" s="194">
        <f t="shared" ref="AL9:AL94" si="52">+$AM$4</f>
        <v>3</v>
      </c>
      <c r="AM9" s="49">
        <f t="shared" ref="AM9:AM92" si="53">IF(AN$4=0,0,(AK9/AN$4))</f>
        <v>0</v>
      </c>
      <c r="AN9" s="50">
        <f t="shared" ref="AN9:AN92" si="54">IF(AN$4=0,0,(AM9*AM$4/12))</f>
        <v>0</v>
      </c>
      <c r="AO9" s="188">
        <v>25</v>
      </c>
      <c r="AP9" s="49">
        <f t="shared" ref="AP9:AP92" si="55">IF(AQ$4=0,0,(AO9/AQ$4))</f>
        <v>0</v>
      </c>
      <c r="AQ9" s="50">
        <f t="shared" ref="AQ9:AQ92" si="56">IF(AQ$4=0,0,(AP9*AP$4/12))</f>
        <v>0</v>
      </c>
      <c r="AR9" s="188"/>
      <c r="AS9" s="49">
        <f t="shared" ref="AS9:AS92" si="57">IF(AT$4=0,0,(AR9/AT$4))</f>
        <v>0</v>
      </c>
      <c r="AT9" s="50">
        <f t="shared" ref="AT9:AT92" si="58">IF(AT$4=0,0,(AS9*AS$4/12))</f>
        <v>0</v>
      </c>
      <c r="AU9" s="62"/>
      <c r="AV9" s="49">
        <f t="shared" ref="AV9:AV92" si="59">IF(AW$4=0,0,(AU9/AW$4))</f>
        <v>0</v>
      </c>
      <c r="AW9" s="50">
        <f t="shared" ref="AW9:AW92" si="60">IF(AW$4=0,0,(AV9*AV$4/12))</f>
        <v>0</v>
      </c>
      <c r="AX9" s="188"/>
      <c r="AY9" s="49">
        <f t="shared" ref="AY9:AY92" si="61">IF(AZ$4=0,0,(AX9/AZ$4))</f>
        <v>0</v>
      </c>
      <c r="AZ9" s="50">
        <f t="shared" ref="AZ9:AZ92" si="62">IF(AZ$4=0,0,(AY9*AY$4/12))</f>
        <v>0</v>
      </c>
      <c r="BA9" s="188">
        <v>0</v>
      </c>
      <c r="BB9" s="49">
        <f t="shared" ref="BB9:BB92" si="63">IF(BC$4=0,0,(BA9/BC$4))</f>
        <v>0</v>
      </c>
      <c r="BC9" s="50">
        <f t="shared" ref="BC9:BC92" si="64">IF(BC$4=0,0,(BB9*BB$4/12))</f>
        <v>0</v>
      </c>
      <c r="BD9" s="51">
        <f t="shared" ref="BD9:BD92" si="65">+AJ9+AN9+AQ9+AT9+AW9+AZ9+BC9</f>
        <v>0</v>
      </c>
    </row>
    <row r="10" spans="1:56">
      <c r="A10" s="32">
        <v>14</v>
      </c>
      <c r="B10" s="169" t="s">
        <v>166</v>
      </c>
      <c r="C10" s="170" t="s">
        <v>205</v>
      </c>
      <c r="D10" s="34" t="s">
        <v>415</v>
      </c>
      <c r="E10" s="35" t="s">
        <v>276</v>
      </c>
      <c r="F10" s="36">
        <v>23</v>
      </c>
      <c r="G10" s="73"/>
      <c r="H10" s="72" t="s">
        <v>124</v>
      </c>
      <c r="I10" s="74">
        <f>IF(H10=Tablas!$B$5,Tablas!$C$5,VLOOKUP(H10,Tablas!$B$5:$D$40,2,FALSE))</f>
        <v>19</v>
      </c>
      <c r="J10" s="71">
        <f>IF(I10=0,"",VLOOKUP(I10,Tablas!$C$5:$D$40,2,FALSE))</f>
        <v>21.72583333333333</v>
      </c>
      <c r="K10" s="37" t="str">
        <f t="shared" si="34"/>
        <v>0</v>
      </c>
      <c r="L10" s="38">
        <f t="shared" si="35"/>
        <v>0</v>
      </c>
      <c r="M10" s="38">
        <f t="shared" si="36"/>
        <v>0</v>
      </c>
      <c r="N10" s="38">
        <f t="shared" si="37"/>
        <v>0</v>
      </c>
      <c r="O10" s="38">
        <f t="shared" si="38"/>
        <v>0</v>
      </c>
      <c r="P10" s="38">
        <f t="shared" si="39"/>
        <v>0</v>
      </c>
      <c r="Q10" s="39">
        <v>1</v>
      </c>
      <c r="R10" s="40">
        <f t="shared" si="40"/>
        <v>0</v>
      </c>
      <c r="S10" s="39">
        <v>1</v>
      </c>
      <c r="T10" s="41">
        <f t="shared" si="41"/>
        <v>0</v>
      </c>
      <c r="U10" s="42">
        <f t="shared" si="42"/>
        <v>0</v>
      </c>
      <c r="V10" s="43">
        <f t="shared" si="43"/>
        <v>0</v>
      </c>
      <c r="W10" s="193">
        <f t="shared" si="11"/>
        <v>11.25</v>
      </c>
      <c r="X10" s="44">
        <f t="shared" si="44"/>
        <v>0</v>
      </c>
      <c r="Y10" s="45">
        <f t="shared" si="45"/>
        <v>5</v>
      </c>
      <c r="Z10" s="46" t="s">
        <v>0</v>
      </c>
      <c r="AA10" s="39">
        <v>1</v>
      </c>
      <c r="AB10" s="47">
        <f t="shared" si="46"/>
        <v>0</v>
      </c>
      <c r="AC10" s="39">
        <v>1</v>
      </c>
      <c r="AD10" s="47">
        <f t="shared" si="47"/>
        <v>0</v>
      </c>
      <c r="AE10" s="39">
        <v>1</v>
      </c>
      <c r="AF10" s="47">
        <f t="shared" si="48"/>
        <v>0</v>
      </c>
      <c r="AG10" s="188">
        <v>10</v>
      </c>
      <c r="AH10" s="194">
        <f t="shared" si="49"/>
        <v>3</v>
      </c>
      <c r="AI10" s="49">
        <f t="shared" si="50"/>
        <v>0</v>
      </c>
      <c r="AJ10" s="50">
        <f t="shared" si="51"/>
        <v>0</v>
      </c>
      <c r="AK10" s="188"/>
      <c r="AL10" s="194">
        <f t="shared" si="52"/>
        <v>3</v>
      </c>
      <c r="AM10" s="49">
        <f t="shared" si="53"/>
        <v>0</v>
      </c>
      <c r="AN10" s="50">
        <f t="shared" si="54"/>
        <v>0</v>
      </c>
      <c r="AO10" s="188">
        <v>23</v>
      </c>
      <c r="AP10" s="49">
        <f t="shared" si="55"/>
        <v>0</v>
      </c>
      <c r="AQ10" s="50">
        <f t="shared" si="56"/>
        <v>0</v>
      </c>
      <c r="AR10" s="188"/>
      <c r="AS10" s="49">
        <f t="shared" si="57"/>
        <v>0</v>
      </c>
      <c r="AT10" s="50">
        <f t="shared" si="58"/>
        <v>0</v>
      </c>
      <c r="AU10" s="62"/>
      <c r="AV10" s="49">
        <f t="shared" si="59"/>
        <v>0</v>
      </c>
      <c r="AW10" s="50">
        <f t="shared" si="60"/>
        <v>0</v>
      </c>
      <c r="AX10" s="188"/>
      <c r="AY10" s="49">
        <f t="shared" si="61"/>
        <v>0</v>
      </c>
      <c r="AZ10" s="50">
        <f t="shared" si="62"/>
        <v>0</v>
      </c>
      <c r="BA10" s="188">
        <v>0</v>
      </c>
      <c r="BB10" s="49">
        <f t="shared" si="63"/>
        <v>0</v>
      </c>
      <c r="BC10" s="50">
        <f t="shared" si="64"/>
        <v>0</v>
      </c>
      <c r="BD10" s="51">
        <f t="shared" si="65"/>
        <v>0</v>
      </c>
    </row>
    <row r="11" spans="1:56">
      <c r="A11" s="32">
        <v>14</v>
      </c>
      <c r="B11" s="169" t="s">
        <v>166</v>
      </c>
      <c r="C11" s="170" t="s">
        <v>205</v>
      </c>
      <c r="D11" s="34" t="s">
        <v>215</v>
      </c>
      <c r="E11" s="35" t="s">
        <v>276</v>
      </c>
      <c r="F11" s="36">
        <v>5</v>
      </c>
      <c r="G11" s="73"/>
      <c r="H11" s="72" t="s">
        <v>148</v>
      </c>
      <c r="I11" s="74">
        <f>IF(H11=Tablas!$B$5,Tablas!$C$5,VLOOKUP(H11,Tablas!$B$5:$D$40,2,FALSE))</f>
        <v>26</v>
      </c>
      <c r="J11" s="71">
        <f>IF(I11=0,"",VLOOKUP(I11,Tablas!$C$5:$D$40,2,FALSE))</f>
        <v>4.3452380952380958</v>
      </c>
      <c r="K11" s="37" t="str">
        <f t="shared" si="34"/>
        <v>0</v>
      </c>
      <c r="L11" s="38">
        <f t="shared" si="35"/>
        <v>0</v>
      </c>
      <c r="M11" s="38">
        <f t="shared" si="36"/>
        <v>0</v>
      </c>
      <c r="N11" s="38">
        <f t="shared" si="37"/>
        <v>0</v>
      </c>
      <c r="O11" s="38">
        <f t="shared" si="38"/>
        <v>0</v>
      </c>
      <c r="P11" s="38">
        <f t="shared" si="39"/>
        <v>0</v>
      </c>
      <c r="Q11" s="39">
        <v>1</v>
      </c>
      <c r="R11" s="40">
        <f t="shared" si="40"/>
        <v>0</v>
      </c>
      <c r="S11" s="39">
        <v>1</v>
      </c>
      <c r="T11" s="41">
        <f t="shared" si="41"/>
        <v>0</v>
      </c>
      <c r="U11" s="42">
        <f t="shared" si="42"/>
        <v>0</v>
      </c>
      <c r="V11" s="43">
        <f t="shared" si="43"/>
        <v>0</v>
      </c>
      <c r="W11" s="193">
        <f t="shared" si="11"/>
        <v>11.25</v>
      </c>
      <c r="X11" s="44">
        <f t="shared" si="44"/>
        <v>0</v>
      </c>
      <c r="Y11" s="45">
        <f t="shared" si="45"/>
        <v>1</v>
      </c>
      <c r="Z11" s="46" t="s">
        <v>0</v>
      </c>
      <c r="AA11" s="39">
        <v>1</v>
      </c>
      <c r="AB11" s="47">
        <f t="shared" si="46"/>
        <v>0</v>
      </c>
      <c r="AC11" s="39">
        <v>1</v>
      </c>
      <c r="AD11" s="47">
        <f t="shared" si="47"/>
        <v>0</v>
      </c>
      <c r="AE11" s="39">
        <v>1</v>
      </c>
      <c r="AF11" s="47">
        <f t="shared" si="48"/>
        <v>0</v>
      </c>
      <c r="AG11" s="188"/>
      <c r="AH11" s="194">
        <f t="shared" si="49"/>
        <v>3</v>
      </c>
      <c r="AI11" s="49">
        <f t="shared" si="50"/>
        <v>0</v>
      </c>
      <c r="AJ11" s="50">
        <f t="shared" si="51"/>
        <v>0</v>
      </c>
      <c r="AK11" s="188"/>
      <c r="AL11" s="194">
        <f t="shared" si="52"/>
        <v>3</v>
      </c>
      <c r="AM11" s="49">
        <f t="shared" si="53"/>
        <v>0</v>
      </c>
      <c r="AN11" s="50">
        <f t="shared" si="54"/>
        <v>0</v>
      </c>
      <c r="AO11" s="188">
        <v>5</v>
      </c>
      <c r="AP11" s="49">
        <f t="shared" si="55"/>
        <v>0</v>
      </c>
      <c r="AQ11" s="50">
        <f t="shared" si="56"/>
        <v>0</v>
      </c>
      <c r="AR11" s="188"/>
      <c r="AS11" s="49">
        <f t="shared" si="57"/>
        <v>0</v>
      </c>
      <c r="AT11" s="50">
        <f t="shared" si="58"/>
        <v>0</v>
      </c>
      <c r="AU11" s="62"/>
      <c r="AV11" s="49">
        <f t="shared" si="59"/>
        <v>0</v>
      </c>
      <c r="AW11" s="50">
        <f t="shared" si="60"/>
        <v>0</v>
      </c>
      <c r="AX11" s="188"/>
      <c r="AY11" s="49">
        <f t="shared" si="61"/>
        <v>0</v>
      </c>
      <c r="AZ11" s="50">
        <f t="shared" si="62"/>
        <v>0</v>
      </c>
      <c r="BA11" s="188">
        <v>0</v>
      </c>
      <c r="BB11" s="49">
        <f t="shared" si="63"/>
        <v>0</v>
      </c>
      <c r="BC11" s="50">
        <f t="shared" si="64"/>
        <v>0</v>
      </c>
      <c r="BD11" s="51">
        <f t="shared" si="65"/>
        <v>0</v>
      </c>
    </row>
    <row r="12" spans="1:56">
      <c r="A12" s="32">
        <v>14</v>
      </c>
      <c r="B12" s="169" t="s">
        <v>166</v>
      </c>
      <c r="C12" s="170" t="s">
        <v>205</v>
      </c>
      <c r="D12" s="34" t="s">
        <v>220</v>
      </c>
      <c r="E12" s="35" t="s">
        <v>276</v>
      </c>
      <c r="F12" s="36">
        <v>25</v>
      </c>
      <c r="G12" s="73"/>
      <c r="H12" s="72" t="s">
        <v>124</v>
      </c>
      <c r="I12" s="74">
        <f>IF(H12=Tablas!$B$5,Tablas!$C$5,VLOOKUP(H12,Tablas!$B$5:$D$40,2,FALSE))</f>
        <v>19</v>
      </c>
      <c r="J12" s="71">
        <f>IF(I12=0,"",VLOOKUP(I12,Tablas!$C$5:$D$40,2,FALSE))</f>
        <v>21.72583333333333</v>
      </c>
      <c r="K12" s="37" t="str">
        <f t="shared" si="34"/>
        <v>0</v>
      </c>
      <c r="L12" s="38">
        <f t="shared" si="35"/>
        <v>0</v>
      </c>
      <c r="M12" s="38">
        <f t="shared" si="36"/>
        <v>0</v>
      </c>
      <c r="N12" s="38">
        <f t="shared" si="37"/>
        <v>0</v>
      </c>
      <c r="O12" s="38">
        <f t="shared" si="38"/>
        <v>0</v>
      </c>
      <c r="P12" s="38">
        <f t="shared" si="39"/>
        <v>0</v>
      </c>
      <c r="Q12" s="39">
        <v>1</v>
      </c>
      <c r="R12" s="40">
        <f t="shared" si="40"/>
        <v>0</v>
      </c>
      <c r="S12" s="39">
        <v>1</v>
      </c>
      <c r="T12" s="41">
        <f t="shared" si="41"/>
        <v>0</v>
      </c>
      <c r="U12" s="42">
        <f t="shared" si="42"/>
        <v>0</v>
      </c>
      <c r="V12" s="43">
        <f t="shared" si="43"/>
        <v>0</v>
      </c>
      <c r="W12" s="193">
        <f t="shared" si="11"/>
        <v>11.25</v>
      </c>
      <c r="X12" s="44">
        <f t="shared" si="44"/>
        <v>0</v>
      </c>
      <c r="Y12" s="45">
        <f t="shared" si="45"/>
        <v>5</v>
      </c>
      <c r="Z12" s="46" t="s">
        <v>0</v>
      </c>
      <c r="AA12" s="39">
        <v>1</v>
      </c>
      <c r="AB12" s="47">
        <f t="shared" si="46"/>
        <v>0</v>
      </c>
      <c r="AC12" s="39">
        <v>1</v>
      </c>
      <c r="AD12" s="47">
        <f t="shared" si="47"/>
        <v>0</v>
      </c>
      <c r="AE12" s="39">
        <v>1</v>
      </c>
      <c r="AF12" s="47">
        <f t="shared" si="48"/>
        <v>0</v>
      </c>
      <c r="AG12" s="188"/>
      <c r="AH12" s="194">
        <f t="shared" si="49"/>
        <v>3</v>
      </c>
      <c r="AI12" s="49">
        <f t="shared" si="50"/>
        <v>0</v>
      </c>
      <c r="AJ12" s="50">
        <f t="shared" si="51"/>
        <v>0</v>
      </c>
      <c r="AK12" s="188"/>
      <c r="AL12" s="194">
        <f t="shared" si="52"/>
        <v>3</v>
      </c>
      <c r="AM12" s="49">
        <f t="shared" si="53"/>
        <v>0</v>
      </c>
      <c r="AN12" s="50">
        <f t="shared" si="54"/>
        <v>0</v>
      </c>
      <c r="AO12" s="188">
        <v>25</v>
      </c>
      <c r="AP12" s="49">
        <f t="shared" si="55"/>
        <v>0</v>
      </c>
      <c r="AQ12" s="50">
        <f t="shared" si="56"/>
        <v>0</v>
      </c>
      <c r="AR12" s="188"/>
      <c r="AS12" s="49">
        <f t="shared" si="57"/>
        <v>0</v>
      </c>
      <c r="AT12" s="50">
        <f t="shared" si="58"/>
        <v>0</v>
      </c>
      <c r="AU12" s="62"/>
      <c r="AV12" s="49">
        <f t="shared" si="59"/>
        <v>0</v>
      </c>
      <c r="AW12" s="50">
        <f t="shared" si="60"/>
        <v>0</v>
      </c>
      <c r="AX12" s="188"/>
      <c r="AY12" s="49">
        <f t="shared" si="61"/>
        <v>0</v>
      </c>
      <c r="AZ12" s="50">
        <f t="shared" si="62"/>
        <v>0</v>
      </c>
      <c r="BA12" s="188">
        <v>0</v>
      </c>
      <c r="BB12" s="49">
        <f t="shared" si="63"/>
        <v>0</v>
      </c>
      <c r="BC12" s="50">
        <f t="shared" si="64"/>
        <v>0</v>
      </c>
      <c r="BD12" s="51">
        <f t="shared" si="65"/>
        <v>0</v>
      </c>
    </row>
    <row r="13" spans="1:56">
      <c r="A13" s="32">
        <v>14</v>
      </c>
      <c r="B13" s="169" t="s">
        <v>166</v>
      </c>
      <c r="C13" s="170" t="s">
        <v>205</v>
      </c>
      <c r="D13" s="34" t="s">
        <v>416</v>
      </c>
      <c r="E13" s="35" t="s">
        <v>276</v>
      </c>
      <c r="F13" s="36">
        <v>21</v>
      </c>
      <c r="G13" s="73"/>
      <c r="H13" s="72" t="s">
        <v>148</v>
      </c>
      <c r="I13" s="74">
        <f>IF(H13=Tablas!$B$5,Tablas!$C$5,VLOOKUP(H13,Tablas!$B$5:$D$40,2,FALSE))</f>
        <v>26</v>
      </c>
      <c r="J13" s="71">
        <f>IF(I13=0,"",VLOOKUP(I13,Tablas!$C$5:$D$40,2,FALSE))</f>
        <v>4.3452380952380958</v>
      </c>
      <c r="K13" s="37" t="str">
        <f t="shared" si="34"/>
        <v>0</v>
      </c>
      <c r="L13" s="38">
        <f t="shared" si="35"/>
        <v>0</v>
      </c>
      <c r="M13" s="38">
        <f t="shared" si="36"/>
        <v>0</v>
      </c>
      <c r="N13" s="38">
        <f t="shared" si="37"/>
        <v>0</v>
      </c>
      <c r="O13" s="38">
        <f t="shared" si="38"/>
        <v>0</v>
      </c>
      <c r="P13" s="38">
        <f t="shared" si="39"/>
        <v>0</v>
      </c>
      <c r="Q13" s="39">
        <v>1</v>
      </c>
      <c r="R13" s="40">
        <f t="shared" si="40"/>
        <v>0</v>
      </c>
      <c r="S13" s="39">
        <v>1</v>
      </c>
      <c r="T13" s="41">
        <f t="shared" si="41"/>
        <v>0</v>
      </c>
      <c r="U13" s="42">
        <f t="shared" si="42"/>
        <v>0</v>
      </c>
      <c r="V13" s="43">
        <f t="shared" si="43"/>
        <v>0</v>
      </c>
      <c r="W13" s="193">
        <f t="shared" si="11"/>
        <v>11.25</v>
      </c>
      <c r="X13" s="44">
        <f t="shared" si="44"/>
        <v>0</v>
      </c>
      <c r="Y13" s="45">
        <f t="shared" si="45"/>
        <v>1</v>
      </c>
      <c r="Z13" s="46" t="s">
        <v>0</v>
      </c>
      <c r="AA13" s="39">
        <v>1</v>
      </c>
      <c r="AB13" s="47">
        <f t="shared" si="46"/>
        <v>0</v>
      </c>
      <c r="AC13" s="39">
        <v>1</v>
      </c>
      <c r="AD13" s="47">
        <f t="shared" si="47"/>
        <v>0</v>
      </c>
      <c r="AE13" s="39">
        <v>1</v>
      </c>
      <c r="AF13" s="47">
        <f t="shared" si="48"/>
        <v>0</v>
      </c>
      <c r="AG13" s="188"/>
      <c r="AH13" s="194">
        <f t="shared" si="49"/>
        <v>3</v>
      </c>
      <c r="AI13" s="49">
        <f t="shared" si="50"/>
        <v>0</v>
      </c>
      <c r="AJ13" s="50">
        <f t="shared" si="51"/>
        <v>0</v>
      </c>
      <c r="AK13" s="188"/>
      <c r="AL13" s="194">
        <f t="shared" si="52"/>
        <v>3</v>
      </c>
      <c r="AM13" s="49">
        <f t="shared" si="53"/>
        <v>0</v>
      </c>
      <c r="AN13" s="50">
        <f t="shared" si="54"/>
        <v>0</v>
      </c>
      <c r="AO13" s="188">
        <v>21</v>
      </c>
      <c r="AP13" s="49">
        <f t="shared" si="55"/>
        <v>0</v>
      </c>
      <c r="AQ13" s="50">
        <f t="shared" si="56"/>
        <v>0</v>
      </c>
      <c r="AR13" s="188"/>
      <c r="AS13" s="49">
        <f t="shared" si="57"/>
        <v>0</v>
      </c>
      <c r="AT13" s="50">
        <f t="shared" si="58"/>
        <v>0</v>
      </c>
      <c r="AU13" s="62"/>
      <c r="AV13" s="49">
        <f t="shared" si="59"/>
        <v>0</v>
      </c>
      <c r="AW13" s="50">
        <f t="shared" si="60"/>
        <v>0</v>
      </c>
      <c r="AX13" s="188"/>
      <c r="AY13" s="49">
        <f t="shared" si="61"/>
        <v>0</v>
      </c>
      <c r="AZ13" s="50">
        <f t="shared" si="62"/>
        <v>0</v>
      </c>
      <c r="BA13" s="188">
        <v>0</v>
      </c>
      <c r="BB13" s="49">
        <f t="shared" si="63"/>
        <v>0</v>
      </c>
      <c r="BC13" s="50">
        <f t="shared" si="64"/>
        <v>0</v>
      </c>
      <c r="BD13" s="51">
        <f t="shared" si="65"/>
        <v>0</v>
      </c>
    </row>
    <row r="14" spans="1:56">
      <c r="A14" s="32">
        <v>14</v>
      </c>
      <c r="B14" s="169" t="s">
        <v>166</v>
      </c>
      <c r="C14" s="170" t="s">
        <v>205</v>
      </c>
      <c r="D14" s="34" t="s">
        <v>289</v>
      </c>
      <c r="E14" s="35" t="s">
        <v>276</v>
      </c>
      <c r="F14" s="36">
        <v>18</v>
      </c>
      <c r="G14" s="73"/>
      <c r="H14" s="72" t="s">
        <v>124</v>
      </c>
      <c r="I14" s="74">
        <f>IF(H14=Tablas!$B$5,Tablas!$C$5,VLOOKUP(H14,Tablas!$B$5:$D$40,2,FALSE))</f>
        <v>19</v>
      </c>
      <c r="J14" s="71">
        <f>IF(I14=0,"",VLOOKUP(I14,Tablas!$C$5:$D$40,2,FALSE))</f>
        <v>21.72583333333333</v>
      </c>
      <c r="K14" s="37" t="str">
        <f t="shared" si="34"/>
        <v>0</v>
      </c>
      <c r="L14" s="38">
        <f t="shared" si="35"/>
        <v>0</v>
      </c>
      <c r="M14" s="38">
        <f t="shared" si="36"/>
        <v>0</v>
      </c>
      <c r="N14" s="38">
        <f t="shared" si="37"/>
        <v>0</v>
      </c>
      <c r="O14" s="38">
        <f t="shared" si="38"/>
        <v>0</v>
      </c>
      <c r="P14" s="38">
        <f t="shared" si="39"/>
        <v>0</v>
      </c>
      <c r="Q14" s="39">
        <v>1</v>
      </c>
      <c r="R14" s="40">
        <f t="shared" si="40"/>
        <v>0</v>
      </c>
      <c r="S14" s="39">
        <v>1</v>
      </c>
      <c r="T14" s="41">
        <f t="shared" si="41"/>
        <v>0</v>
      </c>
      <c r="U14" s="42">
        <f t="shared" si="42"/>
        <v>0</v>
      </c>
      <c r="V14" s="43">
        <f t="shared" si="43"/>
        <v>0</v>
      </c>
      <c r="W14" s="193">
        <f t="shared" si="11"/>
        <v>11.25</v>
      </c>
      <c r="X14" s="44">
        <f t="shared" si="44"/>
        <v>0</v>
      </c>
      <c r="Y14" s="45">
        <f t="shared" si="45"/>
        <v>5</v>
      </c>
      <c r="Z14" s="46" t="s">
        <v>0</v>
      </c>
      <c r="AA14" s="39">
        <v>1</v>
      </c>
      <c r="AB14" s="47">
        <f t="shared" si="46"/>
        <v>0</v>
      </c>
      <c r="AC14" s="39">
        <v>1</v>
      </c>
      <c r="AD14" s="47">
        <f t="shared" si="47"/>
        <v>0</v>
      </c>
      <c r="AE14" s="39">
        <v>1</v>
      </c>
      <c r="AF14" s="47">
        <f t="shared" si="48"/>
        <v>0</v>
      </c>
      <c r="AG14" s="188"/>
      <c r="AH14" s="194">
        <f t="shared" si="49"/>
        <v>3</v>
      </c>
      <c r="AI14" s="49">
        <f t="shared" si="50"/>
        <v>0</v>
      </c>
      <c r="AJ14" s="50">
        <f t="shared" si="51"/>
        <v>0</v>
      </c>
      <c r="AK14" s="188"/>
      <c r="AL14" s="194">
        <f t="shared" si="52"/>
        <v>3</v>
      </c>
      <c r="AM14" s="49">
        <f t="shared" si="53"/>
        <v>0</v>
      </c>
      <c r="AN14" s="50">
        <f t="shared" si="54"/>
        <v>0</v>
      </c>
      <c r="AO14" s="188">
        <v>18</v>
      </c>
      <c r="AP14" s="49">
        <f t="shared" si="55"/>
        <v>0</v>
      </c>
      <c r="AQ14" s="50">
        <f t="shared" si="56"/>
        <v>0</v>
      </c>
      <c r="AR14" s="188"/>
      <c r="AS14" s="49">
        <f t="shared" si="57"/>
        <v>0</v>
      </c>
      <c r="AT14" s="50">
        <f t="shared" si="58"/>
        <v>0</v>
      </c>
      <c r="AU14" s="62"/>
      <c r="AV14" s="49">
        <f t="shared" si="59"/>
        <v>0</v>
      </c>
      <c r="AW14" s="50">
        <f t="shared" si="60"/>
        <v>0</v>
      </c>
      <c r="AX14" s="188"/>
      <c r="AY14" s="49">
        <f t="shared" si="61"/>
        <v>0</v>
      </c>
      <c r="AZ14" s="50">
        <f t="shared" si="62"/>
        <v>0</v>
      </c>
      <c r="BA14" s="188">
        <v>0</v>
      </c>
      <c r="BB14" s="49">
        <f t="shared" si="63"/>
        <v>0</v>
      </c>
      <c r="BC14" s="50">
        <f t="shared" si="64"/>
        <v>0</v>
      </c>
      <c r="BD14" s="51">
        <f t="shared" si="65"/>
        <v>0</v>
      </c>
    </row>
    <row r="15" spans="1:56">
      <c r="A15" s="32">
        <v>14</v>
      </c>
      <c r="B15" s="169" t="s">
        <v>166</v>
      </c>
      <c r="C15" s="170" t="s">
        <v>205</v>
      </c>
      <c r="D15" s="34" t="s">
        <v>417</v>
      </c>
      <c r="E15" s="35" t="s">
        <v>276</v>
      </c>
      <c r="F15" s="36">
        <v>25</v>
      </c>
      <c r="G15" s="73"/>
      <c r="H15" s="72" t="s">
        <v>148</v>
      </c>
      <c r="I15" s="74">
        <f>IF(H15=Tablas!$B$5,Tablas!$C$5,VLOOKUP(H15,Tablas!$B$5:$D$40,2,FALSE))</f>
        <v>26</v>
      </c>
      <c r="J15" s="71">
        <f>IF(I15=0,"",VLOOKUP(I15,Tablas!$C$5:$D$40,2,FALSE))</f>
        <v>4.3452380952380958</v>
      </c>
      <c r="K15" s="37" t="str">
        <f t="shared" si="34"/>
        <v>0</v>
      </c>
      <c r="L15" s="38">
        <f t="shared" si="35"/>
        <v>0</v>
      </c>
      <c r="M15" s="38">
        <f t="shared" si="36"/>
        <v>0</v>
      </c>
      <c r="N15" s="38">
        <f t="shared" si="37"/>
        <v>0</v>
      </c>
      <c r="O15" s="38">
        <f t="shared" si="38"/>
        <v>0</v>
      </c>
      <c r="P15" s="38">
        <f t="shared" si="39"/>
        <v>0</v>
      </c>
      <c r="Q15" s="39">
        <v>1</v>
      </c>
      <c r="R15" s="40">
        <f t="shared" si="40"/>
        <v>0</v>
      </c>
      <c r="S15" s="39">
        <v>1</v>
      </c>
      <c r="T15" s="41">
        <f t="shared" si="41"/>
        <v>0</v>
      </c>
      <c r="U15" s="42">
        <f t="shared" si="42"/>
        <v>0</v>
      </c>
      <c r="V15" s="43">
        <f t="shared" si="43"/>
        <v>0</v>
      </c>
      <c r="W15" s="193">
        <f t="shared" si="11"/>
        <v>11.25</v>
      </c>
      <c r="X15" s="44">
        <f t="shared" si="44"/>
        <v>0</v>
      </c>
      <c r="Y15" s="45">
        <f t="shared" si="45"/>
        <v>1</v>
      </c>
      <c r="Z15" s="46" t="s">
        <v>0</v>
      </c>
      <c r="AA15" s="39">
        <v>1</v>
      </c>
      <c r="AB15" s="47">
        <f t="shared" si="46"/>
        <v>0</v>
      </c>
      <c r="AC15" s="39">
        <v>1</v>
      </c>
      <c r="AD15" s="47">
        <f t="shared" si="47"/>
        <v>0</v>
      </c>
      <c r="AE15" s="39">
        <v>1</v>
      </c>
      <c r="AF15" s="47">
        <f t="shared" si="48"/>
        <v>0</v>
      </c>
      <c r="AG15" s="188"/>
      <c r="AH15" s="194">
        <f t="shared" si="49"/>
        <v>3</v>
      </c>
      <c r="AI15" s="49">
        <f t="shared" si="50"/>
        <v>0</v>
      </c>
      <c r="AJ15" s="50">
        <f t="shared" si="51"/>
        <v>0</v>
      </c>
      <c r="AK15" s="188"/>
      <c r="AL15" s="194">
        <f t="shared" si="52"/>
        <v>3</v>
      </c>
      <c r="AM15" s="49">
        <f t="shared" si="53"/>
        <v>0</v>
      </c>
      <c r="AN15" s="50">
        <f t="shared" si="54"/>
        <v>0</v>
      </c>
      <c r="AO15" s="188">
        <v>25</v>
      </c>
      <c r="AP15" s="49">
        <f t="shared" si="55"/>
        <v>0</v>
      </c>
      <c r="AQ15" s="50">
        <f t="shared" si="56"/>
        <v>0</v>
      </c>
      <c r="AR15" s="188"/>
      <c r="AS15" s="49">
        <f t="shared" si="57"/>
        <v>0</v>
      </c>
      <c r="AT15" s="50">
        <f t="shared" si="58"/>
        <v>0</v>
      </c>
      <c r="AU15" s="62"/>
      <c r="AV15" s="49">
        <f t="shared" si="59"/>
        <v>0</v>
      </c>
      <c r="AW15" s="50">
        <f t="shared" si="60"/>
        <v>0</v>
      </c>
      <c r="AX15" s="188"/>
      <c r="AY15" s="49">
        <f t="shared" si="61"/>
        <v>0</v>
      </c>
      <c r="AZ15" s="50">
        <f t="shared" si="62"/>
        <v>0</v>
      </c>
      <c r="BA15" s="188">
        <v>0</v>
      </c>
      <c r="BB15" s="49">
        <f t="shared" si="63"/>
        <v>0</v>
      </c>
      <c r="BC15" s="50">
        <f t="shared" si="64"/>
        <v>0</v>
      </c>
      <c r="BD15" s="51">
        <f t="shared" si="65"/>
        <v>0</v>
      </c>
    </row>
    <row r="16" spans="1:56">
      <c r="A16" s="32">
        <v>14</v>
      </c>
      <c r="B16" s="169" t="s">
        <v>166</v>
      </c>
      <c r="C16" s="170" t="s">
        <v>205</v>
      </c>
      <c r="D16" s="34" t="s">
        <v>418</v>
      </c>
      <c r="E16" s="35" t="s">
        <v>276</v>
      </c>
      <c r="F16" s="36">
        <v>40</v>
      </c>
      <c r="G16" s="73"/>
      <c r="H16" s="72" t="s">
        <v>148</v>
      </c>
      <c r="I16" s="74">
        <f>IF(H16=Tablas!$B$5,Tablas!$C$5,VLOOKUP(H16,Tablas!$B$5:$D$40,2,FALSE))</f>
        <v>26</v>
      </c>
      <c r="J16" s="71">
        <f>IF(I16=0,"",VLOOKUP(I16,Tablas!$C$5:$D$40,2,FALSE))</f>
        <v>4.3452380952380958</v>
      </c>
      <c r="K16" s="37" t="str">
        <f t="shared" si="34"/>
        <v>0</v>
      </c>
      <c r="L16" s="38">
        <f t="shared" si="35"/>
        <v>0</v>
      </c>
      <c r="M16" s="38">
        <f t="shared" si="36"/>
        <v>0</v>
      </c>
      <c r="N16" s="38">
        <f t="shared" si="37"/>
        <v>0</v>
      </c>
      <c r="O16" s="38">
        <f t="shared" si="38"/>
        <v>0</v>
      </c>
      <c r="P16" s="38">
        <f t="shared" si="39"/>
        <v>0</v>
      </c>
      <c r="Q16" s="39">
        <v>1</v>
      </c>
      <c r="R16" s="40">
        <f t="shared" si="40"/>
        <v>0</v>
      </c>
      <c r="S16" s="39">
        <v>1</v>
      </c>
      <c r="T16" s="41">
        <f t="shared" si="41"/>
        <v>0</v>
      </c>
      <c r="U16" s="42">
        <f t="shared" si="42"/>
        <v>0</v>
      </c>
      <c r="V16" s="43">
        <f t="shared" si="43"/>
        <v>0</v>
      </c>
      <c r="W16" s="193">
        <f t="shared" si="11"/>
        <v>11.25</v>
      </c>
      <c r="X16" s="44">
        <f t="shared" si="44"/>
        <v>0</v>
      </c>
      <c r="Y16" s="45">
        <f t="shared" si="45"/>
        <v>1</v>
      </c>
      <c r="Z16" s="46" t="s">
        <v>0</v>
      </c>
      <c r="AA16" s="39">
        <v>1</v>
      </c>
      <c r="AB16" s="47">
        <f t="shared" si="46"/>
        <v>0</v>
      </c>
      <c r="AC16" s="39">
        <v>1</v>
      </c>
      <c r="AD16" s="47">
        <f t="shared" si="47"/>
        <v>0</v>
      </c>
      <c r="AE16" s="39">
        <v>1</v>
      </c>
      <c r="AF16" s="47">
        <f t="shared" si="48"/>
        <v>0</v>
      </c>
      <c r="AG16" s="188"/>
      <c r="AH16" s="194">
        <f t="shared" si="49"/>
        <v>3</v>
      </c>
      <c r="AI16" s="49">
        <f t="shared" si="50"/>
        <v>0</v>
      </c>
      <c r="AJ16" s="50">
        <f t="shared" si="51"/>
        <v>0</v>
      </c>
      <c r="AK16" s="188"/>
      <c r="AL16" s="194">
        <f t="shared" si="52"/>
        <v>3</v>
      </c>
      <c r="AM16" s="49">
        <f t="shared" si="53"/>
        <v>0</v>
      </c>
      <c r="AN16" s="50">
        <f t="shared" si="54"/>
        <v>0</v>
      </c>
      <c r="AO16" s="188">
        <v>40</v>
      </c>
      <c r="AP16" s="49">
        <f t="shared" si="55"/>
        <v>0</v>
      </c>
      <c r="AQ16" s="50">
        <f t="shared" si="56"/>
        <v>0</v>
      </c>
      <c r="AR16" s="188"/>
      <c r="AS16" s="49">
        <f t="shared" si="57"/>
        <v>0</v>
      </c>
      <c r="AT16" s="50">
        <f t="shared" si="58"/>
        <v>0</v>
      </c>
      <c r="AU16" s="62"/>
      <c r="AV16" s="49">
        <f t="shared" si="59"/>
        <v>0</v>
      </c>
      <c r="AW16" s="50">
        <f t="shared" si="60"/>
        <v>0</v>
      </c>
      <c r="AX16" s="188"/>
      <c r="AY16" s="49">
        <f t="shared" si="61"/>
        <v>0</v>
      </c>
      <c r="AZ16" s="50">
        <f t="shared" si="62"/>
        <v>0</v>
      </c>
      <c r="BA16" s="188">
        <v>0</v>
      </c>
      <c r="BB16" s="49">
        <f t="shared" si="63"/>
        <v>0</v>
      </c>
      <c r="BC16" s="50">
        <f t="shared" si="64"/>
        <v>0</v>
      </c>
      <c r="BD16" s="51">
        <f t="shared" si="65"/>
        <v>0</v>
      </c>
    </row>
    <row r="17" spans="1:56">
      <c r="A17" s="32">
        <v>14</v>
      </c>
      <c r="B17" s="169" t="s">
        <v>166</v>
      </c>
      <c r="C17" s="170" t="s">
        <v>205</v>
      </c>
      <c r="D17" s="34" t="s">
        <v>419</v>
      </c>
      <c r="E17" s="35" t="s">
        <v>276</v>
      </c>
      <c r="F17" s="36">
        <v>41</v>
      </c>
      <c r="G17" s="73"/>
      <c r="H17" s="72" t="s">
        <v>148</v>
      </c>
      <c r="I17" s="74">
        <f>IF(H17=Tablas!$B$5,Tablas!$C$5,VLOOKUP(H17,Tablas!$B$5:$D$40,2,FALSE))</f>
        <v>26</v>
      </c>
      <c r="J17" s="71">
        <f>IF(I17=0,"",VLOOKUP(I17,Tablas!$C$5:$D$40,2,FALSE))</f>
        <v>4.3452380952380958</v>
      </c>
      <c r="K17" s="37" t="str">
        <f t="shared" si="34"/>
        <v>0</v>
      </c>
      <c r="L17" s="38">
        <f t="shared" si="35"/>
        <v>0</v>
      </c>
      <c r="M17" s="38">
        <f t="shared" si="36"/>
        <v>0</v>
      </c>
      <c r="N17" s="38">
        <f t="shared" si="37"/>
        <v>0</v>
      </c>
      <c r="O17" s="38">
        <f t="shared" si="38"/>
        <v>0</v>
      </c>
      <c r="P17" s="38">
        <f t="shared" si="39"/>
        <v>0</v>
      </c>
      <c r="Q17" s="39">
        <v>1</v>
      </c>
      <c r="R17" s="40">
        <f t="shared" si="40"/>
        <v>0</v>
      </c>
      <c r="S17" s="39">
        <v>1</v>
      </c>
      <c r="T17" s="41">
        <f t="shared" si="41"/>
        <v>0</v>
      </c>
      <c r="U17" s="42">
        <f t="shared" si="42"/>
        <v>0</v>
      </c>
      <c r="V17" s="43">
        <f t="shared" si="43"/>
        <v>0</v>
      </c>
      <c r="W17" s="193">
        <f t="shared" si="11"/>
        <v>11.25</v>
      </c>
      <c r="X17" s="44">
        <f t="shared" si="44"/>
        <v>0</v>
      </c>
      <c r="Y17" s="45">
        <f t="shared" si="45"/>
        <v>1</v>
      </c>
      <c r="Z17" s="46" t="s">
        <v>0</v>
      </c>
      <c r="AA17" s="39">
        <v>1</v>
      </c>
      <c r="AB17" s="47">
        <f t="shared" si="46"/>
        <v>0</v>
      </c>
      <c r="AC17" s="39">
        <v>1</v>
      </c>
      <c r="AD17" s="47">
        <f t="shared" si="47"/>
        <v>0</v>
      </c>
      <c r="AE17" s="39">
        <v>1</v>
      </c>
      <c r="AF17" s="47">
        <f t="shared" si="48"/>
        <v>0</v>
      </c>
      <c r="AG17" s="188"/>
      <c r="AH17" s="194">
        <f t="shared" si="49"/>
        <v>3</v>
      </c>
      <c r="AI17" s="49">
        <f t="shared" si="50"/>
        <v>0</v>
      </c>
      <c r="AJ17" s="50">
        <f t="shared" si="51"/>
        <v>0</v>
      </c>
      <c r="AK17" s="188"/>
      <c r="AL17" s="194">
        <f t="shared" si="52"/>
        <v>3</v>
      </c>
      <c r="AM17" s="49">
        <f t="shared" si="53"/>
        <v>0</v>
      </c>
      <c r="AN17" s="50">
        <f t="shared" si="54"/>
        <v>0</v>
      </c>
      <c r="AO17" s="188">
        <v>41</v>
      </c>
      <c r="AP17" s="49">
        <f t="shared" si="55"/>
        <v>0</v>
      </c>
      <c r="AQ17" s="50">
        <f t="shared" si="56"/>
        <v>0</v>
      </c>
      <c r="AR17" s="188"/>
      <c r="AS17" s="49">
        <f t="shared" si="57"/>
        <v>0</v>
      </c>
      <c r="AT17" s="50">
        <f t="shared" si="58"/>
        <v>0</v>
      </c>
      <c r="AU17" s="62"/>
      <c r="AV17" s="49">
        <f t="shared" si="59"/>
        <v>0</v>
      </c>
      <c r="AW17" s="50">
        <f t="shared" si="60"/>
        <v>0</v>
      </c>
      <c r="AX17" s="188"/>
      <c r="AY17" s="49">
        <f t="shared" si="61"/>
        <v>0</v>
      </c>
      <c r="AZ17" s="50">
        <f t="shared" si="62"/>
        <v>0</v>
      </c>
      <c r="BA17" s="188">
        <v>0</v>
      </c>
      <c r="BB17" s="49">
        <f t="shared" si="63"/>
        <v>0</v>
      </c>
      <c r="BC17" s="50">
        <f t="shared" si="64"/>
        <v>0</v>
      </c>
      <c r="BD17" s="51">
        <f t="shared" si="65"/>
        <v>0</v>
      </c>
    </row>
    <row r="18" spans="1:56">
      <c r="A18" s="32">
        <v>14</v>
      </c>
      <c r="B18" s="169" t="s">
        <v>166</v>
      </c>
      <c r="C18" s="170" t="s">
        <v>205</v>
      </c>
      <c r="D18" s="34" t="s">
        <v>420</v>
      </c>
      <c r="E18" s="35" t="s">
        <v>276</v>
      </c>
      <c r="F18" s="36">
        <v>41</v>
      </c>
      <c r="G18" s="73"/>
      <c r="H18" s="72" t="s">
        <v>124</v>
      </c>
      <c r="I18" s="74">
        <f>IF(H18=Tablas!$B$5,Tablas!$C$5,VLOOKUP(H18,Tablas!$B$5:$D$40,2,FALSE))</f>
        <v>19</v>
      </c>
      <c r="J18" s="71">
        <f>IF(I18=0,"",VLOOKUP(I18,Tablas!$C$5:$D$40,2,FALSE))</f>
        <v>21.72583333333333</v>
      </c>
      <c r="K18" s="37" t="str">
        <f t="shared" si="34"/>
        <v>0</v>
      </c>
      <c r="L18" s="38">
        <f t="shared" si="35"/>
        <v>0</v>
      </c>
      <c r="M18" s="38">
        <f t="shared" si="36"/>
        <v>0</v>
      </c>
      <c r="N18" s="38">
        <f t="shared" si="37"/>
        <v>0</v>
      </c>
      <c r="O18" s="38">
        <f t="shared" si="38"/>
        <v>0</v>
      </c>
      <c r="P18" s="38">
        <f t="shared" si="39"/>
        <v>0</v>
      </c>
      <c r="Q18" s="39">
        <v>1</v>
      </c>
      <c r="R18" s="40">
        <f t="shared" si="40"/>
        <v>0</v>
      </c>
      <c r="S18" s="39">
        <v>1</v>
      </c>
      <c r="T18" s="41">
        <f t="shared" si="41"/>
        <v>0</v>
      </c>
      <c r="U18" s="42">
        <f t="shared" si="42"/>
        <v>0</v>
      </c>
      <c r="V18" s="43">
        <f t="shared" si="43"/>
        <v>0</v>
      </c>
      <c r="W18" s="193">
        <f t="shared" si="11"/>
        <v>11.25</v>
      </c>
      <c r="X18" s="44">
        <f t="shared" si="44"/>
        <v>0</v>
      </c>
      <c r="Y18" s="45">
        <f t="shared" si="45"/>
        <v>5</v>
      </c>
      <c r="Z18" s="46" t="s">
        <v>0</v>
      </c>
      <c r="AA18" s="39">
        <v>1</v>
      </c>
      <c r="AB18" s="47">
        <f t="shared" si="46"/>
        <v>0</v>
      </c>
      <c r="AC18" s="39">
        <v>1</v>
      </c>
      <c r="AD18" s="47">
        <f t="shared" si="47"/>
        <v>0</v>
      </c>
      <c r="AE18" s="39">
        <v>1</v>
      </c>
      <c r="AF18" s="47">
        <f t="shared" si="48"/>
        <v>0</v>
      </c>
      <c r="AG18" s="188"/>
      <c r="AH18" s="194">
        <f t="shared" si="49"/>
        <v>3</v>
      </c>
      <c r="AI18" s="49">
        <f t="shared" si="50"/>
        <v>0</v>
      </c>
      <c r="AJ18" s="50">
        <f t="shared" si="51"/>
        <v>0</v>
      </c>
      <c r="AK18" s="188"/>
      <c r="AL18" s="194">
        <f t="shared" si="52"/>
        <v>3</v>
      </c>
      <c r="AM18" s="49">
        <f t="shared" si="53"/>
        <v>0</v>
      </c>
      <c r="AN18" s="50">
        <f t="shared" si="54"/>
        <v>0</v>
      </c>
      <c r="AO18" s="188">
        <v>41</v>
      </c>
      <c r="AP18" s="49">
        <f t="shared" si="55"/>
        <v>0</v>
      </c>
      <c r="AQ18" s="50">
        <f t="shared" si="56"/>
        <v>0</v>
      </c>
      <c r="AR18" s="188"/>
      <c r="AS18" s="49">
        <f t="shared" si="57"/>
        <v>0</v>
      </c>
      <c r="AT18" s="50">
        <f t="shared" si="58"/>
        <v>0</v>
      </c>
      <c r="AU18" s="62"/>
      <c r="AV18" s="49">
        <f t="shared" si="59"/>
        <v>0</v>
      </c>
      <c r="AW18" s="50">
        <f t="shared" si="60"/>
        <v>0</v>
      </c>
      <c r="AX18" s="188"/>
      <c r="AY18" s="49">
        <f t="shared" si="61"/>
        <v>0</v>
      </c>
      <c r="AZ18" s="50">
        <f t="shared" si="62"/>
        <v>0</v>
      </c>
      <c r="BA18" s="188">
        <v>0</v>
      </c>
      <c r="BB18" s="49">
        <f t="shared" si="63"/>
        <v>0</v>
      </c>
      <c r="BC18" s="50">
        <f t="shared" si="64"/>
        <v>0</v>
      </c>
      <c r="BD18" s="51">
        <f t="shared" si="65"/>
        <v>0</v>
      </c>
    </row>
    <row r="19" spans="1:56">
      <c r="A19" s="32">
        <v>14</v>
      </c>
      <c r="B19" s="169" t="s">
        <v>166</v>
      </c>
      <c r="C19" s="170" t="s">
        <v>205</v>
      </c>
      <c r="D19" s="34" t="s">
        <v>421</v>
      </c>
      <c r="E19" s="35" t="s">
        <v>276</v>
      </c>
      <c r="F19" s="36">
        <v>41</v>
      </c>
      <c r="G19" s="73"/>
      <c r="H19" s="72" t="s">
        <v>124</v>
      </c>
      <c r="I19" s="74">
        <f>IF(H19=Tablas!$B$5,Tablas!$C$5,VLOOKUP(H19,Tablas!$B$5:$D$40,2,FALSE))</f>
        <v>19</v>
      </c>
      <c r="J19" s="71">
        <f>IF(I19=0,"",VLOOKUP(I19,Tablas!$C$5:$D$40,2,FALSE))</f>
        <v>21.72583333333333</v>
      </c>
      <c r="K19" s="37" t="str">
        <f t="shared" si="34"/>
        <v>0</v>
      </c>
      <c r="L19" s="38">
        <f t="shared" si="35"/>
        <v>0</v>
      </c>
      <c r="M19" s="38">
        <f t="shared" si="36"/>
        <v>0</v>
      </c>
      <c r="N19" s="38">
        <f t="shared" si="37"/>
        <v>0</v>
      </c>
      <c r="O19" s="38">
        <f t="shared" si="38"/>
        <v>0</v>
      </c>
      <c r="P19" s="38">
        <f t="shared" si="39"/>
        <v>0</v>
      </c>
      <c r="Q19" s="39">
        <v>1</v>
      </c>
      <c r="R19" s="40">
        <f t="shared" si="40"/>
        <v>0</v>
      </c>
      <c r="S19" s="39">
        <v>1</v>
      </c>
      <c r="T19" s="41">
        <f t="shared" si="41"/>
        <v>0</v>
      </c>
      <c r="U19" s="42">
        <f t="shared" si="42"/>
        <v>0</v>
      </c>
      <c r="V19" s="43">
        <f t="shared" si="43"/>
        <v>0</v>
      </c>
      <c r="W19" s="193">
        <f t="shared" si="11"/>
        <v>11.25</v>
      </c>
      <c r="X19" s="44">
        <f t="shared" si="44"/>
        <v>0</v>
      </c>
      <c r="Y19" s="45">
        <f t="shared" si="45"/>
        <v>5</v>
      </c>
      <c r="Z19" s="46" t="s">
        <v>0</v>
      </c>
      <c r="AA19" s="39">
        <v>1</v>
      </c>
      <c r="AB19" s="47">
        <f t="shared" si="46"/>
        <v>0</v>
      </c>
      <c r="AC19" s="39">
        <v>1</v>
      </c>
      <c r="AD19" s="47">
        <f t="shared" si="47"/>
        <v>0</v>
      </c>
      <c r="AE19" s="39">
        <v>1</v>
      </c>
      <c r="AF19" s="47">
        <f t="shared" si="48"/>
        <v>0</v>
      </c>
      <c r="AG19" s="188"/>
      <c r="AH19" s="194">
        <f t="shared" si="49"/>
        <v>3</v>
      </c>
      <c r="AI19" s="49">
        <f t="shared" si="50"/>
        <v>0</v>
      </c>
      <c r="AJ19" s="50">
        <f t="shared" si="51"/>
        <v>0</v>
      </c>
      <c r="AK19" s="188"/>
      <c r="AL19" s="194">
        <f t="shared" si="52"/>
        <v>3</v>
      </c>
      <c r="AM19" s="49">
        <f t="shared" si="53"/>
        <v>0</v>
      </c>
      <c r="AN19" s="50">
        <f t="shared" si="54"/>
        <v>0</v>
      </c>
      <c r="AO19" s="188">
        <v>41</v>
      </c>
      <c r="AP19" s="49">
        <f t="shared" si="55"/>
        <v>0</v>
      </c>
      <c r="AQ19" s="50">
        <f t="shared" si="56"/>
        <v>0</v>
      </c>
      <c r="AR19" s="188"/>
      <c r="AS19" s="49">
        <f t="shared" si="57"/>
        <v>0</v>
      </c>
      <c r="AT19" s="50">
        <f t="shared" si="58"/>
        <v>0</v>
      </c>
      <c r="AU19" s="62"/>
      <c r="AV19" s="49">
        <f t="shared" si="59"/>
        <v>0</v>
      </c>
      <c r="AW19" s="50">
        <f t="shared" si="60"/>
        <v>0</v>
      </c>
      <c r="AX19" s="188"/>
      <c r="AY19" s="49">
        <f t="shared" si="61"/>
        <v>0</v>
      </c>
      <c r="AZ19" s="50">
        <f t="shared" si="62"/>
        <v>0</v>
      </c>
      <c r="BA19" s="188">
        <v>0</v>
      </c>
      <c r="BB19" s="49">
        <f t="shared" si="63"/>
        <v>0</v>
      </c>
      <c r="BC19" s="50">
        <f t="shared" si="64"/>
        <v>0</v>
      </c>
      <c r="BD19" s="51">
        <f t="shared" si="65"/>
        <v>0</v>
      </c>
    </row>
    <row r="20" spans="1:56">
      <c r="A20" s="32">
        <v>14</v>
      </c>
      <c r="B20" s="169" t="s">
        <v>166</v>
      </c>
      <c r="C20" s="170" t="s">
        <v>205</v>
      </c>
      <c r="D20" s="34" t="s">
        <v>211</v>
      </c>
      <c r="E20" s="35" t="s">
        <v>276</v>
      </c>
      <c r="F20" s="36">
        <v>298</v>
      </c>
      <c r="G20" s="73"/>
      <c r="H20" s="72" t="s">
        <v>124</v>
      </c>
      <c r="I20" s="74">
        <f>IF(H20=Tablas!$B$5,Tablas!$C$5,VLOOKUP(H20,Tablas!$B$5:$D$40,2,FALSE))</f>
        <v>19</v>
      </c>
      <c r="J20" s="71">
        <f>IF(I20=0,"",VLOOKUP(I20,Tablas!$C$5:$D$40,2,FALSE))</f>
        <v>21.72583333333333</v>
      </c>
      <c r="K20" s="37" t="str">
        <f t="shared" si="34"/>
        <v>0</v>
      </c>
      <c r="L20" s="38">
        <f t="shared" si="35"/>
        <v>0</v>
      </c>
      <c r="M20" s="38">
        <f t="shared" si="36"/>
        <v>0</v>
      </c>
      <c r="N20" s="38">
        <f t="shared" si="37"/>
        <v>0</v>
      </c>
      <c r="O20" s="38">
        <f t="shared" si="38"/>
        <v>0</v>
      </c>
      <c r="P20" s="38">
        <f t="shared" si="39"/>
        <v>0</v>
      </c>
      <c r="Q20" s="39">
        <v>1</v>
      </c>
      <c r="R20" s="40">
        <f t="shared" si="40"/>
        <v>0</v>
      </c>
      <c r="S20" s="39">
        <v>1</v>
      </c>
      <c r="T20" s="41">
        <f t="shared" si="41"/>
        <v>0</v>
      </c>
      <c r="U20" s="42">
        <f t="shared" si="42"/>
        <v>0</v>
      </c>
      <c r="V20" s="43">
        <f t="shared" si="43"/>
        <v>0</v>
      </c>
      <c r="W20" s="193">
        <f t="shared" si="11"/>
        <v>11.25</v>
      </c>
      <c r="X20" s="44">
        <f t="shared" si="44"/>
        <v>0</v>
      </c>
      <c r="Y20" s="45">
        <f t="shared" si="45"/>
        <v>5</v>
      </c>
      <c r="Z20" s="46" t="s">
        <v>0</v>
      </c>
      <c r="AA20" s="39">
        <v>1</v>
      </c>
      <c r="AB20" s="47">
        <f t="shared" si="46"/>
        <v>0</v>
      </c>
      <c r="AC20" s="39">
        <v>1</v>
      </c>
      <c r="AD20" s="47">
        <f t="shared" si="47"/>
        <v>0</v>
      </c>
      <c r="AE20" s="39">
        <v>1</v>
      </c>
      <c r="AF20" s="47">
        <f t="shared" si="48"/>
        <v>0</v>
      </c>
      <c r="AG20" s="188"/>
      <c r="AH20" s="194">
        <f t="shared" si="49"/>
        <v>3</v>
      </c>
      <c r="AI20" s="49">
        <f t="shared" si="50"/>
        <v>0</v>
      </c>
      <c r="AJ20" s="50">
        <f t="shared" si="51"/>
        <v>0</v>
      </c>
      <c r="AK20" s="188">
        <v>30</v>
      </c>
      <c r="AL20" s="194">
        <f t="shared" si="52"/>
        <v>3</v>
      </c>
      <c r="AM20" s="49">
        <f t="shared" si="53"/>
        <v>0</v>
      </c>
      <c r="AN20" s="50">
        <f t="shared" si="54"/>
        <v>0</v>
      </c>
      <c r="AO20" s="188">
        <v>298</v>
      </c>
      <c r="AP20" s="49">
        <f t="shared" si="55"/>
        <v>0</v>
      </c>
      <c r="AQ20" s="50">
        <f t="shared" si="56"/>
        <v>0</v>
      </c>
      <c r="AR20" s="188"/>
      <c r="AS20" s="49">
        <f t="shared" si="57"/>
        <v>0</v>
      </c>
      <c r="AT20" s="50">
        <f t="shared" si="58"/>
        <v>0</v>
      </c>
      <c r="AU20" s="62"/>
      <c r="AV20" s="49">
        <f t="shared" si="59"/>
        <v>0</v>
      </c>
      <c r="AW20" s="50">
        <f t="shared" si="60"/>
        <v>0</v>
      </c>
      <c r="AX20" s="188"/>
      <c r="AY20" s="49">
        <f t="shared" si="61"/>
        <v>0</v>
      </c>
      <c r="AZ20" s="50">
        <f t="shared" si="62"/>
        <v>0</v>
      </c>
      <c r="BA20" s="188">
        <v>15</v>
      </c>
      <c r="BB20" s="49">
        <f t="shared" si="63"/>
        <v>0</v>
      </c>
      <c r="BC20" s="50">
        <f t="shared" si="64"/>
        <v>0</v>
      </c>
      <c r="BD20" s="51">
        <f t="shared" si="65"/>
        <v>0</v>
      </c>
    </row>
    <row r="21" spans="1:56">
      <c r="A21" s="32">
        <v>14</v>
      </c>
      <c r="B21" s="169" t="s">
        <v>166</v>
      </c>
      <c r="C21" s="170" t="s">
        <v>205</v>
      </c>
      <c r="D21" s="34" t="s">
        <v>422</v>
      </c>
      <c r="E21" s="35" t="s">
        <v>276</v>
      </c>
      <c r="F21" s="36">
        <v>182</v>
      </c>
      <c r="G21" s="73"/>
      <c r="H21" s="72" t="s">
        <v>148</v>
      </c>
      <c r="I21" s="74">
        <f>IF(H21=Tablas!$B$5,Tablas!$C$5,VLOOKUP(H21,Tablas!$B$5:$D$40,2,FALSE))</f>
        <v>26</v>
      </c>
      <c r="J21" s="71">
        <f>IF(I21=0,"",VLOOKUP(I21,Tablas!$C$5:$D$40,2,FALSE))</f>
        <v>4.3452380952380958</v>
      </c>
      <c r="K21" s="37" t="str">
        <f t="shared" si="34"/>
        <v>0</v>
      </c>
      <c r="L21" s="38">
        <f t="shared" si="35"/>
        <v>0</v>
      </c>
      <c r="M21" s="38">
        <f t="shared" si="36"/>
        <v>0</v>
      </c>
      <c r="N21" s="38">
        <f t="shared" si="37"/>
        <v>0</v>
      </c>
      <c r="O21" s="38">
        <f t="shared" si="38"/>
        <v>0</v>
      </c>
      <c r="P21" s="38">
        <f t="shared" si="39"/>
        <v>0</v>
      </c>
      <c r="Q21" s="39">
        <v>1</v>
      </c>
      <c r="R21" s="40">
        <f t="shared" si="40"/>
        <v>0</v>
      </c>
      <c r="S21" s="39">
        <v>1</v>
      </c>
      <c r="T21" s="41">
        <f t="shared" si="41"/>
        <v>0</v>
      </c>
      <c r="U21" s="42">
        <f t="shared" si="42"/>
        <v>0</v>
      </c>
      <c r="V21" s="43">
        <f t="shared" si="43"/>
        <v>0</v>
      </c>
      <c r="W21" s="193">
        <f t="shared" si="11"/>
        <v>11.25</v>
      </c>
      <c r="X21" s="44">
        <f t="shared" si="44"/>
        <v>0</v>
      </c>
      <c r="Y21" s="45">
        <f t="shared" si="45"/>
        <v>1</v>
      </c>
      <c r="Z21" s="46" t="s">
        <v>0</v>
      </c>
      <c r="AA21" s="39">
        <v>1</v>
      </c>
      <c r="AB21" s="47">
        <f t="shared" si="46"/>
        <v>0</v>
      </c>
      <c r="AC21" s="39">
        <v>1</v>
      </c>
      <c r="AD21" s="47">
        <f t="shared" si="47"/>
        <v>0</v>
      </c>
      <c r="AE21" s="39">
        <v>1</v>
      </c>
      <c r="AF21" s="47">
        <f t="shared" si="48"/>
        <v>0</v>
      </c>
      <c r="AG21" s="188">
        <v>50</v>
      </c>
      <c r="AH21" s="194">
        <f t="shared" si="49"/>
        <v>3</v>
      </c>
      <c r="AI21" s="49">
        <f t="shared" si="50"/>
        <v>0</v>
      </c>
      <c r="AJ21" s="50">
        <f t="shared" si="51"/>
        <v>0</v>
      </c>
      <c r="AK21" s="188"/>
      <c r="AL21" s="194">
        <f t="shared" si="52"/>
        <v>3</v>
      </c>
      <c r="AM21" s="49">
        <f t="shared" si="53"/>
        <v>0</v>
      </c>
      <c r="AN21" s="50">
        <f t="shared" si="54"/>
        <v>0</v>
      </c>
      <c r="AO21" s="188">
        <v>182</v>
      </c>
      <c r="AP21" s="49">
        <f t="shared" si="55"/>
        <v>0</v>
      </c>
      <c r="AQ21" s="50">
        <f t="shared" si="56"/>
        <v>0</v>
      </c>
      <c r="AR21" s="188"/>
      <c r="AS21" s="49">
        <f t="shared" si="57"/>
        <v>0</v>
      </c>
      <c r="AT21" s="50">
        <f t="shared" si="58"/>
        <v>0</v>
      </c>
      <c r="AU21" s="62"/>
      <c r="AV21" s="49">
        <f t="shared" si="59"/>
        <v>0</v>
      </c>
      <c r="AW21" s="50">
        <f t="shared" si="60"/>
        <v>0</v>
      </c>
      <c r="AX21" s="188"/>
      <c r="AY21" s="49">
        <f t="shared" si="61"/>
        <v>0</v>
      </c>
      <c r="AZ21" s="50">
        <f t="shared" si="62"/>
        <v>0</v>
      </c>
      <c r="BA21" s="188">
        <v>0</v>
      </c>
      <c r="BB21" s="49">
        <f t="shared" si="63"/>
        <v>0</v>
      </c>
      <c r="BC21" s="50">
        <f t="shared" si="64"/>
        <v>0</v>
      </c>
      <c r="BD21" s="51">
        <f t="shared" si="65"/>
        <v>0</v>
      </c>
    </row>
    <row r="22" spans="1:56">
      <c r="A22" s="32">
        <v>14</v>
      </c>
      <c r="B22" s="169" t="s">
        <v>166</v>
      </c>
      <c r="C22" s="170" t="s">
        <v>412</v>
      </c>
      <c r="D22" s="34" t="s">
        <v>296</v>
      </c>
      <c r="E22" s="35" t="s">
        <v>320</v>
      </c>
      <c r="F22" s="36">
        <v>146</v>
      </c>
      <c r="G22" s="73"/>
      <c r="H22" s="72" t="s">
        <v>124</v>
      </c>
      <c r="I22" s="74">
        <f>IF(H22=Tablas!$B$5,Tablas!$C$5,VLOOKUP(H22,Tablas!$B$5:$D$40,2,FALSE))</f>
        <v>19</v>
      </c>
      <c r="J22" s="71">
        <f>IF(I22=0,"",VLOOKUP(I22,Tablas!$C$5:$D$40,2,FALSE))</f>
        <v>21.72583333333333</v>
      </c>
      <c r="K22" s="37" t="str">
        <f t="shared" si="34"/>
        <v>0</v>
      </c>
      <c r="L22" s="38">
        <f t="shared" si="35"/>
        <v>0</v>
      </c>
      <c r="M22" s="38">
        <f t="shared" si="36"/>
        <v>0</v>
      </c>
      <c r="N22" s="38">
        <f t="shared" si="37"/>
        <v>0</v>
      </c>
      <c r="O22" s="38">
        <f t="shared" si="38"/>
        <v>0</v>
      </c>
      <c r="P22" s="38">
        <f t="shared" si="39"/>
        <v>0</v>
      </c>
      <c r="Q22" s="39">
        <v>1</v>
      </c>
      <c r="R22" s="40">
        <f t="shared" si="40"/>
        <v>0</v>
      </c>
      <c r="S22" s="39">
        <v>1</v>
      </c>
      <c r="T22" s="41">
        <f t="shared" si="41"/>
        <v>0</v>
      </c>
      <c r="U22" s="42">
        <f t="shared" si="42"/>
        <v>0</v>
      </c>
      <c r="V22" s="43">
        <f t="shared" si="43"/>
        <v>0</v>
      </c>
      <c r="W22" s="193">
        <f t="shared" si="11"/>
        <v>11.25</v>
      </c>
      <c r="X22" s="44">
        <f t="shared" si="44"/>
        <v>0</v>
      </c>
      <c r="Y22" s="45">
        <f t="shared" si="45"/>
        <v>5</v>
      </c>
      <c r="Z22" s="46" t="s">
        <v>0</v>
      </c>
      <c r="AA22" s="39">
        <v>1</v>
      </c>
      <c r="AB22" s="47">
        <f t="shared" si="46"/>
        <v>0</v>
      </c>
      <c r="AC22" s="39">
        <v>1</v>
      </c>
      <c r="AD22" s="47">
        <f t="shared" si="47"/>
        <v>0</v>
      </c>
      <c r="AE22" s="39">
        <v>1</v>
      </c>
      <c r="AF22" s="47">
        <f t="shared" si="48"/>
        <v>0</v>
      </c>
      <c r="AG22" s="188"/>
      <c r="AH22" s="194">
        <f t="shared" si="49"/>
        <v>3</v>
      </c>
      <c r="AI22" s="49">
        <f t="shared" si="50"/>
        <v>0</v>
      </c>
      <c r="AJ22" s="50">
        <f t="shared" si="51"/>
        <v>0</v>
      </c>
      <c r="AK22" s="188"/>
      <c r="AL22" s="194">
        <f t="shared" si="52"/>
        <v>3</v>
      </c>
      <c r="AM22" s="49">
        <f t="shared" si="53"/>
        <v>0</v>
      </c>
      <c r="AN22" s="50">
        <f t="shared" si="54"/>
        <v>0</v>
      </c>
      <c r="AO22" s="188">
        <v>146</v>
      </c>
      <c r="AP22" s="49">
        <f t="shared" si="55"/>
        <v>0</v>
      </c>
      <c r="AQ22" s="50">
        <f t="shared" si="56"/>
        <v>0</v>
      </c>
      <c r="AR22" s="188"/>
      <c r="AS22" s="49">
        <f t="shared" si="57"/>
        <v>0</v>
      </c>
      <c r="AT22" s="50">
        <f t="shared" si="58"/>
        <v>0</v>
      </c>
      <c r="AU22" s="62"/>
      <c r="AV22" s="49">
        <f t="shared" si="59"/>
        <v>0</v>
      </c>
      <c r="AW22" s="50">
        <f t="shared" si="60"/>
        <v>0</v>
      </c>
      <c r="AX22" s="188">
        <v>146</v>
      </c>
      <c r="AY22" s="49">
        <f t="shared" si="61"/>
        <v>0</v>
      </c>
      <c r="AZ22" s="50">
        <f t="shared" si="62"/>
        <v>0</v>
      </c>
      <c r="BA22" s="188">
        <v>0</v>
      </c>
      <c r="BB22" s="49">
        <f t="shared" si="63"/>
        <v>0</v>
      </c>
      <c r="BC22" s="50">
        <f t="shared" si="64"/>
        <v>0</v>
      </c>
      <c r="BD22" s="51">
        <f t="shared" si="65"/>
        <v>0</v>
      </c>
    </row>
    <row r="23" spans="1:56">
      <c r="A23" s="32">
        <v>14</v>
      </c>
      <c r="B23" s="169" t="s">
        <v>166</v>
      </c>
      <c r="C23" s="170" t="s">
        <v>412</v>
      </c>
      <c r="D23" s="34" t="s">
        <v>423</v>
      </c>
      <c r="E23" s="35" t="s">
        <v>276</v>
      </c>
      <c r="F23" s="36">
        <v>72</v>
      </c>
      <c r="G23" s="73"/>
      <c r="H23" s="72" t="s">
        <v>130</v>
      </c>
      <c r="I23" s="74">
        <f>IF(H23=Tablas!$B$5,Tablas!$C$5,VLOOKUP(H23,Tablas!$B$5:$D$40,2,FALSE))</f>
        <v>7</v>
      </c>
      <c r="J23" s="71">
        <f>IF(I23=0,"",VLOOKUP(I23,Tablas!$C$5:$D$40,2,FALSE))</f>
        <v>30.416666666666668</v>
      </c>
      <c r="K23" s="37" t="str">
        <f t="shared" si="34"/>
        <v>0</v>
      </c>
      <c r="L23" s="38">
        <f t="shared" si="35"/>
        <v>0</v>
      </c>
      <c r="M23" s="38">
        <f t="shared" si="36"/>
        <v>0</v>
      </c>
      <c r="N23" s="38">
        <f t="shared" si="37"/>
        <v>0</v>
      </c>
      <c r="O23" s="38">
        <f t="shared" si="38"/>
        <v>0</v>
      </c>
      <c r="P23" s="38">
        <f t="shared" si="39"/>
        <v>0</v>
      </c>
      <c r="Q23" s="39">
        <v>1</v>
      </c>
      <c r="R23" s="40">
        <f t="shared" si="40"/>
        <v>0</v>
      </c>
      <c r="S23" s="39">
        <v>1</v>
      </c>
      <c r="T23" s="41">
        <f t="shared" si="41"/>
        <v>0</v>
      </c>
      <c r="U23" s="42">
        <f t="shared" si="42"/>
        <v>0</v>
      </c>
      <c r="V23" s="43">
        <f t="shared" si="43"/>
        <v>0</v>
      </c>
      <c r="W23" s="193">
        <f t="shared" si="11"/>
        <v>11.25</v>
      </c>
      <c r="X23" s="44">
        <f t="shared" si="44"/>
        <v>0</v>
      </c>
      <c r="Y23" s="45">
        <f t="shared" si="45"/>
        <v>7</v>
      </c>
      <c r="Z23" s="46" t="s">
        <v>0</v>
      </c>
      <c r="AA23" s="39">
        <v>1</v>
      </c>
      <c r="AB23" s="47">
        <f t="shared" si="46"/>
        <v>0</v>
      </c>
      <c r="AC23" s="39">
        <v>1</v>
      </c>
      <c r="AD23" s="47">
        <f t="shared" si="47"/>
        <v>0</v>
      </c>
      <c r="AE23" s="39">
        <v>1</v>
      </c>
      <c r="AF23" s="47">
        <f t="shared" si="48"/>
        <v>0</v>
      </c>
      <c r="AG23" s="188"/>
      <c r="AH23" s="194">
        <f t="shared" si="49"/>
        <v>3</v>
      </c>
      <c r="AI23" s="49">
        <f t="shared" si="50"/>
        <v>0</v>
      </c>
      <c r="AJ23" s="50">
        <f t="shared" si="51"/>
        <v>0</v>
      </c>
      <c r="AK23" s="188"/>
      <c r="AL23" s="194">
        <f t="shared" si="52"/>
        <v>3</v>
      </c>
      <c r="AM23" s="49">
        <f t="shared" si="53"/>
        <v>0</v>
      </c>
      <c r="AN23" s="50">
        <f t="shared" si="54"/>
        <v>0</v>
      </c>
      <c r="AO23" s="188">
        <v>72</v>
      </c>
      <c r="AP23" s="49">
        <f t="shared" si="55"/>
        <v>0</v>
      </c>
      <c r="AQ23" s="50">
        <f t="shared" si="56"/>
        <v>0</v>
      </c>
      <c r="AR23" s="188"/>
      <c r="AS23" s="49">
        <f t="shared" si="57"/>
        <v>0</v>
      </c>
      <c r="AT23" s="50">
        <f t="shared" si="58"/>
        <v>0</v>
      </c>
      <c r="AU23" s="62"/>
      <c r="AV23" s="49">
        <f t="shared" si="59"/>
        <v>0</v>
      </c>
      <c r="AW23" s="50">
        <f t="shared" si="60"/>
        <v>0</v>
      </c>
      <c r="AX23" s="188"/>
      <c r="AY23" s="49">
        <f t="shared" si="61"/>
        <v>0</v>
      </c>
      <c r="AZ23" s="50">
        <f t="shared" si="62"/>
        <v>0</v>
      </c>
      <c r="BA23" s="188">
        <v>0</v>
      </c>
      <c r="BB23" s="49">
        <f t="shared" si="63"/>
        <v>0</v>
      </c>
      <c r="BC23" s="50">
        <f t="shared" si="64"/>
        <v>0</v>
      </c>
      <c r="BD23" s="51">
        <f t="shared" si="65"/>
        <v>0</v>
      </c>
    </row>
    <row r="24" spans="1:56">
      <c r="A24" s="32">
        <v>14</v>
      </c>
      <c r="B24" s="169" t="s">
        <v>166</v>
      </c>
      <c r="C24" s="170" t="s">
        <v>412</v>
      </c>
      <c r="D24" s="34" t="s">
        <v>424</v>
      </c>
      <c r="E24" s="35" t="s">
        <v>276</v>
      </c>
      <c r="F24" s="36">
        <v>72</v>
      </c>
      <c r="G24" s="73"/>
      <c r="H24" s="72" t="s">
        <v>130</v>
      </c>
      <c r="I24" s="74">
        <f>IF(H24=Tablas!$B$5,Tablas!$C$5,VLOOKUP(H24,Tablas!$B$5:$D$40,2,FALSE))</f>
        <v>7</v>
      </c>
      <c r="J24" s="71">
        <f>IF(I24=0,"",VLOOKUP(I24,Tablas!$C$5:$D$40,2,FALSE))</f>
        <v>30.416666666666668</v>
      </c>
      <c r="K24" s="37" t="str">
        <f t="shared" si="34"/>
        <v>0</v>
      </c>
      <c r="L24" s="38">
        <f t="shared" si="35"/>
        <v>0</v>
      </c>
      <c r="M24" s="38">
        <f t="shared" si="36"/>
        <v>0</v>
      </c>
      <c r="N24" s="38">
        <f t="shared" si="37"/>
        <v>0</v>
      </c>
      <c r="O24" s="38">
        <f t="shared" si="38"/>
        <v>0</v>
      </c>
      <c r="P24" s="38">
        <f t="shared" si="39"/>
        <v>0</v>
      </c>
      <c r="Q24" s="39">
        <v>1</v>
      </c>
      <c r="R24" s="40">
        <f t="shared" si="40"/>
        <v>0</v>
      </c>
      <c r="S24" s="39">
        <v>1</v>
      </c>
      <c r="T24" s="41">
        <f t="shared" si="41"/>
        <v>0</v>
      </c>
      <c r="U24" s="42">
        <f t="shared" si="42"/>
        <v>0</v>
      </c>
      <c r="V24" s="43">
        <f t="shared" si="43"/>
        <v>0</v>
      </c>
      <c r="W24" s="193">
        <f t="shared" si="11"/>
        <v>11.25</v>
      </c>
      <c r="X24" s="44">
        <f t="shared" si="44"/>
        <v>0</v>
      </c>
      <c r="Y24" s="45">
        <f t="shared" si="45"/>
        <v>7</v>
      </c>
      <c r="Z24" s="46" t="s">
        <v>0</v>
      </c>
      <c r="AA24" s="39">
        <v>1</v>
      </c>
      <c r="AB24" s="47">
        <f t="shared" si="46"/>
        <v>0</v>
      </c>
      <c r="AC24" s="39">
        <v>1</v>
      </c>
      <c r="AD24" s="47">
        <f t="shared" si="47"/>
        <v>0</v>
      </c>
      <c r="AE24" s="39">
        <v>1</v>
      </c>
      <c r="AF24" s="47">
        <f t="shared" si="48"/>
        <v>0</v>
      </c>
      <c r="AG24" s="188"/>
      <c r="AH24" s="194">
        <f t="shared" si="49"/>
        <v>3</v>
      </c>
      <c r="AI24" s="49">
        <f t="shared" si="50"/>
        <v>0</v>
      </c>
      <c r="AJ24" s="50">
        <f t="shared" si="51"/>
        <v>0</v>
      </c>
      <c r="AK24" s="188"/>
      <c r="AL24" s="194">
        <f t="shared" si="52"/>
        <v>3</v>
      </c>
      <c r="AM24" s="49">
        <f t="shared" si="53"/>
        <v>0</v>
      </c>
      <c r="AN24" s="50">
        <f t="shared" si="54"/>
        <v>0</v>
      </c>
      <c r="AO24" s="188">
        <v>72</v>
      </c>
      <c r="AP24" s="49">
        <f t="shared" si="55"/>
        <v>0</v>
      </c>
      <c r="AQ24" s="50">
        <f t="shared" si="56"/>
        <v>0</v>
      </c>
      <c r="AR24" s="188"/>
      <c r="AS24" s="49">
        <f t="shared" si="57"/>
        <v>0</v>
      </c>
      <c r="AT24" s="50">
        <f t="shared" si="58"/>
        <v>0</v>
      </c>
      <c r="AU24" s="62"/>
      <c r="AV24" s="49">
        <f t="shared" si="59"/>
        <v>0</v>
      </c>
      <c r="AW24" s="50">
        <f t="shared" si="60"/>
        <v>0</v>
      </c>
      <c r="AX24" s="188"/>
      <c r="AY24" s="49">
        <f t="shared" si="61"/>
        <v>0</v>
      </c>
      <c r="AZ24" s="50">
        <f t="shared" si="62"/>
        <v>0</v>
      </c>
      <c r="BA24" s="188">
        <v>0</v>
      </c>
      <c r="BB24" s="49">
        <f t="shared" si="63"/>
        <v>0</v>
      </c>
      <c r="BC24" s="50">
        <f t="shared" si="64"/>
        <v>0</v>
      </c>
      <c r="BD24" s="51">
        <f t="shared" si="65"/>
        <v>0</v>
      </c>
    </row>
    <row r="25" spans="1:56">
      <c r="A25" s="32">
        <v>14</v>
      </c>
      <c r="B25" s="169" t="s">
        <v>166</v>
      </c>
      <c r="C25" s="170" t="s">
        <v>412</v>
      </c>
      <c r="D25" s="34" t="s">
        <v>425</v>
      </c>
      <c r="E25" s="35" t="s">
        <v>276</v>
      </c>
      <c r="F25" s="36">
        <v>50</v>
      </c>
      <c r="G25" s="73"/>
      <c r="H25" s="72" t="s">
        <v>130</v>
      </c>
      <c r="I25" s="74">
        <f>IF(H25=Tablas!$B$5,Tablas!$C$5,VLOOKUP(H25,Tablas!$B$5:$D$40,2,FALSE))</f>
        <v>7</v>
      </c>
      <c r="J25" s="71">
        <f>IF(I25=0,"",VLOOKUP(I25,Tablas!$C$5:$D$40,2,FALSE))</f>
        <v>30.416666666666668</v>
      </c>
      <c r="K25" s="37" t="str">
        <f t="shared" si="34"/>
        <v>0</v>
      </c>
      <c r="L25" s="38">
        <f t="shared" si="35"/>
        <v>0</v>
      </c>
      <c r="M25" s="38">
        <f t="shared" si="36"/>
        <v>0</v>
      </c>
      <c r="N25" s="38">
        <f t="shared" si="37"/>
        <v>0</v>
      </c>
      <c r="O25" s="38">
        <f t="shared" si="38"/>
        <v>0</v>
      </c>
      <c r="P25" s="38">
        <f t="shared" si="39"/>
        <v>0</v>
      </c>
      <c r="Q25" s="39">
        <v>1</v>
      </c>
      <c r="R25" s="40">
        <f t="shared" si="40"/>
        <v>0</v>
      </c>
      <c r="S25" s="39">
        <v>1</v>
      </c>
      <c r="T25" s="41">
        <f t="shared" si="41"/>
        <v>0</v>
      </c>
      <c r="U25" s="42">
        <f t="shared" si="42"/>
        <v>0</v>
      </c>
      <c r="V25" s="43">
        <f t="shared" si="43"/>
        <v>0</v>
      </c>
      <c r="W25" s="193">
        <f t="shared" si="11"/>
        <v>11.25</v>
      </c>
      <c r="X25" s="44">
        <f t="shared" si="44"/>
        <v>0</v>
      </c>
      <c r="Y25" s="45">
        <f t="shared" si="45"/>
        <v>7</v>
      </c>
      <c r="Z25" s="46" t="s">
        <v>0</v>
      </c>
      <c r="AA25" s="39">
        <v>1</v>
      </c>
      <c r="AB25" s="47">
        <f t="shared" si="46"/>
        <v>0</v>
      </c>
      <c r="AC25" s="39">
        <v>1</v>
      </c>
      <c r="AD25" s="47">
        <f t="shared" si="47"/>
        <v>0</v>
      </c>
      <c r="AE25" s="39">
        <v>1</v>
      </c>
      <c r="AF25" s="47">
        <f t="shared" si="48"/>
        <v>0</v>
      </c>
      <c r="AG25" s="188"/>
      <c r="AH25" s="194">
        <f t="shared" si="49"/>
        <v>3</v>
      </c>
      <c r="AI25" s="49">
        <f t="shared" si="50"/>
        <v>0</v>
      </c>
      <c r="AJ25" s="50">
        <f t="shared" si="51"/>
        <v>0</v>
      </c>
      <c r="AK25" s="188"/>
      <c r="AL25" s="194">
        <f t="shared" si="52"/>
        <v>3</v>
      </c>
      <c r="AM25" s="49">
        <f t="shared" si="53"/>
        <v>0</v>
      </c>
      <c r="AN25" s="50">
        <f t="shared" si="54"/>
        <v>0</v>
      </c>
      <c r="AO25" s="188">
        <v>50</v>
      </c>
      <c r="AP25" s="49">
        <f t="shared" si="55"/>
        <v>0</v>
      </c>
      <c r="AQ25" s="50">
        <f t="shared" si="56"/>
        <v>0</v>
      </c>
      <c r="AR25" s="188"/>
      <c r="AS25" s="49">
        <f t="shared" si="57"/>
        <v>0</v>
      </c>
      <c r="AT25" s="50">
        <f t="shared" si="58"/>
        <v>0</v>
      </c>
      <c r="AU25" s="62"/>
      <c r="AV25" s="49">
        <f t="shared" si="59"/>
        <v>0</v>
      </c>
      <c r="AW25" s="50">
        <f t="shared" si="60"/>
        <v>0</v>
      </c>
      <c r="AX25" s="188"/>
      <c r="AY25" s="49">
        <f t="shared" si="61"/>
        <v>0</v>
      </c>
      <c r="AZ25" s="50">
        <f t="shared" si="62"/>
        <v>0</v>
      </c>
      <c r="BA25" s="188">
        <v>0</v>
      </c>
      <c r="BB25" s="49">
        <f t="shared" si="63"/>
        <v>0</v>
      </c>
      <c r="BC25" s="50">
        <f t="shared" si="64"/>
        <v>0</v>
      </c>
      <c r="BD25" s="51">
        <f t="shared" si="65"/>
        <v>0</v>
      </c>
    </row>
    <row r="26" spans="1:56">
      <c r="A26" s="32">
        <v>14</v>
      </c>
      <c r="B26" s="169" t="s">
        <v>166</v>
      </c>
      <c r="C26" s="170" t="s">
        <v>412</v>
      </c>
      <c r="D26" s="34" t="s">
        <v>426</v>
      </c>
      <c r="E26" s="35" t="s">
        <v>276</v>
      </c>
      <c r="F26" s="36">
        <v>50</v>
      </c>
      <c r="G26" s="73"/>
      <c r="H26" s="72" t="s">
        <v>130</v>
      </c>
      <c r="I26" s="74">
        <f>IF(H26=Tablas!$B$5,Tablas!$C$5,VLOOKUP(H26,Tablas!$B$5:$D$40,2,FALSE))</f>
        <v>7</v>
      </c>
      <c r="J26" s="71">
        <f>IF(I26=0,"",VLOOKUP(I26,Tablas!$C$5:$D$40,2,FALSE))</f>
        <v>30.416666666666668</v>
      </c>
      <c r="K26" s="37" t="str">
        <f t="shared" ref="K26:K71" si="66">IF(G26=0,"0",F26/G26)</f>
        <v>0</v>
      </c>
      <c r="L26" s="38">
        <f t="shared" si="35"/>
        <v>0</v>
      </c>
      <c r="M26" s="38">
        <f t="shared" si="36"/>
        <v>0</v>
      </c>
      <c r="N26" s="38">
        <f t="shared" si="37"/>
        <v>0</v>
      </c>
      <c r="O26" s="38">
        <f t="shared" si="38"/>
        <v>0</v>
      </c>
      <c r="P26" s="38">
        <f t="shared" si="39"/>
        <v>0</v>
      </c>
      <c r="Q26" s="39">
        <v>1</v>
      </c>
      <c r="R26" s="40">
        <f t="shared" ref="R26:R71" si="67">(IF($Y26=6,$K26,)+IF($Y26=7,$K26,)+IF($Y26=12,$K26*2,)+IF($Y26=18,$K26*3,)+IF($Y26=28,$K26*4,0)+IF($Y26=21,$K26*3,)+IF($Y26=42,$K26*6,0)+IF($Y26=14,$K26*2,))*Q26</f>
        <v>0</v>
      </c>
      <c r="S26" s="39">
        <v>1</v>
      </c>
      <c r="T26" s="41">
        <f t="shared" ref="T26:T71" si="68">(IF($Y26=7,$K26,)+IF($Y26=21,$K26*3,)+IF($Y26=42,$K26*6,0)+IF($Y26=28,$K26*4,0)+IF($Y26=14,$K26*2,))*S26</f>
        <v>0</v>
      </c>
      <c r="U26" s="42">
        <f t="shared" ref="U26:U71" si="69">SUM(+L26+M26+N26+O26+P26+R26+T26)</f>
        <v>0</v>
      </c>
      <c r="V26" s="43">
        <f t="shared" ref="V26:V71" si="70">+U26*4.345</f>
        <v>0</v>
      </c>
      <c r="W26" s="193">
        <f t="shared" si="11"/>
        <v>11.25</v>
      </c>
      <c r="X26" s="44">
        <f t="shared" ref="X26:X71" si="71">IF(V26="","",$X$4*V26)</f>
        <v>0</v>
      </c>
      <c r="Y26" s="45">
        <f t="shared" ref="Y26:Y71" si="72">ROUND(J26/4.3452380952381,1)</f>
        <v>7</v>
      </c>
      <c r="Z26" s="46" t="s">
        <v>0</v>
      </c>
      <c r="AA26" s="39">
        <v>1</v>
      </c>
      <c r="AB26" s="47">
        <f t="shared" ref="AB26:AB71" si="73">+IF($Z26="M",$U26,IF($Z26="MT",$U26/2,IF(Z26="MN",$U26/2,IF($Z26="MTN",$U26/3,0))))*AA26</f>
        <v>0</v>
      </c>
      <c r="AC26" s="39">
        <v>1</v>
      </c>
      <c r="AD26" s="47">
        <f t="shared" ref="AD26:AD71" si="74">+IF($Z26="T",$U26,IF($Z26="MT",$U26/2,IF($Z26="TN",$U26/2,IF($Z26="MTN",$U26/3,0))))*AC26</f>
        <v>0</v>
      </c>
      <c r="AE26" s="39">
        <v>1</v>
      </c>
      <c r="AF26" s="47">
        <f t="shared" ref="AF26:AF71" si="75">+IF($Z26="N",$U26,IF($Z26="MN",$U26/2,IF($Z26="TN",$U26/2,IF($Z26="MTN",$U26/3,0))))*AE26</f>
        <v>0</v>
      </c>
      <c r="AG26" s="188"/>
      <c r="AH26" s="194">
        <f t="shared" si="49"/>
        <v>3</v>
      </c>
      <c r="AI26" s="49">
        <f t="shared" ref="AI26:AI71" si="76">IF(AJ$4=0,0,(AG26/AJ$4))</f>
        <v>0</v>
      </c>
      <c r="AJ26" s="50">
        <f t="shared" ref="AJ26:AJ71" si="77">IF(AJ$4=0,0,(AI26*AI$4/12))</f>
        <v>0</v>
      </c>
      <c r="AK26" s="188"/>
      <c r="AL26" s="194">
        <f t="shared" si="52"/>
        <v>3</v>
      </c>
      <c r="AM26" s="49">
        <f t="shared" ref="AM26:AM71" si="78">IF(AN$4=0,0,(AK26/AN$4))</f>
        <v>0</v>
      </c>
      <c r="AN26" s="50">
        <f t="shared" ref="AN26:AN71" si="79">IF(AN$4=0,0,(AM26*AM$4/12))</f>
        <v>0</v>
      </c>
      <c r="AO26" s="188">
        <v>50</v>
      </c>
      <c r="AP26" s="49">
        <f t="shared" ref="AP26:AP71" si="80">IF(AQ$4=0,0,(AO26/AQ$4))</f>
        <v>0</v>
      </c>
      <c r="AQ26" s="50">
        <f t="shared" ref="AQ26:AQ71" si="81">IF(AQ$4=0,0,(AP26*AP$4/12))</f>
        <v>0</v>
      </c>
      <c r="AR26" s="188"/>
      <c r="AS26" s="49">
        <f t="shared" ref="AS26:AS71" si="82">IF(AT$4=0,0,(AR26/AT$4))</f>
        <v>0</v>
      </c>
      <c r="AT26" s="50">
        <f t="shared" ref="AT26:AT71" si="83">IF(AT$4=0,0,(AS26*AS$4/12))</f>
        <v>0</v>
      </c>
      <c r="AU26" s="62"/>
      <c r="AV26" s="49">
        <f t="shared" ref="AV26:AV71" si="84">IF(AW$4=0,0,(AU26/AW$4))</f>
        <v>0</v>
      </c>
      <c r="AW26" s="50">
        <f t="shared" ref="AW26:AW71" si="85">IF(AW$4=0,0,(AV26*AV$4/12))</f>
        <v>0</v>
      </c>
      <c r="AX26" s="188"/>
      <c r="AY26" s="49">
        <f t="shared" ref="AY26:AY71" si="86">IF(AZ$4=0,0,(AX26/AZ$4))</f>
        <v>0</v>
      </c>
      <c r="AZ26" s="50">
        <f t="shared" ref="AZ26:AZ71" si="87">IF(AZ$4=0,0,(AY26*AY$4/12))</f>
        <v>0</v>
      </c>
      <c r="BA26" s="188">
        <v>0</v>
      </c>
      <c r="BB26" s="49">
        <f t="shared" ref="BB26:BB71" si="88">IF(BC$4=0,0,(BA26/BC$4))</f>
        <v>0</v>
      </c>
      <c r="BC26" s="50">
        <f t="shared" ref="BC26:BC71" si="89">IF(BC$4=0,0,(BB26*BB$4/12))</f>
        <v>0</v>
      </c>
      <c r="BD26" s="51">
        <f t="shared" ref="BD26:BD71" si="90">+AJ26+AN26+AQ26+AT26+AW26+AZ26+BC26</f>
        <v>0</v>
      </c>
    </row>
    <row r="27" spans="1:56">
      <c r="A27" s="32">
        <v>14</v>
      </c>
      <c r="B27" s="169" t="s">
        <v>166</v>
      </c>
      <c r="C27" s="170" t="s">
        <v>412</v>
      </c>
      <c r="D27" s="34" t="s">
        <v>427</v>
      </c>
      <c r="E27" s="35" t="s">
        <v>276</v>
      </c>
      <c r="F27" s="36">
        <v>17</v>
      </c>
      <c r="G27" s="73"/>
      <c r="H27" s="72" t="s">
        <v>130</v>
      </c>
      <c r="I27" s="74">
        <f>IF(H27=Tablas!$B$5,Tablas!$C$5,VLOOKUP(H27,Tablas!$B$5:$D$40,2,FALSE))</f>
        <v>7</v>
      </c>
      <c r="J27" s="71">
        <f>IF(I27=0,"",VLOOKUP(I27,Tablas!$C$5:$D$40,2,FALSE))</f>
        <v>30.416666666666668</v>
      </c>
      <c r="K27" s="37" t="str">
        <f t="shared" si="66"/>
        <v>0</v>
      </c>
      <c r="L27" s="38">
        <f t="shared" si="35"/>
        <v>0</v>
      </c>
      <c r="M27" s="38">
        <f t="shared" si="36"/>
        <v>0</v>
      </c>
      <c r="N27" s="38">
        <f t="shared" si="37"/>
        <v>0</v>
      </c>
      <c r="O27" s="38">
        <f t="shared" si="38"/>
        <v>0</v>
      </c>
      <c r="P27" s="38">
        <f t="shared" si="39"/>
        <v>0</v>
      </c>
      <c r="Q27" s="39">
        <v>1</v>
      </c>
      <c r="R27" s="40">
        <f t="shared" si="67"/>
        <v>0</v>
      </c>
      <c r="S27" s="39">
        <v>1</v>
      </c>
      <c r="T27" s="41">
        <f t="shared" si="68"/>
        <v>0</v>
      </c>
      <c r="U27" s="42">
        <f t="shared" si="69"/>
        <v>0</v>
      </c>
      <c r="V27" s="43">
        <f t="shared" si="70"/>
        <v>0</v>
      </c>
      <c r="W27" s="193">
        <f t="shared" si="11"/>
        <v>11.25</v>
      </c>
      <c r="X27" s="44">
        <f t="shared" si="71"/>
        <v>0</v>
      </c>
      <c r="Y27" s="45">
        <f t="shared" si="72"/>
        <v>7</v>
      </c>
      <c r="Z27" s="46" t="s">
        <v>0</v>
      </c>
      <c r="AA27" s="39">
        <v>1</v>
      </c>
      <c r="AB27" s="47">
        <f t="shared" si="73"/>
        <v>0</v>
      </c>
      <c r="AC27" s="39">
        <v>1</v>
      </c>
      <c r="AD27" s="47">
        <f t="shared" si="74"/>
        <v>0</v>
      </c>
      <c r="AE27" s="39">
        <v>1</v>
      </c>
      <c r="AF27" s="47">
        <f t="shared" si="75"/>
        <v>0</v>
      </c>
      <c r="AG27" s="188"/>
      <c r="AH27" s="194">
        <f t="shared" si="49"/>
        <v>3</v>
      </c>
      <c r="AI27" s="49">
        <f t="shared" si="76"/>
        <v>0</v>
      </c>
      <c r="AJ27" s="50">
        <f t="shared" si="77"/>
        <v>0</v>
      </c>
      <c r="AK27" s="188"/>
      <c r="AL27" s="194">
        <f t="shared" si="52"/>
        <v>3</v>
      </c>
      <c r="AM27" s="49">
        <f t="shared" si="78"/>
        <v>0</v>
      </c>
      <c r="AN27" s="50">
        <f t="shared" si="79"/>
        <v>0</v>
      </c>
      <c r="AO27" s="188">
        <v>17</v>
      </c>
      <c r="AP27" s="49">
        <f t="shared" si="80"/>
        <v>0</v>
      </c>
      <c r="AQ27" s="50">
        <f t="shared" si="81"/>
        <v>0</v>
      </c>
      <c r="AR27" s="188"/>
      <c r="AS27" s="49">
        <f t="shared" si="82"/>
        <v>0</v>
      </c>
      <c r="AT27" s="50">
        <f t="shared" si="83"/>
        <v>0</v>
      </c>
      <c r="AU27" s="62"/>
      <c r="AV27" s="49">
        <f t="shared" si="84"/>
        <v>0</v>
      </c>
      <c r="AW27" s="50">
        <f t="shared" si="85"/>
        <v>0</v>
      </c>
      <c r="AX27" s="188"/>
      <c r="AY27" s="49">
        <f t="shared" si="86"/>
        <v>0</v>
      </c>
      <c r="AZ27" s="50">
        <f t="shared" si="87"/>
        <v>0</v>
      </c>
      <c r="BA27" s="188">
        <v>0</v>
      </c>
      <c r="BB27" s="49">
        <f t="shared" si="88"/>
        <v>0</v>
      </c>
      <c r="BC27" s="50">
        <f t="shared" si="89"/>
        <v>0</v>
      </c>
      <c r="BD27" s="51">
        <f t="shared" si="90"/>
        <v>0</v>
      </c>
    </row>
    <row r="28" spans="1:56">
      <c r="A28" s="32">
        <v>14</v>
      </c>
      <c r="B28" s="169" t="s">
        <v>166</v>
      </c>
      <c r="C28" s="170" t="s">
        <v>412</v>
      </c>
      <c r="D28" s="34" t="s">
        <v>428</v>
      </c>
      <c r="E28" s="35" t="s">
        <v>276</v>
      </c>
      <c r="F28" s="36">
        <v>17</v>
      </c>
      <c r="G28" s="73"/>
      <c r="H28" s="72" t="s">
        <v>130</v>
      </c>
      <c r="I28" s="74">
        <f>IF(H28=Tablas!$B$5,Tablas!$C$5,VLOOKUP(H28,Tablas!$B$5:$D$40,2,FALSE))</f>
        <v>7</v>
      </c>
      <c r="J28" s="71">
        <f>IF(I28=0,"",VLOOKUP(I28,Tablas!$C$5:$D$40,2,FALSE))</f>
        <v>30.416666666666668</v>
      </c>
      <c r="K28" s="37" t="str">
        <f t="shared" si="66"/>
        <v>0</v>
      </c>
      <c r="L28" s="38">
        <f t="shared" si="35"/>
        <v>0</v>
      </c>
      <c r="M28" s="38">
        <f t="shared" si="36"/>
        <v>0</v>
      </c>
      <c r="N28" s="38">
        <f t="shared" si="37"/>
        <v>0</v>
      </c>
      <c r="O28" s="38">
        <f t="shared" si="38"/>
        <v>0</v>
      </c>
      <c r="P28" s="38">
        <f t="shared" si="39"/>
        <v>0</v>
      </c>
      <c r="Q28" s="39">
        <v>1</v>
      </c>
      <c r="R28" s="40">
        <f t="shared" si="67"/>
        <v>0</v>
      </c>
      <c r="S28" s="39">
        <v>1</v>
      </c>
      <c r="T28" s="41">
        <f t="shared" si="68"/>
        <v>0</v>
      </c>
      <c r="U28" s="42">
        <f t="shared" si="69"/>
        <v>0</v>
      </c>
      <c r="V28" s="43">
        <f t="shared" si="70"/>
        <v>0</v>
      </c>
      <c r="W28" s="193">
        <f t="shared" si="11"/>
        <v>11.25</v>
      </c>
      <c r="X28" s="44">
        <f t="shared" si="71"/>
        <v>0</v>
      </c>
      <c r="Y28" s="45">
        <f t="shared" si="72"/>
        <v>7</v>
      </c>
      <c r="Z28" s="46" t="s">
        <v>0</v>
      </c>
      <c r="AA28" s="39">
        <v>1</v>
      </c>
      <c r="AB28" s="47">
        <f t="shared" si="73"/>
        <v>0</v>
      </c>
      <c r="AC28" s="39">
        <v>1</v>
      </c>
      <c r="AD28" s="47">
        <f t="shared" si="74"/>
        <v>0</v>
      </c>
      <c r="AE28" s="39">
        <v>1</v>
      </c>
      <c r="AF28" s="47">
        <f t="shared" si="75"/>
        <v>0</v>
      </c>
      <c r="AG28" s="188"/>
      <c r="AH28" s="194">
        <f t="shared" si="49"/>
        <v>3</v>
      </c>
      <c r="AI28" s="49">
        <f t="shared" si="76"/>
        <v>0</v>
      </c>
      <c r="AJ28" s="50">
        <f t="shared" si="77"/>
        <v>0</v>
      </c>
      <c r="AK28" s="188"/>
      <c r="AL28" s="194">
        <f t="shared" si="52"/>
        <v>3</v>
      </c>
      <c r="AM28" s="49">
        <f t="shared" si="78"/>
        <v>0</v>
      </c>
      <c r="AN28" s="50">
        <f t="shared" si="79"/>
        <v>0</v>
      </c>
      <c r="AO28" s="188">
        <v>17</v>
      </c>
      <c r="AP28" s="49">
        <f t="shared" si="80"/>
        <v>0</v>
      </c>
      <c r="AQ28" s="50">
        <f t="shared" si="81"/>
        <v>0</v>
      </c>
      <c r="AR28" s="188"/>
      <c r="AS28" s="49">
        <f t="shared" si="82"/>
        <v>0</v>
      </c>
      <c r="AT28" s="50">
        <f t="shared" si="83"/>
        <v>0</v>
      </c>
      <c r="AU28" s="62"/>
      <c r="AV28" s="49">
        <f t="shared" si="84"/>
        <v>0</v>
      </c>
      <c r="AW28" s="50">
        <f t="shared" si="85"/>
        <v>0</v>
      </c>
      <c r="AX28" s="188"/>
      <c r="AY28" s="49">
        <f t="shared" si="86"/>
        <v>0</v>
      </c>
      <c r="AZ28" s="50">
        <f t="shared" si="87"/>
        <v>0</v>
      </c>
      <c r="BA28" s="188">
        <v>0</v>
      </c>
      <c r="BB28" s="49">
        <f t="shared" si="88"/>
        <v>0</v>
      </c>
      <c r="BC28" s="50">
        <f t="shared" si="89"/>
        <v>0</v>
      </c>
      <c r="BD28" s="51">
        <f t="shared" si="90"/>
        <v>0</v>
      </c>
    </row>
    <row r="29" spans="1:56">
      <c r="A29" s="32">
        <v>14</v>
      </c>
      <c r="B29" s="169" t="s">
        <v>166</v>
      </c>
      <c r="C29" s="170" t="s">
        <v>412</v>
      </c>
      <c r="D29" s="34" t="s">
        <v>429</v>
      </c>
      <c r="E29" s="35" t="s">
        <v>276</v>
      </c>
      <c r="F29" s="36">
        <v>22</v>
      </c>
      <c r="G29" s="73"/>
      <c r="H29" s="72" t="s">
        <v>130</v>
      </c>
      <c r="I29" s="74">
        <f>IF(H29=Tablas!$B$5,Tablas!$C$5,VLOOKUP(H29,Tablas!$B$5:$D$40,2,FALSE))</f>
        <v>7</v>
      </c>
      <c r="J29" s="71">
        <f>IF(I29=0,"",VLOOKUP(I29,Tablas!$C$5:$D$40,2,FALSE))</f>
        <v>30.416666666666668</v>
      </c>
      <c r="K29" s="37" t="str">
        <f t="shared" si="66"/>
        <v>0</v>
      </c>
      <c r="L29" s="38">
        <f t="shared" si="35"/>
        <v>0</v>
      </c>
      <c r="M29" s="38">
        <f t="shared" si="36"/>
        <v>0</v>
      </c>
      <c r="N29" s="38">
        <f t="shared" si="37"/>
        <v>0</v>
      </c>
      <c r="O29" s="38">
        <f t="shared" si="38"/>
        <v>0</v>
      </c>
      <c r="P29" s="38">
        <f t="shared" si="39"/>
        <v>0</v>
      </c>
      <c r="Q29" s="39">
        <v>1</v>
      </c>
      <c r="R29" s="40">
        <f t="shared" si="67"/>
        <v>0</v>
      </c>
      <c r="S29" s="39">
        <v>1</v>
      </c>
      <c r="T29" s="41">
        <f t="shared" si="68"/>
        <v>0</v>
      </c>
      <c r="U29" s="42">
        <f t="shared" si="69"/>
        <v>0</v>
      </c>
      <c r="V29" s="43">
        <f t="shared" si="70"/>
        <v>0</v>
      </c>
      <c r="W29" s="193">
        <f t="shared" si="11"/>
        <v>11.25</v>
      </c>
      <c r="X29" s="44">
        <f t="shared" si="71"/>
        <v>0</v>
      </c>
      <c r="Y29" s="45">
        <f t="shared" si="72"/>
        <v>7</v>
      </c>
      <c r="Z29" s="46" t="s">
        <v>0</v>
      </c>
      <c r="AA29" s="39">
        <v>1</v>
      </c>
      <c r="AB29" s="47">
        <f t="shared" si="73"/>
        <v>0</v>
      </c>
      <c r="AC29" s="39">
        <v>1</v>
      </c>
      <c r="AD29" s="47">
        <f t="shared" si="74"/>
        <v>0</v>
      </c>
      <c r="AE29" s="39">
        <v>1</v>
      </c>
      <c r="AF29" s="47">
        <f t="shared" si="75"/>
        <v>0</v>
      </c>
      <c r="AG29" s="188"/>
      <c r="AH29" s="194">
        <f t="shared" si="49"/>
        <v>3</v>
      </c>
      <c r="AI29" s="49">
        <f t="shared" si="76"/>
        <v>0</v>
      </c>
      <c r="AJ29" s="50">
        <f t="shared" si="77"/>
        <v>0</v>
      </c>
      <c r="AK29" s="188"/>
      <c r="AL29" s="194">
        <f t="shared" si="52"/>
        <v>3</v>
      </c>
      <c r="AM29" s="49">
        <f t="shared" si="78"/>
        <v>0</v>
      </c>
      <c r="AN29" s="50">
        <f t="shared" si="79"/>
        <v>0</v>
      </c>
      <c r="AO29" s="188">
        <v>22</v>
      </c>
      <c r="AP29" s="49">
        <f t="shared" si="80"/>
        <v>0</v>
      </c>
      <c r="AQ29" s="50">
        <f t="shared" si="81"/>
        <v>0</v>
      </c>
      <c r="AR29" s="188"/>
      <c r="AS29" s="49">
        <f t="shared" si="82"/>
        <v>0</v>
      </c>
      <c r="AT29" s="50">
        <f t="shared" si="83"/>
        <v>0</v>
      </c>
      <c r="AU29" s="62"/>
      <c r="AV29" s="49">
        <f t="shared" si="84"/>
        <v>0</v>
      </c>
      <c r="AW29" s="50">
        <f t="shared" si="85"/>
        <v>0</v>
      </c>
      <c r="AX29" s="188"/>
      <c r="AY29" s="49">
        <f t="shared" si="86"/>
        <v>0</v>
      </c>
      <c r="AZ29" s="50">
        <f t="shared" si="87"/>
        <v>0</v>
      </c>
      <c r="BA29" s="188">
        <v>0</v>
      </c>
      <c r="BB29" s="49">
        <f t="shared" si="88"/>
        <v>0</v>
      </c>
      <c r="BC29" s="50">
        <f t="shared" si="89"/>
        <v>0</v>
      </c>
      <c r="BD29" s="51">
        <f t="shared" si="90"/>
        <v>0</v>
      </c>
    </row>
    <row r="30" spans="1:56">
      <c r="A30" s="32">
        <v>14</v>
      </c>
      <c r="B30" s="169" t="s">
        <v>166</v>
      </c>
      <c r="C30" s="170" t="s">
        <v>412</v>
      </c>
      <c r="D30" s="34" t="s">
        <v>430</v>
      </c>
      <c r="E30" s="35" t="s">
        <v>276</v>
      </c>
      <c r="F30" s="36">
        <v>22</v>
      </c>
      <c r="G30" s="73"/>
      <c r="H30" s="72" t="s">
        <v>130</v>
      </c>
      <c r="I30" s="74">
        <f>IF(H30=Tablas!$B$5,Tablas!$C$5,VLOOKUP(H30,Tablas!$B$5:$D$40,2,FALSE))</f>
        <v>7</v>
      </c>
      <c r="J30" s="71">
        <f>IF(I30=0,"",VLOOKUP(I30,Tablas!$C$5:$D$40,2,FALSE))</f>
        <v>30.416666666666668</v>
      </c>
      <c r="K30" s="37" t="str">
        <f t="shared" si="66"/>
        <v>0</v>
      </c>
      <c r="L30" s="38">
        <f t="shared" si="35"/>
        <v>0</v>
      </c>
      <c r="M30" s="38">
        <f t="shared" si="36"/>
        <v>0</v>
      </c>
      <c r="N30" s="38">
        <f t="shared" si="37"/>
        <v>0</v>
      </c>
      <c r="O30" s="38">
        <f t="shared" si="38"/>
        <v>0</v>
      </c>
      <c r="P30" s="38">
        <f t="shared" si="39"/>
        <v>0</v>
      </c>
      <c r="Q30" s="39">
        <v>1</v>
      </c>
      <c r="R30" s="40">
        <f t="shared" si="67"/>
        <v>0</v>
      </c>
      <c r="S30" s="39">
        <v>1</v>
      </c>
      <c r="T30" s="41">
        <f t="shared" si="68"/>
        <v>0</v>
      </c>
      <c r="U30" s="42">
        <f t="shared" si="69"/>
        <v>0</v>
      </c>
      <c r="V30" s="43">
        <f t="shared" si="70"/>
        <v>0</v>
      </c>
      <c r="W30" s="193">
        <f t="shared" si="11"/>
        <v>11.25</v>
      </c>
      <c r="X30" s="44">
        <f t="shared" si="71"/>
        <v>0</v>
      </c>
      <c r="Y30" s="45">
        <f t="shared" si="72"/>
        <v>7</v>
      </c>
      <c r="Z30" s="46" t="s">
        <v>0</v>
      </c>
      <c r="AA30" s="39">
        <v>1</v>
      </c>
      <c r="AB30" s="47">
        <f t="shared" si="73"/>
        <v>0</v>
      </c>
      <c r="AC30" s="39">
        <v>1</v>
      </c>
      <c r="AD30" s="47">
        <f t="shared" si="74"/>
        <v>0</v>
      </c>
      <c r="AE30" s="39">
        <v>1</v>
      </c>
      <c r="AF30" s="47">
        <f t="shared" si="75"/>
        <v>0</v>
      </c>
      <c r="AG30" s="188"/>
      <c r="AH30" s="194">
        <f t="shared" si="49"/>
        <v>3</v>
      </c>
      <c r="AI30" s="49">
        <f t="shared" si="76"/>
        <v>0</v>
      </c>
      <c r="AJ30" s="50">
        <f t="shared" si="77"/>
        <v>0</v>
      </c>
      <c r="AK30" s="188"/>
      <c r="AL30" s="194">
        <f t="shared" si="52"/>
        <v>3</v>
      </c>
      <c r="AM30" s="49">
        <f t="shared" si="78"/>
        <v>0</v>
      </c>
      <c r="AN30" s="50">
        <f t="shared" si="79"/>
        <v>0</v>
      </c>
      <c r="AO30" s="188">
        <v>22</v>
      </c>
      <c r="AP30" s="49">
        <f t="shared" si="80"/>
        <v>0</v>
      </c>
      <c r="AQ30" s="50">
        <f t="shared" si="81"/>
        <v>0</v>
      </c>
      <c r="AR30" s="188"/>
      <c r="AS30" s="49">
        <f t="shared" si="82"/>
        <v>0</v>
      </c>
      <c r="AT30" s="50">
        <f t="shared" si="83"/>
        <v>0</v>
      </c>
      <c r="AU30" s="62"/>
      <c r="AV30" s="49">
        <f t="shared" si="84"/>
        <v>0</v>
      </c>
      <c r="AW30" s="50">
        <f t="shared" si="85"/>
        <v>0</v>
      </c>
      <c r="AX30" s="188"/>
      <c r="AY30" s="49">
        <f t="shared" si="86"/>
        <v>0</v>
      </c>
      <c r="AZ30" s="50">
        <f t="shared" si="87"/>
        <v>0</v>
      </c>
      <c r="BA30" s="188">
        <v>0</v>
      </c>
      <c r="BB30" s="49">
        <f t="shared" si="88"/>
        <v>0</v>
      </c>
      <c r="BC30" s="50">
        <f t="shared" si="89"/>
        <v>0</v>
      </c>
      <c r="BD30" s="51">
        <f t="shared" si="90"/>
        <v>0</v>
      </c>
    </row>
    <row r="31" spans="1:56">
      <c r="A31" s="32">
        <v>14</v>
      </c>
      <c r="B31" s="169" t="s">
        <v>166</v>
      </c>
      <c r="C31" s="170" t="s">
        <v>412</v>
      </c>
      <c r="D31" s="34" t="s">
        <v>431</v>
      </c>
      <c r="E31" s="35" t="s">
        <v>276</v>
      </c>
      <c r="F31" s="36">
        <v>22</v>
      </c>
      <c r="G31" s="73"/>
      <c r="H31" s="72" t="s">
        <v>130</v>
      </c>
      <c r="I31" s="74">
        <f>IF(H31=Tablas!$B$5,Tablas!$C$5,VLOOKUP(H31,Tablas!$B$5:$D$40,2,FALSE))</f>
        <v>7</v>
      </c>
      <c r="J31" s="71">
        <f>IF(I31=0,"",VLOOKUP(I31,Tablas!$C$5:$D$40,2,FALSE))</f>
        <v>30.416666666666668</v>
      </c>
      <c r="K31" s="37" t="str">
        <f t="shared" ref="K31:K60" si="91">IF(G31=0,"0",F31/G31)</f>
        <v>0</v>
      </c>
      <c r="L31" s="38">
        <f t="shared" si="35"/>
        <v>0</v>
      </c>
      <c r="M31" s="38">
        <f t="shared" si="36"/>
        <v>0</v>
      </c>
      <c r="N31" s="38">
        <f t="shared" si="37"/>
        <v>0</v>
      </c>
      <c r="O31" s="38">
        <f t="shared" si="38"/>
        <v>0</v>
      </c>
      <c r="P31" s="38">
        <f t="shared" si="39"/>
        <v>0</v>
      </c>
      <c r="Q31" s="39">
        <v>1</v>
      </c>
      <c r="R31" s="40">
        <f t="shared" ref="R31:R60" si="92">(IF($Y31=6,$K31,)+IF($Y31=7,$K31,)+IF($Y31=12,$K31*2,)+IF($Y31=18,$K31*3,)+IF($Y31=28,$K31*4,0)+IF($Y31=21,$K31*3,)+IF($Y31=42,$K31*6,0)+IF($Y31=14,$K31*2,))*Q31</f>
        <v>0</v>
      </c>
      <c r="S31" s="39">
        <v>1</v>
      </c>
      <c r="T31" s="41">
        <f t="shared" ref="T31:T60" si="93">(IF($Y31=7,$K31,)+IF($Y31=21,$K31*3,)+IF($Y31=42,$K31*6,0)+IF($Y31=28,$K31*4,0)+IF($Y31=14,$K31*2,))*S31</f>
        <v>0</v>
      </c>
      <c r="U31" s="42">
        <f t="shared" ref="U31:U60" si="94">SUM(+L31+M31+N31+O31+P31+R31+T31)</f>
        <v>0</v>
      </c>
      <c r="V31" s="43">
        <f t="shared" ref="V31:V60" si="95">+U31*4.345</f>
        <v>0</v>
      </c>
      <c r="W31" s="193">
        <f t="shared" si="11"/>
        <v>11.25</v>
      </c>
      <c r="X31" s="44">
        <f t="shared" ref="X31:X60" si="96">IF(V31="","",$X$4*V31)</f>
        <v>0</v>
      </c>
      <c r="Y31" s="45">
        <f t="shared" ref="Y31:Y60" si="97">ROUND(J31/4.3452380952381,1)</f>
        <v>7</v>
      </c>
      <c r="Z31" s="46" t="s">
        <v>0</v>
      </c>
      <c r="AA31" s="39">
        <v>1</v>
      </c>
      <c r="AB31" s="47">
        <f t="shared" ref="AB31:AB60" si="98">+IF($Z31="M",$U31,IF($Z31="MT",$U31/2,IF(Z31="MN",$U31/2,IF($Z31="MTN",$U31/3,0))))*AA31</f>
        <v>0</v>
      </c>
      <c r="AC31" s="39">
        <v>1</v>
      </c>
      <c r="AD31" s="47">
        <f t="shared" ref="AD31:AD60" si="99">+IF($Z31="T",$U31,IF($Z31="MT",$U31/2,IF($Z31="TN",$U31/2,IF($Z31="MTN",$U31/3,0))))*AC31</f>
        <v>0</v>
      </c>
      <c r="AE31" s="39">
        <v>1</v>
      </c>
      <c r="AF31" s="47">
        <f t="shared" ref="AF31:AF60" si="100">+IF($Z31="N",$U31,IF($Z31="MN",$U31/2,IF($Z31="TN",$U31/2,IF($Z31="MTN",$U31/3,0))))*AE31</f>
        <v>0</v>
      </c>
      <c r="AG31" s="188"/>
      <c r="AH31" s="194">
        <f t="shared" si="49"/>
        <v>3</v>
      </c>
      <c r="AI31" s="49">
        <f t="shared" ref="AI31:AI60" si="101">IF(AJ$4=0,0,(AG31/AJ$4))</f>
        <v>0</v>
      </c>
      <c r="AJ31" s="50">
        <f t="shared" ref="AJ31:AJ60" si="102">IF(AJ$4=0,0,(AI31*AI$4/12))</f>
        <v>0</v>
      </c>
      <c r="AK31" s="188"/>
      <c r="AL31" s="194">
        <f t="shared" si="52"/>
        <v>3</v>
      </c>
      <c r="AM31" s="49">
        <f t="shared" ref="AM31:AM60" si="103">IF(AN$4=0,0,(AK31/AN$4))</f>
        <v>0</v>
      </c>
      <c r="AN31" s="50">
        <f t="shared" ref="AN31:AN60" si="104">IF(AN$4=0,0,(AM31*AM$4/12))</f>
        <v>0</v>
      </c>
      <c r="AO31" s="188">
        <v>22</v>
      </c>
      <c r="AP31" s="49">
        <f t="shared" ref="AP31:AP60" si="105">IF(AQ$4=0,0,(AO31/AQ$4))</f>
        <v>0</v>
      </c>
      <c r="AQ31" s="50">
        <f t="shared" ref="AQ31:AQ60" si="106">IF(AQ$4=0,0,(AP31*AP$4/12))</f>
        <v>0</v>
      </c>
      <c r="AR31" s="188"/>
      <c r="AS31" s="49">
        <f t="shared" ref="AS31:AS60" si="107">IF(AT$4=0,0,(AR31/AT$4))</f>
        <v>0</v>
      </c>
      <c r="AT31" s="50">
        <f t="shared" ref="AT31:AT60" si="108">IF(AT$4=0,0,(AS31*AS$4/12))</f>
        <v>0</v>
      </c>
      <c r="AU31" s="62"/>
      <c r="AV31" s="49">
        <f t="shared" ref="AV31:AV60" si="109">IF(AW$4=0,0,(AU31/AW$4))</f>
        <v>0</v>
      </c>
      <c r="AW31" s="50">
        <f t="shared" ref="AW31:AW60" si="110">IF(AW$4=0,0,(AV31*AV$4/12))</f>
        <v>0</v>
      </c>
      <c r="AX31" s="188"/>
      <c r="AY31" s="49">
        <f t="shared" ref="AY31:AY60" si="111">IF(AZ$4=0,0,(AX31/AZ$4))</f>
        <v>0</v>
      </c>
      <c r="AZ31" s="50">
        <f t="shared" ref="AZ31:AZ60" si="112">IF(AZ$4=0,0,(AY31*AY$4/12))</f>
        <v>0</v>
      </c>
      <c r="BA31" s="188">
        <v>0</v>
      </c>
      <c r="BB31" s="49">
        <f t="shared" ref="BB31:BB60" si="113">IF(BC$4=0,0,(BA31/BC$4))</f>
        <v>0</v>
      </c>
      <c r="BC31" s="50">
        <f t="shared" ref="BC31:BC60" si="114">IF(BC$4=0,0,(BB31*BB$4/12))</f>
        <v>0</v>
      </c>
      <c r="BD31" s="51">
        <f t="shared" ref="BD31:BD60" si="115">+AJ31+AN31+AQ31+AT31+AW31+AZ31+BC31</f>
        <v>0</v>
      </c>
    </row>
    <row r="32" spans="1:56">
      <c r="A32" s="32">
        <v>14</v>
      </c>
      <c r="B32" s="169" t="s">
        <v>166</v>
      </c>
      <c r="C32" s="170" t="s">
        <v>412</v>
      </c>
      <c r="D32" s="34" t="s">
        <v>432</v>
      </c>
      <c r="E32" s="35" t="s">
        <v>276</v>
      </c>
      <c r="F32" s="36">
        <v>22</v>
      </c>
      <c r="G32" s="73"/>
      <c r="H32" s="72" t="s">
        <v>130</v>
      </c>
      <c r="I32" s="74">
        <f>IF(H32=Tablas!$B$5,Tablas!$C$5,VLOOKUP(H32,Tablas!$B$5:$D$40,2,FALSE))</f>
        <v>7</v>
      </c>
      <c r="J32" s="71">
        <f>IF(I32=0,"",VLOOKUP(I32,Tablas!$C$5:$D$40,2,FALSE))</f>
        <v>30.416666666666668</v>
      </c>
      <c r="K32" s="37" t="str">
        <f t="shared" si="91"/>
        <v>0</v>
      </c>
      <c r="L32" s="38">
        <f t="shared" si="35"/>
        <v>0</v>
      </c>
      <c r="M32" s="38">
        <f t="shared" si="36"/>
        <v>0</v>
      </c>
      <c r="N32" s="38">
        <f t="shared" si="37"/>
        <v>0</v>
      </c>
      <c r="O32" s="38">
        <f t="shared" si="38"/>
        <v>0</v>
      </c>
      <c r="P32" s="38">
        <f t="shared" si="39"/>
        <v>0</v>
      </c>
      <c r="Q32" s="39">
        <v>1</v>
      </c>
      <c r="R32" s="40">
        <f t="shared" si="92"/>
        <v>0</v>
      </c>
      <c r="S32" s="39">
        <v>1</v>
      </c>
      <c r="T32" s="41">
        <f t="shared" si="93"/>
        <v>0</v>
      </c>
      <c r="U32" s="42">
        <f t="shared" si="94"/>
        <v>0</v>
      </c>
      <c r="V32" s="43">
        <f t="shared" si="95"/>
        <v>0</v>
      </c>
      <c r="W32" s="193">
        <f t="shared" si="11"/>
        <v>11.25</v>
      </c>
      <c r="X32" s="44">
        <f t="shared" si="96"/>
        <v>0</v>
      </c>
      <c r="Y32" s="45">
        <f t="shared" si="97"/>
        <v>7</v>
      </c>
      <c r="Z32" s="46" t="s">
        <v>0</v>
      </c>
      <c r="AA32" s="39">
        <v>1</v>
      </c>
      <c r="AB32" s="47">
        <f t="shared" si="98"/>
        <v>0</v>
      </c>
      <c r="AC32" s="39">
        <v>1</v>
      </c>
      <c r="AD32" s="47">
        <f t="shared" si="99"/>
        <v>0</v>
      </c>
      <c r="AE32" s="39">
        <v>1</v>
      </c>
      <c r="AF32" s="47">
        <f t="shared" si="100"/>
        <v>0</v>
      </c>
      <c r="AG32" s="188"/>
      <c r="AH32" s="194">
        <f t="shared" si="49"/>
        <v>3</v>
      </c>
      <c r="AI32" s="49">
        <f t="shared" si="101"/>
        <v>0</v>
      </c>
      <c r="AJ32" s="50">
        <f t="shared" si="102"/>
        <v>0</v>
      </c>
      <c r="AK32" s="188"/>
      <c r="AL32" s="194">
        <f t="shared" si="52"/>
        <v>3</v>
      </c>
      <c r="AM32" s="49">
        <f t="shared" si="103"/>
        <v>0</v>
      </c>
      <c r="AN32" s="50">
        <f t="shared" si="104"/>
        <v>0</v>
      </c>
      <c r="AO32" s="188">
        <v>22</v>
      </c>
      <c r="AP32" s="49">
        <f t="shared" si="105"/>
        <v>0</v>
      </c>
      <c r="AQ32" s="50">
        <f t="shared" si="106"/>
        <v>0</v>
      </c>
      <c r="AR32" s="188"/>
      <c r="AS32" s="49">
        <f t="shared" si="107"/>
        <v>0</v>
      </c>
      <c r="AT32" s="50">
        <f t="shared" si="108"/>
        <v>0</v>
      </c>
      <c r="AU32" s="62"/>
      <c r="AV32" s="49">
        <f t="shared" si="109"/>
        <v>0</v>
      </c>
      <c r="AW32" s="50">
        <f t="shared" si="110"/>
        <v>0</v>
      </c>
      <c r="AX32" s="188"/>
      <c r="AY32" s="49">
        <f t="shared" si="111"/>
        <v>0</v>
      </c>
      <c r="AZ32" s="50">
        <f t="shared" si="112"/>
        <v>0</v>
      </c>
      <c r="BA32" s="188">
        <v>0</v>
      </c>
      <c r="BB32" s="49">
        <f t="shared" si="113"/>
        <v>0</v>
      </c>
      <c r="BC32" s="50">
        <f t="shared" si="114"/>
        <v>0</v>
      </c>
      <c r="BD32" s="51">
        <f t="shared" si="115"/>
        <v>0</v>
      </c>
    </row>
    <row r="33" spans="1:56">
      <c r="A33" s="32">
        <v>14</v>
      </c>
      <c r="B33" s="169" t="s">
        <v>166</v>
      </c>
      <c r="C33" s="170" t="s">
        <v>412</v>
      </c>
      <c r="D33" s="34" t="s">
        <v>433</v>
      </c>
      <c r="E33" s="35" t="s">
        <v>276</v>
      </c>
      <c r="F33" s="36">
        <v>22</v>
      </c>
      <c r="G33" s="73"/>
      <c r="H33" s="72" t="s">
        <v>124</v>
      </c>
      <c r="I33" s="74">
        <f>IF(H33=Tablas!$B$5,Tablas!$C$5,VLOOKUP(H33,Tablas!$B$5:$D$40,2,FALSE))</f>
        <v>19</v>
      </c>
      <c r="J33" s="71">
        <f>IF(I33=0,"",VLOOKUP(I33,Tablas!$C$5:$D$40,2,FALSE))</f>
        <v>21.72583333333333</v>
      </c>
      <c r="K33" s="37" t="str">
        <f t="shared" si="91"/>
        <v>0</v>
      </c>
      <c r="L33" s="38">
        <f t="shared" si="35"/>
        <v>0</v>
      </c>
      <c r="M33" s="38">
        <f t="shared" si="36"/>
        <v>0</v>
      </c>
      <c r="N33" s="38">
        <f t="shared" si="37"/>
        <v>0</v>
      </c>
      <c r="O33" s="38">
        <f t="shared" si="38"/>
        <v>0</v>
      </c>
      <c r="P33" s="38">
        <f t="shared" si="39"/>
        <v>0</v>
      </c>
      <c r="Q33" s="39">
        <v>1</v>
      </c>
      <c r="R33" s="40">
        <f t="shared" si="92"/>
        <v>0</v>
      </c>
      <c r="S33" s="39">
        <v>1</v>
      </c>
      <c r="T33" s="41">
        <f t="shared" si="93"/>
        <v>0</v>
      </c>
      <c r="U33" s="42">
        <f t="shared" si="94"/>
        <v>0</v>
      </c>
      <c r="V33" s="43">
        <f t="shared" si="95"/>
        <v>0</v>
      </c>
      <c r="W33" s="193">
        <f t="shared" si="11"/>
        <v>11.25</v>
      </c>
      <c r="X33" s="44">
        <f t="shared" si="96"/>
        <v>0</v>
      </c>
      <c r="Y33" s="45">
        <f t="shared" si="97"/>
        <v>5</v>
      </c>
      <c r="Z33" s="46" t="s">
        <v>0</v>
      </c>
      <c r="AA33" s="39">
        <v>1</v>
      </c>
      <c r="AB33" s="47">
        <f t="shared" si="98"/>
        <v>0</v>
      </c>
      <c r="AC33" s="39">
        <v>1</v>
      </c>
      <c r="AD33" s="47">
        <f t="shared" si="99"/>
        <v>0</v>
      </c>
      <c r="AE33" s="39">
        <v>1</v>
      </c>
      <c r="AF33" s="47">
        <f t="shared" si="100"/>
        <v>0</v>
      </c>
      <c r="AG33" s="188"/>
      <c r="AH33" s="194">
        <f t="shared" si="49"/>
        <v>3</v>
      </c>
      <c r="AI33" s="49">
        <f t="shared" si="101"/>
        <v>0</v>
      </c>
      <c r="AJ33" s="50">
        <f t="shared" si="102"/>
        <v>0</v>
      </c>
      <c r="AK33" s="188"/>
      <c r="AL33" s="194">
        <f t="shared" si="52"/>
        <v>3</v>
      </c>
      <c r="AM33" s="49">
        <f t="shared" si="103"/>
        <v>0</v>
      </c>
      <c r="AN33" s="50">
        <f t="shared" si="104"/>
        <v>0</v>
      </c>
      <c r="AO33" s="188">
        <v>22</v>
      </c>
      <c r="AP33" s="49">
        <f t="shared" si="105"/>
        <v>0</v>
      </c>
      <c r="AQ33" s="50">
        <f t="shared" si="106"/>
        <v>0</v>
      </c>
      <c r="AR33" s="188"/>
      <c r="AS33" s="49">
        <f t="shared" si="107"/>
        <v>0</v>
      </c>
      <c r="AT33" s="50">
        <f t="shared" si="108"/>
        <v>0</v>
      </c>
      <c r="AU33" s="62"/>
      <c r="AV33" s="49">
        <f t="shared" si="109"/>
        <v>0</v>
      </c>
      <c r="AW33" s="50">
        <f t="shared" si="110"/>
        <v>0</v>
      </c>
      <c r="AX33" s="188"/>
      <c r="AY33" s="49">
        <f t="shared" si="111"/>
        <v>0</v>
      </c>
      <c r="AZ33" s="50">
        <f t="shared" si="112"/>
        <v>0</v>
      </c>
      <c r="BA33" s="188">
        <v>0</v>
      </c>
      <c r="BB33" s="49">
        <f t="shared" si="113"/>
        <v>0</v>
      </c>
      <c r="BC33" s="50">
        <f t="shared" si="114"/>
        <v>0</v>
      </c>
      <c r="BD33" s="51">
        <f t="shared" si="115"/>
        <v>0</v>
      </c>
    </row>
    <row r="34" spans="1:56">
      <c r="A34" s="32">
        <v>14</v>
      </c>
      <c r="B34" s="169" t="s">
        <v>166</v>
      </c>
      <c r="C34" s="170" t="s">
        <v>412</v>
      </c>
      <c r="D34" s="34" t="s">
        <v>434</v>
      </c>
      <c r="E34" s="35" t="s">
        <v>276</v>
      </c>
      <c r="F34" s="36">
        <v>8</v>
      </c>
      <c r="G34" s="73"/>
      <c r="H34" s="72" t="s">
        <v>16</v>
      </c>
      <c r="I34" s="74">
        <f>IF(H34=Tablas!$B$5,Tablas!$C$5,VLOOKUP(H34,Tablas!$B$5:$D$40,2,FALSE))</f>
        <v>29</v>
      </c>
      <c r="J34" s="71">
        <f>IF(I34=0,"",VLOOKUP(I34,Tablas!$C$5:$D$40,2,FALSE))</f>
        <v>1</v>
      </c>
      <c r="K34" s="37" t="str">
        <f t="shared" si="91"/>
        <v>0</v>
      </c>
      <c r="L34" s="38">
        <f t="shared" si="35"/>
        <v>0</v>
      </c>
      <c r="M34" s="38">
        <f t="shared" si="36"/>
        <v>0</v>
      </c>
      <c r="N34" s="38">
        <f t="shared" si="37"/>
        <v>0</v>
      </c>
      <c r="O34" s="38">
        <f t="shared" si="38"/>
        <v>0</v>
      </c>
      <c r="P34" s="38">
        <f t="shared" si="39"/>
        <v>0</v>
      </c>
      <c r="Q34" s="39">
        <v>1</v>
      </c>
      <c r="R34" s="40">
        <f t="shared" si="92"/>
        <v>0</v>
      </c>
      <c r="S34" s="39">
        <v>1</v>
      </c>
      <c r="T34" s="41">
        <f t="shared" si="93"/>
        <v>0</v>
      </c>
      <c r="U34" s="42">
        <f t="shared" si="94"/>
        <v>0</v>
      </c>
      <c r="V34" s="43">
        <f t="shared" si="95"/>
        <v>0</v>
      </c>
      <c r="W34" s="193">
        <f t="shared" si="11"/>
        <v>11.25</v>
      </c>
      <c r="X34" s="44">
        <f t="shared" si="96"/>
        <v>0</v>
      </c>
      <c r="Y34" s="45">
        <f t="shared" si="97"/>
        <v>0.2</v>
      </c>
      <c r="Z34" s="46" t="s">
        <v>0</v>
      </c>
      <c r="AA34" s="39">
        <v>1</v>
      </c>
      <c r="AB34" s="47">
        <f t="shared" si="98"/>
        <v>0</v>
      </c>
      <c r="AC34" s="39">
        <v>1</v>
      </c>
      <c r="AD34" s="47">
        <f t="shared" si="99"/>
        <v>0</v>
      </c>
      <c r="AE34" s="39">
        <v>1</v>
      </c>
      <c r="AF34" s="47">
        <f t="shared" si="100"/>
        <v>0</v>
      </c>
      <c r="AG34" s="188"/>
      <c r="AH34" s="194">
        <f t="shared" si="49"/>
        <v>3</v>
      </c>
      <c r="AI34" s="49">
        <f t="shared" si="101"/>
        <v>0</v>
      </c>
      <c r="AJ34" s="50">
        <f t="shared" si="102"/>
        <v>0</v>
      </c>
      <c r="AK34" s="188"/>
      <c r="AL34" s="194">
        <f t="shared" si="52"/>
        <v>3</v>
      </c>
      <c r="AM34" s="49">
        <f t="shared" si="103"/>
        <v>0</v>
      </c>
      <c r="AN34" s="50">
        <f t="shared" si="104"/>
        <v>0</v>
      </c>
      <c r="AO34" s="188">
        <v>8</v>
      </c>
      <c r="AP34" s="49">
        <f t="shared" si="105"/>
        <v>0</v>
      </c>
      <c r="AQ34" s="50">
        <f t="shared" si="106"/>
        <v>0</v>
      </c>
      <c r="AR34" s="188"/>
      <c r="AS34" s="49">
        <f t="shared" si="107"/>
        <v>0</v>
      </c>
      <c r="AT34" s="50">
        <f t="shared" si="108"/>
        <v>0</v>
      </c>
      <c r="AU34" s="62"/>
      <c r="AV34" s="49">
        <f t="shared" si="109"/>
        <v>0</v>
      </c>
      <c r="AW34" s="50">
        <f t="shared" si="110"/>
        <v>0</v>
      </c>
      <c r="AX34" s="188"/>
      <c r="AY34" s="49">
        <f t="shared" si="111"/>
        <v>0</v>
      </c>
      <c r="AZ34" s="50">
        <f t="shared" si="112"/>
        <v>0</v>
      </c>
      <c r="BA34" s="188">
        <v>0</v>
      </c>
      <c r="BB34" s="49">
        <f t="shared" si="113"/>
        <v>0</v>
      </c>
      <c r="BC34" s="50">
        <f t="shared" si="114"/>
        <v>0</v>
      </c>
      <c r="BD34" s="51">
        <f t="shared" si="115"/>
        <v>0</v>
      </c>
    </row>
    <row r="35" spans="1:56">
      <c r="A35" s="32">
        <v>14</v>
      </c>
      <c r="B35" s="169" t="s">
        <v>166</v>
      </c>
      <c r="C35" s="170" t="s">
        <v>412</v>
      </c>
      <c r="D35" s="34" t="s">
        <v>435</v>
      </c>
      <c r="E35" s="35" t="s">
        <v>276</v>
      </c>
      <c r="F35" s="36">
        <v>8</v>
      </c>
      <c r="G35" s="73"/>
      <c r="H35" s="72" t="s">
        <v>16</v>
      </c>
      <c r="I35" s="74">
        <f>IF(H35=Tablas!$B$5,Tablas!$C$5,VLOOKUP(H35,Tablas!$B$5:$D$40,2,FALSE))</f>
        <v>29</v>
      </c>
      <c r="J35" s="71">
        <f>IF(I35=0,"",VLOOKUP(I35,Tablas!$C$5:$D$40,2,FALSE))</f>
        <v>1</v>
      </c>
      <c r="K35" s="37" t="str">
        <f t="shared" si="91"/>
        <v>0</v>
      </c>
      <c r="L35" s="38">
        <f t="shared" si="35"/>
        <v>0</v>
      </c>
      <c r="M35" s="38">
        <f t="shared" si="36"/>
        <v>0</v>
      </c>
      <c r="N35" s="38">
        <f t="shared" si="37"/>
        <v>0</v>
      </c>
      <c r="O35" s="38">
        <f t="shared" si="38"/>
        <v>0</v>
      </c>
      <c r="P35" s="38">
        <f t="shared" si="39"/>
        <v>0</v>
      </c>
      <c r="Q35" s="39">
        <v>1</v>
      </c>
      <c r="R35" s="40">
        <f t="shared" si="92"/>
        <v>0</v>
      </c>
      <c r="S35" s="39">
        <v>1</v>
      </c>
      <c r="T35" s="41">
        <f t="shared" si="93"/>
        <v>0</v>
      </c>
      <c r="U35" s="42">
        <f t="shared" si="94"/>
        <v>0</v>
      </c>
      <c r="V35" s="43">
        <f t="shared" si="95"/>
        <v>0</v>
      </c>
      <c r="W35" s="193">
        <f t="shared" si="11"/>
        <v>11.25</v>
      </c>
      <c r="X35" s="44">
        <f t="shared" si="96"/>
        <v>0</v>
      </c>
      <c r="Y35" s="45">
        <f t="shared" si="97"/>
        <v>0.2</v>
      </c>
      <c r="Z35" s="46" t="s">
        <v>0</v>
      </c>
      <c r="AA35" s="39">
        <v>1</v>
      </c>
      <c r="AB35" s="47">
        <f t="shared" si="98"/>
        <v>0</v>
      </c>
      <c r="AC35" s="39">
        <v>1</v>
      </c>
      <c r="AD35" s="47">
        <f t="shared" si="99"/>
        <v>0</v>
      </c>
      <c r="AE35" s="39">
        <v>1</v>
      </c>
      <c r="AF35" s="47">
        <f t="shared" si="100"/>
        <v>0</v>
      </c>
      <c r="AG35" s="188"/>
      <c r="AH35" s="194">
        <f t="shared" si="49"/>
        <v>3</v>
      </c>
      <c r="AI35" s="49">
        <f t="shared" si="101"/>
        <v>0</v>
      </c>
      <c r="AJ35" s="50">
        <f t="shared" si="102"/>
        <v>0</v>
      </c>
      <c r="AK35" s="188"/>
      <c r="AL35" s="194">
        <f t="shared" si="52"/>
        <v>3</v>
      </c>
      <c r="AM35" s="49">
        <f t="shared" si="103"/>
        <v>0</v>
      </c>
      <c r="AN35" s="50">
        <f t="shared" si="104"/>
        <v>0</v>
      </c>
      <c r="AO35" s="188">
        <v>8</v>
      </c>
      <c r="AP35" s="49">
        <f t="shared" si="105"/>
        <v>0</v>
      </c>
      <c r="AQ35" s="50">
        <f t="shared" si="106"/>
        <v>0</v>
      </c>
      <c r="AR35" s="188"/>
      <c r="AS35" s="49">
        <f t="shared" si="107"/>
        <v>0</v>
      </c>
      <c r="AT35" s="50">
        <f t="shared" si="108"/>
        <v>0</v>
      </c>
      <c r="AU35" s="62"/>
      <c r="AV35" s="49">
        <f t="shared" si="109"/>
        <v>0</v>
      </c>
      <c r="AW35" s="50">
        <f t="shared" si="110"/>
        <v>0</v>
      </c>
      <c r="AX35" s="188"/>
      <c r="AY35" s="49">
        <f t="shared" si="111"/>
        <v>0</v>
      </c>
      <c r="AZ35" s="50">
        <f t="shared" si="112"/>
        <v>0</v>
      </c>
      <c r="BA35" s="188">
        <v>0</v>
      </c>
      <c r="BB35" s="49">
        <f t="shared" si="113"/>
        <v>0</v>
      </c>
      <c r="BC35" s="50">
        <f t="shared" si="114"/>
        <v>0</v>
      </c>
      <c r="BD35" s="51">
        <f t="shared" si="115"/>
        <v>0</v>
      </c>
    </row>
    <row r="36" spans="1:56">
      <c r="A36" s="32">
        <v>14</v>
      </c>
      <c r="B36" s="169" t="s">
        <v>166</v>
      </c>
      <c r="C36" s="170" t="s">
        <v>412</v>
      </c>
      <c r="D36" s="34" t="s">
        <v>436</v>
      </c>
      <c r="E36" s="35" t="s">
        <v>276</v>
      </c>
      <c r="F36" s="36">
        <v>148</v>
      </c>
      <c r="G36" s="73"/>
      <c r="H36" s="72" t="s">
        <v>130</v>
      </c>
      <c r="I36" s="74">
        <f>IF(H36=Tablas!$B$5,Tablas!$C$5,VLOOKUP(H36,Tablas!$B$5:$D$40,2,FALSE))</f>
        <v>7</v>
      </c>
      <c r="J36" s="71">
        <f>IF(I36=0,"",VLOOKUP(I36,Tablas!$C$5:$D$40,2,FALSE))</f>
        <v>30.416666666666668</v>
      </c>
      <c r="K36" s="37" t="str">
        <f t="shared" si="91"/>
        <v>0</v>
      </c>
      <c r="L36" s="38">
        <f t="shared" si="35"/>
        <v>0</v>
      </c>
      <c r="M36" s="38">
        <f t="shared" si="36"/>
        <v>0</v>
      </c>
      <c r="N36" s="38">
        <f t="shared" si="37"/>
        <v>0</v>
      </c>
      <c r="O36" s="38">
        <f t="shared" si="38"/>
        <v>0</v>
      </c>
      <c r="P36" s="38">
        <f t="shared" si="39"/>
        <v>0</v>
      </c>
      <c r="Q36" s="39">
        <v>1</v>
      </c>
      <c r="R36" s="40">
        <f t="shared" si="92"/>
        <v>0</v>
      </c>
      <c r="S36" s="39">
        <v>1</v>
      </c>
      <c r="T36" s="41">
        <f t="shared" si="93"/>
        <v>0</v>
      </c>
      <c r="U36" s="42">
        <f t="shared" si="94"/>
        <v>0</v>
      </c>
      <c r="V36" s="43">
        <f t="shared" si="95"/>
        <v>0</v>
      </c>
      <c r="W36" s="193">
        <f t="shared" si="11"/>
        <v>11.25</v>
      </c>
      <c r="X36" s="44">
        <f t="shared" si="96"/>
        <v>0</v>
      </c>
      <c r="Y36" s="45">
        <f t="shared" si="97"/>
        <v>7</v>
      </c>
      <c r="Z36" s="46" t="s">
        <v>0</v>
      </c>
      <c r="AA36" s="39">
        <v>1</v>
      </c>
      <c r="AB36" s="47">
        <f t="shared" si="98"/>
        <v>0</v>
      </c>
      <c r="AC36" s="39">
        <v>1</v>
      </c>
      <c r="AD36" s="47">
        <f t="shared" si="99"/>
        <v>0</v>
      </c>
      <c r="AE36" s="39">
        <v>1</v>
      </c>
      <c r="AF36" s="47">
        <f t="shared" si="100"/>
        <v>0</v>
      </c>
      <c r="AG36" s="188"/>
      <c r="AH36" s="194">
        <f t="shared" si="49"/>
        <v>3</v>
      </c>
      <c r="AI36" s="49">
        <f t="shared" si="101"/>
        <v>0</v>
      </c>
      <c r="AJ36" s="50">
        <f t="shared" si="102"/>
        <v>0</v>
      </c>
      <c r="AK36" s="188">
        <v>280</v>
      </c>
      <c r="AL36" s="194">
        <f t="shared" si="52"/>
        <v>3</v>
      </c>
      <c r="AM36" s="49">
        <f t="shared" si="103"/>
        <v>0</v>
      </c>
      <c r="AN36" s="50">
        <f t="shared" si="104"/>
        <v>0</v>
      </c>
      <c r="AO36" s="188">
        <v>148</v>
      </c>
      <c r="AP36" s="49">
        <f t="shared" si="105"/>
        <v>0</v>
      </c>
      <c r="AQ36" s="50">
        <f t="shared" si="106"/>
        <v>0</v>
      </c>
      <c r="AR36" s="188"/>
      <c r="AS36" s="49">
        <f t="shared" si="107"/>
        <v>0</v>
      </c>
      <c r="AT36" s="50">
        <f t="shared" si="108"/>
        <v>0</v>
      </c>
      <c r="AU36" s="62"/>
      <c r="AV36" s="49">
        <f t="shared" si="109"/>
        <v>0</v>
      </c>
      <c r="AW36" s="50">
        <f t="shared" si="110"/>
        <v>0</v>
      </c>
      <c r="AX36" s="188"/>
      <c r="AY36" s="49">
        <f t="shared" si="111"/>
        <v>0</v>
      </c>
      <c r="AZ36" s="50">
        <f t="shared" si="112"/>
        <v>0</v>
      </c>
      <c r="BA36" s="188">
        <v>140</v>
      </c>
      <c r="BB36" s="49">
        <f t="shared" si="113"/>
        <v>0</v>
      </c>
      <c r="BC36" s="50">
        <f t="shared" si="114"/>
        <v>0</v>
      </c>
      <c r="BD36" s="51">
        <f t="shared" si="115"/>
        <v>0</v>
      </c>
    </row>
    <row r="37" spans="1:56">
      <c r="A37" s="32">
        <v>14</v>
      </c>
      <c r="B37" s="169" t="s">
        <v>166</v>
      </c>
      <c r="C37" s="170" t="s">
        <v>412</v>
      </c>
      <c r="D37" s="34" t="s">
        <v>437</v>
      </c>
      <c r="E37" s="35" t="s">
        <v>276</v>
      </c>
      <c r="F37" s="36">
        <v>180</v>
      </c>
      <c r="G37" s="73"/>
      <c r="H37" s="72" t="s">
        <v>130</v>
      </c>
      <c r="I37" s="74">
        <f>IF(H37=Tablas!$B$5,Tablas!$C$5,VLOOKUP(H37,Tablas!$B$5:$D$40,2,FALSE))</f>
        <v>7</v>
      </c>
      <c r="J37" s="71">
        <f>IF(I37=0,"",VLOOKUP(I37,Tablas!$C$5:$D$40,2,FALSE))</f>
        <v>30.416666666666668</v>
      </c>
      <c r="K37" s="37" t="str">
        <f t="shared" si="91"/>
        <v>0</v>
      </c>
      <c r="L37" s="38">
        <f t="shared" si="35"/>
        <v>0</v>
      </c>
      <c r="M37" s="38">
        <f t="shared" si="36"/>
        <v>0</v>
      </c>
      <c r="N37" s="38">
        <f t="shared" si="37"/>
        <v>0</v>
      </c>
      <c r="O37" s="38">
        <f t="shared" si="38"/>
        <v>0</v>
      </c>
      <c r="P37" s="38">
        <f t="shared" si="39"/>
        <v>0</v>
      </c>
      <c r="Q37" s="39">
        <v>1</v>
      </c>
      <c r="R37" s="40">
        <f t="shared" si="92"/>
        <v>0</v>
      </c>
      <c r="S37" s="39">
        <v>1</v>
      </c>
      <c r="T37" s="41">
        <f t="shared" si="93"/>
        <v>0</v>
      </c>
      <c r="U37" s="42">
        <f t="shared" si="94"/>
        <v>0</v>
      </c>
      <c r="V37" s="43">
        <f t="shared" si="95"/>
        <v>0</v>
      </c>
      <c r="W37" s="193">
        <f t="shared" si="11"/>
        <v>11.25</v>
      </c>
      <c r="X37" s="44">
        <f t="shared" si="96"/>
        <v>0</v>
      </c>
      <c r="Y37" s="45">
        <f t="shared" si="97"/>
        <v>7</v>
      </c>
      <c r="Z37" s="46" t="s">
        <v>0</v>
      </c>
      <c r="AA37" s="39">
        <v>1</v>
      </c>
      <c r="AB37" s="47">
        <f t="shared" si="98"/>
        <v>0</v>
      </c>
      <c r="AC37" s="39">
        <v>1</v>
      </c>
      <c r="AD37" s="47">
        <f t="shared" si="99"/>
        <v>0</v>
      </c>
      <c r="AE37" s="39">
        <v>1</v>
      </c>
      <c r="AF37" s="47">
        <f t="shared" si="100"/>
        <v>0</v>
      </c>
      <c r="AG37" s="188"/>
      <c r="AH37" s="194">
        <f t="shared" si="49"/>
        <v>3</v>
      </c>
      <c r="AI37" s="49">
        <f t="shared" si="101"/>
        <v>0</v>
      </c>
      <c r="AJ37" s="50">
        <f t="shared" si="102"/>
        <v>0</v>
      </c>
      <c r="AK37" s="188"/>
      <c r="AL37" s="194">
        <f t="shared" si="52"/>
        <v>3</v>
      </c>
      <c r="AM37" s="49">
        <f t="shared" si="103"/>
        <v>0</v>
      </c>
      <c r="AN37" s="50">
        <f t="shared" si="104"/>
        <v>0</v>
      </c>
      <c r="AO37" s="188">
        <v>180</v>
      </c>
      <c r="AP37" s="49">
        <f t="shared" si="105"/>
        <v>0</v>
      </c>
      <c r="AQ37" s="50">
        <f t="shared" si="106"/>
        <v>0</v>
      </c>
      <c r="AR37" s="188"/>
      <c r="AS37" s="49">
        <f t="shared" si="107"/>
        <v>0</v>
      </c>
      <c r="AT37" s="50">
        <f t="shared" si="108"/>
        <v>0</v>
      </c>
      <c r="AU37" s="62"/>
      <c r="AV37" s="49">
        <f t="shared" si="109"/>
        <v>0</v>
      </c>
      <c r="AW37" s="50">
        <f t="shared" si="110"/>
        <v>0</v>
      </c>
      <c r="AX37" s="188"/>
      <c r="AY37" s="49">
        <f t="shared" si="111"/>
        <v>0</v>
      </c>
      <c r="AZ37" s="50">
        <f t="shared" si="112"/>
        <v>0</v>
      </c>
      <c r="BA37" s="188">
        <v>0</v>
      </c>
      <c r="BB37" s="49">
        <f t="shared" si="113"/>
        <v>0</v>
      </c>
      <c r="BC37" s="50">
        <f t="shared" si="114"/>
        <v>0</v>
      </c>
      <c r="BD37" s="51">
        <f t="shared" si="115"/>
        <v>0</v>
      </c>
    </row>
    <row r="38" spans="1:56">
      <c r="A38" s="32">
        <v>14</v>
      </c>
      <c r="B38" s="169" t="s">
        <v>166</v>
      </c>
      <c r="C38" s="170" t="s">
        <v>412</v>
      </c>
      <c r="D38" s="34" t="s">
        <v>438</v>
      </c>
      <c r="E38" s="35" t="s">
        <v>442</v>
      </c>
      <c r="F38" s="36">
        <v>230</v>
      </c>
      <c r="G38" s="73"/>
      <c r="H38" s="72" t="s">
        <v>150</v>
      </c>
      <c r="I38" s="74">
        <f>IF(H38=Tablas!$B$5,Tablas!$C$5,VLOOKUP(H38,Tablas!$B$5:$D$40,2,FALSE))</f>
        <v>28</v>
      </c>
      <c r="J38" s="71">
        <f>IF(I38=0,"",VLOOKUP(I38,Tablas!$C$5:$D$40,2,FALSE))</f>
        <v>2</v>
      </c>
      <c r="K38" s="37" t="str">
        <f t="shared" si="91"/>
        <v>0</v>
      </c>
      <c r="L38" s="38">
        <f t="shared" si="35"/>
        <v>0</v>
      </c>
      <c r="M38" s="38">
        <f t="shared" si="36"/>
        <v>0</v>
      </c>
      <c r="N38" s="38">
        <f t="shared" si="37"/>
        <v>0</v>
      </c>
      <c r="O38" s="38">
        <f t="shared" si="38"/>
        <v>0</v>
      </c>
      <c r="P38" s="38">
        <f t="shared" si="39"/>
        <v>0</v>
      </c>
      <c r="Q38" s="39">
        <v>1</v>
      </c>
      <c r="R38" s="40">
        <f t="shared" si="92"/>
        <v>0</v>
      </c>
      <c r="S38" s="39">
        <v>1</v>
      </c>
      <c r="T38" s="41">
        <f t="shared" si="93"/>
        <v>0</v>
      </c>
      <c r="U38" s="42">
        <f t="shared" si="94"/>
        <v>0</v>
      </c>
      <c r="V38" s="43">
        <f t="shared" si="95"/>
        <v>0</v>
      </c>
      <c r="W38" s="193">
        <f t="shared" si="11"/>
        <v>11.25</v>
      </c>
      <c r="X38" s="44">
        <f t="shared" si="96"/>
        <v>0</v>
      </c>
      <c r="Y38" s="45">
        <f t="shared" si="97"/>
        <v>0.5</v>
      </c>
      <c r="Z38" s="46" t="s">
        <v>0</v>
      </c>
      <c r="AA38" s="39">
        <v>1</v>
      </c>
      <c r="AB38" s="47">
        <f t="shared" si="98"/>
        <v>0</v>
      </c>
      <c r="AC38" s="39">
        <v>1</v>
      </c>
      <c r="AD38" s="47">
        <f t="shared" si="99"/>
        <v>0</v>
      </c>
      <c r="AE38" s="39">
        <v>1</v>
      </c>
      <c r="AF38" s="47">
        <f t="shared" si="100"/>
        <v>0</v>
      </c>
      <c r="AG38" s="188"/>
      <c r="AH38" s="194">
        <f t="shared" si="49"/>
        <v>3</v>
      </c>
      <c r="AI38" s="49">
        <f t="shared" si="101"/>
        <v>0</v>
      </c>
      <c r="AJ38" s="50">
        <f t="shared" si="102"/>
        <v>0</v>
      </c>
      <c r="AK38" s="188"/>
      <c r="AL38" s="194">
        <f t="shared" si="52"/>
        <v>3</v>
      </c>
      <c r="AM38" s="49">
        <f t="shared" si="103"/>
        <v>0</v>
      </c>
      <c r="AN38" s="50">
        <f t="shared" si="104"/>
        <v>0</v>
      </c>
      <c r="AO38" s="188">
        <v>230</v>
      </c>
      <c r="AP38" s="49">
        <f t="shared" si="105"/>
        <v>0</v>
      </c>
      <c r="AQ38" s="50">
        <f t="shared" si="106"/>
        <v>0</v>
      </c>
      <c r="AR38" s="188"/>
      <c r="AS38" s="49">
        <f t="shared" si="107"/>
        <v>0</v>
      </c>
      <c r="AT38" s="50">
        <f t="shared" si="108"/>
        <v>0</v>
      </c>
      <c r="AU38" s="62"/>
      <c r="AV38" s="49">
        <f t="shared" si="109"/>
        <v>0</v>
      </c>
      <c r="AW38" s="50">
        <f t="shared" si="110"/>
        <v>0</v>
      </c>
      <c r="AX38" s="188">
        <v>230</v>
      </c>
      <c r="AY38" s="49">
        <f t="shared" si="111"/>
        <v>0</v>
      </c>
      <c r="AZ38" s="50">
        <f t="shared" si="112"/>
        <v>0</v>
      </c>
      <c r="BA38" s="188">
        <v>0</v>
      </c>
      <c r="BB38" s="49">
        <f t="shared" si="113"/>
        <v>0</v>
      </c>
      <c r="BC38" s="50">
        <f t="shared" si="114"/>
        <v>0</v>
      </c>
      <c r="BD38" s="51">
        <f t="shared" si="115"/>
        <v>0</v>
      </c>
    </row>
    <row r="39" spans="1:56">
      <c r="A39" s="32">
        <v>14</v>
      </c>
      <c r="B39" s="169" t="s">
        <v>166</v>
      </c>
      <c r="C39" s="170" t="s">
        <v>412</v>
      </c>
      <c r="D39" s="34" t="s">
        <v>439</v>
      </c>
      <c r="E39" s="35" t="s">
        <v>442</v>
      </c>
      <c r="F39" s="36">
        <v>1600</v>
      </c>
      <c r="G39" s="73"/>
      <c r="H39" s="72" t="s">
        <v>148</v>
      </c>
      <c r="I39" s="74">
        <f>IF(H39=Tablas!$B$5,Tablas!$C$5,VLOOKUP(H39,Tablas!$B$5:$D$40,2,FALSE))</f>
        <v>26</v>
      </c>
      <c r="J39" s="71">
        <f>IF(I39=0,"",VLOOKUP(I39,Tablas!$C$5:$D$40,2,FALSE))</f>
        <v>4.3452380952380958</v>
      </c>
      <c r="K39" s="37" t="str">
        <f t="shared" si="91"/>
        <v>0</v>
      </c>
      <c r="L39" s="38">
        <f t="shared" si="35"/>
        <v>0</v>
      </c>
      <c r="M39" s="38">
        <f t="shared" si="36"/>
        <v>0</v>
      </c>
      <c r="N39" s="38">
        <f t="shared" si="37"/>
        <v>0</v>
      </c>
      <c r="O39" s="38">
        <f t="shared" si="38"/>
        <v>0</v>
      </c>
      <c r="P39" s="38">
        <f t="shared" si="39"/>
        <v>0</v>
      </c>
      <c r="Q39" s="39">
        <v>1</v>
      </c>
      <c r="R39" s="40">
        <f t="shared" si="92"/>
        <v>0</v>
      </c>
      <c r="S39" s="39">
        <v>1</v>
      </c>
      <c r="T39" s="41">
        <f t="shared" si="93"/>
        <v>0</v>
      </c>
      <c r="U39" s="42">
        <f t="shared" si="94"/>
        <v>0</v>
      </c>
      <c r="V39" s="43">
        <f t="shared" si="95"/>
        <v>0</v>
      </c>
      <c r="W39" s="193">
        <f t="shared" si="11"/>
        <v>11.25</v>
      </c>
      <c r="X39" s="44">
        <f t="shared" si="96"/>
        <v>0</v>
      </c>
      <c r="Y39" s="45">
        <f t="shared" si="97"/>
        <v>1</v>
      </c>
      <c r="Z39" s="46" t="s">
        <v>0</v>
      </c>
      <c r="AA39" s="39">
        <v>1</v>
      </c>
      <c r="AB39" s="47">
        <f t="shared" si="98"/>
        <v>0</v>
      </c>
      <c r="AC39" s="39">
        <v>1</v>
      </c>
      <c r="AD39" s="47">
        <f t="shared" si="99"/>
        <v>0</v>
      </c>
      <c r="AE39" s="39">
        <v>1</v>
      </c>
      <c r="AF39" s="47">
        <f t="shared" si="100"/>
        <v>0</v>
      </c>
      <c r="AG39" s="188"/>
      <c r="AH39" s="194">
        <f t="shared" si="49"/>
        <v>3</v>
      </c>
      <c r="AI39" s="49">
        <f t="shared" si="101"/>
        <v>0</v>
      </c>
      <c r="AJ39" s="50">
        <f t="shared" si="102"/>
        <v>0</v>
      </c>
      <c r="AK39" s="188">
        <v>480</v>
      </c>
      <c r="AL39" s="194">
        <f t="shared" si="52"/>
        <v>3</v>
      </c>
      <c r="AM39" s="49">
        <f t="shared" si="103"/>
        <v>0</v>
      </c>
      <c r="AN39" s="50">
        <f t="shared" si="104"/>
        <v>0</v>
      </c>
      <c r="AO39" s="188">
        <v>1600</v>
      </c>
      <c r="AP39" s="49">
        <f t="shared" si="105"/>
        <v>0</v>
      </c>
      <c r="AQ39" s="50">
        <f t="shared" si="106"/>
        <v>0</v>
      </c>
      <c r="AR39" s="188"/>
      <c r="AS39" s="49">
        <f t="shared" si="107"/>
        <v>0</v>
      </c>
      <c r="AT39" s="50">
        <f t="shared" si="108"/>
        <v>0</v>
      </c>
      <c r="AU39" s="62"/>
      <c r="AV39" s="49">
        <f t="shared" si="109"/>
        <v>0</v>
      </c>
      <c r="AW39" s="50">
        <f t="shared" si="110"/>
        <v>0</v>
      </c>
      <c r="AX39" s="188">
        <v>1600</v>
      </c>
      <c r="AY39" s="49">
        <f t="shared" si="111"/>
        <v>0</v>
      </c>
      <c r="AZ39" s="50">
        <f t="shared" si="112"/>
        <v>0</v>
      </c>
      <c r="BA39" s="188">
        <v>240</v>
      </c>
      <c r="BB39" s="49">
        <f t="shared" si="113"/>
        <v>0</v>
      </c>
      <c r="BC39" s="50">
        <f t="shared" si="114"/>
        <v>0</v>
      </c>
      <c r="BD39" s="51">
        <f t="shared" si="115"/>
        <v>0</v>
      </c>
    </row>
    <row r="40" spans="1:56">
      <c r="A40" s="32">
        <v>14</v>
      </c>
      <c r="B40" s="169" t="s">
        <v>166</v>
      </c>
      <c r="C40" s="170" t="s">
        <v>413</v>
      </c>
      <c r="D40" s="34" t="s">
        <v>440</v>
      </c>
      <c r="E40" s="35" t="s">
        <v>443</v>
      </c>
      <c r="F40" s="36">
        <v>2000</v>
      </c>
      <c r="G40" s="73"/>
      <c r="H40" s="72" t="s">
        <v>148</v>
      </c>
      <c r="I40" s="74">
        <f>IF(H40=Tablas!$B$5,Tablas!$C$5,VLOOKUP(H40,Tablas!$B$5:$D$40,2,FALSE))</f>
        <v>26</v>
      </c>
      <c r="J40" s="71">
        <f>IF(I40=0,"",VLOOKUP(I40,Tablas!$C$5:$D$40,2,FALSE))</f>
        <v>4.3452380952380958</v>
      </c>
      <c r="K40" s="37" t="str">
        <f t="shared" si="91"/>
        <v>0</v>
      </c>
      <c r="L40" s="38">
        <f t="shared" si="35"/>
        <v>0</v>
      </c>
      <c r="M40" s="38">
        <f t="shared" si="36"/>
        <v>0</v>
      </c>
      <c r="N40" s="38">
        <f t="shared" si="37"/>
        <v>0</v>
      </c>
      <c r="O40" s="38">
        <f t="shared" si="38"/>
        <v>0</v>
      </c>
      <c r="P40" s="38">
        <f t="shared" si="39"/>
        <v>0</v>
      </c>
      <c r="Q40" s="39">
        <v>1</v>
      </c>
      <c r="R40" s="40">
        <f t="shared" si="92"/>
        <v>0</v>
      </c>
      <c r="S40" s="39">
        <v>1</v>
      </c>
      <c r="T40" s="41">
        <f t="shared" si="93"/>
        <v>0</v>
      </c>
      <c r="U40" s="42">
        <f t="shared" si="94"/>
        <v>0</v>
      </c>
      <c r="V40" s="43">
        <f t="shared" si="95"/>
        <v>0</v>
      </c>
      <c r="W40" s="193">
        <f t="shared" si="11"/>
        <v>11.25</v>
      </c>
      <c r="X40" s="44">
        <f t="shared" si="96"/>
        <v>0</v>
      </c>
      <c r="Y40" s="45">
        <f t="shared" si="97"/>
        <v>1</v>
      </c>
      <c r="Z40" s="46" t="s">
        <v>0</v>
      </c>
      <c r="AA40" s="39">
        <v>1</v>
      </c>
      <c r="AB40" s="47">
        <f t="shared" si="98"/>
        <v>0</v>
      </c>
      <c r="AC40" s="39">
        <v>1</v>
      </c>
      <c r="AD40" s="47">
        <f t="shared" si="99"/>
        <v>0</v>
      </c>
      <c r="AE40" s="39">
        <v>1</v>
      </c>
      <c r="AF40" s="47">
        <f t="shared" si="100"/>
        <v>0</v>
      </c>
      <c r="AG40" s="188"/>
      <c r="AH40" s="194">
        <f t="shared" si="49"/>
        <v>3</v>
      </c>
      <c r="AI40" s="49">
        <f t="shared" si="101"/>
        <v>0</v>
      </c>
      <c r="AJ40" s="50">
        <f t="shared" si="102"/>
        <v>0</v>
      </c>
      <c r="AK40" s="188"/>
      <c r="AL40" s="194">
        <f t="shared" si="52"/>
        <v>3</v>
      </c>
      <c r="AM40" s="49">
        <f t="shared" si="103"/>
        <v>0</v>
      </c>
      <c r="AN40" s="50">
        <f t="shared" si="104"/>
        <v>0</v>
      </c>
      <c r="AO40" s="188"/>
      <c r="AP40" s="49">
        <f t="shared" si="105"/>
        <v>0</v>
      </c>
      <c r="AQ40" s="50">
        <f t="shared" si="106"/>
        <v>0</v>
      </c>
      <c r="AR40" s="188"/>
      <c r="AS40" s="49">
        <f t="shared" si="107"/>
        <v>0</v>
      </c>
      <c r="AT40" s="50">
        <f t="shared" si="108"/>
        <v>0</v>
      </c>
      <c r="AU40" s="62"/>
      <c r="AV40" s="49">
        <f t="shared" si="109"/>
        <v>0</v>
      </c>
      <c r="AW40" s="50">
        <f t="shared" si="110"/>
        <v>0</v>
      </c>
      <c r="AX40" s="188"/>
      <c r="AY40" s="49">
        <f t="shared" si="111"/>
        <v>0</v>
      </c>
      <c r="AZ40" s="50">
        <f t="shared" si="112"/>
        <v>0</v>
      </c>
      <c r="BA40" s="188">
        <v>0</v>
      </c>
      <c r="BB40" s="49">
        <f t="shared" si="113"/>
        <v>0</v>
      </c>
      <c r="BC40" s="50">
        <f t="shared" si="114"/>
        <v>0</v>
      </c>
      <c r="BD40" s="51">
        <f t="shared" si="115"/>
        <v>0</v>
      </c>
    </row>
    <row r="41" spans="1:56">
      <c r="A41" s="32">
        <v>14</v>
      </c>
      <c r="B41" s="169" t="s">
        <v>166</v>
      </c>
      <c r="C41" s="170" t="s">
        <v>323</v>
      </c>
      <c r="D41" s="34" t="s">
        <v>441</v>
      </c>
      <c r="E41" s="35" t="s">
        <v>275</v>
      </c>
      <c r="F41" s="36">
        <v>90</v>
      </c>
      <c r="G41" s="73"/>
      <c r="H41" s="72" t="s">
        <v>144</v>
      </c>
      <c r="I41" s="74">
        <f>IF(H41=Tablas!$B$5,Tablas!$C$5,VLOOKUP(H41,Tablas!$B$5:$D$40,2,FALSE))</f>
        <v>22</v>
      </c>
      <c r="J41" s="71">
        <f>IF(I41=0,"",VLOOKUP(I41,Tablas!$C$5:$D$40,2,FALSE))</f>
        <v>8.6904761904761916</v>
      </c>
      <c r="K41" s="37" t="str">
        <f t="shared" si="91"/>
        <v>0</v>
      </c>
      <c r="L41" s="38">
        <f t="shared" si="35"/>
        <v>0</v>
      </c>
      <c r="M41" s="38">
        <f t="shared" si="36"/>
        <v>0</v>
      </c>
      <c r="N41" s="38">
        <f t="shared" si="37"/>
        <v>0</v>
      </c>
      <c r="O41" s="38">
        <f t="shared" si="38"/>
        <v>0</v>
      </c>
      <c r="P41" s="38">
        <f t="shared" si="39"/>
        <v>0</v>
      </c>
      <c r="Q41" s="39">
        <v>1</v>
      </c>
      <c r="R41" s="40">
        <f t="shared" si="92"/>
        <v>0</v>
      </c>
      <c r="S41" s="39">
        <v>1</v>
      </c>
      <c r="T41" s="41">
        <f t="shared" si="93"/>
        <v>0</v>
      </c>
      <c r="U41" s="42">
        <f t="shared" si="94"/>
        <v>0</v>
      </c>
      <c r="V41" s="43">
        <f t="shared" si="95"/>
        <v>0</v>
      </c>
      <c r="W41" s="193">
        <f t="shared" si="11"/>
        <v>11.25</v>
      </c>
      <c r="X41" s="44">
        <f t="shared" si="96"/>
        <v>0</v>
      </c>
      <c r="Y41" s="45">
        <f t="shared" si="97"/>
        <v>2</v>
      </c>
      <c r="Z41" s="46" t="s">
        <v>0</v>
      </c>
      <c r="AA41" s="39">
        <v>1</v>
      </c>
      <c r="AB41" s="47">
        <f t="shared" si="98"/>
        <v>0</v>
      </c>
      <c r="AC41" s="39">
        <v>1</v>
      </c>
      <c r="AD41" s="47">
        <f t="shared" si="99"/>
        <v>0</v>
      </c>
      <c r="AE41" s="39">
        <v>1</v>
      </c>
      <c r="AF41" s="47">
        <f t="shared" si="100"/>
        <v>0</v>
      </c>
      <c r="AG41" s="188"/>
      <c r="AH41" s="194">
        <f t="shared" si="49"/>
        <v>3</v>
      </c>
      <c r="AI41" s="49">
        <f t="shared" si="101"/>
        <v>0</v>
      </c>
      <c r="AJ41" s="50">
        <f t="shared" si="102"/>
        <v>0</v>
      </c>
      <c r="AK41" s="188"/>
      <c r="AL41" s="194">
        <f t="shared" si="52"/>
        <v>3</v>
      </c>
      <c r="AM41" s="49">
        <f t="shared" si="103"/>
        <v>0</v>
      </c>
      <c r="AN41" s="50">
        <f t="shared" si="104"/>
        <v>0</v>
      </c>
      <c r="AO41" s="188">
        <v>90</v>
      </c>
      <c r="AP41" s="49">
        <f t="shared" si="105"/>
        <v>0</v>
      </c>
      <c r="AQ41" s="50">
        <f t="shared" si="106"/>
        <v>0</v>
      </c>
      <c r="AR41" s="188"/>
      <c r="AS41" s="49">
        <f t="shared" si="107"/>
        <v>0</v>
      </c>
      <c r="AT41" s="50">
        <f t="shared" si="108"/>
        <v>0</v>
      </c>
      <c r="AU41" s="62"/>
      <c r="AV41" s="49">
        <f t="shared" si="109"/>
        <v>0</v>
      </c>
      <c r="AW41" s="50">
        <f t="shared" si="110"/>
        <v>0</v>
      </c>
      <c r="AX41" s="188">
        <v>90</v>
      </c>
      <c r="AY41" s="49">
        <f t="shared" si="111"/>
        <v>0</v>
      </c>
      <c r="AZ41" s="50">
        <f t="shared" si="112"/>
        <v>0</v>
      </c>
      <c r="BA41" s="188">
        <v>0</v>
      </c>
      <c r="BB41" s="49">
        <f t="shared" si="113"/>
        <v>0</v>
      </c>
      <c r="BC41" s="50">
        <f t="shared" si="114"/>
        <v>0</v>
      </c>
      <c r="BD41" s="51">
        <f t="shared" si="115"/>
        <v>0</v>
      </c>
    </row>
    <row r="42" spans="1:56" hidden="1">
      <c r="A42" s="32">
        <v>14</v>
      </c>
      <c r="B42" s="169"/>
      <c r="C42" s="170"/>
      <c r="D42" s="34"/>
      <c r="E42" s="35"/>
      <c r="F42" s="36"/>
      <c r="G42" s="73"/>
      <c r="H42" s="72"/>
      <c r="I42" s="74">
        <f>IF(H42=Tablas!$B$5,Tablas!$C$5,VLOOKUP(H42,Tablas!$B$5:$D$40,2,FALSE))</f>
        <v>1</v>
      </c>
      <c r="J42" s="71">
        <f>IF(I42=0,"",VLOOKUP(I42,Tablas!$C$5:$D$40,2,FALSE))</f>
        <v>0</v>
      </c>
      <c r="K42" s="37" t="str">
        <f t="shared" si="91"/>
        <v>0</v>
      </c>
      <c r="L42" s="38">
        <f t="shared" si="35"/>
        <v>0</v>
      </c>
      <c r="M42" s="38">
        <f t="shared" si="36"/>
        <v>0</v>
      </c>
      <c r="N42" s="38">
        <f t="shared" si="37"/>
        <v>0</v>
      </c>
      <c r="O42" s="38">
        <f t="shared" si="38"/>
        <v>0</v>
      </c>
      <c r="P42" s="38">
        <f t="shared" si="39"/>
        <v>0</v>
      </c>
      <c r="Q42" s="39">
        <v>1</v>
      </c>
      <c r="R42" s="40">
        <f t="shared" si="92"/>
        <v>0</v>
      </c>
      <c r="S42" s="39">
        <v>1</v>
      </c>
      <c r="T42" s="41">
        <f t="shared" si="93"/>
        <v>0</v>
      </c>
      <c r="U42" s="42">
        <f t="shared" si="94"/>
        <v>0</v>
      </c>
      <c r="V42" s="43">
        <f t="shared" si="95"/>
        <v>0</v>
      </c>
      <c r="W42" s="193">
        <f t="shared" si="11"/>
        <v>11.25</v>
      </c>
      <c r="X42" s="44">
        <f t="shared" si="96"/>
        <v>0</v>
      </c>
      <c r="Y42" s="45">
        <f t="shared" si="97"/>
        <v>0</v>
      </c>
      <c r="Z42" s="46" t="s">
        <v>0</v>
      </c>
      <c r="AA42" s="39">
        <v>1</v>
      </c>
      <c r="AB42" s="47">
        <f t="shared" si="98"/>
        <v>0</v>
      </c>
      <c r="AC42" s="39">
        <v>1</v>
      </c>
      <c r="AD42" s="47">
        <f t="shared" si="99"/>
        <v>0</v>
      </c>
      <c r="AE42" s="39">
        <v>1</v>
      </c>
      <c r="AF42" s="47">
        <f t="shared" si="100"/>
        <v>0</v>
      </c>
      <c r="AG42" s="188"/>
      <c r="AH42" s="194">
        <f t="shared" si="49"/>
        <v>3</v>
      </c>
      <c r="AI42" s="49">
        <f t="shared" si="101"/>
        <v>0</v>
      </c>
      <c r="AJ42" s="50">
        <f t="shared" si="102"/>
        <v>0</v>
      </c>
      <c r="AK42" s="188"/>
      <c r="AL42" s="194">
        <f t="shared" si="52"/>
        <v>3</v>
      </c>
      <c r="AM42" s="49">
        <f t="shared" si="103"/>
        <v>0</v>
      </c>
      <c r="AN42" s="50">
        <f t="shared" si="104"/>
        <v>0</v>
      </c>
      <c r="AO42" s="188"/>
      <c r="AP42" s="49">
        <f t="shared" si="105"/>
        <v>0</v>
      </c>
      <c r="AQ42" s="50">
        <f t="shared" si="106"/>
        <v>0</v>
      </c>
      <c r="AR42" s="188"/>
      <c r="AS42" s="49">
        <f t="shared" si="107"/>
        <v>0</v>
      </c>
      <c r="AT42" s="50">
        <f t="shared" si="108"/>
        <v>0</v>
      </c>
      <c r="AU42" s="62"/>
      <c r="AV42" s="49">
        <f t="shared" si="109"/>
        <v>0</v>
      </c>
      <c r="AW42" s="50">
        <f t="shared" si="110"/>
        <v>0</v>
      </c>
      <c r="AX42" s="188"/>
      <c r="AY42" s="49">
        <f t="shared" si="111"/>
        <v>0</v>
      </c>
      <c r="AZ42" s="50">
        <f t="shared" si="112"/>
        <v>0</v>
      </c>
      <c r="BA42" s="188"/>
      <c r="BB42" s="49">
        <f t="shared" si="113"/>
        <v>0</v>
      </c>
      <c r="BC42" s="50">
        <f t="shared" si="114"/>
        <v>0</v>
      </c>
      <c r="BD42" s="51">
        <f t="shared" si="115"/>
        <v>0</v>
      </c>
    </row>
    <row r="43" spans="1:56" hidden="1">
      <c r="A43" s="32">
        <v>14</v>
      </c>
      <c r="B43" s="169"/>
      <c r="C43" s="170"/>
      <c r="D43" s="34"/>
      <c r="E43" s="35"/>
      <c r="F43" s="36"/>
      <c r="G43" s="73"/>
      <c r="H43" s="72"/>
      <c r="I43" s="74">
        <f>IF(H43=Tablas!$B$5,Tablas!$C$5,VLOOKUP(H43,Tablas!$B$5:$D$40,2,FALSE))</f>
        <v>1</v>
      </c>
      <c r="J43" s="71">
        <f>IF(I43=0,"",VLOOKUP(I43,Tablas!$C$5:$D$40,2,FALSE))</f>
        <v>0</v>
      </c>
      <c r="K43" s="37" t="str">
        <f t="shared" si="91"/>
        <v>0</v>
      </c>
      <c r="L43" s="38">
        <f t="shared" si="35"/>
        <v>0</v>
      </c>
      <c r="M43" s="38">
        <f t="shared" si="36"/>
        <v>0</v>
      </c>
      <c r="N43" s="38">
        <f t="shared" si="37"/>
        <v>0</v>
      </c>
      <c r="O43" s="38">
        <f t="shared" si="38"/>
        <v>0</v>
      </c>
      <c r="P43" s="38">
        <f t="shared" si="39"/>
        <v>0</v>
      </c>
      <c r="Q43" s="39">
        <v>1</v>
      </c>
      <c r="R43" s="40">
        <f t="shared" si="92"/>
        <v>0</v>
      </c>
      <c r="S43" s="39">
        <v>1</v>
      </c>
      <c r="T43" s="41">
        <f t="shared" si="93"/>
        <v>0</v>
      </c>
      <c r="U43" s="42">
        <f t="shared" si="94"/>
        <v>0</v>
      </c>
      <c r="V43" s="43">
        <f t="shared" si="95"/>
        <v>0</v>
      </c>
      <c r="W43" s="193">
        <f t="shared" si="11"/>
        <v>11.25</v>
      </c>
      <c r="X43" s="44">
        <f t="shared" si="96"/>
        <v>0</v>
      </c>
      <c r="Y43" s="45">
        <f t="shared" si="97"/>
        <v>0</v>
      </c>
      <c r="Z43" s="46" t="s">
        <v>0</v>
      </c>
      <c r="AA43" s="39">
        <v>1</v>
      </c>
      <c r="AB43" s="47">
        <f t="shared" si="98"/>
        <v>0</v>
      </c>
      <c r="AC43" s="39">
        <v>1</v>
      </c>
      <c r="AD43" s="47">
        <f t="shared" si="99"/>
        <v>0</v>
      </c>
      <c r="AE43" s="39">
        <v>1</v>
      </c>
      <c r="AF43" s="47">
        <f t="shared" si="100"/>
        <v>0</v>
      </c>
      <c r="AG43" s="188"/>
      <c r="AH43" s="194">
        <f t="shared" si="49"/>
        <v>3</v>
      </c>
      <c r="AI43" s="49">
        <f t="shared" si="101"/>
        <v>0</v>
      </c>
      <c r="AJ43" s="50">
        <f t="shared" si="102"/>
        <v>0</v>
      </c>
      <c r="AK43" s="188"/>
      <c r="AL43" s="194">
        <f t="shared" si="52"/>
        <v>3</v>
      </c>
      <c r="AM43" s="49">
        <f t="shared" si="103"/>
        <v>0</v>
      </c>
      <c r="AN43" s="50">
        <f t="shared" si="104"/>
        <v>0</v>
      </c>
      <c r="AO43" s="188"/>
      <c r="AP43" s="49">
        <f t="shared" si="105"/>
        <v>0</v>
      </c>
      <c r="AQ43" s="50">
        <f t="shared" si="106"/>
        <v>0</v>
      </c>
      <c r="AR43" s="188"/>
      <c r="AS43" s="49">
        <f t="shared" si="107"/>
        <v>0</v>
      </c>
      <c r="AT43" s="50">
        <f t="shared" si="108"/>
        <v>0</v>
      </c>
      <c r="AU43" s="62"/>
      <c r="AV43" s="49">
        <f t="shared" si="109"/>
        <v>0</v>
      </c>
      <c r="AW43" s="50">
        <f t="shared" si="110"/>
        <v>0</v>
      </c>
      <c r="AX43" s="188"/>
      <c r="AY43" s="49">
        <f t="shared" si="111"/>
        <v>0</v>
      </c>
      <c r="AZ43" s="50">
        <f t="shared" si="112"/>
        <v>0</v>
      </c>
      <c r="BA43" s="188"/>
      <c r="BB43" s="49">
        <f t="shared" si="113"/>
        <v>0</v>
      </c>
      <c r="BC43" s="50">
        <f t="shared" si="114"/>
        <v>0</v>
      </c>
      <c r="BD43" s="51">
        <f t="shared" si="115"/>
        <v>0</v>
      </c>
    </row>
    <row r="44" spans="1:56" hidden="1">
      <c r="A44" s="32">
        <v>14</v>
      </c>
      <c r="B44" s="169"/>
      <c r="C44" s="170"/>
      <c r="D44" s="34"/>
      <c r="E44" s="35"/>
      <c r="F44" s="36"/>
      <c r="G44" s="73"/>
      <c r="H44" s="72"/>
      <c r="I44" s="74">
        <f>IF(H44=Tablas!$B$5,Tablas!$C$5,VLOOKUP(H44,Tablas!$B$5:$D$40,2,FALSE))</f>
        <v>1</v>
      </c>
      <c r="J44" s="71">
        <f>IF(I44=0,"",VLOOKUP(I44,Tablas!$C$5:$D$40,2,FALSE))</f>
        <v>0</v>
      </c>
      <c r="K44" s="37" t="str">
        <f t="shared" si="91"/>
        <v>0</v>
      </c>
      <c r="L44" s="38">
        <f t="shared" si="35"/>
        <v>0</v>
      </c>
      <c r="M44" s="38">
        <f t="shared" si="36"/>
        <v>0</v>
      </c>
      <c r="N44" s="38">
        <f t="shared" si="37"/>
        <v>0</v>
      </c>
      <c r="O44" s="38">
        <f t="shared" si="38"/>
        <v>0</v>
      </c>
      <c r="P44" s="38">
        <f t="shared" si="39"/>
        <v>0</v>
      </c>
      <c r="Q44" s="39">
        <v>1</v>
      </c>
      <c r="R44" s="40">
        <f t="shared" si="92"/>
        <v>0</v>
      </c>
      <c r="S44" s="39">
        <v>1</v>
      </c>
      <c r="T44" s="41">
        <f t="shared" si="93"/>
        <v>0</v>
      </c>
      <c r="U44" s="42">
        <f t="shared" si="94"/>
        <v>0</v>
      </c>
      <c r="V44" s="43">
        <f t="shared" si="95"/>
        <v>0</v>
      </c>
      <c r="W44" s="193">
        <f t="shared" si="11"/>
        <v>11.25</v>
      </c>
      <c r="X44" s="44">
        <f t="shared" si="96"/>
        <v>0</v>
      </c>
      <c r="Y44" s="45">
        <f t="shared" si="97"/>
        <v>0</v>
      </c>
      <c r="Z44" s="46" t="s">
        <v>0</v>
      </c>
      <c r="AA44" s="39">
        <v>1</v>
      </c>
      <c r="AB44" s="47">
        <f t="shared" si="98"/>
        <v>0</v>
      </c>
      <c r="AC44" s="39">
        <v>1</v>
      </c>
      <c r="AD44" s="47">
        <f t="shared" si="99"/>
        <v>0</v>
      </c>
      <c r="AE44" s="39">
        <v>1</v>
      </c>
      <c r="AF44" s="47">
        <f t="shared" si="100"/>
        <v>0</v>
      </c>
      <c r="AG44" s="188"/>
      <c r="AH44" s="194">
        <f t="shared" si="49"/>
        <v>3</v>
      </c>
      <c r="AI44" s="49">
        <f t="shared" si="101"/>
        <v>0</v>
      </c>
      <c r="AJ44" s="50">
        <f t="shared" si="102"/>
        <v>0</v>
      </c>
      <c r="AK44" s="188"/>
      <c r="AL44" s="194">
        <f t="shared" si="52"/>
        <v>3</v>
      </c>
      <c r="AM44" s="49">
        <f t="shared" si="103"/>
        <v>0</v>
      </c>
      <c r="AN44" s="50">
        <f t="shared" si="104"/>
        <v>0</v>
      </c>
      <c r="AO44" s="188"/>
      <c r="AP44" s="49">
        <f t="shared" si="105"/>
        <v>0</v>
      </c>
      <c r="AQ44" s="50">
        <f t="shared" si="106"/>
        <v>0</v>
      </c>
      <c r="AR44" s="188"/>
      <c r="AS44" s="49">
        <f t="shared" si="107"/>
        <v>0</v>
      </c>
      <c r="AT44" s="50">
        <f t="shared" si="108"/>
        <v>0</v>
      </c>
      <c r="AU44" s="62"/>
      <c r="AV44" s="49">
        <f t="shared" si="109"/>
        <v>0</v>
      </c>
      <c r="AW44" s="50">
        <f t="shared" si="110"/>
        <v>0</v>
      </c>
      <c r="AX44" s="188"/>
      <c r="AY44" s="49">
        <f t="shared" si="111"/>
        <v>0</v>
      </c>
      <c r="AZ44" s="50">
        <f t="shared" si="112"/>
        <v>0</v>
      </c>
      <c r="BA44" s="188"/>
      <c r="BB44" s="49">
        <f t="shared" si="113"/>
        <v>0</v>
      </c>
      <c r="BC44" s="50">
        <f t="shared" si="114"/>
        <v>0</v>
      </c>
      <c r="BD44" s="51">
        <f t="shared" si="115"/>
        <v>0</v>
      </c>
    </row>
    <row r="45" spans="1:56" hidden="1">
      <c r="A45" s="32">
        <v>14</v>
      </c>
      <c r="B45" s="169"/>
      <c r="C45" s="170"/>
      <c r="D45" s="34"/>
      <c r="E45" s="35"/>
      <c r="F45" s="36"/>
      <c r="G45" s="73"/>
      <c r="H45" s="72"/>
      <c r="I45" s="74">
        <f>IF(H45=Tablas!$B$5,Tablas!$C$5,VLOOKUP(H45,Tablas!$B$5:$D$40,2,FALSE))</f>
        <v>1</v>
      </c>
      <c r="J45" s="71">
        <f>IF(I45=0,"",VLOOKUP(I45,Tablas!$C$5:$D$40,2,FALSE))</f>
        <v>0</v>
      </c>
      <c r="K45" s="37" t="str">
        <f t="shared" si="91"/>
        <v>0</v>
      </c>
      <c r="L45" s="38">
        <f t="shared" si="35"/>
        <v>0</v>
      </c>
      <c r="M45" s="38">
        <f t="shared" si="36"/>
        <v>0</v>
      </c>
      <c r="N45" s="38">
        <f t="shared" si="37"/>
        <v>0</v>
      </c>
      <c r="O45" s="38">
        <f t="shared" si="38"/>
        <v>0</v>
      </c>
      <c r="P45" s="38">
        <f t="shared" si="39"/>
        <v>0</v>
      </c>
      <c r="Q45" s="39">
        <v>1</v>
      </c>
      <c r="R45" s="40">
        <f t="shared" si="92"/>
        <v>0</v>
      </c>
      <c r="S45" s="39">
        <v>1</v>
      </c>
      <c r="T45" s="41">
        <f t="shared" si="93"/>
        <v>0</v>
      </c>
      <c r="U45" s="42">
        <f t="shared" si="94"/>
        <v>0</v>
      </c>
      <c r="V45" s="43">
        <f t="shared" si="95"/>
        <v>0</v>
      </c>
      <c r="W45" s="193">
        <f t="shared" si="11"/>
        <v>11.25</v>
      </c>
      <c r="X45" s="44">
        <f t="shared" si="96"/>
        <v>0</v>
      </c>
      <c r="Y45" s="45">
        <f t="shared" si="97"/>
        <v>0</v>
      </c>
      <c r="Z45" s="46" t="s">
        <v>0</v>
      </c>
      <c r="AA45" s="39">
        <v>1</v>
      </c>
      <c r="AB45" s="47">
        <f t="shared" si="98"/>
        <v>0</v>
      </c>
      <c r="AC45" s="39">
        <v>1</v>
      </c>
      <c r="AD45" s="47">
        <f t="shared" si="99"/>
        <v>0</v>
      </c>
      <c r="AE45" s="39">
        <v>1</v>
      </c>
      <c r="AF45" s="47">
        <f t="shared" si="100"/>
        <v>0</v>
      </c>
      <c r="AG45" s="188"/>
      <c r="AH45" s="194">
        <f t="shared" si="49"/>
        <v>3</v>
      </c>
      <c r="AI45" s="49">
        <f t="shared" si="101"/>
        <v>0</v>
      </c>
      <c r="AJ45" s="50">
        <f t="shared" si="102"/>
        <v>0</v>
      </c>
      <c r="AK45" s="188"/>
      <c r="AL45" s="194">
        <f t="shared" si="52"/>
        <v>3</v>
      </c>
      <c r="AM45" s="49">
        <f t="shared" si="103"/>
        <v>0</v>
      </c>
      <c r="AN45" s="50">
        <f t="shared" si="104"/>
        <v>0</v>
      </c>
      <c r="AO45" s="188"/>
      <c r="AP45" s="49">
        <f t="shared" si="105"/>
        <v>0</v>
      </c>
      <c r="AQ45" s="50">
        <f t="shared" si="106"/>
        <v>0</v>
      </c>
      <c r="AR45" s="188"/>
      <c r="AS45" s="49">
        <f t="shared" si="107"/>
        <v>0</v>
      </c>
      <c r="AT45" s="50">
        <f t="shared" si="108"/>
        <v>0</v>
      </c>
      <c r="AU45" s="62"/>
      <c r="AV45" s="49">
        <f t="shared" si="109"/>
        <v>0</v>
      </c>
      <c r="AW45" s="50">
        <f t="shared" si="110"/>
        <v>0</v>
      </c>
      <c r="AX45" s="188"/>
      <c r="AY45" s="49">
        <f t="shared" si="111"/>
        <v>0</v>
      </c>
      <c r="AZ45" s="50">
        <f t="shared" si="112"/>
        <v>0</v>
      </c>
      <c r="BA45" s="188"/>
      <c r="BB45" s="49">
        <f t="shared" si="113"/>
        <v>0</v>
      </c>
      <c r="BC45" s="50">
        <f t="shared" si="114"/>
        <v>0</v>
      </c>
      <c r="BD45" s="51">
        <f t="shared" si="115"/>
        <v>0</v>
      </c>
    </row>
    <row r="46" spans="1:56" hidden="1">
      <c r="A46" s="32">
        <v>14</v>
      </c>
      <c r="B46" s="169"/>
      <c r="C46" s="170"/>
      <c r="D46" s="34"/>
      <c r="E46" s="35"/>
      <c r="F46" s="36"/>
      <c r="G46" s="73"/>
      <c r="H46" s="72"/>
      <c r="I46" s="74">
        <f>IF(H46=Tablas!$B$5,Tablas!$C$5,VLOOKUP(H46,Tablas!$B$5:$D$40,2,FALSE))</f>
        <v>1</v>
      </c>
      <c r="J46" s="71">
        <f>IF(I46=0,"",VLOOKUP(I46,Tablas!$C$5:$D$40,2,FALSE))</f>
        <v>0</v>
      </c>
      <c r="K46" s="37" t="str">
        <f t="shared" si="91"/>
        <v>0</v>
      </c>
      <c r="L46" s="38">
        <f t="shared" si="35"/>
        <v>0</v>
      </c>
      <c r="M46" s="38">
        <f t="shared" si="36"/>
        <v>0</v>
      </c>
      <c r="N46" s="38">
        <f t="shared" si="37"/>
        <v>0</v>
      </c>
      <c r="O46" s="38">
        <f t="shared" si="38"/>
        <v>0</v>
      </c>
      <c r="P46" s="38">
        <f t="shared" si="39"/>
        <v>0</v>
      </c>
      <c r="Q46" s="39">
        <v>1</v>
      </c>
      <c r="R46" s="40">
        <f t="shared" si="92"/>
        <v>0</v>
      </c>
      <c r="S46" s="39">
        <v>1</v>
      </c>
      <c r="T46" s="41">
        <f t="shared" si="93"/>
        <v>0</v>
      </c>
      <c r="U46" s="42">
        <f t="shared" si="94"/>
        <v>0</v>
      </c>
      <c r="V46" s="43">
        <f t="shared" si="95"/>
        <v>0</v>
      </c>
      <c r="W46" s="193">
        <f t="shared" si="11"/>
        <v>11.25</v>
      </c>
      <c r="X46" s="44">
        <f t="shared" si="96"/>
        <v>0</v>
      </c>
      <c r="Y46" s="45">
        <f t="shared" si="97"/>
        <v>0</v>
      </c>
      <c r="Z46" s="46" t="s">
        <v>0</v>
      </c>
      <c r="AA46" s="39">
        <v>1</v>
      </c>
      <c r="AB46" s="47">
        <f t="shared" si="98"/>
        <v>0</v>
      </c>
      <c r="AC46" s="39">
        <v>1</v>
      </c>
      <c r="AD46" s="47">
        <f t="shared" si="99"/>
        <v>0</v>
      </c>
      <c r="AE46" s="39">
        <v>1</v>
      </c>
      <c r="AF46" s="47">
        <f t="shared" si="100"/>
        <v>0</v>
      </c>
      <c r="AG46" s="188"/>
      <c r="AH46" s="194">
        <f t="shared" si="49"/>
        <v>3</v>
      </c>
      <c r="AI46" s="49">
        <f t="shared" si="101"/>
        <v>0</v>
      </c>
      <c r="AJ46" s="50">
        <f t="shared" si="102"/>
        <v>0</v>
      </c>
      <c r="AK46" s="188"/>
      <c r="AL46" s="194">
        <f t="shared" si="52"/>
        <v>3</v>
      </c>
      <c r="AM46" s="49">
        <f t="shared" si="103"/>
        <v>0</v>
      </c>
      <c r="AN46" s="50">
        <f t="shared" si="104"/>
        <v>0</v>
      </c>
      <c r="AO46" s="188"/>
      <c r="AP46" s="49">
        <f t="shared" si="105"/>
        <v>0</v>
      </c>
      <c r="AQ46" s="50">
        <f t="shared" si="106"/>
        <v>0</v>
      </c>
      <c r="AR46" s="188"/>
      <c r="AS46" s="49">
        <f t="shared" si="107"/>
        <v>0</v>
      </c>
      <c r="AT46" s="50">
        <f t="shared" si="108"/>
        <v>0</v>
      </c>
      <c r="AU46" s="62"/>
      <c r="AV46" s="49">
        <f t="shared" si="109"/>
        <v>0</v>
      </c>
      <c r="AW46" s="50">
        <f t="shared" si="110"/>
        <v>0</v>
      </c>
      <c r="AX46" s="188"/>
      <c r="AY46" s="49">
        <f t="shared" si="111"/>
        <v>0</v>
      </c>
      <c r="AZ46" s="50">
        <f t="shared" si="112"/>
        <v>0</v>
      </c>
      <c r="BA46" s="188"/>
      <c r="BB46" s="49">
        <f t="shared" si="113"/>
        <v>0</v>
      </c>
      <c r="BC46" s="50">
        <f t="shared" si="114"/>
        <v>0</v>
      </c>
      <c r="BD46" s="51">
        <f t="shared" si="115"/>
        <v>0</v>
      </c>
    </row>
    <row r="47" spans="1:56" hidden="1">
      <c r="A47" s="32"/>
      <c r="B47" s="61"/>
      <c r="C47" s="33"/>
      <c r="D47" s="34"/>
      <c r="E47" s="35"/>
      <c r="F47" s="36"/>
      <c r="G47" s="73"/>
      <c r="H47" s="72"/>
      <c r="I47" s="74">
        <f>IF(H47=Tablas!$B$5,Tablas!$C$5,VLOOKUP(H47,Tablas!$B$5:$D$40,2,FALSE))</f>
        <v>1</v>
      </c>
      <c r="J47" s="71">
        <f>IF(I47=0,"",VLOOKUP(I47,Tablas!$C$5:$D$40,2,FALSE))</f>
        <v>0</v>
      </c>
      <c r="K47" s="37" t="str">
        <f t="shared" si="91"/>
        <v>0</v>
      </c>
      <c r="L47" s="38">
        <f t="shared" si="35"/>
        <v>0</v>
      </c>
      <c r="M47" s="38">
        <f t="shared" si="36"/>
        <v>0</v>
      </c>
      <c r="N47" s="38">
        <f t="shared" si="37"/>
        <v>0</v>
      </c>
      <c r="O47" s="38">
        <f t="shared" si="38"/>
        <v>0</v>
      </c>
      <c r="P47" s="38">
        <f t="shared" si="39"/>
        <v>0</v>
      </c>
      <c r="Q47" s="39">
        <v>1</v>
      </c>
      <c r="R47" s="40">
        <f t="shared" si="92"/>
        <v>0</v>
      </c>
      <c r="S47" s="39">
        <v>1</v>
      </c>
      <c r="T47" s="41">
        <f t="shared" si="93"/>
        <v>0</v>
      </c>
      <c r="U47" s="42">
        <f t="shared" si="94"/>
        <v>0</v>
      </c>
      <c r="V47" s="43">
        <f t="shared" si="95"/>
        <v>0</v>
      </c>
      <c r="W47" s="197">
        <f t="shared" ref="W47:W71" si="116">$X$4</f>
        <v>11.25</v>
      </c>
      <c r="X47" s="44">
        <f t="shared" si="96"/>
        <v>0</v>
      </c>
      <c r="Y47" s="45">
        <f t="shared" si="97"/>
        <v>0</v>
      </c>
      <c r="Z47" s="46" t="s">
        <v>0</v>
      </c>
      <c r="AA47" s="39">
        <v>1</v>
      </c>
      <c r="AB47" s="47">
        <f t="shared" si="98"/>
        <v>0</v>
      </c>
      <c r="AC47" s="39">
        <v>1</v>
      </c>
      <c r="AD47" s="47">
        <f t="shared" si="99"/>
        <v>0</v>
      </c>
      <c r="AE47" s="39">
        <v>1</v>
      </c>
      <c r="AF47" s="47">
        <f t="shared" si="100"/>
        <v>0</v>
      </c>
      <c r="AG47" s="188"/>
      <c r="AH47" s="194">
        <f t="shared" si="49"/>
        <v>3</v>
      </c>
      <c r="AI47" s="49">
        <f t="shared" si="101"/>
        <v>0</v>
      </c>
      <c r="AJ47" s="50">
        <f t="shared" si="102"/>
        <v>0</v>
      </c>
      <c r="AK47" s="188"/>
      <c r="AL47" s="194">
        <f t="shared" si="52"/>
        <v>3</v>
      </c>
      <c r="AM47" s="49">
        <f t="shared" si="103"/>
        <v>0</v>
      </c>
      <c r="AN47" s="50">
        <f t="shared" si="104"/>
        <v>0</v>
      </c>
      <c r="AO47" s="62"/>
      <c r="AP47" s="49">
        <f t="shared" si="105"/>
        <v>0</v>
      </c>
      <c r="AQ47" s="50">
        <f t="shared" si="106"/>
        <v>0</v>
      </c>
      <c r="AR47" s="62"/>
      <c r="AS47" s="49">
        <f t="shared" si="107"/>
        <v>0</v>
      </c>
      <c r="AT47" s="50">
        <f t="shared" si="108"/>
        <v>0</v>
      </c>
      <c r="AU47" s="62"/>
      <c r="AV47" s="49">
        <f t="shared" si="109"/>
        <v>0</v>
      </c>
      <c r="AW47" s="50">
        <f t="shared" si="110"/>
        <v>0</v>
      </c>
      <c r="AX47" s="62"/>
      <c r="AY47" s="49">
        <f t="shared" si="111"/>
        <v>0</v>
      </c>
      <c r="AZ47" s="50">
        <f t="shared" si="112"/>
        <v>0</v>
      </c>
      <c r="BA47" s="62"/>
      <c r="BB47" s="49">
        <f t="shared" si="113"/>
        <v>0</v>
      </c>
      <c r="BC47" s="50">
        <f t="shared" si="114"/>
        <v>0</v>
      </c>
      <c r="BD47" s="51">
        <f t="shared" si="115"/>
        <v>0</v>
      </c>
    </row>
    <row r="48" spans="1:56" hidden="1">
      <c r="A48" s="32"/>
      <c r="B48" s="61"/>
      <c r="C48" s="33"/>
      <c r="D48" s="34"/>
      <c r="E48" s="35"/>
      <c r="F48" s="36"/>
      <c r="G48" s="73"/>
      <c r="H48" s="72"/>
      <c r="I48" s="74">
        <f>IF(H48=Tablas!$B$5,Tablas!$C$5,VLOOKUP(H48,Tablas!$B$5:$D$40,2,FALSE))</f>
        <v>1</v>
      </c>
      <c r="J48" s="71">
        <f>IF(I48=0,"",VLOOKUP(I48,Tablas!$C$5:$D$40,2,FALSE))</f>
        <v>0</v>
      </c>
      <c r="K48" s="37" t="str">
        <f t="shared" si="91"/>
        <v>0</v>
      </c>
      <c r="L48" s="38">
        <f t="shared" si="35"/>
        <v>0</v>
      </c>
      <c r="M48" s="38">
        <f t="shared" si="36"/>
        <v>0</v>
      </c>
      <c r="N48" s="38">
        <f t="shared" si="37"/>
        <v>0</v>
      </c>
      <c r="O48" s="38">
        <f t="shared" si="38"/>
        <v>0</v>
      </c>
      <c r="P48" s="38">
        <f t="shared" si="39"/>
        <v>0</v>
      </c>
      <c r="Q48" s="39">
        <v>1</v>
      </c>
      <c r="R48" s="40">
        <f t="shared" si="92"/>
        <v>0</v>
      </c>
      <c r="S48" s="39">
        <v>1</v>
      </c>
      <c r="T48" s="41">
        <f t="shared" si="93"/>
        <v>0</v>
      </c>
      <c r="U48" s="42">
        <f t="shared" si="94"/>
        <v>0</v>
      </c>
      <c r="V48" s="43">
        <f t="shared" si="95"/>
        <v>0</v>
      </c>
      <c r="W48" s="197">
        <f t="shared" si="116"/>
        <v>11.25</v>
      </c>
      <c r="X48" s="44">
        <f t="shared" si="96"/>
        <v>0</v>
      </c>
      <c r="Y48" s="45">
        <f t="shared" si="97"/>
        <v>0</v>
      </c>
      <c r="Z48" s="46" t="s">
        <v>0</v>
      </c>
      <c r="AA48" s="39">
        <v>1</v>
      </c>
      <c r="AB48" s="47">
        <f t="shared" si="98"/>
        <v>0</v>
      </c>
      <c r="AC48" s="39">
        <v>1</v>
      </c>
      <c r="AD48" s="47">
        <f t="shared" si="99"/>
        <v>0</v>
      </c>
      <c r="AE48" s="39">
        <v>1</v>
      </c>
      <c r="AF48" s="47">
        <f t="shared" si="100"/>
        <v>0</v>
      </c>
      <c r="AG48" s="188"/>
      <c r="AH48" s="194">
        <f t="shared" si="49"/>
        <v>3</v>
      </c>
      <c r="AI48" s="49">
        <f t="shared" si="101"/>
        <v>0</v>
      </c>
      <c r="AJ48" s="50">
        <f t="shared" si="102"/>
        <v>0</v>
      </c>
      <c r="AK48" s="188"/>
      <c r="AL48" s="194">
        <f t="shared" si="52"/>
        <v>3</v>
      </c>
      <c r="AM48" s="49">
        <f t="shared" si="103"/>
        <v>0</v>
      </c>
      <c r="AN48" s="50">
        <f t="shared" si="104"/>
        <v>0</v>
      </c>
      <c r="AO48" s="62"/>
      <c r="AP48" s="49">
        <f t="shared" si="105"/>
        <v>0</v>
      </c>
      <c r="AQ48" s="50">
        <f t="shared" si="106"/>
        <v>0</v>
      </c>
      <c r="AR48" s="62"/>
      <c r="AS48" s="49">
        <f t="shared" si="107"/>
        <v>0</v>
      </c>
      <c r="AT48" s="50">
        <f t="shared" si="108"/>
        <v>0</v>
      </c>
      <c r="AU48" s="62"/>
      <c r="AV48" s="49">
        <f t="shared" si="109"/>
        <v>0</v>
      </c>
      <c r="AW48" s="50">
        <f t="shared" si="110"/>
        <v>0</v>
      </c>
      <c r="AX48" s="62"/>
      <c r="AY48" s="49">
        <f t="shared" si="111"/>
        <v>0</v>
      </c>
      <c r="AZ48" s="50">
        <f t="shared" si="112"/>
        <v>0</v>
      </c>
      <c r="BA48" s="62"/>
      <c r="BB48" s="49">
        <f t="shared" si="113"/>
        <v>0</v>
      </c>
      <c r="BC48" s="50">
        <f t="shared" si="114"/>
        <v>0</v>
      </c>
      <c r="BD48" s="51">
        <f t="shared" si="115"/>
        <v>0</v>
      </c>
    </row>
    <row r="49" spans="1:56" hidden="1">
      <c r="A49" s="32"/>
      <c r="B49" s="61"/>
      <c r="C49" s="33"/>
      <c r="D49" s="34"/>
      <c r="E49" s="35"/>
      <c r="F49" s="36"/>
      <c r="G49" s="73"/>
      <c r="H49" s="72"/>
      <c r="I49" s="74">
        <f>IF(H49=Tablas!$B$5,Tablas!$C$5,VLOOKUP(H49,Tablas!$B$5:$D$40,2,FALSE))</f>
        <v>1</v>
      </c>
      <c r="J49" s="71">
        <f>IF(I49=0,"",VLOOKUP(I49,Tablas!$C$5:$D$40,2,FALSE))</f>
        <v>0</v>
      </c>
      <c r="K49" s="37" t="str">
        <f t="shared" si="91"/>
        <v>0</v>
      </c>
      <c r="L49" s="38">
        <f t="shared" si="35"/>
        <v>0</v>
      </c>
      <c r="M49" s="38">
        <f t="shared" si="36"/>
        <v>0</v>
      </c>
      <c r="N49" s="38">
        <f t="shared" si="37"/>
        <v>0</v>
      </c>
      <c r="O49" s="38">
        <f t="shared" si="38"/>
        <v>0</v>
      </c>
      <c r="P49" s="38">
        <f t="shared" si="39"/>
        <v>0</v>
      </c>
      <c r="Q49" s="39">
        <v>1</v>
      </c>
      <c r="R49" s="40">
        <f t="shared" si="92"/>
        <v>0</v>
      </c>
      <c r="S49" s="39">
        <v>1</v>
      </c>
      <c r="T49" s="41">
        <f t="shared" si="93"/>
        <v>0</v>
      </c>
      <c r="U49" s="42">
        <f t="shared" si="94"/>
        <v>0</v>
      </c>
      <c r="V49" s="43">
        <f t="shared" si="95"/>
        <v>0</v>
      </c>
      <c r="W49" s="197">
        <f t="shared" si="116"/>
        <v>11.25</v>
      </c>
      <c r="X49" s="44">
        <f t="shared" si="96"/>
        <v>0</v>
      </c>
      <c r="Y49" s="45">
        <f t="shared" si="97"/>
        <v>0</v>
      </c>
      <c r="Z49" s="46" t="s">
        <v>0</v>
      </c>
      <c r="AA49" s="39">
        <v>1</v>
      </c>
      <c r="AB49" s="47">
        <f t="shared" si="98"/>
        <v>0</v>
      </c>
      <c r="AC49" s="39">
        <v>1</v>
      </c>
      <c r="AD49" s="47">
        <f t="shared" si="99"/>
        <v>0</v>
      </c>
      <c r="AE49" s="39">
        <v>1</v>
      </c>
      <c r="AF49" s="47">
        <f t="shared" si="100"/>
        <v>0</v>
      </c>
      <c r="AG49" s="188"/>
      <c r="AH49" s="194">
        <f t="shared" si="49"/>
        <v>3</v>
      </c>
      <c r="AI49" s="49">
        <f t="shared" si="101"/>
        <v>0</v>
      </c>
      <c r="AJ49" s="50">
        <f t="shared" si="102"/>
        <v>0</v>
      </c>
      <c r="AK49" s="188"/>
      <c r="AL49" s="194">
        <f t="shared" si="52"/>
        <v>3</v>
      </c>
      <c r="AM49" s="49">
        <f t="shared" si="103"/>
        <v>0</v>
      </c>
      <c r="AN49" s="50">
        <f t="shared" si="104"/>
        <v>0</v>
      </c>
      <c r="AO49" s="62"/>
      <c r="AP49" s="49">
        <f t="shared" si="105"/>
        <v>0</v>
      </c>
      <c r="AQ49" s="50">
        <f t="shared" si="106"/>
        <v>0</v>
      </c>
      <c r="AR49" s="62"/>
      <c r="AS49" s="49">
        <f t="shared" si="107"/>
        <v>0</v>
      </c>
      <c r="AT49" s="50">
        <f t="shared" si="108"/>
        <v>0</v>
      </c>
      <c r="AU49" s="62"/>
      <c r="AV49" s="49">
        <f t="shared" si="109"/>
        <v>0</v>
      </c>
      <c r="AW49" s="50">
        <f t="shared" si="110"/>
        <v>0</v>
      </c>
      <c r="AX49" s="62"/>
      <c r="AY49" s="49">
        <f t="shared" si="111"/>
        <v>0</v>
      </c>
      <c r="AZ49" s="50">
        <f t="shared" si="112"/>
        <v>0</v>
      </c>
      <c r="BA49" s="62"/>
      <c r="BB49" s="49">
        <f t="shared" si="113"/>
        <v>0</v>
      </c>
      <c r="BC49" s="50">
        <f t="shared" si="114"/>
        <v>0</v>
      </c>
      <c r="BD49" s="51">
        <f t="shared" si="115"/>
        <v>0</v>
      </c>
    </row>
    <row r="50" spans="1:56" hidden="1">
      <c r="A50" s="32"/>
      <c r="B50" s="61"/>
      <c r="C50" s="33"/>
      <c r="D50" s="34"/>
      <c r="E50" s="35"/>
      <c r="F50" s="36"/>
      <c r="G50" s="73"/>
      <c r="H50" s="72"/>
      <c r="I50" s="74">
        <f>IF(H50=Tablas!$B$5,Tablas!$C$5,VLOOKUP(H50,Tablas!$B$5:$D$40,2,FALSE))</f>
        <v>1</v>
      </c>
      <c r="J50" s="71">
        <f>IF(I50=0,"",VLOOKUP(I50,Tablas!$C$5:$D$40,2,FALSE))</f>
        <v>0</v>
      </c>
      <c r="K50" s="37" t="str">
        <f t="shared" si="91"/>
        <v>0</v>
      </c>
      <c r="L50" s="38">
        <f t="shared" si="35"/>
        <v>0</v>
      </c>
      <c r="M50" s="38">
        <f t="shared" si="36"/>
        <v>0</v>
      </c>
      <c r="N50" s="38">
        <f t="shared" si="37"/>
        <v>0</v>
      </c>
      <c r="O50" s="38">
        <f t="shared" si="38"/>
        <v>0</v>
      </c>
      <c r="P50" s="38">
        <f t="shared" si="39"/>
        <v>0</v>
      </c>
      <c r="Q50" s="39">
        <v>1</v>
      </c>
      <c r="R50" s="40">
        <f t="shared" si="92"/>
        <v>0</v>
      </c>
      <c r="S50" s="39">
        <v>1</v>
      </c>
      <c r="T50" s="41">
        <f t="shared" si="93"/>
        <v>0</v>
      </c>
      <c r="U50" s="42">
        <f t="shared" si="94"/>
        <v>0</v>
      </c>
      <c r="V50" s="43">
        <f t="shared" si="95"/>
        <v>0</v>
      </c>
      <c r="W50" s="197">
        <f t="shared" si="116"/>
        <v>11.25</v>
      </c>
      <c r="X50" s="44">
        <f t="shared" si="96"/>
        <v>0</v>
      </c>
      <c r="Y50" s="45">
        <f t="shared" si="97"/>
        <v>0</v>
      </c>
      <c r="Z50" s="46" t="s">
        <v>0</v>
      </c>
      <c r="AA50" s="39">
        <v>1</v>
      </c>
      <c r="AB50" s="47">
        <f t="shared" si="98"/>
        <v>0</v>
      </c>
      <c r="AC50" s="39">
        <v>1</v>
      </c>
      <c r="AD50" s="47">
        <f t="shared" si="99"/>
        <v>0</v>
      </c>
      <c r="AE50" s="39">
        <v>1</v>
      </c>
      <c r="AF50" s="47">
        <f t="shared" si="100"/>
        <v>0</v>
      </c>
      <c r="AG50" s="188"/>
      <c r="AH50" s="194">
        <f t="shared" si="49"/>
        <v>3</v>
      </c>
      <c r="AI50" s="49">
        <f t="shared" si="101"/>
        <v>0</v>
      </c>
      <c r="AJ50" s="50">
        <f t="shared" si="102"/>
        <v>0</v>
      </c>
      <c r="AK50" s="188"/>
      <c r="AL50" s="194">
        <f t="shared" si="52"/>
        <v>3</v>
      </c>
      <c r="AM50" s="49">
        <f t="shared" si="103"/>
        <v>0</v>
      </c>
      <c r="AN50" s="50">
        <f t="shared" si="104"/>
        <v>0</v>
      </c>
      <c r="AO50" s="62"/>
      <c r="AP50" s="49">
        <f t="shared" si="105"/>
        <v>0</v>
      </c>
      <c r="AQ50" s="50">
        <f t="shared" si="106"/>
        <v>0</v>
      </c>
      <c r="AR50" s="62"/>
      <c r="AS50" s="49">
        <f t="shared" si="107"/>
        <v>0</v>
      </c>
      <c r="AT50" s="50">
        <f t="shared" si="108"/>
        <v>0</v>
      </c>
      <c r="AU50" s="62"/>
      <c r="AV50" s="49">
        <f t="shared" si="109"/>
        <v>0</v>
      </c>
      <c r="AW50" s="50">
        <f t="shared" si="110"/>
        <v>0</v>
      </c>
      <c r="AX50" s="62"/>
      <c r="AY50" s="49">
        <f t="shared" si="111"/>
        <v>0</v>
      </c>
      <c r="AZ50" s="50">
        <f t="shared" si="112"/>
        <v>0</v>
      </c>
      <c r="BA50" s="62"/>
      <c r="BB50" s="49">
        <f t="shared" si="113"/>
        <v>0</v>
      </c>
      <c r="BC50" s="50">
        <f t="shared" si="114"/>
        <v>0</v>
      </c>
      <c r="BD50" s="51">
        <f t="shared" si="115"/>
        <v>0</v>
      </c>
    </row>
    <row r="51" spans="1:56" hidden="1">
      <c r="A51" s="32"/>
      <c r="B51" s="61"/>
      <c r="C51" s="33"/>
      <c r="D51" s="34"/>
      <c r="E51" s="35"/>
      <c r="F51" s="36"/>
      <c r="G51" s="73"/>
      <c r="H51" s="72"/>
      <c r="I51" s="74">
        <f>IF(H51=Tablas!$B$5,Tablas!$C$5,VLOOKUP(H51,Tablas!$B$5:$D$40,2,FALSE))</f>
        <v>1</v>
      </c>
      <c r="J51" s="71">
        <f>IF(I51=0,"",VLOOKUP(I51,Tablas!$C$5:$D$40,2,FALSE))</f>
        <v>0</v>
      </c>
      <c r="K51" s="37" t="str">
        <f t="shared" si="91"/>
        <v>0</v>
      </c>
      <c r="L51" s="38">
        <f t="shared" si="35"/>
        <v>0</v>
      </c>
      <c r="M51" s="38">
        <f t="shared" si="36"/>
        <v>0</v>
      </c>
      <c r="N51" s="38">
        <f t="shared" si="37"/>
        <v>0</v>
      </c>
      <c r="O51" s="38">
        <f t="shared" si="38"/>
        <v>0</v>
      </c>
      <c r="P51" s="38">
        <f t="shared" si="39"/>
        <v>0</v>
      </c>
      <c r="Q51" s="39">
        <v>1</v>
      </c>
      <c r="R51" s="40">
        <f t="shared" si="92"/>
        <v>0</v>
      </c>
      <c r="S51" s="39">
        <v>1</v>
      </c>
      <c r="T51" s="41">
        <f t="shared" si="93"/>
        <v>0</v>
      </c>
      <c r="U51" s="42">
        <f t="shared" si="94"/>
        <v>0</v>
      </c>
      <c r="V51" s="43">
        <f t="shared" si="95"/>
        <v>0</v>
      </c>
      <c r="W51" s="197">
        <f t="shared" si="116"/>
        <v>11.25</v>
      </c>
      <c r="X51" s="44">
        <f t="shared" si="96"/>
        <v>0</v>
      </c>
      <c r="Y51" s="45">
        <f t="shared" si="97"/>
        <v>0</v>
      </c>
      <c r="Z51" s="46" t="s">
        <v>0</v>
      </c>
      <c r="AA51" s="39">
        <v>1</v>
      </c>
      <c r="AB51" s="47">
        <f t="shared" si="98"/>
        <v>0</v>
      </c>
      <c r="AC51" s="39">
        <v>1</v>
      </c>
      <c r="AD51" s="47">
        <f t="shared" si="99"/>
        <v>0</v>
      </c>
      <c r="AE51" s="39">
        <v>1</v>
      </c>
      <c r="AF51" s="47">
        <f t="shared" si="100"/>
        <v>0</v>
      </c>
      <c r="AG51" s="188"/>
      <c r="AH51" s="194">
        <f t="shared" si="49"/>
        <v>3</v>
      </c>
      <c r="AI51" s="49">
        <f t="shared" si="101"/>
        <v>0</v>
      </c>
      <c r="AJ51" s="50">
        <f t="shared" si="102"/>
        <v>0</v>
      </c>
      <c r="AK51" s="188"/>
      <c r="AL51" s="194">
        <f t="shared" si="52"/>
        <v>3</v>
      </c>
      <c r="AM51" s="49">
        <f t="shared" si="103"/>
        <v>0</v>
      </c>
      <c r="AN51" s="50">
        <f t="shared" si="104"/>
        <v>0</v>
      </c>
      <c r="AO51" s="62"/>
      <c r="AP51" s="49">
        <f t="shared" si="105"/>
        <v>0</v>
      </c>
      <c r="AQ51" s="50">
        <f t="shared" si="106"/>
        <v>0</v>
      </c>
      <c r="AR51" s="62"/>
      <c r="AS51" s="49">
        <f t="shared" si="107"/>
        <v>0</v>
      </c>
      <c r="AT51" s="50">
        <f t="shared" si="108"/>
        <v>0</v>
      </c>
      <c r="AU51" s="62"/>
      <c r="AV51" s="49">
        <f t="shared" si="109"/>
        <v>0</v>
      </c>
      <c r="AW51" s="50">
        <f t="shared" si="110"/>
        <v>0</v>
      </c>
      <c r="AX51" s="62"/>
      <c r="AY51" s="49">
        <f t="shared" si="111"/>
        <v>0</v>
      </c>
      <c r="AZ51" s="50">
        <f t="shared" si="112"/>
        <v>0</v>
      </c>
      <c r="BA51" s="62"/>
      <c r="BB51" s="49">
        <f t="shared" si="113"/>
        <v>0</v>
      </c>
      <c r="BC51" s="50">
        <f t="shared" si="114"/>
        <v>0</v>
      </c>
      <c r="BD51" s="51">
        <f t="shared" si="115"/>
        <v>0</v>
      </c>
    </row>
    <row r="52" spans="1:56" hidden="1">
      <c r="A52" s="32"/>
      <c r="B52" s="61"/>
      <c r="C52" s="33"/>
      <c r="D52" s="34"/>
      <c r="E52" s="35"/>
      <c r="F52" s="36"/>
      <c r="G52" s="73"/>
      <c r="H52" s="72"/>
      <c r="I52" s="74">
        <f>IF(H52=Tablas!$B$5,Tablas!$C$5,VLOOKUP(H52,Tablas!$B$5:$D$40,2,FALSE))</f>
        <v>1</v>
      </c>
      <c r="J52" s="71">
        <f>IF(I52=0,"",VLOOKUP(I52,Tablas!$C$5:$D$40,2,FALSE))</f>
        <v>0</v>
      </c>
      <c r="K52" s="37" t="str">
        <f t="shared" si="91"/>
        <v>0</v>
      </c>
      <c r="L52" s="38">
        <f t="shared" si="35"/>
        <v>0</v>
      </c>
      <c r="M52" s="38">
        <f t="shared" si="36"/>
        <v>0</v>
      </c>
      <c r="N52" s="38">
        <f t="shared" si="37"/>
        <v>0</v>
      </c>
      <c r="O52" s="38">
        <f t="shared" si="38"/>
        <v>0</v>
      </c>
      <c r="P52" s="38">
        <f t="shared" si="39"/>
        <v>0</v>
      </c>
      <c r="Q52" s="39">
        <v>1</v>
      </c>
      <c r="R52" s="40">
        <f t="shared" si="92"/>
        <v>0</v>
      </c>
      <c r="S52" s="39">
        <v>1</v>
      </c>
      <c r="T52" s="41">
        <f t="shared" si="93"/>
        <v>0</v>
      </c>
      <c r="U52" s="42">
        <f t="shared" si="94"/>
        <v>0</v>
      </c>
      <c r="V52" s="43">
        <f t="shared" si="95"/>
        <v>0</v>
      </c>
      <c r="W52" s="197">
        <f t="shared" si="116"/>
        <v>11.25</v>
      </c>
      <c r="X52" s="44">
        <f t="shared" si="96"/>
        <v>0</v>
      </c>
      <c r="Y52" s="45">
        <f t="shared" si="97"/>
        <v>0</v>
      </c>
      <c r="Z52" s="46" t="s">
        <v>0</v>
      </c>
      <c r="AA52" s="39">
        <v>1</v>
      </c>
      <c r="AB52" s="47">
        <f t="shared" si="98"/>
        <v>0</v>
      </c>
      <c r="AC52" s="39">
        <v>1</v>
      </c>
      <c r="AD52" s="47">
        <f t="shared" si="99"/>
        <v>0</v>
      </c>
      <c r="AE52" s="39">
        <v>1</v>
      </c>
      <c r="AF52" s="47">
        <f t="shared" si="100"/>
        <v>0</v>
      </c>
      <c r="AG52" s="188"/>
      <c r="AH52" s="194">
        <f t="shared" si="49"/>
        <v>3</v>
      </c>
      <c r="AI52" s="49">
        <f t="shared" si="101"/>
        <v>0</v>
      </c>
      <c r="AJ52" s="50">
        <f t="shared" si="102"/>
        <v>0</v>
      </c>
      <c r="AK52" s="188"/>
      <c r="AL52" s="194">
        <f t="shared" si="52"/>
        <v>3</v>
      </c>
      <c r="AM52" s="49">
        <f t="shared" si="103"/>
        <v>0</v>
      </c>
      <c r="AN52" s="50">
        <f t="shared" si="104"/>
        <v>0</v>
      </c>
      <c r="AO52" s="62"/>
      <c r="AP52" s="49">
        <f t="shared" si="105"/>
        <v>0</v>
      </c>
      <c r="AQ52" s="50">
        <f t="shared" si="106"/>
        <v>0</v>
      </c>
      <c r="AR52" s="62"/>
      <c r="AS52" s="49">
        <f t="shared" si="107"/>
        <v>0</v>
      </c>
      <c r="AT52" s="50">
        <f t="shared" si="108"/>
        <v>0</v>
      </c>
      <c r="AU52" s="62"/>
      <c r="AV52" s="49">
        <f t="shared" si="109"/>
        <v>0</v>
      </c>
      <c r="AW52" s="50">
        <f t="shared" si="110"/>
        <v>0</v>
      </c>
      <c r="AX52" s="62"/>
      <c r="AY52" s="49">
        <f t="shared" si="111"/>
        <v>0</v>
      </c>
      <c r="AZ52" s="50">
        <f t="shared" si="112"/>
        <v>0</v>
      </c>
      <c r="BA52" s="62"/>
      <c r="BB52" s="49">
        <f t="shared" si="113"/>
        <v>0</v>
      </c>
      <c r="BC52" s="50">
        <f t="shared" si="114"/>
        <v>0</v>
      </c>
      <c r="BD52" s="51">
        <f t="shared" si="115"/>
        <v>0</v>
      </c>
    </row>
    <row r="53" spans="1:56" hidden="1">
      <c r="A53" s="32"/>
      <c r="B53" s="61"/>
      <c r="C53" s="33"/>
      <c r="D53" s="34"/>
      <c r="E53" s="35"/>
      <c r="F53" s="36"/>
      <c r="G53" s="73"/>
      <c r="H53" s="72"/>
      <c r="I53" s="74">
        <f>IF(H53=Tablas!$B$5,Tablas!$C$5,VLOOKUP(H53,Tablas!$B$5:$D$40,2,FALSE))</f>
        <v>1</v>
      </c>
      <c r="J53" s="71">
        <f>IF(I53=0,"",VLOOKUP(I53,Tablas!$C$5:$D$40,2,FALSE))</f>
        <v>0</v>
      </c>
      <c r="K53" s="37" t="str">
        <f t="shared" si="91"/>
        <v>0</v>
      </c>
      <c r="L53" s="38">
        <f t="shared" si="35"/>
        <v>0</v>
      </c>
      <c r="M53" s="38">
        <f t="shared" si="36"/>
        <v>0</v>
      </c>
      <c r="N53" s="38">
        <f t="shared" si="37"/>
        <v>0</v>
      </c>
      <c r="O53" s="38">
        <f t="shared" si="38"/>
        <v>0</v>
      </c>
      <c r="P53" s="38">
        <f t="shared" si="39"/>
        <v>0</v>
      </c>
      <c r="Q53" s="39">
        <v>1</v>
      </c>
      <c r="R53" s="40">
        <f t="shared" si="92"/>
        <v>0</v>
      </c>
      <c r="S53" s="39">
        <v>1</v>
      </c>
      <c r="T53" s="41">
        <f t="shared" si="93"/>
        <v>0</v>
      </c>
      <c r="U53" s="42">
        <f t="shared" si="94"/>
        <v>0</v>
      </c>
      <c r="V53" s="43">
        <f t="shared" si="95"/>
        <v>0</v>
      </c>
      <c r="W53" s="197">
        <f t="shared" si="116"/>
        <v>11.25</v>
      </c>
      <c r="X53" s="44">
        <f t="shared" si="96"/>
        <v>0</v>
      </c>
      <c r="Y53" s="45">
        <f t="shared" si="97"/>
        <v>0</v>
      </c>
      <c r="Z53" s="46" t="s">
        <v>0</v>
      </c>
      <c r="AA53" s="39">
        <v>1</v>
      </c>
      <c r="AB53" s="47">
        <f t="shared" si="98"/>
        <v>0</v>
      </c>
      <c r="AC53" s="39">
        <v>1</v>
      </c>
      <c r="AD53" s="47">
        <f t="shared" si="99"/>
        <v>0</v>
      </c>
      <c r="AE53" s="39">
        <v>1</v>
      </c>
      <c r="AF53" s="47">
        <f t="shared" si="100"/>
        <v>0</v>
      </c>
      <c r="AG53" s="188"/>
      <c r="AH53" s="194">
        <f t="shared" si="49"/>
        <v>3</v>
      </c>
      <c r="AI53" s="49">
        <f t="shared" si="101"/>
        <v>0</v>
      </c>
      <c r="AJ53" s="50">
        <f t="shared" si="102"/>
        <v>0</v>
      </c>
      <c r="AK53" s="188"/>
      <c r="AL53" s="194">
        <f t="shared" si="52"/>
        <v>3</v>
      </c>
      <c r="AM53" s="49">
        <f t="shared" si="103"/>
        <v>0</v>
      </c>
      <c r="AN53" s="50">
        <f t="shared" si="104"/>
        <v>0</v>
      </c>
      <c r="AO53" s="62"/>
      <c r="AP53" s="49">
        <f t="shared" si="105"/>
        <v>0</v>
      </c>
      <c r="AQ53" s="50">
        <f t="shared" si="106"/>
        <v>0</v>
      </c>
      <c r="AR53" s="62"/>
      <c r="AS53" s="49">
        <f t="shared" si="107"/>
        <v>0</v>
      </c>
      <c r="AT53" s="50">
        <f t="shared" si="108"/>
        <v>0</v>
      </c>
      <c r="AU53" s="62"/>
      <c r="AV53" s="49">
        <f t="shared" si="109"/>
        <v>0</v>
      </c>
      <c r="AW53" s="50">
        <f t="shared" si="110"/>
        <v>0</v>
      </c>
      <c r="AX53" s="62"/>
      <c r="AY53" s="49">
        <f t="shared" si="111"/>
        <v>0</v>
      </c>
      <c r="AZ53" s="50">
        <f t="shared" si="112"/>
        <v>0</v>
      </c>
      <c r="BA53" s="62"/>
      <c r="BB53" s="49">
        <f t="shared" si="113"/>
        <v>0</v>
      </c>
      <c r="BC53" s="50">
        <f t="shared" si="114"/>
        <v>0</v>
      </c>
      <c r="BD53" s="51">
        <f t="shared" si="115"/>
        <v>0</v>
      </c>
    </row>
    <row r="54" spans="1:56" hidden="1">
      <c r="A54" s="32"/>
      <c r="B54" s="61"/>
      <c r="C54" s="33"/>
      <c r="D54" s="34"/>
      <c r="E54" s="35"/>
      <c r="F54" s="36"/>
      <c r="G54" s="73"/>
      <c r="H54" s="72"/>
      <c r="I54" s="74">
        <f>IF(H54=Tablas!$B$5,Tablas!$C$5,VLOOKUP(H54,Tablas!$B$5:$D$40,2,FALSE))</f>
        <v>1</v>
      </c>
      <c r="J54" s="71">
        <f>IF(I54=0,"",VLOOKUP(I54,Tablas!$C$5:$D$40,2,FALSE))</f>
        <v>0</v>
      </c>
      <c r="K54" s="37" t="str">
        <f t="shared" si="91"/>
        <v>0</v>
      </c>
      <c r="L54" s="38">
        <f t="shared" si="35"/>
        <v>0</v>
      </c>
      <c r="M54" s="38">
        <f t="shared" si="36"/>
        <v>0</v>
      </c>
      <c r="N54" s="38">
        <f t="shared" si="37"/>
        <v>0</v>
      </c>
      <c r="O54" s="38">
        <f t="shared" si="38"/>
        <v>0</v>
      </c>
      <c r="P54" s="38">
        <f t="shared" si="39"/>
        <v>0</v>
      </c>
      <c r="Q54" s="39">
        <v>1</v>
      </c>
      <c r="R54" s="40">
        <f t="shared" si="92"/>
        <v>0</v>
      </c>
      <c r="S54" s="39">
        <v>1</v>
      </c>
      <c r="T54" s="41">
        <f t="shared" si="93"/>
        <v>0</v>
      </c>
      <c r="U54" s="42">
        <f t="shared" si="94"/>
        <v>0</v>
      </c>
      <c r="V54" s="43">
        <f t="shared" si="95"/>
        <v>0</v>
      </c>
      <c r="W54" s="197">
        <f t="shared" si="116"/>
        <v>11.25</v>
      </c>
      <c r="X54" s="44">
        <f t="shared" si="96"/>
        <v>0</v>
      </c>
      <c r="Y54" s="45">
        <f t="shared" si="97"/>
        <v>0</v>
      </c>
      <c r="Z54" s="46" t="s">
        <v>0</v>
      </c>
      <c r="AA54" s="39">
        <v>1</v>
      </c>
      <c r="AB54" s="47">
        <f t="shared" si="98"/>
        <v>0</v>
      </c>
      <c r="AC54" s="39">
        <v>1</v>
      </c>
      <c r="AD54" s="47">
        <f t="shared" si="99"/>
        <v>0</v>
      </c>
      <c r="AE54" s="39">
        <v>1</v>
      </c>
      <c r="AF54" s="47">
        <f t="shared" si="100"/>
        <v>0</v>
      </c>
      <c r="AG54" s="188"/>
      <c r="AH54" s="194">
        <f t="shared" si="49"/>
        <v>3</v>
      </c>
      <c r="AI54" s="49">
        <f t="shared" si="101"/>
        <v>0</v>
      </c>
      <c r="AJ54" s="50">
        <f t="shared" si="102"/>
        <v>0</v>
      </c>
      <c r="AK54" s="188"/>
      <c r="AL54" s="194">
        <f t="shared" si="52"/>
        <v>3</v>
      </c>
      <c r="AM54" s="49">
        <f t="shared" si="103"/>
        <v>0</v>
      </c>
      <c r="AN54" s="50">
        <f t="shared" si="104"/>
        <v>0</v>
      </c>
      <c r="AO54" s="62"/>
      <c r="AP54" s="49">
        <f t="shared" si="105"/>
        <v>0</v>
      </c>
      <c r="AQ54" s="50">
        <f t="shared" si="106"/>
        <v>0</v>
      </c>
      <c r="AR54" s="62"/>
      <c r="AS54" s="49">
        <f t="shared" si="107"/>
        <v>0</v>
      </c>
      <c r="AT54" s="50">
        <f t="shared" si="108"/>
        <v>0</v>
      </c>
      <c r="AU54" s="62"/>
      <c r="AV54" s="49">
        <f t="shared" si="109"/>
        <v>0</v>
      </c>
      <c r="AW54" s="50">
        <f t="shared" si="110"/>
        <v>0</v>
      </c>
      <c r="AX54" s="62"/>
      <c r="AY54" s="49">
        <f t="shared" si="111"/>
        <v>0</v>
      </c>
      <c r="AZ54" s="50">
        <f t="shared" si="112"/>
        <v>0</v>
      </c>
      <c r="BA54" s="62"/>
      <c r="BB54" s="49">
        <f t="shared" si="113"/>
        <v>0</v>
      </c>
      <c r="BC54" s="50">
        <f t="shared" si="114"/>
        <v>0</v>
      </c>
      <c r="BD54" s="51">
        <f t="shared" si="115"/>
        <v>0</v>
      </c>
    </row>
    <row r="55" spans="1:56" hidden="1">
      <c r="A55" s="32"/>
      <c r="B55" s="61"/>
      <c r="C55" s="33"/>
      <c r="D55" s="34"/>
      <c r="E55" s="35"/>
      <c r="F55" s="36"/>
      <c r="G55" s="73"/>
      <c r="H55" s="72"/>
      <c r="I55" s="74">
        <f>IF(H55=Tablas!$B$5,Tablas!$C$5,VLOOKUP(H55,Tablas!$B$5:$D$40,2,FALSE))</f>
        <v>1</v>
      </c>
      <c r="J55" s="71">
        <f>IF(I55=0,"",VLOOKUP(I55,Tablas!$C$5:$D$40,2,FALSE))</f>
        <v>0</v>
      </c>
      <c r="K55" s="37" t="str">
        <f t="shared" si="91"/>
        <v>0</v>
      </c>
      <c r="L55" s="38">
        <f t="shared" si="35"/>
        <v>0</v>
      </c>
      <c r="M55" s="38">
        <f t="shared" si="36"/>
        <v>0</v>
      </c>
      <c r="N55" s="38">
        <f t="shared" si="37"/>
        <v>0</v>
      </c>
      <c r="O55" s="38">
        <f t="shared" si="38"/>
        <v>0</v>
      </c>
      <c r="P55" s="38">
        <f t="shared" si="39"/>
        <v>0</v>
      </c>
      <c r="Q55" s="39">
        <v>1</v>
      </c>
      <c r="R55" s="40">
        <f t="shared" si="92"/>
        <v>0</v>
      </c>
      <c r="S55" s="39">
        <v>1</v>
      </c>
      <c r="T55" s="41">
        <f t="shared" si="93"/>
        <v>0</v>
      </c>
      <c r="U55" s="42">
        <f t="shared" si="94"/>
        <v>0</v>
      </c>
      <c r="V55" s="43">
        <f t="shared" si="95"/>
        <v>0</v>
      </c>
      <c r="W55" s="197">
        <f t="shared" si="116"/>
        <v>11.25</v>
      </c>
      <c r="X55" s="44">
        <f t="shared" si="96"/>
        <v>0</v>
      </c>
      <c r="Y55" s="45">
        <f t="shared" si="97"/>
        <v>0</v>
      </c>
      <c r="Z55" s="46" t="s">
        <v>0</v>
      </c>
      <c r="AA55" s="39">
        <v>1</v>
      </c>
      <c r="AB55" s="47">
        <f t="shared" si="98"/>
        <v>0</v>
      </c>
      <c r="AC55" s="39">
        <v>1</v>
      </c>
      <c r="AD55" s="47">
        <f t="shared" si="99"/>
        <v>0</v>
      </c>
      <c r="AE55" s="39">
        <v>1</v>
      </c>
      <c r="AF55" s="47">
        <f t="shared" si="100"/>
        <v>0</v>
      </c>
      <c r="AG55" s="188"/>
      <c r="AH55" s="194">
        <f t="shared" si="49"/>
        <v>3</v>
      </c>
      <c r="AI55" s="49">
        <f t="shared" si="101"/>
        <v>0</v>
      </c>
      <c r="AJ55" s="50">
        <f t="shared" si="102"/>
        <v>0</v>
      </c>
      <c r="AK55" s="188"/>
      <c r="AL55" s="194">
        <f t="shared" si="52"/>
        <v>3</v>
      </c>
      <c r="AM55" s="49">
        <f t="shared" si="103"/>
        <v>0</v>
      </c>
      <c r="AN55" s="50">
        <f t="shared" si="104"/>
        <v>0</v>
      </c>
      <c r="AO55" s="62"/>
      <c r="AP55" s="49">
        <f t="shared" si="105"/>
        <v>0</v>
      </c>
      <c r="AQ55" s="50">
        <f t="shared" si="106"/>
        <v>0</v>
      </c>
      <c r="AR55" s="62"/>
      <c r="AS55" s="49">
        <f t="shared" si="107"/>
        <v>0</v>
      </c>
      <c r="AT55" s="50">
        <f t="shared" si="108"/>
        <v>0</v>
      </c>
      <c r="AU55" s="62"/>
      <c r="AV55" s="49">
        <f t="shared" si="109"/>
        <v>0</v>
      </c>
      <c r="AW55" s="50">
        <f t="shared" si="110"/>
        <v>0</v>
      </c>
      <c r="AX55" s="62"/>
      <c r="AY55" s="49">
        <f t="shared" si="111"/>
        <v>0</v>
      </c>
      <c r="AZ55" s="50">
        <f t="shared" si="112"/>
        <v>0</v>
      </c>
      <c r="BA55" s="62"/>
      <c r="BB55" s="49">
        <f t="shared" si="113"/>
        <v>0</v>
      </c>
      <c r="BC55" s="50">
        <f t="shared" si="114"/>
        <v>0</v>
      </c>
      <c r="BD55" s="51">
        <f t="shared" si="115"/>
        <v>0</v>
      </c>
    </row>
    <row r="56" spans="1:56" hidden="1">
      <c r="A56" s="32"/>
      <c r="B56" s="61"/>
      <c r="C56" s="33"/>
      <c r="D56" s="34"/>
      <c r="E56" s="35"/>
      <c r="F56" s="36"/>
      <c r="G56" s="73"/>
      <c r="H56" s="72"/>
      <c r="I56" s="74">
        <f>IF(H56=Tablas!$B$5,Tablas!$C$5,VLOOKUP(H56,Tablas!$B$5:$D$40,2,FALSE))</f>
        <v>1</v>
      </c>
      <c r="J56" s="71">
        <f>IF(I56=0,"",VLOOKUP(I56,Tablas!$C$5:$D$40,2,FALSE))</f>
        <v>0</v>
      </c>
      <c r="K56" s="37" t="str">
        <f t="shared" si="91"/>
        <v>0</v>
      </c>
      <c r="L56" s="38">
        <f t="shared" si="35"/>
        <v>0</v>
      </c>
      <c r="M56" s="38">
        <f t="shared" si="36"/>
        <v>0</v>
      </c>
      <c r="N56" s="38">
        <f t="shared" si="37"/>
        <v>0</v>
      </c>
      <c r="O56" s="38">
        <f t="shared" si="38"/>
        <v>0</v>
      </c>
      <c r="P56" s="38">
        <f t="shared" si="39"/>
        <v>0</v>
      </c>
      <c r="Q56" s="39">
        <v>1</v>
      </c>
      <c r="R56" s="40">
        <f t="shared" si="92"/>
        <v>0</v>
      </c>
      <c r="S56" s="39">
        <v>1</v>
      </c>
      <c r="T56" s="41">
        <f t="shared" si="93"/>
        <v>0</v>
      </c>
      <c r="U56" s="42">
        <f t="shared" si="94"/>
        <v>0</v>
      </c>
      <c r="V56" s="43">
        <f t="shared" si="95"/>
        <v>0</v>
      </c>
      <c r="W56" s="197">
        <f t="shared" si="116"/>
        <v>11.25</v>
      </c>
      <c r="X56" s="44">
        <f t="shared" si="96"/>
        <v>0</v>
      </c>
      <c r="Y56" s="45">
        <f t="shared" si="97"/>
        <v>0</v>
      </c>
      <c r="Z56" s="46" t="s">
        <v>0</v>
      </c>
      <c r="AA56" s="39">
        <v>1</v>
      </c>
      <c r="AB56" s="47">
        <f t="shared" si="98"/>
        <v>0</v>
      </c>
      <c r="AC56" s="39">
        <v>1</v>
      </c>
      <c r="AD56" s="47">
        <f t="shared" si="99"/>
        <v>0</v>
      </c>
      <c r="AE56" s="39">
        <v>1</v>
      </c>
      <c r="AF56" s="47">
        <f t="shared" si="100"/>
        <v>0</v>
      </c>
      <c r="AG56" s="188"/>
      <c r="AH56" s="194">
        <f t="shared" si="49"/>
        <v>3</v>
      </c>
      <c r="AI56" s="49">
        <f t="shared" si="101"/>
        <v>0</v>
      </c>
      <c r="AJ56" s="50">
        <f t="shared" si="102"/>
        <v>0</v>
      </c>
      <c r="AK56" s="188"/>
      <c r="AL56" s="194">
        <f t="shared" si="52"/>
        <v>3</v>
      </c>
      <c r="AM56" s="49">
        <f t="shared" si="103"/>
        <v>0</v>
      </c>
      <c r="AN56" s="50">
        <f t="shared" si="104"/>
        <v>0</v>
      </c>
      <c r="AO56" s="62"/>
      <c r="AP56" s="49">
        <f t="shared" si="105"/>
        <v>0</v>
      </c>
      <c r="AQ56" s="50">
        <f t="shared" si="106"/>
        <v>0</v>
      </c>
      <c r="AR56" s="62"/>
      <c r="AS56" s="49">
        <f t="shared" si="107"/>
        <v>0</v>
      </c>
      <c r="AT56" s="50">
        <f t="shared" si="108"/>
        <v>0</v>
      </c>
      <c r="AU56" s="62"/>
      <c r="AV56" s="49">
        <f t="shared" si="109"/>
        <v>0</v>
      </c>
      <c r="AW56" s="50">
        <f t="shared" si="110"/>
        <v>0</v>
      </c>
      <c r="AX56" s="62"/>
      <c r="AY56" s="49">
        <f t="shared" si="111"/>
        <v>0</v>
      </c>
      <c r="AZ56" s="50">
        <f t="shared" si="112"/>
        <v>0</v>
      </c>
      <c r="BA56" s="62"/>
      <c r="BB56" s="49">
        <f t="shared" si="113"/>
        <v>0</v>
      </c>
      <c r="BC56" s="50">
        <f t="shared" si="114"/>
        <v>0</v>
      </c>
      <c r="BD56" s="51">
        <f t="shared" si="115"/>
        <v>0</v>
      </c>
    </row>
    <row r="57" spans="1:56" hidden="1">
      <c r="A57" s="32"/>
      <c r="B57" s="61"/>
      <c r="C57" s="33"/>
      <c r="D57" s="34"/>
      <c r="E57" s="35"/>
      <c r="F57" s="36"/>
      <c r="G57" s="73"/>
      <c r="H57" s="72"/>
      <c r="I57" s="74">
        <f>IF(H57=Tablas!$B$5,Tablas!$C$5,VLOOKUP(H57,Tablas!$B$5:$D$40,2,FALSE))</f>
        <v>1</v>
      </c>
      <c r="J57" s="71">
        <f>IF(I57=0,"",VLOOKUP(I57,Tablas!$C$5:$D$40,2,FALSE))</f>
        <v>0</v>
      </c>
      <c r="K57" s="37" t="str">
        <f t="shared" si="91"/>
        <v>0</v>
      </c>
      <c r="L57" s="38">
        <f t="shared" si="35"/>
        <v>0</v>
      </c>
      <c r="M57" s="38">
        <f t="shared" si="36"/>
        <v>0</v>
      </c>
      <c r="N57" s="38">
        <f t="shared" si="37"/>
        <v>0</v>
      </c>
      <c r="O57" s="38">
        <f t="shared" si="38"/>
        <v>0</v>
      </c>
      <c r="P57" s="38">
        <f t="shared" si="39"/>
        <v>0</v>
      </c>
      <c r="Q57" s="39">
        <v>1</v>
      </c>
      <c r="R57" s="40">
        <f t="shared" si="92"/>
        <v>0</v>
      </c>
      <c r="S57" s="39">
        <v>1</v>
      </c>
      <c r="T57" s="41">
        <f t="shared" si="93"/>
        <v>0</v>
      </c>
      <c r="U57" s="42">
        <f t="shared" si="94"/>
        <v>0</v>
      </c>
      <c r="V57" s="43">
        <f t="shared" si="95"/>
        <v>0</v>
      </c>
      <c r="W57" s="197">
        <f t="shared" si="116"/>
        <v>11.25</v>
      </c>
      <c r="X57" s="44">
        <f t="shared" si="96"/>
        <v>0</v>
      </c>
      <c r="Y57" s="45">
        <f t="shared" si="97"/>
        <v>0</v>
      </c>
      <c r="Z57" s="46" t="s">
        <v>0</v>
      </c>
      <c r="AA57" s="39">
        <v>1</v>
      </c>
      <c r="AB57" s="47">
        <f t="shared" si="98"/>
        <v>0</v>
      </c>
      <c r="AC57" s="39">
        <v>1</v>
      </c>
      <c r="AD57" s="47">
        <f t="shared" si="99"/>
        <v>0</v>
      </c>
      <c r="AE57" s="39">
        <v>1</v>
      </c>
      <c r="AF57" s="47">
        <f t="shared" si="100"/>
        <v>0</v>
      </c>
      <c r="AG57" s="188"/>
      <c r="AH57" s="194">
        <f t="shared" si="49"/>
        <v>3</v>
      </c>
      <c r="AI57" s="49">
        <f t="shared" si="101"/>
        <v>0</v>
      </c>
      <c r="AJ57" s="50">
        <f t="shared" si="102"/>
        <v>0</v>
      </c>
      <c r="AK57" s="188"/>
      <c r="AL57" s="194">
        <f t="shared" si="52"/>
        <v>3</v>
      </c>
      <c r="AM57" s="49">
        <f t="shared" si="103"/>
        <v>0</v>
      </c>
      <c r="AN57" s="50">
        <f t="shared" si="104"/>
        <v>0</v>
      </c>
      <c r="AO57" s="62"/>
      <c r="AP57" s="49">
        <f t="shared" si="105"/>
        <v>0</v>
      </c>
      <c r="AQ57" s="50">
        <f t="shared" si="106"/>
        <v>0</v>
      </c>
      <c r="AR57" s="62"/>
      <c r="AS57" s="49">
        <f t="shared" si="107"/>
        <v>0</v>
      </c>
      <c r="AT57" s="50">
        <f t="shared" si="108"/>
        <v>0</v>
      </c>
      <c r="AU57" s="62"/>
      <c r="AV57" s="49">
        <f t="shared" si="109"/>
        <v>0</v>
      </c>
      <c r="AW57" s="50">
        <f t="shared" si="110"/>
        <v>0</v>
      </c>
      <c r="AX57" s="62"/>
      <c r="AY57" s="49">
        <f t="shared" si="111"/>
        <v>0</v>
      </c>
      <c r="AZ57" s="50">
        <f t="shared" si="112"/>
        <v>0</v>
      </c>
      <c r="BA57" s="62"/>
      <c r="BB57" s="49">
        <f t="shared" si="113"/>
        <v>0</v>
      </c>
      <c r="BC57" s="50">
        <f t="shared" si="114"/>
        <v>0</v>
      </c>
      <c r="BD57" s="51">
        <f t="shared" si="115"/>
        <v>0</v>
      </c>
    </row>
    <row r="58" spans="1:56" hidden="1">
      <c r="A58" s="32"/>
      <c r="B58" s="61"/>
      <c r="C58" s="33"/>
      <c r="D58" s="34"/>
      <c r="E58" s="35"/>
      <c r="F58" s="36"/>
      <c r="G58" s="73"/>
      <c r="H58" s="72"/>
      <c r="I58" s="74">
        <f>IF(H58=Tablas!$B$5,Tablas!$C$5,VLOOKUP(H58,Tablas!$B$5:$D$40,2,FALSE))</f>
        <v>1</v>
      </c>
      <c r="J58" s="71">
        <f>IF(I58=0,"",VLOOKUP(I58,Tablas!$C$5:$D$40,2,FALSE))</f>
        <v>0</v>
      </c>
      <c r="K58" s="37" t="str">
        <f t="shared" si="91"/>
        <v>0</v>
      </c>
      <c r="L58" s="38">
        <f t="shared" si="35"/>
        <v>0</v>
      </c>
      <c r="M58" s="38">
        <f t="shared" si="36"/>
        <v>0</v>
      </c>
      <c r="N58" s="38">
        <f t="shared" si="37"/>
        <v>0</v>
      </c>
      <c r="O58" s="38">
        <f t="shared" si="38"/>
        <v>0</v>
      </c>
      <c r="P58" s="38">
        <f t="shared" si="39"/>
        <v>0</v>
      </c>
      <c r="Q58" s="39">
        <v>1</v>
      </c>
      <c r="R58" s="40">
        <f t="shared" si="92"/>
        <v>0</v>
      </c>
      <c r="S58" s="39">
        <v>1</v>
      </c>
      <c r="T58" s="41">
        <f t="shared" si="93"/>
        <v>0</v>
      </c>
      <c r="U58" s="42">
        <f t="shared" si="94"/>
        <v>0</v>
      </c>
      <c r="V58" s="43">
        <f t="shared" si="95"/>
        <v>0</v>
      </c>
      <c r="W58" s="197">
        <f t="shared" si="116"/>
        <v>11.25</v>
      </c>
      <c r="X58" s="44">
        <f t="shared" si="96"/>
        <v>0</v>
      </c>
      <c r="Y58" s="45">
        <f t="shared" si="97"/>
        <v>0</v>
      </c>
      <c r="Z58" s="46" t="s">
        <v>0</v>
      </c>
      <c r="AA58" s="39">
        <v>1</v>
      </c>
      <c r="AB58" s="47">
        <f t="shared" si="98"/>
        <v>0</v>
      </c>
      <c r="AC58" s="39">
        <v>1</v>
      </c>
      <c r="AD58" s="47">
        <f t="shared" si="99"/>
        <v>0</v>
      </c>
      <c r="AE58" s="39">
        <v>1</v>
      </c>
      <c r="AF58" s="47">
        <f t="shared" si="100"/>
        <v>0</v>
      </c>
      <c r="AG58" s="188"/>
      <c r="AH58" s="194">
        <f t="shared" si="49"/>
        <v>3</v>
      </c>
      <c r="AI58" s="49">
        <f t="shared" si="101"/>
        <v>0</v>
      </c>
      <c r="AJ58" s="50">
        <f t="shared" si="102"/>
        <v>0</v>
      </c>
      <c r="AK58" s="188"/>
      <c r="AL58" s="194">
        <f t="shared" si="52"/>
        <v>3</v>
      </c>
      <c r="AM58" s="49">
        <f t="shared" si="103"/>
        <v>0</v>
      </c>
      <c r="AN58" s="50">
        <f t="shared" si="104"/>
        <v>0</v>
      </c>
      <c r="AO58" s="62"/>
      <c r="AP58" s="49">
        <f t="shared" si="105"/>
        <v>0</v>
      </c>
      <c r="AQ58" s="50">
        <f t="shared" si="106"/>
        <v>0</v>
      </c>
      <c r="AR58" s="62"/>
      <c r="AS58" s="49">
        <f t="shared" si="107"/>
        <v>0</v>
      </c>
      <c r="AT58" s="50">
        <f t="shared" si="108"/>
        <v>0</v>
      </c>
      <c r="AU58" s="62"/>
      <c r="AV58" s="49">
        <f t="shared" si="109"/>
        <v>0</v>
      </c>
      <c r="AW58" s="50">
        <f t="shared" si="110"/>
        <v>0</v>
      </c>
      <c r="AX58" s="62"/>
      <c r="AY58" s="49">
        <f t="shared" si="111"/>
        <v>0</v>
      </c>
      <c r="AZ58" s="50">
        <f t="shared" si="112"/>
        <v>0</v>
      </c>
      <c r="BA58" s="62"/>
      <c r="BB58" s="49">
        <f t="shared" si="113"/>
        <v>0</v>
      </c>
      <c r="BC58" s="50">
        <f t="shared" si="114"/>
        <v>0</v>
      </c>
      <c r="BD58" s="51">
        <f t="shared" si="115"/>
        <v>0</v>
      </c>
    </row>
    <row r="59" spans="1:56" hidden="1">
      <c r="A59" s="32"/>
      <c r="B59" s="61"/>
      <c r="C59" s="33"/>
      <c r="D59" s="34"/>
      <c r="E59" s="35"/>
      <c r="F59" s="36"/>
      <c r="G59" s="73"/>
      <c r="H59" s="72"/>
      <c r="I59" s="74">
        <f>IF(H59=Tablas!$B$5,Tablas!$C$5,VLOOKUP(H59,Tablas!$B$5:$D$40,2,FALSE))</f>
        <v>1</v>
      </c>
      <c r="J59" s="71">
        <f>IF(I59=0,"",VLOOKUP(I59,Tablas!$C$5:$D$40,2,FALSE))</f>
        <v>0</v>
      </c>
      <c r="K59" s="37" t="str">
        <f t="shared" si="91"/>
        <v>0</v>
      </c>
      <c r="L59" s="38">
        <f t="shared" si="35"/>
        <v>0</v>
      </c>
      <c r="M59" s="38">
        <f t="shared" si="36"/>
        <v>0</v>
      </c>
      <c r="N59" s="38">
        <f t="shared" si="37"/>
        <v>0</v>
      </c>
      <c r="O59" s="38">
        <f t="shared" si="38"/>
        <v>0</v>
      </c>
      <c r="P59" s="38">
        <f t="shared" si="39"/>
        <v>0</v>
      </c>
      <c r="Q59" s="39">
        <v>1</v>
      </c>
      <c r="R59" s="40">
        <f t="shared" si="92"/>
        <v>0</v>
      </c>
      <c r="S59" s="39">
        <v>1</v>
      </c>
      <c r="T59" s="41">
        <f t="shared" si="93"/>
        <v>0</v>
      </c>
      <c r="U59" s="42">
        <f t="shared" si="94"/>
        <v>0</v>
      </c>
      <c r="V59" s="43">
        <f t="shared" si="95"/>
        <v>0</v>
      </c>
      <c r="W59" s="197">
        <f t="shared" si="116"/>
        <v>11.25</v>
      </c>
      <c r="X59" s="44">
        <f t="shared" si="96"/>
        <v>0</v>
      </c>
      <c r="Y59" s="45">
        <f t="shared" si="97"/>
        <v>0</v>
      </c>
      <c r="Z59" s="46" t="s">
        <v>0</v>
      </c>
      <c r="AA59" s="39">
        <v>1</v>
      </c>
      <c r="AB59" s="47">
        <f t="shared" si="98"/>
        <v>0</v>
      </c>
      <c r="AC59" s="39">
        <v>1</v>
      </c>
      <c r="AD59" s="47">
        <f t="shared" si="99"/>
        <v>0</v>
      </c>
      <c r="AE59" s="39">
        <v>1</v>
      </c>
      <c r="AF59" s="47">
        <f t="shared" si="100"/>
        <v>0</v>
      </c>
      <c r="AG59" s="188"/>
      <c r="AH59" s="194">
        <f t="shared" si="49"/>
        <v>3</v>
      </c>
      <c r="AI59" s="49">
        <f t="shared" si="101"/>
        <v>0</v>
      </c>
      <c r="AJ59" s="50">
        <f t="shared" si="102"/>
        <v>0</v>
      </c>
      <c r="AK59" s="188"/>
      <c r="AL59" s="194">
        <f t="shared" si="52"/>
        <v>3</v>
      </c>
      <c r="AM59" s="49">
        <f t="shared" si="103"/>
        <v>0</v>
      </c>
      <c r="AN59" s="50">
        <f t="shared" si="104"/>
        <v>0</v>
      </c>
      <c r="AO59" s="62"/>
      <c r="AP59" s="49">
        <f t="shared" si="105"/>
        <v>0</v>
      </c>
      <c r="AQ59" s="50">
        <f t="shared" si="106"/>
        <v>0</v>
      </c>
      <c r="AR59" s="62"/>
      <c r="AS59" s="49">
        <f t="shared" si="107"/>
        <v>0</v>
      </c>
      <c r="AT59" s="50">
        <f t="shared" si="108"/>
        <v>0</v>
      </c>
      <c r="AU59" s="62"/>
      <c r="AV59" s="49">
        <f t="shared" si="109"/>
        <v>0</v>
      </c>
      <c r="AW59" s="50">
        <f t="shared" si="110"/>
        <v>0</v>
      </c>
      <c r="AX59" s="62"/>
      <c r="AY59" s="49">
        <f t="shared" si="111"/>
        <v>0</v>
      </c>
      <c r="AZ59" s="50">
        <f t="shared" si="112"/>
        <v>0</v>
      </c>
      <c r="BA59" s="62"/>
      <c r="BB59" s="49">
        <f t="shared" si="113"/>
        <v>0</v>
      </c>
      <c r="BC59" s="50">
        <f t="shared" si="114"/>
        <v>0</v>
      </c>
      <c r="BD59" s="51">
        <f t="shared" si="115"/>
        <v>0</v>
      </c>
    </row>
    <row r="60" spans="1:56" hidden="1">
      <c r="A60" s="32"/>
      <c r="B60" s="61"/>
      <c r="C60" s="33"/>
      <c r="D60" s="34"/>
      <c r="E60" s="35"/>
      <c r="F60" s="36"/>
      <c r="G60" s="73"/>
      <c r="H60" s="72"/>
      <c r="I60" s="74">
        <f>IF(H60=Tablas!$B$5,Tablas!$C$5,VLOOKUP(H60,Tablas!$B$5:$D$40,2,FALSE))</f>
        <v>1</v>
      </c>
      <c r="J60" s="71">
        <f>IF(I60=0,"",VLOOKUP(I60,Tablas!$C$5:$D$40,2,FALSE))</f>
        <v>0</v>
      </c>
      <c r="K60" s="37" t="str">
        <f t="shared" si="91"/>
        <v>0</v>
      </c>
      <c r="L60" s="38">
        <f t="shared" si="35"/>
        <v>0</v>
      </c>
      <c r="M60" s="38">
        <f t="shared" si="36"/>
        <v>0</v>
      </c>
      <c r="N60" s="38">
        <f t="shared" si="37"/>
        <v>0</v>
      </c>
      <c r="O60" s="38">
        <f t="shared" si="38"/>
        <v>0</v>
      </c>
      <c r="P60" s="38">
        <f t="shared" si="39"/>
        <v>0</v>
      </c>
      <c r="Q60" s="39">
        <v>1</v>
      </c>
      <c r="R60" s="40">
        <f t="shared" si="92"/>
        <v>0</v>
      </c>
      <c r="S60" s="39">
        <v>1</v>
      </c>
      <c r="T60" s="41">
        <f t="shared" si="93"/>
        <v>0</v>
      </c>
      <c r="U60" s="42">
        <f t="shared" si="94"/>
        <v>0</v>
      </c>
      <c r="V60" s="43">
        <f t="shared" si="95"/>
        <v>0</v>
      </c>
      <c r="W60" s="197">
        <f t="shared" si="116"/>
        <v>11.25</v>
      </c>
      <c r="X60" s="44">
        <f t="shared" si="96"/>
        <v>0</v>
      </c>
      <c r="Y60" s="45">
        <f t="shared" si="97"/>
        <v>0</v>
      </c>
      <c r="Z60" s="46" t="s">
        <v>0</v>
      </c>
      <c r="AA60" s="39">
        <v>1</v>
      </c>
      <c r="AB60" s="47">
        <f t="shared" si="98"/>
        <v>0</v>
      </c>
      <c r="AC60" s="39">
        <v>1</v>
      </c>
      <c r="AD60" s="47">
        <f t="shared" si="99"/>
        <v>0</v>
      </c>
      <c r="AE60" s="39">
        <v>1</v>
      </c>
      <c r="AF60" s="47">
        <f t="shared" si="100"/>
        <v>0</v>
      </c>
      <c r="AG60" s="188"/>
      <c r="AH60" s="194">
        <f t="shared" si="49"/>
        <v>3</v>
      </c>
      <c r="AI60" s="49">
        <f t="shared" si="101"/>
        <v>0</v>
      </c>
      <c r="AJ60" s="50">
        <f t="shared" si="102"/>
        <v>0</v>
      </c>
      <c r="AK60" s="188"/>
      <c r="AL60" s="194">
        <f t="shared" si="52"/>
        <v>3</v>
      </c>
      <c r="AM60" s="49">
        <f t="shared" si="103"/>
        <v>0</v>
      </c>
      <c r="AN60" s="50">
        <f t="shared" si="104"/>
        <v>0</v>
      </c>
      <c r="AO60" s="62"/>
      <c r="AP60" s="49">
        <f t="shared" si="105"/>
        <v>0</v>
      </c>
      <c r="AQ60" s="50">
        <f t="shared" si="106"/>
        <v>0</v>
      </c>
      <c r="AR60" s="62"/>
      <c r="AS60" s="49">
        <f t="shared" si="107"/>
        <v>0</v>
      </c>
      <c r="AT60" s="50">
        <f t="shared" si="108"/>
        <v>0</v>
      </c>
      <c r="AU60" s="62"/>
      <c r="AV60" s="49">
        <f t="shared" si="109"/>
        <v>0</v>
      </c>
      <c r="AW60" s="50">
        <f t="shared" si="110"/>
        <v>0</v>
      </c>
      <c r="AX60" s="62"/>
      <c r="AY60" s="49">
        <f t="shared" si="111"/>
        <v>0</v>
      </c>
      <c r="AZ60" s="50">
        <f t="shared" si="112"/>
        <v>0</v>
      </c>
      <c r="BA60" s="62"/>
      <c r="BB60" s="49">
        <f t="shared" si="113"/>
        <v>0</v>
      </c>
      <c r="BC60" s="50">
        <f t="shared" si="114"/>
        <v>0</v>
      </c>
      <c r="BD60" s="51">
        <f t="shared" si="115"/>
        <v>0</v>
      </c>
    </row>
    <row r="61" spans="1:56" hidden="1">
      <c r="A61" s="32"/>
      <c r="B61" s="61"/>
      <c r="C61" s="33"/>
      <c r="D61" s="34"/>
      <c r="E61" s="35"/>
      <c r="F61" s="36"/>
      <c r="G61" s="73"/>
      <c r="H61" s="72"/>
      <c r="I61" s="74">
        <f>IF(H61=Tablas!$B$5,Tablas!$C$5,VLOOKUP(H61,Tablas!$B$5:$D$40,2,FALSE))</f>
        <v>1</v>
      </c>
      <c r="J61" s="71">
        <f>IF(I61=0,"",VLOOKUP(I61,Tablas!$C$5:$D$40,2,FALSE))</f>
        <v>0</v>
      </c>
      <c r="K61" s="37" t="str">
        <f t="shared" si="66"/>
        <v>0</v>
      </c>
      <c r="L61" s="38">
        <f t="shared" si="35"/>
        <v>0</v>
      </c>
      <c r="M61" s="38">
        <f t="shared" si="36"/>
        <v>0</v>
      </c>
      <c r="N61" s="38">
        <f t="shared" si="37"/>
        <v>0</v>
      </c>
      <c r="O61" s="38">
        <f t="shared" si="38"/>
        <v>0</v>
      </c>
      <c r="P61" s="38">
        <f t="shared" si="39"/>
        <v>0</v>
      </c>
      <c r="Q61" s="39">
        <v>1</v>
      </c>
      <c r="R61" s="40">
        <f t="shared" si="67"/>
        <v>0</v>
      </c>
      <c r="S61" s="39">
        <v>1</v>
      </c>
      <c r="T61" s="41">
        <f t="shared" si="68"/>
        <v>0</v>
      </c>
      <c r="U61" s="42">
        <f t="shared" si="69"/>
        <v>0</v>
      </c>
      <c r="V61" s="43">
        <f t="shared" si="70"/>
        <v>0</v>
      </c>
      <c r="W61" s="197">
        <f t="shared" si="116"/>
        <v>11.25</v>
      </c>
      <c r="X61" s="44">
        <f t="shared" si="71"/>
        <v>0</v>
      </c>
      <c r="Y61" s="45">
        <f t="shared" si="72"/>
        <v>0</v>
      </c>
      <c r="Z61" s="46" t="s">
        <v>0</v>
      </c>
      <c r="AA61" s="39">
        <v>1</v>
      </c>
      <c r="AB61" s="47">
        <f t="shared" si="73"/>
        <v>0</v>
      </c>
      <c r="AC61" s="39">
        <v>1</v>
      </c>
      <c r="AD61" s="47">
        <f t="shared" si="74"/>
        <v>0</v>
      </c>
      <c r="AE61" s="39">
        <v>1</v>
      </c>
      <c r="AF61" s="47">
        <f t="shared" si="75"/>
        <v>0</v>
      </c>
      <c r="AG61" s="188"/>
      <c r="AH61" s="194">
        <f t="shared" si="49"/>
        <v>3</v>
      </c>
      <c r="AI61" s="49">
        <f t="shared" si="76"/>
        <v>0</v>
      </c>
      <c r="AJ61" s="50">
        <f t="shared" si="77"/>
        <v>0</v>
      </c>
      <c r="AK61" s="188"/>
      <c r="AL61" s="194">
        <f t="shared" si="52"/>
        <v>3</v>
      </c>
      <c r="AM61" s="49">
        <f t="shared" si="78"/>
        <v>0</v>
      </c>
      <c r="AN61" s="50">
        <f t="shared" si="79"/>
        <v>0</v>
      </c>
      <c r="AO61" s="62"/>
      <c r="AP61" s="49">
        <f t="shared" si="80"/>
        <v>0</v>
      </c>
      <c r="AQ61" s="50">
        <f t="shared" si="81"/>
        <v>0</v>
      </c>
      <c r="AR61" s="62"/>
      <c r="AS61" s="49">
        <f t="shared" si="82"/>
        <v>0</v>
      </c>
      <c r="AT61" s="50">
        <f t="shared" si="83"/>
        <v>0</v>
      </c>
      <c r="AU61" s="62"/>
      <c r="AV61" s="49">
        <f t="shared" si="84"/>
        <v>0</v>
      </c>
      <c r="AW61" s="50">
        <f t="shared" si="85"/>
        <v>0</v>
      </c>
      <c r="AX61" s="62"/>
      <c r="AY61" s="49">
        <f t="shared" si="86"/>
        <v>0</v>
      </c>
      <c r="AZ61" s="50">
        <f t="shared" si="87"/>
        <v>0</v>
      </c>
      <c r="BA61" s="62"/>
      <c r="BB61" s="49">
        <f t="shared" si="88"/>
        <v>0</v>
      </c>
      <c r="BC61" s="50">
        <f t="shared" si="89"/>
        <v>0</v>
      </c>
      <c r="BD61" s="51">
        <f t="shared" si="90"/>
        <v>0</v>
      </c>
    </row>
    <row r="62" spans="1:56" hidden="1">
      <c r="A62" s="32"/>
      <c r="B62" s="61"/>
      <c r="C62" s="33"/>
      <c r="D62" s="34"/>
      <c r="E62" s="35"/>
      <c r="F62" s="36"/>
      <c r="G62" s="73"/>
      <c r="H62" s="72"/>
      <c r="I62" s="74">
        <f>IF(H62=Tablas!$B$5,Tablas!$C$5,VLOOKUP(H62,Tablas!$B$5:$D$40,2,FALSE))</f>
        <v>1</v>
      </c>
      <c r="J62" s="71">
        <f>IF(I62=0,"",VLOOKUP(I62,Tablas!$C$5:$D$40,2,FALSE))</f>
        <v>0</v>
      </c>
      <c r="K62" s="37" t="str">
        <f t="shared" si="66"/>
        <v>0</v>
      </c>
      <c r="L62" s="38">
        <f t="shared" si="35"/>
        <v>0</v>
      </c>
      <c r="M62" s="38">
        <f t="shared" si="36"/>
        <v>0</v>
      </c>
      <c r="N62" s="38">
        <f t="shared" si="37"/>
        <v>0</v>
      </c>
      <c r="O62" s="38">
        <f t="shared" si="38"/>
        <v>0</v>
      </c>
      <c r="P62" s="38">
        <f t="shared" si="39"/>
        <v>0</v>
      </c>
      <c r="Q62" s="39">
        <v>1</v>
      </c>
      <c r="R62" s="40">
        <f t="shared" si="67"/>
        <v>0</v>
      </c>
      <c r="S62" s="39">
        <v>1</v>
      </c>
      <c r="T62" s="41">
        <f t="shared" si="68"/>
        <v>0</v>
      </c>
      <c r="U62" s="42">
        <f t="shared" si="69"/>
        <v>0</v>
      </c>
      <c r="V62" s="43">
        <f t="shared" si="70"/>
        <v>0</v>
      </c>
      <c r="W62" s="197">
        <f t="shared" si="116"/>
        <v>11.25</v>
      </c>
      <c r="X62" s="44">
        <f t="shared" si="71"/>
        <v>0</v>
      </c>
      <c r="Y62" s="45">
        <f t="shared" si="72"/>
        <v>0</v>
      </c>
      <c r="Z62" s="46" t="s">
        <v>0</v>
      </c>
      <c r="AA62" s="39">
        <v>1</v>
      </c>
      <c r="AB62" s="47">
        <f t="shared" si="73"/>
        <v>0</v>
      </c>
      <c r="AC62" s="39">
        <v>1</v>
      </c>
      <c r="AD62" s="47">
        <f t="shared" si="74"/>
        <v>0</v>
      </c>
      <c r="AE62" s="39">
        <v>1</v>
      </c>
      <c r="AF62" s="47">
        <f t="shared" si="75"/>
        <v>0</v>
      </c>
      <c r="AG62" s="188"/>
      <c r="AH62" s="194">
        <f t="shared" si="49"/>
        <v>3</v>
      </c>
      <c r="AI62" s="49">
        <f t="shared" si="76"/>
        <v>0</v>
      </c>
      <c r="AJ62" s="50">
        <f t="shared" si="77"/>
        <v>0</v>
      </c>
      <c r="AK62" s="188"/>
      <c r="AL62" s="194">
        <f t="shared" si="52"/>
        <v>3</v>
      </c>
      <c r="AM62" s="49">
        <f t="shared" si="78"/>
        <v>0</v>
      </c>
      <c r="AN62" s="50">
        <f t="shared" si="79"/>
        <v>0</v>
      </c>
      <c r="AO62" s="62"/>
      <c r="AP62" s="49">
        <f t="shared" si="80"/>
        <v>0</v>
      </c>
      <c r="AQ62" s="50">
        <f t="shared" si="81"/>
        <v>0</v>
      </c>
      <c r="AR62" s="62"/>
      <c r="AS62" s="49">
        <f t="shared" si="82"/>
        <v>0</v>
      </c>
      <c r="AT62" s="50">
        <f t="shared" si="83"/>
        <v>0</v>
      </c>
      <c r="AU62" s="62"/>
      <c r="AV62" s="49">
        <f t="shared" si="84"/>
        <v>0</v>
      </c>
      <c r="AW62" s="50">
        <f t="shared" si="85"/>
        <v>0</v>
      </c>
      <c r="AX62" s="62"/>
      <c r="AY62" s="49">
        <f t="shared" si="86"/>
        <v>0</v>
      </c>
      <c r="AZ62" s="50">
        <f t="shared" si="87"/>
        <v>0</v>
      </c>
      <c r="BA62" s="62"/>
      <c r="BB62" s="49">
        <f t="shared" si="88"/>
        <v>0</v>
      </c>
      <c r="BC62" s="50">
        <f t="shared" si="89"/>
        <v>0</v>
      </c>
      <c r="BD62" s="51">
        <f t="shared" si="90"/>
        <v>0</v>
      </c>
    </row>
    <row r="63" spans="1:56" hidden="1">
      <c r="A63" s="32"/>
      <c r="B63" s="61"/>
      <c r="C63" s="33"/>
      <c r="D63" s="34"/>
      <c r="E63" s="35"/>
      <c r="F63" s="36"/>
      <c r="G63" s="73"/>
      <c r="H63" s="72"/>
      <c r="I63" s="74">
        <f>IF(H63=Tablas!$B$5,Tablas!$C$5,VLOOKUP(H63,Tablas!$B$5:$D$40,2,FALSE))</f>
        <v>1</v>
      </c>
      <c r="J63" s="71">
        <f>IF(I63=0,"",VLOOKUP(I63,Tablas!$C$5:$D$40,2,FALSE))</f>
        <v>0</v>
      </c>
      <c r="K63" s="37" t="str">
        <f t="shared" si="66"/>
        <v>0</v>
      </c>
      <c r="L63" s="38">
        <f t="shared" si="35"/>
        <v>0</v>
      </c>
      <c r="M63" s="38">
        <f t="shared" si="36"/>
        <v>0</v>
      </c>
      <c r="N63" s="38">
        <f t="shared" si="37"/>
        <v>0</v>
      </c>
      <c r="O63" s="38">
        <f t="shared" si="38"/>
        <v>0</v>
      </c>
      <c r="P63" s="38">
        <f t="shared" si="39"/>
        <v>0</v>
      </c>
      <c r="Q63" s="39">
        <v>1</v>
      </c>
      <c r="R63" s="40">
        <f t="shared" si="67"/>
        <v>0</v>
      </c>
      <c r="S63" s="39">
        <v>1</v>
      </c>
      <c r="T63" s="41">
        <f t="shared" si="68"/>
        <v>0</v>
      </c>
      <c r="U63" s="42">
        <f t="shared" si="69"/>
        <v>0</v>
      </c>
      <c r="V63" s="43">
        <f t="shared" si="70"/>
        <v>0</v>
      </c>
      <c r="W63" s="197">
        <f t="shared" si="116"/>
        <v>11.25</v>
      </c>
      <c r="X63" s="44">
        <f t="shared" si="71"/>
        <v>0</v>
      </c>
      <c r="Y63" s="45">
        <f t="shared" si="72"/>
        <v>0</v>
      </c>
      <c r="Z63" s="46" t="s">
        <v>0</v>
      </c>
      <c r="AA63" s="39">
        <v>1</v>
      </c>
      <c r="AB63" s="47">
        <f t="shared" si="73"/>
        <v>0</v>
      </c>
      <c r="AC63" s="39">
        <v>1</v>
      </c>
      <c r="AD63" s="47">
        <f t="shared" si="74"/>
        <v>0</v>
      </c>
      <c r="AE63" s="39">
        <v>1</v>
      </c>
      <c r="AF63" s="47">
        <f t="shared" si="75"/>
        <v>0</v>
      </c>
      <c r="AG63" s="188"/>
      <c r="AH63" s="194">
        <f t="shared" si="49"/>
        <v>3</v>
      </c>
      <c r="AI63" s="49">
        <f t="shared" si="76"/>
        <v>0</v>
      </c>
      <c r="AJ63" s="50">
        <f t="shared" si="77"/>
        <v>0</v>
      </c>
      <c r="AK63" s="188"/>
      <c r="AL63" s="194">
        <f t="shared" si="52"/>
        <v>3</v>
      </c>
      <c r="AM63" s="49">
        <f t="shared" si="78"/>
        <v>0</v>
      </c>
      <c r="AN63" s="50">
        <f t="shared" si="79"/>
        <v>0</v>
      </c>
      <c r="AO63" s="62"/>
      <c r="AP63" s="49">
        <f t="shared" si="80"/>
        <v>0</v>
      </c>
      <c r="AQ63" s="50">
        <f t="shared" si="81"/>
        <v>0</v>
      </c>
      <c r="AR63" s="62"/>
      <c r="AS63" s="49">
        <f t="shared" si="82"/>
        <v>0</v>
      </c>
      <c r="AT63" s="50">
        <f t="shared" si="83"/>
        <v>0</v>
      </c>
      <c r="AU63" s="62"/>
      <c r="AV63" s="49">
        <f t="shared" si="84"/>
        <v>0</v>
      </c>
      <c r="AW63" s="50">
        <f t="shared" si="85"/>
        <v>0</v>
      </c>
      <c r="AX63" s="62"/>
      <c r="AY63" s="49">
        <f t="shared" si="86"/>
        <v>0</v>
      </c>
      <c r="AZ63" s="50">
        <f t="shared" si="87"/>
        <v>0</v>
      </c>
      <c r="BA63" s="62"/>
      <c r="BB63" s="49">
        <f t="shared" si="88"/>
        <v>0</v>
      </c>
      <c r="BC63" s="50">
        <f t="shared" si="89"/>
        <v>0</v>
      </c>
      <c r="BD63" s="51">
        <f t="shared" si="90"/>
        <v>0</v>
      </c>
    </row>
    <row r="64" spans="1:56" hidden="1">
      <c r="A64" s="32"/>
      <c r="B64" s="61"/>
      <c r="C64" s="33"/>
      <c r="D64" s="34"/>
      <c r="E64" s="35"/>
      <c r="F64" s="36"/>
      <c r="G64" s="73"/>
      <c r="H64" s="72"/>
      <c r="I64" s="74">
        <f>IF(H64=Tablas!$B$5,Tablas!$C$5,VLOOKUP(H64,Tablas!$B$5:$D$40,2,FALSE))</f>
        <v>1</v>
      </c>
      <c r="J64" s="71">
        <f>IF(I64=0,"",VLOOKUP(I64,Tablas!$C$5:$D$40,2,FALSE))</f>
        <v>0</v>
      </c>
      <c r="K64" s="37" t="str">
        <f t="shared" si="66"/>
        <v>0</v>
      </c>
      <c r="L64" s="38">
        <f t="shared" si="35"/>
        <v>0</v>
      </c>
      <c r="M64" s="38">
        <f t="shared" si="36"/>
        <v>0</v>
      </c>
      <c r="N64" s="38">
        <f t="shared" si="37"/>
        <v>0</v>
      </c>
      <c r="O64" s="38">
        <f t="shared" si="38"/>
        <v>0</v>
      </c>
      <c r="P64" s="38">
        <f t="shared" si="39"/>
        <v>0</v>
      </c>
      <c r="Q64" s="39">
        <v>1</v>
      </c>
      <c r="R64" s="40">
        <f t="shared" si="67"/>
        <v>0</v>
      </c>
      <c r="S64" s="39">
        <v>1</v>
      </c>
      <c r="T64" s="41">
        <f t="shared" si="68"/>
        <v>0</v>
      </c>
      <c r="U64" s="42">
        <f t="shared" si="69"/>
        <v>0</v>
      </c>
      <c r="V64" s="43">
        <f t="shared" si="70"/>
        <v>0</v>
      </c>
      <c r="W64" s="197">
        <f t="shared" si="116"/>
        <v>11.25</v>
      </c>
      <c r="X64" s="44">
        <f t="shared" si="71"/>
        <v>0</v>
      </c>
      <c r="Y64" s="45">
        <f t="shared" si="72"/>
        <v>0</v>
      </c>
      <c r="Z64" s="46" t="s">
        <v>0</v>
      </c>
      <c r="AA64" s="39">
        <v>1</v>
      </c>
      <c r="AB64" s="47">
        <f t="shared" si="73"/>
        <v>0</v>
      </c>
      <c r="AC64" s="39">
        <v>1</v>
      </c>
      <c r="AD64" s="47">
        <f t="shared" si="74"/>
        <v>0</v>
      </c>
      <c r="AE64" s="39">
        <v>1</v>
      </c>
      <c r="AF64" s="47">
        <f t="shared" si="75"/>
        <v>0</v>
      </c>
      <c r="AG64" s="188"/>
      <c r="AH64" s="194">
        <f t="shared" si="49"/>
        <v>3</v>
      </c>
      <c r="AI64" s="49">
        <f t="shared" si="76"/>
        <v>0</v>
      </c>
      <c r="AJ64" s="50">
        <f t="shared" si="77"/>
        <v>0</v>
      </c>
      <c r="AK64" s="188"/>
      <c r="AL64" s="194">
        <f t="shared" si="52"/>
        <v>3</v>
      </c>
      <c r="AM64" s="49">
        <f t="shared" si="78"/>
        <v>0</v>
      </c>
      <c r="AN64" s="50">
        <f t="shared" si="79"/>
        <v>0</v>
      </c>
      <c r="AO64" s="62"/>
      <c r="AP64" s="49">
        <f t="shared" si="80"/>
        <v>0</v>
      </c>
      <c r="AQ64" s="50">
        <f t="shared" si="81"/>
        <v>0</v>
      </c>
      <c r="AR64" s="62"/>
      <c r="AS64" s="49">
        <f t="shared" si="82"/>
        <v>0</v>
      </c>
      <c r="AT64" s="50">
        <f t="shared" si="83"/>
        <v>0</v>
      </c>
      <c r="AU64" s="62"/>
      <c r="AV64" s="49">
        <f t="shared" si="84"/>
        <v>0</v>
      </c>
      <c r="AW64" s="50">
        <f t="shared" si="85"/>
        <v>0</v>
      </c>
      <c r="AX64" s="62"/>
      <c r="AY64" s="49">
        <f t="shared" si="86"/>
        <v>0</v>
      </c>
      <c r="AZ64" s="50">
        <f t="shared" si="87"/>
        <v>0</v>
      </c>
      <c r="BA64" s="62"/>
      <c r="BB64" s="49">
        <f t="shared" si="88"/>
        <v>0</v>
      </c>
      <c r="BC64" s="50">
        <f t="shared" si="89"/>
        <v>0</v>
      </c>
      <c r="BD64" s="51">
        <f t="shared" si="90"/>
        <v>0</v>
      </c>
    </row>
    <row r="65" spans="1:56" hidden="1">
      <c r="A65" s="32"/>
      <c r="B65" s="61"/>
      <c r="C65" s="33"/>
      <c r="D65" s="34"/>
      <c r="E65" s="35"/>
      <c r="F65" s="36"/>
      <c r="G65" s="73"/>
      <c r="H65" s="72"/>
      <c r="I65" s="74">
        <f>IF(H65=Tablas!$B$5,Tablas!$C$5,VLOOKUP(H65,Tablas!$B$5:$D$40,2,FALSE))</f>
        <v>1</v>
      </c>
      <c r="J65" s="71">
        <f>IF(I65=0,"",VLOOKUP(I65,Tablas!$C$5:$D$40,2,FALSE))</f>
        <v>0</v>
      </c>
      <c r="K65" s="37" t="str">
        <f t="shared" si="66"/>
        <v>0</v>
      </c>
      <c r="L65" s="38">
        <f t="shared" si="35"/>
        <v>0</v>
      </c>
      <c r="M65" s="38">
        <f t="shared" si="36"/>
        <v>0</v>
      </c>
      <c r="N65" s="38">
        <f t="shared" si="37"/>
        <v>0</v>
      </c>
      <c r="O65" s="38">
        <f t="shared" si="38"/>
        <v>0</v>
      </c>
      <c r="P65" s="38">
        <f t="shared" si="39"/>
        <v>0</v>
      </c>
      <c r="Q65" s="39">
        <v>1</v>
      </c>
      <c r="R65" s="40">
        <f t="shared" si="67"/>
        <v>0</v>
      </c>
      <c r="S65" s="39">
        <v>1</v>
      </c>
      <c r="T65" s="41">
        <f t="shared" si="68"/>
        <v>0</v>
      </c>
      <c r="U65" s="42">
        <f t="shared" si="69"/>
        <v>0</v>
      </c>
      <c r="V65" s="43">
        <f t="shared" si="70"/>
        <v>0</v>
      </c>
      <c r="W65" s="197">
        <f t="shared" si="116"/>
        <v>11.25</v>
      </c>
      <c r="X65" s="44">
        <f t="shared" si="71"/>
        <v>0</v>
      </c>
      <c r="Y65" s="45">
        <f t="shared" si="72"/>
        <v>0</v>
      </c>
      <c r="Z65" s="46" t="s">
        <v>0</v>
      </c>
      <c r="AA65" s="39">
        <v>1</v>
      </c>
      <c r="AB65" s="47">
        <f t="shared" si="73"/>
        <v>0</v>
      </c>
      <c r="AC65" s="39">
        <v>1</v>
      </c>
      <c r="AD65" s="47">
        <f t="shared" si="74"/>
        <v>0</v>
      </c>
      <c r="AE65" s="39">
        <v>1</v>
      </c>
      <c r="AF65" s="47">
        <f t="shared" si="75"/>
        <v>0</v>
      </c>
      <c r="AG65" s="188"/>
      <c r="AH65" s="194">
        <f t="shared" si="49"/>
        <v>3</v>
      </c>
      <c r="AI65" s="49">
        <f t="shared" si="76"/>
        <v>0</v>
      </c>
      <c r="AJ65" s="50">
        <f t="shared" si="77"/>
        <v>0</v>
      </c>
      <c r="AK65" s="188"/>
      <c r="AL65" s="194">
        <f t="shared" si="52"/>
        <v>3</v>
      </c>
      <c r="AM65" s="49">
        <f t="shared" si="78"/>
        <v>0</v>
      </c>
      <c r="AN65" s="50">
        <f t="shared" si="79"/>
        <v>0</v>
      </c>
      <c r="AO65" s="62"/>
      <c r="AP65" s="49">
        <f t="shared" si="80"/>
        <v>0</v>
      </c>
      <c r="AQ65" s="50">
        <f t="shared" si="81"/>
        <v>0</v>
      </c>
      <c r="AR65" s="62"/>
      <c r="AS65" s="49">
        <f t="shared" si="82"/>
        <v>0</v>
      </c>
      <c r="AT65" s="50">
        <f t="shared" si="83"/>
        <v>0</v>
      </c>
      <c r="AU65" s="62"/>
      <c r="AV65" s="49">
        <f t="shared" si="84"/>
        <v>0</v>
      </c>
      <c r="AW65" s="50">
        <f t="shared" si="85"/>
        <v>0</v>
      </c>
      <c r="AX65" s="62"/>
      <c r="AY65" s="49">
        <f t="shared" si="86"/>
        <v>0</v>
      </c>
      <c r="AZ65" s="50">
        <f t="shared" si="87"/>
        <v>0</v>
      </c>
      <c r="BA65" s="62"/>
      <c r="BB65" s="49">
        <f t="shared" si="88"/>
        <v>0</v>
      </c>
      <c r="BC65" s="50">
        <f t="shared" si="89"/>
        <v>0</v>
      </c>
      <c r="BD65" s="51">
        <f t="shared" si="90"/>
        <v>0</v>
      </c>
    </row>
    <row r="66" spans="1:56" hidden="1">
      <c r="A66" s="32"/>
      <c r="B66" s="61"/>
      <c r="C66" s="33"/>
      <c r="D66" s="34"/>
      <c r="E66" s="35"/>
      <c r="F66" s="36"/>
      <c r="G66" s="73"/>
      <c r="H66" s="72"/>
      <c r="I66" s="74">
        <f>IF(H66=Tablas!$B$5,Tablas!$C$5,VLOOKUP(H66,Tablas!$B$5:$D$40,2,FALSE))</f>
        <v>1</v>
      </c>
      <c r="J66" s="71">
        <f>IF(I66=0,"",VLOOKUP(I66,Tablas!$C$5:$D$40,2,FALSE))</f>
        <v>0</v>
      </c>
      <c r="K66" s="37" t="str">
        <f t="shared" si="66"/>
        <v>0</v>
      </c>
      <c r="L66" s="38">
        <f t="shared" si="35"/>
        <v>0</v>
      </c>
      <c r="M66" s="38">
        <f t="shared" si="36"/>
        <v>0</v>
      </c>
      <c r="N66" s="38">
        <f t="shared" si="37"/>
        <v>0</v>
      </c>
      <c r="O66" s="38">
        <f t="shared" si="38"/>
        <v>0</v>
      </c>
      <c r="P66" s="38">
        <f t="shared" si="39"/>
        <v>0</v>
      </c>
      <c r="Q66" s="39">
        <v>1</v>
      </c>
      <c r="R66" s="40">
        <f t="shared" si="67"/>
        <v>0</v>
      </c>
      <c r="S66" s="39">
        <v>1</v>
      </c>
      <c r="T66" s="41">
        <f t="shared" si="68"/>
        <v>0</v>
      </c>
      <c r="U66" s="42">
        <f t="shared" si="69"/>
        <v>0</v>
      </c>
      <c r="V66" s="43">
        <f t="shared" si="70"/>
        <v>0</v>
      </c>
      <c r="W66" s="197">
        <f t="shared" si="116"/>
        <v>11.25</v>
      </c>
      <c r="X66" s="44">
        <f t="shared" si="71"/>
        <v>0</v>
      </c>
      <c r="Y66" s="45">
        <f t="shared" si="72"/>
        <v>0</v>
      </c>
      <c r="Z66" s="46" t="s">
        <v>0</v>
      </c>
      <c r="AA66" s="39">
        <v>1</v>
      </c>
      <c r="AB66" s="47">
        <f t="shared" si="73"/>
        <v>0</v>
      </c>
      <c r="AC66" s="39">
        <v>1</v>
      </c>
      <c r="AD66" s="47">
        <f t="shared" si="74"/>
        <v>0</v>
      </c>
      <c r="AE66" s="39">
        <v>1</v>
      </c>
      <c r="AF66" s="47">
        <f t="shared" si="75"/>
        <v>0</v>
      </c>
      <c r="AG66" s="188"/>
      <c r="AH66" s="194">
        <f t="shared" si="49"/>
        <v>3</v>
      </c>
      <c r="AI66" s="49">
        <f t="shared" si="76"/>
        <v>0</v>
      </c>
      <c r="AJ66" s="50">
        <f t="shared" si="77"/>
        <v>0</v>
      </c>
      <c r="AK66" s="188"/>
      <c r="AL66" s="194">
        <f t="shared" si="52"/>
        <v>3</v>
      </c>
      <c r="AM66" s="49">
        <f t="shared" si="78"/>
        <v>0</v>
      </c>
      <c r="AN66" s="50">
        <f t="shared" si="79"/>
        <v>0</v>
      </c>
      <c r="AO66" s="62"/>
      <c r="AP66" s="49">
        <f t="shared" si="80"/>
        <v>0</v>
      </c>
      <c r="AQ66" s="50">
        <f t="shared" si="81"/>
        <v>0</v>
      </c>
      <c r="AR66" s="62"/>
      <c r="AS66" s="49">
        <f t="shared" si="82"/>
        <v>0</v>
      </c>
      <c r="AT66" s="50">
        <f t="shared" si="83"/>
        <v>0</v>
      </c>
      <c r="AU66" s="62"/>
      <c r="AV66" s="49">
        <f t="shared" si="84"/>
        <v>0</v>
      </c>
      <c r="AW66" s="50">
        <f t="shared" si="85"/>
        <v>0</v>
      </c>
      <c r="AX66" s="62"/>
      <c r="AY66" s="49">
        <f t="shared" si="86"/>
        <v>0</v>
      </c>
      <c r="AZ66" s="50">
        <f t="shared" si="87"/>
        <v>0</v>
      </c>
      <c r="BA66" s="62"/>
      <c r="BB66" s="49">
        <f t="shared" si="88"/>
        <v>0</v>
      </c>
      <c r="BC66" s="50">
        <f t="shared" si="89"/>
        <v>0</v>
      </c>
      <c r="BD66" s="51">
        <f t="shared" si="90"/>
        <v>0</v>
      </c>
    </row>
    <row r="67" spans="1:56" hidden="1">
      <c r="A67" s="32"/>
      <c r="B67" s="61"/>
      <c r="C67" s="33"/>
      <c r="D67" s="34"/>
      <c r="E67" s="35"/>
      <c r="F67" s="36"/>
      <c r="G67" s="73"/>
      <c r="H67" s="72"/>
      <c r="I67" s="74">
        <f>IF(H67=Tablas!$B$5,Tablas!$C$5,VLOOKUP(H67,Tablas!$B$5:$D$40,2,FALSE))</f>
        <v>1</v>
      </c>
      <c r="J67" s="71">
        <f>IF(I67=0,"",VLOOKUP(I67,Tablas!$C$5:$D$40,2,FALSE))</f>
        <v>0</v>
      </c>
      <c r="K67" s="37" t="str">
        <f t="shared" si="66"/>
        <v>0</v>
      </c>
      <c r="L67" s="38">
        <f t="shared" si="35"/>
        <v>0</v>
      </c>
      <c r="M67" s="38">
        <f t="shared" si="36"/>
        <v>0</v>
      </c>
      <c r="N67" s="38">
        <f t="shared" si="37"/>
        <v>0</v>
      </c>
      <c r="O67" s="38">
        <f t="shared" si="38"/>
        <v>0</v>
      </c>
      <c r="P67" s="38">
        <f t="shared" si="39"/>
        <v>0</v>
      </c>
      <c r="Q67" s="39">
        <v>1</v>
      </c>
      <c r="R67" s="40">
        <f t="shared" si="67"/>
        <v>0</v>
      </c>
      <c r="S67" s="39">
        <v>1</v>
      </c>
      <c r="T67" s="41">
        <f t="shared" si="68"/>
        <v>0</v>
      </c>
      <c r="U67" s="42">
        <f t="shared" si="69"/>
        <v>0</v>
      </c>
      <c r="V67" s="43">
        <f t="shared" si="70"/>
        <v>0</v>
      </c>
      <c r="W67" s="197">
        <f t="shared" si="116"/>
        <v>11.25</v>
      </c>
      <c r="X67" s="44">
        <f t="shared" si="71"/>
        <v>0</v>
      </c>
      <c r="Y67" s="45">
        <f t="shared" si="72"/>
        <v>0</v>
      </c>
      <c r="Z67" s="46" t="s">
        <v>0</v>
      </c>
      <c r="AA67" s="39">
        <v>1</v>
      </c>
      <c r="AB67" s="47">
        <f t="shared" si="73"/>
        <v>0</v>
      </c>
      <c r="AC67" s="39">
        <v>1</v>
      </c>
      <c r="AD67" s="47">
        <f t="shared" si="74"/>
        <v>0</v>
      </c>
      <c r="AE67" s="39">
        <v>1</v>
      </c>
      <c r="AF67" s="47">
        <f t="shared" si="75"/>
        <v>0</v>
      </c>
      <c r="AG67" s="188"/>
      <c r="AH67" s="194">
        <f t="shared" si="49"/>
        <v>3</v>
      </c>
      <c r="AI67" s="49">
        <f t="shared" si="76"/>
        <v>0</v>
      </c>
      <c r="AJ67" s="50">
        <f t="shared" si="77"/>
        <v>0</v>
      </c>
      <c r="AK67" s="188"/>
      <c r="AL67" s="194">
        <f t="shared" si="52"/>
        <v>3</v>
      </c>
      <c r="AM67" s="49">
        <f t="shared" si="78"/>
        <v>0</v>
      </c>
      <c r="AN67" s="50">
        <f t="shared" si="79"/>
        <v>0</v>
      </c>
      <c r="AO67" s="62"/>
      <c r="AP67" s="49">
        <f t="shared" si="80"/>
        <v>0</v>
      </c>
      <c r="AQ67" s="50">
        <f t="shared" si="81"/>
        <v>0</v>
      </c>
      <c r="AR67" s="62"/>
      <c r="AS67" s="49">
        <f t="shared" si="82"/>
        <v>0</v>
      </c>
      <c r="AT67" s="50">
        <f t="shared" si="83"/>
        <v>0</v>
      </c>
      <c r="AU67" s="62"/>
      <c r="AV67" s="49">
        <f t="shared" si="84"/>
        <v>0</v>
      </c>
      <c r="AW67" s="50">
        <f t="shared" si="85"/>
        <v>0</v>
      </c>
      <c r="AX67" s="62"/>
      <c r="AY67" s="49">
        <f t="shared" si="86"/>
        <v>0</v>
      </c>
      <c r="AZ67" s="50">
        <f t="shared" si="87"/>
        <v>0</v>
      </c>
      <c r="BA67" s="62"/>
      <c r="BB67" s="49">
        <f t="shared" si="88"/>
        <v>0</v>
      </c>
      <c r="BC67" s="50">
        <f t="shared" si="89"/>
        <v>0</v>
      </c>
      <c r="BD67" s="51">
        <f t="shared" si="90"/>
        <v>0</v>
      </c>
    </row>
    <row r="68" spans="1:56" hidden="1">
      <c r="A68" s="32"/>
      <c r="B68" s="61"/>
      <c r="C68" s="33"/>
      <c r="D68" s="34"/>
      <c r="E68" s="35"/>
      <c r="F68" s="36"/>
      <c r="G68" s="73"/>
      <c r="H68" s="72"/>
      <c r="I68" s="74">
        <f>IF(H68=Tablas!$B$5,Tablas!$C$5,VLOOKUP(H68,Tablas!$B$5:$D$40,2,FALSE))</f>
        <v>1</v>
      </c>
      <c r="J68" s="71">
        <f>IF(I68=0,"",VLOOKUP(I68,Tablas!$C$5:$D$40,2,FALSE))</f>
        <v>0</v>
      </c>
      <c r="K68" s="37" t="str">
        <f t="shared" si="66"/>
        <v>0</v>
      </c>
      <c r="L68" s="38">
        <f t="shared" si="35"/>
        <v>0</v>
      </c>
      <c r="M68" s="38">
        <f t="shared" si="36"/>
        <v>0</v>
      </c>
      <c r="N68" s="38">
        <f t="shared" si="37"/>
        <v>0</v>
      </c>
      <c r="O68" s="38">
        <f t="shared" si="38"/>
        <v>0</v>
      </c>
      <c r="P68" s="38">
        <f t="shared" si="39"/>
        <v>0</v>
      </c>
      <c r="Q68" s="39">
        <v>1</v>
      </c>
      <c r="R68" s="40">
        <f t="shared" si="67"/>
        <v>0</v>
      </c>
      <c r="S68" s="39">
        <v>1</v>
      </c>
      <c r="T68" s="41">
        <f t="shared" si="68"/>
        <v>0</v>
      </c>
      <c r="U68" s="42">
        <f t="shared" si="69"/>
        <v>0</v>
      </c>
      <c r="V68" s="43">
        <f t="shared" si="70"/>
        <v>0</v>
      </c>
      <c r="W68" s="197">
        <f t="shared" si="116"/>
        <v>11.25</v>
      </c>
      <c r="X68" s="44">
        <f t="shared" si="71"/>
        <v>0</v>
      </c>
      <c r="Y68" s="45">
        <f t="shared" si="72"/>
        <v>0</v>
      </c>
      <c r="Z68" s="46" t="s">
        <v>0</v>
      </c>
      <c r="AA68" s="39">
        <v>1</v>
      </c>
      <c r="AB68" s="47">
        <f t="shared" si="73"/>
        <v>0</v>
      </c>
      <c r="AC68" s="39">
        <v>1</v>
      </c>
      <c r="AD68" s="47">
        <f t="shared" si="74"/>
        <v>0</v>
      </c>
      <c r="AE68" s="39">
        <v>1</v>
      </c>
      <c r="AF68" s="47">
        <f t="shared" si="75"/>
        <v>0</v>
      </c>
      <c r="AG68" s="188"/>
      <c r="AH68" s="194">
        <f t="shared" si="49"/>
        <v>3</v>
      </c>
      <c r="AI68" s="49">
        <f t="shared" si="76"/>
        <v>0</v>
      </c>
      <c r="AJ68" s="50">
        <f t="shared" si="77"/>
        <v>0</v>
      </c>
      <c r="AK68" s="188"/>
      <c r="AL68" s="194">
        <f t="shared" si="52"/>
        <v>3</v>
      </c>
      <c r="AM68" s="49">
        <f t="shared" si="78"/>
        <v>0</v>
      </c>
      <c r="AN68" s="50">
        <f t="shared" si="79"/>
        <v>0</v>
      </c>
      <c r="AO68" s="62"/>
      <c r="AP68" s="49">
        <f t="shared" si="80"/>
        <v>0</v>
      </c>
      <c r="AQ68" s="50">
        <f t="shared" si="81"/>
        <v>0</v>
      </c>
      <c r="AR68" s="62"/>
      <c r="AS68" s="49">
        <f t="shared" si="82"/>
        <v>0</v>
      </c>
      <c r="AT68" s="50">
        <f t="shared" si="83"/>
        <v>0</v>
      </c>
      <c r="AU68" s="62"/>
      <c r="AV68" s="49">
        <f t="shared" si="84"/>
        <v>0</v>
      </c>
      <c r="AW68" s="50">
        <f t="shared" si="85"/>
        <v>0</v>
      </c>
      <c r="AX68" s="62"/>
      <c r="AY68" s="49">
        <f t="shared" si="86"/>
        <v>0</v>
      </c>
      <c r="AZ68" s="50">
        <f t="shared" si="87"/>
        <v>0</v>
      </c>
      <c r="BA68" s="62"/>
      <c r="BB68" s="49">
        <f t="shared" si="88"/>
        <v>0</v>
      </c>
      <c r="BC68" s="50">
        <f t="shared" si="89"/>
        <v>0</v>
      </c>
      <c r="BD68" s="51">
        <f t="shared" si="90"/>
        <v>0</v>
      </c>
    </row>
    <row r="69" spans="1:56" hidden="1">
      <c r="A69" s="32"/>
      <c r="B69" s="61"/>
      <c r="C69" s="33"/>
      <c r="D69" s="34"/>
      <c r="E69" s="35"/>
      <c r="F69" s="36"/>
      <c r="G69" s="73"/>
      <c r="H69" s="72"/>
      <c r="I69" s="74">
        <f>IF(H69=Tablas!$B$5,Tablas!$C$5,VLOOKUP(H69,Tablas!$B$5:$D$40,2,FALSE))</f>
        <v>1</v>
      </c>
      <c r="J69" s="71">
        <f>IF(I69=0,"",VLOOKUP(I69,Tablas!$C$5:$D$40,2,FALSE))</f>
        <v>0</v>
      </c>
      <c r="K69" s="37" t="str">
        <f t="shared" si="66"/>
        <v>0</v>
      </c>
      <c r="L69" s="38">
        <f t="shared" si="35"/>
        <v>0</v>
      </c>
      <c r="M69" s="38">
        <f t="shared" si="36"/>
        <v>0</v>
      </c>
      <c r="N69" s="38">
        <f t="shared" si="37"/>
        <v>0</v>
      </c>
      <c r="O69" s="38">
        <f t="shared" si="38"/>
        <v>0</v>
      </c>
      <c r="P69" s="38">
        <f t="shared" si="39"/>
        <v>0</v>
      </c>
      <c r="Q69" s="39">
        <v>1</v>
      </c>
      <c r="R69" s="40">
        <f t="shared" si="67"/>
        <v>0</v>
      </c>
      <c r="S69" s="39">
        <v>1</v>
      </c>
      <c r="T69" s="41">
        <f t="shared" si="68"/>
        <v>0</v>
      </c>
      <c r="U69" s="42">
        <f t="shared" si="69"/>
        <v>0</v>
      </c>
      <c r="V69" s="43">
        <f t="shared" si="70"/>
        <v>0</v>
      </c>
      <c r="W69" s="197">
        <f t="shared" si="116"/>
        <v>11.25</v>
      </c>
      <c r="X69" s="44">
        <f t="shared" si="71"/>
        <v>0</v>
      </c>
      <c r="Y69" s="45">
        <f t="shared" si="72"/>
        <v>0</v>
      </c>
      <c r="Z69" s="46" t="s">
        <v>0</v>
      </c>
      <c r="AA69" s="39">
        <v>1</v>
      </c>
      <c r="AB69" s="47">
        <f t="shared" si="73"/>
        <v>0</v>
      </c>
      <c r="AC69" s="39">
        <v>1</v>
      </c>
      <c r="AD69" s="47">
        <f t="shared" si="74"/>
        <v>0</v>
      </c>
      <c r="AE69" s="39">
        <v>1</v>
      </c>
      <c r="AF69" s="47">
        <f t="shared" si="75"/>
        <v>0</v>
      </c>
      <c r="AG69" s="188"/>
      <c r="AH69" s="194">
        <f t="shared" si="49"/>
        <v>3</v>
      </c>
      <c r="AI69" s="49">
        <f t="shared" si="76"/>
        <v>0</v>
      </c>
      <c r="AJ69" s="50">
        <f t="shared" si="77"/>
        <v>0</v>
      </c>
      <c r="AK69" s="188"/>
      <c r="AL69" s="194">
        <f t="shared" si="52"/>
        <v>3</v>
      </c>
      <c r="AM69" s="49">
        <f t="shared" si="78"/>
        <v>0</v>
      </c>
      <c r="AN69" s="50">
        <f t="shared" si="79"/>
        <v>0</v>
      </c>
      <c r="AO69" s="62"/>
      <c r="AP69" s="49">
        <f t="shared" si="80"/>
        <v>0</v>
      </c>
      <c r="AQ69" s="50">
        <f t="shared" si="81"/>
        <v>0</v>
      </c>
      <c r="AR69" s="62"/>
      <c r="AS69" s="49">
        <f t="shared" si="82"/>
        <v>0</v>
      </c>
      <c r="AT69" s="50">
        <f t="shared" si="83"/>
        <v>0</v>
      </c>
      <c r="AU69" s="62"/>
      <c r="AV69" s="49">
        <f t="shared" si="84"/>
        <v>0</v>
      </c>
      <c r="AW69" s="50">
        <f t="shared" si="85"/>
        <v>0</v>
      </c>
      <c r="AX69" s="62"/>
      <c r="AY69" s="49">
        <f t="shared" si="86"/>
        <v>0</v>
      </c>
      <c r="AZ69" s="50">
        <f t="shared" si="87"/>
        <v>0</v>
      </c>
      <c r="BA69" s="62"/>
      <c r="BB69" s="49">
        <f t="shared" si="88"/>
        <v>0</v>
      </c>
      <c r="BC69" s="50">
        <f t="shared" si="89"/>
        <v>0</v>
      </c>
      <c r="BD69" s="51">
        <f t="shared" si="90"/>
        <v>0</v>
      </c>
    </row>
    <row r="70" spans="1:56" hidden="1">
      <c r="A70" s="32"/>
      <c r="B70" s="61"/>
      <c r="C70" s="33"/>
      <c r="D70" s="34"/>
      <c r="E70" s="35"/>
      <c r="F70" s="36"/>
      <c r="G70" s="73"/>
      <c r="H70" s="72"/>
      <c r="I70" s="74">
        <f>IF(H70=Tablas!$B$5,Tablas!$C$5,VLOOKUP(H70,Tablas!$B$5:$D$40,2,FALSE))</f>
        <v>1</v>
      </c>
      <c r="J70" s="71">
        <f>IF(I70=0,"",VLOOKUP(I70,Tablas!$C$5:$D$40,2,FALSE))</f>
        <v>0</v>
      </c>
      <c r="K70" s="37" t="str">
        <f t="shared" si="66"/>
        <v>0</v>
      </c>
      <c r="L70" s="38">
        <f t="shared" si="35"/>
        <v>0</v>
      </c>
      <c r="M70" s="38">
        <f t="shared" si="36"/>
        <v>0</v>
      </c>
      <c r="N70" s="38">
        <f t="shared" si="37"/>
        <v>0</v>
      </c>
      <c r="O70" s="38">
        <f t="shared" si="38"/>
        <v>0</v>
      </c>
      <c r="P70" s="38">
        <f t="shared" si="39"/>
        <v>0</v>
      </c>
      <c r="Q70" s="39">
        <v>1</v>
      </c>
      <c r="R70" s="40">
        <f t="shared" si="67"/>
        <v>0</v>
      </c>
      <c r="S70" s="39">
        <v>1</v>
      </c>
      <c r="T70" s="41">
        <f t="shared" si="68"/>
        <v>0</v>
      </c>
      <c r="U70" s="42">
        <f t="shared" si="69"/>
        <v>0</v>
      </c>
      <c r="V70" s="43">
        <f t="shared" si="70"/>
        <v>0</v>
      </c>
      <c r="W70" s="197">
        <f t="shared" si="116"/>
        <v>11.25</v>
      </c>
      <c r="X70" s="44">
        <f t="shared" si="71"/>
        <v>0</v>
      </c>
      <c r="Y70" s="45">
        <f t="shared" si="72"/>
        <v>0</v>
      </c>
      <c r="Z70" s="46" t="s">
        <v>0</v>
      </c>
      <c r="AA70" s="39">
        <v>1</v>
      </c>
      <c r="AB70" s="47">
        <f t="shared" si="73"/>
        <v>0</v>
      </c>
      <c r="AC70" s="39">
        <v>1</v>
      </c>
      <c r="AD70" s="47">
        <f t="shared" si="74"/>
        <v>0</v>
      </c>
      <c r="AE70" s="39">
        <v>1</v>
      </c>
      <c r="AF70" s="47">
        <f t="shared" si="75"/>
        <v>0</v>
      </c>
      <c r="AG70" s="188"/>
      <c r="AH70" s="194">
        <f t="shared" si="49"/>
        <v>3</v>
      </c>
      <c r="AI70" s="49">
        <f t="shared" si="76"/>
        <v>0</v>
      </c>
      <c r="AJ70" s="50">
        <f t="shared" si="77"/>
        <v>0</v>
      </c>
      <c r="AK70" s="188"/>
      <c r="AL70" s="194">
        <f t="shared" si="52"/>
        <v>3</v>
      </c>
      <c r="AM70" s="49">
        <f t="shared" si="78"/>
        <v>0</v>
      </c>
      <c r="AN70" s="50">
        <f t="shared" si="79"/>
        <v>0</v>
      </c>
      <c r="AO70" s="62"/>
      <c r="AP70" s="49">
        <f t="shared" si="80"/>
        <v>0</v>
      </c>
      <c r="AQ70" s="50">
        <f t="shared" si="81"/>
        <v>0</v>
      </c>
      <c r="AR70" s="62"/>
      <c r="AS70" s="49">
        <f t="shared" si="82"/>
        <v>0</v>
      </c>
      <c r="AT70" s="50">
        <f t="shared" si="83"/>
        <v>0</v>
      </c>
      <c r="AU70" s="62"/>
      <c r="AV70" s="49">
        <f t="shared" si="84"/>
        <v>0</v>
      </c>
      <c r="AW70" s="50">
        <f t="shared" si="85"/>
        <v>0</v>
      </c>
      <c r="AX70" s="62"/>
      <c r="AY70" s="49">
        <f t="shared" si="86"/>
        <v>0</v>
      </c>
      <c r="AZ70" s="50">
        <f t="shared" si="87"/>
        <v>0</v>
      </c>
      <c r="BA70" s="62"/>
      <c r="BB70" s="49">
        <f t="shared" si="88"/>
        <v>0</v>
      </c>
      <c r="BC70" s="50">
        <f t="shared" si="89"/>
        <v>0</v>
      </c>
      <c r="BD70" s="51">
        <f t="shared" si="90"/>
        <v>0</v>
      </c>
    </row>
    <row r="71" spans="1:56" hidden="1">
      <c r="A71" s="32"/>
      <c r="B71" s="61"/>
      <c r="C71" s="33"/>
      <c r="D71" s="34"/>
      <c r="E71" s="35"/>
      <c r="F71" s="36"/>
      <c r="G71" s="73"/>
      <c r="H71" s="72"/>
      <c r="I71" s="74">
        <f>IF(H71=Tablas!$B$5,Tablas!$C$5,VLOOKUP(H71,Tablas!$B$5:$D$40,2,FALSE))</f>
        <v>1</v>
      </c>
      <c r="J71" s="71">
        <f>IF(I71=0,"",VLOOKUP(I71,Tablas!$C$5:$D$40,2,FALSE))</f>
        <v>0</v>
      </c>
      <c r="K71" s="37" t="str">
        <f t="shared" si="66"/>
        <v>0</v>
      </c>
      <c r="L71" s="38">
        <f t="shared" si="35"/>
        <v>0</v>
      </c>
      <c r="M71" s="38">
        <f t="shared" si="36"/>
        <v>0</v>
      </c>
      <c r="N71" s="38">
        <f t="shared" si="37"/>
        <v>0</v>
      </c>
      <c r="O71" s="38">
        <f t="shared" si="38"/>
        <v>0</v>
      </c>
      <c r="P71" s="38">
        <f t="shared" si="39"/>
        <v>0</v>
      </c>
      <c r="Q71" s="39">
        <v>1</v>
      </c>
      <c r="R71" s="40">
        <f t="shared" si="67"/>
        <v>0</v>
      </c>
      <c r="S71" s="39">
        <v>1</v>
      </c>
      <c r="T71" s="41">
        <f t="shared" si="68"/>
        <v>0</v>
      </c>
      <c r="U71" s="42">
        <f t="shared" si="69"/>
        <v>0</v>
      </c>
      <c r="V71" s="43">
        <f t="shared" si="70"/>
        <v>0</v>
      </c>
      <c r="W71" s="197">
        <f t="shared" si="116"/>
        <v>11.25</v>
      </c>
      <c r="X71" s="44">
        <f t="shared" si="71"/>
        <v>0</v>
      </c>
      <c r="Y71" s="45">
        <f t="shared" si="72"/>
        <v>0</v>
      </c>
      <c r="Z71" s="46" t="s">
        <v>0</v>
      </c>
      <c r="AA71" s="39">
        <v>1</v>
      </c>
      <c r="AB71" s="47">
        <f t="shared" si="73"/>
        <v>0</v>
      </c>
      <c r="AC71" s="39">
        <v>1</v>
      </c>
      <c r="AD71" s="47">
        <f t="shared" si="74"/>
        <v>0</v>
      </c>
      <c r="AE71" s="39">
        <v>1</v>
      </c>
      <c r="AF71" s="47">
        <f t="shared" si="75"/>
        <v>0</v>
      </c>
      <c r="AG71" s="188"/>
      <c r="AH71" s="194">
        <f t="shared" si="49"/>
        <v>3</v>
      </c>
      <c r="AI71" s="49">
        <f t="shared" si="76"/>
        <v>0</v>
      </c>
      <c r="AJ71" s="50">
        <f t="shared" si="77"/>
        <v>0</v>
      </c>
      <c r="AK71" s="188"/>
      <c r="AL71" s="194">
        <f t="shared" si="52"/>
        <v>3</v>
      </c>
      <c r="AM71" s="49">
        <f t="shared" si="78"/>
        <v>0</v>
      </c>
      <c r="AN71" s="50">
        <f t="shared" si="79"/>
        <v>0</v>
      </c>
      <c r="AO71" s="62"/>
      <c r="AP71" s="49">
        <f t="shared" si="80"/>
        <v>0</v>
      </c>
      <c r="AQ71" s="50">
        <f t="shared" si="81"/>
        <v>0</v>
      </c>
      <c r="AR71" s="62"/>
      <c r="AS71" s="49">
        <f t="shared" si="82"/>
        <v>0</v>
      </c>
      <c r="AT71" s="50">
        <f t="shared" si="83"/>
        <v>0</v>
      </c>
      <c r="AU71" s="62"/>
      <c r="AV71" s="49">
        <f t="shared" si="84"/>
        <v>0</v>
      </c>
      <c r="AW71" s="50">
        <f t="shared" si="85"/>
        <v>0</v>
      </c>
      <c r="AX71" s="62"/>
      <c r="AY71" s="49">
        <f t="shared" si="86"/>
        <v>0</v>
      </c>
      <c r="AZ71" s="50">
        <f t="shared" si="87"/>
        <v>0</v>
      </c>
      <c r="BA71" s="62"/>
      <c r="BB71" s="49">
        <f t="shared" si="88"/>
        <v>0</v>
      </c>
      <c r="BC71" s="50">
        <f t="shared" si="89"/>
        <v>0</v>
      </c>
      <c r="BD71" s="51">
        <f t="shared" si="90"/>
        <v>0</v>
      </c>
    </row>
    <row r="72" spans="1:56" hidden="1">
      <c r="A72" s="32"/>
      <c r="B72" s="61"/>
      <c r="C72" s="33"/>
      <c r="D72" s="34"/>
      <c r="E72" s="35"/>
      <c r="F72" s="36"/>
      <c r="G72" s="73"/>
      <c r="H72" s="72"/>
      <c r="I72" s="74">
        <f>IF(H72=Tablas!$B$5,Tablas!$C$5,VLOOKUP(H72,Tablas!$B$5:$D$40,2,FALSE))</f>
        <v>1</v>
      </c>
      <c r="J72" s="71">
        <f>IF(I72=0,"",VLOOKUP(I72,Tablas!$C$5:$D$40,2,FALSE))</f>
        <v>0</v>
      </c>
      <c r="K72" s="37" t="str">
        <f t="shared" si="34"/>
        <v>0</v>
      </c>
      <c r="L72" s="38">
        <f t="shared" si="35"/>
        <v>0</v>
      </c>
      <c r="M72" s="38">
        <f t="shared" si="36"/>
        <v>0</v>
      </c>
      <c r="N72" s="38">
        <f t="shared" si="37"/>
        <v>0</v>
      </c>
      <c r="O72" s="38">
        <f t="shared" si="38"/>
        <v>0</v>
      </c>
      <c r="P72" s="38">
        <f t="shared" si="39"/>
        <v>0</v>
      </c>
      <c r="Q72" s="39">
        <v>1</v>
      </c>
      <c r="R72" s="40">
        <f t="shared" si="40"/>
        <v>0</v>
      </c>
      <c r="S72" s="39">
        <v>1</v>
      </c>
      <c r="T72" s="41">
        <f t="shared" si="41"/>
        <v>0</v>
      </c>
      <c r="U72" s="42">
        <f t="shared" si="42"/>
        <v>0</v>
      </c>
      <c r="V72" s="43">
        <f t="shared" si="43"/>
        <v>0</v>
      </c>
      <c r="W72" s="197">
        <f t="shared" ref="W72:W79" si="117">$X$4</f>
        <v>11.25</v>
      </c>
      <c r="X72" s="44">
        <f t="shared" si="44"/>
        <v>0</v>
      </c>
      <c r="Y72" s="45">
        <f t="shared" si="45"/>
        <v>0</v>
      </c>
      <c r="Z72" s="46" t="s">
        <v>0</v>
      </c>
      <c r="AA72" s="39">
        <v>1</v>
      </c>
      <c r="AB72" s="47">
        <f t="shared" si="46"/>
        <v>0</v>
      </c>
      <c r="AC72" s="39">
        <v>1</v>
      </c>
      <c r="AD72" s="47">
        <f t="shared" si="47"/>
        <v>0</v>
      </c>
      <c r="AE72" s="39">
        <v>1</v>
      </c>
      <c r="AF72" s="47">
        <f t="shared" si="48"/>
        <v>0</v>
      </c>
      <c r="AG72" s="188"/>
      <c r="AH72" s="194">
        <f t="shared" si="49"/>
        <v>3</v>
      </c>
      <c r="AI72" s="49">
        <f t="shared" si="50"/>
        <v>0</v>
      </c>
      <c r="AJ72" s="50">
        <f t="shared" si="51"/>
        <v>0</v>
      </c>
      <c r="AK72" s="188"/>
      <c r="AL72" s="194">
        <f t="shared" si="52"/>
        <v>3</v>
      </c>
      <c r="AM72" s="49">
        <f t="shared" si="53"/>
        <v>0</v>
      </c>
      <c r="AN72" s="50">
        <f t="shared" si="54"/>
        <v>0</v>
      </c>
      <c r="AO72" s="62"/>
      <c r="AP72" s="49">
        <f t="shared" si="55"/>
        <v>0</v>
      </c>
      <c r="AQ72" s="50">
        <f t="shared" si="56"/>
        <v>0</v>
      </c>
      <c r="AR72" s="62"/>
      <c r="AS72" s="49">
        <f t="shared" si="57"/>
        <v>0</v>
      </c>
      <c r="AT72" s="50">
        <f t="shared" si="58"/>
        <v>0</v>
      </c>
      <c r="AU72" s="62"/>
      <c r="AV72" s="49">
        <f t="shared" si="59"/>
        <v>0</v>
      </c>
      <c r="AW72" s="50">
        <f t="shared" si="60"/>
        <v>0</v>
      </c>
      <c r="AX72" s="62"/>
      <c r="AY72" s="49">
        <f t="shared" si="61"/>
        <v>0</v>
      </c>
      <c r="AZ72" s="50">
        <f t="shared" si="62"/>
        <v>0</v>
      </c>
      <c r="BA72" s="62"/>
      <c r="BB72" s="49">
        <f t="shared" si="63"/>
        <v>0</v>
      </c>
      <c r="BC72" s="50">
        <f t="shared" si="64"/>
        <v>0</v>
      </c>
      <c r="BD72" s="51">
        <f t="shared" si="65"/>
        <v>0</v>
      </c>
    </row>
    <row r="73" spans="1:56" hidden="1">
      <c r="A73" s="32"/>
      <c r="B73" s="61"/>
      <c r="C73" s="33"/>
      <c r="D73" s="34"/>
      <c r="E73" s="35"/>
      <c r="F73" s="36"/>
      <c r="G73" s="73"/>
      <c r="H73" s="72"/>
      <c r="I73" s="74">
        <f>IF(H73=Tablas!$B$5,Tablas!$C$5,VLOOKUP(H73,Tablas!$B$5:$D$40,2,FALSE))</f>
        <v>1</v>
      </c>
      <c r="J73" s="71">
        <f>IF(I73=0,"",VLOOKUP(I73,Tablas!$C$5:$D$40,2,FALSE))</f>
        <v>0</v>
      </c>
      <c r="K73" s="37" t="str">
        <f t="shared" si="34"/>
        <v>0</v>
      </c>
      <c r="L73" s="38">
        <f t="shared" si="35"/>
        <v>0</v>
      </c>
      <c r="M73" s="38">
        <f t="shared" si="36"/>
        <v>0</v>
      </c>
      <c r="N73" s="38">
        <f t="shared" si="37"/>
        <v>0</v>
      </c>
      <c r="O73" s="38">
        <f t="shared" si="38"/>
        <v>0</v>
      </c>
      <c r="P73" s="38">
        <f t="shared" si="39"/>
        <v>0</v>
      </c>
      <c r="Q73" s="39">
        <v>1</v>
      </c>
      <c r="R73" s="40">
        <f t="shared" si="40"/>
        <v>0</v>
      </c>
      <c r="S73" s="39">
        <v>1</v>
      </c>
      <c r="T73" s="41">
        <f t="shared" si="41"/>
        <v>0</v>
      </c>
      <c r="U73" s="42">
        <f t="shared" si="42"/>
        <v>0</v>
      </c>
      <c r="V73" s="43">
        <f t="shared" si="43"/>
        <v>0</v>
      </c>
      <c r="W73" s="197">
        <f t="shared" si="117"/>
        <v>11.25</v>
      </c>
      <c r="X73" s="44">
        <f t="shared" si="44"/>
        <v>0</v>
      </c>
      <c r="Y73" s="45">
        <f t="shared" si="45"/>
        <v>0</v>
      </c>
      <c r="Z73" s="46" t="s">
        <v>0</v>
      </c>
      <c r="AA73" s="39">
        <v>1</v>
      </c>
      <c r="AB73" s="47">
        <f t="shared" si="46"/>
        <v>0</v>
      </c>
      <c r="AC73" s="39">
        <v>1</v>
      </c>
      <c r="AD73" s="47">
        <f t="shared" si="47"/>
        <v>0</v>
      </c>
      <c r="AE73" s="39">
        <v>1</v>
      </c>
      <c r="AF73" s="47">
        <f t="shared" si="48"/>
        <v>0</v>
      </c>
      <c r="AG73" s="188"/>
      <c r="AH73" s="194">
        <f t="shared" si="49"/>
        <v>3</v>
      </c>
      <c r="AI73" s="49">
        <f t="shared" si="50"/>
        <v>0</v>
      </c>
      <c r="AJ73" s="50">
        <f t="shared" si="51"/>
        <v>0</v>
      </c>
      <c r="AK73" s="188"/>
      <c r="AL73" s="194">
        <f t="shared" si="52"/>
        <v>3</v>
      </c>
      <c r="AM73" s="49">
        <f t="shared" si="53"/>
        <v>0</v>
      </c>
      <c r="AN73" s="50">
        <f t="shared" si="54"/>
        <v>0</v>
      </c>
      <c r="AO73" s="62"/>
      <c r="AP73" s="49">
        <f t="shared" si="55"/>
        <v>0</v>
      </c>
      <c r="AQ73" s="50">
        <f t="shared" si="56"/>
        <v>0</v>
      </c>
      <c r="AR73" s="62"/>
      <c r="AS73" s="49">
        <f t="shared" si="57"/>
        <v>0</v>
      </c>
      <c r="AT73" s="50">
        <f t="shared" si="58"/>
        <v>0</v>
      </c>
      <c r="AU73" s="62"/>
      <c r="AV73" s="49">
        <f t="shared" si="59"/>
        <v>0</v>
      </c>
      <c r="AW73" s="50">
        <f t="shared" si="60"/>
        <v>0</v>
      </c>
      <c r="AX73" s="62"/>
      <c r="AY73" s="49">
        <f t="shared" si="61"/>
        <v>0</v>
      </c>
      <c r="AZ73" s="50">
        <f t="shared" si="62"/>
        <v>0</v>
      </c>
      <c r="BA73" s="62"/>
      <c r="BB73" s="49">
        <f t="shared" si="63"/>
        <v>0</v>
      </c>
      <c r="BC73" s="50">
        <f t="shared" si="64"/>
        <v>0</v>
      </c>
      <c r="BD73" s="51">
        <f t="shared" si="65"/>
        <v>0</v>
      </c>
    </row>
    <row r="74" spans="1:56" hidden="1">
      <c r="A74" s="32"/>
      <c r="B74" s="61"/>
      <c r="C74" s="33"/>
      <c r="D74" s="34"/>
      <c r="E74" s="35"/>
      <c r="F74" s="36"/>
      <c r="G74" s="73"/>
      <c r="H74" s="72"/>
      <c r="I74" s="74">
        <f>IF(H74=Tablas!$B$5,Tablas!$C$5,VLOOKUP(H74,Tablas!$B$5:$D$40,2,FALSE))</f>
        <v>1</v>
      </c>
      <c r="J74" s="71">
        <f>IF(I74=0,"",VLOOKUP(I74,Tablas!$C$5:$D$40,2,FALSE))</f>
        <v>0</v>
      </c>
      <c r="K74" s="37" t="str">
        <f t="shared" si="34"/>
        <v>0</v>
      </c>
      <c r="L74" s="38">
        <f t="shared" si="35"/>
        <v>0</v>
      </c>
      <c r="M74" s="38">
        <f t="shared" si="36"/>
        <v>0</v>
      </c>
      <c r="N74" s="38">
        <f t="shared" si="37"/>
        <v>0</v>
      </c>
      <c r="O74" s="38">
        <f t="shared" si="38"/>
        <v>0</v>
      </c>
      <c r="P74" s="38">
        <f t="shared" si="39"/>
        <v>0</v>
      </c>
      <c r="Q74" s="39">
        <v>1</v>
      </c>
      <c r="R74" s="40">
        <f t="shared" si="40"/>
        <v>0</v>
      </c>
      <c r="S74" s="39">
        <v>1</v>
      </c>
      <c r="T74" s="41">
        <f t="shared" si="41"/>
        <v>0</v>
      </c>
      <c r="U74" s="42">
        <f t="shared" si="42"/>
        <v>0</v>
      </c>
      <c r="V74" s="43">
        <f t="shared" si="43"/>
        <v>0</v>
      </c>
      <c r="W74" s="197">
        <f t="shared" si="117"/>
        <v>11.25</v>
      </c>
      <c r="X74" s="44">
        <f t="shared" si="44"/>
        <v>0</v>
      </c>
      <c r="Y74" s="45">
        <f t="shared" si="45"/>
        <v>0</v>
      </c>
      <c r="Z74" s="46" t="s">
        <v>0</v>
      </c>
      <c r="AA74" s="39">
        <v>1</v>
      </c>
      <c r="AB74" s="47">
        <f t="shared" si="46"/>
        <v>0</v>
      </c>
      <c r="AC74" s="39">
        <v>1</v>
      </c>
      <c r="AD74" s="47">
        <f t="shared" si="47"/>
        <v>0</v>
      </c>
      <c r="AE74" s="39">
        <v>1</v>
      </c>
      <c r="AF74" s="47">
        <f t="shared" si="48"/>
        <v>0</v>
      </c>
      <c r="AG74" s="188"/>
      <c r="AH74" s="194">
        <f t="shared" si="49"/>
        <v>3</v>
      </c>
      <c r="AI74" s="49">
        <f t="shared" si="50"/>
        <v>0</v>
      </c>
      <c r="AJ74" s="50">
        <f t="shared" si="51"/>
        <v>0</v>
      </c>
      <c r="AK74" s="188"/>
      <c r="AL74" s="194">
        <f t="shared" si="52"/>
        <v>3</v>
      </c>
      <c r="AM74" s="49">
        <f t="shared" si="53"/>
        <v>0</v>
      </c>
      <c r="AN74" s="50">
        <f t="shared" si="54"/>
        <v>0</v>
      </c>
      <c r="AO74" s="62"/>
      <c r="AP74" s="49">
        <f t="shared" si="55"/>
        <v>0</v>
      </c>
      <c r="AQ74" s="50">
        <f t="shared" si="56"/>
        <v>0</v>
      </c>
      <c r="AR74" s="62"/>
      <c r="AS74" s="49">
        <f t="shared" si="57"/>
        <v>0</v>
      </c>
      <c r="AT74" s="50">
        <f t="shared" si="58"/>
        <v>0</v>
      </c>
      <c r="AU74" s="62"/>
      <c r="AV74" s="49">
        <f t="shared" si="59"/>
        <v>0</v>
      </c>
      <c r="AW74" s="50">
        <f t="shared" si="60"/>
        <v>0</v>
      </c>
      <c r="AX74" s="62"/>
      <c r="AY74" s="49">
        <f t="shared" si="61"/>
        <v>0</v>
      </c>
      <c r="AZ74" s="50">
        <f t="shared" si="62"/>
        <v>0</v>
      </c>
      <c r="BA74" s="62"/>
      <c r="BB74" s="49">
        <f t="shared" si="63"/>
        <v>0</v>
      </c>
      <c r="BC74" s="50">
        <f t="shared" si="64"/>
        <v>0</v>
      </c>
      <c r="BD74" s="51">
        <f t="shared" si="65"/>
        <v>0</v>
      </c>
    </row>
    <row r="75" spans="1:56" hidden="1">
      <c r="A75" s="32"/>
      <c r="B75" s="61"/>
      <c r="C75" s="33"/>
      <c r="D75" s="34"/>
      <c r="E75" s="35"/>
      <c r="F75" s="36"/>
      <c r="G75" s="73"/>
      <c r="H75" s="72"/>
      <c r="I75" s="74">
        <f>IF(H75=Tablas!$B$5,Tablas!$C$5,VLOOKUP(H75,Tablas!$B$5:$D$40,2,FALSE))</f>
        <v>1</v>
      </c>
      <c r="J75" s="71">
        <f>IF(I75=0,"",VLOOKUP(I75,Tablas!$C$5:$D$40,2,FALSE))</f>
        <v>0</v>
      </c>
      <c r="K75" s="37" t="str">
        <f t="shared" si="34"/>
        <v>0</v>
      </c>
      <c r="L75" s="38">
        <f t="shared" si="35"/>
        <v>0</v>
      </c>
      <c r="M75" s="38">
        <f t="shared" si="36"/>
        <v>0</v>
      </c>
      <c r="N75" s="38">
        <f t="shared" si="37"/>
        <v>0</v>
      </c>
      <c r="O75" s="38">
        <f t="shared" si="38"/>
        <v>0</v>
      </c>
      <c r="P75" s="38">
        <f t="shared" si="39"/>
        <v>0</v>
      </c>
      <c r="Q75" s="39">
        <v>1</v>
      </c>
      <c r="R75" s="40">
        <f t="shared" si="40"/>
        <v>0</v>
      </c>
      <c r="S75" s="39">
        <v>1</v>
      </c>
      <c r="T75" s="41">
        <f t="shared" si="41"/>
        <v>0</v>
      </c>
      <c r="U75" s="42">
        <f t="shared" si="42"/>
        <v>0</v>
      </c>
      <c r="V75" s="43">
        <f t="shared" si="43"/>
        <v>0</v>
      </c>
      <c r="W75" s="197">
        <f t="shared" si="117"/>
        <v>11.25</v>
      </c>
      <c r="X75" s="44">
        <f t="shared" si="44"/>
        <v>0</v>
      </c>
      <c r="Y75" s="45">
        <f t="shared" si="45"/>
        <v>0</v>
      </c>
      <c r="Z75" s="46" t="s">
        <v>0</v>
      </c>
      <c r="AA75" s="39">
        <v>1</v>
      </c>
      <c r="AB75" s="47">
        <f t="shared" si="46"/>
        <v>0</v>
      </c>
      <c r="AC75" s="39">
        <v>1</v>
      </c>
      <c r="AD75" s="47">
        <f t="shared" si="47"/>
        <v>0</v>
      </c>
      <c r="AE75" s="39">
        <v>1</v>
      </c>
      <c r="AF75" s="47">
        <f t="shared" si="48"/>
        <v>0</v>
      </c>
      <c r="AG75" s="188"/>
      <c r="AH75" s="194">
        <f t="shared" si="49"/>
        <v>3</v>
      </c>
      <c r="AI75" s="49">
        <f t="shared" si="50"/>
        <v>0</v>
      </c>
      <c r="AJ75" s="50">
        <f t="shared" si="51"/>
        <v>0</v>
      </c>
      <c r="AK75" s="188"/>
      <c r="AL75" s="194">
        <f t="shared" si="52"/>
        <v>3</v>
      </c>
      <c r="AM75" s="49">
        <f t="shared" si="53"/>
        <v>0</v>
      </c>
      <c r="AN75" s="50">
        <f t="shared" si="54"/>
        <v>0</v>
      </c>
      <c r="AO75" s="62"/>
      <c r="AP75" s="49">
        <f t="shared" si="55"/>
        <v>0</v>
      </c>
      <c r="AQ75" s="50">
        <f t="shared" si="56"/>
        <v>0</v>
      </c>
      <c r="AR75" s="62"/>
      <c r="AS75" s="49">
        <f t="shared" si="57"/>
        <v>0</v>
      </c>
      <c r="AT75" s="50">
        <f t="shared" si="58"/>
        <v>0</v>
      </c>
      <c r="AU75" s="62"/>
      <c r="AV75" s="49">
        <f t="shared" si="59"/>
        <v>0</v>
      </c>
      <c r="AW75" s="50">
        <f t="shared" si="60"/>
        <v>0</v>
      </c>
      <c r="AX75" s="62"/>
      <c r="AY75" s="49">
        <f t="shared" si="61"/>
        <v>0</v>
      </c>
      <c r="AZ75" s="50">
        <f t="shared" si="62"/>
        <v>0</v>
      </c>
      <c r="BA75" s="62"/>
      <c r="BB75" s="49">
        <f t="shared" si="63"/>
        <v>0</v>
      </c>
      <c r="BC75" s="50">
        <f t="shared" si="64"/>
        <v>0</v>
      </c>
      <c r="BD75" s="51">
        <f t="shared" si="65"/>
        <v>0</v>
      </c>
    </row>
    <row r="76" spans="1:56" hidden="1">
      <c r="A76" s="32"/>
      <c r="B76" s="61"/>
      <c r="C76" s="33"/>
      <c r="D76" s="34"/>
      <c r="E76" s="35"/>
      <c r="F76" s="36"/>
      <c r="G76" s="73"/>
      <c r="H76" s="72"/>
      <c r="I76" s="74">
        <f>IF(H76=Tablas!$B$5,Tablas!$C$5,VLOOKUP(H76,Tablas!$B$5:$D$40,2,FALSE))</f>
        <v>1</v>
      </c>
      <c r="J76" s="71">
        <f>IF(I76=0,"",VLOOKUP(I76,Tablas!$C$5:$D$40,2,FALSE))</f>
        <v>0</v>
      </c>
      <c r="K76" s="37" t="str">
        <f t="shared" si="34"/>
        <v>0</v>
      </c>
      <c r="L76" s="38">
        <f t="shared" si="35"/>
        <v>0</v>
      </c>
      <c r="M76" s="38">
        <f t="shared" si="36"/>
        <v>0</v>
      </c>
      <c r="N76" s="38">
        <f t="shared" si="37"/>
        <v>0</v>
      </c>
      <c r="O76" s="38">
        <f t="shared" si="38"/>
        <v>0</v>
      </c>
      <c r="P76" s="38">
        <f t="shared" si="39"/>
        <v>0</v>
      </c>
      <c r="Q76" s="39">
        <v>1</v>
      </c>
      <c r="R76" s="40">
        <f t="shared" si="40"/>
        <v>0</v>
      </c>
      <c r="S76" s="39">
        <v>1</v>
      </c>
      <c r="T76" s="41">
        <f t="shared" si="41"/>
        <v>0</v>
      </c>
      <c r="U76" s="42">
        <f t="shared" si="42"/>
        <v>0</v>
      </c>
      <c r="V76" s="43">
        <f t="shared" si="43"/>
        <v>0</v>
      </c>
      <c r="W76" s="197">
        <f t="shared" si="117"/>
        <v>11.25</v>
      </c>
      <c r="X76" s="44">
        <f t="shared" si="44"/>
        <v>0</v>
      </c>
      <c r="Y76" s="45">
        <f t="shared" si="45"/>
        <v>0</v>
      </c>
      <c r="Z76" s="46" t="s">
        <v>0</v>
      </c>
      <c r="AA76" s="39">
        <v>1</v>
      </c>
      <c r="AB76" s="47">
        <f t="shared" si="46"/>
        <v>0</v>
      </c>
      <c r="AC76" s="39">
        <v>1</v>
      </c>
      <c r="AD76" s="47">
        <f t="shared" si="47"/>
        <v>0</v>
      </c>
      <c r="AE76" s="39">
        <v>1</v>
      </c>
      <c r="AF76" s="47">
        <f t="shared" si="48"/>
        <v>0</v>
      </c>
      <c r="AG76" s="188"/>
      <c r="AH76" s="194">
        <f t="shared" si="49"/>
        <v>3</v>
      </c>
      <c r="AI76" s="49">
        <f t="shared" si="50"/>
        <v>0</v>
      </c>
      <c r="AJ76" s="50">
        <f t="shared" si="51"/>
        <v>0</v>
      </c>
      <c r="AK76" s="188"/>
      <c r="AL76" s="194">
        <f t="shared" si="52"/>
        <v>3</v>
      </c>
      <c r="AM76" s="49">
        <f t="shared" si="53"/>
        <v>0</v>
      </c>
      <c r="AN76" s="50">
        <f t="shared" si="54"/>
        <v>0</v>
      </c>
      <c r="AO76" s="62"/>
      <c r="AP76" s="49">
        <f t="shared" si="55"/>
        <v>0</v>
      </c>
      <c r="AQ76" s="50">
        <f t="shared" si="56"/>
        <v>0</v>
      </c>
      <c r="AR76" s="62"/>
      <c r="AS76" s="49">
        <f t="shared" si="57"/>
        <v>0</v>
      </c>
      <c r="AT76" s="50">
        <f t="shared" si="58"/>
        <v>0</v>
      </c>
      <c r="AU76" s="62"/>
      <c r="AV76" s="49">
        <f t="shared" si="59"/>
        <v>0</v>
      </c>
      <c r="AW76" s="50">
        <f t="shared" si="60"/>
        <v>0</v>
      </c>
      <c r="AX76" s="62"/>
      <c r="AY76" s="49">
        <f t="shared" si="61"/>
        <v>0</v>
      </c>
      <c r="AZ76" s="50">
        <f t="shared" si="62"/>
        <v>0</v>
      </c>
      <c r="BA76" s="62"/>
      <c r="BB76" s="49">
        <f t="shared" si="63"/>
        <v>0</v>
      </c>
      <c r="BC76" s="50">
        <f t="shared" si="64"/>
        <v>0</v>
      </c>
      <c r="BD76" s="51">
        <f t="shared" si="65"/>
        <v>0</v>
      </c>
    </row>
    <row r="77" spans="1:56" hidden="1">
      <c r="A77" s="32"/>
      <c r="B77" s="61"/>
      <c r="C77" s="33"/>
      <c r="D77" s="34"/>
      <c r="E77" s="35"/>
      <c r="F77" s="36"/>
      <c r="G77" s="73"/>
      <c r="H77" s="72"/>
      <c r="I77" s="74">
        <f>IF(H77=Tablas!$B$5,Tablas!$C$5,VLOOKUP(H77,Tablas!$B$5:$D$40,2,FALSE))</f>
        <v>1</v>
      </c>
      <c r="J77" s="71">
        <f>IF(I77=0,"",VLOOKUP(I77,Tablas!$C$5:$D$40,2,FALSE))</f>
        <v>0</v>
      </c>
      <c r="K77" s="37" t="str">
        <f t="shared" si="34"/>
        <v>0</v>
      </c>
      <c r="L77" s="38">
        <f t="shared" si="35"/>
        <v>0</v>
      </c>
      <c r="M77" s="38">
        <f t="shared" si="36"/>
        <v>0</v>
      </c>
      <c r="N77" s="38">
        <f t="shared" si="37"/>
        <v>0</v>
      </c>
      <c r="O77" s="38">
        <f t="shared" si="38"/>
        <v>0</v>
      </c>
      <c r="P77" s="38">
        <f t="shared" si="39"/>
        <v>0</v>
      </c>
      <c r="Q77" s="39">
        <v>1</v>
      </c>
      <c r="R77" s="40">
        <f t="shared" si="40"/>
        <v>0</v>
      </c>
      <c r="S77" s="39">
        <v>1</v>
      </c>
      <c r="T77" s="41">
        <f t="shared" si="41"/>
        <v>0</v>
      </c>
      <c r="U77" s="42">
        <f t="shared" si="42"/>
        <v>0</v>
      </c>
      <c r="V77" s="43">
        <f t="shared" si="43"/>
        <v>0</v>
      </c>
      <c r="W77" s="197">
        <f t="shared" si="117"/>
        <v>11.25</v>
      </c>
      <c r="X77" s="44">
        <f t="shared" si="44"/>
        <v>0</v>
      </c>
      <c r="Y77" s="45">
        <f t="shared" si="45"/>
        <v>0</v>
      </c>
      <c r="Z77" s="46" t="s">
        <v>0</v>
      </c>
      <c r="AA77" s="39">
        <v>1</v>
      </c>
      <c r="AB77" s="47">
        <f t="shared" si="46"/>
        <v>0</v>
      </c>
      <c r="AC77" s="39">
        <v>1</v>
      </c>
      <c r="AD77" s="47">
        <f t="shared" si="47"/>
        <v>0</v>
      </c>
      <c r="AE77" s="39">
        <v>1</v>
      </c>
      <c r="AF77" s="47">
        <f t="shared" si="48"/>
        <v>0</v>
      </c>
      <c r="AG77" s="188"/>
      <c r="AH77" s="194">
        <f t="shared" si="49"/>
        <v>3</v>
      </c>
      <c r="AI77" s="49">
        <f t="shared" si="50"/>
        <v>0</v>
      </c>
      <c r="AJ77" s="50">
        <f t="shared" si="51"/>
        <v>0</v>
      </c>
      <c r="AK77" s="188"/>
      <c r="AL77" s="194">
        <f t="shared" si="52"/>
        <v>3</v>
      </c>
      <c r="AM77" s="49">
        <f t="shared" si="53"/>
        <v>0</v>
      </c>
      <c r="AN77" s="50">
        <f t="shared" si="54"/>
        <v>0</v>
      </c>
      <c r="AO77" s="62"/>
      <c r="AP77" s="49">
        <f t="shared" si="55"/>
        <v>0</v>
      </c>
      <c r="AQ77" s="50">
        <f t="shared" si="56"/>
        <v>0</v>
      </c>
      <c r="AR77" s="62"/>
      <c r="AS77" s="49">
        <f t="shared" si="57"/>
        <v>0</v>
      </c>
      <c r="AT77" s="50">
        <f t="shared" si="58"/>
        <v>0</v>
      </c>
      <c r="AU77" s="62"/>
      <c r="AV77" s="49">
        <f t="shared" si="59"/>
        <v>0</v>
      </c>
      <c r="AW77" s="50">
        <f t="shared" si="60"/>
        <v>0</v>
      </c>
      <c r="AX77" s="62"/>
      <c r="AY77" s="49">
        <f t="shared" si="61"/>
        <v>0</v>
      </c>
      <c r="AZ77" s="50">
        <f t="shared" si="62"/>
        <v>0</v>
      </c>
      <c r="BA77" s="62"/>
      <c r="BB77" s="49">
        <f t="shared" si="63"/>
        <v>0</v>
      </c>
      <c r="BC77" s="50">
        <f t="shared" si="64"/>
        <v>0</v>
      </c>
      <c r="BD77" s="51">
        <f t="shared" si="65"/>
        <v>0</v>
      </c>
    </row>
    <row r="78" spans="1:56" hidden="1">
      <c r="A78" s="32"/>
      <c r="B78" s="61"/>
      <c r="C78" s="33"/>
      <c r="D78" s="34"/>
      <c r="E78" s="35"/>
      <c r="F78" s="36"/>
      <c r="G78" s="73"/>
      <c r="H78" s="72"/>
      <c r="I78" s="74">
        <f>IF(H78=Tablas!$B$5,Tablas!$C$5,VLOOKUP(H78,Tablas!$B$5:$D$40,2,FALSE))</f>
        <v>1</v>
      </c>
      <c r="J78" s="71">
        <f>IF(I78=0,"",VLOOKUP(I78,Tablas!$C$5:$D$40,2,FALSE))</f>
        <v>0</v>
      </c>
      <c r="K78" s="37" t="str">
        <f t="shared" si="34"/>
        <v>0</v>
      </c>
      <c r="L78" s="38">
        <f t="shared" si="35"/>
        <v>0</v>
      </c>
      <c r="M78" s="38">
        <f t="shared" si="36"/>
        <v>0</v>
      </c>
      <c r="N78" s="38">
        <f t="shared" si="37"/>
        <v>0</v>
      </c>
      <c r="O78" s="38">
        <f t="shared" si="38"/>
        <v>0</v>
      </c>
      <c r="P78" s="38">
        <f t="shared" si="39"/>
        <v>0</v>
      </c>
      <c r="Q78" s="39">
        <v>1</v>
      </c>
      <c r="R78" s="40">
        <f t="shared" si="40"/>
        <v>0</v>
      </c>
      <c r="S78" s="39">
        <v>1</v>
      </c>
      <c r="T78" s="41">
        <f t="shared" si="41"/>
        <v>0</v>
      </c>
      <c r="U78" s="42">
        <f t="shared" si="42"/>
        <v>0</v>
      </c>
      <c r="V78" s="43">
        <f t="shared" si="43"/>
        <v>0</v>
      </c>
      <c r="W78" s="197">
        <f t="shared" si="117"/>
        <v>11.25</v>
      </c>
      <c r="X78" s="44">
        <f t="shared" si="44"/>
        <v>0</v>
      </c>
      <c r="Y78" s="45">
        <f t="shared" si="45"/>
        <v>0</v>
      </c>
      <c r="Z78" s="46" t="s">
        <v>0</v>
      </c>
      <c r="AA78" s="39">
        <v>1</v>
      </c>
      <c r="AB78" s="47">
        <f t="shared" si="46"/>
        <v>0</v>
      </c>
      <c r="AC78" s="39">
        <v>1</v>
      </c>
      <c r="AD78" s="47">
        <f t="shared" si="47"/>
        <v>0</v>
      </c>
      <c r="AE78" s="39">
        <v>1</v>
      </c>
      <c r="AF78" s="47">
        <f t="shared" si="48"/>
        <v>0</v>
      </c>
      <c r="AG78" s="188"/>
      <c r="AH78" s="194">
        <f t="shared" si="49"/>
        <v>3</v>
      </c>
      <c r="AI78" s="49">
        <f t="shared" si="50"/>
        <v>0</v>
      </c>
      <c r="AJ78" s="50">
        <f t="shared" si="51"/>
        <v>0</v>
      </c>
      <c r="AK78" s="188"/>
      <c r="AL78" s="194">
        <f t="shared" si="52"/>
        <v>3</v>
      </c>
      <c r="AM78" s="49">
        <f t="shared" si="53"/>
        <v>0</v>
      </c>
      <c r="AN78" s="50">
        <f t="shared" si="54"/>
        <v>0</v>
      </c>
      <c r="AO78" s="62"/>
      <c r="AP78" s="49">
        <f t="shared" si="55"/>
        <v>0</v>
      </c>
      <c r="AQ78" s="50">
        <f t="shared" si="56"/>
        <v>0</v>
      </c>
      <c r="AR78" s="62"/>
      <c r="AS78" s="49">
        <f t="shared" si="57"/>
        <v>0</v>
      </c>
      <c r="AT78" s="50">
        <f t="shared" si="58"/>
        <v>0</v>
      </c>
      <c r="AU78" s="62"/>
      <c r="AV78" s="49">
        <f t="shared" si="59"/>
        <v>0</v>
      </c>
      <c r="AW78" s="50">
        <f t="shared" si="60"/>
        <v>0</v>
      </c>
      <c r="AX78" s="62"/>
      <c r="AY78" s="49">
        <f t="shared" si="61"/>
        <v>0</v>
      </c>
      <c r="AZ78" s="50">
        <f t="shared" si="62"/>
        <v>0</v>
      </c>
      <c r="BA78" s="62"/>
      <c r="BB78" s="49">
        <f t="shared" si="63"/>
        <v>0</v>
      </c>
      <c r="BC78" s="50">
        <f t="shared" si="64"/>
        <v>0</v>
      </c>
      <c r="BD78" s="51">
        <f t="shared" si="65"/>
        <v>0</v>
      </c>
    </row>
    <row r="79" spans="1:56" hidden="1">
      <c r="A79" s="32"/>
      <c r="B79" s="61"/>
      <c r="C79" s="33"/>
      <c r="D79" s="34"/>
      <c r="E79" s="35"/>
      <c r="F79" s="36"/>
      <c r="G79" s="73"/>
      <c r="H79" s="72"/>
      <c r="I79" s="74">
        <f>IF(H79=Tablas!$B$5,Tablas!$C$5,VLOOKUP(H79,Tablas!$B$5:$D$40,2,FALSE))</f>
        <v>1</v>
      </c>
      <c r="J79" s="71">
        <f>IF(I79=0,"",VLOOKUP(I79,Tablas!$C$5:$D$40,2,FALSE))</f>
        <v>0</v>
      </c>
      <c r="K79" s="37" t="str">
        <f t="shared" si="34"/>
        <v>0</v>
      </c>
      <c r="L79" s="38">
        <f t="shared" si="35"/>
        <v>0</v>
      </c>
      <c r="M79" s="38">
        <f t="shared" si="36"/>
        <v>0</v>
      </c>
      <c r="N79" s="38">
        <f t="shared" si="37"/>
        <v>0</v>
      </c>
      <c r="O79" s="38">
        <f t="shared" si="38"/>
        <v>0</v>
      </c>
      <c r="P79" s="38">
        <f t="shared" si="39"/>
        <v>0</v>
      </c>
      <c r="Q79" s="39">
        <v>1</v>
      </c>
      <c r="R79" s="40">
        <f t="shared" si="40"/>
        <v>0</v>
      </c>
      <c r="S79" s="39">
        <v>1</v>
      </c>
      <c r="T79" s="41">
        <f t="shared" si="41"/>
        <v>0</v>
      </c>
      <c r="U79" s="42">
        <f t="shared" si="42"/>
        <v>0</v>
      </c>
      <c r="V79" s="43">
        <f t="shared" si="43"/>
        <v>0</v>
      </c>
      <c r="W79" s="197">
        <f t="shared" si="117"/>
        <v>11.25</v>
      </c>
      <c r="X79" s="44">
        <f t="shared" si="44"/>
        <v>0</v>
      </c>
      <c r="Y79" s="45">
        <f t="shared" si="45"/>
        <v>0</v>
      </c>
      <c r="Z79" s="46" t="s">
        <v>0</v>
      </c>
      <c r="AA79" s="39">
        <v>1</v>
      </c>
      <c r="AB79" s="47">
        <f t="shared" si="46"/>
        <v>0</v>
      </c>
      <c r="AC79" s="39">
        <v>1</v>
      </c>
      <c r="AD79" s="47">
        <f t="shared" si="47"/>
        <v>0</v>
      </c>
      <c r="AE79" s="39">
        <v>1</v>
      </c>
      <c r="AF79" s="47">
        <f t="shared" si="48"/>
        <v>0</v>
      </c>
      <c r="AG79" s="188"/>
      <c r="AH79" s="194">
        <f t="shared" si="49"/>
        <v>3</v>
      </c>
      <c r="AI79" s="49">
        <f t="shared" si="50"/>
        <v>0</v>
      </c>
      <c r="AJ79" s="50">
        <f t="shared" si="51"/>
        <v>0</v>
      </c>
      <c r="AK79" s="188"/>
      <c r="AL79" s="194">
        <f t="shared" si="52"/>
        <v>3</v>
      </c>
      <c r="AM79" s="49">
        <f t="shared" si="53"/>
        <v>0</v>
      </c>
      <c r="AN79" s="50">
        <f t="shared" si="54"/>
        <v>0</v>
      </c>
      <c r="AO79" s="62"/>
      <c r="AP79" s="49">
        <f t="shared" si="55"/>
        <v>0</v>
      </c>
      <c r="AQ79" s="50">
        <f t="shared" si="56"/>
        <v>0</v>
      </c>
      <c r="AR79" s="62"/>
      <c r="AS79" s="49">
        <f t="shared" si="57"/>
        <v>0</v>
      </c>
      <c r="AT79" s="50">
        <f t="shared" si="58"/>
        <v>0</v>
      </c>
      <c r="AU79" s="62"/>
      <c r="AV79" s="49">
        <f t="shared" si="59"/>
        <v>0</v>
      </c>
      <c r="AW79" s="50">
        <f t="shared" si="60"/>
        <v>0</v>
      </c>
      <c r="AX79" s="62"/>
      <c r="AY79" s="49">
        <f t="shared" si="61"/>
        <v>0</v>
      </c>
      <c r="AZ79" s="50">
        <f t="shared" si="62"/>
        <v>0</v>
      </c>
      <c r="BA79" s="62"/>
      <c r="BB79" s="49">
        <f t="shared" si="63"/>
        <v>0</v>
      </c>
      <c r="BC79" s="50">
        <f t="shared" si="64"/>
        <v>0</v>
      </c>
      <c r="BD79" s="51">
        <f t="shared" si="65"/>
        <v>0</v>
      </c>
    </row>
    <row r="80" spans="1:56" hidden="1">
      <c r="A80" s="32"/>
      <c r="B80" s="61"/>
      <c r="C80" s="33"/>
      <c r="D80" s="34"/>
      <c r="E80" s="35"/>
      <c r="F80" s="36"/>
      <c r="G80" s="73"/>
      <c r="H80" s="72"/>
      <c r="I80" s="74">
        <f>IF(H80=Tablas!$B$5,Tablas!$C$5,VLOOKUP(H80,Tablas!$B$5:$D$40,2,FALSE))</f>
        <v>1</v>
      </c>
      <c r="J80" s="71">
        <f>IF(I80=0,"",VLOOKUP(I80,Tablas!$C$5:$D$40,2,FALSE))</f>
        <v>0</v>
      </c>
      <c r="K80" s="37" t="str">
        <f t="shared" si="34"/>
        <v>0</v>
      </c>
      <c r="L80" s="38">
        <f t="shared" si="35"/>
        <v>0</v>
      </c>
      <c r="M80" s="38">
        <f t="shared" si="36"/>
        <v>0</v>
      </c>
      <c r="N80" s="38">
        <f t="shared" si="37"/>
        <v>0</v>
      </c>
      <c r="O80" s="38">
        <f t="shared" si="38"/>
        <v>0</v>
      </c>
      <c r="P80" s="38">
        <f t="shared" si="39"/>
        <v>0</v>
      </c>
      <c r="Q80" s="39">
        <v>1</v>
      </c>
      <c r="R80" s="40">
        <f t="shared" si="40"/>
        <v>0</v>
      </c>
      <c r="S80" s="39">
        <v>1</v>
      </c>
      <c r="T80" s="41">
        <f t="shared" si="41"/>
        <v>0</v>
      </c>
      <c r="U80" s="42">
        <f t="shared" si="42"/>
        <v>0</v>
      </c>
      <c r="V80" s="43">
        <f t="shared" si="43"/>
        <v>0</v>
      </c>
      <c r="W80" s="197"/>
      <c r="X80" s="44">
        <f t="shared" si="44"/>
        <v>0</v>
      </c>
      <c r="Y80" s="45">
        <f t="shared" si="45"/>
        <v>0</v>
      </c>
      <c r="Z80" s="46" t="s">
        <v>0</v>
      </c>
      <c r="AA80" s="39">
        <v>1</v>
      </c>
      <c r="AB80" s="47">
        <f t="shared" si="46"/>
        <v>0</v>
      </c>
      <c r="AC80" s="39">
        <v>1</v>
      </c>
      <c r="AD80" s="47">
        <f t="shared" si="47"/>
        <v>0</v>
      </c>
      <c r="AE80" s="39">
        <v>1</v>
      </c>
      <c r="AF80" s="47">
        <f t="shared" si="48"/>
        <v>0</v>
      </c>
      <c r="AG80" s="188"/>
      <c r="AH80" s="194">
        <f t="shared" si="49"/>
        <v>3</v>
      </c>
      <c r="AI80" s="49">
        <f t="shared" si="50"/>
        <v>0</v>
      </c>
      <c r="AJ80" s="50">
        <f t="shared" si="51"/>
        <v>0</v>
      </c>
      <c r="AK80" s="188"/>
      <c r="AL80" s="194">
        <f t="shared" si="52"/>
        <v>3</v>
      </c>
      <c r="AM80" s="49">
        <f t="shared" si="53"/>
        <v>0</v>
      </c>
      <c r="AN80" s="50">
        <f t="shared" si="54"/>
        <v>0</v>
      </c>
      <c r="AO80" s="62"/>
      <c r="AP80" s="49">
        <f t="shared" si="55"/>
        <v>0</v>
      </c>
      <c r="AQ80" s="50">
        <f t="shared" si="56"/>
        <v>0</v>
      </c>
      <c r="AR80" s="62"/>
      <c r="AS80" s="49">
        <f t="shared" si="57"/>
        <v>0</v>
      </c>
      <c r="AT80" s="50">
        <f t="shared" si="58"/>
        <v>0</v>
      </c>
      <c r="AU80" s="62"/>
      <c r="AV80" s="49">
        <f t="shared" si="59"/>
        <v>0</v>
      </c>
      <c r="AW80" s="50">
        <f t="shared" si="60"/>
        <v>0</v>
      </c>
      <c r="AX80" s="62"/>
      <c r="AY80" s="49">
        <f t="shared" si="61"/>
        <v>0</v>
      </c>
      <c r="AZ80" s="50">
        <f t="shared" si="62"/>
        <v>0</v>
      </c>
      <c r="BA80" s="62"/>
      <c r="BB80" s="49">
        <f t="shared" si="63"/>
        <v>0</v>
      </c>
      <c r="BC80" s="50">
        <f t="shared" si="64"/>
        <v>0</v>
      </c>
      <c r="BD80" s="51">
        <f t="shared" si="65"/>
        <v>0</v>
      </c>
    </row>
    <row r="81" spans="1:56" hidden="1">
      <c r="A81" s="32"/>
      <c r="B81" s="61"/>
      <c r="C81" s="33"/>
      <c r="D81" s="34"/>
      <c r="E81" s="35"/>
      <c r="F81" s="36"/>
      <c r="G81" s="73"/>
      <c r="H81" s="72"/>
      <c r="I81" s="74">
        <f>IF(H81=Tablas!$B$5,Tablas!$C$5,VLOOKUP(H81,Tablas!$B$5:$D$40,2,FALSE))</f>
        <v>1</v>
      </c>
      <c r="J81" s="71">
        <f>IF(I81=0,"",VLOOKUP(I81,Tablas!$C$5:$D$40,2,FALSE))</f>
        <v>0</v>
      </c>
      <c r="K81" s="37" t="str">
        <f t="shared" si="34"/>
        <v>0</v>
      </c>
      <c r="L81" s="38">
        <f t="shared" si="35"/>
        <v>0</v>
      </c>
      <c r="M81" s="38">
        <f t="shared" si="36"/>
        <v>0</v>
      </c>
      <c r="N81" s="38">
        <f t="shared" si="37"/>
        <v>0</v>
      </c>
      <c r="O81" s="38">
        <f t="shared" si="38"/>
        <v>0</v>
      </c>
      <c r="P81" s="38">
        <f t="shared" si="39"/>
        <v>0</v>
      </c>
      <c r="Q81" s="39">
        <v>1</v>
      </c>
      <c r="R81" s="40">
        <f t="shared" si="40"/>
        <v>0</v>
      </c>
      <c r="S81" s="39">
        <v>1</v>
      </c>
      <c r="T81" s="41">
        <f t="shared" si="41"/>
        <v>0</v>
      </c>
      <c r="U81" s="42">
        <f t="shared" si="42"/>
        <v>0</v>
      </c>
      <c r="V81" s="43">
        <f t="shared" si="43"/>
        <v>0</v>
      </c>
      <c r="W81" s="197"/>
      <c r="X81" s="44">
        <f t="shared" si="44"/>
        <v>0</v>
      </c>
      <c r="Y81" s="45">
        <f t="shared" si="45"/>
        <v>0</v>
      </c>
      <c r="Z81" s="46" t="s">
        <v>0</v>
      </c>
      <c r="AA81" s="39">
        <v>1</v>
      </c>
      <c r="AB81" s="47">
        <f t="shared" si="46"/>
        <v>0</v>
      </c>
      <c r="AC81" s="39">
        <v>1</v>
      </c>
      <c r="AD81" s="47">
        <f t="shared" si="47"/>
        <v>0</v>
      </c>
      <c r="AE81" s="39">
        <v>1</v>
      </c>
      <c r="AF81" s="47">
        <f t="shared" si="48"/>
        <v>0</v>
      </c>
      <c r="AG81" s="188"/>
      <c r="AH81" s="194">
        <f t="shared" si="49"/>
        <v>3</v>
      </c>
      <c r="AI81" s="49">
        <f t="shared" si="50"/>
        <v>0</v>
      </c>
      <c r="AJ81" s="50">
        <f t="shared" si="51"/>
        <v>0</v>
      </c>
      <c r="AK81" s="188"/>
      <c r="AL81" s="194">
        <f t="shared" si="52"/>
        <v>3</v>
      </c>
      <c r="AM81" s="49">
        <f t="shared" si="53"/>
        <v>0</v>
      </c>
      <c r="AN81" s="50">
        <f t="shared" si="54"/>
        <v>0</v>
      </c>
      <c r="AO81" s="62"/>
      <c r="AP81" s="49">
        <f t="shared" si="55"/>
        <v>0</v>
      </c>
      <c r="AQ81" s="50">
        <f t="shared" si="56"/>
        <v>0</v>
      </c>
      <c r="AR81" s="62"/>
      <c r="AS81" s="49">
        <f t="shared" si="57"/>
        <v>0</v>
      </c>
      <c r="AT81" s="50">
        <f t="shared" si="58"/>
        <v>0</v>
      </c>
      <c r="AU81" s="62"/>
      <c r="AV81" s="49">
        <f t="shared" si="59"/>
        <v>0</v>
      </c>
      <c r="AW81" s="50">
        <f t="shared" si="60"/>
        <v>0</v>
      </c>
      <c r="AX81" s="62"/>
      <c r="AY81" s="49">
        <f t="shared" si="61"/>
        <v>0</v>
      </c>
      <c r="AZ81" s="50">
        <f t="shared" si="62"/>
        <v>0</v>
      </c>
      <c r="BA81" s="62"/>
      <c r="BB81" s="49">
        <f t="shared" si="63"/>
        <v>0</v>
      </c>
      <c r="BC81" s="50">
        <f t="shared" si="64"/>
        <v>0</v>
      </c>
      <c r="BD81" s="51">
        <f t="shared" si="65"/>
        <v>0</v>
      </c>
    </row>
    <row r="82" spans="1:56" hidden="1">
      <c r="A82" s="32"/>
      <c r="B82" s="61"/>
      <c r="C82" s="33"/>
      <c r="D82" s="34"/>
      <c r="E82" s="35"/>
      <c r="F82" s="36"/>
      <c r="G82" s="73"/>
      <c r="H82" s="72"/>
      <c r="I82" s="74">
        <f>IF(H82=Tablas!$B$5,Tablas!$C$5,VLOOKUP(H82,Tablas!$B$5:$D$40,2,FALSE))</f>
        <v>1</v>
      </c>
      <c r="J82" s="71">
        <f>IF(I82=0,"",VLOOKUP(I82,Tablas!$C$5:$D$40,2,FALSE))</f>
        <v>0</v>
      </c>
      <c r="K82" s="37" t="str">
        <f t="shared" si="34"/>
        <v>0</v>
      </c>
      <c r="L82" s="38">
        <f t="shared" si="35"/>
        <v>0</v>
      </c>
      <c r="M82" s="38">
        <f t="shared" si="36"/>
        <v>0</v>
      </c>
      <c r="N82" s="38">
        <f t="shared" si="37"/>
        <v>0</v>
      </c>
      <c r="O82" s="38">
        <f t="shared" si="38"/>
        <v>0</v>
      </c>
      <c r="P82" s="38">
        <f t="shared" si="39"/>
        <v>0</v>
      </c>
      <c r="Q82" s="39">
        <v>1</v>
      </c>
      <c r="R82" s="40">
        <f t="shared" si="40"/>
        <v>0</v>
      </c>
      <c r="S82" s="39">
        <v>1</v>
      </c>
      <c r="T82" s="41">
        <f t="shared" si="41"/>
        <v>0</v>
      </c>
      <c r="U82" s="42">
        <f t="shared" si="42"/>
        <v>0</v>
      </c>
      <c r="V82" s="43">
        <f t="shared" si="43"/>
        <v>0</v>
      </c>
      <c r="W82" s="197"/>
      <c r="X82" s="44">
        <f t="shared" si="44"/>
        <v>0</v>
      </c>
      <c r="Y82" s="45">
        <f t="shared" si="45"/>
        <v>0</v>
      </c>
      <c r="Z82" s="46" t="s">
        <v>0</v>
      </c>
      <c r="AA82" s="39">
        <v>1</v>
      </c>
      <c r="AB82" s="47">
        <f t="shared" si="46"/>
        <v>0</v>
      </c>
      <c r="AC82" s="39">
        <v>1</v>
      </c>
      <c r="AD82" s="47">
        <f t="shared" si="47"/>
        <v>0</v>
      </c>
      <c r="AE82" s="39">
        <v>1</v>
      </c>
      <c r="AF82" s="47">
        <f t="shared" si="48"/>
        <v>0</v>
      </c>
      <c r="AG82" s="188"/>
      <c r="AH82" s="194">
        <f t="shared" si="49"/>
        <v>3</v>
      </c>
      <c r="AI82" s="49">
        <f t="shared" si="50"/>
        <v>0</v>
      </c>
      <c r="AJ82" s="50">
        <f t="shared" si="51"/>
        <v>0</v>
      </c>
      <c r="AK82" s="188"/>
      <c r="AL82" s="194">
        <f t="shared" si="52"/>
        <v>3</v>
      </c>
      <c r="AM82" s="49">
        <f t="shared" si="53"/>
        <v>0</v>
      </c>
      <c r="AN82" s="50">
        <f t="shared" si="54"/>
        <v>0</v>
      </c>
      <c r="AO82" s="62"/>
      <c r="AP82" s="49">
        <f t="shared" si="55"/>
        <v>0</v>
      </c>
      <c r="AQ82" s="50">
        <f t="shared" si="56"/>
        <v>0</v>
      </c>
      <c r="AR82" s="62"/>
      <c r="AS82" s="49">
        <f t="shared" si="57"/>
        <v>0</v>
      </c>
      <c r="AT82" s="50">
        <f t="shared" si="58"/>
        <v>0</v>
      </c>
      <c r="AU82" s="62"/>
      <c r="AV82" s="49">
        <f t="shared" si="59"/>
        <v>0</v>
      </c>
      <c r="AW82" s="50">
        <f t="shared" si="60"/>
        <v>0</v>
      </c>
      <c r="AX82" s="62"/>
      <c r="AY82" s="49">
        <f t="shared" si="61"/>
        <v>0</v>
      </c>
      <c r="AZ82" s="50">
        <f t="shared" si="62"/>
        <v>0</v>
      </c>
      <c r="BA82" s="62"/>
      <c r="BB82" s="49">
        <f t="shared" si="63"/>
        <v>0</v>
      </c>
      <c r="BC82" s="50">
        <f t="shared" si="64"/>
        <v>0</v>
      </c>
      <c r="BD82" s="51">
        <f t="shared" si="65"/>
        <v>0</v>
      </c>
    </row>
    <row r="83" spans="1:56" hidden="1">
      <c r="A83" s="32"/>
      <c r="B83" s="61"/>
      <c r="C83" s="33"/>
      <c r="D83" s="34"/>
      <c r="E83" s="35"/>
      <c r="F83" s="36"/>
      <c r="G83" s="73"/>
      <c r="H83" s="72"/>
      <c r="I83" s="74">
        <f>IF(H83=Tablas!$B$5,Tablas!$C$5,VLOOKUP(H83,Tablas!$B$5:$D$40,2,FALSE))</f>
        <v>1</v>
      </c>
      <c r="J83" s="71">
        <f>IF(I83=0,"",VLOOKUP(I83,Tablas!$C$5:$D$40,2,FALSE))</f>
        <v>0</v>
      </c>
      <c r="K83" s="37" t="str">
        <f t="shared" si="34"/>
        <v>0</v>
      </c>
      <c r="L83" s="38">
        <f t="shared" si="35"/>
        <v>0</v>
      </c>
      <c r="M83" s="38">
        <f t="shared" si="36"/>
        <v>0</v>
      </c>
      <c r="N83" s="38">
        <f t="shared" si="37"/>
        <v>0</v>
      </c>
      <c r="O83" s="38">
        <f t="shared" si="38"/>
        <v>0</v>
      </c>
      <c r="P83" s="38">
        <f t="shared" si="39"/>
        <v>0</v>
      </c>
      <c r="Q83" s="39">
        <v>1</v>
      </c>
      <c r="R83" s="40">
        <f t="shared" si="40"/>
        <v>0</v>
      </c>
      <c r="S83" s="39">
        <v>1</v>
      </c>
      <c r="T83" s="41">
        <f t="shared" si="41"/>
        <v>0</v>
      </c>
      <c r="U83" s="42">
        <f t="shared" si="42"/>
        <v>0</v>
      </c>
      <c r="V83" s="43">
        <f t="shared" si="43"/>
        <v>0</v>
      </c>
      <c r="W83" s="197"/>
      <c r="X83" s="44">
        <f t="shared" si="44"/>
        <v>0</v>
      </c>
      <c r="Y83" s="45">
        <f t="shared" si="45"/>
        <v>0</v>
      </c>
      <c r="Z83" s="46" t="s">
        <v>0</v>
      </c>
      <c r="AA83" s="39">
        <v>1</v>
      </c>
      <c r="AB83" s="47">
        <f t="shared" si="46"/>
        <v>0</v>
      </c>
      <c r="AC83" s="39">
        <v>1</v>
      </c>
      <c r="AD83" s="47">
        <f t="shared" si="47"/>
        <v>0</v>
      </c>
      <c r="AE83" s="39">
        <v>1</v>
      </c>
      <c r="AF83" s="47">
        <f t="shared" si="48"/>
        <v>0</v>
      </c>
      <c r="AG83" s="188"/>
      <c r="AH83" s="194">
        <f t="shared" si="49"/>
        <v>3</v>
      </c>
      <c r="AI83" s="49">
        <f t="shared" si="50"/>
        <v>0</v>
      </c>
      <c r="AJ83" s="50">
        <f t="shared" si="51"/>
        <v>0</v>
      </c>
      <c r="AK83" s="188"/>
      <c r="AL83" s="194">
        <f t="shared" si="52"/>
        <v>3</v>
      </c>
      <c r="AM83" s="49">
        <f t="shared" si="53"/>
        <v>0</v>
      </c>
      <c r="AN83" s="50">
        <f t="shared" si="54"/>
        <v>0</v>
      </c>
      <c r="AO83" s="62"/>
      <c r="AP83" s="49">
        <f t="shared" si="55"/>
        <v>0</v>
      </c>
      <c r="AQ83" s="50">
        <f t="shared" si="56"/>
        <v>0</v>
      </c>
      <c r="AR83" s="62"/>
      <c r="AS83" s="49">
        <f t="shared" si="57"/>
        <v>0</v>
      </c>
      <c r="AT83" s="50">
        <f t="shared" si="58"/>
        <v>0</v>
      </c>
      <c r="AU83" s="62"/>
      <c r="AV83" s="49">
        <f t="shared" si="59"/>
        <v>0</v>
      </c>
      <c r="AW83" s="50">
        <f t="shared" si="60"/>
        <v>0</v>
      </c>
      <c r="AX83" s="62"/>
      <c r="AY83" s="49">
        <f t="shared" si="61"/>
        <v>0</v>
      </c>
      <c r="AZ83" s="50">
        <f t="shared" si="62"/>
        <v>0</v>
      </c>
      <c r="BA83" s="62"/>
      <c r="BB83" s="49">
        <f t="shared" si="63"/>
        <v>0</v>
      </c>
      <c r="BC83" s="50">
        <f t="shared" si="64"/>
        <v>0</v>
      </c>
      <c r="BD83" s="51">
        <f t="shared" si="65"/>
        <v>0</v>
      </c>
    </row>
    <row r="84" spans="1:56" hidden="1">
      <c r="A84" s="32"/>
      <c r="B84" s="61"/>
      <c r="C84" s="33"/>
      <c r="D84" s="34"/>
      <c r="E84" s="35"/>
      <c r="F84" s="36"/>
      <c r="G84" s="73"/>
      <c r="H84" s="72"/>
      <c r="I84" s="74">
        <f>IF(H84=Tablas!$B$5,Tablas!$C$5,VLOOKUP(H84,Tablas!$B$5:$D$40,2,FALSE))</f>
        <v>1</v>
      </c>
      <c r="J84" s="71">
        <f>IF(I84=0,"",VLOOKUP(I84,Tablas!$C$5:$D$40,2,FALSE))</f>
        <v>0</v>
      </c>
      <c r="K84" s="37" t="str">
        <f t="shared" si="34"/>
        <v>0</v>
      </c>
      <c r="L84" s="38">
        <f t="shared" si="35"/>
        <v>0</v>
      </c>
      <c r="M84" s="38">
        <f t="shared" si="36"/>
        <v>0</v>
      </c>
      <c r="N84" s="38">
        <f t="shared" si="37"/>
        <v>0</v>
      </c>
      <c r="O84" s="38">
        <f t="shared" si="38"/>
        <v>0</v>
      </c>
      <c r="P84" s="38">
        <f t="shared" si="39"/>
        <v>0</v>
      </c>
      <c r="Q84" s="39">
        <v>1</v>
      </c>
      <c r="R84" s="40">
        <f t="shared" si="40"/>
        <v>0</v>
      </c>
      <c r="S84" s="39">
        <v>1</v>
      </c>
      <c r="T84" s="41">
        <f t="shared" si="41"/>
        <v>0</v>
      </c>
      <c r="U84" s="42">
        <f t="shared" si="42"/>
        <v>0</v>
      </c>
      <c r="V84" s="43">
        <f t="shared" si="43"/>
        <v>0</v>
      </c>
      <c r="W84" s="197"/>
      <c r="X84" s="44">
        <f t="shared" si="44"/>
        <v>0</v>
      </c>
      <c r="Y84" s="45">
        <f t="shared" si="45"/>
        <v>0</v>
      </c>
      <c r="Z84" s="46" t="s">
        <v>0</v>
      </c>
      <c r="AA84" s="39">
        <v>1</v>
      </c>
      <c r="AB84" s="47">
        <f t="shared" si="46"/>
        <v>0</v>
      </c>
      <c r="AC84" s="39">
        <v>1</v>
      </c>
      <c r="AD84" s="47">
        <f t="shared" si="47"/>
        <v>0</v>
      </c>
      <c r="AE84" s="39">
        <v>1</v>
      </c>
      <c r="AF84" s="47">
        <f t="shared" si="48"/>
        <v>0</v>
      </c>
      <c r="AG84" s="188"/>
      <c r="AH84" s="194">
        <f t="shared" si="49"/>
        <v>3</v>
      </c>
      <c r="AI84" s="49">
        <f t="shared" si="50"/>
        <v>0</v>
      </c>
      <c r="AJ84" s="50">
        <f t="shared" si="51"/>
        <v>0</v>
      </c>
      <c r="AK84" s="188"/>
      <c r="AL84" s="194">
        <f t="shared" si="52"/>
        <v>3</v>
      </c>
      <c r="AM84" s="49">
        <f t="shared" si="53"/>
        <v>0</v>
      </c>
      <c r="AN84" s="50">
        <f t="shared" si="54"/>
        <v>0</v>
      </c>
      <c r="AO84" s="62"/>
      <c r="AP84" s="49">
        <f t="shared" si="55"/>
        <v>0</v>
      </c>
      <c r="AQ84" s="50">
        <f t="shared" si="56"/>
        <v>0</v>
      </c>
      <c r="AR84" s="62"/>
      <c r="AS84" s="49">
        <f t="shared" si="57"/>
        <v>0</v>
      </c>
      <c r="AT84" s="50">
        <f t="shared" si="58"/>
        <v>0</v>
      </c>
      <c r="AU84" s="62"/>
      <c r="AV84" s="49">
        <f t="shared" si="59"/>
        <v>0</v>
      </c>
      <c r="AW84" s="50">
        <f t="shared" si="60"/>
        <v>0</v>
      </c>
      <c r="AX84" s="62"/>
      <c r="AY84" s="49">
        <f t="shared" si="61"/>
        <v>0</v>
      </c>
      <c r="AZ84" s="50">
        <f t="shared" si="62"/>
        <v>0</v>
      </c>
      <c r="BA84" s="62"/>
      <c r="BB84" s="49">
        <f t="shared" si="63"/>
        <v>0</v>
      </c>
      <c r="BC84" s="50">
        <f t="shared" si="64"/>
        <v>0</v>
      </c>
      <c r="BD84" s="51">
        <f t="shared" si="65"/>
        <v>0</v>
      </c>
    </row>
    <row r="85" spans="1:56" hidden="1">
      <c r="A85" s="32"/>
      <c r="B85" s="61"/>
      <c r="C85" s="33"/>
      <c r="D85" s="34"/>
      <c r="E85" s="35"/>
      <c r="F85" s="36"/>
      <c r="G85" s="73"/>
      <c r="H85" s="72"/>
      <c r="I85" s="74">
        <f>IF(H85=Tablas!$B$5,Tablas!$C$5,VLOOKUP(H85,Tablas!$B$5:$D$40,2,FALSE))</f>
        <v>1</v>
      </c>
      <c r="J85" s="71">
        <f>IF(I85=0,"",VLOOKUP(I85,Tablas!$C$5:$D$40,2,FALSE))</f>
        <v>0</v>
      </c>
      <c r="K85" s="37" t="str">
        <f t="shared" si="34"/>
        <v>0</v>
      </c>
      <c r="L85" s="38">
        <f t="shared" si="35"/>
        <v>0</v>
      </c>
      <c r="M85" s="38">
        <f t="shared" si="36"/>
        <v>0</v>
      </c>
      <c r="N85" s="38">
        <f t="shared" si="37"/>
        <v>0</v>
      </c>
      <c r="O85" s="38">
        <f t="shared" si="38"/>
        <v>0</v>
      </c>
      <c r="P85" s="38">
        <f t="shared" si="39"/>
        <v>0</v>
      </c>
      <c r="Q85" s="39">
        <v>1</v>
      </c>
      <c r="R85" s="40">
        <f t="shared" si="40"/>
        <v>0</v>
      </c>
      <c r="S85" s="39">
        <v>1</v>
      </c>
      <c r="T85" s="41">
        <f t="shared" si="41"/>
        <v>0</v>
      </c>
      <c r="U85" s="42">
        <f t="shared" si="42"/>
        <v>0</v>
      </c>
      <c r="V85" s="43">
        <f t="shared" si="43"/>
        <v>0</v>
      </c>
      <c r="W85" s="197"/>
      <c r="X85" s="44">
        <f t="shared" si="44"/>
        <v>0</v>
      </c>
      <c r="Y85" s="45">
        <f t="shared" si="45"/>
        <v>0</v>
      </c>
      <c r="Z85" s="46" t="s">
        <v>0</v>
      </c>
      <c r="AA85" s="39">
        <v>1</v>
      </c>
      <c r="AB85" s="47">
        <f t="shared" si="46"/>
        <v>0</v>
      </c>
      <c r="AC85" s="39">
        <v>1</v>
      </c>
      <c r="AD85" s="47">
        <f t="shared" si="47"/>
        <v>0</v>
      </c>
      <c r="AE85" s="39">
        <v>1</v>
      </c>
      <c r="AF85" s="47">
        <f t="shared" si="48"/>
        <v>0</v>
      </c>
      <c r="AG85" s="188"/>
      <c r="AH85" s="194">
        <f t="shared" si="49"/>
        <v>3</v>
      </c>
      <c r="AI85" s="49">
        <f t="shared" si="50"/>
        <v>0</v>
      </c>
      <c r="AJ85" s="50">
        <f t="shared" si="51"/>
        <v>0</v>
      </c>
      <c r="AK85" s="188"/>
      <c r="AL85" s="194">
        <f t="shared" si="52"/>
        <v>3</v>
      </c>
      <c r="AM85" s="49">
        <f t="shared" si="53"/>
        <v>0</v>
      </c>
      <c r="AN85" s="50">
        <f t="shared" si="54"/>
        <v>0</v>
      </c>
      <c r="AO85" s="62"/>
      <c r="AP85" s="49">
        <f t="shared" si="55"/>
        <v>0</v>
      </c>
      <c r="AQ85" s="50">
        <f t="shared" si="56"/>
        <v>0</v>
      </c>
      <c r="AR85" s="62"/>
      <c r="AS85" s="49">
        <f t="shared" si="57"/>
        <v>0</v>
      </c>
      <c r="AT85" s="50">
        <f t="shared" si="58"/>
        <v>0</v>
      </c>
      <c r="AU85" s="62"/>
      <c r="AV85" s="49">
        <f t="shared" si="59"/>
        <v>0</v>
      </c>
      <c r="AW85" s="50">
        <f t="shared" si="60"/>
        <v>0</v>
      </c>
      <c r="AX85" s="62"/>
      <c r="AY85" s="49">
        <f t="shared" si="61"/>
        <v>0</v>
      </c>
      <c r="AZ85" s="50">
        <f t="shared" si="62"/>
        <v>0</v>
      </c>
      <c r="BA85" s="62"/>
      <c r="BB85" s="49">
        <f t="shared" si="63"/>
        <v>0</v>
      </c>
      <c r="BC85" s="50">
        <f t="shared" si="64"/>
        <v>0</v>
      </c>
      <c r="BD85" s="51">
        <f t="shared" si="65"/>
        <v>0</v>
      </c>
    </row>
    <row r="86" spans="1:56" hidden="1">
      <c r="A86" s="32"/>
      <c r="B86" s="61"/>
      <c r="C86" s="33"/>
      <c r="D86" s="34"/>
      <c r="E86" s="35"/>
      <c r="F86" s="36"/>
      <c r="G86" s="73"/>
      <c r="H86" s="72"/>
      <c r="I86" s="74">
        <f>IF(H86=Tablas!$B$5,Tablas!$C$5,VLOOKUP(H86,Tablas!$B$5:$D$40,2,FALSE))</f>
        <v>1</v>
      </c>
      <c r="J86" s="71">
        <f>IF(I86=0,"",VLOOKUP(I86,Tablas!$C$5:$D$40,2,FALSE))</f>
        <v>0</v>
      </c>
      <c r="K86" s="37" t="str">
        <f t="shared" si="34"/>
        <v>0</v>
      </c>
      <c r="L86" s="38">
        <f t="shared" si="35"/>
        <v>0</v>
      </c>
      <c r="M86" s="38">
        <f t="shared" si="36"/>
        <v>0</v>
      </c>
      <c r="N86" s="38">
        <f t="shared" si="37"/>
        <v>0</v>
      </c>
      <c r="O86" s="38">
        <f t="shared" si="38"/>
        <v>0</v>
      </c>
      <c r="P86" s="38">
        <f t="shared" si="39"/>
        <v>0</v>
      </c>
      <c r="Q86" s="39">
        <v>1</v>
      </c>
      <c r="R86" s="40">
        <f t="shared" si="40"/>
        <v>0</v>
      </c>
      <c r="S86" s="39">
        <v>1</v>
      </c>
      <c r="T86" s="41">
        <f t="shared" si="41"/>
        <v>0</v>
      </c>
      <c r="U86" s="42">
        <f t="shared" si="42"/>
        <v>0</v>
      </c>
      <c r="V86" s="43">
        <f t="shared" si="43"/>
        <v>0</v>
      </c>
      <c r="W86" s="197"/>
      <c r="X86" s="44">
        <f t="shared" si="44"/>
        <v>0</v>
      </c>
      <c r="Y86" s="45">
        <f t="shared" si="45"/>
        <v>0</v>
      </c>
      <c r="Z86" s="46" t="s">
        <v>0</v>
      </c>
      <c r="AA86" s="39">
        <v>1</v>
      </c>
      <c r="AB86" s="47">
        <f t="shared" si="46"/>
        <v>0</v>
      </c>
      <c r="AC86" s="39">
        <v>1</v>
      </c>
      <c r="AD86" s="47">
        <f t="shared" si="47"/>
        <v>0</v>
      </c>
      <c r="AE86" s="39">
        <v>1</v>
      </c>
      <c r="AF86" s="47">
        <f t="shared" si="48"/>
        <v>0</v>
      </c>
      <c r="AG86" s="188"/>
      <c r="AH86" s="194">
        <f t="shared" si="49"/>
        <v>3</v>
      </c>
      <c r="AI86" s="49">
        <f t="shared" si="50"/>
        <v>0</v>
      </c>
      <c r="AJ86" s="50">
        <f t="shared" si="51"/>
        <v>0</v>
      </c>
      <c r="AK86" s="188"/>
      <c r="AL86" s="194">
        <f t="shared" si="52"/>
        <v>3</v>
      </c>
      <c r="AM86" s="49">
        <f t="shared" si="53"/>
        <v>0</v>
      </c>
      <c r="AN86" s="50">
        <f t="shared" si="54"/>
        <v>0</v>
      </c>
      <c r="AO86" s="62"/>
      <c r="AP86" s="49">
        <f t="shared" si="55"/>
        <v>0</v>
      </c>
      <c r="AQ86" s="50">
        <f t="shared" si="56"/>
        <v>0</v>
      </c>
      <c r="AR86" s="62"/>
      <c r="AS86" s="49">
        <f t="shared" si="57"/>
        <v>0</v>
      </c>
      <c r="AT86" s="50">
        <f t="shared" si="58"/>
        <v>0</v>
      </c>
      <c r="AU86" s="62"/>
      <c r="AV86" s="49">
        <f t="shared" si="59"/>
        <v>0</v>
      </c>
      <c r="AW86" s="50">
        <f t="shared" si="60"/>
        <v>0</v>
      </c>
      <c r="AX86" s="62"/>
      <c r="AY86" s="49">
        <f t="shared" si="61"/>
        <v>0</v>
      </c>
      <c r="AZ86" s="50">
        <f t="shared" si="62"/>
        <v>0</v>
      </c>
      <c r="BA86" s="62"/>
      <c r="BB86" s="49">
        <f t="shared" si="63"/>
        <v>0</v>
      </c>
      <c r="BC86" s="50">
        <f t="shared" si="64"/>
        <v>0</v>
      </c>
      <c r="BD86" s="51">
        <f t="shared" si="65"/>
        <v>0</v>
      </c>
    </row>
    <row r="87" spans="1:56" hidden="1">
      <c r="A87" s="32"/>
      <c r="B87" s="61"/>
      <c r="C87" s="33"/>
      <c r="D87" s="34"/>
      <c r="E87" s="35"/>
      <c r="F87" s="36"/>
      <c r="G87" s="73"/>
      <c r="H87" s="72"/>
      <c r="I87" s="74">
        <f>IF(H87=Tablas!$B$5,Tablas!$C$5,VLOOKUP(H87,Tablas!$B$5:$D$40,2,FALSE))</f>
        <v>1</v>
      </c>
      <c r="J87" s="71">
        <f>IF(I87=0,"",VLOOKUP(I87,Tablas!$C$5:$D$40,2,FALSE))</f>
        <v>0</v>
      </c>
      <c r="K87" s="37" t="str">
        <f t="shared" si="34"/>
        <v>0</v>
      </c>
      <c r="L87" s="38">
        <f t="shared" si="35"/>
        <v>0</v>
      </c>
      <c r="M87" s="38">
        <f t="shared" si="36"/>
        <v>0</v>
      </c>
      <c r="N87" s="38">
        <f t="shared" si="37"/>
        <v>0</v>
      </c>
      <c r="O87" s="38">
        <f t="shared" si="38"/>
        <v>0</v>
      </c>
      <c r="P87" s="38">
        <f t="shared" si="39"/>
        <v>0</v>
      </c>
      <c r="Q87" s="39">
        <v>1</v>
      </c>
      <c r="R87" s="40">
        <f t="shared" si="40"/>
        <v>0</v>
      </c>
      <c r="S87" s="39">
        <v>1</v>
      </c>
      <c r="T87" s="41">
        <f t="shared" si="41"/>
        <v>0</v>
      </c>
      <c r="U87" s="42">
        <f t="shared" si="42"/>
        <v>0</v>
      </c>
      <c r="V87" s="43">
        <f t="shared" si="43"/>
        <v>0</v>
      </c>
      <c r="W87" s="197"/>
      <c r="X87" s="44">
        <f t="shared" si="44"/>
        <v>0</v>
      </c>
      <c r="Y87" s="45">
        <f t="shared" si="45"/>
        <v>0</v>
      </c>
      <c r="Z87" s="46" t="s">
        <v>0</v>
      </c>
      <c r="AA87" s="39">
        <v>1</v>
      </c>
      <c r="AB87" s="47">
        <f t="shared" si="46"/>
        <v>0</v>
      </c>
      <c r="AC87" s="39">
        <v>1</v>
      </c>
      <c r="AD87" s="47">
        <f t="shared" si="47"/>
        <v>0</v>
      </c>
      <c r="AE87" s="39">
        <v>1</v>
      </c>
      <c r="AF87" s="47">
        <f t="shared" si="48"/>
        <v>0</v>
      </c>
      <c r="AG87" s="188"/>
      <c r="AH87" s="194">
        <f t="shared" si="49"/>
        <v>3</v>
      </c>
      <c r="AI87" s="49">
        <f t="shared" si="50"/>
        <v>0</v>
      </c>
      <c r="AJ87" s="50">
        <f t="shared" si="51"/>
        <v>0</v>
      </c>
      <c r="AK87" s="188"/>
      <c r="AL87" s="194">
        <f t="shared" si="52"/>
        <v>3</v>
      </c>
      <c r="AM87" s="49">
        <f t="shared" si="53"/>
        <v>0</v>
      </c>
      <c r="AN87" s="50">
        <f t="shared" si="54"/>
        <v>0</v>
      </c>
      <c r="AO87" s="62"/>
      <c r="AP87" s="49">
        <f t="shared" si="55"/>
        <v>0</v>
      </c>
      <c r="AQ87" s="50">
        <f t="shared" si="56"/>
        <v>0</v>
      </c>
      <c r="AR87" s="62"/>
      <c r="AS87" s="49">
        <f t="shared" si="57"/>
        <v>0</v>
      </c>
      <c r="AT87" s="50">
        <f t="shared" si="58"/>
        <v>0</v>
      </c>
      <c r="AU87" s="62"/>
      <c r="AV87" s="49">
        <f t="shared" si="59"/>
        <v>0</v>
      </c>
      <c r="AW87" s="50">
        <f t="shared" si="60"/>
        <v>0</v>
      </c>
      <c r="AX87" s="62"/>
      <c r="AY87" s="49">
        <f t="shared" si="61"/>
        <v>0</v>
      </c>
      <c r="AZ87" s="50">
        <f t="shared" si="62"/>
        <v>0</v>
      </c>
      <c r="BA87" s="62"/>
      <c r="BB87" s="49">
        <f t="shared" si="63"/>
        <v>0</v>
      </c>
      <c r="BC87" s="50">
        <f t="shared" si="64"/>
        <v>0</v>
      </c>
      <c r="BD87" s="51">
        <f t="shared" si="65"/>
        <v>0</v>
      </c>
    </row>
    <row r="88" spans="1:56" hidden="1">
      <c r="A88" s="32"/>
      <c r="B88" s="61"/>
      <c r="C88" s="33"/>
      <c r="D88" s="34"/>
      <c r="E88" s="35"/>
      <c r="F88" s="36"/>
      <c r="G88" s="73"/>
      <c r="H88" s="72"/>
      <c r="I88" s="74">
        <f>IF(H88=Tablas!$B$5,Tablas!$C$5,VLOOKUP(H88,Tablas!$B$5:$D$40,2,FALSE))</f>
        <v>1</v>
      </c>
      <c r="J88" s="71">
        <f>IF(I88=0,"",VLOOKUP(I88,Tablas!$C$5:$D$40,2,FALSE))</f>
        <v>0</v>
      </c>
      <c r="K88" s="37" t="str">
        <f t="shared" si="34"/>
        <v>0</v>
      </c>
      <c r="L88" s="38">
        <f t="shared" si="35"/>
        <v>0</v>
      </c>
      <c r="M88" s="38">
        <f t="shared" si="36"/>
        <v>0</v>
      </c>
      <c r="N88" s="38">
        <f t="shared" si="37"/>
        <v>0</v>
      </c>
      <c r="O88" s="38">
        <f t="shared" si="38"/>
        <v>0</v>
      </c>
      <c r="P88" s="38">
        <f t="shared" si="39"/>
        <v>0</v>
      </c>
      <c r="Q88" s="39">
        <v>1</v>
      </c>
      <c r="R88" s="40">
        <f t="shared" si="40"/>
        <v>0</v>
      </c>
      <c r="S88" s="39">
        <v>1</v>
      </c>
      <c r="T88" s="41">
        <f t="shared" si="41"/>
        <v>0</v>
      </c>
      <c r="U88" s="42">
        <f t="shared" si="42"/>
        <v>0</v>
      </c>
      <c r="V88" s="43">
        <f t="shared" si="43"/>
        <v>0</v>
      </c>
      <c r="W88" s="197"/>
      <c r="X88" s="44">
        <f t="shared" si="44"/>
        <v>0</v>
      </c>
      <c r="Y88" s="45">
        <f t="shared" si="45"/>
        <v>0</v>
      </c>
      <c r="Z88" s="46" t="s">
        <v>0</v>
      </c>
      <c r="AA88" s="39">
        <v>1</v>
      </c>
      <c r="AB88" s="47">
        <f t="shared" si="46"/>
        <v>0</v>
      </c>
      <c r="AC88" s="39">
        <v>1</v>
      </c>
      <c r="AD88" s="47">
        <f t="shared" si="47"/>
        <v>0</v>
      </c>
      <c r="AE88" s="39">
        <v>1</v>
      </c>
      <c r="AF88" s="47">
        <f t="shared" si="48"/>
        <v>0</v>
      </c>
      <c r="AG88" s="188"/>
      <c r="AH88" s="194">
        <f t="shared" si="49"/>
        <v>3</v>
      </c>
      <c r="AI88" s="49">
        <f t="shared" si="50"/>
        <v>0</v>
      </c>
      <c r="AJ88" s="50">
        <f t="shared" si="51"/>
        <v>0</v>
      </c>
      <c r="AK88" s="188"/>
      <c r="AL88" s="194">
        <f t="shared" si="52"/>
        <v>3</v>
      </c>
      <c r="AM88" s="49">
        <f t="shared" si="53"/>
        <v>0</v>
      </c>
      <c r="AN88" s="50">
        <f t="shared" si="54"/>
        <v>0</v>
      </c>
      <c r="AO88" s="62"/>
      <c r="AP88" s="49">
        <f t="shared" si="55"/>
        <v>0</v>
      </c>
      <c r="AQ88" s="50">
        <f t="shared" si="56"/>
        <v>0</v>
      </c>
      <c r="AR88" s="62"/>
      <c r="AS88" s="49">
        <f t="shared" si="57"/>
        <v>0</v>
      </c>
      <c r="AT88" s="50">
        <f t="shared" si="58"/>
        <v>0</v>
      </c>
      <c r="AU88" s="62"/>
      <c r="AV88" s="49">
        <f t="shared" si="59"/>
        <v>0</v>
      </c>
      <c r="AW88" s="50">
        <f t="shared" si="60"/>
        <v>0</v>
      </c>
      <c r="AX88" s="62"/>
      <c r="AY88" s="49">
        <f t="shared" si="61"/>
        <v>0</v>
      </c>
      <c r="AZ88" s="50">
        <f t="shared" si="62"/>
        <v>0</v>
      </c>
      <c r="BA88" s="62"/>
      <c r="BB88" s="49">
        <f t="shared" si="63"/>
        <v>0</v>
      </c>
      <c r="BC88" s="50">
        <f t="shared" si="64"/>
        <v>0</v>
      </c>
      <c r="BD88" s="51">
        <f t="shared" si="65"/>
        <v>0</v>
      </c>
    </row>
    <row r="89" spans="1:56" hidden="1">
      <c r="A89" s="32"/>
      <c r="B89" s="61"/>
      <c r="C89" s="33"/>
      <c r="D89" s="34"/>
      <c r="E89" s="35"/>
      <c r="F89" s="36"/>
      <c r="G89" s="73"/>
      <c r="H89" s="72"/>
      <c r="I89" s="74">
        <f>IF(H89=Tablas!$B$5,Tablas!$C$5,VLOOKUP(H89,Tablas!$B$5:$D$40,2,FALSE))</f>
        <v>1</v>
      </c>
      <c r="J89" s="71">
        <f>IF(I89=0,"",VLOOKUP(I89,Tablas!$C$5:$D$40,2,FALSE))</f>
        <v>0</v>
      </c>
      <c r="K89" s="37" t="str">
        <f t="shared" si="34"/>
        <v>0</v>
      </c>
      <c r="L89" s="38">
        <f t="shared" si="35"/>
        <v>0</v>
      </c>
      <c r="M89" s="38">
        <f t="shared" si="36"/>
        <v>0</v>
      </c>
      <c r="N89" s="38">
        <f t="shared" si="37"/>
        <v>0</v>
      </c>
      <c r="O89" s="38">
        <f t="shared" si="38"/>
        <v>0</v>
      </c>
      <c r="P89" s="38">
        <f t="shared" si="39"/>
        <v>0</v>
      </c>
      <c r="Q89" s="39">
        <v>1</v>
      </c>
      <c r="R89" s="40">
        <f t="shared" si="40"/>
        <v>0</v>
      </c>
      <c r="S89" s="39">
        <v>1</v>
      </c>
      <c r="T89" s="41">
        <f t="shared" si="41"/>
        <v>0</v>
      </c>
      <c r="U89" s="42">
        <f t="shared" si="42"/>
        <v>0</v>
      </c>
      <c r="V89" s="43">
        <f t="shared" si="43"/>
        <v>0</v>
      </c>
      <c r="W89" s="197"/>
      <c r="X89" s="44">
        <f t="shared" si="44"/>
        <v>0</v>
      </c>
      <c r="Y89" s="45">
        <f t="shared" si="45"/>
        <v>0</v>
      </c>
      <c r="Z89" s="46" t="s">
        <v>0</v>
      </c>
      <c r="AA89" s="39">
        <v>1</v>
      </c>
      <c r="AB89" s="47">
        <f t="shared" si="46"/>
        <v>0</v>
      </c>
      <c r="AC89" s="39">
        <v>1</v>
      </c>
      <c r="AD89" s="47">
        <f t="shared" si="47"/>
        <v>0</v>
      </c>
      <c r="AE89" s="39">
        <v>1</v>
      </c>
      <c r="AF89" s="47">
        <f t="shared" si="48"/>
        <v>0</v>
      </c>
      <c r="AG89" s="188"/>
      <c r="AH89" s="194">
        <f t="shared" si="49"/>
        <v>3</v>
      </c>
      <c r="AI89" s="49">
        <f t="shared" si="50"/>
        <v>0</v>
      </c>
      <c r="AJ89" s="50">
        <f t="shared" si="51"/>
        <v>0</v>
      </c>
      <c r="AK89" s="188"/>
      <c r="AL89" s="194">
        <f t="shared" si="52"/>
        <v>3</v>
      </c>
      <c r="AM89" s="49">
        <f t="shared" si="53"/>
        <v>0</v>
      </c>
      <c r="AN89" s="50">
        <f t="shared" si="54"/>
        <v>0</v>
      </c>
      <c r="AO89" s="62"/>
      <c r="AP89" s="49">
        <f t="shared" si="55"/>
        <v>0</v>
      </c>
      <c r="AQ89" s="50">
        <f t="shared" si="56"/>
        <v>0</v>
      </c>
      <c r="AR89" s="62"/>
      <c r="AS89" s="49">
        <f t="shared" si="57"/>
        <v>0</v>
      </c>
      <c r="AT89" s="50">
        <f t="shared" si="58"/>
        <v>0</v>
      </c>
      <c r="AU89" s="62"/>
      <c r="AV89" s="49">
        <f t="shared" si="59"/>
        <v>0</v>
      </c>
      <c r="AW89" s="50">
        <f t="shared" si="60"/>
        <v>0</v>
      </c>
      <c r="AX89" s="62"/>
      <c r="AY89" s="49">
        <f t="shared" si="61"/>
        <v>0</v>
      </c>
      <c r="AZ89" s="50">
        <f t="shared" si="62"/>
        <v>0</v>
      </c>
      <c r="BA89" s="62"/>
      <c r="BB89" s="49">
        <f t="shared" si="63"/>
        <v>0</v>
      </c>
      <c r="BC89" s="50">
        <f t="shared" si="64"/>
        <v>0</v>
      </c>
      <c r="BD89" s="51">
        <f t="shared" si="65"/>
        <v>0</v>
      </c>
    </row>
    <row r="90" spans="1:56" hidden="1">
      <c r="A90" s="32"/>
      <c r="B90" s="61"/>
      <c r="C90" s="33"/>
      <c r="D90" s="34"/>
      <c r="E90" s="35"/>
      <c r="F90" s="36"/>
      <c r="G90" s="73"/>
      <c r="H90" s="72"/>
      <c r="I90" s="74">
        <f>IF(H90=Tablas!$B$5,Tablas!$C$5,VLOOKUP(H90,Tablas!$B$5:$D$40,2,FALSE))</f>
        <v>1</v>
      </c>
      <c r="J90" s="71">
        <f>IF(I90=0,"",VLOOKUP(I90,Tablas!$C$5:$D$40,2,FALSE))</f>
        <v>0</v>
      </c>
      <c r="K90" s="37" t="str">
        <f t="shared" si="34"/>
        <v>0</v>
      </c>
      <c r="L90" s="38">
        <f t="shared" si="35"/>
        <v>0</v>
      </c>
      <c r="M90" s="38">
        <f t="shared" si="36"/>
        <v>0</v>
      </c>
      <c r="N90" s="38">
        <f t="shared" si="37"/>
        <v>0</v>
      </c>
      <c r="O90" s="38">
        <f t="shared" si="38"/>
        <v>0</v>
      </c>
      <c r="P90" s="38">
        <f t="shared" si="39"/>
        <v>0</v>
      </c>
      <c r="Q90" s="39">
        <v>1</v>
      </c>
      <c r="R90" s="40">
        <f t="shared" si="40"/>
        <v>0</v>
      </c>
      <c r="S90" s="39">
        <v>1</v>
      </c>
      <c r="T90" s="41">
        <f t="shared" si="41"/>
        <v>0</v>
      </c>
      <c r="U90" s="42">
        <f t="shared" si="42"/>
        <v>0</v>
      </c>
      <c r="V90" s="43">
        <f t="shared" si="43"/>
        <v>0</v>
      </c>
      <c r="W90" s="197"/>
      <c r="X90" s="44">
        <f t="shared" si="44"/>
        <v>0</v>
      </c>
      <c r="Y90" s="45">
        <f t="shared" si="45"/>
        <v>0</v>
      </c>
      <c r="Z90" s="46" t="s">
        <v>0</v>
      </c>
      <c r="AA90" s="39">
        <v>1</v>
      </c>
      <c r="AB90" s="47">
        <f t="shared" si="46"/>
        <v>0</v>
      </c>
      <c r="AC90" s="39">
        <v>1</v>
      </c>
      <c r="AD90" s="47">
        <f t="shared" si="47"/>
        <v>0</v>
      </c>
      <c r="AE90" s="39">
        <v>1</v>
      </c>
      <c r="AF90" s="47">
        <f t="shared" si="48"/>
        <v>0</v>
      </c>
      <c r="AG90" s="188"/>
      <c r="AH90" s="194">
        <f t="shared" si="49"/>
        <v>3</v>
      </c>
      <c r="AI90" s="49">
        <f t="shared" si="50"/>
        <v>0</v>
      </c>
      <c r="AJ90" s="50">
        <f t="shared" si="51"/>
        <v>0</v>
      </c>
      <c r="AK90" s="188"/>
      <c r="AL90" s="194">
        <f t="shared" si="52"/>
        <v>3</v>
      </c>
      <c r="AM90" s="49">
        <f t="shared" si="53"/>
        <v>0</v>
      </c>
      <c r="AN90" s="50">
        <f t="shared" si="54"/>
        <v>0</v>
      </c>
      <c r="AO90" s="62"/>
      <c r="AP90" s="49">
        <f t="shared" si="55"/>
        <v>0</v>
      </c>
      <c r="AQ90" s="50">
        <f t="shared" si="56"/>
        <v>0</v>
      </c>
      <c r="AR90" s="62"/>
      <c r="AS90" s="49">
        <f t="shared" si="57"/>
        <v>0</v>
      </c>
      <c r="AT90" s="50">
        <f t="shared" si="58"/>
        <v>0</v>
      </c>
      <c r="AU90" s="62"/>
      <c r="AV90" s="49">
        <f t="shared" si="59"/>
        <v>0</v>
      </c>
      <c r="AW90" s="50">
        <f t="shared" si="60"/>
        <v>0</v>
      </c>
      <c r="AX90" s="62"/>
      <c r="AY90" s="49">
        <f t="shared" si="61"/>
        <v>0</v>
      </c>
      <c r="AZ90" s="50">
        <f t="shared" si="62"/>
        <v>0</v>
      </c>
      <c r="BA90" s="62"/>
      <c r="BB90" s="49">
        <f t="shared" si="63"/>
        <v>0</v>
      </c>
      <c r="BC90" s="50">
        <f t="shared" si="64"/>
        <v>0</v>
      </c>
      <c r="BD90" s="51">
        <f t="shared" si="65"/>
        <v>0</v>
      </c>
    </row>
    <row r="91" spans="1:56" hidden="1">
      <c r="A91" s="32"/>
      <c r="B91" s="61"/>
      <c r="C91" s="33"/>
      <c r="D91" s="34"/>
      <c r="E91" s="35"/>
      <c r="F91" s="36"/>
      <c r="G91" s="73"/>
      <c r="H91" s="72"/>
      <c r="I91" s="74">
        <f>IF(H91=Tablas!$B$5,Tablas!$C$5,VLOOKUP(H91,Tablas!$B$5:$D$40,2,FALSE))</f>
        <v>1</v>
      </c>
      <c r="J91" s="71">
        <f>IF(I91=0,"",VLOOKUP(I91,Tablas!$C$5:$D$40,2,FALSE))</f>
        <v>0</v>
      </c>
      <c r="K91" s="37" t="str">
        <f t="shared" si="34"/>
        <v>0</v>
      </c>
      <c r="L91" s="38">
        <f t="shared" si="35"/>
        <v>0</v>
      </c>
      <c r="M91" s="38">
        <f t="shared" si="36"/>
        <v>0</v>
      </c>
      <c r="N91" s="38">
        <f t="shared" si="37"/>
        <v>0</v>
      </c>
      <c r="O91" s="38">
        <f t="shared" si="38"/>
        <v>0</v>
      </c>
      <c r="P91" s="38">
        <f t="shared" si="39"/>
        <v>0</v>
      </c>
      <c r="Q91" s="39">
        <v>1</v>
      </c>
      <c r="R91" s="40">
        <f t="shared" si="40"/>
        <v>0</v>
      </c>
      <c r="S91" s="39">
        <v>1</v>
      </c>
      <c r="T91" s="41">
        <f t="shared" si="41"/>
        <v>0</v>
      </c>
      <c r="U91" s="42">
        <f t="shared" si="42"/>
        <v>0</v>
      </c>
      <c r="V91" s="43">
        <f t="shared" si="43"/>
        <v>0</v>
      </c>
      <c r="W91" s="197"/>
      <c r="X91" s="44">
        <f t="shared" si="44"/>
        <v>0</v>
      </c>
      <c r="Y91" s="45">
        <f t="shared" si="45"/>
        <v>0</v>
      </c>
      <c r="Z91" s="46" t="s">
        <v>0</v>
      </c>
      <c r="AA91" s="39">
        <v>1</v>
      </c>
      <c r="AB91" s="47">
        <f t="shared" si="46"/>
        <v>0</v>
      </c>
      <c r="AC91" s="39">
        <v>1</v>
      </c>
      <c r="AD91" s="47">
        <f t="shared" si="47"/>
        <v>0</v>
      </c>
      <c r="AE91" s="39">
        <v>1</v>
      </c>
      <c r="AF91" s="47">
        <f t="shared" si="48"/>
        <v>0</v>
      </c>
      <c r="AG91" s="188"/>
      <c r="AH91" s="194">
        <f t="shared" si="49"/>
        <v>3</v>
      </c>
      <c r="AI91" s="49">
        <f t="shared" si="50"/>
        <v>0</v>
      </c>
      <c r="AJ91" s="50">
        <f t="shared" si="51"/>
        <v>0</v>
      </c>
      <c r="AK91" s="188"/>
      <c r="AL91" s="194">
        <f t="shared" si="52"/>
        <v>3</v>
      </c>
      <c r="AM91" s="49">
        <f t="shared" si="53"/>
        <v>0</v>
      </c>
      <c r="AN91" s="50">
        <f t="shared" si="54"/>
        <v>0</v>
      </c>
      <c r="AO91" s="62"/>
      <c r="AP91" s="49">
        <f t="shared" si="55"/>
        <v>0</v>
      </c>
      <c r="AQ91" s="50">
        <f t="shared" si="56"/>
        <v>0</v>
      </c>
      <c r="AR91" s="62"/>
      <c r="AS91" s="49">
        <f t="shared" si="57"/>
        <v>0</v>
      </c>
      <c r="AT91" s="50">
        <f t="shared" si="58"/>
        <v>0</v>
      </c>
      <c r="AU91" s="62"/>
      <c r="AV91" s="49">
        <f t="shared" si="59"/>
        <v>0</v>
      </c>
      <c r="AW91" s="50">
        <f t="shared" si="60"/>
        <v>0</v>
      </c>
      <c r="AX91" s="62"/>
      <c r="AY91" s="49">
        <f t="shared" si="61"/>
        <v>0</v>
      </c>
      <c r="AZ91" s="50">
        <f t="shared" si="62"/>
        <v>0</v>
      </c>
      <c r="BA91" s="62"/>
      <c r="BB91" s="49">
        <f t="shared" si="63"/>
        <v>0</v>
      </c>
      <c r="BC91" s="50">
        <f t="shared" si="64"/>
        <v>0</v>
      </c>
      <c r="BD91" s="51">
        <f t="shared" si="65"/>
        <v>0</v>
      </c>
    </row>
    <row r="92" spans="1:56" hidden="1">
      <c r="A92" s="32"/>
      <c r="B92" s="61"/>
      <c r="C92" s="33"/>
      <c r="D92" s="34"/>
      <c r="E92" s="35"/>
      <c r="F92" s="36"/>
      <c r="G92" s="73"/>
      <c r="H92" s="72"/>
      <c r="I92" s="74">
        <f>IF(H92=Tablas!$B$5,Tablas!$C$5,VLOOKUP(H92,Tablas!$B$5:$D$40,2,FALSE))</f>
        <v>1</v>
      </c>
      <c r="J92" s="71">
        <f>IF(I92=0,"",VLOOKUP(I92,Tablas!$C$5:$D$40,2,FALSE))</f>
        <v>0</v>
      </c>
      <c r="K92" s="37" t="str">
        <f t="shared" si="34"/>
        <v>0</v>
      </c>
      <c r="L92" s="38">
        <f t="shared" si="35"/>
        <v>0</v>
      </c>
      <c r="M92" s="38">
        <f t="shared" si="36"/>
        <v>0</v>
      </c>
      <c r="N92" s="38">
        <f t="shared" si="37"/>
        <v>0</v>
      </c>
      <c r="O92" s="38">
        <f t="shared" si="38"/>
        <v>0</v>
      </c>
      <c r="P92" s="38">
        <f t="shared" si="39"/>
        <v>0</v>
      </c>
      <c r="Q92" s="39">
        <v>1</v>
      </c>
      <c r="R92" s="40">
        <f t="shared" si="40"/>
        <v>0</v>
      </c>
      <c r="S92" s="39">
        <v>1</v>
      </c>
      <c r="T92" s="41">
        <f t="shared" si="41"/>
        <v>0</v>
      </c>
      <c r="U92" s="42">
        <f t="shared" si="42"/>
        <v>0</v>
      </c>
      <c r="V92" s="43">
        <f t="shared" si="43"/>
        <v>0</v>
      </c>
      <c r="W92" s="197"/>
      <c r="X92" s="44">
        <f t="shared" si="44"/>
        <v>0</v>
      </c>
      <c r="Y92" s="45">
        <f t="shared" si="45"/>
        <v>0</v>
      </c>
      <c r="Z92" s="46" t="s">
        <v>0</v>
      </c>
      <c r="AA92" s="39">
        <v>1</v>
      </c>
      <c r="AB92" s="47">
        <f t="shared" si="46"/>
        <v>0</v>
      </c>
      <c r="AC92" s="39">
        <v>1</v>
      </c>
      <c r="AD92" s="47">
        <f t="shared" si="47"/>
        <v>0</v>
      </c>
      <c r="AE92" s="39">
        <v>1</v>
      </c>
      <c r="AF92" s="47">
        <f t="shared" si="48"/>
        <v>0</v>
      </c>
      <c r="AG92" s="188"/>
      <c r="AH92" s="194">
        <f t="shared" si="49"/>
        <v>3</v>
      </c>
      <c r="AI92" s="49">
        <f t="shared" si="50"/>
        <v>0</v>
      </c>
      <c r="AJ92" s="50">
        <f t="shared" si="51"/>
        <v>0</v>
      </c>
      <c r="AK92" s="188"/>
      <c r="AL92" s="194">
        <f t="shared" si="52"/>
        <v>3</v>
      </c>
      <c r="AM92" s="49">
        <f t="shared" si="53"/>
        <v>0</v>
      </c>
      <c r="AN92" s="50">
        <f t="shared" si="54"/>
        <v>0</v>
      </c>
      <c r="AO92" s="62"/>
      <c r="AP92" s="49">
        <f t="shared" si="55"/>
        <v>0</v>
      </c>
      <c r="AQ92" s="50">
        <f t="shared" si="56"/>
        <v>0</v>
      </c>
      <c r="AR92" s="62"/>
      <c r="AS92" s="49">
        <f t="shared" si="57"/>
        <v>0</v>
      </c>
      <c r="AT92" s="50">
        <f t="shared" si="58"/>
        <v>0</v>
      </c>
      <c r="AU92" s="62"/>
      <c r="AV92" s="49">
        <f t="shared" si="59"/>
        <v>0</v>
      </c>
      <c r="AW92" s="50">
        <f t="shared" si="60"/>
        <v>0</v>
      </c>
      <c r="AX92" s="62"/>
      <c r="AY92" s="49">
        <f t="shared" si="61"/>
        <v>0</v>
      </c>
      <c r="AZ92" s="50">
        <f t="shared" si="62"/>
        <v>0</v>
      </c>
      <c r="BA92" s="62"/>
      <c r="BB92" s="49">
        <f t="shared" si="63"/>
        <v>0</v>
      </c>
      <c r="BC92" s="50">
        <f t="shared" si="64"/>
        <v>0</v>
      </c>
      <c r="BD92" s="51">
        <f t="shared" si="65"/>
        <v>0</v>
      </c>
    </row>
    <row r="93" spans="1:56" hidden="1">
      <c r="A93" s="32"/>
      <c r="B93" s="61"/>
      <c r="C93" s="33"/>
      <c r="D93" s="34"/>
      <c r="E93" s="35"/>
      <c r="F93" s="36"/>
      <c r="G93" s="73"/>
      <c r="H93" s="72"/>
      <c r="I93" s="74">
        <f>IF(H93=Tablas!$B$5,Tablas!$C$5,VLOOKUP(H93,Tablas!$B$5:$D$40,2,FALSE))</f>
        <v>1</v>
      </c>
      <c r="J93" s="71">
        <f>IF(I93=0,"",VLOOKUP(I93,Tablas!$C$5:$D$40,2,FALSE))</f>
        <v>0</v>
      </c>
      <c r="K93" s="37" t="str">
        <f t="shared" ref="K93" si="118">IF(G93=0,"0",F93/G93)</f>
        <v>0</v>
      </c>
      <c r="L93" s="38">
        <f t="shared" si="35"/>
        <v>0</v>
      </c>
      <c r="M93" s="38">
        <f t="shared" si="36"/>
        <v>0</v>
      </c>
      <c r="N93" s="38">
        <f t="shared" si="37"/>
        <v>0</v>
      </c>
      <c r="O93" s="38">
        <f t="shared" si="38"/>
        <v>0</v>
      </c>
      <c r="P93" s="38">
        <f t="shared" si="39"/>
        <v>0</v>
      </c>
      <c r="Q93" s="39">
        <v>1</v>
      </c>
      <c r="R93" s="40">
        <f t="shared" ref="R93:R94" si="119">(IF($Y93=6,$K93,)+IF($Y93=7,$K93,)+IF($Y93=12,$K93*2,)+IF($Y93=18,$K93*3,)+IF($Y93=28,$K93*4,0)+IF($Y93=21,$K93*3,)+IF($Y93=42,$K93*6,0)+IF($Y93=14,$K93*2,))*Q93</f>
        <v>0</v>
      </c>
      <c r="S93" s="39">
        <v>1</v>
      </c>
      <c r="T93" s="41">
        <f t="shared" ref="T93:T94" si="120">(IF($Y93=7,$K93,)+IF($Y93=21,$K93*3,)+IF($Y93=42,$K93*6,0)+IF($Y93=28,$K93*4,0)+IF($Y93=14,$K93*2,))*S93</f>
        <v>0</v>
      </c>
      <c r="U93" s="42">
        <f t="shared" ref="U93" si="121">SUM(+L93+M93+N93+O93+P93+R93+T93)</f>
        <v>0</v>
      </c>
      <c r="V93" s="43">
        <f t="shared" ref="V93" si="122">+U93*4.345</f>
        <v>0</v>
      </c>
      <c r="W93" s="197"/>
      <c r="X93" s="44">
        <f t="shared" ref="X93" si="123">IF(V93="","",$X$4*V93)</f>
        <v>0</v>
      </c>
      <c r="Y93" s="45">
        <f t="shared" ref="Y93" si="124">ROUND(J93/4.3452380952381,1)</f>
        <v>0</v>
      </c>
      <c r="Z93" s="46" t="s">
        <v>0</v>
      </c>
      <c r="AA93" s="39">
        <v>1</v>
      </c>
      <c r="AB93" s="47">
        <f t="shared" ref="AB93" si="125">+IF($Z93="M",$U93,IF($Z93="MT",$U93/2,IF(Z93="MN",$U93/2,IF($Z93="MTN",$U93/3,0))))*AA93</f>
        <v>0</v>
      </c>
      <c r="AC93" s="39">
        <v>1</v>
      </c>
      <c r="AD93" s="47">
        <f t="shared" ref="AD93" si="126">+IF($Z93="T",$U93,IF($Z93="MT",$U93/2,IF($Z93="TN",$U93/2,IF($Z93="MTN",$U93/3,0))))*AC93</f>
        <v>0</v>
      </c>
      <c r="AE93" s="39">
        <v>1</v>
      </c>
      <c r="AF93" s="47">
        <f t="shared" ref="AF93" si="127">+IF($Z93="N",$U93,IF($Z93="MN",$U93/2,IF($Z93="TN",$U93/2,IF($Z93="MTN",$U93/3,0))))*AE93</f>
        <v>0</v>
      </c>
      <c r="AG93" s="188"/>
      <c r="AH93" s="194">
        <f t="shared" si="49"/>
        <v>3</v>
      </c>
      <c r="AI93" s="49">
        <f t="shared" ref="AI93:AI94" si="128">IF(AJ$4=0,0,(AG93/AJ$4))</f>
        <v>0</v>
      </c>
      <c r="AJ93" s="50">
        <f t="shared" ref="AJ93:AJ94" si="129">IF(AJ$4=0,0,(AI93*AI$4/12))</f>
        <v>0</v>
      </c>
      <c r="AK93" s="188"/>
      <c r="AL93" s="194">
        <f t="shared" si="52"/>
        <v>3</v>
      </c>
      <c r="AM93" s="49">
        <f t="shared" ref="AM93:AM94" si="130">IF(AN$4=0,0,(AK93/AN$4))</f>
        <v>0</v>
      </c>
      <c r="AN93" s="50">
        <f t="shared" ref="AN93:AN94" si="131">IF(AN$4=0,0,(AM93*AM$4/12))</f>
        <v>0</v>
      </c>
      <c r="AO93" s="62"/>
      <c r="AP93" s="49">
        <f t="shared" ref="AP93:AP94" si="132">IF(AQ$4=0,0,(AO93/AQ$4))</f>
        <v>0</v>
      </c>
      <c r="AQ93" s="50">
        <f t="shared" ref="AQ93:AQ94" si="133">IF(AQ$4=0,0,(AP93*AP$4/12))</f>
        <v>0</v>
      </c>
      <c r="AR93" s="62"/>
      <c r="AS93" s="49">
        <f t="shared" ref="AS93:AS94" si="134">IF(AT$4=0,0,(AR93/AT$4))</f>
        <v>0</v>
      </c>
      <c r="AT93" s="50">
        <f t="shared" ref="AT93:AT94" si="135">IF(AT$4=0,0,(AS93*AS$4/12))</f>
        <v>0</v>
      </c>
      <c r="AU93" s="62"/>
      <c r="AV93" s="49">
        <f t="shared" ref="AV93:AV94" si="136">IF(AW$4=0,0,(AU93/AW$4))</f>
        <v>0</v>
      </c>
      <c r="AW93" s="50">
        <f t="shared" ref="AW93:AW94" si="137">IF(AW$4=0,0,(AV93*AV$4/12))</f>
        <v>0</v>
      </c>
      <c r="AX93" s="62"/>
      <c r="AY93" s="49">
        <f t="shared" ref="AY93:AY94" si="138">IF(AZ$4=0,0,(AX93/AZ$4))</f>
        <v>0</v>
      </c>
      <c r="AZ93" s="50">
        <f t="shared" ref="AZ93:AZ94" si="139">IF(AZ$4=0,0,(AY93*AY$4/12))</f>
        <v>0</v>
      </c>
      <c r="BA93" s="62"/>
      <c r="BB93" s="49">
        <f t="shared" ref="BB93:BB94" si="140">IF(BC$4=0,0,(BA93/BC$4))</f>
        <v>0</v>
      </c>
      <c r="BC93" s="50">
        <f t="shared" ref="BC93:BC94" si="141">IF(BC$4=0,0,(BB93*BB$4/12))</f>
        <v>0</v>
      </c>
      <c r="BD93" s="51">
        <f t="shared" ref="BD93" si="142">+AJ93+AN93+AQ93+AT93+AW93+AZ93+BC93</f>
        <v>0</v>
      </c>
    </row>
    <row r="94" spans="1:56" hidden="1">
      <c r="A94" s="32"/>
      <c r="B94" s="61"/>
      <c r="C94" s="33"/>
      <c r="D94" s="34"/>
      <c r="E94" s="35"/>
      <c r="F94" s="36"/>
      <c r="G94" s="73"/>
      <c r="H94" s="72"/>
      <c r="I94" s="74">
        <f>IF(H94=Tablas!$B$5,Tablas!$C$5,VLOOKUP(H94,Tablas!$B$5:$D$40,2,FALSE))</f>
        <v>1</v>
      </c>
      <c r="J94" s="71">
        <f>IF(I94=0,"",VLOOKUP(I94,Tablas!$C$5:$D$40,2,FALSE))</f>
        <v>0</v>
      </c>
      <c r="K94" s="37" t="str">
        <f t="shared" ref="K94" si="143">IF(G94=0,"0",F94/G94)</f>
        <v>0</v>
      </c>
      <c r="L94" s="38">
        <f t="shared" si="35"/>
        <v>0</v>
      </c>
      <c r="M94" s="38">
        <f t="shared" si="36"/>
        <v>0</v>
      </c>
      <c r="N94" s="38">
        <f t="shared" si="37"/>
        <v>0</v>
      </c>
      <c r="O94" s="38">
        <f t="shared" si="38"/>
        <v>0</v>
      </c>
      <c r="P94" s="38">
        <f t="shared" si="39"/>
        <v>0</v>
      </c>
      <c r="Q94" s="39">
        <v>1</v>
      </c>
      <c r="R94" s="40">
        <f t="shared" si="119"/>
        <v>0</v>
      </c>
      <c r="S94" s="39">
        <v>1</v>
      </c>
      <c r="T94" s="41">
        <f t="shared" si="120"/>
        <v>0</v>
      </c>
      <c r="U94" s="42">
        <f t="shared" ref="U94" si="144">SUM(+L94+M94+N94+O94+P94+R94+T94)</f>
        <v>0</v>
      </c>
      <c r="V94" s="43">
        <f t="shared" ref="V94" si="145">+U94*4.345</f>
        <v>0</v>
      </c>
      <c r="W94" s="197"/>
      <c r="X94" s="44">
        <f t="shared" ref="X94" si="146">IF(V94="","",$X$4*V94)</f>
        <v>0</v>
      </c>
      <c r="Y94" s="45">
        <f t="shared" ref="Y94" si="147">ROUND(J94/4.3452380952381,1)</f>
        <v>0</v>
      </c>
      <c r="Z94" s="46" t="s">
        <v>0</v>
      </c>
      <c r="AA94" s="39">
        <v>1</v>
      </c>
      <c r="AB94" s="47">
        <f t="shared" ref="AB94" si="148">+IF($Z94="M",$U94,IF($Z94="MT",$U94/2,IF(Z94="MN",$U94/2,IF($Z94="MTN",$U94/3,0))))*AA94</f>
        <v>0</v>
      </c>
      <c r="AC94" s="39">
        <v>1</v>
      </c>
      <c r="AD94" s="47">
        <f t="shared" ref="AD94" si="149">+IF($Z94="T",$U94,IF($Z94="MT",$U94/2,IF($Z94="TN",$U94/2,IF($Z94="MTN",$U94/3,0))))*AC94</f>
        <v>0</v>
      </c>
      <c r="AE94" s="39">
        <v>1</v>
      </c>
      <c r="AF94" s="47">
        <f t="shared" ref="AF94" si="150">+IF($Z94="N",$U94,IF($Z94="MN",$U94/2,IF($Z94="TN",$U94/2,IF($Z94="MTN",$U94/3,0))))*AE94</f>
        <v>0</v>
      </c>
      <c r="AG94" s="188"/>
      <c r="AH94" s="194">
        <f t="shared" si="49"/>
        <v>3</v>
      </c>
      <c r="AI94" s="49">
        <f t="shared" si="128"/>
        <v>0</v>
      </c>
      <c r="AJ94" s="50">
        <f t="shared" si="129"/>
        <v>0</v>
      </c>
      <c r="AK94" s="188"/>
      <c r="AL94" s="194">
        <f t="shared" si="52"/>
        <v>3</v>
      </c>
      <c r="AM94" s="49">
        <f t="shared" si="130"/>
        <v>0</v>
      </c>
      <c r="AN94" s="50">
        <f t="shared" si="131"/>
        <v>0</v>
      </c>
      <c r="AO94" s="62"/>
      <c r="AP94" s="49">
        <f t="shared" si="132"/>
        <v>0</v>
      </c>
      <c r="AQ94" s="50">
        <f t="shared" si="133"/>
        <v>0</v>
      </c>
      <c r="AR94" s="62"/>
      <c r="AS94" s="49">
        <f t="shared" si="134"/>
        <v>0</v>
      </c>
      <c r="AT94" s="50">
        <f t="shared" si="135"/>
        <v>0</v>
      </c>
      <c r="AU94" s="62"/>
      <c r="AV94" s="49">
        <f t="shared" si="136"/>
        <v>0</v>
      </c>
      <c r="AW94" s="50">
        <f t="shared" si="137"/>
        <v>0</v>
      </c>
      <c r="AX94" s="62"/>
      <c r="AY94" s="49">
        <f t="shared" si="138"/>
        <v>0</v>
      </c>
      <c r="AZ94" s="50">
        <f t="shared" si="139"/>
        <v>0</v>
      </c>
      <c r="BA94" s="62"/>
      <c r="BB94" s="49">
        <f t="shared" si="140"/>
        <v>0</v>
      </c>
      <c r="BC94" s="50">
        <f t="shared" si="141"/>
        <v>0</v>
      </c>
      <c r="BD94" s="51">
        <f t="shared" ref="BD94" si="151">+AJ94+AN94+AQ94+AT94+AW94+AZ94+BC94</f>
        <v>0</v>
      </c>
    </row>
    <row r="95" spans="1:56" ht="15.75" thickBot="1">
      <c r="A95" s="3"/>
      <c r="B95" s="6"/>
      <c r="C95" s="6"/>
      <c r="D95" s="6"/>
      <c r="E95" s="6"/>
      <c r="F95" s="264">
        <f>SUM(F8:F94)</f>
        <v>5633</v>
      </c>
      <c r="K95" s="52">
        <f t="shared" ref="K95:P95" si="152">SUM(K8:K94)</f>
        <v>0</v>
      </c>
      <c r="L95" s="52">
        <f t="shared" si="152"/>
        <v>0</v>
      </c>
      <c r="M95" s="52">
        <f t="shared" si="152"/>
        <v>0</v>
      </c>
      <c r="N95" s="52">
        <f t="shared" si="152"/>
        <v>0</v>
      </c>
      <c r="O95" s="52">
        <f t="shared" si="152"/>
        <v>0</v>
      </c>
      <c r="P95" s="52">
        <f t="shared" si="152"/>
        <v>0</v>
      </c>
      <c r="Q95" s="52"/>
      <c r="R95" s="52">
        <f>SUM(R8:R94)</f>
        <v>0</v>
      </c>
      <c r="S95" s="52"/>
      <c r="T95" s="52">
        <f>SUM(T8:T94)</f>
        <v>0</v>
      </c>
      <c r="U95" s="52">
        <f>SUM(U8:U94)</f>
        <v>0</v>
      </c>
      <c r="V95" s="52">
        <f>SUM(V8:V94)</f>
        <v>0</v>
      </c>
      <c r="W95" s="52"/>
      <c r="X95" s="52">
        <f>SUM(X8:X94)</f>
        <v>0</v>
      </c>
      <c r="Y95" s="53"/>
      <c r="Z95" s="53"/>
      <c r="AA95" s="53"/>
      <c r="AB95" s="52">
        <f>SUM(AB8:AB94)</f>
        <v>0</v>
      </c>
      <c r="AC95" s="52"/>
      <c r="AD95" s="52">
        <f>SUM(AD8:AD94)</f>
        <v>0</v>
      </c>
      <c r="AE95" s="52"/>
      <c r="AF95" s="52">
        <f>SUM(AF8:AF94)</f>
        <v>0</v>
      </c>
      <c r="AG95" s="54">
        <f>SUM(AG8:AG94)</f>
        <v>72</v>
      </c>
      <c r="AH95" s="54"/>
      <c r="AI95" s="54"/>
      <c r="AJ95" s="55">
        <f>SUM(AJ8:AJ94)</f>
        <v>0</v>
      </c>
      <c r="AK95" s="54">
        <f>SUM(AK8:AK94)</f>
        <v>802</v>
      </c>
      <c r="AL95" s="54"/>
      <c r="AM95" s="54"/>
      <c r="AN95" s="55">
        <f>SUM(AN8:AN94)</f>
        <v>0</v>
      </c>
      <c r="AO95" s="54">
        <f>SUM(AO8:AO94)</f>
        <v>3583</v>
      </c>
      <c r="AP95" s="54"/>
      <c r="AQ95" s="55">
        <f>SUM(AQ8:AQ94)</f>
        <v>0</v>
      </c>
      <c r="AR95" s="54">
        <f>SUM(AR8:AR94)</f>
        <v>0</v>
      </c>
      <c r="AS95" s="54"/>
      <c r="AT95" s="55">
        <f>SUM(AT8:AT94)</f>
        <v>0</v>
      </c>
      <c r="AU95" s="54">
        <f>SUM(AU8:AU94)</f>
        <v>0</v>
      </c>
      <c r="AV95" s="54"/>
      <c r="AW95" s="55">
        <f>SUM(AW8:AW94)</f>
        <v>0</v>
      </c>
      <c r="AX95" s="54">
        <f>SUM(AX8:AX94)</f>
        <v>2066</v>
      </c>
      <c r="AY95" s="54"/>
      <c r="AZ95" s="55">
        <f>SUM(AZ8:AZ94)</f>
        <v>0</v>
      </c>
      <c r="BA95" s="54">
        <f>SUM(BA8:BA94)</f>
        <v>401</v>
      </c>
      <c r="BB95" s="54"/>
      <c r="BC95" s="55">
        <f>SUM(BC8:BC94)</f>
        <v>0</v>
      </c>
      <c r="BD95" s="52">
        <f>SUM(BD8:BD94)</f>
        <v>0</v>
      </c>
    </row>
    <row r="96" spans="1:56" ht="15.75" hidden="1" thickBot="1">
      <c r="AB96" s="289">
        <f>SUM(AB95:AF95)</f>
        <v>0</v>
      </c>
      <c r="AC96" s="290"/>
      <c r="AD96" s="290"/>
      <c r="AE96" s="290"/>
      <c r="AF96" s="291"/>
      <c r="AG96" s="292">
        <f>+AJ95/4.345</f>
        <v>0</v>
      </c>
      <c r="AH96" s="292"/>
      <c r="AI96" s="292"/>
      <c r="AJ96" s="292"/>
      <c r="AK96" s="292">
        <f>+AN95/4.345</f>
        <v>0</v>
      </c>
      <c r="AL96" s="292"/>
      <c r="AM96" s="292"/>
      <c r="AN96" s="292"/>
      <c r="AO96" s="292">
        <f>+AQ95/4.345</f>
        <v>0</v>
      </c>
      <c r="AP96" s="292"/>
      <c r="AQ96" s="292"/>
      <c r="AR96" s="292">
        <f>+AT95/4.345</f>
        <v>0</v>
      </c>
      <c r="AS96" s="292"/>
      <c r="AT96" s="292"/>
      <c r="AU96" s="292">
        <f>+AW95/4.345</f>
        <v>0</v>
      </c>
      <c r="AV96" s="292"/>
      <c r="AW96" s="292"/>
      <c r="AX96" s="292">
        <f>+AZ95/4.345</f>
        <v>0</v>
      </c>
      <c r="AY96" s="292"/>
      <c r="AZ96" s="292"/>
      <c r="BA96" s="292">
        <f>+BC95/4.345</f>
        <v>0</v>
      </c>
      <c r="BB96" s="292"/>
      <c r="BC96" s="292"/>
      <c r="BD96" s="284" t="s">
        <v>4</v>
      </c>
    </row>
    <row r="97" spans="7:56" ht="16.5" thickTop="1" thickBot="1">
      <c r="AG97" s="286" t="s">
        <v>3</v>
      </c>
      <c r="AH97" s="286"/>
      <c r="AI97" s="286"/>
      <c r="AJ97" s="286"/>
      <c r="AK97" s="286"/>
      <c r="AL97" s="286"/>
      <c r="AM97" s="286"/>
      <c r="AN97" s="286"/>
      <c r="AO97" s="286"/>
      <c r="AP97" s="286"/>
      <c r="AQ97" s="286"/>
      <c r="AR97" s="286"/>
      <c r="AS97" s="286"/>
      <c r="AT97" s="286"/>
      <c r="AU97" s="286"/>
      <c r="AV97" s="286"/>
      <c r="AW97" s="286"/>
      <c r="AX97" s="286"/>
      <c r="AY97" s="286"/>
      <c r="AZ97" s="286"/>
      <c r="BA97" s="286"/>
      <c r="BB97" s="286"/>
      <c r="BC97" s="287"/>
      <c r="BD97" s="285"/>
    </row>
    <row r="99" spans="7:56">
      <c r="G99" s="56"/>
      <c r="H99" s="56"/>
      <c r="I99" s="56"/>
      <c r="J99" s="56"/>
    </row>
  </sheetData>
  <sheetProtection algorithmName="SHA-512" hashValue="ANtDCSpBo+vsgL7kwMXXkhZVDdSOHyoLxl0L5ruY1iCKylElOZDCWHFAQbNZmkF01j4LruVtVYedkZ2u+FdX3Q==" saltValue="yThze9RteKNkZQzJNqTpoA==" spinCount="100000" sheet="1" selectLockedCells="1" autoFilter="0"/>
  <autoFilter ref="B7:BD96">
    <filterColumn colId="4">
      <customFilters>
        <customFilter operator="notEqual" val=" "/>
      </customFilters>
    </filterColumn>
  </autoFilter>
  <mergeCells count="48">
    <mergeCell ref="B1:C1"/>
    <mergeCell ref="B3:D3"/>
    <mergeCell ref="AG3:AJ3"/>
    <mergeCell ref="AK3:AN3"/>
    <mergeCell ref="AO3:AQ3"/>
    <mergeCell ref="AC6:AD6"/>
    <mergeCell ref="AE6:AF6"/>
    <mergeCell ref="AU3:AW3"/>
    <mergeCell ref="AX3:AZ3"/>
    <mergeCell ref="BA3:BC3"/>
    <mergeCell ref="AG4:AG5"/>
    <mergeCell ref="AI4:AI5"/>
    <mergeCell ref="AJ4:AJ5"/>
    <mergeCell ref="AK4:AK5"/>
    <mergeCell ref="AM4:AM5"/>
    <mergeCell ref="AP4:AP5"/>
    <mergeCell ref="AQ4:AQ5"/>
    <mergeCell ref="AN4:AN5"/>
    <mergeCell ref="AO4:AO5"/>
    <mergeCell ref="AH4:AH5"/>
    <mergeCell ref="AL4:AL5"/>
    <mergeCell ref="AX96:AZ96"/>
    <mergeCell ref="BA96:BC96"/>
    <mergeCell ref="AR4:AR5"/>
    <mergeCell ref="AS4:AS5"/>
    <mergeCell ref="AT4:AT5"/>
    <mergeCell ref="BB4:BB5"/>
    <mergeCell ref="BC4:BC5"/>
    <mergeCell ref="AY4:AY5"/>
    <mergeCell ref="AZ4:AZ5"/>
    <mergeCell ref="BA4:BA5"/>
    <mergeCell ref="AX4:AX5"/>
    <mergeCell ref="BD96:BD97"/>
    <mergeCell ref="AG97:BC97"/>
    <mergeCell ref="P1:AB1"/>
    <mergeCell ref="AB96:AF96"/>
    <mergeCell ref="AG96:AJ96"/>
    <mergeCell ref="AK96:AN96"/>
    <mergeCell ref="AO96:AQ96"/>
    <mergeCell ref="AR96:AT96"/>
    <mergeCell ref="AU96:AW96"/>
    <mergeCell ref="AR3:AT3"/>
    <mergeCell ref="BD4:BD5"/>
    <mergeCell ref="Y5:AF5"/>
    <mergeCell ref="AA6:AB6"/>
    <mergeCell ref="AV4:AV5"/>
    <mergeCell ref="AW4:AW5"/>
    <mergeCell ref="AU4:AU5"/>
  </mergeCells>
  <phoneticPr fontId="76" type="noConversion"/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H8:H94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 filterMode="1">
    <pageSetUpPr fitToPage="1"/>
  </sheetPr>
  <dimension ref="A1:BD107"/>
  <sheetViews>
    <sheetView workbookViewId="0">
      <pane xSplit="6" ySplit="7" topLeftCell="L8" activePane="bottomRight" state="frozen"/>
      <selection sqref="A1:AE1"/>
      <selection pane="topRight" sqref="A1:AE1"/>
      <selection pane="bottomLeft" sqref="A1:AE1"/>
      <selection pane="bottomRight" activeCell="AJ4" sqref="AJ4:AJ5"/>
    </sheetView>
  </sheetViews>
  <sheetFormatPr defaultColWidth="11.42578125" defaultRowHeight="15"/>
  <cols>
    <col min="1" max="1" width="2.85546875" style="2" customWidth="1"/>
    <col min="2" max="2" width="22.28515625" style="2" customWidth="1"/>
    <col min="3" max="3" width="10.42578125" style="2" bestFit="1" customWidth="1"/>
    <col min="4" max="4" width="19.5703125" style="2" customWidth="1"/>
    <col min="5" max="5" width="9.5703125" style="2" customWidth="1"/>
    <col min="6" max="6" width="10.42578125" style="2" bestFit="1" customWidth="1"/>
    <col min="7" max="7" width="8" style="2" bestFit="1" customWidth="1"/>
    <col min="8" max="8" width="18.28515625" style="2" customWidth="1"/>
    <col min="9" max="9" width="3" style="2" hidden="1" customWidth="1"/>
    <col min="10" max="10" width="4.140625" style="2" hidden="1" customWidth="1"/>
    <col min="11" max="11" width="6.5703125" style="2" bestFit="1" customWidth="1"/>
    <col min="12" max="12" width="5.42578125" style="2" bestFit="1" customWidth="1"/>
    <col min="13" max="16" width="8.42578125" style="2" customWidth="1"/>
    <col min="17" max="17" width="4.85546875" style="2" bestFit="1" customWidth="1"/>
    <col min="18" max="18" width="8.42578125" style="2" customWidth="1"/>
    <col min="19" max="19" width="4.85546875" style="2" bestFit="1" customWidth="1"/>
    <col min="20" max="20" width="8.42578125" style="2" customWidth="1"/>
    <col min="21" max="21" width="9.28515625" style="2" customWidth="1"/>
    <col min="22" max="22" width="8.42578125" style="2" bestFit="1" customWidth="1"/>
    <col min="23" max="23" width="8.42578125" style="2" customWidth="1"/>
    <col min="24" max="24" width="9.28515625" style="2" bestFit="1" customWidth="1"/>
    <col min="25" max="25" width="4.7109375" style="2" customWidth="1"/>
    <col min="26" max="26" width="4.140625" style="2" bestFit="1" customWidth="1"/>
    <col min="27" max="27" width="5" style="2" bestFit="1" customWidth="1"/>
    <col min="28" max="28" width="7.140625" style="2" bestFit="1" customWidth="1"/>
    <col min="29" max="29" width="7.140625" style="2" customWidth="1"/>
    <col min="30" max="30" width="7.28515625" style="2" bestFit="1" customWidth="1"/>
    <col min="31" max="31" width="7.28515625" style="2" customWidth="1"/>
    <col min="32" max="32" width="5.7109375" style="2" bestFit="1" customWidth="1"/>
    <col min="33" max="33" width="7" style="2" bestFit="1" customWidth="1"/>
    <col min="34" max="34" width="7" style="2" customWidth="1"/>
    <col min="35" max="35" width="5.5703125" style="2" bestFit="1" customWidth="1"/>
    <col min="36" max="36" width="10.28515625" style="2" bestFit="1" customWidth="1"/>
    <col min="37" max="37" width="7.140625" style="2" bestFit="1" customWidth="1"/>
    <col min="38" max="38" width="7.140625" style="2" customWidth="1"/>
    <col min="39" max="39" width="6.140625" style="2" bestFit="1" customWidth="1"/>
    <col min="40" max="40" width="10.28515625" style="2" bestFit="1" customWidth="1"/>
    <col min="41" max="41" width="10.42578125" style="2" customWidth="1"/>
    <col min="42" max="42" width="6" style="2" bestFit="1" customWidth="1"/>
    <col min="43" max="43" width="9.5703125" style="2" bestFit="1" customWidth="1"/>
    <col min="44" max="44" width="7.140625" style="2" customWidth="1"/>
    <col min="45" max="45" width="6.140625" style="2" customWidth="1"/>
    <col min="46" max="46" width="9.5703125" style="2" customWidth="1"/>
    <col min="47" max="47" width="8.42578125" style="2" hidden="1" customWidth="1"/>
    <col min="48" max="48" width="7" style="2" hidden="1" customWidth="1"/>
    <col min="49" max="49" width="9.5703125" style="2" hidden="1" customWidth="1"/>
    <col min="50" max="50" width="8.42578125" style="2" bestFit="1" customWidth="1"/>
    <col min="51" max="51" width="7" style="2" bestFit="1" customWidth="1"/>
    <col min="52" max="52" width="9.5703125" style="2" bestFit="1" customWidth="1"/>
    <col min="53" max="53" width="6.85546875" style="2" customWidth="1"/>
    <col min="54" max="54" width="6.140625" style="2" customWidth="1"/>
    <col min="55" max="55" width="9.5703125" style="2" customWidth="1"/>
    <col min="56" max="56" width="13.7109375" style="2" bestFit="1" customWidth="1"/>
    <col min="57" max="16384" width="11.42578125" style="2"/>
  </cols>
  <sheetData>
    <row r="1" spans="1:56" ht="34.5" thickBot="1">
      <c r="A1" s="7"/>
      <c r="B1" s="274" t="s">
        <v>21</v>
      </c>
      <c r="C1" s="274"/>
      <c r="E1" s="8" t="str">
        <f>+'2'!E1</f>
        <v>Ajuntament de Matadepera</v>
      </c>
      <c r="F1" s="9"/>
      <c r="G1" s="9"/>
      <c r="H1" s="9"/>
      <c r="I1" s="9"/>
      <c r="J1" s="9"/>
      <c r="K1" s="9"/>
      <c r="L1" s="9"/>
      <c r="M1" s="10"/>
      <c r="N1" s="9"/>
      <c r="O1" s="9"/>
      <c r="P1" s="288" t="str">
        <f>+'Resumen Estudio'!D18</f>
        <v>Halterofília</v>
      </c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11"/>
      <c r="AD1" s="11"/>
      <c r="AE1" s="11"/>
      <c r="AF1" s="11"/>
      <c r="AG1" s="57"/>
      <c r="AH1" s="57"/>
      <c r="AI1" s="57"/>
      <c r="AJ1" s="58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ht="15.75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ht="30.75" customHeight="1" thickBot="1">
      <c r="A3" s="7"/>
      <c r="B3" s="309" t="str">
        <f>+'2'!B3:D3</f>
        <v>Annex 4</v>
      </c>
      <c r="C3" s="309"/>
      <c r="D3" s="30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9" t="s">
        <v>12</v>
      </c>
      <c r="Y3" s="13"/>
      <c r="Z3" s="13"/>
      <c r="AA3" s="13"/>
      <c r="AB3" s="13"/>
      <c r="AC3" s="13"/>
      <c r="AD3" s="13"/>
      <c r="AE3" s="13"/>
      <c r="AF3" s="13"/>
      <c r="AG3" s="293" t="str">
        <f>'1'!AG3</f>
        <v>Vidres interiors</v>
      </c>
      <c r="AH3" s="293"/>
      <c r="AI3" s="293"/>
      <c r="AJ3" s="293"/>
      <c r="AK3" s="293" t="str">
        <f>'1'!AK3</f>
        <v>Vidres perimetre</v>
      </c>
      <c r="AL3" s="293"/>
      <c r="AM3" s="293"/>
      <c r="AN3" s="293"/>
      <c r="AO3" s="293" t="str">
        <f>'1'!AO3</f>
        <v>Punts de llum i difusors d'aire</v>
      </c>
      <c r="AP3" s="293"/>
      <c r="AQ3" s="293"/>
      <c r="AR3" s="293" t="str">
        <f>'1'!AR3</f>
        <v>Neteja de cadires i moquetes</v>
      </c>
      <c r="AS3" s="293"/>
      <c r="AT3" s="293"/>
      <c r="AU3" s="293" t="str">
        <f>'1'!AU3</f>
        <v>Neteja de Sostres</v>
      </c>
      <c r="AV3" s="293"/>
      <c r="AW3" s="293"/>
      <c r="AX3" s="293" t="str">
        <f>'1'!AX3</f>
        <v>Tractament de Terres</v>
      </c>
      <c r="AY3" s="293"/>
      <c r="AZ3" s="293"/>
      <c r="BA3" s="293" t="str">
        <f>'1'!BA3</f>
        <v>Neteja de Persianes</v>
      </c>
      <c r="BB3" s="293"/>
      <c r="BC3" s="293"/>
      <c r="BD3" s="19" t="s">
        <v>4</v>
      </c>
    </row>
    <row r="4" spans="1:56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+L103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160">
        <f>+'Resumen Estudio'!H18</f>
        <v>11.25</v>
      </c>
      <c r="Y4" s="23"/>
      <c r="Z4" s="23"/>
      <c r="AA4" s="23"/>
      <c r="AB4" s="23"/>
      <c r="AC4" s="23"/>
      <c r="AD4" s="23"/>
      <c r="AE4" s="23"/>
      <c r="AF4" s="23"/>
      <c r="AG4" s="304"/>
      <c r="AH4" s="304"/>
      <c r="AI4" s="302">
        <f>'1'!AI4</f>
        <v>3</v>
      </c>
      <c r="AJ4" s="303">
        <f>'1'!AJ4</f>
        <v>0</v>
      </c>
      <c r="AK4" s="304"/>
      <c r="AL4" s="304"/>
      <c r="AM4" s="302">
        <f>'1'!AM4</f>
        <v>3</v>
      </c>
      <c r="AN4" s="303">
        <f>'1'!AN4</f>
        <v>0</v>
      </c>
      <c r="AO4" s="304" t="str">
        <f>'1'!AO4</f>
        <v>Freq</v>
      </c>
      <c r="AP4" s="302">
        <f>'1'!AP4</f>
        <v>1</v>
      </c>
      <c r="AQ4" s="303">
        <f>'1'!AQ4</f>
        <v>0</v>
      </c>
      <c r="AR4" s="304" t="str">
        <f>'1'!AR4</f>
        <v>Freq</v>
      </c>
      <c r="AS4" s="302">
        <f>'1'!AS4</f>
        <v>1</v>
      </c>
      <c r="AT4" s="303">
        <f>'1'!AT4</f>
        <v>0</v>
      </c>
      <c r="AU4" s="304" t="str">
        <f>'1'!AU4</f>
        <v>Freq</v>
      </c>
      <c r="AV4" s="302">
        <f>'1'!AV4</f>
        <v>1</v>
      </c>
      <c r="AW4" s="303">
        <f>'1'!AW4</f>
        <v>50</v>
      </c>
      <c r="AX4" s="304" t="str">
        <f>'1'!AX4</f>
        <v>Freq</v>
      </c>
      <c r="AY4" s="302">
        <f>'1'!AY4</f>
        <v>1</v>
      </c>
      <c r="AZ4" s="303">
        <f>'1'!AZ4</f>
        <v>0</v>
      </c>
      <c r="BA4" s="304" t="str">
        <f>'1'!BA4</f>
        <v>Freq</v>
      </c>
      <c r="BB4" s="302">
        <f>'1'!BB4</f>
        <v>1</v>
      </c>
      <c r="BC4" s="303">
        <f>'1'!BC4</f>
        <v>0</v>
      </c>
      <c r="BD4" s="294">
        <f>BD103</f>
        <v>0</v>
      </c>
    </row>
    <row r="5" spans="1:56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96" t="s">
        <v>7</v>
      </c>
      <c r="Z5" s="297"/>
      <c r="AA5" s="298"/>
      <c r="AB5" s="298"/>
      <c r="AC5" s="297"/>
      <c r="AD5" s="297"/>
      <c r="AE5" s="297"/>
      <c r="AF5" s="299"/>
      <c r="AG5" s="304"/>
      <c r="AH5" s="304"/>
      <c r="AI5" s="302"/>
      <c r="AJ5" s="303"/>
      <c r="AK5" s="304"/>
      <c r="AL5" s="304"/>
      <c r="AM5" s="302"/>
      <c r="AN5" s="303"/>
      <c r="AO5" s="304"/>
      <c r="AP5" s="302"/>
      <c r="AQ5" s="303"/>
      <c r="AR5" s="304"/>
      <c r="AS5" s="302"/>
      <c r="AT5" s="303"/>
      <c r="AU5" s="304"/>
      <c r="AV5" s="302"/>
      <c r="AW5" s="303"/>
      <c r="AX5" s="304"/>
      <c r="AY5" s="302"/>
      <c r="AZ5" s="303"/>
      <c r="BA5" s="304"/>
      <c r="BB5" s="302"/>
      <c r="BC5" s="303"/>
      <c r="BD5" s="295"/>
    </row>
    <row r="6" spans="1:56" ht="30.75" customHeight="1" thickBot="1">
      <c r="A6" s="24"/>
      <c r="B6" s="141" t="s">
        <v>22</v>
      </c>
      <c r="C6" s="141" t="s">
        <v>8</v>
      </c>
      <c r="D6" s="141" t="s">
        <v>5</v>
      </c>
      <c r="E6" s="141" t="s">
        <v>23</v>
      </c>
      <c r="F6" s="141" t="s">
        <v>9</v>
      </c>
      <c r="G6" s="141" t="s">
        <v>24</v>
      </c>
      <c r="H6" s="141" t="s">
        <v>25</v>
      </c>
      <c r="I6" s="141"/>
      <c r="J6" s="141"/>
      <c r="K6" s="141" t="s">
        <v>26</v>
      </c>
      <c r="L6" s="141" t="s">
        <v>27</v>
      </c>
      <c r="M6" s="141" t="s">
        <v>28</v>
      </c>
      <c r="N6" s="141" t="s">
        <v>29</v>
      </c>
      <c r="O6" s="141" t="s">
        <v>30</v>
      </c>
      <c r="P6" s="141" t="s">
        <v>31</v>
      </c>
      <c r="Q6" s="141"/>
      <c r="R6" s="141" t="s">
        <v>37</v>
      </c>
      <c r="S6" s="141"/>
      <c r="T6" s="141" t="s">
        <v>38</v>
      </c>
      <c r="U6" s="141" t="s">
        <v>32</v>
      </c>
      <c r="V6" s="141" t="s">
        <v>33</v>
      </c>
      <c r="W6" s="142" t="s">
        <v>52</v>
      </c>
      <c r="X6" s="141" t="s">
        <v>34</v>
      </c>
      <c r="Y6" s="141" t="s">
        <v>10</v>
      </c>
      <c r="Z6" s="141" t="s">
        <v>35</v>
      </c>
      <c r="AA6" s="322" t="s">
        <v>36</v>
      </c>
      <c r="AB6" s="323"/>
      <c r="AC6" s="324" t="s">
        <v>39</v>
      </c>
      <c r="AD6" s="325"/>
      <c r="AE6" s="324" t="s">
        <v>40</v>
      </c>
      <c r="AF6" s="326"/>
      <c r="AG6" s="25" t="s">
        <v>97</v>
      </c>
      <c r="AH6" s="25" t="s">
        <v>6</v>
      </c>
      <c r="AI6" s="25" t="s">
        <v>11</v>
      </c>
      <c r="AJ6" s="25" t="s">
        <v>45</v>
      </c>
      <c r="AK6" s="25" t="s">
        <v>97</v>
      </c>
      <c r="AL6" s="25" t="s">
        <v>6</v>
      </c>
      <c r="AM6" s="25" t="s">
        <v>11</v>
      </c>
      <c r="AN6" s="25" t="s">
        <v>45</v>
      </c>
      <c r="AO6" s="25" t="s">
        <v>97</v>
      </c>
      <c r="AP6" s="25" t="str">
        <f>+'1'!AP6</f>
        <v>H/V</v>
      </c>
      <c r="AQ6" s="25" t="str">
        <f>+'1'!AQ6</f>
        <v>Hores/mes</v>
      </c>
      <c r="AR6" s="25" t="s">
        <v>97</v>
      </c>
      <c r="AS6" s="25" t="str">
        <f>+'1'!AS6</f>
        <v>H/V</v>
      </c>
      <c r="AT6" s="25" t="str">
        <f>+'1'!AT6</f>
        <v>Hores/mes</v>
      </c>
      <c r="AU6" s="25" t="s">
        <v>97</v>
      </c>
      <c r="AV6" s="25" t="str">
        <f>+'1'!AV6</f>
        <v>H/V</v>
      </c>
      <c r="AW6" s="25" t="str">
        <f>+'1'!AW6</f>
        <v>Hores/mes</v>
      </c>
      <c r="AX6" s="25" t="s">
        <v>97</v>
      </c>
      <c r="AY6" s="25" t="str">
        <f>+'1'!AY6</f>
        <v>H/V</v>
      </c>
      <c r="AZ6" s="25" t="str">
        <f>+'1'!AZ6</f>
        <v>Hores/mes</v>
      </c>
      <c r="BA6" s="25" t="s">
        <v>97</v>
      </c>
      <c r="BB6" s="25" t="str">
        <f>+'1'!BB6</f>
        <v>H/V</v>
      </c>
      <c r="BC6" s="25" t="str">
        <f>+'1'!BC6</f>
        <v>Hores/mes</v>
      </c>
      <c r="BD6" s="28" t="s">
        <v>4</v>
      </c>
    </row>
    <row r="7" spans="1:56">
      <c r="A7" s="24"/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29"/>
      <c r="AH7" s="29"/>
      <c r="AI7" s="30"/>
      <c r="AJ7" s="31"/>
      <c r="AK7" s="29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29"/>
      <c r="BB7" s="30"/>
      <c r="BC7" s="31"/>
      <c r="BD7" s="60"/>
    </row>
    <row r="8" spans="1:56">
      <c r="A8" s="32">
        <v>15</v>
      </c>
      <c r="B8" s="169" t="s">
        <v>444</v>
      </c>
      <c r="C8" s="170" t="s">
        <v>205</v>
      </c>
      <c r="D8" s="34" t="s">
        <v>212</v>
      </c>
      <c r="E8" s="35" t="s">
        <v>275</v>
      </c>
      <c r="F8" s="36">
        <v>5.25</v>
      </c>
      <c r="G8" s="73"/>
      <c r="H8" s="72" t="s">
        <v>130</v>
      </c>
      <c r="I8" s="74">
        <f>IF(H8=Tablas!$B$5,Tablas!$C$5,VLOOKUP(H8,Tablas!$B$5:$D$40,2,FALSE))</f>
        <v>7</v>
      </c>
      <c r="J8" s="71">
        <f>IF(I8=0,"",VLOOKUP(I8,Tablas!$C$5:$D$40,2,FALSE))</f>
        <v>30.416666666666668</v>
      </c>
      <c r="K8" s="37" t="str">
        <f t="shared" ref="K8:K56" si="1">IF(G8=0,"0",F8/G8)</f>
        <v>0</v>
      </c>
      <c r="L8" s="38">
        <f t="shared" ref="L8:L56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56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56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56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56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56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56" si="8">(IF($Y8=7,$K8,)+IF($Y8=21,$K8*3,)+IF($Y8=42,$K8*6,0)+IF($Y8=28,$K8*4,0)+IF($Y8=14,$K8*2,))*S8</f>
        <v>0</v>
      </c>
      <c r="U8" s="42">
        <f t="shared" ref="U8:U56" si="9">SUM(+L8+M8+N8+O8+P8+R8+T8)</f>
        <v>0</v>
      </c>
      <c r="V8" s="43">
        <f t="shared" ref="V8:V56" si="10">+U8*4.345</f>
        <v>0</v>
      </c>
      <c r="W8" s="193">
        <f t="shared" ref="W8:W39" si="11">$X$4</f>
        <v>11.25</v>
      </c>
      <c r="X8" s="44">
        <f t="shared" ref="X8" si="12">IF(V8="","",W8*V8)</f>
        <v>0</v>
      </c>
      <c r="Y8" s="45">
        <f t="shared" ref="Y8:Y56" si="13">ROUND(J8/4.3452380952381,1)</f>
        <v>7</v>
      </c>
      <c r="Z8" s="193" t="s">
        <v>0</v>
      </c>
      <c r="AA8" s="193">
        <v>1</v>
      </c>
      <c r="AB8" s="47">
        <f t="shared" ref="AB8:AB56" si="14">+IF($Z8="M",$U8,IF($Z8="MT",$U8/2,IF(Z8="MN",$U8/2,IF($Z8="MTN",$U8/3,0))))*AA8</f>
        <v>0</v>
      </c>
      <c r="AC8" s="39">
        <v>1</v>
      </c>
      <c r="AD8" s="47">
        <f t="shared" ref="AD8:AD56" si="15">+IF($Z8="T",$U8,IF($Z8="MT",$U8/2,IF($Z8="TN",$U8/2,IF($Z8="MTN",$U8/3,0))))*AC8</f>
        <v>0</v>
      </c>
      <c r="AE8" s="39">
        <v>1</v>
      </c>
      <c r="AF8" s="47">
        <f t="shared" ref="AF8:AF56" si="16">+IF($Z8="N",$U8,IF($Z8="MN",$U8/2,IF($Z8="TN",$U8/2,IF($Z8="MTN",$U8/3,0))))*AE8</f>
        <v>0</v>
      </c>
      <c r="AG8" s="188"/>
      <c r="AH8" s="194">
        <f t="shared" ref="AH8:AH56" si="17">+$AI$4</f>
        <v>3</v>
      </c>
      <c r="AI8" s="49">
        <f t="shared" ref="AI8:AI56" si="18">IF(AJ$4=0,0,(AG8/AJ$4))</f>
        <v>0</v>
      </c>
      <c r="AJ8" s="50">
        <f t="shared" ref="AJ8:AJ56" si="19">IF(AJ$4=0,0,(AI8*AI$4/12))</f>
        <v>0</v>
      </c>
      <c r="AK8" s="188"/>
      <c r="AL8" s="194">
        <f t="shared" ref="AL8:AL56" si="20">+$AM$4</f>
        <v>3</v>
      </c>
      <c r="AM8" s="49">
        <f>IF(AN$4=0,0,(AK8/AN$4))</f>
        <v>0</v>
      </c>
      <c r="AN8" s="50">
        <f>IF(AN$4=0,0,(AM8*AM$4/12))</f>
        <v>0</v>
      </c>
      <c r="AO8" s="188">
        <v>5.25</v>
      </c>
      <c r="AP8" s="49">
        <f t="shared" ref="AP8:AP56" si="21">IF(AQ$4=0,0,(AO8/AQ$4))</f>
        <v>0</v>
      </c>
      <c r="AQ8" s="50">
        <f t="shared" ref="AQ8:AQ56" si="22">IF(AQ$4=0,0,(AP8*AP$4/12))</f>
        <v>0</v>
      </c>
      <c r="AR8" s="188"/>
      <c r="AS8" s="49">
        <f t="shared" ref="AS8:AS56" si="23">IF(AT$4=0,0,(AR8/AT$4))</f>
        <v>0</v>
      </c>
      <c r="AT8" s="50">
        <f t="shared" ref="AT8:AT56" si="24">IF(AT$4=0,0,(AS8*AS$4/12))</f>
        <v>0</v>
      </c>
      <c r="AU8" s="62"/>
      <c r="AV8" s="49">
        <f t="shared" ref="AV8:AV56" si="25">IF(AW$4=0,0,(AU8/AW$4))</f>
        <v>0</v>
      </c>
      <c r="AW8" s="50">
        <f t="shared" ref="AW8:AW56" si="26">IF(AW$4=0,0,(AV8*AV$4/12))</f>
        <v>0</v>
      </c>
      <c r="AX8" s="188">
        <v>5.25</v>
      </c>
      <c r="AY8" s="49">
        <f t="shared" ref="AY8:AY56" si="27">IF(AZ$4=0,0,(AX8/AZ$4))</f>
        <v>0</v>
      </c>
      <c r="AZ8" s="50">
        <f t="shared" ref="AZ8:AZ56" si="28">IF(AZ$4=0,0,(AY8*AY$4/12))</f>
        <v>0</v>
      </c>
      <c r="BA8" s="188">
        <v>0</v>
      </c>
      <c r="BB8" s="49">
        <f t="shared" ref="BB8:BB56" si="29">IF(BC$4=0,0,(BA8/BC$4))</f>
        <v>0</v>
      </c>
      <c r="BC8" s="50">
        <f t="shared" ref="BC8:BC56" si="30">IF(BC$4=0,0,(BB8*BB$4/12))</f>
        <v>0</v>
      </c>
      <c r="BD8" s="51">
        <f t="shared" ref="BD8:BD56" si="31">+AJ8+AN8+AQ8+AT8+AW8+AZ8+BC8</f>
        <v>0</v>
      </c>
    </row>
    <row r="9" spans="1:56">
      <c r="A9" s="32">
        <v>15</v>
      </c>
      <c r="B9" s="169" t="s">
        <v>444</v>
      </c>
      <c r="C9" s="170" t="s">
        <v>205</v>
      </c>
      <c r="D9" s="34" t="s">
        <v>212</v>
      </c>
      <c r="E9" s="35" t="s">
        <v>275</v>
      </c>
      <c r="F9" s="36">
        <v>4.1900000000000004</v>
      </c>
      <c r="G9" s="73"/>
      <c r="H9" s="72" t="s">
        <v>130</v>
      </c>
      <c r="I9" s="74">
        <f>IF(H9=Tablas!$B$5,Tablas!$C$5,VLOOKUP(H9,Tablas!$B$5:$D$40,2,FALSE))</f>
        <v>7</v>
      </c>
      <c r="J9" s="71">
        <f>IF(I9=0,"",VLOOKUP(I9,Tablas!$C$5:$D$40,2,FALSE))</f>
        <v>30.416666666666668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ref="U9:U35" si="32">SUM(+L9+M9+N9+O9+P9+R9+T9)</f>
        <v>0</v>
      </c>
      <c r="V9" s="43">
        <f t="shared" si="10"/>
        <v>0</v>
      </c>
      <c r="W9" s="193">
        <f t="shared" si="11"/>
        <v>11.25</v>
      </c>
      <c r="X9" s="193">
        <f t="shared" ref="X9:X56" si="33">IF(V9="","",$X$4*V9)</f>
        <v>0</v>
      </c>
      <c r="Y9" s="193">
        <f t="shared" si="13"/>
        <v>7</v>
      </c>
      <c r="Z9" s="193" t="s">
        <v>0</v>
      </c>
      <c r="AA9" s="193">
        <v>1</v>
      </c>
      <c r="AB9" s="47">
        <f t="shared" si="14"/>
        <v>0</v>
      </c>
      <c r="AC9" s="39">
        <v>1</v>
      </c>
      <c r="AD9" s="47">
        <f t="shared" si="15"/>
        <v>0</v>
      </c>
      <c r="AE9" s="39">
        <v>1</v>
      </c>
      <c r="AF9" s="47">
        <f t="shared" si="16"/>
        <v>0</v>
      </c>
      <c r="AG9" s="188"/>
      <c r="AH9" s="194">
        <f t="shared" si="17"/>
        <v>3</v>
      </c>
      <c r="AI9" s="49">
        <f t="shared" si="18"/>
        <v>0</v>
      </c>
      <c r="AJ9" s="50">
        <f t="shared" si="19"/>
        <v>0</v>
      </c>
      <c r="AK9" s="188">
        <v>3</v>
      </c>
      <c r="AL9" s="194">
        <f t="shared" si="20"/>
        <v>3</v>
      </c>
      <c r="AM9" s="49">
        <f t="shared" ref="AM9:AM56" si="34">IF(AN$4=0,0,(AK9/AN$4))</f>
        <v>0</v>
      </c>
      <c r="AN9" s="50">
        <f t="shared" ref="AN9:AN56" si="35">IF(AN$4=0,0,(AM9*AM$4/12))</f>
        <v>0</v>
      </c>
      <c r="AO9" s="188">
        <v>4.1900000000000004</v>
      </c>
      <c r="AP9" s="49">
        <f t="shared" si="21"/>
        <v>0</v>
      </c>
      <c r="AQ9" s="50">
        <f t="shared" si="22"/>
        <v>0</v>
      </c>
      <c r="AR9" s="188"/>
      <c r="AS9" s="49">
        <f t="shared" si="23"/>
        <v>0</v>
      </c>
      <c r="AT9" s="50">
        <f t="shared" si="24"/>
        <v>0</v>
      </c>
      <c r="AU9" s="62"/>
      <c r="AV9" s="49">
        <f t="shared" si="25"/>
        <v>0</v>
      </c>
      <c r="AW9" s="50">
        <f t="shared" si="26"/>
        <v>0</v>
      </c>
      <c r="AX9" s="188">
        <v>4.1900000000000004</v>
      </c>
      <c r="AY9" s="49">
        <f t="shared" si="27"/>
        <v>0</v>
      </c>
      <c r="AZ9" s="50">
        <f t="shared" si="28"/>
        <v>0</v>
      </c>
      <c r="BA9" s="188">
        <v>1.5</v>
      </c>
      <c r="BB9" s="49">
        <f t="shared" si="29"/>
        <v>0</v>
      </c>
      <c r="BC9" s="50">
        <f t="shared" si="30"/>
        <v>0</v>
      </c>
      <c r="BD9" s="51">
        <f t="shared" si="31"/>
        <v>0</v>
      </c>
    </row>
    <row r="10" spans="1:56">
      <c r="A10" s="32">
        <v>15</v>
      </c>
      <c r="B10" s="169" t="s">
        <v>444</v>
      </c>
      <c r="C10" s="170" t="s">
        <v>205</v>
      </c>
      <c r="D10" s="34" t="s">
        <v>401</v>
      </c>
      <c r="E10" s="35" t="s">
        <v>275</v>
      </c>
      <c r="F10" s="36">
        <v>3.88</v>
      </c>
      <c r="G10" s="73"/>
      <c r="H10" s="72" t="s">
        <v>130</v>
      </c>
      <c r="I10" s="74">
        <f>IF(H10=Tablas!$B$5,Tablas!$C$5,VLOOKUP(H10,Tablas!$B$5:$D$40,2,FALSE))</f>
        <v>7</v>
      </c>
      <c r="J10" s="71">
        <f>IF(I10=0,"",VLOOKUP(I10,Tablas!$C$5:$D$40,2,FALSE))</f>
        <v>30.416666666666668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32"/>
        <v>0</v>
      </c>
      <c r="V10" s="43">
        <f t="shared" si="10"/>
        <v>0</v>
      </c>
      <c r="W10" s="193">
        <f t="shared" si="11"/>
        <v>11.25</v>
      </c>
      <c r="X10" s="193">
        <f t="shared" si="33"/>
        <v>0</v>
      </c>
      <c r="Y10" s="193">
        <f t="shared" si="13"/>
        <v>7</v>
      </c>
      <c r="Z10" s="193" t="s">
        <v>0</v>
      </c>
      <c r="AA10" s="193">
        <v>1</v>
      </c>
      <c r="AB10" s="47">
        <f t="shared" si="14"/>
        <v>0</v>
      </c>
      <c r="AC10" s="39">
        <v>1</v>
      </c>
      <c r="AD10" s="47">
        <f t="shared" si="15"/>
        <v>0</v>
      </c>
      <c r="AE10" s="39">
        <v>1</v>
      </c>
      <c r="AF10" s="47">
        <f t="shared" si="16"/>
        <v>0</v>
      </c>
      <c r="AG10" s="188"/>
      <c r="AH10" s="194">
        <f t="shared" si="17"/>
        <v>3</v>
      </c>
      <c r="AI10" s="49">
        <f t="shared" si="18"/>
        <v>0</v>
      </c>
      <c r="AJ10" s="50">
        <f t="shared" si="19"/>
        <v>0</v>
      </c>
      <c r="AK10" s="188"/>
      <c r="AL10" s="194">
        <f t="shared" si="20"/>
        <v>3</v>
      </c>
      <c r="AM10" s="49">
        <f t="shared" si="34"/>
        <v>0</v>
      </c>
      <c r="AN10" s="50">
        <f t="shared" si="35"/>
        <v>0</v>
      </c>
      <c r="AO10" s="188">
        <v>3.88</v>
      </c>
      <c r="AP10" s="49">
        <f t="shared" si="21"/>
        <v>0</v>
      </c>
      <c r="AQ10" s="50">
        <f t="shared" si="22"/>
        <v>0</v>
      </c>
      <c r="AR10" s="188"/>
      <c r="AS10" s="49">
        <f t="shared" si="23"/>
        <v>0</v>
      </c>
      <c r="AT10" s="50">
        <f t="shared" si="24"/>
        <v>0</v>
      </c>
      <c r="AU10" s="62"/>
      <c r="AV10" s="49">
        <f t="shared" si="25"/>
        <v>0</v>
      </c>
      <c r="AW10" s="50">
        <f t="shared" si="26"/>
        <v>0</v>
      </c>
      <c r="AX10" s="188">
        <v>3.88</v>
      </c>
      <c r="AY10" s="49">
        <f t="shared" si="27"/>
        <v>0</v>
      </c>
      <c r="AZ10" s="50">
        <f t="shared" si="28"/>
        <v>0</v>
      </c>
      <c r="BA10" s="188">
        <v>0</v>
      </c>
      <c r="BB10" s="49">
        <f t="shared" si="29"/>
        <v>0</v>
      </c>
      <c r="BC10" s="50">
        <f t="shared" si="30"/>
        <v>0</v>
      </c>
      <c r="BD10" s="51">
        <f t="shared" si="31"/>
        <v>0</v>
      </c>
    </row>
    <row r="11" spans="1:56">
      <c r="A11" s="32">
        <v>15</v>
      </c>
      <c r="B11" s="169" t="s">
        <v>444</v>
      </c>
      <c r="C11" s="170" t="s">
        <v>205</v>
      </c>
      <c r="D11" s="34" t="s">
        <v>445</v>
      </c>
      <c r="E11" s="35" t="s">
        <v>275</v>
      </c>
      <c r="F11" s="36">
        <v>10.5</v>
      </c>
      <c r="G11" s="73"/>
      <c r="H11" s="72" t="s">
        <v>16</v>
      </c>
      <c r="I11" s="74">
        <f>IF(H11=Tablas!$B$5,Tablas!$C$5,VLOOKUP(H11,Tablas!$B$5:$D$40,2,FALSE))</f>
        <v>29</v>
      </c>
      <c r="J11" s="71">
        <f>IF(I11=0,"",VLOOKUP(I11,Tablas!$C$5:$D$40,2,FALSE))</f>
        <v>1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32"/>
        <v>0</v>
      </c>
      <c r="V11" s="43">
        <f t="shared" si="10"/>
        <v>0</v>
      </c>
      <c r="W11" s="193">
        <f t="shared" si="11"/>
        <v>11.25</v>
      </c>
      <c r="X11" s="193">
        <f t="shared" si="33"/>
        <v>0</v>
      </c>
      <c r="Y11" s="193">
        <f t="shared" si="13"/>
        <v>0.2</v>
      </c>
      <c r="Z11" s="193" t="s">
        <v>0</v>
      </c>
      <c r="AA11" s="193">
        <v>1</v>
      </c>
      <c r="AB11" s="47">
        <f t="shared" si="14"/>
        <v>0</v>
      </c>
      <c r="AC11" s="39">
        <v>1</v>
      </c>
      <c r="AD11" s="47">
        <f t="shared" si="15"/>
        <v>0</v>
      </c>
      <c r="AE11" s="39">
        <v>1</v>
      </c>
      <c r="AF11" s="47">
        <f t="shared" si="16"/>
        <v>0</v>
      </c>
      <c r="AG11" s="188"/>
      <c r="AH11" s="194">
        <f t="shared" si="17"/>
        <v>3</v>
      </c>
      <c r="AI11" s="49">
        <f t="shared" si="18"/>
        <v>0</v>
      </c>
      <c r="AJ11" s="50">
        <f t="shared" si="19"/>
        <v>0</v>
      </c>
      <c r="AK11" s="188">
        <v>0.8</v>
      </c>
      <c r="AL11" s="194">
        <f t="shared" si="20"/>
        <v>3</v>
      </c>
      <c r="AM11" s="49">
        <f t="shared" si="34"/>
        <v>0</v>
      </c>
      <c r="AN11" s="50">
        <f t="shared" si="35"/>
        <v>0</v>
      </c>
      <c r="AO11" s="188">
        <v>10.5</v>
      </c>
      <c r="AP11" s="49">
        <f t="shared" si="21"/>
        <v>0</v>
      </c>
      <c r="AQ11" s="50">
        <f t="shared" si="22"/>
        <v>0</v>
      </c>
      <c r="AR11" s="188"/>
      <c r="AS11" s="49">
        <f t="shared" si="23"/>
        <v>0</v>
      </c>
      <c r="AT11" s="50">
        <f t="shared" si="24"/>
        <v>0</v>
      </c>
      <c r="AU11" s="62"/>
      <c r="AV11" s="49">
        <f t="shared" si="25"/>
        <v>0</v>
      </c>
      <c r="AW11" s="50">
        <f t="shared" si="26"/>
        <v>0</v>
      </c>
      <c r="AX11" s="188">
        <v>10.5</v>
      </c>
      <c r="AY11" s="49">
        <f t="shared" si="27"/>
        <v>0</v>
      </c>
      <c r="AZ11" s="50">
        <f t="shared" si="28"/>
        <v>0</v>
      </c>
      <c r="BA11" s="188">
        <v>0.4</v>
      </c>
      <c r="BB11" s="49">
        <f t="shared" si="29"/>
        <v>0</v>
      </c>
      <c r="BC11" s="50">
        <f t="shared" si="30"/>
        <v>0</v>
      </c>
      <c r="BD11" s="51">
        <f t="shared" si="31"/>
        <v>0</v>
      </c>
    </row>
    <row r="12" spans="1:56">
      <c r="A12" s="32">
        <v>15</v>
      </c>
      <c r="B12" s="169" t="s">
        <v>444</v>
      </c>
      <c r="C12" s="170" t="s">
        <v>205</v>
      </c>
      <c r="D12" s="34" t="s">
        <v>284</v>
      </c>
      <c r="E12" s="35" t="s">
        <v>275</v>
      </c>
      <c r="F12" s="36">
        <v>15.12</v>
      </c>
      <c r="G12" s="73"/>
      <c r="H12" s="72" t="s">
        <v>143</v>
      </c>
      <c r="I12" s="74">
        <f>IF(H12=Tablas!$B$5,Tablas!$C$5,VLOOKUP(H12,Tablas!$B$5:$D$40,2,FALSE))</f>
        <v>21</v>
      </c>
      <c r="J12" s="71">
        <f>IF(I12=0,"",VLOOKUP(I12,Tablas!$C$5:$D$40,2,FALSE))</f>
        <v>13.035714285714288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32"/>
        <v>0</v>
      </c>
      <c r="V12" s="43">
        <f t="shared" si="10"/>
        <v>0</v>
      </c>
      <c r="W12" s="193">
        <f t="shared" si="11"/>
        <v>11.25</v>
      </c>
      <c r="X12" s="193">
        <f t="shared" si="33"/>
        <v>0</v>
      </c>
      <c r="Y12" s="193">
        <f t="shared" si="13"/>
        <v>3</v>
      </c>
      <c r="Z12" s="193" t="s">
        <v>0</v>
      </c>
      <c r="AA12" s="193">
        <v>1</v>
      </c>
      <c r="AB12" s="47">
        <f t="shared" si="14"/>
        <v>0</v>
      </c>
      <c r="AC12" s="39">
        <v>1</v>
      </c>
      <c r="AD12" s="47">
        <f t="shared" si="15"/>
        <v>0</v>
      </c>
      <c r="AE12" s="39">
        <v>1</v>
      </c>
      <c r="AF12" s="47">
        <f t="shared" si="16"/>
        <v>0</v>
      </c>
      <c r="AG12" s="188"/>
      <c r="AH12" s="194">
        <f t="shared" si="17"/>
        <v>3</v>
      </c>
      <c r="AI12" s="49">
        <f t="shared" si="18"/>
        <v>0</v>
      </c>
      <c r="AJ12" s="50">
        <f t="shared" si="19"/>
        <v>0</v>
      </c>
      <c r="AK12" s="188">
        <v>2.5</v>
      </c>
      <c r="AL12" s="194">
        <f t="shared" si="20"/>
        <v>3</v>
      </c>
      <c r="AM12" s="49">
        <f t="shared" si="34"/>
        <v>0</v>
      </c>
      <c r="AN12" s="50">
        <f t="shared" si="35"/>
        <v>0</v>
      </c>
      <c r="AO12" s="188">
        <v>15.12</v>
      </c>
      <c r="AP12" s="49">
        <f t="shared" si="21"/>
        <v>0</v>
      </c>
      <c r="AQ12" s="50">
        <f t="shared" si="22"/>
        <v>0</v>
      </c>
      <c r="AR12" s="188">
        <v>3.78</v>
      </c>
      <c r="AS12" s="49">
        <f t="shared" si="23"/>
        <v>0</v>
      </c>
      <c r="AT12" s="50">
        <f t="shared" si="24"/>
        <v>0</v>
      </c>
      <c r="AU12" s="62"/>
      <c r="AV12" s="49">
        <f t="shared" si="25"/>
        <v>0</v>
      </c>
      <c r="AW12" s="50">
        <f t="shared" si="26"/>
        <v>0</v>
      </c>
      <c r="AX12" s="188">
        <v>15.12</v>
      </c>
      <c r="AY12" s="49">
        <f t="shared" si="27"/>
        <v>0</v>
      </c>
      <c r="AZ12" s="50">
        <f t="shared" si="28"/>
        <v>0</v>
      </c>
      <c r="BA12" s="188">
        <v>1.25</v>
      </c>
      <c r="BB12" s="49">
        <f t="shared" si="29"/>
        <v>0</v>
      </c>
      <c r="BC12" s="50">
        <f t="shared" si="30"/>
        <v>0</v>
      </c>
      <c r="BD12" s="51">
        <f t="shared" si="31"/>
        <v>0</v>
      </c>
    </row>
    <row r="13" spans="1:56">
      <c r="A13" s="32">
        <v>15</v>
      </c>
      <c r="B13" s="169" t="s">
        <v>444</v>
      </c>
      <c r="C13" s="170" t="s">
        <v>205</v>
      </c>
      <c r="D13" s="34" t="s">
        <v>237</v>
      </c>
      <c r="E13" s="35" t="s">
        <v>275</v>
      </c>
      <c r="F13" s="36">
        <v>23.6</v>
      </c>
      <c r="G13" s="73"/>
      <c r="H13" s="72" t="s">
        <v>130</v>
      </c>
      <c r="I13" s="74">
        <f>IF(H13=Tablas!$B$5,Tablas!$C$5,VLOOKUP(H13,Tablas!$B$5:$D$40,2,FALSE))</f>
        <v>7</v>
      </c>
      <c r="J13" s="71">
        <f>IF(I13=0,"",VLOOKUP(I13,Tablas!$C$5:$D$40,2,FALSE))</f>
        <v>30.416666666666668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32"/>
        <v>0</v>
      </c>
      <c r="V13" s="43">
        <f t="shared" si="10"/>
        <v>0</v>
      </c>
      <c r="W13" s="193">
        <f t="shared" si="11"/>
        <v>11.25</v>
      </c>
      <c r="X13" s="193">
        <f t="shared" si="33"/>
        <v>0</v>
      </c>
      <c r="Y13" s="193">
        <f t="shared" si="13"/>
        <v>7</v>
      </c>
      <c r="Z13" s="193" t="s">
        <v>0</v>
      </c>
      <c r="AA13" s="193">
        <v>1</v>
      </c>
      <c r="AB13" s="47">
        <f t="shared" si="14"/>
        <v>0</v>
      </c>
      <c r="AC13" s="39">
        <v>1</v>
      </c>
      <c r="AD13" s="47">
        <f t="shared" si="15"/>
        <v>0</v>
      </c>
      <c r="AE13" s="39">
        <v>1</v>
      </c>
      <c r="AF13" s="47">
        <f t="shared" si="16"/>
        <v>0</v>
      </c>
      <c r="AG13" s="188"/>
      <c r="AH13" s="194">
        <f t="shared" si="17"/>
        <v>3</v>
      </c>
      <c r="AI13" s="49">
        <f t="shared" si="18"/>
        <v>0</v>
      </c>
      <c r="AJ13" s="50">
        <f t="shared" si="19"/>
        <v>0</v>
      </c>
      <c r="AK13" s="188">
        <v>4.5</v>
      </c>
      <c r="AL13" s="194">
        <f t="shared" si="20"/>
        <v>3</v>
      </c>
      <c r="AM13" s="49">
        <f t="shared" si="34"/>
        <v>0</v>
      </c>
      <c r="AN13" s="50">
        <f t="shared" si="35"/>
        <v>0</v>
      </c>
      <c r="AO13" s="188">
        <v>23.6</v>
      </c>
      <c r="AP13" s="49">
        <f t="shared" si="21"/>
        <v>0</v>
      </c>
      <c r="AQ13" s="50">
        <f t="shared" si="22"/>
        <v>0</v>
      </c>
      <c r="AR13" s="188"/>
      <c r="AS13" s="49">
        <f t="shared" si="23"/>
        <v>0</v>
      </c>
      <c r="AT13" s="50">
        <f t="shared" si="24"/>
        <v>0</v>
      </c>
      <c r="AU13" s="62"/>
      <c r="AV13" s="49">
        <f t="shared" si="25"/>
        <v>0</v>
      </c>
      <c r="AW13" s="50">
        <f t="shared" si="26"/>
        <v>0</v>
      </c>
      <c r="AX13" s="188">
        <v>23.6</v>
      </c>
      <c r="AY13" s="49">
        <f t="shared" si="27"/>
        <v>0</v>
      </c>
      <c r="AZ13" s="50">
        <f t="shared" si="28"/>
        <v>0</v>
      </c>
      <c r="BA13" s="188">
        <v>2.25</v>
      </c>
      <c r="BB13" s="49">
        <f t="shared" si="29"/>
        <v>0</v>
      </c>
      <c r="BC13" s="50">
        <f t="shared" si="30"/>
        <v>0</v>
      </c>
      <c r="BD13" s="51">
        <f t="shared" si="31"/>
        <v>0</v>
      </c>
    </row>
    <row r="14" spans="1:56">
      <c r="A14" s="32">
        <v>15</v>
      </c>
      <c r="B14" s="169" t="s">
        <v>444</v>
      </c>
      <c r="C14" s="170" t="s">
        <v>205</v>
      </c>
      <c r="D14" s="34" t="s">
        <v>220</v>
      </c>
      <c r="E14" s="35" t="s">
        <v>275</v>
      </c>
      <c r="F14" s="36">
        <v>5.74</v>
      </c>
      <c r="G14" s="73"/>
      <c r="H14" s="72" t="s">
        <v>124</v>
      </c>
      <c r="I14" s="74">
        <f>IF(H14=Tablas!$B$5,Tablas!$C$5,VLOOKUP(H14,Tablas!$B$5:$D$40,2,FALSE))</f>
        <v>19</v>
      </c>
      <c r="J14" s="71">
        <f>IF(I14=0,"",VLOOKUP(I14,Tablas!$C$5:$D$40,2,FALSE))</f>
        <v>21.72583333333333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32"/>
        <v>0</v>
      </c>
      <c r="V14" s="43">
        <f t="shared" si="10"/>
        <v>0</v>
      </c>
      <c r="W14" s="193">
        <f t="shared" si="11"/>
        <v>11.25</v>
      </c>
      <c r="X14" s="193">
        <f t="shared" si="33"/>
        <v>0</v>
      </c>
      <c r="Y14" s="193">
        <f t="shared" si="13"/>
        <v>5</v>
      </c>
      <c r="Z14" s="193" t="s">
        <v>0</v>
      </c>
      <c r="AA14" s="193">
        <v>1</v>
      </c>
      <c r="AB14" s="47">
        <f t="shared" si="14"/>
        <v>0</v>
      </c>
      <c r="AC14" s="39">
        <v>1</v>
      </c>
      <c r="AD14" s="47">
        <f t="shared" si="15"/>
        <v>0</v>
      </c>
      <c r="AE14" s="39">
        <v>1</v>
      </c>
      <c r="AF14" s="47">
        <f t="shared" si="16"/>
        <v>0</v>
      </c>
      <c r="AG14" s="188"/>
      <c r="AH14" s="194">
        <f t="shared" si="17"/>
        <v>3</v>
      </c>
      <c r="AI14" s="49">
        <f t="shared" si="18"/>
        <v>0</v>
      </c>
      <c r="AJ14" s="50">
        <f t="shared" si="19"/>
        <v>0</v>
      </c>
      <c r="AK14" s="188"/>
      <c r="AL14" s="194">
        <f t="shared" si="20"/>
        <v>3</v>
      </c>
      <c r="AM14" s="49">
        <f t="shared" si="34"/>
        <v>0</v>
      </c>
      <c r="AN14" s="50">
        <f t="shared" si="35"/>
        <v>0</v>
      </c>
      <c r="AO14" s="188">
        <v>5.74</v>
      </c>
      <c r="AP14" s="49">
        <f t="shared" si="21"/>
        <v>0</v>
      </c>
      <c r="AQ14" s="50">
        <f t="shared" si="22"/>
        <v>0</v>
      </c>
      <c r="AR14" s="188"/>
      <c r="AS14" s="49">
        <f t="shared" si="23"/>
        <v>0</v>
      </c>
      <c r="AT14" s="50">
        <f t="shared" si="24"/>
        <v>0</v>
      </c>
      <c r="AU14" s="62"/>
      <c r="AV14" s="49">
        <f t="shared" si="25"/>
        <v>0</v>
      </c>
      <c r="AW14" s="50">
        <f t="shared" si="26"/>
        <v>0</v>
      </c>
      <c r="AX14" s="188">
        <v>5.74</v>
      </c>
      <c r="AY14" s="49">
        <f t="shared" si="27"/>
        <v>0</v>
      </c>
      <c r="AZ14" s="50">
        <f t="shared" si="28"/>
        <v>0</v>
      </c>
      <c r="BA14" s="188">
        <v>0</v>
      </c>
      <c r="BB14" s="49">
        <f t="shared" si="29"/>
        <v>0</v>
      </c>
      <c r="BC14" s="50">
        <f t="shared" si="30"/>
        <v>0</v>
      </c>
      <c r="BD14" s="51">
        <f t="shared" si="31"/>
        <v>0</v>
      </c>
    </row>
    <row r="15" spans="1:56">
      <c r="A15" s="32">
        <v>15</v>
      </c>
      <c r="B15" s="169" t="s">
        <v>444</v>
      </c>
      <c r="C15" s="170" t="s">
        <v>205</v>
      </c>
      <c r="D15" s="34" t="s">
        <v>446</v>
      </c>
      <c r="E15" s="35" t="s">
        <v>275</v>
      </c>
      <c r="F15" s="36">
        <v>79.45</v>
      </c>
      <c r="G15" s="73"/>
      <c r="H15" s="72" t="s">
        <v>130</v>
      </c>
      <c r="I15" s="74">
        <f>IF(H15=Tablas!$B$5,Tablas!$C$5,VLOOKUP(H15,Tablas!$B$5:$D$40,2,FALSE))</f>
        <v>7</v>
      </c>
      <c r="J15" s="71">
        <f>IF(I15=0,"",VLOOKUP(I15,Tablas!$C$5:$D$40,2,FALSE))</f>
        <v>30.416666666666668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32"/>
        <v>0</v>
      </c>
      <c r="V15" s="43">
        <f t="shared" si="10"/>
        <v>0</v>
      </c>
      <c r="W15" s="193">
        <f t="shared" si="11"/>
        <v>11.25</v>
      </c>
      <c r="X15" s="193">
        <f t="shared" si="33"/>
        <v>0</v>
      </c>
      <c r="Y15" s="193">
        <f t="shared" si="13"/>
        <v>7</v>
      </c>
      <c r="Z15" s="193" t="s">
        <v>0</v>
      </c>
      <c r="AA15" s="193">
        <v>1</v>
      </c>
      <c r="AB15" s="47">
        <f t="shared" si="14"/>
        <v>0</v>
      </c>
      <c r="AC15" s="39">
        <v>1</v>
      </c>
      <c r="AD15" s="47">
        <f t="shared" si="15"/>
        <v>0</v>
      </c>
      <c r="AE15" s="39">
        <v>1</v>
      </c>
      <c r="AF15" s="47">
        <f t="shared" si="16"/>
        <v>0</v>
      </c>
      <c r="AG15" s="188"/>
      <c r="AH15" s="194">
        <f t="shared" si="17"/>
        <v>3</v>
      </c>
      <c r="AI15" s="49">
        <f t="shared" si="18"/>
        <v>0</v>
      </c>
      <c r="AJ15" s="50">
        <f t="shared" si="19"/>
        <v>0</v>
      </c>
      <c r="AK15" s="188"/>
      <c r="AL15" s="194">
        <f t="shared" si="20"/>
        <v>3</v>
      </c>
      <c r="AM15" s="49">
        <f t="shared" si="34"/>
        <v>0</v>
      </c>
      <c r="AN15" s="50">
        <f t="shared" si="35"/>
        <v>0</v>
      </c>
      <c r="AO15" s="188"/>
      <c r="AP15" s="49">
        <f t="shared" si="21"/>
        <v>0</v>
      </c>
      <c r="AQ15" s="50">
        <f t="shared" si="22"/>
        <v>0</v>
      </c>
      <c r="AR15" s="188"/>
      <c r="AS15" s="49">
        <f t="shared" si="23"/>
        <v>0</v>
      </c>
      <c r="AT15" s="50">
        <f t="shared" si="24"/>
        <v>0</v>
      </c>
      <c r="AU15" s="62"/>
      <c r="AV15" s="49">
        <f t="shared" si="25"/>
        <v>0</v>
      </c>
      <c r="AW15" s="50">
        <f t="shared" si="26"/>
        <v>0</v>
      </c>
      <c r="AX15" s="188"/>
      <c r="AY15" s="49">
        <f t="shared" si="27"/>
        <v>0</v>
      </c>
      <c r="AZ15" s="50">
        <f t="shared" si="28"/>
        <v>0</v>
      </c>
      <c r="BA15" s="188">
        <v>0</v>
      </c>
      <c r="BB15" s="49">
        <f t="shared" si="29"/>
        <v>0</v>
      </c>
      <c r="BC15" s="50">
        <f t="shared" si="30"/>
        <v>0</v>
      </c>
      <c r="BD15" s="51">
        <f t="shared" si="31"/>
        <v>0</v>
      </c>
    </row>
    <row r="16" spans="1:56">
      <c r="A16" s="32">
        <v>15</v>
      </c>
      <c r="B16" s="169" t="s">
        <v>444</v>
      </c>
      <c r="C16" s="170" t="s">
        <v>205</v>
      </c>
      <c r="D16" s="34" t="s">
        <v>447</v>
      </c>
      <c r="E16" s="35" t="s">
        <v>275</v>
      </c>
      <c r="F16" s="36">
        <v>212.15</v>
      </c>
      <c r="G16" s="73"/>
      <c r="H16" s="72" t="s">
        <v>130</v>
      </c>
      <c r="I16" s="74">
        <f>IF(H16=Tablas!$B$5,Tablas!$C$5,VLOOKUP(H16,Tablas!$B$5:$D$40,2,FALSE))</f>
        <v>7</v>
      </c>
      <c r="J16" s="71">
        <f>IF(I16=0,"",VLOOKUP(I16,Tablas!$C$5:$D$40,2,FALSE))</f>
        <v>30.416666666666668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32"/>
        <v>0</v>
      </c>
      <c r="V16" s="43">
        <f t="shared" si="10"/>
        <v>0</v>
      </c>
      <c r="W16" s="193">
        <f t="shared" si="11"/>
        <v>11.25</v>
      </c>
      <c r="X16" s="193">
        <f t="shared" si="33"/>
        <v>0</v>
      </c>
      <c r="Y16" s="193">
        <f t="shared" si="13"/>
        <v>7</v>
      </c>
      <c r="Z16" s="193" t="s">
        <v>0</v>
      </c>
      <c r="AA16" s="193">
        <v>1</v>
      </c>
      <c r="AB16" s="47">
        <f t="shared" si="14"/>
        <v>0</v>
      </c>
      <c r="AC16" s="39">
        <v>1</v>
      </c>
      <c r="AD16" s="47">
        <f t="shared" si="15"/>
        <v>0</v>
      </c>
      <c r="AE16" s="39">
        <v>1</v>
      </c>
      <c r="AF16" s="47">
        <f t="shared" si="16"/>
        <v>0</v>
      </c>
      <c r="AG16" s="188">
        <v>15</v>
      </c>
      <c r="AH16" s="194">
        <f t="shared" si="17"/>
        <v>3</v>
      </c>
      <c r="AI16" s="49">
        <f t="shared" si="18"/>
        <v>0</v>
      </c>
      <c r="AJ16" s="50">
        <f t="shared" si="19"/>
        <v>0</v>
      </c>
      <c r="AK16" s="188">
        <v>12</v>
      </c>
      <c r="AL16" s="194">
        <f t="shared" si="20"/>
        <v>3</v>
      </c>
      <c r="AM16" s="49">
        <f t="shared" si="34"/>
        <v>0</v>
      </c>
      <c r="AN16" s="50">
        <f t="shared" si="35"/>
        <v>0</v>
      </c>
      <c r="AO16" s="188">
        <v>212.15</v>
      </c>
      <c r="AP16" s="49">
        <f t="shared" si="21"/>
        <v>0</v>
      </c>
      <c r="AQ16" s="50">
        <f t="shared" si="22"/>
        <v>0</v>
      </c>
      <c r="AR16" s="188"/>
      <c r="AS16" s="49">
        <f t="shared" si="23"/>
        <v>0</v>
      </c>
      <c r="AT16" s="50">
        <f t="shared" si="24"/>
        <v>0</v>
      </c>
      <c r="AU16" s="62"/>
      <c r="AV16" s="49">
        <f t="shared" si="25"/>
        <v>0</v>
      </c>
      <c r="AW16" s="50">
        <f t="shared" si="26"/>
        <v>0</v>
      </c>
      <c r="AX16" s="188">
        <v>212.15</v>
      </c>
      <c r="AY16" s="49">
        <f t="shared" si="27"/>
        <v>0</v>
      </c>
      <c r="AZ16" s="50">
        <f t="shared" si="28"/>
        <v>0</v>
      </c>
      <c r="BA16" s="188">
        <v>6</v>
      </c>
      <c r="BB16" s="49">
        <f t="shared" si="29"/>
        <v>0</v>
      </c>
      <c r="BC16" s="50">
        <f t="shared" si="30"/>
        <v>0</v>
      </c>
      <c r="BD16" s="51">
        <f t="shared" si="31"/>
        <v>0</v>
      </c>
    </row>
    <row r="17" spans="1:56">
      <c r="A17" s="32">
        <v>15</v>
      </c>
      <c r="B17" s="169" t="s">
        <v>444</v>
      </c>
      <c r="C17" s="170" t="s">
        <v>205</v>
      </c>
      <c r="D17" s="34" t="s">
        <v>448</v>
      </c>
      <c r="E17" s="35" t="s">
        <v>275</v>
      </c>
      <c r="F17" s="36">
        <v>96.77</v>
      </c>
      <c r="G17" s="73"/>
      <c r="H17" s="72" t="s">
        <v>130</v>
      </c>
      <c r="I17" s="74">
        <f>IF(H17=Tablas!$B$5,Tablas!$C$5,VLOOKUP(H17,Tablas!$B$5:$D$40,2,FALSE))</f>
        <v>7</v>
      </c>
      <c r="J17" s="71">
        <f>IF(I17=0,"",VLOOKUP(I17,Tablas!$C$5:$D$40,2,FALSE))</f>
        <v>30.416666666666668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32"/>
        <v>0</v>
      </c>
      <c r="V17" s="43">
        <f t="shared" si="10"/>
        <v>0</v>
      </c>
      <c r="W17" s="193">
        <f t="shared" si="11"/>
        <v>11.25</v>
      </c>
      <c r="X17" s="193">
        <f t="shared" si="33"/>
        <v>0</v>
      </c>
      <c r="Y17" s="193">
        <f t="shared" si="13"/>
        <v>7</v>
      </c>
      <c r="Z17" s="193" t="s">
        <v>0</v>
      </c>
      <c r="AA17" s="193">
        <v>1</v>
      </c>
      <c r="AB17" s="47">
        <f t="shared" si="14"/>
        <v>0</v>
      </c>
      <c r="AC17" s="39">
        <v>1</v>
      </c>
      <c r="AD17" s="47">
        <f t="shared" si="15"/>
        <v>0</v>
      </c>
      <c r="AE17" s="39">
        <v>1</v>
      </c>
      <c r="AF17" s="47">
        <f t="shared" si="16"/>
        <v>0</v>
      </c>
      <c r="AG17" s="188">
        <v>15</v>
      </c>
      <c r="AH17" s="194">
        <f t="shared" si="17"/>
        <v>3</v>
      </c>
      <c r="AI17" s="49">
        <f t="shared" si="18"/>
        <v>0</v>
      </c>
      <c r="AJ17" s="50">
        <f t="shared" si="19"/>
        <v>0</v>
      </c>
      <c r="AK17" s="188">
        <v>16</v>
      </c>
      <c r="AL17" s="194">
        <f t="shared" si="20"/>
        <v>3</v>
      </c>
      <c r="AM17" s="49">
        <f t="shared" si="34"/>
        <v>0</v>
      </c>
      <c r="AN17" s="50">
        <f t="shared" si="35"/>
        <v>0</v>
      </c>
      <c r="AO17" s="188">
        <v>96.77</v>
      </c>
      <c r="AP17" s="49">
        <f t="shared" si="21"/>
        <v>0</v>
      </c>
      <c r="AQ17" s="50">
        <f t="shared" si="22"/>
        <v>0</v>
      </c>
      <c r="AR17" s="188"/>
      <c r="AS17" s="49">
        <f t="shared" si="23"/>
        <v>0</v>
      </c>
      <c r="AT17" s="50">
        <f t="shared" si="24"/>
        <v>0</v>
      </c>
      <c r="AU17" s="62"/>
      <c r="AV17" s="49">
        <f t="shared" si="25"/>
        <v>0</v>
      </c>
      <c r="AW17" s="50">
        <f t="shared" si="26"/>
        <v>0</v>
      </c>
      <c r="AX17" s="188">
        <v>96.77</v>
      </c>
      <c r="AY17" s="49">
        <f t="shared" si="27"/>
        <v>0</v>
      </c>
      <c r="AZ17" s="50">
        <f t="shared" si="28"/>
        <v>0</v>
      </c>
      <c r="BA17" s="188">
        <v>8</v>
      </c>
      <c r="BB17" s="49">
        <f t="shared" si="29"/>
        <v>0</v>
      </c>
      <c r="BC17" s="50">
        <f t="shared" si="30"/>
        <v>0</v>
      </c>
      <c r="BD17" s="51">
        <f t="shared" si="31"/>
        <v>0</v>
      </c>
    </row>
    <row r="18" spans="1:56">
      <c r="A18" s="32">
        <v>15</v>
      </c>
      <c r="B18" s="169" t="s">
        <v>444</v>
      </c>
      <c r="C18" s="170" t="s">
        <v>205</v>
      </c>
      <c r="D18" s="34" t="s">
        <v>449</v>
      </c>
      <c r="E18" s="35" t="s">
        <v>275</v>
      </c>
      <c r="F18" s="36">
        <v>11.9</v>
      </c>
      <c r="G18" s="73"/>
      <c r="H18" s="72" t="s">
        <v>130</v>
      </c>
      <c r="I18" s="74">
        <f>IF(H18=Tablas!$B$5,Tablas!$C$5,VLOOKUP(H18,Tablas!$B$5:$D$40,2,FALSE))</f>
        <v>7</v>
      </c>
      <c r="J18" s="71">
        <f>IF(I18=0,"",VLOOKUP(I18,Tablas!$C$5:$D$40,2,FALSE))</f>
        <v>30.416666666666668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32"/>
        <v>0</v>
      </c>
      <c r="V18" s="43">
        <f t="shared" si="10"/>
        <v>0</v>
      </c>
      <c r="W18" s="193">
        <f t="shared" si="11"/>
        <v>11.25</v>
      </c>
      <c r="X18" s="193">
        <f t="shared" si="33"/>
        <v>0</v>
      </c>
      <c r="Y18" s="193">
        <f t="shared" si="13"/>
        <v>7</v>
      </c>
      <c r="Z18" s="193" t="s">
        <v>0</v>
      </c>
      <c r="AA18" s="193">
        <v>1</v>
      </c>
      <c r="AB18" s="47">
        <f t="shared" si="14"/>
        <v>0</v>
      </c>
      <c r="AC18" s="39">
        <v>1</v>
      </c>
      <c r="AD18" s="47">
        <f t="shared" si="15"/>
        <v>0</v>
      </c>
      <c r="AE18" s="39">
        <v>1</v>
      </c>
      <c r="AF18" s="47">
        <f t="shared" si="16"/>
        <v>0</v>
      </c>
      <c r="AG18" s="188"/>
      <c r="AH18" s="194">
        <f t="shared" si="17"/>
        <v>3</v>
      </c>
      <c r="AI18" s="49">
        <f t="shared" si="18"/>
        <v>0</v>
      </c>
      <c r="AJ18" s="50">
        <f t="shared" si="19"/>
        <v>0</v>
      </c>
      <c r="AK18" s="188">
        <v>1.2</v>
      </c>
      <c r="AL18" s="194">
        <f t="shared" si="20"/>
        <v>3</v>
      </c>
      <c r="AM18" s="49">
        <f t="shared" si="34"/>
        <v>0</v>
      </c>
      <c r="AN18" s="50">
        <f t="shared" si="35"/>
        <v>0</v>
      </c>
      <c r="AO18" s="188">
        <v>11.9</v>
      </c>
      <c r="AP18" s="49">
        <f t="shared" si="21"/>
        <v>0</v>
      </c>
      <c r="AQ18" s="50">
        <f t="shared" si="22"/>
        <v>0</v>
      </c>
      <c r="AR18" s="188"/>
      <c r="AS18" s="49">
        <f t="shared" si="23"/>
        <v>0</v>
      </c>
      <c r="AT18" s="50">
        <f t="shared" si="24"/>
        <v>0</v>
      </c>
      <c r="AU18" s="62"/>
      <c r="AV18" s="49">
        <f t="shared" si="25"/>
        <v>0</v>
      </c>
      <c r="AW18" s="50">
        <f t="shared" si="26"/>
        <v>0</v>
      </c>
      <c r="AX18" s="188">
        <v>11.9</v>
      </c>
      <c r="AY18" s="49">
        <f t="shared" si="27"/>
        <v>0</v>
      </c>
      <c r="AZ18" s="50">
        <f t="shared" si="28"/>
        <v>0</v>
      </c>
      <c r="BA18" s="188">
        <v>0.6</v>
      </c>
      <c r="BB18" s="49">
        <f t="shared" si="29"/>
        <v>0</v>
      </c>
      <c r="BC18" s="50">
        <f t="shared" si="30"/>
        <v>0</v>
      </c>
      <c r="BD18" s="51">
        <f t="shared" si="31"/>
        <v>0</v>
      </c>
    </row>
    <row r="19" spans="1:56">
      <c r="A19" s="32">
        <v>15</v>
      </c>
      <c r="B19" s="169" t="s">
        <v>444</v>
      </c>
      <c r="C19" s="170" t="s">
        <v>205</v>
      </c>
      <c r="D19" s="34" t="s">
        <v>450</v>
      </c>
      <c r="E19" s="35" t="s">
        <v>275</v>
      </c>
      <c r="F19" s="36">
        <v>37.26</v>
      </c>
      <c r="G19" s="73"/>
      <c r="H19" s="72" t="s">
        <v>130</v>
      </c>
      <c r="I19" s="74">
        <f>IF(H19=Tablas!$B$5,Tablas!$C$5,VLOOKUP(H19,Tablas!$B$5:$D$40,2,FALSE))</f>
        <v>7</v>
      </c>
      <c r="J19" s="71">
        <f>IF(I19=0,"",VLOOKUP(I19,Tablas!$C$5:$D$40,2,FALSE))</f>
        <v>30.416666666666668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32"/>
        <v>0</v>
      </c>
      <c r="V19" s="43">
        <f t="shared" si="10"/>
        <v>0</v>
      </c>
      <c r="W19" s="193">
        <f t="shared" si="11"/>
        <v>11.25</v>
      </c>
      <c r="X19" s="193">
        <f t="shared" si="33"/>
        <v>0</v>
      </c>
      <c r="Y19" s="193">
        <f t="shared" si="13"/>
        <v>7</v>
      </c>
      <c r="Z19" s="193" t="s">
        <v>0</v>
      </c>
      <c r="AA19" s="193">
        <v>1</v>
      </c>
      <c r="AB19" s="47">
        <f t="shared" si="14"/>
        <v>0</v>
      </c>
      <c r="AC19" s="39">
        <v>1</v>
      </c>
      <c r="AD19" s="47">
        <f t="shared" si="15"/>
        <v>0</v>
      </c>
      <c r="AE19" s="39">
        <v>1</v>
      </c>
      <c r="AF19" s="47">
        <f t="shared" si="16"/>
        <v>0</v>
      </c>
      <c r="AG19" s="188"/>
      <c r="AH19" s="194">
        <f t="shared" si="17"/>
        <v>3</v>
      </c>
      <c r="AI19" s="49">
        <f t="shared" si="18"/>
        <v>0</v>
      </c>
      <c r="AJ19" s="50">
        <f t="shared" si="19"/>
        <v>0</v>
      </c>
      <c r="AK19" s="188">
        <v>1.6</v>
      </c>
      <c r="AL19" s="194">
        <f t="shared" si="20"/>
        <v>3</v>
      </c>
      <c r="AM19" s="49">
        <f t="shared" si="34"/>
        <v>0</v>
      </c>
      <c r="AN19" s="50">
        <f t="shared" si="35"/>
        <v>0</v>
      </c>
      <c r="AO19" s="188">
        <v>37.26</v>
      </c>
      <c r="AP19" s="49">
        <f t="shared" si="21"/>
        <v>0</v>
      </c>
      <c r="AQ19" s="50">
        <f t="shared" si="22"/>
        <v>0</v>
      </c>
      <c r="AR19" s="188"/>
      <c r="AS19" s="49">
        <f t="shared" si="23"/>
        <v>0</v>
      </c>
      <c r="AT19" s="50">
        <f t="shared" si="24"/>
        <v>0</v>
      </c>
      <c r="AU19" s="62"/>
      <c r="AV19" s="49">
        <f t="shared" si="25"/>
        <v>0</v>
      </c>
      <c r="AW19" s="50">
        <f t="shared" si="26"/>
        <v>0</v>
      </c>
      <c r="AX19" s="188">
        <v>37.26</v>
      </c>
      <c r="AY19" s="49">
        <f t="shared" si="27"/>
        <v>0</v>
      </c>
      <c r="AZ19" s="50">
        <f t="shared" si="28"/>
        <v>0</v>
      </c>
      <c r="BA19" s="188">
        <v>0.8</v>
      </c>
      <c r="BB19" s="49">
        <f t="shared" si="29"/>
        <v>0</v>
      </c>
      <c r="BC19" s="50">
        <f t="shared" si="30"/>
        <v>0</v>
      </c>
      <c r="BD19" s="51">
        <f t="shared" si="31"/>
        <v>0</v>
      </c>
    </row>
    <row r="20" spans="1:56">
      <c r="A20" s="32">
        <v>15</v>
      </c>
      <c r="B20" s="169" t="s">
        <v>444</v>
      </c>
      <c r="C20" s="170" t="s">
        <v>205</v>
      </c>
      <c r="D20" s="34" t="s">
        <v>451</v>
      </c>
      <c r="E20" s="35" t="s">
        <v>275</v>
      </c>
      <c r="F20" s="36">
        <v>37.26</v>
      </c>
      <c r="G20" s="73"/>
      <c r="H20" s="72" t="s">
        <v>130</v>
      </c>
      <c r="I20" s="74">
        <f>IF(H20=Tablas!$B$5,Tablas!$C$5,VLOOKUP(H20,Tablas!$B$5:$D$40,2,FALSE))</f>
        <v>7</v>
      </c>
      <c r="J20" s="71">
        <f>IF(I20=0,"",VLOOKUP(I20,Tablas!$C$5:$D$40,2,FALSE))</f>
        <v>30.416666666666668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32"/>
        <v>0</v>
      </c>
      <c r="V20" s="43">
        <f t="shared" si="10"/>
        <v>0</v>
      </c>
      <c r="W20" s="193">
        <f t="shared" si="11"/>
        <v>11.25</v>
      </c>
      <c r="X20" s="193">
        <f t="shared" si="33"/>
        <v>0</v>
      </c>
      <c r="Y20" s="193">
        <f t="shared" si="13"/>
        <v>7</v>
      </c>
      <c r="Z20" s="193" t="s">
        <v>0</v>
      </c>
      <c r="AA20" s="193">
        <v>1</v>
      </c>
      <c r="AB20" s="47">
        <f t="shared" si="14"/>
        <v>0</v>
      </c>
      <c r="AC20" s="39">
        <v>1</v>
      </c>
      <c r="AD20" s="47">
        <f t="shared" si="15"/>
        <v>0</v>
      </c>
      <c r="AE20" s="39">
        <v>1</v>
      </c>
      <c r="AF20" s="47">
        <f t="shared" si="16"/>
        <v>0</v>
      </c>
      <c r="AG20" s="188"/>
      <c r="AH20" s="194">
        <f t="shared" si="17"/>
        <v>3</v>
      </c>
      <c r="AI20" s="49">
        <f t="shared" si="18"/>
        <v>0</v>
      </c>
      <c r="AJ20" s="50">
        <f t="shared" si="19"/>
        <v>0</v>
      </c>
      <c r="AK20" s="188">
        <v>1.6</v>
      </c>
      <c r="AL20" s="194">
        <f t="shared" si="20"/>
        <v>3</v>
      </c>
      <c r="AM20" s="49">
        <f t="shared" si="34"/>
        <v>0</v>
      </c>
      <c r="AN20" s="50">
        <f t="shared" si="35"/>
        <v>0</v>
      </c>
      <c r="AO20" s="188">
        <v>37.26</v>
      </c>
      <c r="AP20" s="49">
        <f t="shared" si="21"/>
        <v>0</v>
      </c>
      <c r="AQ20" s="50">
        <f t="shared" si="22"/>
        <v>0</v>
      </c>
      <c r="AR20" s="188"/>
      <c r="AS20" s="49">
        <f t="shared" si="23"/>
        <v>0</v>
      </c>
      <c r="AT20" s="50">
        <f t="shared" si="24"/>
        <v>0</v>
      </c>
      <c r="AU20" s="62"/>
      <c r="AV20" s="49">
        <f t="shared" si="25"/>
        <v>0</v>
      </c>
      <c r="AW20" s="50">
        <f t="shared" si="26"/>
        <v>0</v>
      </c>
      <c r="AX20" s="188">
        <v>37.26</v>
      </c>
      <c r="AY20" s="49">
        <f t="shared" si="27"/>
        <v>0</v>
      </c>
      <c r="AZ20" s="50">
        <f t="shared" si="28"/>
        <v>0</v>
      </c>
      <c r="BA20" s="188">
        <v>0.8</v>
      </c>
      <c r="BB20" s="49">
        <f t="shared" si="29"/>
        <v>0</v>
      </c>
      <c r="BC20" s="50">
        <f t="shared" si="30"/>
        <v>0</v>
      </c>
      <c r="BD20" s="51">
        <f t="shared" si="31"/>
        <v>0</v>
      </c>
    </row>
    <row r="21" spans="1:56">
      <c r="A21" s="32">
        <v>15</v>
      </c>
      <c r="B21" s="169" t="s">
        <v>444</v>
      </c>
      <c r="C21" s="170" t="s">
        <v>205</v>
      </c>
      <c r="D21" s="34" t="s">
        <v>452</v>
      </c>
      <c r="E21" s="35" t="s">
        <v>275</v>
      </c>
      <c r="F21" s="36">
        <v>15</v>
      </c>
      <c r="G21" s="73"/>
      <c r="H21" s="72" t="s">
        <v>130</v>
      </c>
      <c r="I21" s="74">
        <f>IF(H21=Tablas!$B$5,Tablas!$C$5,VLOOKUP(H21,Tablas!$B$5:$D$40,2,FALSE))</f>
        <v>7</v>
      </c>
      <c r="J21" s="71">
        <f>IF(I21=0,"",VLOOKUP(I21,Tablas!$C$5:$D$40,2,FALSE))</f>
        <v>30.416666666666668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32"/>
        <v>0</v>
      </c>
      <c r="V21" s="43">
        <f t="shared" si="10"/>
        <v>0</v>
      </c>
      <c r="W21" s="193">
        <f t="shared" si="11"/>
        <v>11.25</v>
      </c>
      <c r="X21" s="193">
        <f t="shared" si="33"/>
        <v>0</v>
      </c>
      <c r="Y21" s="193">
        <f t="shared" si="13"/>
        <v>7</v>
      </c>
      <c r="Z21" s="193" t="s">
        <v>0</v>
      </c>
      <c r="AA21" s="193">
        <v>1</v>
      </c>
      <c r="AB21" s="47">
        <f t="shared" si="14"/>
        <v>0</v>
      </c>
      <c r="AC21" s="39">
        <v>1</v>
      </c>
      <c r="AD21" s="47">
        <f t="shared" si="15"/>
        <v>0</v>
      </c>
      <c r="AE21" s="39">
        <v>1</v>
      </c>
      <c r="AF21" s="47">
        <f t="shared" si="16"/>
        <v>0</v>
      </c>
      <c r="AG21" s="188"/>
      <c r="AH21" s="194">
        <f t="shared" si="17"/>
        <v>3</v>
      </c>
      <c r="AI21" s="49">
        <f t="shared" si="18"/>
        <v>0</v>
      </c>
      <c r="AJ21" s="50">
        <f t="shared" si="19"/>
        <v>0</v>
      </c>
      <c r="AK21" s="188"/>
      <c r="AL21" s="194">
        <f t="shared" si="20"/>
        <v>3</v>
      </c>
      <c r="AM21" s="49">
        <f t="shared" si="34"/>
        <v>0</v>
      </c>
      <c r="AN21" s="50">
        <f t="shared" si="35"/>
        <v>0</v>
      </c>
      <c r="AO21" s="188">
        <v>15</v>
      </c>
      <c r="AP21" s="49">
        <f t="shared" si="21"/>
        <v>0</v>
      </c>
      <c r="AQ21" s="50">
        <f t="shared" si="22"/>
        <v>0</v>
      </c>
      <c r="AR21" s="188"/>
      <c r="AS21" s="49">
        <f t="shared" si="23"/>
        <v>0</v>
      </c>
      <c r="AT21" s="50">
        <f t="shared" si="24"/>
        <v>0</v>
      </c>
      <c r="AU21" s="62"/>
      <c r="AV21" s="49">
        <f t="shared" si="25"/>
        <v>0</v>
      </c>
      <c r="AW21" s="50">
        <f t="shared" si="26"/>
        <v>0</v>
      </c>
      <c r="AX21" s="188">
        <v>15</v>
      </c>
      <c r="AY21" s="49">
        <f t="shared" si="27"/>
        <v>0</v>
      </c>
      <c r="AZ21" s="50">
        <f t="shared" si="28"/>
        <v>0</v>
      </c>
      <c r="BA21" s="188">
        <v>0</v>
      </c>
      <c r="BB21" s="49">
        <f t="shared" si="29"/>
        <v>0</v>
      </c>
      <c r="BC21" s="50">
        <f t="shared" si="30"/>
        <v>0</v>
      </c>
      <c r="BD21" s="51">
        <f t="shared" si="31"/>
        <v>0</v>
      </c>
    </row>
    <row r="22" spans="1:56">
      <c r="A22" s="32">
        <v>15</v>
      </c>
      <c r="B22" s="169" t="s">
        <v>444</v>
      </c>
      <c r="C22" s="170" t="s">
        <v>205</v>
      </c>
      <c r="D22" s="34" t="s">
        <v>245</v>
      </c>
      <c r="E22" s="35" t="s">
        <v>275</v>
      </c>
      <c r="F22" s="36">
        <v>43.89</v>
      </c>
      <c r="G22" s="73"/>
      <c r="H22" s="72" t="s">
        <v>130</v>
      </c>
      <c r="I22" s="74">
        <f>IF(H22=Tablas!$B$5,Tablas!$C$5,VLOOKUP(H22,Tablas!$B$5:$D$40,2,FALSE))</f>
        <v>7</v>
      </c>
      <c r="J22" s="71">
        <f>IF(I22=0,"",VLOOKUP(I22,Tablas!$C$5:$D$40,2,FALSE))</f>
        <v>30.416666666666668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32"/>
        <v>0</v>
      </c>
      <c r="V22" s="43">
        <f t="shared" si="10"/>
        <v>0</v>
      </c>
      <c r="W22" s="193">
        <f t="shared" si="11"/>
        <v>11.25</v>
      </c>
      <c r="X22" s="193">
        <f t="shared" si="33"/>
        <v>0</v>
      </c>
      <c r="Y22" s="193">
        <f t="shared" si="13"/>
        <v>7</v>
      </c>
      <c r="Z22" s="193" t="s">
        <v>0</v>
      </c>
      <c r="AA22" s="193">
        <v>1</v>
      </c>
      <c r="AB22" s="47">
        <f t="shared" si="14"/>
        <v>0</v>
      </c>
      <c r="AC22" s="39">
        <v>1</v>
      </c>
      <c r="AD22" s="47">
        <f t="shared" si="15"/>
        <v>0</v>
      </c>
      <c r="AE22" s="39">
        <v>1</v>
      </c>
      <c r="AF22" s="47">
        <f t="shared" si="16"/>
        <v>0</v>
      </c>
      <c r="AG22" s="188"/>
      <c r="AH22" s="194">
        <f t="shared" si="17"/>
        <v>3</v>
      </c>
      <c r="AI22" s="49">
        <f t="shared" si="18"/>
        <v>0</v>
      </c>
      <c r="AJ22" s="50">
        <f t="shared" si="19"/>
        <v>0</v>
      </c>
      <c r="AK22" s="188"/>
      <c r="AL22" s="194">
        <f t="shared" si="20"/>
        <v>3</v>
      </c>
      <c r="AM22" s="49">
        <f t="shared" si="34"/>
        <v>0</v>
      </c>
      <c r="AN22" s="50">
        <f t="shared" si="35"/>
        <v>0</v>
      </c>
      <c r="AO22" s="188">
        <v>43.89</v>
      </c>
      <c r="AP22" s="49">
        <f t="shared" si="21"/>
        <v>0</v>
      </c>
      <c r="AQ22" s="50">
        <f t="shared" si="22"/>
        <v>0</v>
      </c>
      <c r="AR22" s="188"/>
      <c r="AS22" s="49">
        <f t="shared" si="23"/>
        <v>0</v>
      </c>
      <c r="AT22" s="50">
        <f t="shared" si="24"/>
        <v>0</v>
      </c>
      <c r="AU22" s="62"/>
      <c r="AV22" s="49">
        <f t="shared" si="25"/>
        <v>0</v>
      </c>
      <c r="AW22" s="50">
        <f t="shared" si="26"/>
        <v>0</v>
      </c>
      <c r="AX22" s="188">
        <v>43.89</v>
      </c>
      <c r="AY22" s="49">
        <f t="shared" si="27"/>
        <v>0</v>
      </c>
      <c r="AZ22" s="50">
        <f t="shared" si="28"/>
        <v>0</v>
      </c>
      <c r="BA22" s="188">
        <v>0</v>
      </c>
      <c r="BB22" s="49">
        <f t="shared" si="29"/>
        <v>0</v>
      </c>
      <c r="BC22" s="50">
        <f t="shared" si="30"/>
        <v>0</v>
      </c>
      <c r="BD22" s="51">
        <f t="shared" si="31"/>
        <v>0</v>
      </c>
    </row>
    <row r="23" spans="1:56">
      <c r="A23" s="32">
        <v>15</v>
      </c>
      <c r="B23" s="169" t="s">
        <v>444</v>
      </c>
      <c r="C23" s="170" t="s">
        <v>205</v>
      </c>
      <c r="D23" s="34" t="s">
        <v>259</v>
      </c>
      <c r="E23" s="35" t="s">
        <v>275</v>
      </c>
      <c r="F23" s="36">
        <v>30</v>
      </c>
      <c r="G23" s="73"/>
      <c r="H23" s="72" t="s">
        <v>16</v>
      </c>
      <c r="I23" s="74">
        <f>IF(H23=Tablas!$B$5,Tablas!$C$5,VLOOKUP(H23,Tablas!$B$5:$D$40,2,FALSE))</f>
        <v>29</v>
      </c>
      <c r="J23" s="71">
        <f>IF(I23=0,"",VLOOKUP(I23,Tablas!$C$5:$D$40,2,FALSE))</f>
        <v>1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32"/>
        <v>0</v>
      </c>
      <c r="V23" s="43">
        <f t="shared" si="10"/>
        <v>0</v>
      </c>
      <c r="W23" s="193">
        <f t="shared" si="11"/>
        <v>11.25</v>
      </c>
      <c r="X23" s="193">
        <f t="shared" si="33"/>
        <v>0</v>
      </c>
      <c r="Y23" s="193">
        <f t="shared" si="13"/>
        <v>0.2</v>
      </c>
      <c r="Z23" s="193" t="s">
        <v>0</v>
      </c>
      <c r="AA23" s="193">
        <v>1</v>
      </c>
      <c r="AB23" s="47">
        <f t="shared" si="14"/>
        <v>0</v>
      </c>
      <c r="AC23" s="39">
        <v>1</v>
      </c>
      <c r="AD23" s="47">
        <f t="shared" si="15"/>
        <v>0</v>
      </c>
      <c r="AE23" s="39">
        <v>1</v>
      </c>
      <c r="AF23" s="47">
        <f t="shared" si="16"/>
        <v>0</v>
      </c>
      <c r="AG23" s="188"/>
      <c r="AH23" s="194">
        <f t="shared" si="17"/>
        <v>3</v>
      </c>
      <c r="AI23" s="49">
        <f t="shared" si="18"/>
        <v>0</v>
      </c>
      <c r="AJ23" s="50">
        <f t="shared" si="19"/>
        <v>0</v>
      </c>
      <c r="AK23" s="188">
        <v>1.6</v>
      </c>
      <c r="AL23" s="194">
        <f t="shared" si="20"/>
        <v>3</v>
      </c>
      <c r="AM23" s="49">
        <f t="shared" si="34"/>
        <v>0</v>
      </c>
      <c r="AN23" s="50">
        <f t="shared" si="35"/>
        <v>0</v>
      </c>
      <c r="AO23" s="188">
        <v>30</v>
      </c>
      <c r="AP23" s="49">
        <f t="shared" si="21"/>
        <v>0</v>
      </c>
      <c r="AQ23" s="50">
        <f t="shared" si="22"/>
        <v>0</v>
      </c>
      <c r="AR23" s="188"/>
      <c r="AS23" s="49">
        <f t="shared" si="23"/>
        <v>0</v>
      </c>
      <c r="AT23" s="50">
        <f t="shared" si="24"/>
        <v>0</v>
      </c>
      <c r="AU23" s="62"/>
      <c r="AV23" s="49">
        <f t="shared" si="25"/>
        <v>0</v>
      </c>
      <c r="AW23" s="50">
        <f t="shared" si="26"/>
        <v>0</v>
      </c>
      <c r="AX23" s="188">
        <v>30</v>
      </c>
      <c r="AY23" s="49">
        <f t="shared" si="27"/>
        <v>0</v>
      </c>
      <c r="AZ23" s="50">
        <f t="shared" si="28"/>
        <v>0</v>
      </c>
      <c r="BA23" s="188">
        <v>0.8</v>
      </c>
      <c r="BB23" s="49">
        <f t="shared" si="29"/>
        <v>0</v>
      </c>
      <c r="BC23" s="50">
        <f t="shared" si="30"/>
        <v>0</v>
      </c>
      <c r="BD23" s="51">
        <f t="shared" si="31"/>
        <v>0</v>
      </c>
    </row>
    <row r="24" spans="1:56">
      <c r="A24" s="32">
        <v>15</v>
      </c>
      <c r="B24" s="169" t="s">
        <v>444</v>
      </c>
      <c r="C24" s="170" t="s">
        <v>206</v>
      </c>
      <c r="D24" s="34" t="s">
        <v>241</v>
      </c>
      <c r="E24" s="35" t="s">
        <v>275</v>
      </c>
      <c r="F24" s="36">
        <v>13.62</v>
      </c>
      <c r="G24" s="73"/>
      <c r="H24" s="72" t="s">
        <v>143</v>
      </c>
      <c r="I24" s="74">
        <f>IF(H24=Tablas!$B$5,Tablas!$C$5,VLOOKUP(H24,Tablas!$B$5:$D$40,2,FALSE))</f>
        <v>21</v>
      </c>
      <c r="J24" s="71">
        <f>IF(I24=0,"",VLOOKUP(I24,Tablas!$C$5:$D$40,2,FALSE))</f>
        <v>13.035714285714288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32"/>
        <v>0</v>
      </c>
      <c r="V24" s="43">
        <f t="shared" si="10"/>
        <v>0</v>
      </c>
      <c r="W24" s="193">
        <f t="shared" si="11"/>
        <v>11.25</v>
      </c>
      <c r="X24" s="193">
        <f t="shared" si="33"/>
        <v>0</v>
      </c>
      <c r="Y24" s="193">
        <f t="shared" si="13"/>
        <v>3</v>
      </c>
      <c r="Z24" s="193" t="s">
        <v>0</v>
      </c>
      <c r="AA24" s="193">
        <v>1</v>
      </c>
      <c r="AB24" s="47">
        <f t="shared" si="14"/>
        <v>0</v>
      </c>
      <c r="AC24" s="39">
        <v>1</v>
      </c>
      <c r="AD24" s="47">
        <f t="shared" si="15"/>
        <v>0</v>
      </c>
      <c r="AE24" s="39">
        <v>1</v>
      </c>
      <c r="AF24" s="47">
        <f t="shared" si="16"/>
        <v>0</v>
      </c>
      <c r="AG24" s="188"/>
      <c r="AH24" s="194">
        <f t="shared" si="17"/>
        <v>3</v>
      </c>
      <c r="AI24" s="49">
        <f t="shared" si="18"/>
        <v>0</v>
      </c>
      <c r="AJ24" s="50">
        <f t="shared" si="19"/>
        <v>0</v>
      </c>
      <c r="AK24" s="188"/>
      <c r="AL24" s="194">
        <f t="shared" si="20"/>
        <v>3</v>
      </c>
      <c r="AM24" s="49">
        <f t="shared" si="34"/>
        <v>0</v>
      </c>
      <c r="AN24" s="50">
        <f t="shared" si="35"/>
        <v>0</v>
      </c>
      <c r="AO24" s="188">
        <v>13.62</v>
      </c>
      <c r="AP24" s="49">
        <f t="shared" si="21"/>
        <v>0</v>
      </c>
      <c r="AQ24" s="50">
        <f t="shared" si="22"/>
        <v>0</v>
      </c>
      <c r="AR24" s="188"/>
      <c r="AS24" s="49">
        <f t="shared" si="23"/>
        <v>0</v>
      </c>
      <c r="AT24" s="50">
        <f t="shared" si="24"/>
        <v>0</v>
      </c>
      <c r="AU24" s="62"/>
      <c r="AV24" s="49">
        <f t="shared" si="25"/>
        <v>0</v>
      </c>
      <c r="AW24" s="50">
        <f t="shared" si="26"/>
        <v>0</v>
      </c>
      <c r="AX24" s="188">
        <v>13.62</v>
      </c>
      <c r="AY24" s="49">
        <f t="shared" si="27"/>
        <v>0</v>
      </c>
      <c r="AZ24" s="50">
        <f t="shared" si="28"/>
        <v>0</v>
      </c>
      <c r="BA24" s="188">
        <v>0</v>
      </c>
      <c r="BB24" s="49">
        <f t="shared" si="29"/>
        <v>0</v>
      </c>
      <c r="BC24" s="50">
        <f t="shared" si="30"/>
        <v>0</v>
      </c>
      <c r="BD24" s="51">
        <f t="shared" si="31"/>
        <v>0</v>
      </c>
    </row>
    <row r="25" spans="1:56">
      <c r="A25" s="32">
        <v>15</v>
      </c>
      <c r="B25" s="169" t="s">
        <v>444</v>
      </c>
      <c r="C25" s="170" t="s">
        <v>206</v>
      </c>
      <c r="D25" s="34" t="s">
        <v>226</v>
      </c>
      <c r="E25" s="35" t="s">
        <v>275</v>
      </c>
      <c r="F25" s="36">
        <v>15.12</v>
      </c>
      <c r="G25" s="73"/>
      <c r="H25" s="72" t="s">
        <v>143</v>
      </c>
      <c r="I25" s="74">
        <f>IF(H25=Tablas!$B$5,Tablas!$C$5,VLOOKUP(H25,Tablas!$B$5:$D$40,2,FALSE))</f>
        <v>21</v>
      </c>
      <c r="J25" s="71">
        <f>IF(I25=0,"",VLOOKUP(I25,Tablas!$C$5:$D$40,2,FALSE))</f>
        <v>13.035714285714288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32"/>
        <v>0</v>
      </c>
      <c r="V25" s="43">
        <f t="shared" si="10"/>
        <v>0</v>
      </c>
      <c r="W25" s="193">
        <f t="shared" si="11"/>
        <v>11.25</v>
      </c>
      <c r="X25" s="193">
        <f t="shared" si="33"/>
        <v>0</v>
      </c>
      <c r="Y25" s="193">
        <f t="shared" si="13"/>
        <v>3</v>
      </c>
      <c r="Z25" s="193" t="s">
        <v>0</v>
      </c>
      <c r="AA25" s="193">
        <v>1</v>
      </c>
      <c r="AB25" s="47">
        <f t="shared" si="14"/>
        <v>0</v>
      </c>
      <c r="AC25" s="39">
        <v>1</v>
      </c>
      <c r="AD25" s="47">
        <f t="shared" si="15"/>
        <v>0</v>
      </c>
      <c r="AE25" s="39">
        <v>1</v>
      </c>
      <c r="AF25" s="47">
        <f t="shared" si="16"/>
        <v>0</v>
      </c>
      <c r="AG25" s="188"/>
      <c r="AH25" s="194">
        <f t="shared" si="17"/>
        <v>3</v>
      </c>
      <c r="AI25" s="49">
        <f t="shared" si="18"/>
        <v>0</v>
      </c>
      <c r="AJ25" s="50">
        <f t="shared" si="19"/>
        <v>0</v>
      </c>
      <c r="AK25" s="188">
        <v>2.5</v>
      </c>
      <c r="AL25" s="194">
        <f t="shared" si="20"/>
        <v>3</v>
      </c>
      <c r="AM25" s="49">
        <f t="shared" si="34"/>
        <v>0</v>
      </c>
      <c r="AN25" s="50">
        <f t="shared" si="35"/>
        <v>0</v>
      </c>
      <c r="AO25" s="188">
        <v>15.12</v>
      </c>
      <c r="AP25" s="49">
        <f t="shared" si="21"/>
        <v>0</v>
      </c>
      <c r="AQ25" s="50">
        <f t="shared" si="22"/>
        <v>0</v>
      </c>
      <c r="AR25" s="188"/>
      <c r="AS25" s="49">
        <f t="shared" si="23"/>
        <v>0</v>
      </c>
      <c r="AT25" s="50">
        <f t="shared" si="24"/>
        <v>0</v>
      </c>
      <c r="AU25" s="62"/>
      <c r="AV25" s="49">
        <f t="shared" si="25"/>
        <v>0</v>
      </c>
      <c r="AW25" s="50">
        <f t="shared" si="26"/>
        <v>0</v>
      </c>
      <c r="AX25" s="188">
        <v>15.12</v>
      </c>
      <c r="AY25" s="49">
        <f t="shared" si="27"/>
        <v>0</v>
      </c>
      <c r="AZ25" s="50">
        <f t="shared" si="28"/>
        <v>0</v>
      </c>
      <c r="BA25" s="188">
        <v>1.25</v>
      </c>
      <c r="BB25" s="49">
        <f t="shared" si="29"/>
        <v>0</v>
      </c>
      <c r="BC25" s="50">
        <f t="shared" si="30"/>
        <v>0</v>
      </c>
      <c r="BD25" s="51">
        <f t="shared" si="31"/>
        <v>0</v>
      </c>
    </row>
    <row r="26" spans="1:56" hidden="1">
      <c r="A26" s="32"/>
      <c r="B26" s="61"/>
      <c r="C26" s="33"/>
      <c r="D26" s="34"/>
      <c r="E26" s="35"/>
      <c r="F26" s="36"/>
      <c r="G26" s="73"/>
      <c r="H26" s="72"/>
      <c r="I26" s="74">
        <f>IF(H26=Tablas!$B$5,Tablas!$C$5,VLOOKUP(H26,Tablas!$B$5:$D$40,2,FALSE))</f>
        <v>1</v>
      </c>
      <c r="J26" s="71">
        <f>IF(I26=0,"",VLOOKUP(I26,Tablas!$C$5:$D$40,2,FALSE))</f>
        <v>0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32"/>
        <v>0</v>
      </c>
      <c r="V26" s="43">
        <f t="shared" si="10"/>
        <v>0</v>
      </c>
      <c r="W26" s="193">
        <f t="shared" si="11"/>
        <v>11.25</v>
      </c>
      <c r="X26" s="193">
        <f t="shared" si="33"/>
        <v>0</v>
      </c>
      <c r="Y26" s="193">
        <f t="shared" si="13"/>
        <v>0</v>
      </c>
      <c r="Z26" s="193" t="s">
        <v>0</v>
      </c>
      <c r="AA26" s="193">
        <v>1</v>
      </c>
      <c r="AB26" s="47">
        <f t="shared" si="14"/>
        <v>0</v>
      </c>
      <c r="AC26" s="39">
        <v>1</v>
      </c>
      <c r="AD26" s="47">
        <f t="shared" si="15"/>
        <v>0</v>
      </c>
      <c r="AE26" s="39">
        <v>1</v>
      </c>
      <c r="AF26" s="47">
        <f t="shared" si="16"/>
        <v>0</v>
      </c>
      <c r="AG26" s="188"/>
      <c r="AH26" s="194">
        <f t="shared" si="17"/>
        <v>3</v>
      </c>
      <c r="AI26" s="49">
        <f t="shared" si="18"/>
        <v>0</v>
      </c>
      <c r="AJ26" s="50">
        <f t="shared" si="19"/>
        <v>0</v>
      </c>
      <c r="AK26" s="188"/>
      <c r="AL26" s="194">
        <f t="shared" si="20"/>
        <v>3</v>
      </c>
      <c r="AM26" s="49">
        <f t="shared" si="34"/>
        <v>0</v>
      </c>
      <c r="AN26" s="50">
        <f t="shared" si="35"/>
        <v>0</v>
      </c>
      <c r="AO26" s="62"/>
      <c r="AP26" s="49">
        <f t="shared" si="21"/>
        <v>0</v>
      </c>
      <c r="AQ26" s="50">
        <f t="shared" si="22"/>
        <v>0</v>
      </c>
      <c r="AR26" s="62"/>
      <c r="AS26" s="49">
        <f t="shared" si="23"/>
        <v>0</v>
      </c>
      <c r="AT26" s="50">
        <f t="shared" si="24"/>
        <v>0</v>
      </c>
      <c r="AU26" s="62"/>
      <c r="AV26" s="49">
        <f t="shared" si="25"/>
        <v>0</v>
      </c>
      <c r="AW26" s="50">
        <f t="shared" si="26"/>
        <v>0</v>
      </c>
      <c r="AX26" s="62"/>
      <c r="AY26" s="49">
        <f t="shared" si="27"/>
        <v>0</v>
      </c>
      <c r="AZ26" s="50">
        <f t="shared" si="28"/>
        <v>0</v>
      </c>
      <c r="BA26" s="62"/>
      <c r="BB26" s="49">
        <f t="shared" si="29"/>
        <v>0</v>
      </c>
      <c r="BC26" s="50">
        <f t="shared" si="30"/>
        <v>0</v>
      </c>
      <c r="BD26" s="51">
        <f t="shared" si="31"/>
        <v>0</v>
      </c>
    </row>
    <row r="27" spans="1:56" hidden="1">
      <c r="A27" s="32"/>
      <c r="B27" s="61"/>
      <c r="C27" s="33"/>
      <c r="D27" s="34"/>
      <c r="E27" s="35"/>
      <c r="F27" s="36"/>
      <c r="G27" s="73"/>
      <c r="H27" s="72"/>
      <c r="I27" s="74">
        <f>IF(H27=Tablas!$B$5,Tablas!$C$5,VLOOKUP(H27,Tablas!$B$5:$D$40,2,FALSE))</f>
        <v>1</v>
      </c>
      <c r="J27" s="71">
        <f>IF(I27=0,"",VLOOKUP(I27,Tablas!$C$5:$D$40,2,FALSE))</f>
        <v>0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32"/>
        <v>0</v>
      </c>
      <c r="V27" s="43">
        <f t="shared" si="10"/>
        <v>0</v>
      </c>
      <c r="W27" s="193">
        <f t="shared" si="11"/>
        <v>11.25</v>
      </c>
      <c r="X27" s="193">
        <f t="shared" si="33"/>
        <v>0</v>
      </c>
      <c r="Y27" s="193">
        <f t="shared" si="13"/>
        <v>0</v>
      </c>
      <c r="Z27" s="193" t="s">
        <v>0</v>
      </c>
      <c r="AA27" s="193">
        <v>1</v>
      </c>
      <c r="AB27" s="47">
        <f t="shared" si="14"/>
        <v>0</v>
      </c>
      <c r="AC27" s="39">
        <v>1</v>
      </c>
      <c r="AD27" s="47">
        <f t="shared" si="15"/>
        <v>0</v>
      </c>
      <c r="AE27" s="39">
        <v>1</v>
      </c>
      <c r="AF27" s="47">
        <f t="shared" si="16"/>
        <v>0</v>
      </c>
      <c r="AG27" s="188"/>
      <c r="AH27" s="194">
        <f t="shared" si="17"/>
        <v>3</v>
      </c>
      <c r="AI27" s="49">
        <f t="shared" si="18"/>
        <v>0</v>
      </c>
      <c r="AJ27" s="50">
        <f t="shared" si="19"/>
        <v>0</v>
      </c>
      <c r="AK27" s="188"/>
      <c r="AL27" s="194">
        <f t="shared" si="20"/>
        <v>3</v>
      </c>
      <c r="AM27" s="49">
        <f t="shared" si="34"/>
        <v>0</v>
      </c>
      <c r="AN27" s="50">
        <f t="shared" si="35"/>
        <v>0</v>
      </c>
      <c r="AO27" s="62"/>
      <c r="AP27" s="49">
        <f t="shared" si="21"/>
        <v>0</v>
      </c>
      <c r="AQ27" s="50">
        <f t="shared" si="22"/>
        <v>0</v>
      </c>
      <c r="AR27" s="62"/>
      <c r="AS27" s="49">
        <f t="shared" si="23"/>
        <v>0</v>
      </c>
      <c r="AT27" s="50">
        <f t="shared" si="24"/>
        <v>0</v>
      </c>
      <c r="AU27" s="62"/>
      <c r="AV27" s="49">
        <f t="shared" si="25"/>
        <v>0</v>
      </c>
      <c r="AW27" s="50">
        <f t="shared" si="26"/>
        <v>0</v>
      </c>
      <c r="AX27" s="62"/>
      <c r="AY27" s="49">
        <f t="shared" si="27"/>
        <v>0</v>
      </c>
      <c r="AZ27" s="50">
        <f t="shared" si="28"/>
        <v>0</v>
      </c>
      <c r="BA27" s="62"/>
      <c r="BB27" s="49">
        <f t="shared" si="29"/>
        <v>0</v>
      </c>
      <c r="BC27" s="50">
        <f t="shared" si="30"/>
        <v>0</v>
      </c>
      <c r="BD27" s="51">
        <f t="shared" si="31"/>
        <v>0</v>
      </c>
    </row>
    <row r="28" spans="1:56" hidden="1">
      <c r="A28" s="32"/>
      <c r="B28" s="61"/>
      <c r="C28" s="33"/>
      <c r="D28" s="34"/>
      <c r="E28" s="35"/>
      <c r="F28" s="36"/>
      <c r="G28" s="73"/>
      <c r="H28" s="72"/>
      <c r="I28" s="74">
        <f>IF(H28=Tablas!$B$5,Tablas!$C$5,VLOOKUP(H28,Tablas!$B$5:$D$40,2,FALSE))</f>
        <v>1</v>
      </c>
      <c r="J28" s="71">
        <f>IF(I28=0,"",VLOOKUP(I28,Tablas!$C$5:$D$40,2,FALSE))</f>
        <v>0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32"/>
        <v>0</v>
      </c>
      <c r="V28" s="43">
        <f t="shared" si="10"/>
        <v>0</v>
      </c>
      <c r="W28" s="193">
        <f t="shared" si="11"/>
        <v>11.25</v>
      </c>
      <c r="X28" s="193">
        <f t="shared" si="33"/>
        <v>0</v>
      </c>
      <c r="Y28" s="193">
        <f t="shared" si="13"/>
        <v>0</v>
      </c>
      <c r="Z28" s="193" t="s">
        <v>0</v>
      </c>
      <c r="AA28" s="193">
        <v>1</v>
      </c>
      <c r="AB28" s="47">
        <f t="shared" si="14"/>
        <v>0</v>
      </c>
      <c r="AC28" s="39">
        <v>1</v>
      </c>
      <c r="AD28" s="47">
        <f t="shared" si="15"/>
        <v>0</v>
      </c>
      <c r="AE28" s="39">
        <v>1</v>
      </c>
      <c r="AF28" s="47">
        <f t="shared" si="16"/>
        <v>0</v>
      </c>
      <c r="AG28" s="188"/>
      <c r="AH28" s="194">
        <f t="shared" si="17"/>
        <v>3</v>
      </c>
      <c r="AI28" s="49">
        <f t="shared" si="18"/>
        <v>0</v>
      </c>
      <c r="AJ28" s="50">
        <f t="shared" si="19"/>
        <v>0</v>
      </c>
      <c r="AK28" s="188"/>
      <c r="AL28" s="194">
        <f t="shared" si="20"/>
        <v>3</v>
      </c>
      <c r="AM28" s="49">
        <f t="shared" si="34"/>
        <v>0</v>
      </c>
      <c r="AN28" s="50">
        <f t="shared" si="35"/>
        <v>0</v>
      </c>
      <c r="AO28" s="62"/>
      <c r="AP28" s="49">
        <f t="shared" si="21"/>
        <v>0</v>
      </c>
      <c r="AQ28" s="50">
        <f t="shared" si="22"/>
        <v>0</v>
      </c>
      <c r="AR28" s="62"/>
      <c r="AS28" s="49">
        <f t="shared" si="23"/>
        <v>0</v>
      </c>
      <c r="AT28" s="50">
        <f t="shared" si="24"/>
        <v>0</v>
      </c>
      <c r="AU28" s="62"/>
      <c r="AV28" s="49">
        <f t="shared" si="25"/>
        <v>0</v>
      </c>
      <c r="AW28" s="50">
        <f t="shared" si="26"/>
        <v>0</v>
      </c>
      <c r="AX28" s="62"/>
      <c r="AY28" s="49">
        <f t="shared" si="27"/>
        <v>0</v>
      </c>
      <c r="AZ28" s="50">
        <f t="shared" si="28"/>
        <v>0</v>
      </c>
      <c r="BA28" s="62"/>
      <c r="BB28" s="49">
        <f t="shared" si="29"/>
        <v>0</v>
      </c>
      <c r="BC28" s="50">
        <f t="shared" si="30"/>
        <v>0</v>
      </c>
      <c r="BD28" s="51">
        <f t="shared" si="31"/>
        <v>0</v>
      </c>
    </row>
    <row r="29" spans="1:56" hidden="1">
      <c r="A29" s="32"/>
      <c r="B29" s="61"/>
      <c r="C29" s="33"/>
      <c r="D29" s="34"/>
      <c r="E29" s="35"/>
      <c r="F29" s="36"/>
      <c r="G29" s="73"/>
      <c r="H29" s="72"/>
      <c r="I29" s="37">
        <v>0.36869399228387706</v>
      </c>
      <c r="J29" s="38">
        <v>7.3658077276198761E-2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40">
        <v>0</v>
      </c>
      <c r="Q29" s="39">
        <v>1</v>
      </c>
      <c r="R29" s="41">
        <v>0</v>
      </c>
      <c r="S29" s="39">
        <v>1</v>
      </c>
      <c r="T29" s="41">
        <f t="shared" si="8"/>
        <v>0</v>
      </c>
      <c r="U29" s="42">
        <f t="shared" si="32"/>
        <v>0</v>
      </c>
      <c r="V29" s="43">
        <f t="shared" si="10"/>
        <v>0</v>
      </c>
      <c r="W29" s="193">
        <f t="shared" si="11"/>
        <v>11.25</v>
      </c>
      <c r="X29" s="193">
        <f t="shared" si="33"/>
        <v>0</v>
      </c>
      <c r="Y29" s="193">
        <f t="shared" si="13"/>
        <v>0</v>
      </c>
      <c r="Z29" s="193" t="s">
        <v>0</v>
      </c>
      <c r="AA29" s="193">
        <v>1</v>
      </c>
      <c r="AB29" s="47">
        <v>0</v>
      </c>
      <c r="AC29" s="39">
        <v>1</v>
      </c>
      <c r="AD29" s="47">
        <v>0</v>
      </c>
      <c r="AE29" s="39">
        <v>1</v>
      </c>
      <c r="AF29" s="47">
        <f t="shared" si="16"/>
        <v>0</v>
      </c>
      <c r="AG29" s="188"/>
      <c r="AH29" s="194">
        <f t="shared" si="17"/>
        <v>3</v>
      </c>
      <c r="AI29" s="49">
        <f t="shared" si="18"/>
        <v>0</v>
      </c>
      <c r="AJ29" s="50">
        <f t="shared" si="19"/>
        <v>0</v>
      </c>
      <c r="AK29" s="188"/>
      <c r="AL29" s="194">
        <f t="shared" si="20"/>
        <v>3</v>
      </c>
      <c r="AM29" s="49">
        <f t="shared" si="34"/>
        <v>0</v>
      </c>
      <c r="AN29" s="50">
        <f t="shared" si="35"/>
        <v>0</v>
      </c>
      <c r="AO29" s="62"/>
      <c r="AP29" s="49">
        <f t="shared" si="21"/>
        <v>0</v>
      </c>
      <c r="AQ29" s="50">
        <f t="shared" si="22"/>
        <v>0</v>
      </c>
      <c r="AR29" s="62"/>
      <c r="AS29" s="49">
        <f t="shared" si="23"/>
        <v>0</v>
      </c>
      <c r="AT29" s="50">
        <f t="shared" si="24"/>
        <v>0</v>
      </c>
      <c r="AU29" s="62"/>
      <c r="AV29" s="49">
        <f t="shared" si="25"/>
        <v>0</v>
      </c>
      <c r="AW29" s="50">
        <f t="shared" si="26"/>
        <v>0</v>
      </c>
      <c r="AX29" s="62"/>
      <c r="AY29" s="49">
        <f t="shared" si="27"/>
        <v>0</v>
      </c>
      <c r="AZ29" s="50">
        <f t="shared" si="28"/>
        <v>0</v>
      </c>
      <c r="BA29" s="62"/>
      <c r="BB29" s="49">
        <f t="shared" si="29"/>
        <v>0</v>
      </c>
      <c r="BC29" s="50">
        <f t="shared" si="30"/>
        <v>0</v>
      </c>
      <c r="BD29" s="51">
        <f t="shared" si="31"/>
        <v>0</v>
      </c>
    </row>
    <row r="30" spans="1:56" hidden="1">
      <c r="A30" s="32"/>
      <c r="B30" s="61"/>
      <c r="C30" s="33"/>
      <c r="D30" s="34"/>
      <c r="E30" s="35"/>
      <c r="F30" s="36"/>
      <c r="G30" s="73"/>
      <c r="H30" s="72"/>
      <c r="I30" s="74">
        <f>IF(H30=Tablas!$B$5,Tablas!$C$5,VLOOKUP(H30,Tablas!$B$5:$D$40,2,FALSE))</f>
        <v>1</v>
      </c>
      <c r="J30" s="71">
        <f>IF(I30=0,"",VLOOKUP(I30,Tablas!$C$5:$D$40,2,FALSE))</f>
        <v>0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32"/>
        <v>0</v>
      </c>
      <c r="V30" s="43">
        <f t="shared" si="10"/>
        <v>0</v>
      </c>
      <c r="W30" s="193">
        <f t="shared" si="11"/>
        <v>11.25</v>
      </c>
      <c r="X30" s="193">
        <f t="shared" si="33"/>
        <v>0</v>
      </c>
      <c r="Y30" s="193">
        <f t="shared" si="13"/>
        <v>0</v>
      </c>
      <c r="Z30" s="193" t="s">
        <v>0</v>
      </c>
      <c r="AA30" s="193">
        <v>1</v>
      </c>
      <c r="AB30" s="47">
        <f t="shared" si="14"/>
        <v>0</v>
      </c>
      <c r="AC30" s="39">
        <v>1</v>
      </c>
      <c r="AD30" s="47">
        <f t="shared" si="15"/>
        <v>0</v>
      </c>
      <c r="AE30" s="39">
        <v>1</v>
      </c>
      <c r="AF30" s="47">
        <f t="shared" si="16"/>
        <v>0</v>
      </c>
      <c r="AG30" s="188"/>
      <c r="AH30" s="194">
        <f t="shared" si="17"/>
        <v>3</v>
      </c>
      <c r="AI30" s="49">
        <f t="shared" si="18"/>
        <v>0</v>
      </c>
      <c r="AJ30" s="50">
        <f t="shared" si="19"/>
        <v>0</v>
      </c>
      <c r="AK30" s="188"/>
      <c r="AL30" s="194">
        <f t="shared" si="20"/>
        <v>3</v>
      </c>
      <c r="AM30" s="49">
        <f t="shared" si="34"/>
        <v>0</v>
      </c>
      <c r="AN30" s="50">
        <f t="shared" si="35"/>
        <v>0</v>
      </c>
      <c r="AO30" s="62"/>
      <c r="AP30" s="49">
        <f t="shared" si="21"/>
        <v>0</v>
      </c>
      <c r="AQ30" s="50">
        <f t="shared" si="22"/>
        <v>0</v>
      </c>
      <c r="AR30" s="62"/>
      <c r="AS30" s="49">
        <f t="shared" si="23"/>
        <v>0</v>
      </c>
      <c r="AT30" s="50">
        <f t="shared" si="24"/>
        <v>0</v>
      </c>
      <c r="AU30" s="62"/>
      <c r="AV30" s="49">
        <f t="shared" si="25"/>
        <v>0</v>
      </c>
      <c r="AW30" s="50">
        <f t="shared" si="26"/>
        <v>0</v>
      </c>
      <c r="AX30" s="62"/>
      <c r="AY30" s="49">
        <f t="shared" si="27"/>
        <v>0</v>
      </c>
      <c r="AZ30" s="50">
        <f t="shared" si="28"/>
        <v>0</v>
      </c>
      <c r="BA30" s="62"/>
      <c r="BB30" s="49">
        <f t="shared" si="29"/>
        <v>0</v>
      </c>
      <c r="BC30" s="50">
        <f t="shared" si="30"/>
        <v>0</v>
      </c>
      <c r="BD30" s="51">
        <f t="shared" si="31"/>
        <v>0</v>
      </c>
    </row>
    <row r="31" spans="1:56" hidden="1">
      <c r="A31" s="32"/>
      <c r="B31" s="61"/>
      <c r="C31" s="33"/>
      <c r="D31" s="34"/>
      <c r="E31" s="35"/>
      <c r="F31" s="36"/>
      <c r="G31" s="73"/>
      <c r="H31" s="72"/>
      <c r="I31" s="74">
        <f>IF(H31=Tablas!$B$5,Tablas!$C$5,VLOOKUP(H31,Tablas!$B$5:$D$40,2,FALSE))</f>
        <v>1</v>
      </c>
      <c r="J31" s="71">
        <f>IF(I31=0,"",VLOOKUP(I31,Tablas!$C$5:$D$40,2,FALSE))</f>
        <v>0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32"/>
        <v>0</v>
      </c>
      <c r="V31" s="43">
        <f t="shared" si="10"/>
        <v>0</v>
      </c>
      <c r="W31" s="193">
        <f t="shared" si="11"/>
        <v>11.25</v>
      </c>
      <c r="X31" s="193">
        <f t="shared" si="33"/>
        <v>0</v>
      </c>
      <c r="Y31" s="193">
        <f t="shared" si="13"/>
        <v>0</v>
      </c>
      <c r="Z31" s="193" t="s">
        <v>0</v>
      </c>
      <c r="AA31" s="193">
        <v>1</v>
      </c>
      <c r="AB31" s="47">
        <f t="shared" si="14"/>
        <v>0</v>
      </c>
      <c r="AC31" s="39">
        <v>1</v>
      </c>
      <c r="AD31" s="47">
        <f t="shared" si="15"/>
        <v>0</v>
      </c>
      <c r="AE31" s="39">
        <v>1</v>
      </c>
      <c r="AF31" s="47">
        <f t="shared" si="16"/>
        <v>0</v>
      </c>
      <c r="AG31" s="188"/>
      <c r="AH31" s="194">
        <f t="shared" si="17"/>
        <v>3</v>
      </c>
      <c r="AI31" s="49">
        <f t="shared" si="18"/>
        <v>0</v>
      </c>
      <c r="AJ31" s="50">
        <f t="shared" si="19"/>
        <v>0</v>
      </c>
      <c r="AK31" s="188"/>
      <c r="AL31" s="194">
        <f t="shared" si="20"/>
        <v>3</v>
      </c>
      <c r="AM31" s="49">
        <f t="shared" si="34"/>
        <v>0</v>
      </c>
      <c r="AN31" s="50">
        <f t="shared" si="35"/>
        <v>0</v>
      </c>
      <c r="AO31" s="62"/>
      <c r="AP31" s="49">
        <f t="shared" si="21"/>
        <v>0</v>
      </c>
      <c r="AQ31" s="50">
        <f t="shared" si="22"/>
        <v>0</v>
      </c>
      <c r="AR31" s="62"/>
      <c r="AS31" s="49">
        <f t="shared" si="23"/>
        <v>0</v>
      </c>
      <c r="AT31" s="50">
        <f t="shared" si="24"/>
        <v>0</v>
      </c>
      <c r="AU31" s="62"/>
      <c r="AV31" s="49">
        <f t="shared" si="25"/>
        <v>0</v>
      </c>
      <c r="AW31" s="50">
        <f t="shared" si="26"/>
        <v>0</v>
      </c>
      <c r="AX31" s="62"/>
      <c r="AY31" s="49">
        <f t="shared" si="27"/>
        <v>0</v>
      </c>
      <c r="AZ31" s="50">
        <f t="shared" si="28"/>
        <v>0</v>
      </c>
      <c r="BA31" s="62"/>
      <c r="BB31" s="49">
        <f t="shared" si="29"/>
        <v>0</v>
      </c>
      <c r="BC31" s="50">
        <f t="shared" si="30"/>
        <v>0</v>
      </c>
      <c r="BD31" s="51">
        <f t="shared" si="31"/>
        <v>0</v>
      </c>
    </row>
    <row r="32" spans="1:56" hidden="1">
      <c r="A32" s="32"/>
      <c r="B32" s="61"/>
      <c r="C32" s="33"/>
      <c r="D32" s="34"/>
      <c r="E32" s="35"/>
      <c r="F32" s="36"/>
      <c r="G32" s="73"/>
      <c r="H32" s="72"/>
      <c r="I32" s="74">
        <f>IF(H32=Tablas!$B$5,Tablas!$C$5,VLOOKUP(H32,Tablas!$B$5:$D$40,2,FALSE))</f>
        <v>1</v>
      </c>
      <c r="J32" s="71">
        <f>IF(I32=0,"",VLOOKUP(I32,Tablas!$C$5:$D$40,2,FALSE))</f>
        <v>0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32"/>
        <v>0</v>
      </c>
      <c r="V32" s="43">
        <f t="shared" si="10"/>
        <v>0</v>
      </c>
      <c r="W32" s="193">
        <f t="shared" si="11"/>
        <v>11.25</v>
      </c>
      <c r="X32" s="193">
        <f t="shared" si="33"/>
        <v>0</v>
      </c>
      <c r="Y32" s="193">
        <f t="shared" si="13"/>
        <v>0</v>
      </c>
      <c r="Z32" s="193" t="s">
        <v>0</v>
      </c>
      <c r="AA32" s="193">
        <v>1</v>
      </c>
      <c r="AB32" s="47">
        <f t="shared" si="14"/>
        <v>0</v>
      </c>
      <c r="AC32" s="39">
        <v>1</v>
      </c>
      <c r="AD32" s="47">
        <f t="shared" si="15"/>
        <v>0</v>
      </c>
      <c r="AE32" s="39">
        <v>1</v>
      </c>
      <c r="AF32" s="47">
        <f t="shared" si="16"/>
        <v>0</v>
      </c>
      <c r="AG32" s="188"/>
      <c r="AH32" s="194">
        <f t="shared" si="17"/>
        <v>3</v>
      </c>
      <c r="AI32" s="49">
        <f t="shared" si="18"/>
        <v>0</v>
      </c>
      <c r="AJ32" s="50">
        <f t="shared" si="19"/>
        <v>0</v>
      </c>
      <c r="AK32" s="188"/>
      <c r="AL32" s="194">
        <f t="shared" si="20"/>
        <v>3</v>
      </c>
      <c r="AM32" s="49">
        <f t="shared" si="34"/>
        <v>0</v>
      </c>
      <c r="AN32" s="50">
        <f t="shared" si="35"/>
        <v>0</v>
      </c>
      <c r="AO32" s="62"/>
      <c r="AP32" s="49">
        <f t="shared" si="21"/>
        <v>0</v>
      </c>
      <c r="AQ32" s="50">
        <f t="shared" si="22"/>
        <v>0</v>
      </c>
      <c r="AR32" s="62"/>
      <c r="AS32" s="49">
        <f t="shared" si="23"/>
        <v>0</v>
      </c>
      <c r="AT32" s="50">
        <f t="shared" si="24"/>
        <v>0</v>
      </c>
      <c r="AU32" s="62"/>
      <c r="AV32" s="49">
        <f t="shared" si="25"/>
        <v>0</v>
      </c>
      <c r="AW32" s="50">
        <f t="shared" si="26"/>
        <v>0</v>
      </c>
      <c r="AX32" s="62"/>
      <c r="AY32" s="49">
        <f t="shared" si="27"/>
        <v>0</v>
      </c>
      <c r="AZ32" s="50">
        <f t="shared" si="28"/>
        <v>0</v>
      </c>
      <c r="BA32" s="62"/>
      <c r="BB32" s="49">
        <f t="shared" si="29"/>
        <v>0</v>
      </c>
      <c r="BC32" s="50">
        <f t="shared" si="30"/>
        <v>0</v>
      </c>
      <c r="BD32" s="51">
        <f t="shared" si="31"/>
        <v>0</v>
      </c>
    </row>
    <row r="33" spans="1:56" hidden="1">
      <c r="A33" s="32"/>
      <c r="B33" s="61"/>
      <c r="C33" s="33"/>
      <c r="D33" s="34"/>
      <c r="E33" s="35"/>
      <c r="F33" s="36"/>
      <c r="G33" s="73"/>
      <c r="H33" s="72"/>
      <c r="I33" s="74">
        <f>IF(H33=Tablas!$B$5,Tablas!$C$5,VLOOKUP(H33,Tablas!$B$5:$D$40,2,FALSE))</f>
        <v>1</v>
      </c>
      <c r="J33" s="71">
        <f>IF(I33=0,"",VLOOKUP(I33,Tablas!$C$5:$D$40,2,FALSE))</f>
        <v>0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32"/>
        <v>0</v>
      </c>
      <c r="V33" s="43">
        <f t="shared" si="10"/>
        <v>0</v>
      </c>
      <c r="W33" s="193">
        <f t="shared" si="11"/>
        <v>11.25</v>
      </c>
      <c r="X33" s="193">
        <f t="shared" si="33"/>
        <v>0</v>
      </c>
      <c r="Y33" s="193">
        <f t="shared" si="13"/>
        <v>0</v>
      </c>
      <c r="Z33" s="193" t="s">
        <v>0</v>
      </c>
      <c r="AA33" s="193">
        <v>1</v>
      </c>
      <c r="AB33" s="47">
        <f t="shared" si="14"/>
        <v>0</v>
      </c>
      <c r="AC33" s="39">
        <v>1</v>
      </c>
      <c r="AD33" s="47">
        <f t="shared" si="15"/>
        <v>0</v>
      </c>
      <c r="AE33" s="39">
        <v>1</v>
      </c>
      <c r="AF33" s="47">
        <f t="shared" si="16"/>
        <v>0</v>
      </c>
      <c r="AG33" s="188"/>
      <c r="AH33" s="194">
        <f t="shared" si="17"/>
        <v>3</v>
      </c>
      <c r="AI33" s="49">
        <f t="shared" si="18"/>
        <v>0</v>
      </c>
      <c r="AJ33" s="50">
        <f t="shared" si="19"/>
        <v>0</v>
      </c>
      <c r="AK33" s="188"/>
      <c r="AL33" s="194">
        <f t="shared" si="20"/>
        <v>3</v>
      </c>
      <c r="AM33" s="49">
        <f t="shared" si="34"/>
        <v>0</v>
      </c>
      <c r="AN33" s="50">
        <f t="shared" si="35"/>
        <v>0</v>
      </c>
      <c r="AO33" s="62"/>
      <c r="AP33" s="49">
        <f t="shared" si="21"/>
        <v>0</v>
      </c>
      <c r="AQ33" s="50">
        <f t="shared" si="22"/>
        <v>0</v>
      </c>
      <c r="AR33" s="62"/>
      <c r="AS33" s="49">
        <f t="shared" si="23"/>
        <v>0</v>
      </c>
      <c r="AT33" s="50">
        <f t="shared" si="24"/>
        <v>0</v>
      </c>
      <c r="AU33" s="62"/>
      <c r="AV33" s="49">
        <f t="shared" si="25"/>
        <v>0</v>
      </c>
      <c r="AW33" s="50">
        <f t="shared" si="26"/>
        <v>0</v>
      </c>
      <c r="AX33" s="62"/>
      <c r="AY33" s="49">
        <f t="shared" si="27"/>
        <v>0</v>
      </c>
      <c r="AZ33" s="50">
        <f t="shared" si="28"/>
        <v>0</v>
      </c>
      <c r="BA33" s="62"/>
      <c r="BB33" s="49">
        <f t="shared" si="29"/>
        <v>0</v>
      </c>
      <c r="BC33" s="50">
        <f t="shared" si="30"/>
        <v>0</v>
      </c>
      <c r="BD33" s="51">
        <f t="shared" si="31"/>
        <v>0</v>
      </c>
    </row>
    <row r="34" spans="1:56" hidden="1">
      <c r="A34" s="32"/>
      <c r="B34" s="61"/>
      <c r="C34" s="33"/>
      <c r="D34" s="34"/>
      <c r="E34" s="35"/>
      <c r="F34" s="36"/>
      <c r="G34" s="73"/>
      <c r="H34" s="72"/>
      <c r="I34" s="74">
        <f>IF(H34=Tablas!$B$5,Tablas!$C$5,VLOOKUP(H34,Tablas!$B$5:$D$40,2,FALSE))</f>
        <v>1</v>
      </c>
      <c r="J34" s="71">
        <f>IF(I34=0,"",VLOOKUP(I34,Tablas!$C$5:$D$40,2,FALSE))</f>
        <v>0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32"/>
        <v>0</v>
      </c>
      <c r="V34" s="43">
        <f t="shared" si="10"/>
        <v>0</v>
      </c>
      <c r="W34" s="193">
        <f t="shared" si="11"/>
        <v>11.25</v>
      </c>
      <c r="X34" s="193">
        <f t="shared" si="33"/>
        <v>0</v>
      </c>
      <c r="Y34" s="193">
        <f t="shared" si="13"/>
        <v>0</v>
      </c>
      <c r="Z34" s="193" t="s">
        <v>0</v>
      </c>
      <c r="AA34" s="193">
        <v>1</v>
      </c>
      <c r="AB34" s="47">
        <f t="shared" si="14"/>
        <v>0</v>
      </c>
      <c r="AC34" s="39">
        <v>1</v>
      </c>
      <c r="AD34" s="47">
        <f t="shared" si="15"/>
        <v>0</v>
      </c>
      <c r="AE34" s="39">
        <v>1</v>
      </c>
      <c r="AF34" s="47">
        <f t="shared" si="16"/>
        <v>0</v>
      </c>
      <c r="AG34" s="188"/>
      <c r="AH34" s="194">
        <f t="shared" si="17"/>
        <v>3</v>
      </c>
      <c r="AI34" s="49">
        <f t="shared" si="18"/>
        <v>0</v>
      </c>
      <c r="AJ34" s="50">
        <f t="shared" si="19"/>
        <v>0</v>
      </c>
      <c r="AK34" s="188"/>
      <c r="AL34" s="194">
        <f t="shared" si="20"/>
        <v>3</v>
      </c>
      <c r="AM34" s="49">
        <f t="shared" si="34"/>
        <v>0</v>
      </c>
      <c r="AN34" s="50">
        <f t="shared" si="35"/>
        <v>0</v>
      </c>
      <c r="AO34" s="62"/>
      <c r="AP34" s="49">
        <f t="shared" si="21"/>
        <v>0</v>
      </c>
      <c r="AQ34" s="50">
        <f t="shared" si="22"/>
        <v>0</v>
      </c>
      <c r="AR34" s="62"/>
      <c r="AS34" s="49">
        <f t="shared" si="23"/>
        <v>0</v>
      </c>
      <c r="AT34" s="50">
        <f t="shared" si="24"/>
        <v>0</v>
      </c>
      <c r="AU34" s="62"/>
      <c r="AV34" s="49">
        <f t="shared" si="25"/>
        <v>0</v>
      </c>
      <c r="AW34" s="50">
        <f t="shared" si="26"/>
        <v>0</v>
      </c>
      <c r="AX34" s="62"/>
      <c r="AY34" s="49">
        <f t="shared" si="27"/>
        <v>0</v>
      </c>
      <c r="AZ34" s="50">
        <f t="shared" si="28"/>
        <v>0</v>
      </c>
      <c r="BA34" s="62"/>
      <c r="BB34" s="49">
        <f t="shared" si="29"/>
        <v>0</v>
      </c>
      <c r="BC34" s="50">
        <f t="shared" si="30"/>
        <v>0</v>
      </c>
      <c r="BD34" s="51">
        <f t="shared" si="31"/>
        <v>0</v>
      </c>
    </row>
    <row r="35" spans="1:56" hidden="1">
      <c r="A35" s="32"/>
      <c r="B35" s="61"/>
      <c r="C35" s="33"/>
      <c r="D35" s="34"/>
      <c r="E35" s="35"/>
      <c r="F35" s="36"/>
      <c r="G35" s="73"/>
      <c r="H35" s="72"/>
      <c r="I35" s="74">
        <f>IF(H35=Tablas!$B$5,Tablas!$C$5,VLOOKUP(H35,Tablas!$B$5:$D$40,2,FALSE))</f>
        <v>1</v>
      </c>
      <c r="J35" s="71">
        <f>IF(I35=0,"",VLOOKUP(I35,Tablas!$C$5:$D$40,2,FALSE))</f>
        <v>0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32"/>
        <v>0</v>
      </c>
      <c r="V35" s="43">
        <f t="shared" si="10"/>
        <v>0</v>
      </c>
      <c r="W35" s="193">
        <f t="shared" si="11"/>
        <v>11.25</v>
      </c>
      <c r="X35" s="193">
        <f t="shared" si="33"/>
        <v>0</v>
      </c>
      <c r="Y35" s="193">
        <f t="shared" si="13"/>
        <v>0</v>
      </c>
      <c r="Z35" s="193" t="s">
        <v>0</v>
      </c>
      <c r="AA35" s="193">
        <v>1</v>
      </c>
      <c r="AB35" s="47">
        <f t="shared" si="14"/>
        <v>0</v>
      </c>
      <c r="AC35" s="39">
        <v>1</v>
      </c>
      <c r="AD35" s="47">
        <f t="shared" si="15"/>
        <v>0</v>
      </c>
      <c r="AE35" s="39">
        <v>1</v>
      </c>
      <c r="AF35" s="47">
        <f t="shared" si="16"/>
        <v>0</v>
      </c>
      <c r="AG35" s="188"/>
      <c r="AH35" s="194">
        <f t="shared" si="17"/>
        <v>3</v>
      </c>
      <c r="AI35" s="49">
        <f t="shared" si="18"/>
        <v>0</v>
      </c>
      <c r="AJ35" s="50">
        <f t="shared" si="19"/>
        <v>0</v>
      </c>
      <c r="AK35" s="188"/>
      <c r="AL35" s="194">
        <f t="shared" si="20"/>
        <v>3</v>
      </c>
      <c r="AM35" s="49">
        <f t="shared" si="34"/>
        <v>0</v>
      </c>
      <c r="AN35" s="50">
        <f t="shared" si="35"/>
        <v>0</v>
      </c>
      <c r="AO35" s="62"/>
      <c r="AP35" s="49">
        <f t="shared" si="21"/>
        <v>0</v>
      </c>
      <c r="AQ35" s="50">
        <f t="shared" si="22"/>
        <v>0</v>
      </c>
      <c r="AR35" s="62"/>
      <c r="AS35" s="49">
        <f t="shared" si="23"/>
        <v>0</v>
      </c>
      <c r="AT35" s="50">
        <f t="shared" si="24"/>
        <v>0</v>
      </c>
      <c r="AU35" s="62"/>
      <c r="AV35" s="49">
        <f t="shared" si="25"/>
        <v>0</v>
      </c>
      <c r="AW35" s="50">
        <f t="shared" si="26"/>
        <v>0</v>
      </c>
      <c r="AX35" s="62"/>
      <c r="AY35" s="49">
        <f t="shared" si="27"/>
        <v>0</v>
      </c>
      <c r="AZ35" s="50">
        <f t="shared" si="28"/>
        <v>0</v>
      </c>
      <c r="BA35" s="62"/>
      <c r="BB35" s="49">
        <f t="shared" si="29"/>
        <v>0</v>
      </c>
      <c r="BC35" s="50">
        <f t="shared" si="30"/>
        <v>0</v>
      </c>
      <c r="BD35" s="51">
        <f t="shared" si="31"/>
        <v>0</v>
      </c>
    </row>
    <row r="36" spans="1:56" hidden="1">
      <c r="A36" s="32"/>
      <c r="B36" s="61"/>
      <c r="C36" s="33"/>
      <c r="D36" s="34"/>
      <c r="E36" s="35"/>
      <c r="F36" s="36"/>
      <c r="G36" s="73"/>
      <c r="H36" s="72"/>
      <c r="I36" s="74">
        <f>IF(H36=Tablas!$B$5,Tablas!$C$5,VLOOKUP(H36,Tablas!$B$5:$D$40,2,FALSE))</f>
        <v>1</v>
      </c>
      <c r="J36" s="71">
        <f>IF(I36=0,"",VLOOKUP(I36,Tablas!$C$5:$D$40,2,FALSE))</f>
        <v>0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193">
        <f t="shared" si="11"/>
        <v>11.25</v>
      </c>
      <c r="X36" s="193">
        <f t="shared" si="33"/>
        <v>0</v>
      </c>
      <c r="Y36" s="193">
        <f t="shared" si="13"/>
        <v>0</v>
      </c>
      <c r="Z36" s="193" t="s">
        <v>0</v>
      </c>
      <c r="AA36" s="193">
        <v>1</v>
      </c>
      <c r="AB36" s="47">
        <f t="shared" si="14"/>
        <v>0</v>
      </c>
      <c r="AC36" s="39">
        <v>1</v>
      </c>
      <c r="AD36" s="47">
        <f t="shared" si="15"/>
        <v>0</v>
      </c>
      <c r="AE36" s="39">
        <v>1</v>
      </c>
      <c r="AF36" s="47">
        <f t="shared" si="16"/>
        <v>0</v>
      </c>
      <c r="AG36" s="188"/>
      <c r="AH36" s="194">
        <f t="shared" si="17"/>
        <v>3</v>
      </c>
      <c r="AI36" s="49">
        <f t="shared" si="18"/>
        <v>0</v>
      </c>
      <c r="AJ36" s="50">
        <f t="shared" si="19"/>
        <v>0</v>
      </c>
      <c r="AK36" s="188"/>
      <c r="AL36" s="194">
        <f t="shared" si="20"/>
        <v>3</v>
      </c>
      <c r="AM36" s="49">
        <f t="shared" si="34"/>
        <v>0</v>
      </c>
      <c r="AN36" s="50">
        <f t="shared" si="35"/>
        <v>0</v>
      </c>
      <c r="AO36" s="62"/>
      <c r="AP36" s="49">
        <f t="shared" si="21"/>
        <v>0</v>
      </c>
      <c r="AQ36" s="50">
        <f t="shared" si="22"/>
        <v>0</v>
      </c>
      <c r="AR36" s="62"/>
      <c r="AS36" s="49">
        <f t="shared" si="23"/>
        <v>0</v>
      </c>
      <c r="AT36" s="50">
        <f t="shared" si="24"/>
        <v>0</v>
      </c>
      <c r="AU36" s="62"/>
      <c r="AV36" s="49">
        <f t="shared" si="25"/>
        <v>0</v>
      </c>
      <c r="AW36" s="50">
        <f t="shared" si="26"/>
        <v>0</v>
      </c>
      <c r="AX36" s="62"/>
      <c r="AY36" s="49">
        <f t="shared" si="27"/>
        <v>0</v>
      </c>
      <c r="AZ36" s="50">
        <f t="shared" si="28"/>
        <v>0</v>
      </c>
      <c r="BA36" s="62"/>
      <c r="BB36" s="49">
        <f t="shared" si="29"/>
        <v>0</v>
      </c>
      <c r="BC36" s="50">
        <f t="shared" si="30"/>
        <v>0</v>
      </c>
      <c r="BD36" s="51">
        <f t="shared" si="31"/>
        <v>0</v>
      </c>
    </row>
    <row r="37" spans="1:56" hidden="1">
      <c r="A37" s="32"/>
      <c r="B37" s="61"/>
      <c r="C37" s="33"/>
      <c r="D37" s="34"/>
      <c r="E37" s="35"/>
      <c r="F37" s="36"/>
      <c r="G37" s="73"/>
      <c r="H37" s="72"/>
      <c r="I37" s="74">
        <f>IF(H37=Tablas!$B$5,Tablas!$C$5,VLOOKUP(H37,Tablas!$B$5:$D$40,2,FALSE))</f>
        <v>1</v>
      </c>
      <c r="J37" s="71">
        <f>IF(I37=0,"",VLOOKUP(I37,Tablas!$C$5:$D$40,2,FALSE))</f>
        <v>0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193">
        <f t="shared" si="11"/>
        <v>11.25</v>
      </c>
      <c r="X37" s="193">
        <f t="shared" si="33"/>
        <v>0</v>
      </c>
      <c r="Y37" s="193">
        <f t="shared" si="13"/>
        <v>0</v>
      </c>
      <c r="Z37" s="193" t="s">
        <v>0</v>
      </c>
      <c r="AA37" s="193">
        <v>1</v>
      </c>
      <c r="AB37" s="47">
        <f t="shared" si="14"/>
        <v>0</v>
      </c>
      <c r="AC37" s="39">
        <v>1</v>
      </c>
      <c r="AD37" s="47">
        <f t="shared" si="15"/>
        <v>0</v>
      </c>
      <c r="AE37" s="39">
        <v>1</v>
      </c>
      <c r="AF37" s="47">
        <f t="shared" si="16"/>
        <v>0</v>
      </c>
      <c r="AG37" s="188"/>
      <c r="AH37" s="194">
        <f t="shared" si="17"/>
        <v>3</v>
      </c>
      <c r="AI37" s="49">
        <f t="shared" si="18"/>
        <v>0</v>
      </c>
      <c r="AJ37" s="50">
        <f t="shared" si="19"/>
        <v>0</v>
      </c>
      <c r="AK37" s="188"/>
      <c r="AL37" s="194">
        <f t="shared" si="20"/>
        <v>3</v>
      </c>
      <c r="AM37" s="49">
        <f t="shared" si="34"/>
        <v>0</v>
      </c>
      <c r="AN37" s="50">
        <f t="shared" si="35"/>
        <v>0</v>
      </c>
      <c r="AO37" s="62"/>
      <c r="AP37" s="49">
        <f t="shared" si="21"/>
        <v>0</v>
      </c>
      <c r="AQ37" s="50">
        <f t="shared" si="22"/>
        <v>0</v>
      </c>
      <c r="AR37" s="62"/>
      <c r="AS37" s="49">
        <f t="shared" si="23"/>
        <v>0</v>
      </c>
      <c r="AT37" s="50">
        <f t="shared" si="24"/>
        <v>0</v>
      </c>
      <c r="AU37" s="62"/>
      <c r="AV37" s="49">
        <f t="shared" si="25"/>
        <v>0</v>
      </c>
      <c r="AW37" s="50">
        <f t="shared" si="26"/>
        <v>0</v>
      </c>
      <c r="AX37" s="62"/>
      <c r="AY37" s="49">
        <f t="shared" si="27"/>
        <v>0</v>
      </c>
      <c r="AZ37" s="50">
        <f t="shared" si="28"/>
        <v>0</v>
      </c>
      <c r="BA37" s="62"/>
      <c r="BB37" s="49">
        <f t="shared" si="29"/>
        <v>0</v>
      </c>
      <c r="BC37" s="50">
        <f t="shared" si="30"/>
        <v>0</v>
      </c>
      <c r="BD37" s="51">
        <f t="shared" si="31"/>
        <v>0</v>
      </c>
    </row>
    <row r="38" spans="1:56" hidden="1">
      <c r="A38" s="32"/>
      <c r="B38" s="61"/>
      <c r="C38" s="33"/>
      <c r="D38" s="34"/>
      <c r="E38" s="35"/>
      <c r="F38" s="36"/>
      <c r="G38" s="73"/>
      <c r="H38" s="72"/>
      <c r="I38" s="74">
        <f>IF(H38=Tablas!$B$5,Tablas!$C$5,VLOOKUP(H38,Tablas!$B$5:$D$40,2,FALSE))</f>
        <v>1</v>
      </c>
      <c r="J38" s="71">
        <f>IF(I38=0,"",VLOOKUP(I38,Tablas!$C$5:$D$40,2,FALSE))</f>
        <v>0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193">
        <f t="shared" si="11"/>
        <v>11.25</v>
      </c>
      <c r="X38" s="193">
        <f t="shared" si="33"/>
        <v>0</v>
      </c>
      <c r="Y38" s="193">
        <f t="shared" si="13"/>
        <v>0</v>
      </c>
      <c r="Z38" s="193" t="s">
        <v>0</v>
      </c>
      <c r="AA38" s="193">
        <v>1</v>
      </c>
      <c r="AB38" s="47">
        <f t="shared" si="14"/>
        <v>0</v>
      </c>
      <c r="AC38" s="39">
        <v>1</v>
      </c>
      <c r="AD38" s="47">
        <f t="shared" si="15"/>
        <v>0</v>
      </c>
      <c r="AE38" s="39">
        <v>1</v>
      </c>
      <c r="AF38" s="47">
        <f t="shared" si="16"/>
        <v>0</v>
      </c>
      <c r="AG38" s="188"/>
      <c r="AH38" s="194">
        <f t="shared" si="17"/>
        <v>3</v>
      </c>
      <c r="AI38" s="49">
        <f t="shared" si="18"/>
        <v>0</v>
      </c>
      <c r="AJ38" s="50">
        <f t="shared" si="19"/>
        <v>0</v>
      </c>
      <c r="AK38" s="188"/>
      <c r="AL38" s="194">
        <f t="shared" si="20"/>
        <v>3</v>
      </c>
      <c r="AM38" s="49">
        <f t="shared" si="34"/>
        <v>0</v>
      </c>
      <c r="AN38" s="50">
        <f t="shared" si="35"/>
        <v>0</v>
      </c>
      <c r="AO38" s="62"/>
      <c r="AP38" s="49">
        <f t="shared" si="21"/>
        <v>0</v>
      </c>
      <c r="AQ38" s="50">
        <f t="shared" si="22"/>
        <v>0</v>
      </c>
      <c r="AR38" s="62"/>
      <c r="AS38" s="49">
        <f t="shared" si="23"/>
        <v>0</v>
      </c>
      <c r="AT38" s="50">
        <f t="shared" si="24"/>
        <v>0</v>
      </c>
      <c r="AU38" s="62"/>
      <c r="AV38" s="49">
        <f t="shared" si="25"/>
        <v>0</v>
      </c>
      <c r="AW38" s="50">
        <f t="shared" si="26"/>
        <v>0</v>
      </c>
      <c r="AX38" s="62"/>
      <c r="AY38" s="49">
        <f t="shared" si="27"/>
        <v>0</v>
      </c>
      <c r="AZ38" s="50">
        <f t="shared" si="28"/>
        <v>0</v>
      </c>
      <c r="BA38" s="62"/>
      <c r="BB38" s="49">
        <f t="shared" si="29"/>
        <v>0</v>
      </c>
      <c r="BC38" s="50">
        <f t="shared" si="30"/>
        <v>0</v>
      </c>
      <c r="BD38" s="51">
        <f t="shared" si="31"/>
        <v>0</v>
      </c>
    </row>
    <row r="39" spans="1:56" hidden="1">
      <c r="A39" s="32"/>
      <c r="B39" s="61"/>
      <c r="C39" s="33"/>
      <c r="D39" s="34"/>
      <c r="E39" s="35"/>
      <c r="F39" s="36"/>
      <c r="G39" s="73"/>
      <c r="H39" s="72"/>
      <c r="I39" s="74">
        <f>IF(H39=Tablas!$B$5,Tablas!$C$5,VLOOKUP(H39,Tablas!$B$5:$D$40,2,FALSE))</f>
        <v>1</v>
      </c>
      <c r="J39" s="71">
        <f>IF(I39=0,"",VLOOKUP(I39,Tablas!$C$5:$D$40,2,FALSE))</f>
        <v>0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193">
        <f t="shared" si="11"/>
        <v>11.25</v>
      </c>
      <c r="X39" s="193">
        <f t="shared" si="33"/>
        <v>0</v>
      </c>
      <c r="Y39" s="193">
        <f t="shared" si="13"/>
        <v>0</v>
      </c>
      <c r="Z39" s="193" t="s">
        <v>0</v>
      </c>
      <c r="AA39" s="193">
        <v>1</v>
      </c>
      <c r="AB39" s="47">
        <f t="shared" si="14"/>
        <v>0</v>
      </c>
      <c r="AC39" s="39">
        <v>1</v>
      </c>
      <c r="AD39" s="47">
        <f t="shared" si="15"/>
        <v>0</v>
      </c>
      <c r="AE39" s="39">
        <v>1</v>
      </c>
      <c r="AF39" s="47">
        <f t="shared" si="16"/>
        <v>0</v>
      </c>
      <c r="AG39" s="188"/>
      <c r="AH39" s="194">
        <f t="shared" si="17"/>
        <v>3</v>
      </c>
      <c r="AI39" s="49">
        <f t="shared" si="18"/>
        <v>0</v>
      </c>
      <c r="AJ39" s="50">
        <f t="shared" si="19"/>
        <v>0</v>
      </c>
      <c r="AK39" s="188"/>
      <c r="AL39" s="194">
        <f t="shared" si="20"/>
        <v>3</v>
      </c>
      <c r="AM39" s="49">
        <f t="shared" si="34"/>
        <v>0</v>
      </c>
      <c r="AN39" s="50">
        <f t="shared" si="35"/>
        <v>0</v>
      </c>
      <c r="AO39" s="62"/>
      <c r="AP39" s="49">
        <f t="shared" si="21"/>
        <v>0</v>
      </c>
      <c r="AQ39" s="50">
        <f t="shared" si="22"/>
        <v>0</v>
      </c>
      <c r="AR39" s="62"/>
      <c r="AS39" s="49">
        <f t="shared" si="23"/>
        <v>0</v>
      </c>
      <c r="AT39" s="50">
        <f t="shared" si="24"/>
        <v>0</v>
      </c>
      <c r="AU39" s="62"/>
      <c r="AV39" s="49">
        <f t="shared" si="25"/>
        <v>0</v>
      </c>
      <c r="AW39" s="50">
        <f t="shared" si="26"/>
        <v>0</v>
      </c>
      <c r="AX39" s="62"/>
      <c r="AY39" s="49">
        <f t="shared" si="27"/>
        <v>0</v>
      </c>
      <c r="AZ39" s="50">
        <f t="shared" si="28"/>
        <v>0</v>
      </c>
      <c r="BA39" s="62"/>
      <c r="BB39" s="49">
        <f t="shared" si="29"/>
        <v>0</v>
      </c>
      <c r="BC39" s="50">
        <f t="shared" si="30"/>
        <v>0</v>
      </c>
      <c r="BD39" s="51">
        <f t="shared" si="31"/>
        <v>0</v>
      </c>
    </row>
    <row r="40" spans="1:56" hidden="1">
      <c r="A40" s="32"/>
      <c r="B40" s="61"/>
      <c r="C40" s="33"/>
      <c r="D40" s="34"/>
      <c r="E40" s="35"/>
      <c r="F40" s="36"/>
      <c r="G40" s="73"/>
      <c r="H40" s="72"/>
      <c r="I40" s="74">
        <f>IF(H40=Tablas!$B$5,Tablas!$C$5,VLOOKUP(H40,Tablas!$B$5:$D$40,2,FALSE))</f>
        <v>1</v>
      </c>
      <c r="J40" s="71">
        <f>IF(I40=0,"",VLOOKUP(I40,Tablas!$C$5:$D$40,2,FALSE))</f>
        <v>0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193">
        <f t="shared" ref="W40:W71" si="36">$X$4</f>
        <v>11.25</v>
      </c>
      <c r="X40" s="193">
        <f t="shared" si="33"/>
        <v>0</v>
      </c>
      <c r="Y40" s="193">
        <f t="shared" si="13"/>
        <v>0</v>
      </c>
      <c r="Z40" s="193" t="s">
        <v>0</v>
      </c>
      <c r="AA40" s="193">
        <v>1</v>
      </c>
      <c r="AB40" s="47">
        <f t="shared" si="14"/>
        <v>0</v>
      </c>
      <c r="AC40" s="39">
        <v>1</v>
      </c>
      <c r="AD40" s="47">
        <f t="shared" si="15"/>
        <v>0</v>
      </c>
      <c r="AE40" s="39">
        <v>1</v>
      </c>
      <c r="AF40" s="47">
        <f t="shared" si="16"/>
        <v>0</v>
      </c>
      <c r="AG40" s="188"/>
      <c r="AH40" s="194">
        <f t="shared" si="17"/>
        <v>3</v>
      </c>
      <c r="AI40" s="49">
        <f t="shared" si="18"/>
        <v>0</v>
      </c>
      <c r="AJ40" s="50">
        <f t="shared" si="19"/>
        <v>0</v>
      </c>
      <c r="AK40" s="188"/>
      <c r="AL40" s="194">
        <f t="shared" si="20"/>
        <v>3</v>
      </c>
      <c r="AM40" s="49">
        <f t="shared" si="34"/>
        <v>0</v>
      </c>
      <c r="AN40" s="50">
        <f t="shared" si="35"/>
        <v>0</v>
      </c>
      <c r="AO40" s="62"/>
      <c r="AP40" s="49">
        <f t="shared" si="21"/>
        <v>0</v>
      </c>
      <c r="AQ40" s="50">
        <f t="shared" si="22"/>
        <v>0</v>
      </c>
      <c r="AR40" s="62"/>
      <c r="AS40" s="49">
        <f t="shared" si="23"/>
        <v>0</v>
      </c>
      <c r="AT40" s="50">
        <f t="shared" si="24"/>
        <v>0</v>
      </c>
      <c r="AU40" s="62"/>
      <c r="AV40" s="49">
        <f t="shared" si="25"/>
        <v>0</v>
      </c>
      <c r="AW40" s="50">
        <f t="shared" si="26"/>
        <v>0</v>
      </c>
      <c r="AX40" s="62"/>
      <c r="AY40" s="49">
        <f t="shared" si="27"/>
        <v>0</v>
      </c>
      <c r="AZ40" s="50">
        <f t="shared" si="28"/>
        <v>0</v>
      </c>
      <c r="BA40" s="62"/>
      <c r="BB40" s="49">
        <f t="shared" si="29"/>
        <v>0</v>
      </c>
      <c r="BC40" s="50">
        <f t="shared" si="30"/>
        <v>0</v>
      </c>
      <c r="BD40" s="51">
        <f t="shared" si="31"/>
        <v>0</v>
      </c>
    </row>
    <row r="41" spans="1:56" hidden="1">
      <c r="A41" s="32"/>
      <c r="B41" s="61"/>
      <c r="C41" s="33"/>
      <c r="D41" s="34"/>
      <c r="E41" s="35"/>
      <c r="F41" s="36"/>
      <c r="G41" s="73"/>
      <c r="H41" s="72"/>
      <c r="I41" s="74">
        <f>IF(H41=Tablas!$B$5,Tablas!$C$5,VLOOKUP(H41,Tablas!$B$5:$D$40,2,FALSE))</f>
        <v>1</v>
      </c>
      <c r="J41" s="71">
        <f>IF(I41=0,"",VLOOKUP(I41,Tablas!$C$5:$D$40,2,FALSE))</f>
        <v>0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193">
        <f t="shared" si="36"/>
        <v>11.25</v>
      </c>
      <c r="X41" s="193">
        <f t="shared" si="33"/>
        <v>0</v>
      </c>
      <c r="Y41" s="193">
        <f t="shared" si="13"/>
        <v>0</v>
      </c>
      <c r="Z41" s="193" t="s">
        <v>0</v>
      </c>
      <c r="AA41" s="193">
        <v>1</v>
      </c>
      <c r="AB41" s="47">
        <f t="shared" si="14"/>
        <v>0</v>
      </c>
      <c r="AC41" s="39">
        <v>1</v>
      </c>
      <c r="AD41" s="47">
        <f t="shared" si="15"/>
        <v>0</v>
      </c>
      <c r="AE41" s="39">
        <v>1</v>
      </c>
      <c r="AF41" s="47">
        <f t="shared" si="16"/>
        <v>0</v>
      </c>
      <c r="AG41" s="188"/>
      <c r="AH41" s="194">
        <f t="shared" si="17"/>
        <v>3</v>
      </c>
      <c r="AI41" s="49">
        <f t="shared" si="18"/>
        <v>0</v>
      </c>
      <c r="AJ41" s="50">
        <f t="shared" si="19"/>
        <v>0</v>
      </c>
      <c r="AK41" s="188"/>
      <c r="AL41" s="194">
        <f t="shared" si="20"/>
        <v>3</v>
      </c>
      <c r="AM41" s="49">
        <f t="shared" si="34"/>
        <v>0</v>
      </c>
      <c r="AN41" s="50">
        <f t="shared" si="35"/>
        <v>0</v>
      </c>
      <c r="AO41" s="62"/>
      <c r="AP41" s="49">
        <f t="shared" si="21"/>
        <v>0</v>
      </c>
      <c r="AQ41" s="50">
        <f t="shared" si="22"/>
        <v>0</v>
      </c>
      <c r="AR41" s="62"/>
      <c r="AS41" s="49">
        <f t="shared" si="23"/>
        <v>0</v>
      </c>
      <c r="AT41" s="50">
        <f t="shared" si="24"/>
        <v>0</v>
      </c>
      <c r="AU41" s="62"/>
      <c r="AV41" s="49">
        <f t="shared" si="25"/>
        <v>0</v>
      </c>
      <c r="AW41" s="50">
        <f t="shared" si="26"/>
        <v>0</v>
      </c>
      <c r="AX41" s="62"/>
      <c r="AY41" s="49">
        <f t="shared" si="27"/>
        <v>0</v>
      </c>
      <c r="AZ41" s="50">
        <f t="shared" si="28"/>
        <v>0</v>
      </c>
      <c r="BA41" s="62"/>
      <c r="BB41" s="49">
        <f t="shared" si="29"/>
        <v>0</v>
      </c>
      <c r="BC41" s="50">
        <f t="shared" si="30"/>
        <v>0</v>
      </c>
      <c r="BD41" s="51">
        <f t="shared" si="31"/>
        <v>0</v>
      </c>
    </row>
    <row r="42" spans="1:56" hidden="1">
      <c r="A42" s="32"/>
      <c r="B42" s="61"/>
      <c r="C42" s="33"/>
      <c r="D42" s="34"/>
      <c r="E42" s="35"/>
      <c r="F42" s="36"/>
      <c r="G42" s="73"/>
      <c r="H42" s="72"/>
      <c r="I42" s="74">
        <f>IF(H42=Tablas!$B$5,Tablas!$C$5,VLOOKUP(H42,Tablas!$B$5:$D$40,2,FALSE))</f>
        <v>1</v>
      </c>
      <c r="J42" s="71">
        <f>IF(I42=0,"",VLOOKUP(I42,Tablas!$C$5:$D$40,2,FALSE))</f>
        <v>0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193">
        <f t="shared" si="36"/>
        <v>11.25</v>
      </c>
      <c r="X42" s="193">
        <f t="shared" si="33"/>
        <v>0</v>
      </c>
      <c r="Y42" s="193">
        <f t="shared" si="13"/>
        <v>0</v>
      </c>
      <c r="Z42" s="193" t="s">
        <v>0</v>
      </c>
      <c r="AA42" s="193">
        <v>1</v>
      </c>
      <c r="AB42" s="47">
        <f t="shared" si="14"/>
        <v>0</v>
      </c>
      <c r="AC42" s="39">
        <v>1</v>
      </c>
      <c r="AD42" s="47">
        <f t="shared" si="15"/>
        <v>0</v>
      </c>
      <c r="AE42" s="39">
        <v>1</v>
      </c>
      <c r="AF42" s="47">
        <f t="shared" si="16"/>
        <v>0</v>
      </c>
      <c r="AG42" s="188"/>
      <c r="AH42" s="194">
        <f t="shared" si="17"/>
        <v>3</v>
      </c>
      <c r="AI42" s="49">
        <f t="shared" si="18"/>
        <v>0</v>
      </c>
      <c r="AJ42" s="50">
        <f t="shared" si="19"/>
        <v>0</v>
      </c>
      <c r="AK42" s="188"/>
      <c r="AL42" s="194">
        <f t="shared" si="20"/>
        <v>3</v>
      </c>
      <c r="AM42" s="49">
        <f t="shared" si="34"/>
        <v>0</v>
      </c>
      <c r="AN42" s="50">
        <f t="shared" si="35"/>
        <v>0</v>
      </c>
      <c r="AO42" s="62"/>
      <c r="AP42" s="49">
        <f t="shared" si="21"/>
        <v>0</v>
      </c>
      <c r="AQ42" s="50">
        <f t="shared" si="22"/>
        <v>0</v>
      </c>
      <c r="AR42" s="62"/>
      <c r="AS42" s="49">
        <f t="shared" si="23"/>
        <v>0</v>
      </c>
      <c r="AT42" s="50">
        <f t="shared" si="24"/>
        <v>0</v>
      </c>
      <c r="AU42" s="62"/>
      <c r="AV42" s="49">
        <f t="shared" si="25"/>
        <v>0</v>
      </c>
      <c r="AW42" s="50">
        <f t="shared" si="26"/>
        <v>0</v>
      </c>
      <c r="AX42" s="62"/>
      <c r="AY42" s="49">
        <f t="shared" si="27"/>
        <v>0</v>
      </c>
      <c r="AZ42" s="50">
        <f t="shared" si="28"/>
        <v>0</v>
      </c>
      <c r="BA42" s="62"/>
      <c r="BB42" s="49">
        <f t="shared" si="29"/>
        <v>0</v>
      </c>
      <c r="BC42" s="50">
        <f t="shared" si="30"/>
        <v>0</v>
      </c>
      <c r="BD42" s="51">
        <f t="shared" si="31"/>
        <v>0</v>
      </c>
    </row>
    <row r="43" spans="1:56" hidden="1">
      <c r="A43" s="32"/>
      <c r="B43" s="61"/>
      <c r="C43" s="33"/>
      <c r="D43" s="34"/>
      <c r="E43" s="35"/>
      <c r="F43" s="36"/>
      <c r="G43" s="73"/>
      <c r="H43" s="72"/>
      <c r="I43" s="74">
        <f>IF(H43=Tablas!$B$5,Tablas!$C$5,VLOOKUP(H43,Tablas!$B$5:$D$40,2,FALSE))</f>
        <v>1</v>
      </c>
      <c r="J43" s="71">
        <f>IF(I43=0,"",VLOOKUP(I43,Tablas!$C$5:$D$40,2,FALSE))</f>
        <v>0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193">
        <f t="shared" si="36"/>
        <v>11.25</v>
      </c>
      <c r="X43" s="193">
        <f t="shared" si="33"/>
        <v>0</v>
      </c>
      <c r="Y43" s="193">
        <f t="shared" si="13"/>
        <v>0</v>
      </c>
      <c r="Z43" s="193" t="s">
        <v>0</v>
      </c>
      <c r="AA43" s="193">
        <v>1</v>
      </c>
      <c r="AB43" s="47">
        <f t="shared" si="14"/>
        <v>0</v>
      </c>
      <c r="AC43" s="39">
        <v>1</v>
      </c>
      <c r="AD43" s="47">
        <f t="shared" si="15"/>
        <v>0</v>
      </c>
      <c r="AE43" s="39">
        <v>1</v>
      </c>
      <c r="AF43" s="47">
        <f t="shared" si="16"/>
        <v>0</v>
      </c>
      <c r="AG43" s="188"/>
      <c r="AH43" s="194">
        <f t="shared" si="17"/>
        <v>3</v>
      </c>
      <c r="AI43" s="49">
        <f t="shared" si="18"/>
        <v>0</v>
      </c>
      <c r="AJ43" s="50">
        <f t="shared" si="19"/>
        <v>0</v>
      </c>
      <c r="AK43" s="188"/>
      <c r="AL43" s="194">
        <f t="shared" si="20"/>
        <v>3</v>
      </c>
      <c r="AM43" s="49">
        <f t="shared" si="34"/>
        <v>0</v>
      </c>
      <c r="AN43" s="50">
        <f t="shared" si="35"/>
        <v>0</v>
      </c>
      <c r="AO43" s="62"/>
      <c r="AP43" s="49">
        <f t="shared" si="21"/>
        <v>0</v>
      </c>
      <c r="AQ43" s="50">
        <f t="shared" si="22"/>
        <v>0</v>
      </c>
      <c r="AR43" s="62"/>
      <c r="AS43" s="49">
        <f t="shared" si="23"/>
        <v>0</v>
      </c>
      <c r="AT43" s="50">
        <f t="shared" si="24"/>
        <v>0</v>
      </c>
      <c r="AU43" s="62"/>
      <c r="AV43" s="49">
        <f t="shared" si="25"/>
        <v>0</v>
      </c>
      <c r="AW43" s="50">
        <f t="shared" si="26"/>
        <v>0</v>
      </c>
      <c r="AX43" s="62"/>
      <c r="AY43" s="49">
        <f t="shared" si="27"/>
        <v>0</v>
      </c>
      <c r="AZ43" s="50">
        <f t="shared" si="28"/>
        <v>0</v>
      </c>
      <c r="BA43" s="62"/>
      <c r="BB43" s="49">
        <f t="shared" si="29"/>
        <v>0</v>
      </c>
      <c r="BC43" s="50">
        <f t="shared" si="30"/>
        <v>0</v>
      </c>
      <c r="BD43" s="51">
        <f t="shared" si="31"/>
        <v>0</v>
      </c>
    </row>
    <row r="44" spans="1:56" hidden="1">
      <c r="A44" s="32"/>
      <c r="B44" s="61"/>
      <c r="C44" s="33"/>
      <c r="D44" s="34"/>
      <c r="E44" s="35"/>
      <c r="F44" s="36"/>
      <c r="G44" s="73"/>
      <c r="H44" s="72"/>
      <c r="I44" s="74">
        <f>IF(H44=Tablas!$B$5,Tablas!$C$5,VLOOKUP(H44,Tablas!$B$5:$D$40,2,FALSE))</f>
        <v>1</v>
      </c>
      <c r="J44" s="71">
        <f>IF(I44=0,"",VLOOKUP(I44,Tablas!$C$5:$D$40,2,FALSE))</f>
        <v>0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193">
        <f t="shared" si="36"/>
        <v>11.25</v>
      </c>
      <c r="X44" s="193">
        <f t="shared" si="33"/>
        <v>0</v>
      </c>
      <c r="Y44" s="193">
        <f t="shared" si="13"/>
        <v>0</v>
      </c>
      <c r="Z44" s="193" t="s">
        <v>0</v>
      </c>
      <c r="AA44" s="193">
        <v>1</v>
      </c>
      <c r="AB44" s="47">
        <f t="shared" si="14"/>
        <v>0</v>
      </c>
      <c r="AC44" s="39">
        <v>1</v>
      </c>
      <c r="AD44" s="47">
        <f t="shared" si="15"/>
        <v>0</v>
      </c>
      <c r="AE44" s="39">
        <v>1</v>
      </c>
      <c r="AF44" s="47">
        <f t="shared" si="16"/>
        <v>0</v>
      </c>
      <c r="AG44" s="188"/>
      <c r="AH44" s="194">
        <f t="shared" si="17"/>
        <v>3</v>
      </c>
      <c r="AI44" s="49">
        <f t="shared" si="18"/>
        <v>0</v>
      </c>
      <c r="AJ44" s="50">
        <f t="shared" si="19"/>
        <v>0</v>
      </c>
      <c r="AK44" s="188"/>
      <c r="AL44" s="194">
        <f t="shared" si="20"/>
        <v>3</v>
      </c>
      <c r="AM44" s="49">
        <f t="shared" si="34"/>
        <v>0</v>
      </c>
      <c r="AN44" s="50">
        <f t="shared" si="35"/>
        <v>0</v>
      </c>
      <c r="AO44" s="62"/>
      <c r="AP44" s="49">
        <f t="shared" si="21"/>
        <v>0</v>
      </c>
      <c r="AQ44" s="50">
        <f t="shared" si="22"/>
        <v>0</v>
      </c>
      <c r="AR44" s="62"/>
      <c r="AS44" s="49">
        <f t="shared" si="23"/>
        <v>0</v>
      </c>
      <c r="AT44" s="50">
        <f t="shared" si="24"/>
        <v>0</v>
      </c>
      <c r="AU44" s="62"/>
      <c r="AV44" s="49">
        <f t="shared" si="25"/>
        <v>0</v>
      </c>
      <c r="AW44" s="50">
        <f t="shared" si="26"/>
        <v>0</v>
      </c>
      <c r="AX44" s="62"/>
      <c r="AY44" s="49">
        <f t="shared" si="27"/>
        <v>0</v>
      </c>
      <c r="AZ44" s="50">
        <f t="shared" si="28"/>
        <v>0</v>
      </c>
      <c r="BA44" s="62"/>
      <c r="BB44" s="49">
        <f t="shared" si="29"/>
        <v>0</v>
      </c>
      <c r="BC44" s="50">
        <f t="shared" si="30"/>
        <v>0</v>
      </c>
      <c r="BD44" s="51">
        <f t="shared" si="31"/>
        <v>0</v>
      </c>
    </row>
    <row r="45" spans="1:56" hidden="1">
      <c r="A45" s="32"/>
      <c r="B45" s="61"/>
      <c r="C45" s="33"/>
      <c r="D45" s="34"/>
      <c r="E45" s="35"/>
      <c r="F45" s="36"/>
      <c r="G45" s="73"/>
      <c r="H45" s="72"/>
      <c r="I45" s="74">
        <f>IF(H45=Tablas!$B$5,Tablas!$C$5,VLOOKUP(H45,Tablas!$B$5:$D$40,2,FALSE))</f>
        <v>1</v>
      </c>
      <c r="J45" s="71">
        <f>IF(I45=0,"",VLOOKUP(I45,Tablas!$C$5:$D$40,2,FALSE))</f>
        <v>0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193">
        <f t="shared" si="36"/>
        <v>11.25</v>
      </c>
      <c r="X45" s="193">
        <f t="shared" si="33"/>
        <v>0</v>
      </c>
      <c r="Y45" s="193">
        <f t="shared" si="13"/>
        <v>0</v>
      </c>
      <c r="Z45" s="193" t="s">
        <v>0</v>
      </c>
      <c r="AA45" s="193">
        <v>1</v>
      </c>
      <c r="AB45" s="47">
        <f t="shared" si="14"/>
        <v>0</v>
      </c>
      <c r="AC45" s="39">
        <v>1</v>
      </c>
      <c r="AD45" s="47">
        <f t="shared" si="15"/>
        <v>0</v>
      </c>
      <c r="AE45" s="39">
        <v>1</v>
      </c>
      <c r="AF45" s="47">
        <f t="shared" si="16"/>
        <v>0</v>
      </c>
      <c r="AG45" s="188"/>
      <c r="AH45" s="194">
        <f t="shared" si="17"/>
        <v>3</v>
      </c>
      <c r="AI45" s="49">
        <f t="shared" si="18"/>
        <v>0</v>
      </c>
      <c r="AJ45" s="50">
        <f t="shared" si="19"/>
        <v>0</v>
      </c>
      <c r="AK45" s="188"/>
      <c r="AL45" s="194">
        <f t="shared" si="20"/>
        <v>3</v>
      </c>
      <c r="AM45" s="49">
        <f t="shared" si="34"/>
        <v>0</v>
      </c>
      <c r="AN45" s="50">
        <f t="shared" si="35"/>
        <v>0</v>
      </c>
      <c r="AO45" s="62"/>
      <c r="AP45" s="49">
        <f t="shared" si="21"/>
        <v>0</v>
      </c>
      <c r="AQ45" s="50">
        <f t="shared" si="22"/>
        <v>0</v>
      </c>
      <c r="AR45" s="62"/>
      <c r="AS45" s="49">
        <f t="shared" si="23"/>
        <v>0</v>
      </c>
      <c r="AT45" s="50">
        <f t="shared" si="24"/>
        <v>0</v>
      </c>
      <c r="AU45" s="62"/>
      <c r="AV45" s="49">
        <f t="shared" si="25"/>
        <v>0</v>
      </c>
      <c r="AW45" s="50">
        <f t="shared" si="26"/>
        <v>0</v>
      </c>
      <c r="AX45" s="62"/>
      <c r="AY45" s="49">
        <f t="shared" si="27"/>
        <v>0</v>
      </c>
      <c r="AZ45" s="50">
        <f t="shared" si="28"/>
        <v>0</v>
      </c>
      <c r="BA45" s="62"/>
      <c r="BB45" s="49">
        <f t="shared" si="29"/>
        <v>0</v>
      </c>
      <c r="BC45" s="50">
        <f t="shared" si="30"/>
        <v>0</v>
      </c>
      <c r="BD45" s="51">
        <f t="shared" si="31"/>
        <v>0</v>
      </c>
    </row>
    <row r="46" spans="1:56" hidden="1">
      <c r="A46" s="32"/>
      <c r="B46" s="61"/>
      <c r="C46" s="33"/>
      <c r="D46" s="34"/>
      <c r="E46" s="35"/>
      <c r="F46" s="36"/>
      <c r="G46" s="73"/>
      <c r="H46" s="72"/>
      <c r="I46" s="74">
        <f>IF(H46=Tablas!$B$5,Tablas!$C$5,VLOOKUP(H46,Tablas!$B$5:$D$40,2,FALSE))</f>
        <v>1</v>
      </c>
      <c r="J46" s="71">
        <f>IF(I46=0,"",VLOOKUP(I46,Tablas!$C$5:$D$40,2,FALSE))</f>
        <v>0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193">
        <f t="shared" si="36"/>
        <v>11.25</v>
      </c>
      <c r="X46" s="193">
        <f t="shared" si="33"/>
        <v>0</v>
      </c>
      <c r="Y46" s="193">
        <f t="shared" si="13"/>
        <v>0</v>
      </c>
      <c r="Z46" s="193" t="s">
        <v>0</v>
      </c>
      <c r="AA46" s="193">
        <v>1</v>
      </c>
      <c r="AB46" s="47">
        <f t="shared" si="14"/>
        <v>0</v>
      </c>
      <c r="AC46" s="39">
        <v>1</v>
      </c>
      <c r="AD46" s="47">
        <f t="shared" si="15"/>
        <v>0</v>
      </c>
      <c r="AE46" s="39">
        <v>1</v>
      </c>
      <c r="AF46" s="47">
        <f t="shared" si="16"/>
        <v>0</v>
      </c>
      <c r="AG46" s="188"/>
      <c r="AH46" s="194">
        <f t="shared" si="17"/>
        <v>3</v>
      </c>
      <c r="AI46" s="49">
        <f t="shared" si="18"/>
        <v>0</v>
      </c>
      <c r="AJ46" s="50">
        <f t="shared" si="19"/>
        <v>0</v>
      </c>
      <c r="AK46" s="188"/>
      <c r="AL46" s="194">
        <f t="shared" si="20"/>
        <v>3</v>
      </c>
      <c r="AM46" s="49">
        <f t="shared" si="34"/>
        <v>0</v>
      </c>
      <c r="AN46" s="50">
        <f t="shared" si="35"/>
        <v>0</v>
      </c>
      <c r="AO46" s="62"/>
      <c r="AP46" s="49">
        <f t="shared" si="21"/>
        <v>0</v>
      </c>
      <c r="AQ46" s="50">
        <f t="shared" si="22"/>
        <v>0</v>
      </c>
      <c r="AR46" s="62"/>
      <c r="AS46" s="49">
        <f t="shared" si="23"/>
        <v>0</v>
      </c>
      <c r="AT46" s="50">
        <f t="shared" si="24"/>
        <v>0</v>
      </c>
      <c r="AU46" s="62"/>
      <c r="AV46" s="49">
        <f t="shared" si="25"/>
        <v>0</v>
      </c>
      <c r="AW46" s="50">
        <f t="shared" si="26"/>
        <v>0</v>
      </c>
      <c r="AX46" s="62"/>
      <c r="AY46" s="49">
        <f t="shared" si="27"/>
        <v>0</v>
      </c>
      <c r="AZ46" s="50">
        <f t="shared" si="28"/>
        <v>0</v>
      </c>
      <c r="BA46" s="62"/>
      <c r="BB46" s="49">
        <f t="shared" si="29"/>
        <v>0</v>
      </c>
      <c r="BC46" s="50">
        <f t="shared" si="30"/>
        <v>0</v>
      </c>
      <c r="BD46" s="51">
        <f t="shared" si="31"/>
        <v>0</v>
      </c>
    </row>
    <row r="47" spans="1:56" hidden="1">
      <c r="A47" s="32"/>
      <c r="B47" s="61"/>
      <c r="C47" s="33"/>
      <c r="D47" s="34"/>
      <c r="E47" s="35"/>
      <c r="F47" s="36"/>
      <c r="G47" s="73"/>
      <c r="H47" s="72"/>
      <c r="I47" s="74">
        <f>IF(H47=Tablas!$B$5,Tablas!$C$5,VLOOKUP(H47,Tablas!$B$5:$D$40,2,FALSE))</f>
        <v>1</v>
      </c>
      <c r="J47" s="71">
        <f>IF(I47=0,"",VLOOKUP(I47,Tablas!$C$5:$D$40,2,FALSE))</f>
        <v>0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193">
        <f t="shared" si="36"/>
        <v>11.25</v>
      </c>
      <c r="X47" s="193">
        <f t="shared" si="33"/>
        <v>0</v>
      </c>
      <c r="Y47" s="193">
        <f t="shared" si="13"/>
        <v>0</v>
      </c>
      <c r="Z47" s="193" t="s">
        <v>0</v>
      </c>
      <c r="AA47" s="193">
        <v>1</v>
      </c>
      <c r="AB47" s="47">
        <f t="shared" si="14"/>
        <v>0</v>
      </c>
      <c r="AC47" s="39">
        <v>1</v>
      </c>
      <c r="AD47" s="47">
        <f t="shared" si="15"/>
        <v>0</v>
      </c>
      <c r="AE47" s="39">
        <v>1</v>
      </c>
      <c r="AF47" s="47">
        <f t="shared" si="16"/>
        <v>0</v>
      </c>
      <c r="AG47" s="188"/>
      <c r="AH47" s="194">
        <f t="shared" si="17"/>
        <v>3</v>
      </c>
      <c r="AI47" s="49">
        <f t="shared" si="18"/>
        <v>0</v>
      </c>
      <c r="AJ47" s="50">
        <f t="shared" si="19"/>
        <v>0</v>
      </c>
      <c r="AK47" s="188"/>
      <c r="AL47" s="194">
        <f t="shared" si="20"/>
        <v>3</v>
      </c>
      <c r="AM47" s="49">
        <f t="shared" si="34"/>
        <v>0</v>
      </c>
      <c r="AN47" s="50">
        <f t="shared" si="35"/>
        <v>0</v>
      </c>
      <c r="AO47" s="62"/>
      <c r="AP47" s="49">
        <f t="shared" si="21"/>
        <v>0</v>
      </c>
      <c r="AQ47" s="50">
        <f t="shared" si="22"/>
        <v>0</v>
      </c>
      <c r="AR47" s="62"/>
      <c r="AS47" s="49">
        <f t="shared" si="23"/>
        <v>0</v>
      </c>
      <c r="AT47" s="50">
        <f t="shared" si="24"/>
        <v>0</v>
      </c>
      <c r="AU47" s="62"/>
      <c r="AV47" s="49">
        <f t="shared" si="25"/>
        <v>0</v>
      </c>
      <c r="AW47" s="50">
        <f t="shared" si="26"/>
        <v>0</v>
      </c>
      <c r="AX47" s="62"/>
      <c r="AY47" s="49">
        <f t="shared" si="27"/>
        <v>0</v>
      </c>
      <c r="AZ47" s="50">
        <f t="shared" si="28"/>
        <v>0</v>
      </c>
      <c r="BA47" s="62"/>
      <c r="BB47" s="49">
        <f t="shared" si="29"/>
        <v>0</v>
      </c>
      <c r="BC47" s="50">
        <f t="shared" si="30"/>
        <v>0</v>
      </c>
      <c r="BD47" s="51">
        <f t="shared" si="31"/>
        <v>0</v>
      </c>
    </row>
    <row r="48" spans="1:56" hidden="1">
      <c r="A48" s="32"/>
      <c r="B48" s="61"/>
      <c r="C48" s="33"/>
      <c r="D48" s="34"/>
      <c r="E48" s="35"/>
      <c r="F48" s="36"/>
      <c r="G48" s="73"/>
      <c r="H48" s="72"/>
      <c r="I48" s="74">
        <f>IF(H48=Tablas!$B$5,Tablas!$C$5,VLOOKUP(H48,Tablas!$B$5:$D$40,2,FALSE))</f>
        <v>1</v>
      </c>
      <c r="J48" s="71">
        <f>IF(I48=0,"",VLOOKUP(I48,Tablas!$C$5:$D$40,2,FALSE))</f>
        <v>0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193">
        <f t="shared" si="36"/>
        <v>11.25</v>
      </c>
      <c r="X48" s="193">
        <f t="shared" si="33"/>
        <v>0</v>
      </c>
      <c r="Y48" s="193">
        <f t="shared" si="13"/>
        <v>0</v>
      </c>
      <c r="Z48" s="193" t="s">
        <v>0</v>
      </c>
      <c r="AA48" s="193">
        <v>1</v>
      </c>
      <c r="AB48" s="47">
        <f t="shared" si="14"/>
        <v>0</v>
      </c>
      <c r="AC48" s="39">
        <v>1</v>
      </c>
      <c r="AD48" s="47">
        <f t="shared" si="15"/>
        <v>0</v>
      </c>
      <c r="AE48" s="39">
        <v>1</v>
      </c>
      <c r="AF48" s="47">
        <f t="shared" si="16"/>
        <v>0</v>
      </c>
      <c r="AG48" s="188"/>
      <c r="AH48" s="194">
        <f t="shared" si="17"/>
        <v>3</v>
      </c>
      <c r="AI48" s="49">
        <f t="shared" si="18"/>
        <v>0</v>
      </c>
      <c r="AJ48" s="50">
        <f t="shared" si="19"/>
        <v>0</v>
      </c>
      <c r="AK48" s="188"/>
      <c r="AL48" s="194">
        <f t="shared" si="20"/>
        <v>3</v>
      </c>
      <c r="AM48" s="49">
        <f t="shared" si="34"/>
        <v>0</v>
      </c>
      <c r="AN48" s="50">
        <f t="shared" si="35"/>
        <v>0</v>
      </c>
      <c r="AO48" s="62"/>
      <c r="AP48" s="49">
        <f t="shared" si="21"/>
        <v>0</v>
      </c>
      <c r="AQ48" s="50">
        <f t="shared" si="22"/>
        <v>0</v>
      </c>
      <c r="AR48" s="62"/>
      <c r="AS48" s="49">
        <f t="shared" si="23"/>
        <v>0</v>
      </c>
      <c r="AT48" s="50">
        <f t="shared" si="24"/>
        <v>0</v>
      </c>
      <c r="AU48" s="62"/>
      <c r="AV48" s="49">
        <f t="shared" si="25"/>
        <v>0</v>
      </c>
      <c r="AW48" s="50">
        <f t="shared" si="26"/>
        <v>0</v>
      </c>
      <c r="AX48" s="62"/>
      <c r="AY48" s="49">
        <f t="shared" si="27"/>
        <v>0</v>
      </c>
      <c r="AZ48" s="50">
        <f t="shared" si="28"/>
        <v>0</v>
      </c>
      <c r="BA48" s="62"/>
      <c r="BB48" s="49">
        <f t="shared" si="29"/>
        <v>0</v>
      </c>
      <c r="BC48" s="50">
        <f t="shared" si="30"/>
        <v>0</v>
      </c>
      <c r="BD48" s="51">
        <f t="shared" si="31"/>
        <v>0</v>
      </c>
    </row>
    <row r="49" spans="1:56" hidden="1">
      <c r="A49" s="32"/>
      <c r="B49" s="61"/>
      <c r="C49" s="33"/>
      <c r="D49" s="34"/>
      <c r="E49" s="35"/>
      <c r="F49" s="36"/>
      <c r="G49" s="73"/>
      <c r="H49" s="72"/>
      <c r="I49" s="74">
        <f>IF(H49=Tablas!$B$5,Tablas!$C$5,VLOOKUP(H49,Tablas!$B$5:$D$40,2,FALSE))</f>
        <v>1</v>
      </c>
      <c r="J49" s="71">
        <f>IF(I49=0,"",VLOOKUP(I49,Tablas!$C$5:$D$40,2,FALSE))</f>
        <v>0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193">
        <f t="shared" si="36"/>
        <v>11.25</v>
      </c>
      <c r="X49" s="193">
        <f t="shared" si="33"/>
        <v>0</v>
      </c>
      <c r="Y49" s="193">
        <f t="shared" si="13"/>
        <v>0</v>
      </c>
      <c r="Z49" s="193" t="s">
        <v>0</v>
      </c>
      <c r="AA49" s="193">
        <v>1</v>
      </c>
      <c r="AB49" s="47">
        <f t="shared" si="14"/>
        <v>0</v>
      </c>
      <c r="AC49" s="39">
        <v>1</v>
      </c>
      <c r="AD49" s="47">
        <f t="shared" si="15"/>
        <v>0</v>
      </c>
      <c r="AE49" s="39">
        <v>1</v>
      </c>
      <c r="AF49" s="47">
        <f t="shared" si="16"/>
        <v>0</v>
      </c>
      <c r="AG49" s="188"/>
      <c r="AH49" s="194">
        <f t="shared" si="17"/>
        <v>3</v>
      </c>
      <c r="AI49" s="49">
        <f t="shared" si="18"/>
        <v>0</v>
      </c>
      <c r="AJ49" s="50">
        <f t="shared" si="19"/>
        <v>0</v>
      </c>
      <c r="AK49" s="188"/>
      <c r="AL49" s="194">
        <f t="shared" si="20"/>
        <v>3</v>
      </c>
      <c r="AM49" s="49">
        <f t="shared" si="34"/>
        <v>0</v>
      </c>
      <c r="AN49" s="50">
        <f t="shared" si="35"/>
        <v>0</v>
      </c>
      <c r="AO49" s="62"/>
      <c r="AP49" s="49">
        <f t="shared" si="21"/>
        <v>0</v>
      </c>
      <c r="AQ49" s="50">
        <f t="shared" si="22"/>
        <v>0</v>
      </c>
      <c r="AR49" s="62"/>
      <c r="AS49" s="49">
        <f t="shared" si="23"/>
        <v>0</v>
      </c>
      <c r="AT49" s="50">
        <f t="shared" si="24"/>
        <v>0</v>
      </c>
      <c r="AU49" s="62"/>
      <c r="AV49" s="49">
        <f t="shared" si="25"/>
        <v>0</v>
      </c>
      <c r="AW49" s="50">
        <f t="shared" si="26"/>
        <v>0</v>
      </c>
      <c r="AX49" s="62"/>
      <c r="AY49" s="49">
        <f t="shared" si="27"/>
        <v>0</v>
      </c>
      <c r="AZ49" s="50">
        <f t="shared" si="28"/>
        <v>0</v>
      </c>
      <c r="BA49" s="62"/>
      <c r="BB49" s="49">
        <f t="shared" si="29"/>
        <v>0</v>
      </c>
      <c r="BC49" s="50">
        <f t="shared" si="30"/>
        <v>0</v>
      </c>
      <c r="BD49" s="51">
        <f t="shared" si="31"/>
        <v>0</v>
      </c>
    </row>
    <row r="50" spans="1:56" hidden="1">
      <c r="A50" s="32"/>
      <c r="B50" s="61"/>
      <c r="C50" s="33"/>
      <c r="D50" s="34"/>
      <c r="E50" s="35"/>
      <c r="F50" s="36"/>
      <c r="G50" s="73"/>
      <c r="H50" s="72"/>
      <c r="I50" s="74">
        <f>IF(H50=Tablas!$B$5,Tablas!$C$5,VLOOKUP(H50,Tablas!$B$5:$D$40,2,FALSE))</f>
        <v>1</v>
      </c>
      <c r="J50" s="71">
        <f>IF(I50=0,"",VLOOKUP(I50,Tablas!$C$5:$D$40,2,FALSE))</f>
        <v>0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193">
        <f t="shared" si="36"/>
        <v>11.25</v>
      </c>
      <c r="X50" s="193">
        <f t="shared" si="33"/>
        <v>0</v>
      </c>
      <c r="Y50" s="193">
        <f t="shared" si="13"/>
        <v>0</v>
      </c>
      <c r="Z50" s="193" t="s">
        <v>0</v>
      </c>
      <c r="AA50" s="193">
        <v>1</v>
      </c>
      <c r="AB50" s="47">
        <f t="shared" si="14"/>
        <v>0</v>
      </c>
      <c r="AC50" s="39">
        <v>1</v>
      </c>
      <c r="AD50" s="47">
        <f t="shared" si="15"/>
        <v>0</v>
      </c>
      <c r="AE50" s="39">
        <v>1</v>
      </c>
      <c r="AF50" s="47">
        <f t="shared" si="16"/>
        <v>0</v>
      </c>
      <c r="AG50" s="188"/>
      <c r="AH50" s="194">
        <f t="shared" si="17"/>
        <v>3</v>
      </c>
      <c r="AI50" s="49">
        <f t="shared" si="18"/>
        <v>0</v>
      </c>
      <c r="AJ50" s="50">
        <f t="shared" si="19"/>
        <v>0</v>
      </c>
      <c r="AK50" s="188"/>
      <c r="AL50" s="194">
        <f t="shared" si="20"/>
        <v>3</v>
      </c>
      <c r="AM50" s="49">
        <f t="shared" si="34"/>
        <v>0</v>
      </c>
      <c r="AN50" s="50">
        <f t="shared" si="35"/>
        <v>0</v>
      </c>
      <c r="AO50" s="62"/>
      <c r="AP50" s="49">
        <f t="shared" si="21"/>
        <v>0</v>
      </c>
      <c r="AQ50" s="50">
        <f t="shared" si="22"/>
        <v>0</v>
      </c>
      <c r="AR50" s="62"/>
      <c r="AS50" s="49">
        <f t="shared" si="23"/>
        <v>0</v>
      </c>
      <c r="AT50" s="50">
        <f t="shared" si="24"/>
        <v>0</v>
      </c>
      <c r="AU50" s="62"/>
      <c r="AV50" s="49">
        <f t="shared" si="25"/>
        <v>0</v>
      </c>
      <c r="AW50" s="50">
        <f t="shared" si="26"/>
        <v>0</v>
      </c>
      <c r="AX50" s="62"/>
      <c r="AY50" s="49">
        <f t="shared" si="27"/>
        <v>0</v>
      </c>
      <c r="AZ50" s="50">
        <f t="shared" si="28"/>
        <v>0</v>
      </c>
      <c r="BA50" s="62"/>
      <c r="BB50" s="49">
        <f t="shared" si="29"/>
        <v>0</v>
      </c>
      <c r="BC50" s="50">
        <f t="shared" si="30"/>
        <v>0</v>
      </c>
      <c r="BD50" s="51">
        <f t="shared" si="31"/>
        <v>0</v>
      </c>
    </row>
    <row r="51" spans="1:56" hidden="1">
      <c r="A51" s="32"/>
      <c r="B51" s="61"/>
      <c r="C51" s="33"/>
      <c r="D51" s="34"/>
      <c r="E51" s="35"/>
      <c r="F51" s="36"/>
      <c r="G51" s="73"/>
      <c r="H51" s="72"/>
      <c r="I51" s="74">
        <f>IF(H51=Tablas!$B$5,Tablas!$C$5,VLOOKUP(H51,Tablas!$B$5:$D$40,2,FALSE))</f>
        <v>1</v>
      </c>
      <c r="J51" s="71">
        <f>IF(I51=0,"",VLOOKUP(I51,Tablas!$C$5:$D$40,2,FALSE))</f>
        <v>0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193">
        <f t="shared" si="36"/>
        <v>11.25</v>
      </c>
      <c r="X51" s="193">
        <f t="shared" si="33"/>
        <v>0</v>
      </c>
      <c r="Y51" s="193">
        <f t="shared" si="13"/>
        <v>0</v>
      </c>
      <c r="Z51" s="193" t="s">
        <v>0</v>
      </c>
      <c r="AA51" s="193">
        <v>1</v>
      </c>
      <c r="AB51" s="47">
        <f t="shared" si="14"/>
        <v>0</v>
      </c>
      <c r="AC51" s="39">
        <v>1</v>
      </c>
      <c r="AD51" s="47">
        <f t="shared" si="15"/>
        <v>0</v>
      </c>
      <c r="AE51" s="39">
        <v>1</v>
      </c>
      <c r="AF51" s="47">
        <f t="shared" si="16"/>
        <v>0</v>
      </c>
      <c r="AG51" s="188"/>
      <c r="AH51" s="194">
        <f t="shared" si="17"/>
        <v>3</v>
      </c>
      <c r="AI51" s="49">
        <f t="shared" si="18"/>
        <v>0</v>
      </c>
      <c r="AJ51" s="50">
        <f t="shared" si="19"/>
        <v>0</v>
      </c>
      <c r="AK51" s="188"/>
      <c r="AL51" s="194">
        <f t="shared" si="20"/>
        <v>3</v>
      </c>
      <c r="AM51" s="49">
        <f t="shared" si="34"/>
        <v>0</v>
      </c>
      <c r="AN51" s="50">
        <f t="shared" si="35"/>
        <v>0</v>
      </c>
      <c r="AO51" s="62"/>
      <c r="AP51" s="49">
        <f t="shared" si="21"/>
        <v>0</v>
      </c>
      <c r="AQ51" s="50">
        <f t="shared" si="22"/>
        <v>0</v>
      </c>
      <c r="AR51" s="62"/>
      <c r="AS51" s="49">
        <f t="shared" si="23"/>
        <v>0</v>
      </c>
      <c r="AT51" s="50">
        <f t="shared" si="24"/>
        <v>0</v>
      </c>
      <c r="AU51" s="62"/>
      <c r="AV51" s="49">
        <f t="shared" si="25"/>
        <v>0</v>
      </c>
      <c r="AW51" s="50">
        <f t="shared" si="26"/>
        <v>0</v>
      </c>
      <c r="AX51" s="62"/>
      <c r="AY51" s="49">
        <f t="shared" si="27"/>
        <v>0</v>
      </c>
      <c r="AZ51" s="50">
        <f t="shared" si="28"/>
        <v>0</v>
      </c>
      <c r="BA51" s="62"/>
      <c r="BB51" s="49">
        <f t="shared" si="29"/>
        <v>0</v>
      </c>
      <c r="BC51" s="50">
        <f t="shared" si="30"/>
        <v>0</v>
      </c>
      <c r="BD51" s="51">
        <f t="shared" si="31"/>
        <v>0</v>
      </c>
    </row>
    <row r="52" spans="1:56" hidden="1">
      <c r="A52" s="32"/>
      <c r="B52" s="61"/>
      <c r="C52" s="33"/>
      <c r="D52" s="34"/>
      <c r="E52" s="35"/>
      <c r="F52" s="36"/>
      <c r="G52" s="73"/>
      <c r="H52" s="72"/>
      <c r="I52" s="74">
        <f>IF(H52=Tablas!$B$5,Tablas!$C$5,VLOOKUP(H52,Tablas!$B$5:$D$40,2,FALSE))</f>
        <v>1</v>
      </c>
      <c r="J52" s="71">
        <f>IF(I52=0,"",VLOOKUP(I52,Tablas!$C$5:$D$40,2,FALSE))</f>
        <v>0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193">
        <f t="shared" si="36"/>
        <v>11.25</v>
      </c>
      <c r="X52" s="193">
        <f t="shared" si="33"/>
        <v>0</v>
      </c>
      <c r="Y52" s="193">
        <f t="shared" si="13"/>
        <v>0</v>
      </c>
      <c r="Z52" s="193" t="s">
        <v>0</v>
      </c>
      <c r="AA52" s="193">
        <v>1</v>
      </c>
      <c r="AB52" s="47">
        <f t="shared" si="14"/>
        <v>0</v>
      </c>
      <c r="AC52" s="39">
        <v>1</v>
      </c>
      <c r="AD52" s="47">
        <f t="shared" si="15"/>
        <v>0</v>
      </c>
      <c r="AE52" s="39">
        <v>1</v>
      </c>
      <c r="AF52" s="47">
        <f t="shared" si="16"/>
        <v>0</v>
      </c>
      <c r="AG52" s="188"/>
      <c r="AH52" s="194">
        <f t="shared" si="17"/>
        <v>3</v>
      </c>
      <c r="AI52" s="49">
        <f t="shared" si="18"/>
        <v>0</v>
      </c>
      <c r="AJ52" s="50">
        <f t="shared" si="19"/>
        <v>0</v>
      </c>
      <c r="AK52" s="188"/>
      <c r="AL52" s="194">
        <f t="shared" si="20"/>
        <v>3</v>
      </c>
      <c r="AM52" s="49">
        <f t="shared" si="34"/>
        <v>0</v>
      </c>
      <c r="AN52" s="50">
        <f t="shared" si="35"/>
        <v>0</v>
      </c>
      <c r="AO52" s="62"/>
      <c r="AP52" s="49">
        <f t="shared" si="21"/>
        <v>0</v>
      </c>
      <c r="AQ52" s="50">
        <f t="shared" si="22"/>
        <v>0</v>
      </c>
      <c r="AR52" s="62"/>
      <c r="AS52" s="49">
        <f t="shared" si="23"/>
        <v>0</v>
      </c>
      <c r="AT52" s="50">
        <f t="shared" si="24"/>
        <v>0</v>
      </c>
      <c r="AU52" s="62"/>
      <c r="AV52" s="49">
        <f t="shared" si="25"/>
        <v>0</v>
      </c>
      <c r="AW52" s="50">
        <f t="shared" si="26"/>
        <v>0</v>
      </c>
      <c r="AX52" s="62"/>
      <c r="AY52" s="49">
        <f t="shared" si="27"/>
        <v>0</v>
      </c>
      <c r="AZ52" s="50">
        <f t="shared" si="28"/>
        <v>0</v>
      </c>
      <c r="BA52" s="62"/>
      <c r="BB52" s="49">
        <f t="shared" si="29"/>
        <v>0</v>
      </c>
      <c r="BC52" s="50">
        <f t="shared" si="30"/>
        <v>0</v>
      </c>
      <c r="BD52" s="51">
        <f t="shared" si="31"/>
        <v>0</v>
      </c>
    </row>
    <row r="53" spans="1:56" hidden="1">
      <c r="A53" s="32"/>
      <c r="B53" s="61"/>
      <c r="C53" s="33"/>
      <c r="D53" s="34"/>
      <c r="E53" s="35"/>
      <c r="F53" s="36"/>
      <c r="G53" s="73"/>
      <c r="H53" s="72"/>
      <c r="I53" s="74">
        <f>IF(H53=Tablas!$B$5,Tablas!$C$5,VLOOKUP(H53,Tablas!$B$5:$D$40,2,FALSE))</f>
        <v>1</v>
      </c>
      <c r="J53" s="71">
        <f>IF(I53=0,"",VLOOKUP(I53,Tablas!$C$5:$D$40,2,FALSE))</f>
        <v>0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193">
        <f t="shared" si="36"/>
        <v>11.25</v>
      </c>
      <c r="X53" s="193">
        <f t="shared" si="33"/>
        <v>0</v>
      </c>
      <c r="Y53" s="193">
        <f t="shared" si="13"/>
        <v>0</v>
      </c>
      <c r="Z53" s="193" t="s">
        <v>0</v>
      </c>
      <c r="AA53" s="193">
        <v>1</v>
      </c>
      <c r="AB53" s="47">
        <f t="shared" si="14"/>
        <v>0</v>
      </c>
      <c r="AC53" s="39">
        <v>1</v>
      </c>
      <c r="AD53" s="47">
        <f t="shared" si="15"/>
        <v>0</v>
      </c>
      <c r="AE53" s="39">
        <v>1</v>
      </c>
      <c r="AF53" s="47">
        <f t="shared" si="16"/>
        <v>0</v>
      </c>
      <c r="AG53" s="188"/>
      <c r="AH53" s="194">
        <f t="shared" si="17"/>
        <v>3</v>
      </c>
      <c r="AI53" s="49">
        <f t="shared" si="18"/>
        <v>0</v>
      </c>
      <c r="AJ53" s="50">
        <f t="shared" si="19"/>
        <v>0</v>
      </c>
      <c r="AK53" s="188"/>
      <c r="AL53" s="194">
        <f t="shared" si="20"/>
        <v>3</v>
      </c>
      <c r="AM53" s="49">
        <f t="shared" si="34"/>
        <v>0</v>
      </c>
      <c r="AN53" s="50">
        <f t="shared" si="35"/>
        <v>0</v>
      </c>
      <c r="AO53" s="62"/>
      <c r="AP53" s="49">
        <f t="shared" si="21"/>
        <v>0</v>
      </c>
      <c r="AQ53" s="50">
        <f t="shared" si="22"/>
        <v>0</v>
      </c>
      <c r="AR53" s="62"/>
      <c r="AS53" s="49">
        <f t="shared" si="23"/>
        <v>0</v>
      </c>
      <c r="AT53" s="50">
        <f t="shared" si="24"/>
        <v>0</v>
      </c>
      <c r="AU53" s="62"/>
      <c r="AV53" s="49">
        <f t="shared" si="25"/>
        <v>0</v>
      </c>
      <c r="AW53" s="50">
        <f t="shared" si="26"/>
        <v>0</v>
      </c>
      <c r="AX53" s="62"/>
      <c r="AY53" s="49">
        <f t="shared" si="27"/>
        <v>0</v>
      </c>
      <c r="AZ53" s="50">
        <f t="shared" si="28"/>
        <v>0</v>
      </c>
      <c r="BA53" s="62"/>
      <c r="BB53" s="49">
        <f t="shared" si="29"/>
        <v>0</v>
      </c>
      <c r="BC53" s="50">
        <f t="shared" si="30"/>
        <v>0</v>
      </c>
      <c r="BD53" s="51">
        <f t="shared" si="31"/>
        <v>0</v>
      </c>
    </row>
    <row r="54" spans="1:56" hidden="1">
      <c r="A54" s="32"/>
      <c r="B54" s="61"/>
      <c r="C54" s="33"/>
      <c r="D54" s="34"/>
      <c r="E54" s="35"/>
      <c r="F54" s="36"/>
      <c r="G54" s="73"/>
      <c r="H54" s="72"/>
      <c r="I54" s="74">
        <f>IF(H54=Tablas!$B$5,Tablas!$C$5,VLOOKUP(H54,Tablas!$B$5:$D$40,2,FALSE))</f>
        <v>1</v>
      </c>
      <c r="J54" s="71">
        <f>IF(I54=0,"",VLOOKUP(I54,Tablas!$C$5:$D$40,2,FALSE))</f>
        <v>0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193">
        <f t="shared" si="36"/>
        <v>11.25</v>
      </c>
      <c r="X54" s="193">
        <f t="shared" si="33"/>
        <v>0</v>
      </c>
      <c r="Y54" s="193">
        <f t="shared" si="13"/>
        <v>0</v>
      </c>
      <c r="Z54" s="193" t="s">
        <v>0</v>
      </c>
      <c r="AA54" s="193">
        <v>1</v>
      </c>
      <c r="AB54" s="47">
        <f t="shared" si="14"/>
        <v>0</v>
      </c>
      <c r="AC54" s="39">
        <v>1</v>
      </c>
      <c r="AD54" s="47">
        <f t="shared" si="15"/>
        <v>0</v>
      </c>
      <c r="AE54" s="39">
        <v>1</v>
      </c>
      <c r="AF54" s="47">
        <f t="shared" si="16"/>
        <v>0</v>
      </c>
      <c r="AG54" s="188"/>
      <c r="AH54" s="194">
        <f t="shared" si="17"/>
        <v>3</v>
      </c>
      <c r="AI54" s="49">
        <f t="shared" si="18"/>
        <v>0</v>
      </c>
      <c r="AJ54" s="50">
        <f t="shared" si="19"/>
        <v>0</v>
      </c>
      <c r="AK54" s="188"/>
      <c r="AL54" s="194">
        <f t="shared" si="20"/>
        <v>3</v>
      </c>
      <c r="AM54" s="49">
        <f t="shared" si="34"/>
        <v>0</v>
      </c>
      <c r="AN54" s="50">
        <f t="shared" si="35"/>
        <v>0</v>
      </c>
      <c r="AO54" s="62"/>
      <c r="AP54" s="49">
        <f t="shared" si="21"/>
        <v>0</v>
      </c>
      <c r="AQ54" s="50">
        <f t="shared" si="22"/>
        <v>0</v>
      </c>
      <c r="AR54" s="62"/>
      <c r="AS54" s="49">
        <f t="shared" si="23"/>
        <v>0</v>
      </c>
      <c r="AT54" s="50">
        <f t="shared" si="24"/>
        <v>0</v>
      </c>
      <c r="AU54" s="62"/>
      <c r="AV54" s="49">
        <f t="shared" si="25"/>
        <v>0</v>
      </c>
      <c r="AW54" s="50">
        <f t="shared" si="26"/>
        <v>0</v>
      </c>
      <c r="AX54" s="62"/>
      <c r="AY54" s="49">
        <f t="shared" si="27"/>
        <v>0</v>
      </c>
      <c r="AZ54" s="50">
        <f t="shared" si="28"/>
        <v>0</v>
      </c>
      <c r="BA54" s="62"/>
      <c r="BB54" s="49">
        <f t="shared" si="29"/>
        <v>0</v>
      </c>
      <c r="BC54" s="50">
        <f t="shared" si="30"/>
        <v>0</v>
      </c>
      <c r="BD54" s="51">
        <f t="shared" si="31"/>
        <v>0</v>
      </c>
    </row>
    <row r="55" spans="1:56" hidden="1">
      <c r="A55" s="32"/>
      <c r="B55" s="61"/>
      <c r="C55" s="33"/>
      <c r="D55" s="34"/>
      <c r="E55" s="35"/>
      <c r="F55" s="36"/>
      <c r="G55" s="73"/>
      <c r="H55" s="72"/>
      <c r="I55" s="74">
        <f>IF(H55=Tablas!$B$5,Tablas!$C$5,VLOOKUP(H55,Tablas!$B$5:$D$40,2,FALSE))</f>
        <v>1</v>
      </c>
      <c r="J55" s="71">
        <f>IF(I55=0,"",VLOOKUP(I55,Tablas!$C$5:$D$40,2,FALSE))</f>
        <v>0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193">
        <f t="shared" si="36"/>
        <v>11.25</v>
      </c>
      <c r="X55" s="193">
        <f t="shared" si="33"/>
        <v>0</v>
      </c>
      <c r="Y55" s="193">
        <f t="shared" si="13"/>
        <v>0</v>
      </c>
      <c r="Z55" s="193" t="s">
        <v>0</v>
      </c>
      <c r="AA55" s="193">
        <v>1</v>
      </c>
      <c r="AB55" s="47">
        <f t="shared" si="14"/>
        <v>0</v>
      </c>
      <c r="AC55" s="39">
        <v>1</v>
      </c>
      <c r="AD55" s="47">
        <f t="shared" si="15"/>
        <v>0</v>
      </c>
      <c r="AE55" s="39">
        <v>1</v>
      </c>
      <c r="AF55" s="47">
        <f t="shared" si="16"/>
        <v>0</v>
      </c>
      <c r="AG55" s="188"/>
      <c r="AH55" s="194">
        <f t="shared" si="17"/>
        <v>3</v>
      </c>
      <c r="AI55" s="49">
        <f t="shared" si="18"/>
        <v>0</v>
      </c>
      <c r="AJ55" s="50">
        <f t="shared" si="19"/>
        <v>0</v>
      </c>
      <c r="AK55" s="188"/>
      <c r="AL55" s="194">
        <f t="shared" si="20"/>
        <v>3</v>
      </c>
      <c r="AM55" s="49">
        <f t="shared" si="34"/>
        <v>0</v>
      </c>
      <c r="AN55" s="50">
        <f t="shared" si="35"/>
        <v>0</v>
      </c>
      <c r="AO55" s="62"/>
      <c r="AP55" s="49">
        <f t="shared" si="21"/>
        <v>0</v>
      </c>
      <c r="AQ55" s="50">
        <f t="shared" si="22"/>
        <v>0</v>
      </c>
      <c r="AR55" s="62"/>
      <c r="AS55" s="49">
        <f t="shared" si="23"/>
        <v>0</v>
      </c>
      <c r="AT55" s="50">
        <f t="shared" si="24"/>
        <v>0</v>
      </c>
      <c r="AU55" s="62"/>
      <c r="AV55" s="49">
        <f t="shared" si="25"/>
        <v>0</v>
      </c>
      <c r="AW55" s="50">
        <f t="shared" si="26"/>
        <v>0</v>
      </c>
      <c r="AX55" s="62"/>
      <c r="AY55" s="49">
        <f t="shared" si="27"/>
        <v>0</v>
      </c>
      <c r="AZ55" s="50">
        <f t="shared" si="28"/>
        <v>0</v>
      </c>
      <c r="BA55" s="62"/>
      <c r="BB55" s="49">
        <f t="shared" si="29"/>
        <v>0</v>
      </c>
      <c r="BC55" s="50">
        <f t="shared" si="30"/>
        <v>0</v>
      </c>
      <c r="BD55" s="51">
        <f t="shared" si="31"/>
        <v>0</v>
      </c>
    </row>
    <row r="56" spans="1:56" hidden="1">
      <c r="A56" s="32"/>
      <c r="B56" s="61"/>
      <c r="C56" s="33"/>
      <c r="D56" s="34"/>
      <c r="E56" s="35"/>
      <c r="F56" s="36"/>
      <c r="G56" s="73"/>
      <c r="H56" s="72"/>
      <c r="I56" s="74">
        <f>IF(H56=Tablas!$B$5,Tablas!$C$5,VLOOKUP(H56,Tablas!$B$5:$D$40,2,FALSE))</f>
        <v>1</v>
      </c>
      <c r="J56" s="71">
        <f>IF(I56=0,"",VLOOKUP(I56,Tablas!$C$5:$D$40,2,FALSE))</f>
        <v>0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193">
        <f t="shared" si="36"/>
        <v>11.25</v>
      </c>
      <c r="X56" s="193">
        <f t="shared" si="33"/>
        <v>0</v>
      </c>
      <c r="Y56" s="193">
        <f t="shared" si="13"/>
        <v>0</v>
      </c>
      <c r="Z56" s="193" t="s">
        <v>0</v>
      </c>
      <c r="AA56" s="193">
        <v>1</v>
      </c>
      <c r="AB56" s="47">
        <f t="shared" si="14"/>
        <v>0</v>
      </c>
      <c r="AC56" s="39">
        <v>1</v>
      </c>
      <c r="AD56" s="47">
        <f t="shared" si="15"/>
        <v>0</v>
      </c>
      <c r="AE56" s="39">
        <v>1</v>
      </c>
      <c r="AF56" s="47">
        <f t="shared" si="16"/>
        <v>0</v>
      </c>
      <c r="AG56" s="188"/>
      <c r="AH56" s="194">
        <f t="shared" si="17"/>
        <v>3</v>
      </c>
      <c r="AI56" s="49">
        <f t="shared" si="18"/>
        <v>0</v>
      </c>
      <c r="AJ56" s="50">
        <f t="shared" si="19"/>
        <v>0</v>
      </c>
      <c r="AK56" s="188"/>
      <c r="AL56" s="194">
        <f t="shared" si="20"/>
        <v>3</v>
      </c>
      <c r="AM56" s="49">
        <f t="shared" si="34"/>
        <v>0</v>
      </c>
      <c r="AN56" s="50">
        <f t="shared" si="35"/>
        <v>0</v>
      </c>
      <c r="AO56" s="62"/>
      <c r="AP56" s="49">
        <f t="shared" si="21"/>
        <v>0</v>
      </c>
      <c r="AQ56" s="50">
        <f t="shared" si="22"/>
        <v>0</v>
      </c>
      <c r="AR56" s="62"/>
      <c r="AS56" s="49">
        <f t="shared" si="23"/>
        <v>0</v>
      </c>
      <c r="AT56" s="50">
        <f t="shared" si="24"/>
        <v>0</v>
      </c>
      <c r="AU56" s="62"/>
      <c r="AV56" s="49">
        <f t="shared" si="25"/>
        <v>0</v>
      </c>
      <c r="AW56" s="50">
        <f t="shared" si="26"/>
        <v>0</v>
      </c>
      <c r="AX56" s="62"/>
      <c r="AY56" s="49">
        <f t="shared" si="27"/>
        <v>0</v>
      </c>
      <c r="AZ56" s="50">
        <f t="shared" si="28"/>
        <v>0</v>
      </c>
      <c r="BA56" s="62"/>
      <c r="BB56" s="49">
        <f t="shared" si="29"/>
        <v>0</v>
      </c>
      <c r="BC56" s="50">
        <f t="shared" si="30"/>
        <v>0</v>
      </c>
      <c r="BD56" s="51">
        <f t="shared" si="31"/>
        <v>0</v>
      </c>
    </row>
    <row r="57" spans="1:56" hidden="1">
      <c r="A57" s="32"/>
      <c r="B57" s="34"/>
      <c r="C57" s="168"/>
      <c r="D57" s="34"/>
      <c r="E57" s="35"/>
      <c r="F57" s="36"/>
      <c r="G57" s="73"/>
      <c r="H57" s="72"/>
      <c r="I57" s="74">
        <f>IF(H57=Tablas!$B$5,Tablas!$C$5,VLOOKUP(H57,Tablas!$B$5:$D$40,2,FALSE))</f>
        <v>1</v>
      </c>
      <c r="J57" s="71">
        <f>IF(I57=0,"",VLOOKUP(I57,Tablas!$C$5:$D$40,2,FALSE))</f>
        <v>0</v>
      </c>
      <c r="K57" s="37" t="str">
        <f t="shared" ref="K57:K102" si="37">IF(G57=0,"0",F57/G57)</f>
        <v>0</v>
      </c>
      <c r="L57" s="38">
        <f t="shared" ref="L57:L102" si="38">IF($Y57=3,$K57,0)+IF($Y57=4,$K57,0)+IF($Y57=5,$K57,0)+IF($Y57=6,$K57,0)+IF($Y57=7,$K57,0)+IF($Y57=10,$K57*2,0)+IF($Y57=12,$K57*2,0)+IF($Y57=14,$K57*2,0)+IF($Y57=21,$K57*3,0)+IF($Y57&lt;=1,$K57*$J57/21.75,0)+IF($Y57=15,$K57*3,0)+IF($Y57=42,$K57*6,0)+IF($Y57=28,$K57*4,0)</f>
        <v>0</v>
      </c>
      <c r="M57" s="38">
        <f t="shared" ref="M57:M102" si="39">IF($Y57=2,$K57,0)+IF($Y57=4,$K57,0)+IF($Y57=5,$K57,0)+IF($Y57=6,$K57,0)+IF($Y57=7,$K57,0)+IF($Y57=10,$K57*2,0)+IF($Y57=12,$K57*2,0)+IF($Y57=14,$K57*2,0)+IF($Y57=15,$K57*3,0)+IF($Y57=21,$K57*3,0)+IF($Y57&lt;=1,$K57*$J57/21.75,0)+IF($Y57=42,$K57*6,0)+IF($Y57=28,$K57*4,0)</f>
        <v>0</v>
      </c>
      <c r="N57" s="38">
        <f t="shared" ref="N57:N102" si="40">IF($Y57=3,$K57,0)+IF($Y57=4,$K57,0)+IF($Y57=5,$K57,0)+IF($Y57=6,$K57,0)+IF($Y57=7,$K57,0)+IF($Y57=10,$K57*2,0)+IF($Y57=12,$K57*2,0)+IF($Y57=14,$K57*2,0)+IF($Y57=21,$K57*3,0)+IF($Y57&lt;=1,$K57*$J57/21.75,0)+IF($Y57=15,$K57*3,0)+IF($Y57=42,$K57*6,0)+IF($Y57=28,$K57*4,0)</f>
        <v>0</v>
      </c>
      <c r="O57" s="38">
        <f t="shared" ref="O57:O102" si="41">IF($Y57=2,$K57,0)+IF($Y57=4,$K57,0)+IF($Y57=5,$K57,0)+IF($Y57=6,$K57,0)+IF($Y57=7,$K57,0)+IF($Y57=10,$K57*2,0)+IF($Y57=12,$K57*2,0)+IF($Y57=14,$K57*2,0)+IF($Y57=15,$K57*3,0)+IF($Y57=21,$K57*3,0)+IF($Y57&lt;=1,$K57*$J57/21.75,0)+IF($Y57=42,$K57*6,0)+IF($Y57=28,$K57*4,0)</f>
        <v>0</v>
      </c>
      <c r="P57" s="38">
        <f t="shared" ref="P57:P102" si="42">IF($Y57=3,$K57,0)+IF($Y57=4,$K57,0)+IF($Y57=5,$K57,0)+IF($Y57=6,$K57,0)+IF($Y57=7,$K57,0)+IF($Y57=10,$K57*2,0)+IF($Y57=12,$K57*2,0)+IF($Y57=14,$K57*2,0)+IF($Y57=21,$K57*3,0)+IF($Y57&lt;=1,$K57*$J57/21.75,0)+IF($Y57=15,$K57*3,0)+IF($Y57=42,$K57*6,0)+IF($Y57=28,$K57*4,0)</f>
        <v>0</v>
      </c>
      <c r="Q57" s="39">
        <v>1</v>
      </c>
      <c r="R57" s="40">
        <f t="shared" ref="R57:R102" si="43">(IF($Y57=6,$K57,)+IF($Y57=7,$K57,)+IF($Y57=12,$K57*2,)+IF($Y57=18,$K57*3,)+IF($Y57=28,$K57*4,0)+IF($Y57=21,$K57*3,)+IF($Y57=42,$K57*6,0)+IF($Y57=14,$K57*2,))*Q57</f>
        <v>0</v>
      </c>
      <c r="S57" s="39">
        <v>1</v>
      </c>
      <c r="T57" s="41">
        <f t="shared" ref="T57:T102" si="44">(IF($Y57=7,$K57,)+IF($Y57=21,$K57*3,)+IF($Y57=42,$K57*6,0)+IF($Y57=28,$K57*4,0)+IF($Y57=14,$K57*2,))*S57</f>
        <v>0</v>
      </c>
      <c r="U57" s="42">
        <f t="shared" ref="U57:U102" si="45">SUM(+L57+M57+N57+O57+P57+R57+T57)</f>
        <v>0</v>
      </c>
      <c r="V57" s="43">
        <f t="shared" ref="V57:V102" si="46">+U57*4.345</f>
        <v>0</v>
      </c>
      <c r="W57" s="197">
        <f t="shared" si="36"/>
        <v>11.25</v>
      </c>
      <c r="X57" s="44">
        <f t="shared" ref="X57:X102" si="47">IF(V57="","",$X$4*V57)</f>
        <v>0</v>
      </c>
      <c r="Y57" s="45">
        <f t="shared" ref="Y57:Y102" si="48">ROUND(J57/4.3452380952381,1)</f>
        <v>0</v>
      </c>
      <c r="Z57" s="46" t="s">
        <v>0</v>
      </c>
      <c r="AA57" s="39">
        <v>1</v>
      </c>
      <c r="AB57" s="47">
        <f t="shared" ref="AB57:AB102" si="49">+IF($Z57="M",$U57,IF($Z57="MT",$U57/2,IF(Z57="MN",$U57/2,IF($Z57="MTN",$U57/3,0))))*AA57</f>
        <v>0</v>
      </c>
      <c r="AC57" s="39">
        <v>1</v>
      </c>
      <c r="AD57" s="47">
        <f t="shared" ref="AD57:AD102" si="50">+IF($Z57="T",$U57,IF($Z57="MT",$U57/2,IF($Z57="TN",$U57/2,IF($Z57="MTN",$U57/3,0))))*AC57</f>
        <v>0</v>
      </c>
      <c r="AE57" s="39">
        <v>1</v>
      </c>
      <c r="AF57" s="47">
        <f t="shared" ref="AF57:AF102" si="51">+IF($Z57="N",$U57,IF($Z57="MN",$U57/2,IF($Z57="TN",$U57/2,IF($Z57="MTN",$U57/3,0))))*AE57</f>
        <v>0</v>
      </c>
      <c r="AG57" s="188"/>
      <c r="AH57" s="194">
        <f t="shared" ref="AH57:AH71" si="52">+$AI$4</f>
        <v>3</v>
      </c>
      <c r="AI57" s="49">
        <f t="shared" ref="AI57:AI74" si="53">IF(AJ$4=0,0,(AG57/AJ$4))</f>
        <v>0</v>
      </c>
      <c r="AJ57" s="50">
        <f t="shared" ref="AJ57:AJ74" si="54">IF(AJ$4=0,0,(AI57*AI$4/12))</f>
        <v>0</v>
      </c>
      <c r="AK57" s="188"/>
      <c r="AL57" s="194">
        <f t="shared" ref="AL57:AL89" si="55">+$AM$4</f>
        <v>3</v>
      </c>
      <c r="AM57" s="49">
        <f t="shared" ref="AM57:AM74" si="56">IF(AN$4=0,0,(AK57/AN$4))</f>
        <v>0</v>
      </c>
      <c r="AN57" s="50">
        <f t="shared" ref="AN57:AN74" si="57">IF(AN$4=0,0,(AM57*AM$4/12))</f>
        <v>0</v>
      </c>
      <c r="AO57" s="62"/>
      <c r="AP57" s="49">
        <f t="shared" ref="AP57:AP74" si="58">IF(AQ$4=0,0,(AO57/AQ$4))</f>
        <v>0</v>
      </c>
      <c r="AQ57" s="50">
        <f t="shared" ref="AQ57:AQ74" si="59">IF(AQ$4=0,0,(AP57*AP$4/12))</f>
        <v>0</v>
      </c>
      <c r="AR57" s="62"/>
      <c r="AS57" s="49">
        <f t="shared" ref="AS57:AS74" si="60">IF(AT$4=0,0,(AR57/AT$4))</f>
        <v>0</v>
      </c>
      <c r="AT57" s="50">
        <f t="shared" ref="AT57:AT74" si="61">IF(AT$4=0,0,(AS57*AS$4/12))</f>
        <v>0</v>
      </c>
      <c r="AU57" s="62"/>
      <c r="AV57" s="49">
        <f t="shared" ref="AV57:AV74" si="62">IF(AW$4=0,0,(AU57/AW$4))</f>
        <v>0</v>
      </c>
      <c r="AW57" s="50">
        <f t="shared" ref="AW57:AW74" si="63">IF(AW$4=0,0,(AV57*AV$4/12))</f>
        <v>0</v>
      </c>
      <c r="AX57" s="62"/>
      <c r="AY57" s="49">
        <f t="shared" ref="AY57:AY74" si="64">IF(AZ$4=0,0,(AX57/AZ$4))</f>
        <v>0</v>
      </c>
      <c r="AZ57" s="50">
        <f t="shared" ref="AZ57:AZ74" si="65">IF(AZ$4=0,0,(AY57*AY$4/12))</f>
        <v>0</v>
      </c>
      <c r="BA57" s="62"/>
      <c r="BB57" s="49">
        <f t="shared" ref="BB57:BB74" si="66">IF(BC$4=0,0,(BA57/BC$4))</f>
        <v>0</v>
      </c>
      <c r="BC57" s="50">
        <f t="shared" ref="BC57:BC74" si="67">IF(BC$4=0,0,(BB57*BB$4/12))</f>
        <v>0</v>
      </c>
      <c r="BD57" s="51">
        <f t="shared" ref="BD57:BD102" si="68">+AJ57+AN57+AQ57+AT57+AW57+AZ57+BC57</f>
        <v>0</v>
      </c>
    </row>
    <row r="58" spans="1:56" hidden="1">
      <c r="A58" s="32"/>
      <c r="B58" s="34"/>
      <c r="C58" s="168"/>
      <c r="D58" s="34"/>
      <c r="E58" s="35"/>
      <c r="F58" s="36"/>
      <c r="G58" s="73"/>
      <c r="H58" s="72"/>
      <c r="I58" s="74">
        <f>IF(H58=Tablas!$B$5,Tablas!$C$5,VLOOKUP(H58,Tablas!$B$5:$D$40,2,FALSE))</f>
        <v>1</v>
      </c>
      <c r="J58" s="71">
        <f>IF(I58=0,"",VLOOKUP(I58,Tablas!$C$5:$D$40,2,FALSE))</f>
        <v>0</v>
      </c>
      <c r="K58" s="37" t="str">
        <f t="shared" si="37"/>
        <v>0</v>
      </c>
      <c r="L58" s="38">
        <f t="shared" si="38"/>
        <v>0</v>
      </c>
      <c r="M58" s="38">
        <f t="shared" si="39"/>
        <v>0</v>
      </c>
      <c r="N58" s="38">
        <f t="shared" si="40"/>
        <v>0</v>
      </c>
      <c r="O58" s="38">
        <f t="shared" si="41"/>
        <v>0</v>
      </c>
      <c r="P58" s="38">
        <f t="shared" si="42"/>
        <v>0</v>
      </c>
      <c r="Q58" s="39">
        <v>1</v>
      </c>
      <c r="R58" s="40">
        <f t="shared" si="43"/>
        <v>0</v>
      </c>
      <c r="S58" s="39">
        <v>1</v>
      </c>
      <c r="T58" s="41">
        <f t="shared" si="44"/>
        <v>0</v>
      </c>
      <c r="U58" s="42">
        <f t="shared" si="45"/>
        <v>0</v>
      </c>
      <c r="V58" s="43">
        <f t="shared" si="46"/>
        <v>0</v>
      </c>
      <c r="W58" s="197">
        <f t="shared" si="36"/>
        <v>11.25</v>
      </c>
      <c r="X58" s="44">
        <f t="shared" si="47"/>
        <v>0</v>
      </c>
      <c r="Y58" s="45">
        <f t="shared" si="48"/>
        <v>0</v>
      </c>
      <c r="Z58" s="46" t="s">
        <v>0</v>
      </c>
      <c r="AA58" s="39">
        <v>1</v>
      </c>
      <c r="AB58" s="47">
        <f t="shared" si="49"/>
        <v>0</v>
      </c>
      <c r="AC58" s="39">
        <v>1</v>
      </c>
      <c r="AD58" s="47">
        <f t="shared" si="50"/>
        <v>0</v>
      </c>
      <c r="AE58" s="39">
        <v>1</v>
      </c>
      <c r="AF58" s="47">
        <f t="shared" si="51"/>
        <v>0</v>
      </c>
      <c r="AG58" s="188"/>
      <c r="AH58" s="194">
        <f t="shared" si="52"/>
        <v>3</v>
      </c>
      <c r="AI58" s="49">
        <f t="shared" si="53"/>
        <v>0</v>
      </c>
      <c r="AJ58" s="50">
        <f t="shared" si="54"/>
        <v>0</v>
      </c>
      <c r="AK58" s="188"/>
      <c r="AL58" s="194">
        <f t="shared" si="55"/>
        <v>3</v>
      </c>
      <c r="AM58" s="49">
        <f t="shared" si="56"/>
        <v>0</v>
      </c>
      <c r="AN58" s="50">
        <f t="shared" si="57"/>
        <v>0</v>
      </c>
      <c r="AO58" s="62"/>
      <c r="AP58" s="49">
        <f t="shared" si="58"/>
        <v>0</v>
      </c>
      <c r="AQ58" s="50">
        <f t="shared" si="59"/>
        <v>0</v>
      </c>
      <c r="AR58" s="62"/>
      <c r="AS58" s="49">
        <f t="shared" si="60"/>
        <v>0</v>
      </c>
      <c r="AT58" s="50">
        <f t="shared" si="61"/>
        <v>0</v>
      </c>
      <c r="AU58" s="62"/>
      <c r="AV58" s="49">
        <f t="shared" si="62"/>
        <v>0</v>
      </c>
      <c r="AW58" s="50">
        <f t="shared" si="63"/>
        <v>0</v>
      </c>
      <c r="AX58" s="62"/>
      <c r="AY58" s="49">
        <f t="shared" si="64"/>
        <v>0</v>
      </c>
      <c r="AZ58" s="50">
        <f t="shared" si="65"/>
        <v>0</v>
      </c>
      <c r="BA58" s="62"/>
      <c r="BB58" s="49">
        <f t="shared" si="66"/>
        <v>0</v>
      </c>
      <c r="BC58" s="50">
        <f t="shared" si="67"/>
        <v>0</v>
      </c>
      <c r="BD58" s="51">
        <f t="shared" si="68"/>
        <v>0</v>
      </c>
    </row>
    <row r="59" spans="1:56" hidden="1">
      <c r="A59" s="32"/>
      <c r="B59" s="34"/>
      <c r="C59" s="168"/>
      <c r="D59" s="34"/>
      <c r="E59" s="35"/>
      <c r="F59" s="36"/>
      <c r="G59" s="73"/>
      <c r="H59" s="72"/>
      <c r="I59" s="74">
        <f>IF(H59=Tablas!$B$5,Tablas!$C$5,VLOOKUP(H59,Tablas!$B$5:$D$40,2,FALSE))</f>
        <v>1</v>
      </c>
      <c r="J59" s="71">
        <f>IF(I59=0,"",VLOOKUP(I59,Tablas!$C$5:$D$40,2,FALSE))</f>
        <v>0</v>
      </c>
      <c r="K59" s="37" t="str">
        <f t="shared" si="37"/>
        <v>0</v>
      </c>
      <c r="L59" s="38">
        <f t="shared" si="38"/>
        <v>0</v>
      </c>
      <c r="M59" s="38">
        <f t="shared" si="39"/>
        <v>0</v>
      </c>
      <c r="N59" s="38">
        <f t="shared" si="40"/>
        <v>0</v>
      </c>
      <c r="O59" s="38">
        <f t="shared" si="41"/>
        <v>0</v>
      </c>
      <c r="P59" s="38">
        <f t="shared" si="42"/>
        <v>0</v>
      </c>
      <c r="Q59" s="39">
        <v>1</v>
      </c>
      <c r="R59" s="40">
        <f t="shared" si="43"/>
        <v>0</v>
      </c>
      <c r="S59" s="39">
        <v>1</v>
      </c>
      <c r="T59" s="41">
        <f t="shared" si="44"/>
        <v>0</v>
      </c>
      <c r="U59" s="42">
        <f t="shared" si="45"/>
        <v>0</v>
      </c>
      <c r="V59" s="43">
        <f t="shared" si="46"/>
        <v>0</v>
      </c>
      <c r="W59" s="197">
        <f t="shared" si="36"/>
        <v>11.25</v>
      </c>
      <c r="X59" s="44">
        <f t="shared" si="47"/>
        <v>0</v>
      </c>
      <c r="Y59" s="45">
        <f t="shared" si="48"/>
        <v>0</v>
      </c>
      <c r="Z59" s="46" t="s">
        <v>0</v>
      </c>
      <c r="AA59" s="39">
        <v>1</v>
      </c>
      <c r="AB59" s="47">
        <f t="shared" si="49"/>
        <v>0</v>
      </c>
      <c r="AC59" s="39">
        <v>1</v>
      </c>
      <c r="AD59" s="47">
        <f t="shared" si="50"/>
        <v>0</v>
      </c>
      <c r="AE59" s="39">
        <v>1</v>
      </c>
      <c r="AF59" s="47">
        <f t="shared" si="51"/>
        <v>0</v>
      </c>
      <c r="AG59" s="188"/>
      <c r="AH59" s="194">
        <f t="shared" si="52"/>
        <v>3</v>
      </c>
      <c r="AI59" s="49">
        <f t="shared" si="53"/>
        <v>0</v>
      </c>
      <c r="AJ59" s="50">
        <f t="shared" si="54"/>
        <v>0</v>
      </c>
      <c r="AK59" s="188"/>
      <c r="AL59" s="194">
        <f t="shared" si="55"/>
        <v>3</v>
      </c>
      <c r="AM59" s="49">
        <f t="shared" si="56"/>
        <v>0</v>
      </c>
      <c r="AN59" s="50">
        <f t="shared" si="57"/>
        <v>0</v>
      </c>
      <c r="AO59" s="62"/>
      <c r="AP59" s="49">
        <f t="shared" si="58"/>
        <v>0</v>
      </c>
      <c r="AQ59" s="50">
        <f t="shared" si="59"/>
        <v>0</v>
      </c>
      <c r="AR59" s="62"/>
      <c r="AS59" s="49">
        <f t="shared" si="60"/>
        <v>0</v>
      </c>
      <c r="AT59" s="50">
        <f t="shared" si="61"/>
        <v>0</v>
      </c>
      <c r="AU59" s="62"/>
      <c r="AV59" s="49">
        <f t="shared" si="62"/>
        <v>0</v>
      </c>
      <c r="AW59" s="50">
        <f t="shared" si="63"/>
        <v>0</v>
      </c>
      <c r="AX59" s="62"/>
      <c r="AY59" s="49">
        <f t="shared" si="64"/>
        <v>0</v>
      </c>
      <c r="AZ59" s="50">
        <f t="shared" si="65"/>
        <v>0</v>
      </c>
      <c r="BA59" s="62"/>
      <c r="BB59" s="49">
        <f t="shared" si="66"/>
        <v>0</v>
      </c>
      <c r="BC59" s="50">
        <f t="shared" si="67"/>
        <v>0</v>
      </c>
      <c r="BD59" s="51">
        <f t="shared" si="68"/>
        <v>0</v>
      </c>
    </row>
    <row r="60" spans="1:56" hidden="1">
      <c r="A60" s="32"/>
      <c r="B60" s="34"/>
      <c r="C60" s="168"/>
      <c r="D60" s="34"/>
      <c r="E60" s="35"/>
      <c r="F60" s="36"/>
      <c r="G60" s="73"/>
      <c r="H60" s="72"/>
      <c r="I60" s="74">
        <f>IF(H60=Tablas!$B$5,Tablas!$C$5,VLOOKUP(H60,Tablas!$B$5:$D$40,2,FALSE))</f>
        <v>1</v>
      </c>
      <c r="J60" s="71">
        <f>IF(I60=0,"",VLOOKUP(I60,Tablas!$C$5:$D$40,2,FALSE))</f>
        <v>0</v>
      </c>
      <c r="K60" s="37" t="str">
        <f t="shared" si="37"/>
        <v>0</v>
      </c>
      <c r="L60" s="38">
        <f t="shared" si="38"/>
        <v>0</v>
      </c>
      <c r="M60" s="38">
        <f t="shared" si="39"/>
        <v>0</v>
      </c>
      <c r="N60" s="38">
        <f t="shared" si="40"/>
        <v>0</v>
      </c>
      <c r="O60" s="38">
        <f t="shared" si="41"/>
        <v>0</v>
      </c>
      <c r="P60" s="38">
        <f t="shared" si="42"/>
        <v>0</v>
      </c>
      <c r="Q60" s="39">
        <v>1</v>
      </c>
      <c r="R60" s="40">
        <f t="shared" si="43"/>
        <v>0</v>
      </c>
      <c r="S60" s="39">
        <v>1</v>
      </c>
      <c r="T60" s="41">
        <f t="shared" si="44"/>
        <v>0</v>
      </c>
      <c r="U60" s="42">
        <f t="shared" si="45"/>
        <v>0</v>
      </c>
      <c r="V60" s="43">
        <f t="shared" si="46"/>
        <v>0</v>
      </c>
      <c r="W60" s="197">
        <f t="shared" si="36"/>
        <v>11.25</v>
      </c>
      <c r="X60" s="44">
        <f t="shared" si="47"/>
        <v>0</v>
      </c>
      <c r="Y60" s="45">
        <f t="shared" si="48"/>
        <v>0</v>
      </c>
      <c r="Z60" s="46" t="s">
        <v>0</v>
      </c>
      <c r="AA60" s="39">
        <v>1</v>
      </c>
      <c r="AB60" s="47">
        <f t="shared" si="49"/>
        <v>0</v>
      </c>
      <c r="AC60" s="39">
        <v>1</v>
      </c>
      <c r="AD60" s="47">
        <f t="shared" si="50"/>
        <v>0</v>
      </c>
      <c r="AE60" s="39">
        <v>1</v>
      </c>
      <c r="AF60" s="47">
        <f t="shared" si="51"/>
        <v>0</v>
      </c>
      <c r="AG60" s="188"/>
      <c r="AH60" s="194">
        <f t="shared" si="52"/>
        <v>3</v>
      </c>
      <c r="AI60" s="49">
        <f t="shared" si="53"/>
        <v>0</v>
      </c>
      <c r="AJ60" s="50">
        <f t="shared" si="54"/>
        <v>0</v>
      </c>
      <c r="AK60" s="188"/>
      <c r="AL60" s="194">
        <f t="shared" si="55"/>
        <v>3</v>
      </c>
      <c r="AM60" s="49">
        <f t="shared" si="56"/>
        <v>0</v>
      </c>
      <c r="AN60" s="50">
        <f t="shared" si="57"/>
        <v>0</v>
      </c>
      <c r="AO60" s="62"/>
      <c r="AP60" s="49">
        <f t="shared" si="58"/>
        <v>0</v>
      </c>
      <c r="AQ60" s="50">
        <f t="shared" si="59"/>
        <v>0</v>
      </c>
      <c r="AR60" s="62"/>
      <c r="AS60" s="49">
        <f t="shared" si="60"/>
        <v>0</v>
      </c>
      <c r="AT60" s="50">
        <f t="shared" si="61"/>
        <v>0</v>
      </c>
      <c r="AU60" s="62"/>
      <c r="AV60" s="49">
        <f t="shared" si="62"/>
        <v>0</v>
      </c>
      <c r="AW60" s="50">
        <f t="shared" si="63"/>
        <v>0</v>
      </c>
      <c r="AX60" s="62"/>
      <c r="AY60" s="49">
        <f t="shared" si="64"/>
        <v>0</v>
      </c>
      <c r="AZ60" s="50">
        <f t="shared" si="65"/>
        <v>0</v>
      </c>
      <c r="BA60" s="62"/>
      <c r="BB60" s="49">
        <f t="shared" si="66"/>
        <v>0</v>
      </c>
      <c r="BC60" s="50">
        <f t="shared" si="67"/>
        <v>0</v>
      </c>
      <c r="BD60" s="51">
        <f t="shared" si="68"/>
        <v>0</v>
      </c>
    </row>
    <row r="61" spans="1:56" hidden="1">
      <c r="A61" s="32"/>
      <c r="B61" s="34"/>
      <c r="C61" s="168"/>
      <c r="D61" s="34"/>
      <c r="E61" s="35"/>
      <c r="F61" s="36"/>
      <c r="G61" s="73"/>
      <c r="H61" s="72"/>
      <c r="I61" s="74">
        <f>IF(H61=Tablas!$B$5,Tablas!$C$5,VLOOKUP(H61,Tablas!$B$5:$D$40,2,FALSE))</f>
        <v>1</v>
      </c>
      <c r="J61" s="71">
        <f>IF(I61=0,"",VLOOKUP(I61,Tablas!$C$5:$D$40,2,FALSE))</f>
        <v>0</v>
      </c>
      <c r="K61" s="37" t="str">
        <f t="shared" si="37"/>
        <v>0</v>
      </c>
      <c r="L61" s="38">
        <f t="shared" si="38"/>
        <v>0</v>
      </c>
      <c r="M61" s="38">
        <f t="shared" si="39"/>
        <v>0</v>
      </c>
      <c r="N61" s="38">
        <f t="shared" si="40"/>
        <v>0</v>
      </c>
      <c r="O61" s="38">
        <f t="shared" si="41"/>
        <v>0</v>
      </c>
      <c r="P61" s="38">
        <f t="shared" si="42"/>
        <v>0</v>
      </c>
      <c r="Q61" s="39">
        <v>1</v>
      </c>
      <c r="R61" s="40">
        <f t="shared" si="43"/>
        <v>0</v>
      </c>
      <c r="S61" s="39">
        <v>1</v>
      </c>
      <c r="T61" s="41">
        <f t="shared" si="44"/>
        <v>0</v>
      </c>
      <c r="U61" s="42">
        <f t="shared" si="45"/>
        <v>0</v>
      </c>
      <c r="V61" s="43">
        <f t="shared" si="46"/>
        <v>0</v>
      </c>
      <c r="W61" s="197">
        <f t="shared" si="36"/>
        <v>11.25</v>
      </c>
      <c r="X61" s="44">
        <f t="shared" si="47"/>
        <v>0</v>
      </c>
      <c r="Y61" s="45">
        <f t="shared" si="48"/>
        <v>0</v>
      </c>
      <c r="Z61" s="46" t="s">
        <v>0</v>
      </c>
      <c r="AA61" s="39">
        <v>1</v>
      </c>
      <c r="AB61" s="47">
        <f t="shared" si="49"/>
        <v>0</v>
      </c>
      <c r="AC61" s="39">
        <v>1</v>
      </c>
      <c r="AD61" s="47">
        <f t="shared" si="50"/>
        <v>0</v>
      </c>
      <c r="AE61" s="39">
        <v>1</v>
      </c>
      <c r="AF61" s="47">
        <f t="shared" si="51"/>
        <v>0</v>
      </c>
      <c r="AG61" s="188"/>
      <c r="AH61" s="194">
        <f t="shared" si="52"/>
        <v>3</v>
      </c>
      <c r="AI61" s="49">
        <f t="shared" si="53"/>
        <v>0</v>
      </c>
      <c r="AJ61" s="50">
        <f t="shared" si="54"/>
        <v>0</v>
      </c>
      <c r="AK61" s="188"/>
      <c r="AL61" s="194">
        <f t="shared" si="55"/>
        <v>3</v>
      </c>
      <c r="AM61" s="49">
        <f t="shared" si="56"/>
        <v>0</v>
      </c>
      <c r="AN61" s="50">
        <f t="shared" si="57"/>
        <v>0</v>
      </c>
      <c r="AO61" s="62"/>
      <c r="AP61" s="49">
        <f t="shared" si="58"/>
        <v>0</v>
      </c>
      <c r="AQ61" s="50">
        <f t="shared" si="59"/>
        <v>0</v>
      </c>
      <c r="AR61" s="62"/>
      <c r="AS61" s="49">
        <f t="shared" si="60"/>
        <v>0</v>
      </c>
      <c r="AT61" s="50">
        <f t="shared" si="61"/>
        <v>0</v>
      </c>
      <c r="AU61" s="62"/>
      <c r="AV61" s="49">
        <f t="shared" si="62"/>
        <v>0</v>
      </c>
      <c r="AW61" s="50">
        <f t="shared" si="63"/>
        <v>0</v>
      </c>
      <c r="AX61" s="62"/>
      <c r="AY61" s="49">
        <f t="shared" si="64"/>
        <v>0</v>
      </c>
      <c r="AZ61" s="50">
        <f t="shared" si="65"/>
        <v>0</v>
      </c>
      <c r="BA61" s="62"/>
      <c r="BB61" s="49">
        <f t="shared" si="66"/>
        <v>0</v>
      </c>
      <c r="BC61" s="50">
        <f t="shared" si="67"/>
        <v>0</v>
      </c>
      <c r="BD61" s="51">
        <f t="shared" si="68"/>
        <v>0</v>
      </c>
    </row>
    <row r="62" spans="1:56" hidden="1">
      <c r="A62" s="32"/>
      <c r="B62" s="34"/>
      <c r="C62" s="168"/>
      <c r="D62" s="34"/>
      <c r="E62" s="35"/>
      <c r="F62" s="36"/>
      <c r="G62" s="73"/>
      <c r="H62" s="72"/>
      <c r="I62" s="74">
        <f>IF(H62=Tablas!$B$5,Tablas!$C$5,VLOOKUP(H62,Tablas!$B$5:$D$40,2,FALSE))</f>
        <v>1</v>
      </c>
      <c r="J62" s="71">
        <f>IF(I62=0,"",VLOOKUP(I62,Tablas!$C$5:$D$40,2,FALSE))</f>
        <v>0</v>
      </c>
      <c r="K62" s="37" t="str">
        <f t="shared" si="37"/>
        <v>0</v>
      </c>
      <c r="L62" s="38">
        <f t="shared" si="38"/>
        <v>0</v>
      </c>
      <c r="M62" s="38">
        <f t="shared" si="39"/>
        <v>0</v>
      </c>
      <c r="N62" s="38">
        <f t="shared" si="40"/>
        <v>0</v>
      </c>
      <c r="O62" s="38">
        <f t="shared" si="41"/>
        <v>0</v>
      </c>
      <c r="P62" s="38">
        <f t="shared" si="42"/>
        <v>0</v>
      </c>
      <c r="Q62" s="39">
        <v>1</v>
      </c>
      <c r="R62" s="40">
        <f t="shared" si="43"/>
        <v>0</v>
      </c>
      <c r="S62" s="39">
        <v>1</v>
      </c>
      <c r="T62" s="41">
        <f t="shared" si="44"/>
        <v>0</v>
      </c>
      <c r="U62" s="42">
        <f t="shared" si="45"/>
        <v>0</v>
      </c>
      <c r="V62" s="43">
        <f t="shared" si="46"/>
        <v>0</v>
      </c>
      <c r="W62" s="197">
        <f t="shared" si="36"/>
        <v>11.25</v>
      </c>
      <c r="X62" s="44">
        <f t="shared" si="47"/>
        <v>0</v>
      </c>
      <c r="Y62" s="45">
        <f t="shared" si="48"/>
        <v>0</v>
      </c>
      <c r="Z62" s="46" t="s">
        <v>0</v>
      </c>
      <c r="AA62" s="39">
        <v>1</v>
      </c>
      <c r="AB62" s="47">
        <f t="shared" si="49"/>
        <v>0</v>
      </c>
      <c r="AC62" s="39">
        <v>1</v>
      </c>
      <c r="AD62" s="47">
        <f t="shared" si="50"/>
        <v>0</v>
      </c>
      <c r="AE62" s="39">
        <v>1</v>
      </c>
      <c r="AF62" s="47">
        <f t="shared" si="51"/>
        <v>0</v>
      </c>
      <c r="AG62" s="188"/>
      <c r="AH62" s="194">
        <f t="shared" si="52"/>
        <v>3</v>
      </c>
      <c r="AI62" s="49">
        <f t="shared" si="53"/>
        <v>0</v>
      </c>
      <c r="AJ62" s="50">
        <f t="shared" si="54"/>
        <v>0</v>
      </c>
      <c r="AK62" s="188"/>
      <c r="AL62" s="194">
        <f t="shared" si="55"/>
        <v>3</v>
      </c>
      <c r="AM62" s="49">
        <f t="shared" si="56"/>
        <v>0</v>
      </c>
      <c r="AN62" s="50">
        <f t="shared" si="57"/>
        <v>0</v>
      </c>
      <c r="AO62" s="62"/>
      <c r="AP62" s="49">
        <f t="shared" si="58"/>
        <v>0</v>
      </c>
      <c r="AQ62" s="50">
        <f t="shared" si="59"/>
        <v>0</v>
      </c>
      <c r="AR62" s="62"/>
      <c r="AS62" s="49">
        <f t="shared" si="60"/>
        <v>0</v>
      </c>
      <c r="AT62" s="50">
        <f t="shared" si="61"/>
        <v>0</v>
      </c>
      <c r="AU62" s="62"/>
      <c r="AV62" s="49">
        <f t="shared" si="62"/>
        <v>0</v>
      </c>
      <c r="AW62" s="50">
        <f t="shared" si="63"/>
        <v>0</v>
      </c>
      <c r="AX62" s="62"/>
      <c r="AY62" s="49">
        <f t="shared" si="64"/>
        <v>0</v>
      </c>
      <c r="AZ62" s="50">
        <f t="shared" si="65"/>
        <v>0</v>
      </c>
      <c r="BA62" s="62"/>
      <c r="BB62" s="49">
        <f t="shared" si="66"/>
        <v>0</v>
      </c>
      <c r="BC62" s="50">
        <f t="shared" si="67"/>
        <v>0</v>
      </c>
      <c r="BD62" s="51">
        <f t="shared" si="68"/>
        <v>0</v>
      </c>
    </row>
    <row r="63" spans="1:56" hidden="1">
      <c r="A63" s="32"/>
      <c r="B63" s="34"/>
      <c r="C63" s="168"/>
      <c r="D63" s="34"/>
      <c r="E63" s="35"/>
      <c r="F63" s="36"/>
      <c r="G63" s="73"/>
      <c r="H63" s="72"/>
      <c r="I63" s="74">
        <f>IF(H63=Tablas!$B$5,Tablas!$C$5,VLOOKUP(H63,Tablas!$B$5:$D$40,2,FALSE))</f>
        <v>1</v>
      </c>
      <c r="J63" s="71">
        <f>IF(I63=0,"",VLOOKUP(I63,Tablas!$C$5:$D$40,2,FALSE))</f>
        <v>0</v>
      </c>
      <c r="K63" s="37" t="str">
        <f t="shared" ref="K63:K84" si="69">IF(G63=0,"0",F63/G63)</f>
        <v>0</v>
      </c>
      <c r="L63" s="38">
        <f t="shared" si="38"/>
        <v>0</v>
      </c>
      <c r="M63" s="38">
        <f t="shared" si="39"/>
        <v>0</v>
      </c>
      <c r="N63" s="38">
        <f t="shared" si="40"/>
        <v>0</v>
      </c>
      <c r="O63" s="38">
        <f t="shared" si="41"/>
        <v>0</v>
      </c>
      <c r="P63" s="38">
        <f t="shared" si="42"/>
        <v>0</v>
      </c>
      <c r="Q63" s="39">
        <v>1</v>
      </c>
      <c r="R63" s="40">
        <f t="shared" si="43"/>
        <v>0</v>
      </c>
      <c r="S63" s="39">
        <v>1</v>
      </c>
      <c r="T63" s="41">
        <f t="shared" si="44"/>
        <v>0</v>
      </c>
      <c r="U63" s="42">
        <f t="shared" ref="U63:U84" si="70">SUM(+L63+M63+N63+O63+P63+R63+T63)</f>
        <v>0</v>
      </c>
      <c r="V63" s="43">
        <f t="shared" ref="V63:V84" si="71">+U63*4.345</f>
        <v>0</v>
      </c>
      <c r="W63" s="197">
        <f t="shared" si="36"/>
        <v>11.25</v>
      </c>
      <c r="X63" s="44">
        <f t="shared" ref="X63:X84" si="72">IF(V63="","",$X$4*V63)</f>
        <v>0</v>
      </c>
      <c r="Y63" s="45">
        <f t="shared" ref="Y63:Y84" si="73">ROUND(J63/4.3452380952381,1)</f>
        <v>0</v>
      </c>
      <c r="Z63" s="46" t="s">
        <v>0</v>
      </c>
      <c r="AA63" s="39">
        <v>1</v>
      </c>
      <c r="AB63" s="47">
        <f t="shared" ref="AB63:AB84" si="74">+IF($Z63="M",$U63,IF($Z63="MT",$U63/2,IF(Z63="MN",$U63/2,IF($Z63="MTN",$U63/3,0))))*AA63</f>
        <v>0</v>
      </c>
      <c r="AC63" s="39">
        <v>1</v>
      </c>
      <c r="AD63" s="47">
        <f t="shared" ref="AD63:AD84" si="75">+IF($Z63="T",$U63,IF($Z63="MT",$U63/2,IF($Z63="TN",$U63/2,IF($Z63="MTN",$U63/3,0))))*AC63</f>
        <v>0</v>
      </c>
      <c r="AE63" s="39">
        <v>1</v>
      </c>
      <c r="AF63" s="47">
        <f t="shared" ref="AF63:AF84" si="76">+IF($Z63="N",$U63,IF($Z63="MN",$U63/2,IF($Z63="TN",$U63/2,IF($Z63="MTN",$U63/3,0))))*AE63</f>
        <v>0</v>
      </c>
      <c r="AG63" s="188"/>
      <c r="AH63" s="194">
        <f t="shared" si="52"/>
        <v>3</v>
      </c>
      <c r="AI63" s="49">
        <f t="shared" si="53"/>
        <v>0</v>
      </c>
      <c r="AJ63" s="50">
        <f t="shared" si="54"/>
        <v>0</v>
      </c>
      <c r="AK63" s="188"/>
      <c r="AL63" s="194">
        <f t="shared" si="55"/>
        <v>3</v>
      </c>
      <c r="AM63" s="49">
        <f t="shared" si="56"/>
        <v>0</v>
      </c>
      <c r="AN63" s="50">
        <f t="shared" si="57"/>
        <v>0</v>
      </c>
      <c r="AO63" s="62"/>
      <c r="AP63" s="49">
        <f t="shared" si="58"/>
        <v>0</v>
      </c>
      <c r="AQ63" s="50">
        <f t="shared" si="59"/>
        <v>0</v>
      </c>
      <c r="AR63" s="62"/>
      <c r="AS63" s="49">
        <f t="shared" si="60"/>
        <v>0</v>
      </c>
      <c r="AT63" s="50">
        <f t="shared" si="61"/>
        <v>0</v>
      </c>
      <c r="AU63" s="62"/>
      <c r="AV63" s="49">
        <f t="shared" si="62"/>
        <v>0</v>
      </c>
      <c r="AW63" s="50">
        <f t="shared" si="63"/>
        <v>0</v>
      </c>
      <c r="AX63" s="62"/>
      <c r="AY63" s="49">
        <f t="shared" si="64"/>
        <v>0</v>
      </c>
      <c r="AZ63" s="50">
        <f t="shared" si="65"/>
        <v>0</v>
      </c>
      <c r="BA63" s="62"/>
      <c r="BB63" s="49">
        <f t="shared" si="66"/>
        <v>0</v>
      </c>
      <c r="BC63" s="50">
        <f t="shared" si="67"/>
        <v>0</v>
      </c>
      <c r="BD63" s="51">
        <f t="shared" ref="BD63:BD84" si="77">+AJ63+AN63+AQ63+AT63+AW63+AZ63+BC63</f>
        <v>0</v>
      </c>
    </row>
    <row r="64" spans="1:56" hidden="1">
      <c r="A64" s="32"/>
      <c r="B64" s="34"/>
      <c r="C64" s="168"/>
      <c r="D64" s="34"/>
      <c r="E64" s="35"/>
      <c r="F64" s="36"/>
      <c r="G64" s="73"/>
      <c r="H64" s="72"/>
      <c r="I64" s="74">
        <f>IF(H64=Tablas!$B$5,Tablas!$C$5,VLOOKUP(H64,Tablas!$B$5:$D$40,2,FALSE))</f>
        <v>1</v>
      </c>
      <c r="J64" s="71">
        <f>IF(I64=0,"",VLOOKUP(I64,Tablas!$C$5:$D$40,2,FALSE))</f>
        <v>0</v>
      </c>
      <c r="K64" s="37" t="str">
        <f t="shared" si="69"/>
        <v>0</v>
      </c>
      <c r="L64" s="38">
        <f t="shared" si="38"/>
        <v>0</v>
      </c>
      <c r="M64" s="38">
        <f t="shared" si="39"/>
        <v>0</v>
      </c>
      <c r="N64" s="38">
        <f t="shared" si="40"/>
        <v>0</v>
      </c>
      <c r="O64" s="38">
        <f t="shared" si="41"/>
        <v>0</v>
      </c>
      <c r="P64" s="38">
        <f t="shared" si="42"/>
        <v>0</v>
      </c>
      <c r="Q64" s="39">
        <v>1</v>
      </c>
      <c r="R64" s="40">
        <f t="shared" si="43"/>
        <v>0</v>
      </c>
      <c r="S64" s="39">
        <v>1</v>
      </c>
      <c r="T64" s="41">
        <f t="shared" si="44"/>
        <v>0</v>
      </c>
      <c r="U64" s="42">
        <f t="shared" si="70"/>
        <v>0</v>
      </c>
      <c r="V64" s="43">
        <f t="shared" si="71"/>
        <v>0</v>
      </c>
      <c r="W64" s="197">
        <f t="shared" si="36"/>
        <v>11.25</v>
      </c>
      <c r="X64" s="44">
        <f t="shared" si="72"/>
        <v>0</v>
      </c>
      <c r="Y64" s="45">
        <f t="shared" si="73"/>
        <v>0</v>
      </c>
      <c r="Z64" s="46" t="s">
        <v>0</v>
      </c>
      <c r="AA64" s="39">
        <v>1</v>
      </c>
      <c r="AB64" s="47">
        <f t="shared" si="74"/>
        <v>0</v>
      </c>
      <c r="AC64" s="39">
        <v>1</v>
      </c>
      <c r="AD64" s="47">
        <f t="shared" si="75"/>
        <v>0</v>
      </c>
      <c r="AE64" s="39">
        <v>1</v>
      </c>
      <c r="AF64" s="47">
        <f t="shared" si="76"/>
        <v>0</v>
      </c>
      <c r="AG64" s="188"/>
      <c r="AH64" s="194">
        <f t="shared" si="52"/>
        <v>3</v>
      </c>
      <c r="AI64" s="49">
        <f t="shared" si="53"/>
        <v>0</v>
      </c>
      <c r="AJ64" s="50">
        <f t="shared" si="54"/>
        <v>0</v>
      </c>
      <c r="AK64" s="188"/>
      <c r="AL64" s="194">
        <f t="shared" si="55"/>
        <v>3</v>
      </c>
      <c r="AM64" s="49">
        <f t="shared" si="56"/>
        <v>0</v>
      </c>
      <c r="AN64" s="50">
        <f t="shared" si="57"/>
        <v>0</v>
      </c>
      <c r="AO64" s="62"/>
      <c r="AP64" s="49">
        <f t="shared" si="58"/>
        <v>0</v>
      </c>
      <c r="AQ64" s="50">
        <f t="shared" si="59"/>
        <v>0</v>
      </c>
      <c r="AR64" s="62"/>
      <c r="AS64" s="49">
        <f t="shared" si="60"/>
        <v>0</v>
      </c>
      <c r="AT64" s="50">
        <f t="shared" si="61"/>
        <v>0</v>
      </c>
      <c r="AU64" s="62"/>
      <c r="AV64" s="49">
        <f t="shared" si="62"/>
        <v>0</v>
      </c>
      <c r="AW64" s="50">
        <f t="shared" si="63"/>
        <v>0</v>
      </c>
      <c r="AX64" s="62"/>
      <c r="AY64" s="49">
        <f t="shared" si="64"/>
        <v>0</v>
      </c>
      <c r="AZ64" s="50">
        <f t="shared" si="65"/>
        <v>0</v>
      </c>
      <c r="BA64" s="62"/>
      <c r="BB64" s="49">
        <f t="shared" si="66"/>
        <v>0</v>
      </c>
      <c r="BC64" s="50">
        <f t="shared" si="67"/>
        <v>0</v>
      </c>
      <c r="BD64" s="51">
        <f t="shared" si="77"/>
        <v>0</v>
      </c>
    </row>
    <row r="65" spans="1:56" hidden="1">
      <c r="A65" s="32"/>
      <c r="B65" s="34"/>
      <c r="C65" s="168"/>
      <c r="D65" s="34"/>
      <c r="E65" s="35"/>
      <c r="F65" s="36"/>
      <c r="G65" s="73"/>
      <c r="H65" s="72"/>
      <c r="I65" s="74">
        <f>IF(H65=Tablas!$B$5,Tablas!$C$5,VLOOKUP(H65,Tablas!$B$5:$D$40,2,FALSE))</f>
        <v>1</v>
      </c>
      <c r="J65" s="71">
        <f>IF(I65=0,"",VLOOKUP(I65,Tablas!$C$5:$D$40,2,FALSE))</f>
        <v>0</v>
      </c>
      <c r="K65" s="37" t="str">
        <f t="shared" si="69"/>
        <v>0</v>
      </c>
      <c r="L65" s="38">
        <f t="shared" si="38"/>
        <v>0</v>
      </c>
      <c r="M65" s="38">
        <f t="shared" si="39"/>
        <v>0</v>
      </c>
      <c r="N65" s="38">
        <f t="shared" si="40"/>
        <v>0</v>
      </c>
      <c r="O65" s="38">
        <f t="shared" si="41"/>
        <v>0</v>
      </c>
      <c r="P65" s="38">
        <f t="shared" si="42"/>
        <v>0</v>
      </c>
      <c r="Q65" s="39">
        <v>1</v>
      </c>
      <c r="R65" s="40">
        <f t="shared" si="43"/>
        <v>0</v>
      </c>
      <c r="S65" s="39">
        <v>1</v>
      </c>
      <c r="T65" s="41">
        <f t="shared" si="44"/>
        <v>0</v>
      </c>
      <c r="U65" s="42">
        <f t="shared" si="70"/>
        <v>0</v>
      </c>
      <c r="V65" s="43">
        <f t="shared" si="71"/>
        <v>0</v>
      </c>
      <c r="W65" s="197">
        <f t="shared" si="36"/>
        <v>11.25</v>
      </c>
      <c r="X65" s="44">
        <f t="shared" si="72"/>
        <v>0</v>
      </c>
      <c r="Y65" s="45">
        <f t="shared" si="73"/>
        <v>0</v>
      </c>
      <c r="Z65" s="46" t="s">
        <v>0</v>
      </c>
      <c r="AA65" s="39">
        <v>1</v>
      </c>
      <c r="AB65" s="47">
        <f t="shared" si="74"/>
        <v>0</v>
      </c>
      <c r="AC65" s="39">
        <v>1</v>
      </c>
      <c r="AD65" s="47">
        <f t="shared" si="75"/>
        <v>0</v>
      </c>
      <c r="AE65" s="39">
        <v>1</v>
      </c>
      <c r="AF65" s="47">
        <f t="shared" si="76"/>
        <v>0</v>
      </c>
      <c r="AG65" s="188"/>
      <c r="AH65" s="194">
        <f t="shared" si="52"/>
        <v>3</v>
      </c>
      <c r="AI65" s="49">
        <f t="shared" si="53"/>
        <v>0</v>
      </c>
      <c r="AJ65" s="50">
        <f t="shared" si="54"/>
        <v>0</v>
      </c>
      <c r="AK65" s="188"/>
      <c r="AL65" s="194">
        <f t="shared" si="55"/>
        <v>3</v>
      </c>
      <c r="AM65" s="49">
        <f t="shared" si="56"/>
        <v>0</v>
      </c>
      <c r="AN65" s="50">
        <f t="shared" si="57"/>
        <v>0</v>
      </c>
      <c r="AO65" s="62"/>
      <c r="AP65" s="49">
        <f t="shared" si="58"/>
        <v>0</v>
      </c>
      <c r="AQ65" s="50">
        <f t="shared" si="59"/>
        <v>0</v>
      </c>
      <c r="AR65" s="62"/>
      <c r="AS65" s="49">
        <f t="shared" si="60"/>
        <v>0</v>
      </c>
      <c r="AT65" s="50">
        <f t="shared" si="61"/>
        <v>0</v>
      </c>
      <c r="AU65" s="62"/>
      <c r="AV65" s="49">
        <f t="shared" si="62"/>
        <v>0</v>
      </c>
      <c r="AW65" s="50">
        <f t="shared" si="63"/>
        <v>0</v>
      </c>
      <c r="AX65" s="62"/>
      <c r="AY65" s="49">
        <f t="shared" si="64"/>
        <v>0</v>
      </c>
      <c r="AZ65" s="50">
        <f t="shared" si="65"/>
        <v>0</v>
      </c>
      <c r="BA65" s="62"/>
      <c r="BB65" s="49">
        <f t="shared" si="66"/>
        <v>0</v>
      </c>
      <c r="BC65" s="50">
        <f t="shared" si="67"/>
        <v>0</v>
      </c>
      <c r="BD65" s="51">
        <f t="shared" si="77"/>
        <v>0</v>
      </c>
    </row>
    <row r="66" spans="1:56" hidden="1">
      <c r="A66" s="32"/>
      <c r="B66" s="34"/>
      <c r="C66" s="168"/>
      <c r="D66" s="34"/>
      <c r="E66" s="35"/>
      <c r="F66" s="36"/>
      <c r="G66" s="73"/>
      <c r="H66" s="72"/>
      <c r="I66" s="74">
        <f>IF(H66=Tablas!$B$5,Tablas!$C$5,VLOOKUP(H66,Tablas!$B$5:$D$40,2,FALSE))</f>
        <v>1</v>
      </c>
      <c r="J66" s="71">
        <f>IF(I66=0,"",VLOOKUP(I66,Tablas!$C$5:$D$40,2,FALSE))</f>
        <v>0</v>
      </c>
      <c r="K66" s="37" t="str">
        <f t="shared" si="69"/>
        <v>0</v>
      </c>
      <c r="L66" s="38">
        <f t="shared" si="38"/>
        <v>0</v>
      </c>
      <c r="M66" s="38">
        <f t="shared" si="39"/>
        <v>0</v>
      </c>
      <c r="N66" s="38">
        <f t="shared" si="40"/>
        <v>0</v>
      </c>
      <c r="O66" s="38">
        <f t="shared" si="41"/>
        <v>0</v>
      </c>
      <c r="P66" s="38">
        <f t="shared" si="42"/>
        <v>0</v>
      </c>
      <c r="Q66" s="39">
        <v>1</v>
      </c>
      <c r="R66" s="40">
        <f t="shared" si="43"/>
        <v>0</v>
      </c>
      <c r="S66" s="39">
        <v>1</v>
      </c>
      <c r="T66" s="41">
        <f t="shared" si="44"/>
        <v>0</v>
      </c>
      <c r="U66" s="42">
        <f t="shared" si="70"/>
        <v>0</v>
      </c>
      <c r="V66" s="43">
        <f t="shared" si="71"/>
        <v>0</v>
      </c>
      <c r="W66" s="197">
        <f t="shared" si="36"/>
        <v>11.25</v>
      </c>
      <c r="X66" s="44">
        <f t="shared" si="72"/>
        <v>0</v>
      </c>
      <c r="Y66" s="45">
        <f t="shared" si="73"/>
        <v>0</v>
      </c>
      <c r="Z66" s="46" t="s">
        <v>0</v>
      </c>
      <c r="AA66" s="39">
        <v>1</v>
      </c>
      <c r="AB66" s="47">
        <f t="shared" si="74"/>
        <v>0</v>
      </c>
      <c r="AC66" s="39">
        <v>1</v>
      </c>
      <c r="AD66" s="47">
        <f t="shared" si="75"/>
        <v>0</v>
      </c>
      <c r="AE66" s="39">
        <v>1</v>
      </c>
      <c r="AF66" s="47">
        <f t="shared" si="76"/>
        <v>0</v>
      </c>
      <c r="AG66" s="188"/>
      <c r="AH66" s="194">
        <f t="shared" si="52"/>
        <v>3</v>
      </c>
      <c r="AI66" s="49">
        <f t="shared" si="53"/>
        <v>0</v>
      </c>
      <c r="AJ66" s="50">
        <f t="shared" si="54"/>
        <v>0</v>
      </c>
      <c r="AK66" s="188"/>
      <c r="AL66" s="194">
        <f t="shared" si="55"/>
        <v>3</v>
      </c>
      <c r="AM66" s="49">
        <f t="shared" si="56"/>
        <v>0</v>
      </c>
      <c r="AN66" s="50">
        <f t="shared" si="57"/>
        <v>0</v>
      </c>
      <c r="AO66" s="62"/>
      <c r="AP66" s="49">
        <f t="shared" si="58"/>
        <v>0</v>
      </c>
      <c r="AQ66" s="50">
        <f t="shared" si="59"/>
        <v>0</v>
      </c>
      <c r="AR66" s="62"/>
      <c r="AS66" s="49">
        <f t="shared" si="60"/>
        <v>0</v>
      </c>
      <c r="AT66" s="50">
        <f t="shared" si="61"/>
        <v>0</v>
      </c>
      <c r="AU66" s="62"/>
      <c r="AV66" s="49">
        <f t="shared" si="62"/>
        <v>0</v>
      </c>
      <c r="AW66" s="50">
        <f t="shared" si="63"/>
        <v>0</v>
      </c>
      <c r="AX66" s="62"/>
      <c r="AY66" s="49">
        <f t="shared" si="64"/>
        <v>0</v>
      </c>
      <c r="AZ66" s="50">
        <f t="shared" si="65"/>
        <v>0</v>
      </c>
      <c r="BA66" s="62"/>
      <c r="BB66" s="49">
        <f t="shared" si="66"/>
        <v>0</v>
      </c>
      <c r="BC66" s="50">
        <f t="shared" si="67"/>
        <v>0</v>
      </c>
      <c r="BD66" s="51">
        <f t="shared" si="77"/>
        <v>0</v>
      </c>
    </row>
    <row r="67" spans="1:56" hidden="1">
      <c r="A67" s="32"/>
      <c r="B67" s="34"/>
      <c r="C67" s="168"/>
      <c r="D67" s="34"/>
      <c r="E67" s="35"/>
      <c r="F67" s="36"/>
      <c r="G67" s="73"/>
      <c r="H67" s="72"/>
      <c r="I67" s="74">
        <f>IF(H67=Tablas!$B$5,Tablas!$C$5,VLOOKUP(H67,Tablas!$B$5:$D$40,2,FALSE))</f>
        <v>1</v>
      </c>
      <c r="J67" s="71">
        <f>IF(I67=0,"",VLOOKUP(I67,Tablas!$C$5:$D$40,2,FALSE))</f>
        <v>0</v>
      </c>
      <c r="K67" s="37" t="str">
        <f t="shared" si="69"/>
        <v>0</v>
      </c>
      <c r="L67" s="38">
        <f t="shared" si="38"/>
        <v>0</v>
      </c>
      <c r="M67" s="38">
        <f t="shared" si="39"/>
        <v>0</v>
      </c>
      <c r="N67" s="38">
        <f t="shared" si="40"/>
        <v>0</v>
      </c>
      <c r="O67" s="38">
        <f t="shared" si="41"/>
        <v>0</v>
      </c>
      <c r="P67" s="38">
        <f t="shared" si="42"/>
        <v>0</v>
      </c>
      <c r="Q67" s="39">
        <v>1</v>
      </c>
      <c r="R67" s="40">
        <f t="shared" si="43"/>
        <v>0</v>
      </c>
      <c r="S67" s="39">
        <v>1</v>
      </c>
      <c r="T67" s="41">
        <f t="shared" si="44"/>
        <v>0</v>
      </c>
      <c r="U67" s="42">
        <f t="shared" si="70"/>
        <v>0</v>
      </c>
      <c r="V67" s="43">
        <f t="shared" si="71"/>
        <v>0</v>
      </c>
      <c r="W67" s="197">
        <f t="shared" si="36"/>
        <v>11.25</v>
      </c>
      <c r="X67" s="44">
        <f t="shared" si="72"/>
        <v>0</v>
      </c>
      <c r="Y67" s="45">
        <f t="shared" si="73"/>
        <v>0</v>
      </c>
      <c r="Z67" s="46" t="s">
        <v>0</v>
      </c>
      <c r="AA67" s="39">
        <v>1</v>
      </c>
      <c r="AB67" s="47">
        <f t="shared" si="74"/>
        <v>0</v>
      </c>
      <c r="AC67" s="39">
        <v>1</v>
      </c>
      <c r="AD67" s="47">
        <f t="shared" si="75"/>
        <v>0</v>
      </c>
      <c r="AE67" s="39">
        <v>1</v>
      </c>
      <c r="AF67" s="47">
        <f t="shared" si="76"/>
        <v>0</v>
      </c>
      <c r="AG67" s="188"/>
      <c r="AH67" s="194">
        <f t="shared" si="52"/>
        <v>3</v>
      </c>
      <c r="AI67" s="49">
        <f t="shared" si="53"/>
        <v>0</v>
      </c>
      <c r="AJ67" s="50">
        <f t="shared" si="54"/>
        <v>0</v>
      </c>
      <c r="AK67" s="188"/>
      <c r="AL67" s="194">
        <f t="shared" si="55"/>
        <v>3</v>
      </c>
      <c r="AM67" s="49">
        <f t="shared" si="56"/>
        <v>0</v>
      </c>
      <c r="AN67" s="50">
        <f t="shared" si="57"/>
        <v>0</v>
      </c>
      <c r="AO67" s="62"/>
      <c r="AP67" s="49">
        <f t="shared" si="58"/>
        <v>0</v>
      </c>
      <c r="AQ67" s="50">
        <f t="shared" si="59"/>
        <v>0</v>
      </c>
      <c r="AR67" s="62"/>
      <c r="AS67" s="49">
        <f t="shared" si="60"/>
        <v>0</v>
      </c>
      <c r="AT67" s="50">
        <f t="shared" si="61"/>
        <v>0</v>
      </c>
      <c r="AU67" s="62"/>
      <c r="AV67" s="49">
        <f t="shared" si="62"/>
        <v>0</v>
      </c>
      <c r="AW67" s="50">
        <f t="shared" si="63"/>
        <v>0</v>
      </c>
      <c r="AX67" s="62"/>
      <c r="AY67" s="49">
        <f t="shared" si="64"/>
        <v>0</v>
      </c>
      <c r="AZ67" s="50">
        <f t="shared" si="65"/>
        <v>0</v>
      </c>
      <c r="BA67" s="62"/>
      <c r="BB67" s="49">
        <f t="shared" si="66"/>
        <v>0</v>
      </c>
      <c r="BC67" s="50">
        <f t="shared" si="67"/>
        <v>0</v>
      </c>
      <c r="BD67" s="51">
        <f t="shared" si="77"/>
        <v>0</v>
      </c>
    </row>
    <row r="68" spans="1:56" hidden="1">
      <c r="A68" s="32"/>
      <c r="B68" s="34"/>
      <c r="C68" s="168"/>
      <c r="D68" s="34"/>
      <c r="E68" s="35"/>
      <c r="F68" s="36"/>
      <c r="G68" s="73"/>
      <c r="H68" s="72"/>
      <c r="I68" s="74">
        <f>IF(H68=Tablas!$B$5,Tablas!$C$5,VLOOKUP(H68,Tablas!$B$5:$D$40,2,FALSE))</f>
        <v>1</v>
      </c>
      <c r="J68" s="71">
        <f>IF(I68=0,"",VLOOKUP(I68,Tablas!$C$5:$D$40,2,FALSE))</f>
        <v>0</v>
      </c>
      <c r="K68" s="37" t="str">
        <f t="shared" si="69"/>
        <v>0</v>
      </c>
      <c r="L68" s="38">
        <f t="shared" si="38"/>
        <v>0</v>
      </c>
      <c r="M68" s="38">
        <f t="shared" si="39"/>
        <v>0</v>
      </c>
      <c r="N68" s="38">
        <f t="shared" si="40"/>
        <v>0</v>
      </c>
      <c r="O68" s="38">
        <f t="shared" si="41"/>
        <v>0</v>
      </c>
      <c r="P68" s="38">
        <f t="shared" si="42"/>
        <v>0</v>
      </c>
      <c r="Q68" s="39">
        <v>1</v>
      </c>
      <c r="R68" s="40">
        <f t="shared" si="43"/>
        <v>0</v>
      </c>
      <c r="S68" s="39">
        <v>1</v>
      </c>
      <c r="T68" s="41">
        <f t="shared" si="44"/>
        <v>0</v>
      </c>
      <c r="U68" s="42">
        <f t="shared" si="70"/>
        <v>0</v>
      </c>
      <c r="V68" s="43">
        <f t="shared" si="71"/>
        <v>0</v>
      </c>
      <c r="W68" s="197">
        <f t="shared" si="36"/>
        <v>11.25</v>
      </c>
      <c r="X68" s="44">
        <f t="shared" si="72"/>
        <v>0</v>
      </c>
      <c r="Y68" s="45">
        <f t="shared" si="73"/>
        <v>0</v>
      </c>
      <c r="Z68" s="46" t="s">
        <v>0</v>
      </c>
      <c r="AA68" s="39">
        <v>1</v>
      </c>
      <c r="AB68" s="47">
        <f t="shared" si="74"/>
        <v>0</v>
      </c>
      <c r="AC68" s="39">
        <v>1</v>
      </c>
      <c r="AD68" s="47">
        <f t="shared" si="75"/>
        <v>0</v>
      </c>
      <c r="AE68" s="39">
        <v>1</v>
      </c>
      <c r="AF68" s="47">
        <f t="shared" si="76"/>
        <v>0</v>
      </c>
      <c r="AG68" s="188"/>
      <c r="AH68" s="194">
        <f t="shared" si="52"/>
        <v>3</v>
      </c>
      <c r="AI68" s="49">
        <f t="shared" si="53"/>
        <v>0</v>
      </c>
      <c r="AJ68" s="50">
        <f t="shared" si="54"/>
        <v>0</v>
      </c>
      <c r="AK68" s="188"/>
      <c r="AL68" s="194">
        <f t="shared" si="55"/>
        <v>3</v>
      </c>
      <c r="AM68" s="49">
        <f t="shared" si="56"/>
        <v>0</v>
      </c>
      <c r="AN68" s="50">
        <f t="shared" si="57"/>
        <v>0</v>
      </c>
      <c r="AO68" s="62"/>
      <c r="AP68" s="49">
        <f t="shared" si="58"/>
        <v>0</v>
      </c>
      <c r="AQ68" s="50">
        <f t="shared" si="59"/>
        <v>0</v>
      </c>
      <c r="AR68" s="62"/>
      <c r="AS68" s="49">
        <f t="shared" si="60"/>
        <v>0</v>
      </c>
      <c r="AT68" s="50">
        <f t="shared" si="61"/>
        <v>0</v>
      </c>
      <c r="AU68" s="62"/>
      <c r="AV68" s="49">
        <f t="shared" si="62"/>
        <v>0</v>
      </c>
      <c r="AW68" s="50">
        <f t="shared" si="63"/>
        <v>0</v>
      </c>
      <c r="AX68" s="62"/>
      <c r="AY68" s="49">
        <f t="shared" si="64"/>
        <v>0</v>
      </c>
      <c r="AZ68" s="50">
        <f t="shared" si="65"/>
        <v>0</v>
      </c>
      <c r="BA68" s="62"/>
      <c r="BB68" s="49">
        <f t="shared" si="66"/>
        <v>0</v>
      </c>
      <c r="BC68" s="50">
        <f t="shared" si="67"/>
        <v>0</v>
      </c>
      <c r="BD68" s="51">
        <f t="shared" si="77"/>
        <v>0</v>
      </c>
    </row>
    <row r="69" spans="1:56" hidden="1">
      <c r="A69" s="32"/>
      <c r="B69" s="34"/>
      <c r="C69" s="168"/>
      <c r="D69" s="34"/>
      <c r="E69" s="35"/>
      <c r="F69" s="36"/>
      <c r="G69" s="73"/>
      <c r="H69" s="72"/>
      <c r="I69" s="74">
        <f>IF(H69=Tablas!$B$5,Tablas!$C$5,VLOOKUP(H69,Tablas!$B$5:$D$40,2,FALSE))</f>
        <v>1</v>
      </c>
      <c r="J69" s="71">
        <f>IF(I69=0,"",VLOOKUP(I69,Tablas!$C$5:$D$40,2,FALSE))</f>
        <v>0</v>
      </c>
      <c r="K69" s="37" t="str">
        <f t="shared" si="69"/>
        <v>0</v>
      </c>
      <c r="L69" s="38">
        <f t="shared" si="38"/>
        <v>0</v>
      </c>
      <c r="M69" s="38">
        <f t="shared" si="39"/>
        <v>0</v>
      </c>
      <c r="N69" s="38">
        <f t="shared" si="40"/>
        <v>0</v>
      </c>
      <c r="O69" s="38">
        <f t="shared" si="41"/>
        <v>0</v>
      </c>
      <c r="P69" s="38">
        <f t="shared" si="42"/>
        <v>0</v>
      </c>
      <c r="Q69" s="39">
        <v>1</v>
      </c>
      <c r="R69" s="40">
        <f t="shared" si="43"/>
        <v>0</v>
      </c>
      <c r="S69" s="39">
        <v>1</v>
      </c>
      <c r="T69" s="41">
        <f t="shared" si="44"/>
        <v>0</v>
      </c>
      <c r="U69" s="42">
        <f t="shared" si="70"/>
        <v>0</v>
      </c>
      <c r="V69" s="43">
        <f t="shared" si="71"/>
        <v>0</v>
      </c>
      <c r="W69" s="197">
        <f t="shared" si="36"/>
        <v>11.25</v>
      </c>
      <c r="X69" s="44">
        <f t="shared" si="72"/>
        <v>0</v>
      </c>
      <c r="Y69" s="45">
        <f t="shared" si="73"/>
        <v>0</v>
      </c>
      <c r="Z69" s="46" t="s">
        <v>0</v>
      </c>
      <c r="AA69" s="39">
        <v>1</v>
      </c>
      <c r="AB69" s="47">
        <f t="shared" si="74"/>
        <v>0</v>
      </c>
      <c r="AC69" s="39">
        <v>1</v>
      </c>
      <c r="AD69" s="47">
        <f t="shared" si="75"/>
        <v>0</v>
      </c>
      <c r="AE69" s="39">
        <v>1</v>
      </c>
      <c r="AF69" s="47">
        <f t="shared" si="76"/>
        <v>0</v>
      </c>
      <c r="AG69" s="188"/>
      <c r="AH69" s="194">
        <f t="shared" si="52"/>
        <v>3</v>
      </c>
      <c r="AI69" s="49">
        <f t="shared" si="53"/>
        <v>0</v>
      </c>
      <c r="AJ69" s="50">
        <f t="shared" si="54"/>
        <v>0</v>
      </c>
      <c r="AK69" s="188"/>
      <c r="AL69" s="194">
        <f t="shared" si="55"/>
        <v>3</v>
      </c>
      <c r="AM69" s="49">
        <f t="shared" si="56"/>
        <v>0</v>
      </c>
      <c r="AN69" s="50">
        <f t="shared" si="57"/>
        <v>0</v>
      </c>
      <c r="AO69" s="62"/>
      <c r="AP69" s="49">
        <f t="shared" si="58"/>
        <v>0</v>
      </c>
      <c r="AQ69" s="50">
        <f t="shared" si="59"/>
        <v>0</v>
      </c>
      <c r="AR69" s="62"/>
      <c r="AS69" s="49">
        <f t="shared" si="60"/>
        <v>0</v>
      </c>
      <c r="AT69" s="50">
        <f t="shared" si="61"/>
        <v>0</v>
      </c>
      <c r="AU69" s="62"/>
      <c r="AV69" s="49">
        <f t="shared" si="62"/>
        <v>0</v>
      </c>
      <c r="AW69" s="50">
        <f t="shared" si="63"/>
        <v>0</v>
      </c>
      <c r="AX69" s="62"/>
      <c r="AY69" s="49">
        <f t="shared" si="64"/>
        <v>0</v>
      </c>
      <c r="AZ69" s="50">
        <f t="shared" si="65"/>
        <v>0</v>
      </c>
      <c r="BA69" s="62"/>
      <c r="BB69" s="49">
        <f t="shared" si="66"/>
        <v>0</v>
      </c>
      <c r="BC69" s="50">
        <f t="shared" si="67"/>
        <v>0</v>
      </c>
      <c r="BD69" s="51">
        <f t="shared" si="77"/>
        <v>0</v>
      </c>
    </row>
    <row r="70" spans="1:56" hidden="1">
      <c r="A70" s="32"/>
      <c r="B70" s="34"/>
      <c r="C70" s="168"/>
      <c r="D70" s="34"/>
      <c r="E70" s="35"/>
      <c r="F70" s="36"/>
      <c r="G70" s="73"/>
      <c r="H70" s="72"/>
      <c r="I70" s="74">
        <f>IF(H70=Tablas!$B$5,Tablas!$C$5,VLOOKUP(H70,Tablas!$B$5:$D$40,2,FALSE))</f>
        <v>1</v>
      </c>
      <c r="J70" s="71">
        <f>IF(I70=0,"",VLOOKUP(I70,Tablas!$C$5:$D$40,2,FALSE))</f>
        <v>0</v>
      </c>
      <c r="K70" s="37" t="str">
        <f t="shared" si="69"/>
        <v>0</v>
      </c>
      <c r="L70" s="38">
        <f t="shared" si="38"/>
        <v>0</v>
      </c>
      <c r="M70" s="38">
        <f t="shared" si="39"/>
        <v>0</v>
      </c>
      <c r="N70" s="38">
        <f t="shared" si="40"/>
        <v>0</v>
      </c>
      <c r="O70" s="38">
        <f t="shared" si="41"/>
        <v>0</v>
      </c>
      <c r="P70" s="38">
        <f t="shared" si="42"/>
        <v>0</v>
      </c>
      <c r="Q70" s="39">
        <v>1</v>
      </c>
      <c r="R70" s="40">
        <f t="shared" si="43"/>
        <v>0</v>
      </c>
      <c r="S70" s="39">
        <v>1</v>
      </c>
      <c r="T70" s="41">
        <f t="shared" si="44"/>
        <v>0</v>
      </c>
      <c r="U70" s="42">
        <f t="shared" si="70"/>
        <v>0</v>
      </c>
      <c r="V70" s="43">
        <f t="shared" si="71"/>
        <v>0</v>
      </c>
      <c r="W70" s="197">
        <f t="shared" si="36"/>
        <v>11.25</v>
      </c>
      <c r="X70" s="44">
        <f t="shared" si="72"/>
        <v>0</v>
      </c>
      <c r="Y70" s="45">
        <f t="shared" si="73"/>
        <v>0</v>
      </c>
      <c r="Z70" s="46" t="s">
        <v>0</v>
      </c>
      <c r="AA70" s="39">
        <v>1</v>
      </c>
      <c r="AB70" s="47">
        <f t="shared" si="74"/>
        <v>0</v>
      </c>
      <c r="AC70" s="39">
        <v>1</v>
      </c>
      <c r="AD70" s="47">
        <f t="shared" si="75"/>
        <v>0</v>
      </c>
      <c r="AE70" s="39">
        <v>1</v>
      </c>
      <c r="AF70" s="47">
        <f t="shared" si="76"/>
        <v>0</v>
      </c>
      <c r="AG70" s="188"/>
      <c r="AH70" s="194">
        <f t="shared" si="52"/>
        <v>3</v>
      </c>
      <c r="AI70" s="49">
        <f t="shared" si="53"/>
        <v>0</v>
      </c>
      <c r="AJ70" s="50">
        <f t="shared" si="54"/>
        <v>0</v>
      </c>
      <c r="AK70" s="188"/>
      <c r="AL70" s="194">
        <f t="shared" si="55"/>
        <v>3</v>
      </c>
      <c r="AM70" s="49">
        <f t="shared" si="56"/>
        <v>0</v>
      </c>
      <c r="AN70" s="50">
        <f t="shared" si="57"/>
        <v>0</v>
      </c>
      <c r="AO70" s="62"/>
      <c r="AP70" s="49">
        <f t="shared" si="58"/>
        <v>0</v>
      </c>
      <c r="AQ70" s="50">
        <f t="shared" si="59"/>
        <v>0</v>
      </c>
      <c r="AR70" s="62"/>
      <c r="AS70" s="49">
        <f t="shared" si="60"/>
        <v>0</v>
      </c>
      <c r="AT70" s="50">
        <f t="shared" si="61"/>
        <v>0</v>
      </c>
      <c r="AU70" s="62"/>
      <c r="AV70" s="49">
        <f t="shared" si="62"/>
        <v>0</v>
      </c>
      <c r="AW70" s="50">
        <f t="shared" si="63"/>
        <v>0</v>
      </c>
      <c r="AX70" s="62"/>
      <c r="AY70" s="49">
        <f t="shared" si="64"/>
        <v>0</v>
      </c>
      <c r="AZ70" s="50">
        <f t="shared" si="65"/>
        <v>0</v>
      </c>
      <c r="BA70" s="62"/>
      <c r="BB70" s="49">
        <f t="shared" si="66"/>
        <v>0</v>
      </c>
      <c r="BC70" s="50">
        <f t="shared" si="67"/>
        <v>0</v>
      </c>
      <c r="BD70" s="51">
        <f t="shared" si="77"/>
        <v>0</v>
      </c>
    </row>
    <row r="71" spans="1:56" hidden="1">
      <c r="A71" s="32"/>
      <c r="B71" s="34"/>
      <c r="C71" s="168"/>
      <c r="D71" s="34"/>
      <c r="E71" s="35"/>
      <c r="F71" s="36"/>
      <c r="G71" s="73"/>
      <c r="H71" s="72"/>
      <c r="I71" s="74">
        <f>IF(H71=Tablas!$B$5,Tablas!$C$5,VLOOKUP(H71,Tablas!$B$5:$D$40,2,FALSE))</f>
        <v>1</v>
      </c>
      <c r="J71" s="71">
        <f>IF(I71=0,"",VLOOKUP(I71,Tablas!$C$5:$D$40,2,FALSE))</f>
        <v>0</v>
      </c>
      <c r="K71" s="37" t="str">
        <f t="shared" ref="K71:K75" si="78">IF(G71=0,"0",F71/G71)</f>
        <v>0</v>
      </c>
      <c r="L71" s="38">
        <f t="shared" si="38"/>
        <v>0</v>
      </c>
      <c r="M71" s="38">
        <f t="shared" si="39"/>
        <v>0</v>
      </c>
      <c r="N71" s="38">
        <f t="shared" si="40"/>
        <v>0</v>
      </c>
      <c r="O71" s="38">
        <f t="shared" si="41"/>
        <v>0</v>
      </c>
      <c r="P71" s="38">
        <f t="shared" si="42"/>
        <v>0</v>
      </c>
      <c r="Q71" s="39">
        <v>1</v>
      </c>
      <c r="R71" s="40">
        <f t="shared" si="43"/>
        <v>0</v>
      </c>
      <c r="S71" s="39">
        <v>1</v>
      </c>
      <c r="T71" s="41">
        <f t="shared" si="44"/>
        <v>0</v>
      </c>
      <c r="U71" s="42">
        <f t="shared" ref="U71:U75" si="79">SUM(+L71+M71+N71+O71+P71+R71+T71)</f>
        <v>0</v>
      </c>
      <c r="V71" s="43">
        <f t="shared" ref="V71:V75" si="80">+U71*4.345</f>
        <v>0</v>
      </c>
      <c r="W71" s="197">
        <f t="shared" si="36"/>
        <v>11.25</v>
      </c>
      <c r="X71" s="44">
        <f t="shared" ref="X71:X75" si="81">IF(V71="","",$X$4*V71)</f>
        <v>0</v>
      </c>
      <c r="Y71" s="45">
        <f t="shared" ref="Y71:Y75" si="82">ROUND(J71/4.3452380952381,1)</f>
        <v>0</v>
      </c>
      <c r="Z71" s="46" t="s">
        <v>0</v>
      </c>
      <c r="AA71" s="39">
        <v>1</v>
      </c>
      <c r="AB71" s="47">
        <f t="shared" ref="AB71:AB75" si="83">+IF($Z71="M",$U71,IF($Z71="MT",$U71/2,IF(Z71="MN",$U71/2,IF($Z71="MTN",$U71/3,0))))*AA71</f>
        <v>0</v>
      </c>
      <c r="AC71" s="39">
        <v>1</v>
      </c>
      <c r="AD71" s="47">
        <f t="shared" ref="AD71:AD75" si="84">+IF($Z71="T",$U71,IF($Z71="MT",$U71/2,IF($Z71="TN",$U71/2,IF($Z71="MTN",$U71/3,0))))*AC71</f>
        <v>0</v>
      </c>
      <c r="AE71" s="39">
        <v>1</v>
      </c>
      <c r="AF71" s="47">
        <f t="shared" ref="AF71:AF75" si="85">+IF($Z71="N",$U71,IF($Z71="MN",$U71/2,IF($Z71="TN",$U71/2,IF($Z71="MTN",$U71/3,0))))*AE71</f>
        <v>0</v>
      </c>
      <c r="AG71" s="188"/>
      <c r="AH71" s="194">
        <f t="shared" si="52"/>
        <v>3</v>
      </c>
      <c r="AI71" s="49">
        <f t="shared" si="53"/>
        <v>0</v>
      </c>
      <c r="AJ71" s="50">
        <f t="shared" si="54"/>
        <v>0</v>
      </c>
      <c r="AK71" s="188"/>
      <c r="AL71" s="194">
        <f t="shared" si="55"/>
        <v>3</v>
      </c>
      <c r="AM71" s="49">
        <f t="shared" si="56"/>
        <v>0</v>
      </c>
      <c r="AN71" s="50">
        <f t="shared" si="57"/>
        <v>0</v>
      </c>
      <c r="AO71" s="62"/>
      <c r="AP71" s="49">
        <f t="shared" si="58"/>
        <v>0</v>
      </c>
      <c r="AQ71" s="50">
        <f t="shared" si="59"/>
        <v>0</v>
      </c>
      <c r="AR71" s="62"/>
      <c r="AS71" s="49">
        <f t="shared" si="60"/>
        <v>0</v>
      </c>
      <c r="AT71" s="50">
        <f t="shared" si="61"/>
        <v>0</v>
      </c>
      <c r="AU71" s="62"/>
      <c r="AV71" s="49">
        <f t="shared" si="62"/>
        <v>0</v>
      </c>
      <c r="AW71" s="50">
        <f t="shared" si="63"/>
        <v>0</v>
      </c>
      <c r="AX71" s="62"/>
      <c r="AY71" s="49">
        <f t="shared" si="64"/>
        <v>0</v>
      </c>
      <c r="AZ71" s="50">
        <f t="shared" si="65"/>
        <v>0</v>
      </c>
      <c r="BA71" s="62"/>
      <c r="BB71" s="49">
        <f t="shared" si="66"/>
        <v>0</v>
      </c>
      <c r="BC71" s="50">
        <f t="shared" si="67"/>
        <v>0</v>
      </c>
      <c r="BD71" s="51">
        <f t="shared" ref="BD71:BD75" si="86">+AJ71+AN71+AQ71+AT71+AW71+AZ71+BC71</f>
        <v>0</v>
      </c>
    </row>
    <row r="72" spans="1:56" hidden="1">
      <c r="A72" s="32"/>
      <c r="B72" s="34"/>
      <c r="C72" s="168"/>
      <c r="D72" s="34"/>
      <c r="E72" s="35"/>
      <c r="F72" s="36"/>
      <c r="G72" s="73"/>
      <c r="H72" s="72"/>
      <c r="I72" s="74">
        <f>IF(H72=Tablas!$B$5,Tablas!$C$5,VLOOKUP(H72,Tablas!$B$5:$D$40,2,FALSE))</f>
        <v>1</v>
      </c>
      <c r="J72" s="71">
        <f>IF(I72=0,"",VLOOKUP(I72,Tablas!$C$5:$D$40,2,FALSE))</f>
        <v>0</v>
      </c>
      <c r="K72" s="37" t="str">
        <f t="shared" si="78"/>
        <v>0</v>
      </c>
      <c r="L72" s="38">
        <f t="shared" si="38"/>
        <v>0</v>
      </c>
      <c r="M72" s="38">
        <f t="shared" si="39"/>
        <v>0</v>
      </c>
      <c r="N72" s="38">
        <f t="shared" si="40"/>
        <v>0</v>
      </c>
      <c r="O72" s="38">
        <f t="shared" si="41"/>
        <v>0</v>
      </c>
      <c r="P72" s="38">
        <f t="shared" si="42"/>
        <v>0</v>
      </c>
      <c r="Q72" s="39">
        <v>1</v>
      </c>
      <c r="R72" s="40">
        <f t="shared" si="43"/>
        <v>0</v>
      </c>
      <c r="S72" s="39">
        <v>1</v>
      </c>
      <c r="T72" s="41">
        <f t="shared" si="44"/>
        <v>0</v>
      </c>
      <c r="U72" s="42">
        <f t="shared" si="79"/>
        <v>0</v>
      </c>
      <c r="V72" s="43">
        <f t="shared" si="80"/>
        <v>0</v>
      </c>
      <c r="W72" s="197">
        <f t="shared" ref="W72:W102" si="87">$X$4</f>
        <v>11.25</v>
      </c>
      <c r="X72" s="44">
        <f t="shared" si="81"/>
        <v>0</v>
      </c>
      <c r="Y72" s="45">
        <f t="shared" si="82"/>
        <v>0</v>
      </c>
      <c r="Z72" s="46" t="s">
        <v>0</v>
      </c>
      <c r="AA72" s="39">
        <v>1</v>
      </c>
      <c r="AB72" s="47">
        <f t="shared" si="83"/>
        <v>0</v>
      </c>
      <c r="AC72" s="39">
        <v>1</v>
      </c>
      <c r="AD72" s="47">
        <f t="shared" si="84"/>
        <v>0</v>
      </c>
      <c r="AE72" s="39">
        <v>1</v>
      </c>
      <c r="AF72" s="47">
        <f t="shared" si="85"/>
        <v>0</v>
      </c>
      <c r="AG72" s="188"/>
      <c r="AH72" s="194">
        <f t="shared" ref="AH72:AH102" si="88">+$AI$4</f>
        <v>3</v>
      </c>
      <c r="AI72" s="49">
        <f t="shared" si="53"/>
        <v>0</v>
      </c>
      <c r="AJ72" s="50">
        <f t="shared" si="54"/>
        <v>0</v>
      </c>
      <c r="AK72" s="188"/>
      <c r="AL72" s="194">
        <f t="shared" si="55"/>
        <v>3</v>
      </c>
      <c r="AM72" s="49">
        <f t="shared" si="56"/>
        <v>0</v>
      </c>
      <c r="AN72" s="50">
        <f t="shared" si="57"/>
        <v>0</v>
      </c>
      <c r="AO72" s="62"/>
      <c r="AP72" s="49">
        <f t="shared" si="58"/>
        <v>0</v>
      </c>
      <c r="AQ72" s="50">
        <f t="shared" si="59"/>
        <v>0</v>
      </c>
      <c r="AR72" s="62"/>
      <c r="AS72" s="49">
        <f t="shared" si="60"/>
        <v>0</v>
      </c>
      <c r="AT72" s="50">
        <f t="shared" si="61"/>
        <v>0</v>
      </c>
      <c r="AU72" s="62"/>
      <c r="AV72" s="49">
        <f t="shared" si="62"/>
        <v>0</v>
      </c>
      <c r="AW72" s="50">
        <f t="shared" si="63"/>
        <v>0</v>
      </c>
      <c r="AX72" s="62"/>
      <c r="AY72" s="49">
        <f t="shared" si="64"/>
        <v>0</v>
      </c>
      <c r="AZ72" s="50">
        <f t="shared" si="65"/>
        <v>0</v>
      </c>
      <c r="BA72" s="62"/>
      <c r="BB72" s="49">
        <f t="shared" si="66"/>
        <v>0</v>
      </c>
      <c r="BC72" s="50">
        <f t="shared" si="67"/>
        <v>0</v>
      </c>
      <c r="BD72" s="51">
        <f t="shared" si="86"/>
        <v>0</v>
      </c>
    </row>
    <row r="73" spans="1:56" hidden="1">
      <c r="A73" s="32"/>
      <c r="B73" s="34"/>
      <c r="C73" s="168"/>
      <c r="D73" s="34"/>
      <c r="E73" s="35"/>
      <c r="F73" s="36"/>
      <c r="G73" s="73"/>
      <c r="H73" s="72"/>
      <c r="I73" s="74">
        <f>IF(H73=Tablas!$B$5,Tablas!$C$5,VLOOKUP(H73,Tablas!$B$5:$D$40,2,FALSE))</f>
        <v>1</v>
      </c>
      <c r="J73" s="71">
        <f>IF(I73=0,"",VLOOKUP(I73,Tablas!$C$5:$D$40,2,FALSE))</f>
        <v>0</v>
      </c>
      <c r="K73" s="37" t="str">
        <f t="shared" si="78"/>
        <v>0</v>
      </c>
      <c r="L73" s="38">
        <f t="shared" si="38"/>
        <v>0</v>
      </c>
      <c r="M73" s="38">
        <f t="shared" si="39"/>
        <v>0</v>
      </c>
      <c r="N73" s="38">
        <f t="shared" si="40"/>
        <v>0</v>
      </c>
      <c r="O73" s="38">
        <f t="shared" si="41"/>
        <v>0</v>
      </c>
      <c r="P73" s="38">
        <f t="shared" si="42"/>
        <v>0</v>
      </c>
      <c r="Q73" s="39">
        <v>1</v>
      </c>
      <c r="R73" s="40">
        <f t="shared" si="43"/>
        <v>0</v>
      </c>
      <c r="S73" s="39">
        <v>1</v>
      </c>
      <c r="T73" s="41">
        <f t="shared" si="44"/>
        <v>0</v>
      </c>
      <c r="U73" s="42">
        <f t="shared" si="79"/>
        <v>0</v>
      </c>
      <c r="V73" s="43">
        <f t="shared" si="80"/>
        <v>0</v>
      </c>
      <c r="W73" s="197">
        <f t="shared" si="87"/>
        <v>11.25</v>
      </c>
      <c r="X73" s="44">
        <f t="shared" si="81"/>
        <v>0</v>
      </c>
      <c r="Y73" s="45">
        <f t="shared" si="82"/>
        <v>0</v>
      </c>
      <c r="Z73" s="46" t="s">
        <v>0</v>
      </c>
      <c r="AA73" s="39">
        <v>1</v>
      </c>
      <c r="AB73" s="47">
        <f t="shared" si="83"/>
        <v>0</v>
      </c>
      <c r="AC73" s="39">
        <v>1</v>
      </c>
      <c r="AD73" s="47">
        <f t="shared" si="84"/>
        <v>0</v>
      </c>
      <c r="AE73" s="39">
        <v>1</v>
      </c>
      <c r="AF73" s="47">
        <f t="shared" si="85"/>
        <v>0</v>
      </c>
      <c r="AG73" s="188"/>
      <c r="AH73" s="194">
        <f t="shared" si="88"/>
        <v>3</v>
      </c>
      <c r="AI73" s="49">
        <f t="shared" si="53"/>
        <v>0</v>
      </c>
      <c r="AJ73" s="50">
        <f t="shared" si="54"/>
        <v>0</v>
      </c>
      <c r="AK73" s="188"/>
      <c r="AL73" s="194">
        <f t="shared" si="55"/>
        <v>3</v>
      </c>
      <c r="AM73" s="49">
        <f t="shared" si="56"/>
        <v>0</v>
      </c>
      <c r="AN73" s="50">
        <f t="shared" si="57"/>
        <v>0</v>
      </c>
      <c r="AO73" s="62"/>
      <c r="AP73" s="49">
        <f t="shared" si="58"/>
        <v>0</v>
      </c>
      <c r="AQ73" s="50">
        <f t="shared" si="59"/>
        <v>0</v>
      </c>
      <c r="AR73" s="62"/>
      <c r="AS73" s="49">
        <f t="shared" si="60"/>
        <v>0</v>
      </c>
      <c r="AT73" s="50">
        <f t="shared" si="61"/>
        <v>0</v>
      </c>
      <c r="AU73" s="62"/>
      <c r="AV73" s="49">
        <f t="shared" si="62"/>
        <v>0</v>
      </c>
      <c r="AW73" s="50">
        <f t="shared" si="63"/>
        <v>0</v>
      </c>
      <c r="AX73" s="62"/>
      <c r="AY73" s="49">
        <f t="shared" si="64"/>
        <v>0</v>
      </c>
      <c r="AZ73" s="50">
        <f t="shared" si="65"/>
        <v>0</v>
      </c>
      <c r="BA73" s="62"/>
      <c r="BB73" s="49">
        <f t="shared" si="66"/>
        <v>0</v>
      </c>
      <c r="BC73" s="50">
        <f t="shared" si="67"/>
        <v>0</v>
      </c>
      <c r="BD73" s="51">
        <f t="shared" si="86"/>
        <v>0</v>
      </c>
    </row>
    <row r="74" spans="1:56" hidden="1">
      <c r="A74" s="32"/>
      <c r="B74" s="34"/>
      <c r="C74" s="168"/>
      <c r="D74" s="34"/>
      <c r="E74" s="35"/>
      <c r="F74" s="36"/>
      <c r="G74" s="73"/>
      <c r="H74" s="72"/>
      <c r="I74" s="74">
        <f>IF(H74=Tablas!$B$5,Tablas!$C$5,VLOOKUP(H74,Tablas!$B$5:$D$40,2,FALSE))</f>
        <v>1</v>
      </c>
      <c r="J74" s="71">
        <f>IF(I74=0,"",VLOOKUP(I74,Tablas!$C$5:$D$40,2,FALSE))</f>
        <v>0</v>
      </c>
      <c r="K74" s="37" t="str">
        <f t="shared" si="78"/>
        <v>0</v>
      </c>
      <c r="L74" s="38">
        <f t="shared" si="38"/>
        <v>0</v>
      </c>
      <c r="M74" s="38">
        <f t="shared" si="39"/>
        <v>0</v>
      </c>
      <c r="N74" s="38">
        <f t="shared" si="40"/>
        <v>0</v>
      </c>
      <c r="O74" s="38">
        <f t="shared" si="41"/>
        <v>0</v>
      </c>
      <c r="P74" s="38">
        <f t="shared" si="42"/>
        <v>0</v>
      </c>
      <c r="Q74" s="39">
        <v>1</v>
      </c>
      <c r="R74" s="40">
        <f t="shared" si="43"/>
        <v>0</v>
      </c>
      <c r="S74" s="39">
        <v>1</v>
      </c>
      <c r="T74" s="41">
        <f t="shared" si="44"/>
        <v>0</v>
      </c>
      <c r="U74" s="42">
        <f t="shared" si="79"/>
        <v>0</v>
      </c>
      <c r="V74" s="43">
        <f t="shared" si="80"/>
        <v>0</v>
      </c>
      <c r="W74" s="197">
        <f t="shared" si="87"/>
        <v>11.25</v>
      </c>
      <c r="X74" s="44">
        <f t="shared" si="81"/>
        <v>0</v>
      </c>
      <c r="Y74" s="45">
        <f t="shared" si="82"/>
        <v>0</v>
      </c>
      <c r="Z74" s="46" t="s">
        <v>0</v>
      </c>
      <c r="AA74" s="39">
        <v>1</v>
      </c>
      <c r="AB74" s="47">
        <f t="shared" si="83"/>
        <v>0</v>
      </c>
      <c r="AC74" s="39">
        <v>1</v>
      </c>
      <c r="AD74" s="47">
        <f t="shared" si="84"/>
        <v>0</v>
      </c>
      <c r="AE74" s="39">
        <v>1</v>
      </c>
      <c r="AF74" s="47">
        <f t="shared" si="85"/>
        <v>0</v>
      </c>
      <c r="AG74" s="188"/>
      <c r="AH74" s="194">
        <f t="shared" si="88"/>
        <v>3</v>
      </c>
      <c r="AI74" s="49">
        <f t="shared" si="53"/>
        <v>0</v>
      </c>
      <c r="AJ74" s="50">
        <f t="shared" si="54"/>
        <v>0</v>
      </c>
      <c r="AK74" s="188"/>
      <c r="AL74" s="194">
        <f t="shared" si="55"/>
        <v>3</v>
      </c>
      <c r="AM74" s="49">
        <f t="shared" si="56"/>
        <v>0</v>
      </c>
      <c r="AN74" s="50">
        <f t="shared" si="57"/>
        <v>0</v>
      </c>
      <c r="AO74" s="62"/>
      <c r="AP74" s="49">
        <f t="shared" si="58"/>
        <v>0</v>
      </c>
      <c r="AQ74" s="50">
        <f t="shared" si="59"/>
        <v>0</v>
      </c>
      <c r="AR74" s="62"/>
      <c r="AS74" s="49">
        <f t="shared" si="60"/>
        <v>0</v>
      </c>
      <c r="AT74" s="50">
        <f t="shared" si="61"/>
        <v>0</v>
      </c>
      <c r="AU74" s="62"/>
      <c r="AV74" s="49">
        <f t="shared" si="62"/>
        <v>0</v>
      </c>
      <c r="AW74" s="50">
        <f t="shared" si="63"/>
        <v>0</v>
      </c>
      <c r="AX74" s="62"/>
      <c r="AY74" s="49">
        <f t="shared" si="64"/>
        <v>0</v>
      </c>
      <c r="AZ74" s="50">
        <f t="shared" si="65"/>
        <v>0</v>
      </c>
      <c r="BA74" s="62"/>
      <c r="BB74" s="49">
        <f t="shared" si="66"/>
        <v>0</v>
      </c>
      <c r="BC74" s="50">
        <f t="shared" si="67"/>
        <v>0</v>
      </c>
      <c r="BD74" s="51">
        <f t="shared" si="86"/>
        <v>0</v>
      </c>
    </row>
    <row r="75" spans="1:56" hidden="1">
      <c r="A75" s="32"/>
      <c r="B75" s="34"/>
      <c r="C75" s="168"/>
      <c r="D75" s="34"/>
      <c r="E75" s="35"/>
      <c r="F75" s="36"/>
      <c r="G75" s="73"/>
      <c r="H75" s="72"/>
      <c r="I75" s="74">
        <f>IF(H75=Tablas!$B$5,Tablas!$C$5,VLOOKUP(H75,Tablas!$B$5:$D$40,2,FALSE))</f>
        <v>1</v>
      </c>
      <c r="J75" s="71">
        <f>IF(I75=0,"",VLOOKUP(I75,Tablas!$C$5:$D$40,2,FALSE))</f>
        <v>0</v>
      </c>
      <c r="K75" s="37" t="str">
        <f t="shared" si="78"/>
        <v>0</v>
      </c>
      <c r="L75" s="38">
        <f t="shared" si="38"/>
        <v>0</v>
      </c>
      <c r="M75" s="38">
        <f t="shared" si="39"/>
        <v>0</v>
      </c>
      <c r="N75" s="38">
        <f t="shared" si="40"/>
        <v>0</v>
      </c>
      <c r="O75" s="38">
        <f t="shared" si="41"/>
        <v>0</v>
      </c>
      <c r="P75" s="38">
        <f t="shared" si="42"/>
        <v>0</v>
      </c>
      <c r="Q75" s="39">
        <v>1</v>
      </c>
      <c r="R75" s="40">
        <f t="shared" si="43"/>
        <v>0</v>
      </c>
      <c r="S75" s="39">
        <v>1</v>
      </c>
      <c r="T75" s="41">
        <f t="shared" si="44"/>
        <v>0</v>
      </c>
      <c r="U75" s="42">
        <f t="shared" si="79"/>
        <v>0</v>
      </c>
      <c r="V75" s="43">
        <f t="shared" si="80"/>
        <v>0</v>
      </c>
      <c r="W75" s="197">
        <f t="shared" si="87"/>
        <v>11.25</v>
      </c>
      <c r="X75" s="44">
        <f t="shared" si="81"/>
        <v>0</v>
      </c>
      <c r="Y75" s="45">
        <f t="shared" si="82"/>
        <v>0</v>
      </c>
      <c r="Z75" s="46" t="s">
        <v>0</v>
      </c>
      <c r="AA75" s="39">
        <v>1</v>
      </c>
      <c r="AB75" s="47">
        <f t="shared" si="83"/>
        <v>0</v>
      </c>
      <c r="AC75" s="39">
        <v>1</v>
      </c>
      <c r="AD75" s="47">
        <f t="shared" si="84"/>
        <v>0</v>
      </c>
      <c r="AE75" s="39">
        <v>1</v>
      </c>
      <c r="AF75" s="47">
        <f t="shared" si="85"/>
        <v>0</v>
      </c>
      <c r="AG75" s="188"/>
      <c r="AH75" s="194">
        <f t="shared" si="88"/>
        <v>3</v>
      </c>
      <c r="AI75" s="49">
        <f t="shared" ref="AI75:AI80" si="89">IF(AJ$4=0,0,(AG75/AJ$4))</f>
        <v>0</v>
      </c>
      <c r="AJ75" s="50">
        <f t="shared" ref="AJ75:AJ80" si="90">IF(AJ$4=0,0,(AI75*AI$4/12))</f>
        <v>0</v>
      </c>
      <c r="AK75" s="188"/>
      <c r="AL75" s="194">
        <f t="shared" si="55"/>
        <v>3</v>
      </c>
      <c r="AM75" s="49">
        <f t="shared" ref="AM75:AM80" si="91">IF(AN$4=0,0,(AK75/AN$4))</f>
        <v>0</v>
      </c>
      <c r="AN75" s="50">
        <f t="shared" ref="AN75:AN80" si="92">IF(AN$4=0,0,(AM75*AM$4/12))</f>
        <v>0</v>
      </c>
      <c r="AO75" s="62"/>
      <c r="AP75" s="49">
        <f t="shared" ref="AP75:AP80" si="93">IF(AQ$4=0,0,(AO75/AQ$4))</f>
        <v>0</v>
      </c>
      <c r="AQ75" s="50">
        <f t="shared" ref="AQ75:AQ80" si="94">IF(AQ$4=0,0,(AP75*AP$4/12))</f>
        <v>0</v>
      </c>
      <c r="AR75" s="62"/>
      <c r="AS75" s="49">
        <f t="shared" ref="AS75:AS80" si="95">IF(AT$4=0,0,(AR75/AT$4))</f>
        <v>0</v>
      </c>
      <c r="AT75" s="50">
        <f t="shared" ref="AT75:AT80" si="96">IF(AT$4=0,0,(AS75*AS$4/12))</f>
        <v>0</v>
      </c>
      <c r="AU75" s="62"/>
      <c r="AV75" s="49">
        <f t="shared" ref="AV75:AV80" si="97">IF(AW$4=0,0,(AU75/AW$4))</f>
        <v>0</v>
      </c>
      <c r="AW75" s="50">
        <f t="shared" ref="AW75:AW80" si="98">IF(AW$4=0,0,(AV75*AV$4/12))</f>
        <v>0</v>
      </c>
      <c r="AX75" s="62"/>
      <c r="AY75" s="49">
        <f t="shared" ref="AY75:AY80" si="99">IF(AZ$4=0,0,(AX75/AZ$4))</f>
        <v>0</v>
      </c>
      <c r="AZ75" s="50">
        <f t="shared" ref="AZ75:AZ80" si="100">IF(AZ$4=0,0,(AY75*AY$4/12))</f>
        <v>0</v>
      </c>
      <c r="BA75" s="62"/>
      <c r="BB75" s="49">
        <f t="shared" ref="BB75:BB80" si="101">IF(BC$4=0,0,(BA75/BC$4))</f>
        <v>0</v>
      </c>
      <c r="BC75" s="50">
        <f t="shared" ref="BC75:BC80" si="102">IF(BC$4=0,0,(BB75*BB$4/12))</f>
        <v>0</v>
      </c>
      <c r="BD75" s="51">
        <f t="shared" si="86"/>
        <v>0</v>
      </c>
    </row>
    <row r="76" spans="1:56" hidden="1">
      <c r="A76" s="32"/>
      <c r="B76" s="34"/>
      <c r="C76" s="168"/>
      <c r="D76" s="34"/>
      <c r="E76" s="35"/>
      <c r="F76" s="36"/>
      <c r="G76" s="73"/>
      <c r="H76" s="72"/>
      <c r="I76" s="74">
        <f>IF(H76=Tablas!$B$5,Tablas!$C$5,VLOOKUP(H76,Tablas!$B$5:$D$40,2,FALSE))</f>
        <v>1</v>
      </c>
      <c r="J76" s="71">
        <f>IF(I76=0,"",VLOOKUP(I76,Tablas!$C$5:$D$40,2,FALSE))</f>
        <v>0</v>
      </c>
      <c r="K76" s="37" t="str">
        <f t="shared" si="69"/>
        <v>0</v>
      </c>
      <c r="L76" s="38">
        <f t="shared" si="38"/>
        <v>0</v>
      </c>
      <c r="M76" s="38">
        <f t="shared" si="39"/>
        <v>0</v>
      </c>
      <c r="N76" s="38">
        <f t="shared" si="40"/>
        <v>0</v>
      </c>
      <c r="O76" s="38">
        <f t="shared" si="41"/>
        <v>0</v>
      </c>
      <c r="P76" s="38">
        <f t="shared" si="42"/>
        <v>0</v>
      </c>
      <c r="Q76" s="39">
        <v>1</v>
      </c>
      <c r="R76" s="40">
        <f t="shared" si="43"/>
        <v>0</v>
      </c>
      <c r="S76" s="39">
        <v>1</v>
      </c>
      <c r="T76" s="41">
        <f t="shared" si="44"/>
        <v>0</v>
      </c>
      <c r="U76" s="42">
        <f t="shared" si="70"/>
        <v>0</v>
      </c>
      <c r="V76" s="43">
        <f t="shared" si="71"/>
        <v>0</v>
      </c>
      <c r="W76" s="197">
        <f t="shared" si="87"/>
        <v>11.25</v>
      </c>
      <c r="X76" s="44">
        <f t="shared" si="72"/>
        <v>0</v>
      </c>
      <c r="Y76" s="45">
        <f t="shared" si="73"/>
        <v>0</v>
      </c>
      <c r="Z76" s="46" t="s">
        <v>0</v>
      </c>
      <c r="AA76" s="39">
        <v>1</v>
      </c>
      <c r="AB76" s="47">
        <f t="shared" si="74"/>
        <v>0</v>
      </c>
      <c r="AC76" s="39">
        <v>1</v>
      </c>
      <c r="AD76" s="47">
        <f t="shared" si="75"/>
        <v>0</v>
      </c>
      <c r="AE76" s="39">
        <v>1</v>
      </c>
      <c r="AF76" s="47">
        <f t="shared" si="76"/>
        <v>0</v>
      </c>
      <c r="AG76" s="188"/>
      <c r="AH76" s="194">
        <f t="shared" si="88"/>
        <v>3</v>
      </c>
      <c r="AI76" s="49">
        <f t="shared" si="89"/>
        <v>0</v>
      </c>
      <c r="AJ76" s="50">
        <f t="shared" si="90"/>
        <v>0</v>
      </c>
      <c r="AK76" s="188"/>
      <c r="AL76" s="194">
        <f t="shared" si="55"/>
        <v>3</v>
      </c>
      <c r="AM76" s="49">
        <f t="shared" si="91"/>
        <v>0</v>
      </c>
      <c r="AN76" s="50">
        <f t="shared" si="92"/>
        <v>0</v>
      </c>
      <c r="AO76" s="62"/>
      <c r="AP76" s="49">
        <f t="shared" si="93"/>
        <v>0</v>
      </c>
      <c r="AQ76" s="50">
        <f t="shared" si="94"/>
        <v>0</v>
      </c>
      <c r="AR76" s="62"/>
      <c r="AS76" s="49">
        <f t="shared" si="95"/>
        <v>0</v>
      </c>
      <c r="AT76" s="50">
        <f t="shared" si="96"/>
        <v>0</v>
      </c>
      <c r="AU76" s="62"/>
      <c r="AV76" s="49">
        <f t="shared" si="97"/>
        <v>0</v>
      </c>
      <c r="AW76" s="50">
        <f t="shared" si="98"/>
        <v>0</v>
      </c>
      <c r="AX76" s="62"/>
      <c r="AY76" s="49">
        <f t="shared" si="99"/>
        <v>0</v>
      </c>
      <c r="AZ76" s="50">
        <f t="shared" si="100"/>
        <v>0</v>
      </c>
      <c r="BA76" s="62"/>
      <c r="BB76" s="49">
        <f t="shared" si="101"/>
        <v>0</v>
      </c>
      <c r="BC76" s="50">
        <f t="shared" si="102"/>
        <v>0</v>
      </c>
      <c r="BD76" s="51">
        <f t="shared" si="77"/>
        <v>0</v>
      </c>
    </row>
    <row r="77" spans="1:56" hidden="1">
      <c r="A77" s="32"/>
      <c r="B77" s="34"/>
      <c r="C77" s="168"/>
      <c r="D77" s="34"/>
      <c r="E77" s="35"/>
      <c r="F77" s="36"/>
      <c r="G77" s="73"/>
      <c r="H77" s="72"/>
      <c r="I77" s="74">
        <f>IF(H77=Tablas!$B$5,Tablas!$C$5,VLOOKUP(H77,Tablas!$B$5:$D$40,2,FALSE))</f>
        <v>1</v>
      </c>
      <c r="J77" s="71">
        <f>IF(I77=0,"",VLOOKUP(I77,Tablas!$C$5:$D$40,2,FALSE))</f>
        <v>0</v>
      </c>
      <c r="K77" s="37" t="str">
        <f t="shared" si="69"/>
        <v>0</v>
      </c>
      <c r="L77" s="38">
        <f t="shared" si="38"/>
        <v>0</v>
      </c>
      <c r="M77" s="38">
        <f t="shared" si="39"/>
        <v>0</v>
      </c>
      <c r="N77" s="38">
        <f t="shared" si="40"/>
        <v>0</v>
      </c>
      <c r="O77" s="38">
        <f t="shared" si="41"/>
        <v>0</v>
      </c>
      <c r="P77" s="38">
        <f t="shared" si="42"/>
        <v>0</v>
      </c>
      <c r="Q77" s="39">
        <v>1</v>
      </c>
      <c r="R77" s="40">
        <f t="shared" si="43"/>
        <v>0</v>
      </c>
      <c r="S77" s="39">
        <v>1</v>
      </c>
      <c r="T77" s="41">
        <f t="shared" si="44"/>
        <v>0</v>
      </c>
      <c r="U77" s="42">
        <f t="shared" si="70"/>
        <v>0</v>
      </c>
      <c r="V77" s="43">
        <f t="shared" si="71"/>
        <v>0</v>
      </c>
      <c r="W77" s="197">
        <f t="shared" si="87"/>
        <v>11.25</v>
      </c>
      <c r="X77" s="44">
        <f t="shared" si="72"/>
        <v>0</v>
      </c>
      <c r="Y77" s="45">
        <f t="shared" si="73"/>
        <v>0</v>
      </c>
      <c r="Z77" s="46" t="s">
        <v>0</v>
      </c>
      <c r="AA77" s="39">
        <v>1</v>
      </c>
      <c r="AB77" s="47">
        <f t="shared" si="74"/>
        <v>0</v>
      </c>
      <c r="AC77" s="39">
        <v>1</v>
      </c>
      <c r="AD77" s="47">
        <f t="shared" si="75"/>
        <v>0</v>
      </c>
      <c r="AE77" s="39">
        <v>1</v>
      </c>
      <c r="AF77" s="47">
        <f t="shared" si="76"/>
        <v>0</v>
      </c>
      <c r="AG77" s="188"/>
      <c r="AH77" s="194">
        <f t="shared" si="88"/>
        <v>3</v>
      </c>
      <c r="AI77" s="49">
        <f t="shared" si="89"/>
        <v>0</v>
      </c>
      <c r="AJ77" s="50">
        <f t="shared" si="90"/>
        <v>0</v>
      </c>
      <c r="AK77" s="188"/>
      <c r="AL77" s="194">
        <f t="shared" si="55"/>
        <v>3</v>
      </c>
      <c r="AM77" s="49">
        <f t="shared" si="91"/>
        <v>0</v>
      </c>
      <c r="AN77" s="50">
        <f t="shared" si="92"/>
        <v>0</v>
      </c>
      <c r="AO77" s="62"/>
      <c r="AP77" s="49">
        <f t="shared" si="93"/>
        <v>0</v>
      </c>
      <c r="AQ77" s="50">
        <f t="shared" si="94"/>
        <v>0</v>
      </c>
      <c r="AR77" s="62"/>
      <c r="AS77" s="49">
        <f t="shared" si="95"/>
        <v>0</v>
      </c>
      <c r="AT77" s="50">
        <f t="shared" si="96"/>
        <v>0</v>
      </c>
      <c r="AU77" s="62"/>
      <c r="AV77" s="49">
        <f t="shared" si="97"/>
        <v>0</v>
      </c>
      <c r="AW77" s="50">
        <f t="shared" si="98"/>
        <v>0</v>
      </c>
      <c r="AX77" s="62"/>
      <c r="AY77" s="49">
        <f t="shared" si="99"/>
        <v>0</v>
      </c>
      <c r="AZ77" s="50">
        <f t="shared" si="100"/>
        <v>0</v>
      </c>
      <c r="BA77" s="62"/>
      <c r="BB77" s="49">
        <f t="shared" si="101"/>
        <v>0</v>
      </c>
      <c r="BC77" s="50">
        <f t="shared" si="102"/>
        <v>0</v>
      </c>
      <c r="BD77" s="51">
        <f t="shared" si="77"/>
        <v>0</v>
      </c>
    </row>
    <row r="78" spans="1:56" hidden="1">
      <c r="A78" s="32"/>
      <c r="B78" s="34"/>
      <c r="C78" s="168"/>
      <c r="D78" s="34"/>
      <c r="E78" s="35"/>
      <c r="F78" s="36"/>
      <c r="G78" s="73"/>
      <c r="H78" s="72"/>
      <c r="I78" s="74">
        <f>IF(H78=Tablas!$B$5,Tablas!$C$5,VLOOKUP(H78,Tablas!$B$5:$D$40,2,FALSE))</f>
        <v>1</v>
      </c>
      <c r="J78" s="71">
        <f>IF(I78=0,"",VLOOKUP(I78,Tablas!$C$5:$D$40,2,FALSE))</f>
        <v>0</v>
      </c>
      <c r="K78" s="37" t="str">
        <f t="shared" si="69"/>
        <v>0</v>
      </c>
      <c r="L78" s="38">
        <f t="shared" si="38"/>
        <v>0</v>
      </c>
      <c r="M78" s="38">
        <f t="shared" si="39"/>
        <v>0</v>
      </c>
      <c r="N78" s="38">
        <f t="shared" si="40"/>
        <v>0</v>
      </c>
      <c r="O78" s="38">
        <f t="shared" si="41"/>
        <v>0</v>
      </c>
      <c r="P78" s="38">
        <f t="shared" si="42"/>
        <v>0</v>
      </c>
      <c r="Q78" s="39">
        <v>1</v>
      </c>
      <c r="R78" s="40">
        <f t="shared" si="43"/>
        <v>0</v>
      </c>
      <c r="S78" s="39">
        <v>1</v>
      </c>
      <c r="T78" s="41">
        <f t="shared" si="44"/>
        <v>0</v>
      </c>
      <c r="U78" s="42">
        <f t="shared" si="70"/>
        <v>0</v>
      </c>
      <c r="V78" s="43">
        <f t="shared" si="71"/>
        <v>0</v>
      </c>
      <c r="W78" s="197">
        <f t="shared" si="87"/>
        <v>11.25</v>
      </c>
      <c r="X78" s="44">
        <f t="shared" si="72"/>
        <v>0</v>
      </c>
      <c r="Y78" s="45">
        <f t="shared" si="73"/>
        <v>0</v>
      </c>
      <c r="Z78" s="46" t="s">
        <v>0</v>
      </c>
      <c r="AA78" s="39">
        <v>1</v>
      </c>
      <c r="AB78" s="47">
        <f t="shared" si="74"/>
        <v>0</v>
      </c>
      <c r="AC78" s="39">
        <v>1</v>
      </c>
      <c r="AD78" s="47">
        <f t="shared" si="75"/>
        <v>0</v>
      </c>
      <c r="AE78" s="39">
        <v>1</v>
      </c>
      <c r="AF78" s="47">
        <f t="shared" si="76"/>
        <v>0</v>
      </c>
      <c r="AG78" s="188"/>
      <c r="AH78" s="194">
        <f t="shared" si="88"/>
        <v>3</v>
      </c>
      <c r="AI78" s="49">
        <f t="shared" si="89"/>
        <v>0</v>
      </c>
      <c r="AJ78" s="50">
        <f t="shared" si="90"/>
        <v>0</v>
      </c>
      <c r="AK78" s="188"/>
      <c r="AL78" s="194">
        <f t="shared" si="55"/>
        <v>3</v>
      </c>
      <c r="AM78" s="49">
        <f t="shared" si="91"/>
        <v>0</v>
      </c>
      <c r="AN78" s="50">
        <f t="shared" si="92"/>
        <v>0</v>
      </c>
      <c r="AO78" s="62"/>
      <c r="AP78" s="49">
        <f t="shared" si="93"/>
        <v>0</v>
      </c>
      <c r="AQ78" s="50">
        <f t="shared" si="94"/>
        <v>0</v>
      </c>
      <c r="AR78" s="62"/>
      <c r="AS78" s="49">
        <f t="shared" si="95"/>
        <v>0</v>
      </c>
      <c r="AT78" s="50">
        <f t="shared" si="96"/>
        <v>0</v>
      </c>
      <c r="AU78" s="62"/>
      <c r="AV78" s="49">
        <f t="shared" si="97"/>
        <v>0</v>
      </c>
      <c r="AW78" s="50">
        <f t="shared" si="98"/>
        <v>0</v>
      </c>
      <c r="AX78" s="62"/>
      <c r="AY78" s="49">
        <f t="shared" si="99"/>
        <v>0</v>
      </c>
      <c r="AZ78" s="50">
        <f t="shared" si="100"/>
        <v>0</v>
      </c>
      <c r="BA78" s="62"/>
      <c r="BB78" s="49">
        <f t="shared" si="101"/>
        <v>0</v>
      </c>
      <c r="BC78" s="50">
        <f t="shared" si="102"/>
        <v>0</v>
      </c>
      <c r="BD78" s="51">
        <f t="shared" si="77"/>
        <v>0</v>
      </c>
    </row>
    <row r="79" spans="1:56" hidden="1">
      <c r="A79" s="32"/>
      <c r="B79" s="34"/>
      <c r="C79" s="168"/>
      <c r="D79" s="34"/>
      <c r="E79" s="35"/>
      <c r="F79" s="36"/>
      <c r="G79" s="73"/>
      <c r="H79" s="72"/>
      <c r="I79" s="74">
        <f>IF(H79=Tablas!$B$5,Tablas!$C$5,VLOOKUP(H79,Tablas!$B$5:$D$40,2,FALSE))</f>
        <v>1</v>
      </c>
      <c r="J79" s="71">
        <f>IF(I79=0,"",VLOOKUP(I79,Tablas!$C$5:$D$40,2,FALSE))</f>
        <v>0</v>
      </c>
      <c r="K79" s="37" t="str">
        <f t="shared" si="69"/>
        <v>0</v>
      </c>
      <c r="L79" s="38">
        <f t="shared" si="38"/>
        <v>0</v>
      </c>
      <c r="M79" s="38">
        <f t="shared" si="39"/>
        <v>0</v>
      </c>
      <c r="N79" s="38">
        <f t="shared" si="40"/>
        <v>0</v>
      </c>
      <c r="O79" s="38">
        <f t="shared" si="41"/>
        <v>0</v>
      </c>
      <c r="P79" s="38">
        <f t="shared" si="42"/>
        <v>0</v>
      </c>
      <c r="Q79" s="39">
        <v>1</v>
      </c>
      <c r="R79" s="40">
        <f t="shared" si="43"/>
        <v>0</v>
      </c>
      <c r="S79" s="39">
        <v>1</v>
      </c>
      <c r="T79" s="41">
        <f t="shared" si="44"/>
        <v>0</v>
      </c>
      <c r="U79" s="42">
        <f t="shared" si="70"/>
        <v>0</v>
      </c>
      <c r="V79" s="43">
        <f t="shared" si="71"/>
        <v>0</v>
      </c>
      <c r="W79" s="197">
        <f t="shared" si="87"/>
        <v>11.25</v>
      </c>
      <c r="X79" s="44">
        <f t="shared" si="72"/>
        <v>0</v>
      </c>
      <c r="Y79" s="45">
        <f t="shared" si="73"/>
        <v>0</v>
      </c>
      <c r="Z79" s="46" t="s">
        <v>0</v>
      </c>
      <c r="AA79" s="39">
        <v>1</v>
      </c>
      <c r="AB79" s="47">
        <f t="shared" si="74"/>
        <v>0</v>
      </c>
      <c r="AC79" s="39">
        <v>1</v>
      </c>
      <c r="AD79" s="47">
        <f t="shared" si="75"/>
        <v>0</v>
      </c>
      <c r="AE79" s="39">
        <v>1</v>
      </c>
      <c r="AF79" s="47">
        <f t="shared" si="76"/>
        <v>0</v>
      </c>
      <c r="AG79" s="188"/>
      <c r="AH79" s="194">
        <f t="shared" si="88"/>
        <v>3</v>
      </c>
      <c r="AI79" s="49">
        <f t="shared" si="89"/>
        <v>0</v>
      </c>
      <c r="AJ79" s="50">
        <f t="shared" si="90"/>
        <v>0</v>
      </c>
      <c r="AK79" s="188"/>
      <c r="AL79" s="194">
        <f t="shared" si="55"/>
        <v>3</v>
      </c>
      <c r="AM79" s="49">
        <f t="shared" si="91"/>
        <v>0</v>
      </c>
      <c r="AN79" s="50">
        <f t="shared" si="92"/>
        <v>0</v>
      </c>
      <c r="AO79" s="62"/>
      <c r="AP79" s="49">
        <f t="shared" si="93"/>
        <v>0</v>
      </c>
      <c r="AQ79" s="50">
        <f t="shared" si="94"/>
        <v>0</v>
      </c>
      <c r="AR79" s="62"/>
      <c r="AS79" s="49">
        <f t="shared" si="95"/>
        <v>0</v>
      </c>
      <c r="AT79" s="50">
        <f t="shared" si="96"/>
        <v>0</v>
      </c>
      <c r="AU79" s="62"/>
      <c r="AV79" s="49">
        <f t="shared" si="97"/>
        <v>0</v>
      </c>
      <c r="AW79" s="50">
        <f t="shared" si="98"/>
        <v>0</v>
      </c>
      <c r="AX79" s="62"/>
      <c r="AY79" s="49">
        <f t="shared" si="99"/>
        <v>0</v>
      </c>
      <c r="AZ79" s="50">
        <f t="shared" si="100"/>
        <v>0</v>
      </c>
      <c r="BA79" s="62"/>
      <c r="BB79" s="49">
        <f t="shared" si="101"/>
        <v>0</v>
      </c>
      <c r="BC79" s="50">
        <f t="shared" si="102"/>
        <v>0</v>
      </c>
      <c r="BD79" s="51">
        <f t="shared" si="77"/>
        <v>0</v>
      </c>
    </row>
    <row r="80" spans="1:56" hidden="1">
      <c r="A80" s="32"/>
      <c r="B80" s="34"/>
      <c r="C80" s="168"/>
      <c r="D80" s="34"/>
      <c r="E80" s="35"/>
      <c r="F80" s="36"/>
      <c r="G80" s="73"/>
      <c r="H80" s="72"/>
      <c r="I80" s="74">
        <f>IF(H80=Tablas!$B$5,Tablas!$C$5,VLOOKUP(H80,Tablas!$B$5:$D$40,2,FALSE))</f>
        <v>1</v>
      </c>
      <c r="J80" s="71">
        <f>IF(I80=0,"",VLOOKUP(I80,Tablas!$C$5:$D$40,2,FALSE))</f>
        <v>0</v>
      </c>
      <c r="K80" s="37" t="str">
        <f t="shared" si="69"/>
        <v>0</v>
      </c>
      <c r="L80" s="38">
        <f t="shared" si="38"/>
        <v>0</v>
      </c>
      <c r="M80" s="38">
        <f t="shared" si="39"/>
        <v>0</v>
      </c>
      <c r="N80" s="38">
        <f t="shared" si="40"/>
        <v>0</v>
      </c>
      <c r="O80" s="38">
        <f t="shared" si="41"/>
        <v>0</v>
      </c>
      <c r="P80" s="38">
        <f t="shared" si="42"/>
        <v>0</v>
      </c>
      <c r="Q80" s="39">
        <v>1</v>
      </c>
      <c r="R80" s="40">
        <f t="shared" si="43"/>
        <v>0</v>
      </c>
      <c r="S80" s="39">
        <v>1</v>
      </c>
      <c r="T80" s="41">
        <f t="shared" si="44"/>
        <v>0</v>
      </c>
      <c r="U80" s="42">
        <f t="shared" si="70"/>
        <v>0</v>
      </c>
      <c r="V80" s="43">
        <f t="shared" si="71"/>
        <v>0</v>
      </c>
      <c r="W80" s="197">
        <f t="shared" si="87"/>
        <v>11.25</v>
      </c>
      <c r="X80" s="44">
        <f t="shared" si="72"/>
        <v>0</v>
      </c>
      <c r="Y80" s="45">
        <f t="shared" si="73"/>
        <v>0</v>
      </c>
      <c r="Z80" s="46" t="s">
        <v>0</v>
      </c>
      <c r="AA80" s="39">
        <v>1</v>
      </c>
      <c r="AB80" s="47">
        <f t="shared" si="74"/>
        <v>0</v>
      </c>
      <c r="AC80" s="39">
        <v>1</v>
      </c>
      <c r="AD80" s="47">
        <f t="shared" si="75"/>
        <v>0</v>
      </c>
      <c r="AE80" s="39">
        <v>1</v>
      </c>
      <c r="AF80" s="47">
        <f t="shared" si="76"/>
        <v>0</v>
      </c>
      <c r="AG80" s="188"/>
      <c r="AH80" s="194">
        <f t="shared" si="88"/>
        <v>3</v>
      </c>
      <c r="AI80" s="49">
        <f t="shared" si="89"/>
        <v>0</v>
      </c>
      <c r="AJ80" s="50">
        <f t="shared" si="90"/>
        <v>0</v>
      </c>
      <c r="AK80" s="188"/>
      <c r="AL80" s="194">
        <f t="shared" si="55"/>
        <v>3</v>
      </c>
      <c r="AM80" s="49">
        <f t="shared" si="91"/>
        <v>0</v>
      </c>
      <c r="AN80" s="50">
        <f t="shared" si="92"/>
        <v>0</v>
      </c>
      <c r="AO80" s="62"/>
      <c r="AP80" s="49">
        <f t="shared" si="93"/>
        <v>0</v>
      </c>
      <c r="AQ80" s="50">
        <f t="shared" si="94"/>
        <v>0</v>
      </c>
      <c r="AR80" s="62"/>
      <c r="AS80" s="49">
        <f t="shared" si="95"/>
        <v>0</v>
      </c>
      <c r="AT80" s="50">
        <f t="shared" si="96"/>
        <v>0</v>
      </c>
      <c r="AU80" s="62"/>
      <c r="AV80" s="49">
        <f t="shared" si="97"/>
        <v>0</v>
      </c>
      <c r="AW80" s="50">
        <f t="shared" si="98"/>
        <v>0</v>
      </c>
      <c r="AX80" s="62"/>
      <c r="AY80" s="49">
        <f t="shared" si="99"/>
        <v>0</v>
      </c>
      <c r="AZ80" s="50">
        <f t="shared" si="100"/>
        <v>0</v>
      </c>
      <c r="BA80" s="62"/>
      <c r="BB80" s="49">
        <f t="shared" si="101"/>
        <v>0</v>
      </c>
      <c r="BC80" s="50">
        <f t="shared" si="102"/>
        <v>0</v>
      </c>
      <c r="BD80" s="51">
        <f t="shared" si="77"/>
        <v>0</v>
      </c>
    </row>
    <row r="81" spans="1:56" hidden="1">
      <c r="A81" s="32"/>
      <c r="B81" s="61"/>
      <c r="C81" s="33"/>
      <c r="D81" s="34"/>
      <c r="E81" s="35"/>
      <c r="F81" s="36"/>
      <c r="G81" s="73"/>
      <c r="H81" s="72"/>
      <c r="I81" s="74">
        <f>IF(H81=Tablas!$B$5,Tablas!$C$5,VLOOKUP(H81,Tablas!$B$5:$D$40,2,FALSE))</f>
        <v>1</v>
      </c>
      <c r="J81" s="71">
        <f>IF(I81=0,"",VLOOKUP(I81,Tablas!$C$5:$D$40,2,FALSE))</f>
        <v>0</v>
      </c>
      <c r="K81" s="37" t="str">
        <f t="shared" si="69"/>
        <v>0</v>
      </c>
      <c r="L81" s="38">
        <f t="shared" si="38"/>
        <v>0</v>
      </c>
      <c r="M81" s="38">
        <f t="shared" si="39"/>
        <v>0</v>
      </c>
      <c r="N81" s="38">
        <f t="shared" si="40"/>
        <v>0</v>
      </c>
      <c r="O81" s="38">
        <f t="shared" si="41"/>
        <v>0</v>
      </c>
      <c r="P81" s="38">
        <f t="shared" si="42"/>
        <v>0</v>
      </c>
      <c r="Q81" s="39">
        <v>1</v>
      </c>
      <c r="R81" s="40">
        <f t="shared" si="43"/>
        <v>0</v>
      </c>
      <c r="S81" s="39">
        <v>1</v>
      </c>
      <c r="T81" s="41">
        <f t="shared" si="44"/>
        <v>0</v>
      </c>
      <c r="U81" s="42">
        <f t="shared" si="70"/>
        <v>0</v>
      </c>
      <c r="V81" s="43">
        <f t="shared" si="71"/>
        <v>0</v>
      </c>
      <c r="W81" s="197">
        <f t="shared" si="87"/>
        <v>11.25</v>
      </c>
      <c r="X81" s="44">
        <f t="shared" si="72"/>
        <v>0</v>
      </c>
      <c r="Y81" s="45">
        <f t="shared" si="73"/>
        <v>0</v>
      </c>
      <c r="Z81" s="46" t="s">
        <v>0</v>
      </c>
      <c r="AA81" s="39">
        <v>1</v>
      </c>
      <c r="AB81" s="47">
        <f t="shared" si="74"/>
        <v>0</v>
      </c>
      <c r="AC81" s="39">
        <v>1</v>
      </c>
      <c r="AD81" s="47">
        <f t="shared" si="75"/>
        <v>0</v>
      </c>
      <c r="AE81" s="39">
        <v>1</v>
      </c>
      <c r="AF81" s="47">
        <f t="shared" si="76"/>
        <v>0</v>
      </c>
      <c r="AG81" s="62"/>
      <c r="AH81" s="194">
        <f t="shared" si="88"/>
        <v>3</v>
      </c>
      <c r="AI81" s="49">
        <f t="shared" ref="AI81:AI102" si="103">IF(AJ$4=0,0,(AG81/AJ$4))</f>
        <v>0</v>
      </c>
      <c r="AJ81" s="50">
        <f t="shared" ref="AJ81:AJ102" si="104">IF(AJ$4=0,0,(AI81*AI$4/12))</f>
        <v>0</v>
      </c>
      <c r="AK81" s="62"/>
      <c r="AL81" s="194">
        <f t="shared" si="55"/>
        <v>3</v>
      </c>
      <c r="AM81" s="49">
        <f t="shared" ref="AM81:AM102" si="105">IF(AN$4=0,0,(AK81/AN$4))</f>
        <v>0</v>
      </c>
      <c r="AN81" s="50">
        <f t="shared" ref="AN81:AN102" si="106">IF(AN$4=0,0,(AM81*AM$4/12))</f>
        <v>0</v>
      </c>
      <c r="AO81" s="48"/>
      <c r="AP81" s="49">
        <f t="shared" ref="AP81:AP102" si="107">IF(AQ$4=0,0,(AO81/AQ$4))</f>
        <v>0</v>
      </c>
      <c r="AQ81" s="50">
        <f t="shared" ref="AQ81:AQ102" si="108">IF(AQ$4=0,0,(AP81*AP$4/12))</f>
        <v>0</v>
      </c>
      <c r="AR81" s="62"/>
      <c r="AS81" s="49">
        <f t="shared" ref="AS81:AS102" si="109">IF(AT$4=0,0,(AR81/AT$4))</f>
        <v>0</v>
      </c>
      <c r="AT81" s="50">
        <f t="shared" ref="AT81:AT102" si="110">IF(AT$4=0,0,(AS81*AS$4/12))</f>
        <v>0</v>
      </c>
      <c r="AU81" s="62"/>
      <c r="AV81" s="49">
        <f t="shared" ref="AV81:AV102" si="111">IF(AW$4=0,0,(AU81/AW$4))</f>
        <v>0</v>
      </c>
      <c r="AW81" s="50">
        <f t="shared" ref="AW81:AW102" si="112">IF(AW$4=0,0,(AV81*AV$4/12))</f>
        <v>0</v>
      </c>
      <c r="AX81" s="62"/>
      <c r="AY81" s="49">
        <f t="shared" ref="AY81:AY102" si="113">IF(AZ$4=0,0,(AX81/AZ$4))</f>
        <v>0</v>
      </c>
      <c r="AZ81" s="50">
        <f t="shared" ref="AZ81:AZ102" si="114">IF(AZ$4=0,0,(AY81*AY$4/12))</f>
        <v>0</v>
      </c>
      <c r="BA81" s="62"/>
      <c r="BB81" s="49">
        <f t="shared" ref="BB81:BB102" si="115">IF(BC$4=0,0,(BA81/BC$4))</f>
        <v>0</v>
      </c>
      <c r="BC81" s="50">
        <f t="shared" ref="BC81:BC102" si="116">IF(BC$4=0,0,(BB81*BB$4/12))</f>
        <v>0</v>
      </c>
      <c r="BD81" s="51">
        <f t="shared" si="77"/>
        <v>0</v>
      </c>
    </row>
    <row r="82" spans="1:56" hidden="1">
      <c r="A82" s="32"/>
      <c r="B82" s="61"/>
      <c r="C82" s="33"/>
      <c r="D82" s="34"/>
      <c r="E82" s="35"/>
      <c r="F82" s="36"/>
      <c r="G82" s="73"/>
      <c r="H82" s="72"/>
      <c r="I82" s="74">
        <f>IF(H82=Tablas!$B$5,Tablas!$C$5,VLOOKUP(H82,Tablas!$B$5:$D$40,2,FALSE))</f>
        <v>1</v>
      </c>
      <c r="J82" s="71">
        <f>IF(I82=0,"",VLOOKUP(I82,Tablas!$C$5:$D$40,2,FALSE))</f>
        <v>0</v>
      </c>
      <c r="K82" s="37" t="str">
        <f t="shared" si="69"/>
        <v>0</v>
      </c>
      <c r="L82" s="38">
        <f t="shared" si="38"/>
        <v>0</v>
      </c>
      <c r="M82" s="38">
        <f t="shared" si="39"/>
        <v>0</v>
      </c>
      <c r="N82" s="38">
        <f t="shared" si="40"/>
        <v>0</v>
      </c>
      <c r="O82" s="38">
        <f t="shared" si="41"/>
        <v>0</v>
      </c>
      <c r="P82" s="38">
        <f t="shared" si="42"/>
        <v>0</v>
      </c>
      <c r="Q82" s="39">
        <v>1</v>
      </c>
      <c r="R82" s="40">
        <f t="shared" si="43"/>
        <v>0</v>
      </c>
      <c r="S82" s="39">
        <v>1</v>
      </c>
      <c r="T82" s="41">
        <f t="shared" si="44"/>
        <v>0</v>
      </c>
      <c r="U82" s="42">
        <f t="shared" si="70"/>
        <v>0</v>
      </c>
      <c r="V82" s="43">
        <f t="shared" si="71"/>
        <v>0</v>
      </c>
      <c r="W82" s="197">
        <f t="shared" si="87"/>
        <v>11.25</v>
      </c>
      <c r="X82" s="44">
        <f t="shared" si="72"/>
        <v>0</v>
      </c>
      <c r="Y82" s="45">
        <f t="shared" si="73"/>
        <v>0</v>
      </c>
      <c r="Z82" s="46" t="s">
        <v>0</v>
      </c>
      <c r="AA82" s="39">
        <v>1</v>
      </c>
      <c r="AB82" s="47">
        <f t="shared" si="74"/>
        <v>0</v>
      </c>
      <c r="AC82" s="39">
        <v>1</v>
      </c>
      <c r="AD82" s="47">
        <f t="shared" si="75"/>
        <v>0</v>
      </c>
      <c r="AE82" s="39">
        <v>1</v>
      </c>
      <c r="AF82" s="47">
        <f t="shared" si="76"/>
        <v>0</v>
      </c>
      <c r="AG82" s="62"/>
      <c r="AH82" s="194">
        <f t="shared" si="88"/>
        <v>3</v>
      </c>
      <c r="AI82" s="49">
        <f t="shared" si="103"/>
        <v>0</v>
      </c>
      <c r="AJ82" s="50">
        <f t="shared" si="104"/>
        <v>0</v>
      </c>
      <c r="AK82" s="62"/>
      <c r="AL82" s="194">
        <f t="shared" si="55"/>
        <v>3</v>
      </c>
      <c r="AM82" s="49">
        <f t="shared" si="105"/>
        <v>0</v>
      </c>
      <c r="AN82" s="50">
        <f t="shared" si="106"/>
        <v>0</v>
      </c>
      <c r="AO82" s="48"/>
      <c r="AP82" s="49">
        <f t="shared" si="107"/>
        <v>0</v>
      </c>
      <c r="AQ82" s="50">
        <f t="shared" si="108"/>
        <v>0</v>
      </c>
      <c r="AR82" s="62"/>
      <c r="AS82" s="49">
        <f t="shared" si="109"/>
        <v>0</v>
      </c>
      <c r="AT82" s="50">
        <f t="shared" si="110"/>
        <v>0</v>
      </c>
      <c r="AU82" s="62"/>
      <c r="AV82" s="49">
        <f t="shared" si="111"/>
        <v>0</v>
      </c>
      <c r="AW82" s="50">
        <f t="shared" si="112"/>
        <v>0</v>
      </c>
      <c r="AX82" s="62"/>
      <c r="AY82" s="49">
        <f t="shared" si="113"/>
        <v>0</v>
      </c>
      <c r="AZ82" s="50">
        <f t="shared" si="114"/>
        <v>0</v>
      </c>
      <c r="BA82" s="62"/>
      <c r="BB82" s="49">
        <f t="shared" si="115"/>
        <v>0</v>
      </c>
      <c r="BC82" s="50">
        <f t="shared" si="116"/>
        <v>0</v>
      </c>
      <c r="BD82" s="51">
        <f t="shared" si="77"/>
        <v>0</v>
      </c>
    </row>
    <row r="83" spans="1:56" hidden="1">
      <c r="A83" s="32"/>
      <c r="B83" s="61"/>
      <c r="C83" s="33"/>
      <c r="D83" s="34"/>
      <c r="E83" s="35"/>
      <c r="F83" s="36"/>
      <c r="G83" s="73"/>
      <c r="H83" s="72"/>
      <c r="I83" s="74">
        <f>IF(H83=Tablas!$B$5,Tablas!$C$5,VLOOKUP(H83,Tablas!$B$5:$D$40,2,FALSE))</f>
        <v>1</v>
      </c>
      <c r="J83" s="71">
        <f>IF(I83=0,"",VLOOKUP(I83,Tablas!$C$5:$D$40,2,FALSE))</f>
        <v>0</v>
      </c>
      <c r="K83" s="37" t="str">
        <f t="shared" si="69"/>
        <v>0</v>
      </c>
      <c r="L83" s="38">
        <f t="shared" si="38"/>
        <v>0</v>
      </c>
      <c r="M83" s="38">
        <f t="shared" si="39"/>
        <v>0</v>
      </c>
      <c r="N83" s="38">
        <f t="shared" si="40"/>
        <v>0</v>
      </c>
      <c r="O83" s="38">
        <f t="shared" si="41"/>
        <v>0</v>
      </c>
      <c r="P83" s="38">
        <f t="shared" si="42"/>
        <v>0</v>
      </c>
      <c r="Q83" s="39">
        <v>1</v>
      </c>
      <c r="R83" s="40">
        <f t="shared" si="43"/>
        <v>0</v>
      </c>
      <c r="S83" s="39">
        <v>1</v>
      </c>
      <c r="T83" s="41">
        <f t="shared" si="44"/>
        <v>0</v>
      </c>
      <c r="U83" s="42">
        <f t="shared" si="70"/>
        <v>0</v>
      </c>
      <c r="V83" s="43">
        <f t="shared" si="71"/>
        <v>0</v>
      </c>
      <c r="W83" s="197">
        <f t="shared" si="87"/>
        <v>11.25</v>
      </c>
      <c r="X83" s="44">
        <f t="shared" si="72"/>
        <v>0</v>
      </c>
      <c r="Y83" s="45">
        <f t="shared" si="73"/>
        <v>0</v>
      </c>
      <c r="Z83" s="46" t="s">
        <v>0</v>
      </c>
      <c r="AA83" s="39">
        <v>1</v>
      </c>
      <c r="AB83" s="47">
        <f t="shared" si="74"/>
        <v>0</v>
      </c>
      <c r="AC83" s="39">
        <v>1</v>
      </c>
      <c r="AD83" s="47">
        <f t="shared" si="75"/>
        <v>0</v>
      </c>
      <c r="AE83" s="39">
        <v>1</v>
      </c>
      <c r="AF83" s="47">
        <f t="shared" si="76"/>
        <v>0</v>
      </c>
      <c r="AG83" s="62"/>
      <c r="AH83" s="194">
        <f t="shared" si="88"/>
        <v>3</v>
      </c>
      <c r="AI83" s="49">
        <f t="shared" si="103"/>
        <v>0</v>
      </c>
      <c r="AJ83" s="50">
        <f t="shared" si="104"/>
        <v>0</v>
      </c>
      <c r="AK83" s="62"/>
      <c r="AL83" s="194">
        <f t="shared" si="55"/>
        <v>3</v>
      </c>
      <c r="AM83" s="49">
        <f t="shared" si="105"/>
        <v>0</v>
      </c>
      <c r="AN83" s="50">
        <f t="shared" si="106"/>
        <v>0</v>
      </c>
      <c r="AO83" s="48"/>
      <c r="AP83" s="49">
        <f t="shared" si="107"/>
        <v>0</v>
      </c>
      <c r="AQ83" s="50">
        <f t="shared" si="108"/>
        <v>0</v>
      </c>
      <c r="AR83" s="62"/>
      <c r="AS83" s="49">
        <f t="shared" si="109"/>
        <v>0</v>
      </c>
      <c r="AT83" s="50">
        <f t="shared" si="110"/>
        <v>0</v>
      </c>
      <c r="AU83" s="62"/>
      <c r="AV83" s="49">
        <f t="shared" si="111"/>
        <v>0</v>
      </c>
      <c r="AW83" s="50">
        <f t="shared" si="112"/>
        <v>0</v>
      </c>
      <c r="AX83" s="62"/>
      <c r="AY83" s="49">
        <f t="shared" si="113"/>
        <v>0</v>
      </c>
      <c r="AZ83" s="50">
        <f t="shared" si="114"/>
        <v>0</v>
      </c>
      <c r="BA83" s="62"/>
      <c r="BB83" s="49">
        <f t="shared" si="115"/>
        <v>0</v>
      </c>
      <c r="BC83" s="50">
        <f t="shared" si="116"/>
        <v>0</v>
      </c>
      <c r="BD83" s="51">
        <f t="shared" si="77"/>
        <v>0</v>
      </c>
    </row>
    <row r="84" spans="1:56" hidden="1">
      <c r="A84" s="32"/>
      <c r="B84" s="61"/>
      <c r="C84" s="33"/>
      <c r="D84" s="34"/>
      <c r="E84" s="35"/>
      <c r="F84" s="36"/>
      <c r="G84" s="73"/>
      <c r="H84" s="72"/>
      <c r="I84" s="74">
        <f>IF(H84=Tablas!$B$5,Tablas!$C$5,VLOOKUP(H84,Tablas!$B$5:$D$40,2,FALSE))</f>
        <v>1</v>
      </c>
      <c r="J84" s="71">
        <f>IF(I84=0,"",VLOOKUP(I84,Tablas!$C$5:$D$40,2,FALSE))</f>
        <v>0</v>
      </c>
      <c r="K84" s="37" t="str">
        <f t="shared" si="69"/>
        <v>0</v>
      </c>
      <c r="L84" s="38">
        <f t="shared" si="38"/>
        <v>0</v>
      </c>
      <c r="M84" s="38">
        <f t="shared" si="39"/>
        <v>0</v>
      </c>
      <c r="N84" s="38">
        <f t="shared" si="40"/>
        <v>0</v>
      </c>
      <c r="O84" s="38">
        <f t="shared" si="41"/>
        <v>0</v>
      </c>
      <c r="P84" s="38">
        <f t="shared" si="42"/>
        <v>0</v>
      </c>
      <c r="Q84" s="39">
        <v>1</v>
      </c>
      <c r="R84" s="40">
        <f t="shared" si="43"/>
        <v>0</v>
      </c>
      <c r="S84" s="39">
        <v>1</v>
      </c>
      <c r="T84" s="41">
        <f t="shared" si="44"/>
        <v>0</v>
      </c>
      <c r="U84" s="42">
        <f t="shared" si="70"/>
        <v>0</v>
      </c>
      <c r="V84" s="43">
        <f t="shared" si="71"/>
        <v>0</v>
      </c>
      <c r="W84" s="197">
        <f t="shared" si="87"/>
        <v>11.25</v>
      </c>
      <c r="X84" s="44">
        <f t="shared" si="72"/>
        <v>0</v>
      </c>
      <c r="Y84" s="45">
        <f t="shared" si="73"/>
        <v>0</v>
      </c>
      <c r="Z84" s="46" t="s">
        <v>0</v>
      </c>
      <c r="AA84" s="39">
        <v>1</v>
      </c>
      <c r="AB84" s="47">
        <f t="shared" si="74"/>
        <v>0</v>
      </c>
      <c r="AC84" s="39">
        <v>1</v>
      </c>
      <c r="AD84" s="47">
        <f t="shared" si="75"/>
        <v>0</v>
      </c>
      <c r="AE84" s="39">
        <v>1</v>
      </c>
      <c r="AF84" s="47">
        <f t="shared" si="76"/>
        <v>0</v>
      </c>
      <c r="AG84" s="62"/>
      <c r="AH84" s="194">
        <f t="shared" si="88"/>
        <v>3</v>
      </c>
      <c r="AI84" s="49">
        <f t="shared" si="103"/>
        <v>0</v>
      </c>
      <c r="AJ84" s="50">
        <f t="shared" si="104"/>
        <v>0</v>
      </c>
      <c r="AK84" s="62"/>
      <c r="AL84" s="194">
        <f t="shared" si="55"/>
        <v>3</v>
      </c>
      <c r="AM84" s="49">
        <f t="shared" si="105"/>
        <v>0</v>
      </c>
      <c r="AN84" s="50">
        <f t="shared" si="106"/>
        <v>0</v>
      </c>
      <c r="AO84" s="48"/>
      <c r="AP84" s="49">
        <f t="shared" si="107"/>
        <v>0</v>
      </c>
      <c r="AQ84" s="50">
        <f t="shared" si="108"/>
        <v>0</v>
      </c>
      <c r="AR84" s="62"/>
      <c r="AS84" s="49">
        <f t="shared" si="109"/>
        <v>0</v>
      </c>
      <c r="AT84" s="50">
        <f t="shared" si="110"/>
        <v>0</v>
      </c>
      <c r="AU84" s="62"/>
      <c r="AV84" s="49">
        <f t="shared" si="111"/>
        <v>0</v>
      </c>
      <c r="AW84" s="50">
        <f t="shared" si="112"/>
        <v>0</v>
      </c>
      <c r="AX84" s="62"/>
      <c r="AY84" s="49">
        <f t="shared" si="113"/>
        <v>0</v>
      </c>
      <c r="AZ84" s="50">
        <f t="shared" si="114"/>
        <v>0</v>
      </c>
      <c r="BA84" s="62"/>
      <c r="BB84" s="49">
        <f t="shared" si="115"/>
        <v>0</v>
      </c>
      <c r="BC84" s="50">
        <f t="shared" si="116"/>
        <v>0</v>
      </c>
      <c r="BD84" s="51">
        <f t="shared" si="77"/>
        <v>0</v>
      </c>
    </row>
    <row r="85" spans="1:56" hidden="1">
      <c r="A85" s="32"/>
      <c r="B85" s="61"/>
      <c r="C85" s="33"/>
      <c r="D85" s="34"/>
      <c r="E85" s="35"/>
      <c r="F85" s="36"/>
      <c r="G85" s="73"/>
      <c r="H85" s="72"/>
      <c r="I85" s="74">
        <f>IF(H85=Tablas!$B$5,Tablas!$C$5,VLOOKUP(H85,Tablas!$B$5:$D$40,2,FALSE))</f>
        <v>1</v>
      </c>
      <c r="J85" s="71">
        <f>IF(I85=0,"",VLOOKUP(I85,Tablas!$C$5:$D$40,2,FALSE))</f>
        <v>0</v>
      </c>
      <c r="K85" s="37" t="str">
        <f t="shared" si="37"/>
        <v>0</v>
      </c>
      <c r="L85" s="38">
        <f t="shared" si="38"/>
        <v>0</v>
      </c>
      <c r="M85" s="38">
        <f t="shared" si="39"/>
        <v>0</v>
      </c>
      <c r="N85" s="38">
        <f t="shared" si="40"/>
        <v>0</v>
      </c>
      <c r="O85" s="38">
        <f t="shared" si="41"/>
        <v>0</v>
      </c>
      <c r="P85" s="38">
        <f t="shared" si="42"/>
        <v>0</v>
      </c>
      <c r="Q85" s="39">
        <v>1</v>
      </c>
      <c r="R85" s="40">
        <f t="shared" si="43"/>
        <v>0</v>
      </c>
      <c r="S85" s="39">
        <v>1</v>
      </c>
      <c r="T85" s="41">
        <f t="shared" si="44"/>
        <v>0</v>
      </c>
      <c r="U85" s="42">
        <f t="shared" si="45"/>
        <v>0</v>
      </c>
      <c r="V85" s="43">
        <f t="shared" si="46"/>
        <v>0</v>
      </c>
      <c r="W85" s="197">
        <f t="shared" si="87"/>
        <v>11.25</v>
      </c>
      <c r="X85" s="44">
        <f t="shared" si="47"/>
        <v>0</v>
      </c>
      <c r="Y85" s="45">
        <f t="shared" si="48"/>
        <v>0</v>
      </c>
      <c r="Z85" s="46" t="s">
        <v>0</v>
      </c>
      <c r="AA85" s="39">
        <v>1</v>
      </c>
      <c r="AB85" s="47">
        <f t="shared" si="49"/>
        <v>0</v>
      </c>
      <c r="AC85" s="39">
        <v>1</v>
      </c>
      <c r="AD85" s="47">
        <f t="shared" si="50"/>
        <v>0</v>
      </c>
      <c r="AE85" s="39">
        <v>1</v>
      </c>
      <c r="AF85" s="47">
        <f t="shared" si="51"/>
        <v>0</v>
      </c>
      <c r="AG85" s="62"/>
      <c r="AH85" s="194">
        <f t="shared" si="88"/>
        <v>3</v>
      </c>
      <c r="AI85" s="49">
        <f t="shared" si="103"/>
        <v>0</v>
      </c>
      <c r="AJ85" s="50">
        <f t="shared" si="104"/>
        <v>0</v>
      </c>
      <c r="AK85" s="62"/>
      <c r="AL85" s="194">
        <f t="shared" si="55"/>
        <v>3</v>
      </c>
      <c r="AM85" s="49">
        <f t="shared" si="105"/>
        <v>0</v>
      </c>
      <c r="AN85" s="50">
        <f t="shared" si="106"/>
        <v>0</v>
      </c>
      <c r="AO85" s="48"/>
      <c r="AP85" s="49">
        <f t="shared" si="107"/>
        <v>0</v>
      </c>
      <c r="AQ85" s="50">
        <f t="shared" si="108"/>
        <v>0</v>
      </c>
      <c r="AR85" s="62"/>
      <c r="AS85" s="49">
        <f t="shared" si="109"/>
        <v>0</v>
      </c>
      <c r="AT85" s="50">
        <f t="shared" si="110"/>
        <v>0</v>
      </c>
      <c r="AU85" s="62"/>
      <c r="AV85" s="49">
        <f t="shared" si="111"/>
        <v>0</v>
      </c>
      <c r="AW85" s="50">
        <f t="shared" si="112"/>
        <v>0</v>
      </c>
      <c r="AX85" s="62"/>
      <c r="AY85" s="49">
        <f t="shared" si="113"/>
        <v>0</v>
      </c>
      <c r="AZ85" s="50">
        <f t="shared" si="114"/>
        <v>0</v>
      </c>
      <c r="BA85" s="62"/>
      <c r="BB85" s="49">
        <f t="shared" si="115"/>
        <v>0</v>
      </c>
      <c r="BC85" s="50">
        <f t="shared" si="116"/>
        <v>0</v>
      </c>
      <c r="BD85" s="51">
        <f t="shared" si="68"/>
        <v>0</v>
      </c>
    </row>
    <row r="86" spans="1:56" hidden="1">
      <c r="A86" s="32"/>
      <c r="B86" s="61"/>
      <c r="C86" s="33"/>
      <c r="D86" s="34"/>
      <c r="E86" s="35"/>
      <c r="F86" s="36"/>
      <c r="G86" s="73"/>
      <c r="H86" s="72"/>
      <c r="I86" s="74">
        <f>IF(H86=Tablas!$B$5,Tablas!$C$5,VLOOKUP(H86,Tablas!$B$5:$D$40,2,FALSE))</f>
        <v>1</v>
      </c>
      <c r="J86" s="71">
        <f>IF(I86=0,"",VLOOKUP(I86,Tablas!$C$5:$D$40,2,FALSE))</f>
        <v>0</v>
      </c>
      <c r="K86" s="37" t="str">
        <f t="shared" si="37"/>
        <v>0</v>
      </c>
      <c r="L86" s="38">
        <f t="shared" si="38"/>
        <v>0</v>
      </c>
      <c r="M86" s="38">
        <f t="shared" si="39"/>
        <v>0</v>
      </c>
      <c r="N86" s="38">
        <f t="shared" si="40"/>
        <v>0</v>
      </c>
      <c r="O86" s="38">
        <f t="shared" si="41"/>
        <v>0</v>
      </c>
      <c r="P86" s="38">
        <f t="shared" si="42"/>
        <v>0</v>
      </c>
      <c r="Q86" s="39">
        <v>1</v>
      </c>
      <c r="R86" s="40">
        <f t="shared" si="43"/>
        <v>0</v>
      </c>
      <c r="S86" s="39">
        <v>1</v>
      </c>
      <c r="T86" s="41">
        <f t="shared" si="44"/>
        <v>0</v>
      </c>
      <c r="U86" s="42">
        <f t="shared" si="45"/>
        <v>0</v>
      </c>
      <c r="V86" s="43">
        <f t="shared" si="46"/>
        <v>0</v>
      </c>
      <c r="W86" s="197">
        <f t="shared" si="87"/>
        <v>11.25</v>
      </c>
      <c r="X86" s="44">
        <f t="shared" si="47"/>
        <v>0</v>
      </c>
      <c r="Y86" s="45">
        <f t="shared" si="48"/>
        <v>0</v>
      </c>
      <c r="Z86" s="46" t="s">
        <v>0</v>
      </c>
      <c r="AA86" s="39">
        <v>1</v>
      </c>
      <c r="AB86" s="47">
        <f t="shared" si="49"/>
        <v>0</v>
      </c>
      <c r="AC86" s="39">
        <v>1</v>
      </c>
      <c r="AD86" s="47">
        <f t="shared" si="50"/>
        <v>0</v>
      </c>
      <c r="AE86" s="39">
        <v>1</v>
      </c>
      <c r="AF86" s="47">
        <f t="shared" si="51"/>
        <v>0</v>
      </c>
      <c r="AG86" s="62"/>
      <c r="AH86" s="194">
        <f t="shared" si="88"/>
        <v>3</v>
      </c>
      <c r="AI86" s="49">
        <f t="shared" si="103"/>
        <v>0</v>
      </c>
      <c r="AJ86" s="50">
        <f t="shared" si="104"/>
        <v>0</v>
      </c>
      <c r="AK86" s="62"/>
      <c r="AL86" s="194">
        <f t="shared" si="55"/>
        <v>3</v>
      </c>
      <c r="AM86" s="49">
        <f t="shared" si="105"/>
        <v>0</v>
      </c>
      <c r="AN86" s="50">
        <f t="shared" si="106"/>
        <v>0</v>
      </c>
      <c r="AO86" s="48"/>
      <c r="AP86" s="49">
        <f t="shared" si="107"/>
        <v>0</v>
      </c>
      <c r="AQ86" s="50">
        <f t="shared" si="108"/>
        <v>0</v>
      </c>
      <c r="AR86" s="62"/>
      <c r="AS86" s="49">
        <f t="shared" si="109"/>
        <v>0</v>
      </c>
      <c r="AT86" s="50">
        <f t="shared" si="110"/>
        <v>0</v>
      </c>
      <c r="AU86" s="62"/>
      <c r="AV86" s="49">
        <f t="shared" si="111"/>
        <v>0</v>
      </c>
      <c r="AW86" s="50">
        <f t="shared" si="112"/>
        <v>0</v>
      </c>
      <c r="AX86" s="62"/>
      <c r="AY86" s="49">
        <f t="shared" si="113"/>
        <v>0</v>
      </c>
      <c r="AZ86" s="50">
        <f t="shared" si="114"/>
        <v>0</v>
      </c>
      <c r="BA86" s="62"/>
      <c r="BB86" s="49">
        <f t="shared" si="115"/>
        <v>0</v>
      </c>
      <c r="BC86" s="50">
        <f t="shared" si="116"/>
        <v>0</v>
      </c>
      <c r="BD86" s="51">
        <f t="shared" si="68"/>
        <v>0</v>
      </c>
    </row>
    <row r="87" spans="1:56" hidden="1">
      <c r="A87" s="32"/>
      <c r="B87" s="61"/>
      <c r="C87" s="33"/>
      <c r="D87" s="34"/>
      <c r="E87" s="35"/>
      <c r="F87" s="36"/>
      <c r="G87" s="73"/>
      <c r="H87" s="72"/>
      <c r="I87" s="74">
        <f>IF(H87=Tablas!$B$5,Tablas!$C$5,VLOOKUP(H87,Tablas!$B$5:$D$40,2,FALSE))</f>
        <v>1</v>
      </c>
      <c r="J87" s="71">
        <f>IF(I87=0,"",VLOOKUP(I87,Tablas!$C$5:$D$40,2,FALSE))</f>
        <v>0</v>
      </c>
      <c r="K87" s="37" t="str">
        <f t="shared" si="37"/>
        <v>0</v>
      </c>
      <c r="L87" s="38">
        <f t="shared" si="38"/>
        <v>0</v>
      </c>
      <c r="M87" s="38">
        <f t="shared" si="39"/>
        <v>0</v>
      </c>
      <c r="N87" s="38">
        <f t="shared" si="40"/>
        <v>0</v>
      </c>
      <c r="O87" s="38">
        <f t="shared" si="41"/>
        <v>0</v>
      </c>
      <c r="P87" s="38">
        <f t="shared" si="42"/>
        <v>0</v>
      </c>
      <c r="Q87" s="39">
        <v>1</v>
      </c>
      <c r="R87" s="40">
        <f t="shared" si="43"/>
        <v>0</v>
      </c>
      <c r="S87" s="39">
        <v>1</v>
      </c>
      <c r="T87" s="41">
        <f t="shared" si="44"/>
        <v>0</v>
      </c>
      <c r="U87" s="42">
        <f t="shared" si="45"/>
        <v>0</v>
      </c>
      <c r="V87" s="43">
        <f t="shared" si="46"/>
        <v>0</v>
      </c>
      <c r="W87" s="197">
        <f t="shared" si="87"/>
        <v>11.25</v>
      </c>
      <c r="X87" s="44">
        <f t="shared" si="47"/>
        <v>0</v>
      </c>
      <c r="Y87" s="45">
        <f t="shared" si="48"/>
        <v>0</v>
      </c>
      <c r="Z87" s="46" t="s">
        <v>0</v>
      </c>
      <c r="AA87" s="39">
        <v>1</v>
      </c>
      <c r="AB87" s="47">
        <f t="shared" si="49"/>
        <v>0</v>
      </c>
      <c r="AC87" s="39">
        <v>1</v>
      </c>
      <c r="AD87" s="47">
        <f t="shared" si="50"/>
        <v>0</v>
      </c>
      <c r="AE87" s="39">
        <v>1</v>
      </c>
      <c r="AF87" s="47">
        <f t="shared" si="51"/>
        <v>0</v>
      </c>
      <c r="AG87" s="62"/>
      <c r="AH87" s="194">
        <f t="shared" si="88"/>
        <v>3</v>
      </c>
      <c r="AI87" s="49">
        <f t="shared" si="103"/>
        <v>0</v>
      </c>
      <c r="AJ87" s="50">
        <f t="shared" si="104"/>
        <v>0</v>
      </c>
      <c r="AK87" s="62"/>
      <c r="AL87" s="194">
        <f t="shared" si="55"/>
        <v>3</v>
      </c>
      <c r="AM87" s="49">
        <f t="shared" si="105"/>
        <v>0</v>
      </c>
      <c r="AN87" s="50">
        <f t="shared" si="106"/>
        <v>0</v>
      </c>
      <c r="AO87" s="48"/>
      <c r="AP87" s="49">
        <f t="shared" si="107"/>
        <v>0</v>
      </c>
      <c r="AQ87" s="50">
        <f t="shared" si="108"/>
        <v>0</v>
      </c>
      <c r="AR87" s="62"/>
      <c r="AS87" s="49">
        <f t="shared" si="109"/>
        <v>0</v>
      </c>
      <c r="AT87" s="50">
        <f t="shared" si="110"/>
        <v>0</v>
      </c>
      <c r="AU87" s="62"/>
      <c r="AV87" s="49">
        <f t="shared" si="111"/>
        <v>0</v>
      </c>
      <c r="AW87" s="50">
        <f t="shared" si="112"/>
        <v>0</v>
      </c>
      <c r="AX87" s="62"/>
      <c r="AY87" s="49">
        <f t="shared" si="113"/>
        <v>0</v>
      </c>
      <c r="AZ87" s="50">
        <f t="shared" si="114"/>
        <v>0</v>
      </c>
      <c r="BA87" s="62"/>
      <c r="BB87" s="49">
        <f t="shared" si="115"/>
        <v>0</v>
      </c>
      <c r="BC87" s="50">
        <f t="shared" si="116"/>
        <v>0</v>
      </c>
      <c r="BD87" s="51">
        <f t="shared" si="68"/>
        <v>0</v>
      </c>
    </row>
    <row r="88" spans="1:56" hidden="1">
      <c r="A88" s="32"/>
      <c r="B88" s="61"/>
      <c r="C88" s="33"/>
      <c r="D88" s="34"/>
      <c r="E88" s="35"/>
      <c r="F88" s="36"/>
      <c r="G88" s="73"/>
      <c r="H88" s="72"/>
      <c r="I88" s="74">
        <f>IF(H88=Tablas!$B$5,Tablas!$C$5,VLOOKUP(H88,Tablas!$B$5:$D$40,2,FALSE))</f>
        <v>1</v>
      </c>
      <c r="J88" s="71">
        <f>IF(I88=0,"",VLOOKUP(I88,Tablas!$C$5:$D$40,2,FALSE))</f>
        <v>0</v>
      </c>
      <c r="K88" s="37" t="str">
        <f t="shared" si="37"/>
        <v>0</v>
      </c>
      <c r="L88" s="38">
        <f t="shared" si="38"/>
        <v>0</v>
      </c>
      <c r="M88" s="38">
        <f t="shared" si="39"/>
        <v>0</v>
      </c>
      <c r="N88" s="38">
        <f t="shared" si="40"/>
        <v>0</v>
      </c>
      <c r="O88" s="38">
        <f t="shared" si="41"/>
        <v>0</v>
      </c>
      <c r="P88" s="38">
        <f t="shared" si="42"/>
        <v>0</v>
      </c>
      <c r="Q88" s="39">
        <v>1</v>
      </c>
      <c r="R88" s="40">
        <f t="shared" si="43"/>
        <v>0</v>
      </c>
      <c r="S88" s="39">
        <v>1</v>
      </c>
      <c r="T88" s="41">
        <f t="shared" si="44"/>
        <v>0</v>
      </c>
      <c r="U88" s="42">
        <f t="shared" si="45"/>
        <v>0</v>
      </c>
      <c r="V88" s="43">
        <f t="shared" si="46"/>
        <v>0</v>
      </c>
      <c r="W88" s="197">
        <f t="shared" si="87"/>
        <v>11.25</v>
      </c>
      <c r="X88" s="44">
        <f t="shared" si="47"/>
        <v>0</v>
      </c>
      <c r="Y88" s="45">
        <f t="shared" si="48"/>
        <v>0</v>
      </c>
      <c r="Z88" s="46" t="s">
        <v>0</v>
      </c>
      <c r="AA88" s="39">
        <v>1</v>
      </c>
      <c r="AB88" s="47">
        <f t="shared" si="49"/>
        <v>0</v>
      </c>
      <c r="AC88" s="39">
        <v>1</v>
      </c>
      <c r="AD88" s="47">
        <f t="shared" si="50"/>
        <v>0</v>
      </c>
      <c r="AE88" s="39">
        <v>1</v>
      </c>
      <c r="AF88" s="47">
        <f t="shared" si="51"/>
        <v>0</v>
      </c>
      <c r="AG88" s="62"/>
      <c r="AH88" s="194">
        <f t="shared" si="88"/>
        <v>3</v>
      </c>
      <c r="AI88" s="49">
        <f t="shared" si="103"/>
        <v>0</v>
      </c>
      <c r="AJ88" s="50">
        <f t="shared" si="104"/>
        <v>0</v>
      </c>
      <c r="AK88" s="62"/>
      <c r="AL88" s="194">
        <f t="shared" si="55"/>
        <v>3</v>
      </c>
      <c r="AM88" s="49">
        <f t="shared" si="105"/>
        <v>0</v>
      </c>
      <c r="AN88" s="50">
        <f t="shared" si="106"/>
        <v>0</v>
      </c>
      <c r="AO88" s="48"/>
      <c r="AP88" s="49">
        <f t="shared" si="107"/>
        <v>0</v>
      </c>
      <c r="AQ88" s="50">
        <f t="shared" si="108"/>
        <v>0</v>
      </c>
      <c r="AR88" s="62"/>
      <c r="AS88" s="49">
        <f t="shared" si="109"/>
        <v>0</v>
      </c>
      <c r="AT88" s="50">
        <f t="shared" si="110"/>
        <v>0</v>
      </c>
      <c r="AU88" s="62"/>
      <c r="AV88" s="49">
        <f t="shared" si="111"/>
        <v>0</v>
      </c>
      <c r="AW88" s="50">
        <f t="shared" si="112"/>
        <v>0</v>
      </c>
      <c r="AX88" s="62"/>
      <c r="AY88" s="49">
        <f t="shared" si="113"/>
        <v>0</v>
      </c>
      <c r="AZ88" s="50">
        <f t="shared" si="114"/>
        <v>0</v>
      </c>
      <c r="BA88" s="62"/>
      <c r="BB88" s="49">
        <f t="shared" si="115"/>
        <v>0</v>
      </c>
      <c r="BC88" s="50">
        <f t="shared" si="116"/>
        <v>0</v>
      </c>
      <c r="BD88" s="51">
        <f t="shared" si="68"/>
        <v>0</v>
      </c>
    </row>
    <row r="89" spans="1:56" hidden="1">
      <c r="A89" s="32"/>
      <c r="B89" s="61"/>
      <c r="C89" s="33"/>
      <c r="D89" s="34"/>
      <c r="E89" s="35"/>
      <c r="F89" s="36"/>
      <c r="G89" s="73"/>
      <c r="H89" s="72"/>
      <c r="I89" s="74">
        <f>IF(H89=Tablas!$B$5,Tablas!$C$5,VLOOKUP(H89,Tablas!$B$5:$D$40,2,FALSE))</f>
        <v>1</v>
      </c>
      <c r="J89" s="71">
        <f>IF(I89=0,"",VLOOKUP(I89,Tablas!$C$5:$D$40,2,FALSE))</f>
        <v>0</v>
      </c>
      <c r="K89" s="37" t="str">
        <f t="shared" si="37"/>
        <v>0</v>
      </c>
      <c r="L89" s="38">
        <f t="shared" si="38"/>
        <v>0</v>
      </c>
      <c r="M89" s="38">
        <f t="shared" si="39"/>
        <v>0</v>
      </c>
      <c r="N89" s="38">
        <f t="shared" si="40"/>
        <v>0</v>
      </c>
      <c r="O89" s="38">
        <f t="shared" si="41"/>
        <v>0</v>
      </c>
      <c r="P89" s="38">
        <f t="shared" si="42"/>
        <v>0</v>
      </c>
      <c r="Q89" s="39">
        <v>1</v>
      </c>
      <c r="R89" s="40">
        <f t="shared" si="43"/>
        <v>0</v>
      </c>
      <c r="S89" s="39">
        <v>1</v>
      </c>
      <c r="T89" s="41">
        <f t="shared" si="44"/>
        <v>0</v>
      </c>
      <c r="U89" s="42">
        <f t="shared" si="45"/>
        <v>0</v>
      </c>
      <c r="V89" s="43">
        <f t="shared" si="46"/>
        <v>0</v>
      </c>
      <c r="W89" s="197">
        <f t="shared" si="87"/>
        <v>11.25</v>
      </c>
      <c r="X89" s="44">
        <f t="shared" si="47"/>
        <v>0</v>
      </c>
      <c r="Y89" s="45">
        <f t="shared" si="48"/>
        <v>0</v>
      </c>
      <c r="Z89" s="46" t="s">
        <v>0</v>
      </c>
      <c r="AA89" s="39">
        <v>1</v>
      </c>
      <c r="AB89" s="47">
        <f t="shared" si="49"/>
        <v>0</v>
      </c>
      <c r="AC89" s="39">
        <v>1</v>
      </c>
      <c r="AD89" s="47">
        <f t="shared" si="50"/>
        <v>0</v>
      </c>
      <c r="AE89" s="39">
        <v>1</v>
      </c>
      <c r="AF89" s="47">
        <f t="shared" si="51"/>
        <v>0</v>
      </c>
      <c r="AG89" s="62"/>
      <c r="AH89" s="194">
        <f t="shared" si="88"/>
        <v>3</v>
      </c>
      <c r="AI89" s="49">
        <f t="shared" si="103"/>
        <v>0</v>
      </c>
      <c r="AJ89" s="50">
        <f t="shared" si="104"/>
        <v>0</v>
      </c>
      <c r="AK89" s="62"/>
      <c r="AL89" s="194">
        <f t="shared" si="55"/>
        <v>3</v>
      </c>
      <c r="AM89" s="49">
        <f t="shared" si="105"/>
        <v>0</v>
      </c>
      <c r="AN89" s="50">
        <f t="shared" si="106"/>
        <v>0</v>
      </c>
      <c r="AO89" s="48"/>
      <c r="AP89" s="49">
        <f t="shared" si="107"/>
        <v>0</v>
      </c>
      <c r="AQ89" s="50">
        <f t="shared" si="108"/>
        <v>0</v>
      </c>
      <c r="AR89" s="62"/>
      <c r="AS89" s="49">
        <f t="shared" si="109"/>
        <v>0</v>
      </c>
      <c r="AT89" s="50">
        <f t="shared" si="110"/>
        <v>0</v>
      </c>
      <c r="AU89" s="62"/>
      <c r="AV89" s="49">
        <f t="shared" si="111"/>
        <v>0</v>
      </c>
      <c r="AW89" s="50">
        <f t="shared" si="112"/>
        <v>0</v>
      </c>
      <c r="AX89" s="62"/>
      <c r="AY89" s="49">
        <f t="shared" si="113"/>
        <v>0</v>
      </c>
      <c r="AZ89" s="50">
        <f t="shared" si="114"/>
        <v>0</v>
      </c>
      <c r="BA89" s="62"/>
      <c r="BB89" s="49">
        <f t="shared" si="115"/>
        <v>0</v>
      </c>
      <c r="BC89" s="50">
        <f t="shared" si="116"/>
        <v>0</v>
      </c>
      <c r="BD89" s="51">
        <f t="shared" si="68"/>
        <v>0</v>
      </c>
    </row>
    <row r="90" spans="1:56" hidden="1">
      <c r="A90" s="32"/>
      <c r="B90" s="61"/>
      <c r="C90" s="33"/>
      <c r="D90" s="34"/>
      <c r="E90" s="35"/>
      <c r="F90" s="36"/>
      <c r="G90" s="73"/>
      <c r="H90" s="72"/>
      <c r="I90" s="74">
        <f>IF(H90=Tablas!$B$5,Tablas!$C$5,VLOOKUP(H90,Tablas!$B$5:$D$40,2,FALSE))</f>
        <v>1</v>
      </c>
      <c r="J90" s="71">
        <f>IF(I90=0,"",VLOOKUP(I90,Tablas!$C$5:$D$40,2,FALSE))</f>
        <v>0</v>
      </c>
      <c r="K90" s="37" t="str">
        <f t="shared" si="37"/>
        <v>0</v>
      </c>
      <c r="L90" s="38">
        <f t="shared" si="38"/>
        <v>0</v>
      </c>
      <c r="M90" s="38">
        <f t="shared" si="39"/>
        <v>0</v>
      </c>
      <c r="N90" s="38">
        <f t="shared" si="40"/>
        <v>0</v>
      </c>
      <c r="O90" s="38">
        <f t="shared" si="41"/>
        <v>0</v>
      </c>
      <c r="P90" s="38">
        <f t="shared" si="42"/>
        <v>0</v>
      </c>
      <c r="Q90" s="39">
        <v>1</v>
      </c>
      <c r="R90" s="40">
        <f t="shared" si="43"/>
        <v>0</v>
      </c>
      <c r="S90" s="39">
        <v>1</v>
      </c>
      <c r="T90" s="41">
        <f t="shared" si="44"/>
        <v>0</v>
      </c>
      <c r="U90" s="42">
        <f t="shared" si="45"/>
        <v>0</v>
      </c>
      <c r="V90" s="43">
        <f t="shared" si="46"/>
        <v>0</v>
      </c>
      <c r="W90" s="197">
        <f t="shared" si="87"/>
        <v>11.25</v>
      </c>
      <c r="X90" s="44">
        <f t="shared" si="47"/>
        <v>0</v>
      </c>
      <c r="Y90" s="45">
        <f t="shared" si="48"/>
        <v>0</v>
      </c>
      <c r="Z90" s="46" t="s">
        <v>0</v>
      </c>
      <c r="AA90" s="39">
        <v>1</v>
      </c>
      <c r="AB90" s="47">
        <f t="shared" si="49"/>
        <v>0</v>
      </c>
      <c r="AC90" s="39">
        <v>1</v>
      </c>
      <c r="AD90" s="47">
        <f t="shared" si="50"/>
        <v>0</v>
      </c>
      <c r="AE90" s="39">
        <v>1</v>
      </c>
      <c r="AF90" s="47">
        <f t="shared" si="51"/>
        <v>0</v>
      </c>
      <c r="AG90" s="62"/>
      <c r="AH90" s="194">
        <f t="shared" si="88"/>
        <v>3</v>
      </c>
      <c r="AI90" s="49">
        <f t="shared" si="103"/>
        <v>0</v>
      </c>
      <c r="AJ90" s="50">
        <f t="shared" si="104"/>
        <v>0</v>
      </c>
      <c r="AK90" s="62"/>
      <c r="AL90" s="194">
        <f t="shared" ref="AL90:AL102" si="117">+$AM$4</f>
        <v>3</v>
      </c>
      <c r="AM90" s="49">
        <f t="shared" si="105"/>
        <v>0</v>
      </c>
      <c r="AN90" s="50">
        <f t="shared" si="106"/>
        <v>0</v>
      </c>
      <c r="AO90" s="48"/>
      <c r="AP90" s="49">
        <f t="shared" si="107"/>
        <v>0</v>
      </c>
      <c r="AQ90" s="50">
        <f t="shared" si="108"/>
        <v>0</v>
      </c>
      <c r="AR90" s="62"/>
      <c r="AS90" s="49">
        <f t="shared" si="109"/>
        <v>0</v>
      </c>
      <c r="AT90" s="50">
        <f t="shared" si="110"/>
        <v>0</v>
      </c>
      <c r="AU90" s="62"/>
      <c r="AV90" s="49">
        <f t="shared" si="111"/>
        <v>0</v>
      </c>
      <c r="AW90" s="50">
        <f t="shared" si="112"/>
        <v>0</v>
      </c>
      <c r="AX90" s="62"/>
      <c r="AY90" s="49">
        <f t="shared" si="113"/>
        <v>0</v>
      </c>
      <c r="AZ90" s="50">
        <f t="shared" si="114"/>
        <v>0</v>
      </c>
      <c r="BA90" s="62"/>
      <c r="BB90" s="49">
        <f t="shared" si="115"/>
        <v>0</v>
      </c>
      <c r="BC90" s="50">
        <f t="shared" si="116"/>
        <v>0</v>
      </c>
      <c r="BD90" s="51">
        <f t="shared" si="68"/>
        <v>0</v>
      </c>
    </row>
    <row r="91" spans="1:56" hidden="1">
      <c r="A91" s="32"/>
      <c r="B91" s="61"/>
      <c r="C91" s="33"/>
      <c r="D91" s="34"/>
      <c r="E91" s="35"/>
      <c r="F91" s="36"/>
      <c r="G91" s="73"/>
      <c r="H91" s="72"/>
      <c r="I91" s="74">
        <f>IF(H91=Tablas!$B$5,Tablas!$C$5,VLOOKUP(H91,Tablas!$B$5:$D$40,2,FALSE))</f>
        <v>1</v>
      </c>
      <c r="J91" s="71">
        <f>IF(I91=0,"",VLOOKUP(I91,Tablas!$C$5:$D$40,2,FALSE))</f>
        <v>0</v>
      </c>
      <c r="K91" s="37" t="str">
        <f t="shared" si="37"/>
        <v>0</v>
      </c>
      <c r="L91" s="38">
        <f t="shared" si="38"/>
        <v>0</v>
      </c>
      <c r="M91" s="38">
        <f t="shared" si="39"/>
        <v>0</v>
      </c>
      <c r="N91" s="38">
        <f t="shared" si="40"/>
        <v>0</v>
      </c>
      <c r="O91" s="38">
        <f t="shared" si="41"/>
        <v>0</v>
      </c>
      <c r="P91" s="38">
        <f t="shared" si="42"/>
        <v>0</v>
      </c>
      <c r="Q91" s="39">
        <v>1</v>
      </c>
      <c r="R91" s="40">
        <f t="shared" si="43"/>
        <v>0</v>
      </c>
      <c r="S91" s="39">
        <v>1</v>
      </c>
      <c r="T91" s="41">
        <f t="shared" si="44"/>
        <v>0</v>
      </c>
      <c r="U91" s="42">
        <f t="shared" si="45"/>
        <v>0</v>
      </c>
      <c r="V91" s="43">
        <f t="shared" si="46"/>
        <v>0</v>
      </c>
      <c r="W91" s="197">
        <f t="shared" si="87"/>
        <v>11.25</v>
      </c>
      <c r="X91" s="44">
        <f t="shared" si="47"/>
        <v>0</v>
      </c>
      <c r="Y91" s="45">
        <f t="shared" si="48"/>
        <v>0</v>
      </c>
      <c r="Z91" s="46" t="s">
        <v>0</v>
      </c>
      <c r="AA91" s="39">
        <v>1</v>
      </c>
      <c r="AB91" s="47">
        <f t="shared" si="49"/>
        <v>0</v>
      </c>
      <c r="AC91" s="39">
        <v>1</v>
      </c>
      <c r="AD91" s="47">
        <f t="shared" si="50"/>
        <v>0</v>
      </c>
      <c r="AE91" s="39">
        <v>1</v>
      </c>
      <c r="AF91" s="47">
        <f t="shared" si="51"/>
        <v>0</v>
      </c>
      <c r="AG91" s="62"/>
      <c r="AH91" s="194">
        <f t="shared" si="88"/>
        <v>3</v>
      </c>
      <c r="AI91" s="49">
        <f t="shared" si="103"/>
        <v>0</v>
      </c>
      <c r="AJ91" s="50">
        <f t="shared" si="104"/>
        <v>0</v>
      </c>
      <c r="AK91" s="62"/>
      <c r="AL91" s="194">
        <f t="shared" si="117"/>
        <v>3</v>
      </c>
      <c r="AM91" s="49">
        <f t="shared" si="105"/>
        <v>0</v>
      </c>
      <c r="AN91" s="50">
        <f t="shared" si="106"/>
        <v>0</v>
      </c>
      <c r="AO91" s="48"/>
      <c r="AP91" s="49">
        <f t="shared" si="107"/>
        <v>0</v>
      </c>
      <c r="AQ91" s="50">
        <f t="shared" si="108"/>
        <v>0</v>
      </c>
      <c r="AR91" s="62"/>
      <c r="AS91" s="49">
        <f t="shared" si="109"/>
        <v>0</v>
      </c>
      <c r="AT91" s="50">
        <f t="shared" si="110"/>
        <v>0</v>
      </c>
      <c r="AU91" s="62"/>
      <c r="AV91" s="49">
        <f t="shared" si="111"/>
        <v>0</v>
      </c>
      <c r="AW91" s="50">
        <f t="shared" si="112"/>
        <v>0</v>
      </c>
      <c r="AX91" s="62"/>
      <c r="AY91" s="49">
        <f t="shared" si="113"/>
        <v>0</v>
      </c>
      <c r="AZ91" s="50">
        <f t="shared" si="114"/>
        <v>0</v>
      </c>
      <c r="BA91" s="62"/>
      <c r="BB91" s="49">
        <f t="shared" si="115"/>
        <v>0</v>
      </c>
      <c r="BC91" s="50">
        <f t="shared" si="116"/>
        <v>0</v>
      </c>
      <c r="BD91" s="51">
        <f t="shared" si="68"/>
        <v>0</v>
      </c>
    </row>
    <row r="92" spans="1:56" hidden="1">
      <c r="A92" s="32"/>
      <c r="B92" s="61"/>
      <c r="C92" s="33"/>
      <c r="D92" s="34"/>
      <c r="E92" s="35"/>
      <c r="F92" s="36"/>
      <c r="G92" s="73"/>
      <c r="H92" s="72"/>
      <c r="I92" s="74">
        <f>IF(H92=Tablas!$B$5,Tablas!$C$5,VLOOKUP(H92,Tablas!$B$5:$D$40,2,FALSE))</f>
        <v>1</v>
      </c>
      <c r="J92" s="71">
        <f>IF(I92=0,"",VLOOKUP(I92,Tablas!$C$5:$D$40,2,FALSE))</f>
        <v>0</v>
      </c>
      <c r="K92" s="37" t="str">
        <f t="shared" si="37"/>
        <v>0</v>
      </c>
      <c r="L92" s="38">
        <f t="shared" si="38"/>
        <v>0</v>
      </c>
      <c r="M92" s="38">
        <f t="shared" si="39"/>
        <v>0</v>
      </c>
      <c r="N92" s="38">
        <f t="shared" si="40"/>
        <v>0</v>
      </c>
      <c r="O92" s="38">
        <f t="shared" si="41"/>
        <v>0</v>
      </c>
      <c r="P92" s="38">
        <f t="shared" si="42"/>
        <v>0</v>
      </c>
      <c r="Q92" s="39">
        <v>1</v>
      </c>
      <c r="R92" s="40">
        <f t="shared" si="43"/>
        <v>0</v>
      </c>
      <c r="S92" s="39">
        <v>1</v>
      </c>
      <c r="T92" s="41">
        <f t="shared" si="44"/>
        <v>0</v>
      </c>
      <c r="U92" s="42">
        <f t="shared" si="45"/>
        <v>0</v>
      </c>
      <c r="V92" s="43">
        <f t="shared" si="46"/>
        <v>0</v>
      </c>
      <c r="W92" s="197">
        <f t="shared" si="87"/>
        <v>11.25</v>
      </c>
      <c r="X92" s="44">
        <f t="shared" si="47"/>
        <v>0</v>
      </c>
      <c r="Y92" s="45">
        <f t="shared" si="48"/>
        <v>0</v>
      </c>
      <c r="Z92" s="46" t="s">
        <v>0</v>
      </c>
      <c r="AA92" s="39">
        <v>1</v>
      </c>
      <c r="AB92" s="47">
        <f t="shared" si="49"/>
        <v>0</v>
      </c>
      <c r="AC92" s="39">
        <v>1</v>
      </c>
      <c r="AD92" s="47">
        <f t="shared" si="50"/>
        <v>0</v>
      </c>
      <c r="AE92" s="39">
        <v>1</v>
      </c>
      <c r="AF92" s="47">
        <f t="shared" si="51"/>
        <v>0</v>
      </c>
      <c r="AG92" s="62"/>
      <c r="AH92" s="194">
        <f t="shared" si="88"/>
        <v>3</v>
      </c>
      <c r="AI92" s="49">
        <f t="shared" si="103"/>
        <v>0</v>
      </c>
      <c r="AJ92" s="50">
        <f t="shared" si="104"/>
        <v>0</v>
      </c>
      <c r="AK92" s="62"/>
      <c r="AL92" s="194">
        <f t="shared" si="117"/>
        <v>3</v>
      </c>
      <c r="AM92" s="49">
        <f t="shared" si="105"/>
        <v>0</v>
      </c>
      <c r="AN92" s="50">
        <f t="shared" si="106"/>
        <v>0</v>
      </c>
      <c r="AO92" s="48"/>
      <c r="AP92" s="49">
        <f t="shared" si="107"/>
        <v>0</v>
      </c>
      <c r="AQ92" s="50">
        <f t="shared" si="108"/>
        <v>0</v>
      </c>
      <c r="AR92" s="62"/>
      <c r="AS92" s="49">
        <f t="shared" si="109"/>
        <v>0</v>
      </c>
      <c r="AT92" s="50">
        <f t="shared" si="110"/>
        <v>0</v>
      </c>
      <c r="AU92" s="62"/>
      <c r="AV92" s="49">
        <f t="shared" si="111"/>
        <v>0</v>
      </c>
      <c r="AW92" s="50">
        <f t="shared" si="112"/>
        <v>0</v>
      </c>
      <c r="AX92" s="62"/>
      <c r="AY92" s="49">
        <f t="shared" si="113"/>
        <v>0</v>
      </c>
      <c r="AZ92" s="50">
        <f t="shared" si="114"/>
        <v>0</v>
      </c>
      <c r="BA92" s="62"/>
      <c r="BB92" s="49">
        <f t="shared" si="115"/>
        <v>0</v>
      </c>
      <c r="BC92" s="50">
        <f t="shared" si="116"/>
        <v>0</v>
      </c>
      <c r="BD92" s="51">
        <f t="shared" si="68"/>
        <v>0</v>
      </c>
    </row>
    <row r="93" spans="1:56" hidden="1">
      <c r="A93" s="32"/>
      <c r="B93" s="61"/>
      <c r="C93" s="33"/>
      <c r="D93" s="34"/>
      <c r="E93" s="35"/>
      <c r="F93" s="36"/>
      <c r="G93" s="73"/>
      <c r="H93" s="72"/>
      <c r="I93" s="74">
        <f>IF(H93=Tablas!$B$5,Tablas!$C$5,VLOOKUP(H93,Tablas!$B$5:$D$40,2,FALSE))</f>
        <v>1</v>
      </c>
      <c r="J93" s="71">
        <f>IF(I93=0,"",VLOOKUP(I93,Tablas!$C$5:$D$40,2,FALSE))</f>
        <v>0</v>
      </c>
      <c r="K93" s="37" t="str">
        <f t="shared" si="37"/>
        <v>0</v>
      </c>
      <c r="L93" s="38">
        <f t="shared" si="38"/>
        <v>0</v>
      </c>
      <c r="M93" s="38">
        <f t="shared" si="39"/>
        <v>0</v>
      </c>
      <c r="N93" s="38">
        <f t="shared" si="40"/>
        <v>0</v>
      </c>
      <c r="O93" s="38">
        <f t="shared" si="41"/>
        <v>0</v>
      </c>
      <c r="P93" s="38">
        <f t="shared" si="42"/>
        <v>0</v>
      </c>
      <c r="Q93" s="39">
        <v>1</v>
      </c>
      <c r="R93" s="40">
        <f t="shared" si="43"/>
        <v>0</v>
      </c>
      <c r="S93" s="39">
        <v>1</v>
      </c>
      <c r="T93" s="41">
        <f t="shared" si="44"/>
        <v>0</v>
      </c>
      <c r="U93" s="42">
        <f t="shared" si="45"/>
        <v>0</v>
      </c>
      <c r="V93" s="43">
        <f t="shared" si="46"/>
        <v>0</v>
      </c>
      <c r="W93" s="197">
        <f t="shared" si="87"/>
        <v>11.25</v>
      </c>
      <c r="X93" s="44">
        <f t="shared" si="47"/>
        <v>0</v>
      </c>
      <c r="Y93" s="45">
        <f t="shared" si="48"/>
        <v>0</v>
      </c>
      <c r="Z93" s="46" t="s">
        <v>0</v>
      </c>
      <c r="AA93" s="39">
        <v>1</v>
      </c>
      <c r="AB93" s="47">
        <f t="shared" si="49"/>
        <v>0</v>
      </c>
      <c r="AC93" s="39">
        <v>1</v>
      </c>
      <c r="AD93" s="47">
        <f t="shared" si="50"/>
        <v>0</v>
      </c>
      <c r="AE93" s="39">
        <v>1</v>
      </c>
      <c r="AF93" s="47">
        <f t="shared" si="51"/>
        <v>0</v>
      </c>
      <c r="AG93" s="62"/>
      <c r="AH93" s="194">
        <f t="shared" si="88"/>
        <v>3</v>
      </c>
      <c r="AI93" s="49">
        <f t="shared" si="103"/>
        <v>0</v>
      </c>
      <c r="AJ93" s="50">
        <f t="shared" si="104"/>
        <v>0</v>
      </c>
      <c r="AK93" s="62"/>
      <c r="AL93" s="194">
        <f t="shared" si="117"/>
        <v>3</v>
      </c>
      <c r="AM93" s="49">
        <f t="shared" si="105"/>
        <v>0</v>
      </c>
      <c r="AN93" s="50">
        <f t="shared" si="106"/>
        <v>0</v>
      </c>
      <c r="AO93" s="48"/>
      <c r="AP93" s="49">
        <f t="shared" si="107"/>
        <v>0</v>
      </c>
      <c r="AQ93" s="50">
        <f t="shared" si="108"/>
        <v>0</v>
      </c>
      <c r="AR93" s="62"/>
      <c r="AS93" s="49">
        <f t="shared" si="109"/>
        <v>0</v>
      </c>
      <c r="AT93" s="50">
        <f t="shared" si="110"/>
        <v>0</v>
      </c>
      <c r="AU93" s="62"/>
      <c r="AV93" s="49">
        <f t="shared" si="111"/>
        <v>0</v>
      </c>
      <c r="AW93" s="50">
        <f t="shared" si="112"/>
        <v>0</v>
      </c>
      <c r="AX93" s="62"/>
      <c r="AY93" s="49">
        <f t="shared" si="113"/>
        <v>0</v>
      </c>
      <c r="AZ93" s="50">
        <f t="shared" si="114"/>
        <v>0</v>
      </c>
      <c r="BA93" s="62"/>
      <c r="BB93" s="49">
        <f t="shared" si="115"/>
        <v>0</v>
      </c>
      <c r="BC93" s="50">
        <f t="shared" si="116"/>
        <v>0</v>
      </c>
      <c r="BD93" s="51">
        <f t="shared" si="68"/>
        <v>0</v>
      </c>
    </row>
    <row r="94" spans="1:56" hidden="1">
      <c r="A94" s="32"/>
      <c r="B94" s="61"/>
      <c r="C94" s="33"/>
      <c r="D94" s="34"/>
      <c r="E94" s="35"/>
      <c r="F94" s="36"/>
      <c r="G94" s="73"/>
      <c r="H94" s="72"/>
      <c r="I94" s="74">
        <f>IF(H94=Tablas!$B$5,Tablas!$C$5,VLOOKUP(H94,Tablas!$B$5:$D$40,2,FALSE))</f>
        <v>1</v>
      </c>
      <c r="J94" s="71">
        <f>IF(I94=0,"",VLOOKUP(I94,Tablas!$C$5:$D$40,2,FALSE))</f>
        <v>0</v>
      </c>
      <c r="K94" s="37" t="str">
        <f t="shared" si="37"/>
        <v>0</v>
      </c>
      <c r="L94" s="38">
        <f t="shared" si="38"/>
        <v>0</v>
      </c>
      <c r="M94" s="38">
        <f t="shared" si="39"/>
        <v>0</v>
      </c>
      <c r="N94" s="38">
        <f t="shared" si="40"/>
        <v>0</v>
      </c>
      <c r="O94" s="38">
        <f t="shared" si="41"/>
        <v>0</v>
      </c>
      <c r="P94" s="38">
        <f t="shared" si="42"/>
        <v>0</v>
      </c>
      <c r="Q94" s="39">
        <v>1</v>
      </c>
      <c r="R94" s="40">
        <f t="shared" si="43"/>
        <v>0</v>
      </c>
      <c r="S94" s="39">
        <v>1</v>
      </c>
      <c r="T94" s="41">
        <f t="shared" si="44"/>
        <v>0</v>
      </c>
      <c r="U94" s="42">
        <f t="shared" si="45"/>
        <v>0</v>
      </c>
      <c r="V94" s="43">
        <f t="shared" si="46"/>
        <v>0</v>
      </c>
      <c r="W94" s="197">
        <f t="shared" si="87"/>
        <v>11.25</v>
      </c>
      <c r="X94" s="44">
        <f t="shared" si="47"/>
        <v>0</v>
      </c>
      <c r="Y94" s="45">
        <f t="shared" si="48"/>
        <v>0</v>
      </c>
      <c r="Z94" s="46" t="s">
        <v>0</v>
      </c>
      <c r="AA94" s="39">
        <v>1</v>
      </c>
      <c r="AB94" s="47">
        <f t="shared" si="49"/>
        <v>0</v>
      </c>
      <c r="AC94" s="39">
        <v>1</v>
      </c>
      <c r="AD94" s="47">
        <f t="shared" si="50"/>
        <v>0</v>
      </c>
      <c r="AE94" s="39">
        <v>1</v>
      </c>
      <c r="AF94" s="47">
        <f t="shared" si="51"/>
        <v>0</v>
      </c>
      <c r="AG94" s="62"/>
      <c r="AH94" s="194">
        <f t="shared" si="88"/>
        <v>3</v>
      </c>
      <c r="AI94" s="49">
        <f t="shared" si="103"/>
        <v>0</v>
      </c>
      <c r="AJ94" s="50">
        <f t="shared" si="104"/>
        <v>0</v>
      </c>
      <c r="AK94" s="62"/>
      <c r="AL94" s="194">
        <f t="shared" si="117"/>
        <v>3</v>
      </c>
      <c r="AM94" s="49">
        <f t="shared" si="105"/>
        <v>0</v>
      </c>
      <c r="AN94" s="50">
        <f t="shared" si="106"/>
        <v>0</v>
      </c>
      <c r="AO94" s="48"/>
      <c r="AP94" s="49">
        <f t="shared" si="107"/>
        <v>0</v>
      </c>
      <c r="AQ94" s="50">
        <f t="shared" si="108"/>
        <v>0</v>
      </c>
      <c r="AR94" s="62"/>
      <c r="AS94" s="49">
        <f t="shared" si="109"/>
        <v>0</v>
      </c>
      <c r="AT94" s="50">
        <f t="shared" si="110"/>
        <v>0</v>
      </c>
      <c r="AU94" s="62"/>
      <c r="AV94" s="49">
        <f t="shared" si="111"/>
        <v>0</v>
      </c>
      <c r="AW94" s="50">
        <f t="shared" si="112"/>
        <v>0</v>
      </c>
      <c r="AX94" s="62"/>
      <c r="AY94" s="49">
        <f t="shared" si="113"/>
        <v>0</v>
      </c>
      <c r="AZ94" s="50">
        <f t="shared" si="114"/>
        <v>0</v>
      </c>
      <c r="BA94" s="62"/>
      <c r="BB94" s="49">
        <f t="shared" si="115"/>
        <v>0</v>
      </c>
      <c r="BC94" s="50">
        <f t="shared" si="116"/>
        <v>0</v>
      </c>
      <c r="BD94" s="51">
        <f t="shared" si="68"/>
        <v>0</v>
      </c>
    </row>
    <row r="95" spans="1:56" hidden="1">
      <c r="A95" s="32"/>
      <c r="B95" s="61"/>
      <c r="C95" s="33"/>
      <c r="D95" s="34"/>
      <c r="E95" s="35"/>
      <c r="F95" s="36"/>
      <c r="G95" s="73"/>
      <c r="H95" s="72"/>
      <c r="I95" s="74">
        <f>IF(H95=Tablas!$B$5,Tablas!$C$5,VLOOKUP(H95,Tablas!$B$5:$D$40,2,FALSE))</f>
        <v>1</v>
      </c>
      <c r="J95" s="71">
        <f>IF(I95=0,"",VLOOKUP(I95,Tablas!$C$5:$D$40,2,FALSE))</f>
        <v>0</v>
      </c>
      <c r="K95" s="37" t="str">
        <f t="shared" si="37"/>
        <v>0</v>
      </c>
      <c r="L95" s="38">
        <f t="shared" si="38"/>
        <v>0</v>
      </c>
      <c r="M95" s="38">
        <f t="shared" si="39"/>
        <v>0</v>
      </c>
      <c r="N95" s="38">
        <f t="shared" si="40"/>
        <v>0</v>
      </c>
      <c r="O95" s="38">
        <f t="shared" si="41"/>
        <v>0</v>
      </c>
      <c r="P95" s="38">
        <f t="shared" si="42"/>
        <v>0</v>
      </c>
      <c r="Q95" s="39">
        <v>1</v>
      </c>
      <c r="R95" s="40">
        <f t="shared" si="43"/>
        <v>0</v>
      </c>
      <c r="S95" s="39">
        <v>1</v>
      </c>
      <c r="T95" s="41">
        <f t="shared" si="44"/>
        <v>0</v>
      </c>
      <c r="U95" s="42">
        <f t="shared" si="45"/>
        <v>0</v>
      </c>
      <c r="V95" s="43">
        <f t="shared" si="46"/>
        <v>0</v>
      </c>
      <c r="W95" s="197">
        <f t="shared" si="87"/>
        <v>11.25</v>
      </c>
      <c r="X95" s="44">
        <f t="shared" si="47"/>
        <v>0</v>
      </c>
      <c r="Y95" s="45">
        <f t="shared" si="48"/>
        <v>0</v>
      </c>
      <c r="Z95" s="46" t="s">
        <v>0</v>
      </c>
      <c r="AA95" s="39">
        <v>1</v>
      </c>
      <c r="AB95" s="47">
        <f t="shared" si="49"/>
        <v>0</v>
      </c>
      <c r="AC95" s="39">
        <v>1</v>
      </c>
      <c r="AD95" s="47">
        <f t="shared" si="50"/>
        <v>0</v>
      </c>
      <c r="AE95" s="39">
        <v>1</v>
      </c>
      <c r="AF95" s="47">
        <f t="shared" si="51"/>
        <v>0</v>
      </c>
      <c r="AG95" s="62"/>
      <c r="AH95" s="194">
        <f t="shared" si="88"/>
        <v>3</v>
      </c>
      <c r="AI95" s="49">
        <f t="shared" si="103"/>
        <v>0</v>
      </c>
      <c r="AJ95" s="50">
        <f t="shared" si="104"/>
        <v>0</v>
      </c>
      <c r="AK95" s="62"/>
      <c r="AL95" s="194">
        <f t="shared" si="117"/>
        <v>3</v>
      </c>
      <c r="AM95" s="49">
        <f t="shared" si="105"/>
        <v>0</v>
      </c>
      <c r="AN95" s="50">
        <f t="shared" si="106"/>
        <v>0</v>
      </c>
      <c r="AO95" s="48"/>
      <c r="AP95" s="49">
        <f t="shared" si="107"/>
        <v>0</v>
      </c>
      <c r="AQ95" s="50">
        <f t="shared" si="108"/>
        <v>0</v>
      </c>
      <c r="AR95" s="62"/>
      <c r="AS95" s="49">
        <f t="shared" si="109"/>
        <v>0</v>
      </c>
      <c r="AT95" s="50">
        <f t="shared" si="110"/>
        <v>0</v>
      </c>
      <c r="AU95" s="62"/>
      <c r="AV95" s="49">
        <f t="shared" si="111"/>
        <v>0</v>
      </c>
      <c r="AW95" s="50">
        <f t="shared" si="112"/>
        <v>0</v>
      </c>
      <c r="AX95" s="62"/>
      <c r="AY95" s="49">
        <f t="shared" si="113"/>
        <v>0</v>
      </c>
      <c r="AZ95" s="50">
        <f t="shared" si="114"/>
        <v>0</v>
      </c>
      <c r="BA95" s="62"/>
      <c r="BB95" s="49">
        <f t="shared" si="115"/>
        <v>0</v>
      </c>
      <c r="BC95" s="50">
        <f t="shared" si="116"/>
        <v>0</v>
      </c>
      <c r="BD95" s="51">
        <f t="shared" si="68"/>
        <v>0</v>
      </c>
    </row>
    <row r="96" spans="1:56" hidden="1">
      <c r="A96" s="32"/>
      <c r="B96" s="61"/>
      <c r="C96" s="33"/>
      <c r="D96" s="34"/>
      <c r="E96" s="35"/>
      <c r="F96" s="36"/>
      <c r="G96" s="73"/>
      <c r="H96" s="72"/>
      <c r="I96" s="74">
        <f>IF(H96=Tablas!$B$5,Tablas!$C$5,VLOOKUP(H96,Tablas!$B$5:$D$40,2,FALSE))</f>
        <v>1</v>
      </c>
      <c r="J96" s="71">
        <f>IF(I96=0,"",VLOOKUP(I96,Tablas!$C$5:$D$40,2,FALSE))</f>
        <v>0</v>
      </c>
      <c r="K96" s="37" t="str">
        <f t="shared" si="37"/>
        <v>0</v>
      </c>
      <c r="L96" s="38">
        <f t="shared" si="38"/>
        <v>0</v>
      </c>
      <c r="M96" s="38">
        <f t="shared" si="39"/>
        <v>0</v>
      </c>
      <c r="N96" s="38">
        <f t="shared" si="40"/>
        <v>0</v>
      </c>
      <c r="O96" s="38">
        <f t="shared" si="41"/>
        <v>0</v>
      </c>
      <c r="P96" s="38">
        <f t="shared" si="42"/>
        <v>0</v>
      </c>
      <c r="Q96" s="39">
        <v>1</v>
      </c>
      <c r="R96" s="40">
        <f t="shared" si="43"/>
        <v>0</v>
      </c>
      <c r="S96" s="39">
        <v>1</v>
      </c>
      <c r="T96" s="41">
        <f t="shared" si="44"/>
        <v>0</v>
      </c>
      <c r="U96" s="42">
        <f t="shared" si="45"/>
        <v>0</v>
      </c>
      <c r="V96" s="43">
        <f t="shared" si="46"/>
        <v>0</v>
      </c>
      <c r="W96" s="197">
        <f t="shared" si="87"/>
        <v>11.25</v>
      </c>
      <c r="X96" s="44">
        <f t="shared" si="47"/>
        <v>0</v>
      </c>
      <c r="Y96" s="45">
        <f t="shared" si="48"/>
        <v>0</v>
      </c>
      <c r="Z96" s="46" t="s">
        <v>0</v>
      </c>
      <c r="AA96" s="39">
        <v>1</v>
      </c>
      <c r="AB96" s="47">
        <f t="shared" si="49"/>
        <v>0</v>
      </c>
      <c r="AC96" s="39">
        <v>1</v>
      </c>
      <c r="AD96" s="47">
        <f t="shared" si="50"/>
        <v>0</v>
      </c>
      <c r="AE96" s="39">
        <v>1</v>
      </c>
      <c r="AF96" s="47">
        <f t="shared" si="51"/>
        <v>0</v>
      </c>
      <c r="AG96" s="62"/>
      <c r="AH96" s="194">
        <f t="shared" si="88"/>
        <v>3</v>
      </c>
      <c r="AI96" s="49">
        <f t="shared" si="103"/>
        <v>0</v>
      </c>
      <c r="AJ96" s="50">
        <f t="shared" si="104"/>
        <v>0</v>
      </c>
      <c r="AK96" s="62"/>
      <c r="AL96" s="194">
        <f t="shared" si="117"/>
        <v>3</v>
      </c>
      <c r="AM96" s="49">
        <f t="shared" si="105"/>
        <v>0</v>
      </c>
      <c r="AN96" s="50">
        <f t="shared" si="106"/>
        <v>0</v>
      </c>
      <c r="AO96" s="48"/>
      <c r="AP96" s="49">
        <f t="shared" si="107"/>
        <v>0</v>
      </c>
      <c r="AQ96" s="50">
        <f t="shared" si="108"/>
        <v>0</v>
      </c>
      <c r="AR96" s="62"/>
      <c r="AS96" s="49">
        <f t="shared" si="109"/>
        <v>0</v>
      </c>
      <c r="AT96" s="50">
        <f t="shared" si="110"/>
        <v>0</v>
      </c>
      <c r="AU96" s="62"/>
      <c r="AV96" s="49">
        <f t="shared" si="111"/>
        <v>0</v>
      </c>
      <c r="AW96" s="50">
        <f t="shared" si="112"/>
        <v>0</v>
      </c>
      <c r="AX96" s="62"/>
      <c r="AY96" s="49">
        <f t="shared" si="113"/>
        <v>0</v>
      </c>
      <c r="AZ96" s="50">
        <f t="shared" si="114"/>
        <v>0</v>
      </c>
      <c r="BA96" s="62"/>
      <c r="BB96" s="49">
        <f t="shared" si="115"/>
        <v>0</v>
      </c>
      <c r="BC96" s="50">
        <f t="shared" si="116"/>
        <v>0</v>
      </c>
      <c r="BD96" s="51">
        <f t="shared" si="68"/>
        <v>0</v>
      </c>
    </row>
    <row r="97" spans="1:56" hidden="1">
      <c r="A97" s="32"/>
      <c r="B97" s="61"/>
      <c r="C97" s="33"/>
      <c r="D97" s="34"/>
      <c r="E97" s="35"/>
      <c r="F97" s="36"/>
      <c r="G97" s="73"/>
      <c r="H97" s="72"/>
      <c r="I97" s="74">
        <f>IF(H97=Tablas!$B$5,Tablas!$C$5,VLOOKUP(H97,Tablas!$B$5:$D$40,2,FALSE))</f>
        <v>1</v>
      </c>
      <c r="J97" s="71">
        <f>IF(I97=0,"",VLOOKUP(I97,Tablas!$C$5:$D$40,2,FALSE))</f>
        <v>0</v>
      </c>
      <c r="K97" s="37" t="str">
        <f t="shared" si="37"/>
        <v>0</v>
      </c>
      <c r="L97" s="38">
        <f t="shared" si="38"/>
        <v>0</v>
      </c>
      <c r="M97" s="38">
        <f t="shared" si="39"/>
        <v>0</v>
      </c>
      <c r="N97" s="38">
        <f t="shared" si="40"/>
        <v>0</v>
      </c>
      <c r="O97" s="38">
        <f t="shared" si="41"/>
        <v>0</v>
      </c>
      <c r="P97" s="38">
        <f t="shared" si="42"/>
        <v>0</v>
      </c>
      <c r="Q97" s="39">
        <v>1</v>
      </c>
      <c r="R97" s="40">
        <f t="shared" si="43"/>
        <v>0</v>
      </c>
      <c r="S97" s="39">
        <v>1</v>
      </c>
      <c r="T97" s="41">
        <f t="shared" si="44"/>
        <v>0</v>
      </c>
      <c r="U97" s="42">
        <f t="shared" si="45"/>
        <v>0</v>
      </c>
      <c r="V97" s="43">
        <f t="shared" si="46"/>
        <v>0</v>
      </c>
      <c r="W97" s="197">
        <f t="shared" si="87"/>
        <v>11.25</v>
      </c>
      <c r="X97" s="44">
        <f t="shared" si="47"/>
        <v>0</v>
      </c>
      <c r="Y97" s="45">
        <f t="shared" si="48"/>
        <v>0</v>
      </c>
      <c r="Z97" s="46" t="s">
        <v>0</v>
      </c>
      <c r="AA97" s="39">
        <v>1</v>
      </c>
      <c r="AB97" s="47">
        <f t="shared" si="49"/>
        <v>0</v>
      </c>
      <c r="AC97" s="39">
        <v>1</v>
      </c>
      <c r="AD97" s="47">
        <f t="shared" si="50"/>
        <v>0</v>
      </c>
      <c r="AE97" s="39">
        <v>1</v>
      </c>
      <c r="AF97" s="47">
        <f t="shared" si="51"/>
        <v>0</v>
      </c>
      <c r="AG97" s="62"/>
      <c r="AH97" s="194">
        <f t="shared" si="88"/>
        <v>3</v>
      </c>
      <c r="AI97" s="49">
        <f t="shared" si="103"/>
        <v>0</v>
      </c>
      <c r="AJ97" s="50">
        <f t="shared" si="104"/>
        <v>0</v>
      </c>
      <c r="AK97" s="62"/>
      <c r="AL97" s="194">
        <f t="shared" si="117"/>
        <v>3</v>
      </c>
      <c r="AM97" s="49">
        <f t="shared" si="105"/>
        <v>0</v>
      </c>
      <c r="AN97" s="50">
        <f t="shared" si="106"/>
        <v>0</v>
      </c>
      <c r="AO97" s="48"/>
      <c r="AP97" s="49">
        <f t="shared" si="107"/>
        <v>0</v>
      </c>
      <c r="AQ97" s="50">
        <f t="shared" si="108"/>
        <v>0</v>
      </c>
      <c r="AR97" s="62"/>
      <c r="AS97" s="49">
        <f t="shared" si="109"/>
        <v>0</v>
      </c>
      <c r="AT97" s="50">
        <f t="shared" si="110"/>
        <v>0</v>
      </c>
      <c r="AU97" s="62"/>
      <c r="AV97" s="49">
        <f t="shared" si="111"/>
        <v>0</v>
      </c>
      <c r="AW97" s="50">
        <f t="shared" si="112"/>
        <v>0</v>
      </c>
      <c r="AX97" s="62"/>
      <c r="AY97" s="49">
        <f t="shared" si="113"/>
        <v>0</v>
      </c>
      <c r="AZ97" s="50">
        <f t="shared" si="114"/>
        <v>0</v>
      </c>
      <c r="BA97" s="62"/>
      <c r="BB97" s="49">
        <f t="shared" si="115"/>
        <v>0</v>
      </c>
      <c r="BC97" s="50">
        <f t="shared" si="116"/>
        <v>0</v>
      </c>
      <c r="BD97" s="51">
        <f t="shared" si="68"/>
        <v>0</v>
      </c>
    </row>
    <row r="98" spans="1:56" hidden="1">
      <c r="A98" s="32"/>
      <c r="B98" s="61"/>
      <c r="C98" s="33"/>
      <c r="D98" s="34"/>
      <c r="E98" s="35"/>
      <c r="F98" s="36"/>
      <c r="G98" s="73"/>
      <c r="H98" s="72"/>
      <c r="I98" s="74">
        <f>IF(H98=Tablas!$B$5,Tablas!$C$5,VLOOKUP(H98,Tablas!$B$5:$D$40,2,FALSE))</f>
        <v>1</v>
      </c>
      <c r="J98" s="71">
        <f>IF(I98=0,"",VLOOKUP(I98,Tablas!$C$5:$D$40,2,FALSE))</f>
        <v>0</v>
      </c>
      <c r="K98" s="37" t="str">
        <f t="shared" si="37"/>
        <v>0</v>
      </c>
      <c r="L98" s="38">
        <f t="shared" si="38"/>
        <v>0</v>
      </c>
      <c r="M98" s="38">
        <f t="shared" si="39"/>
        <v>0</v>
      </c>
      <c r="N98" s="38">
        <f t="shared" si="40"/>
        <v>0</v>
      </c>
      <c r="O98" s="38">
        <f t="shared" si="41"/>
        <v>0</v>
      </c>
      <c r="P98" s="38">
        <f t="shared" si="42"/>
        <v>0</v>
      </c>
      <c r="Q98" s="39">
        <v>1</v>
      </c>
      <c r="R98" s="40">
        <f t="shared" si="43"/>
        <v>0</v>
      </c>
      <c r="S98" s="39">
        <v>1</v>
      </c>
      <c r="T98" s="41">
        <f t="shared" si="44"/>
        <v>0</v>
      </c>
      <c r="U98" s="42">
        <f t="shared" si="45"/>
        <v>0</v>
      </c>
      <c r="V98" s="43">
        <f t="shared" si="46"/>
        <v>0</v>
      </c>
      <c r="W98" s="197">
        <f t="shared" si="87"/>
        <v>11.25</v>
      </c>
      <c r="X98" s="44">
        <f t="shared" si="47"/>
        <v>0</v>
      </c>
      <c r="Y98" s="45">
        <f t="shared" si="48"/>
        <v>0</v>
      </c>
      <c r="Z98" s="46" t="s">
        <v>0</v>
      </c>
      <c r="AA98" s="39">
        <v>1</v>
      </c>
      <c r="AB98" s="47">
        <f t="shared" si="49"/>
        <v>0</v>
      </c>
      <c r="AC98" s="39">
        <v>1</v>
      </c>
      <c r="AD98" s="47">
        <f t="shared" si="50"/>
        <v>0</v>
      </c>
      <c r="AE98" s="39">
        <v>1</v>
      </c>
      <c r="AF98" s="47">
        <f t="shared" si="51"/>
        <v>0</v>
      </c>
      <c r="AG98" s="62"/>
      <c r="AH98" s="194">
        <f t="shared" si="88"/>
        <v>3</v>
      </c>
      <c r="AI98" s="49">
        <f t="shared" si="103"/>
        <v>0</v>
      </c>
      <c r="AJ98" s="50">
        <f t="shared" si="104"/>
        <v>0</v>
      </c>
      <c r="AK98" s="62"/>
      <c r="AL98" s="194">
        <f t="shared" si="117"/>
        <v>3</v>
      </c>
      <c r="AM98" s="49">
        <f t="shared" si="105"/>
        <v>0</v>
      </c>
      <c r="AN98" s="50">
        <f t="shared" si="106"/>
        <v>0</v>
      </c>
      <c r="AO98" s="48"/>
      <c r="AP98" s="49">
        <f t="shared" si="107"/>
        <v>0</v>
      </c>
      <c r="AQ98" s="50">
        <f t="shared" si="108"/>
        <v>0</v>
      </c>
      <c r="AR98" s="62"/>
      <c r="AS98" s="49">
        <f t="shared" si="109"/>
        <v>0</v>
      </c>
      <c r="AT98" s="50">
        <f t="shared" si="110"/>
        <v>0</v>
      </c>
      <c r="AU98" s="62"/>
      <c r="AV98" s="49">
        <f t="shared" si="111"/>
        <v>0</v>
      </c>
      <c r="AW98" s="50">
        <f t="shared" si="112"/>
        <v>0</v>
      </c>
      <c r="AX98" s="62"/>
      <c r="AY98" s="49">
        <f t="shared" si="113"/>
        <v>0</v>
      </c>
      <c r="AZ98" s="50">
        <f t="shared" si="114"/>
        <v>0</v>
      </c>
      <c r="BA98" s="62"/>
      <c r="BB98" s="49">
        <f t="shared" si="115"/>
        <v>0</v>
      </c>
      <c r="BC98" s="50">
        <f t="shared" si="116"/>
        <v>0</v>
      </c>
      <c r="BD98" s="51">
        <f t="shared" si="68"/>
        <v>0</v>
      </c>
    </row>
    <row r="99" spans="1:56" hidden="1">
      <c r="A99" s="32"/>
      <c r="B99" s="61"/>
      <c r="C99" s="33"/>
      <c r="D99" s="34"/>
      <c r="E99" s="35"/>
      <c r="F99" s="36"/>
      <c r="G99" s="73"/>
      <c r="H99" s="72"/>
      <c r="I99" s="74">
        <f>IF(H99=Tablas!$B$5,Tablas!$C$5,VLOOKUP(H99,Tablas!$B$5:$D$40,2,FALSE))</f>
        <v>1</v>
      </c>
      <c r="J99" s="71">
        <f>IF(I99=0,"",VLOOKUP(I99,Tablas!$C$5:$D$40,2,FALSE))</f>
        <v>0</v>
      </c>
      <c r="K99" s="37" t="str">
        <f t="shared" si="37"/>
        <v>0</v>
      </c>
      <c r="L99" s="38">
        <f t="shared" si="38"/>
        <v>0</v>
      </c>
      <c r="M99" s="38">
        <f t="shared" si="39"/>
        <v>0</v>
      </c>
      <c r="N99" s="38">
        <f t="shared" si="40"/>
        <v>0</v>
      </c>
      <c r="O99" s="38">
        <f t="shared" si="41"/>
        <v>0</v>
      </c>
      <c r="P99" s="38">
        <f t="shared" si="42"/>
        <v>0</v>
      </c>
      <c r="Q99" s="39">
        <v>1</v>
      </c>
      <c r="R99" s="40">
        <f t="shared" si="43"/>
        <v>0</v>
      </c>
      <c r="S99" s="39">
        <v>1</v>
      </c>
      <c r="T99" s="41">
        <f t="shared" si="44"/>
        <v>0</v>
      </c>
      <c r="U99" s="42">
        <f t="shared" si="45"/>
        <v>0</v>
      </c>
      <c r="V99" s="43">
        <f t="shared" si="46"/>
        <v>0</v>
      </c>
      <c r="W99" s="197">
        <f t="shared" si="87"/>
        <v>11.25</v>
      </c>
      <c r="X99" s="44">
        <f t="shared" si="47"/>
        <v>0</v>
      </c>
      <c r="Y99" s="45">
        <f t="shared" si="48"/>
        <v>0</v>
      </c>
      <c r="Z99" s="46" t="s">
        <v>0</v>
      </c>
      <c r="AA99" s="39">
        <v>1</v>
      </c>
      <c r="AB99" s="47">
        <f t="shared" si="49"/>
        <v>0</v>
      </c>
      <c r="AC99" s="39">
        <v>1</v>
      </c>
      <c r="AD99" s="47">
        <f t="shared" si="50"/>
        <v>0</v>
      </c>
      <c r="AE99" s="39">
        <v>1</v>
      </c>
      <c r="AF99" s="47">
        <f t="shared" si="51"/>
        <v>0</v>
      </c>
      <c r="AG99" s="62"/>
      <c r="AH99" s="194">
        <f t="shared" si="88"/>
        <v>3</v>
      </c>
      <c r="AI99" s="49">
        <f t="shared" si="103"/>
        <v>0</v>
      </c>
      <c r="AJ99" s="50">
        <f t="shared" si="104"/>
        <v>0</v>
      </c>
      <c r="AK99" s="62"/>
      <c r="AL99" s="194">
        <f t="shared" si="117"/>
        <v>3</v>
      </c>
      <c r="AM99" s="49">
        <f t="shared" si="105"/>
        <v>0</v>
      </c>
      <c r="AN99" s="50">
        <f t="shared" si="106"/>
        <v>0</v>
      </c>
      <c r="AO99" s="48"/>
      <c r="AP99" s="49">
        <f t="shared" si="107"/>
        <v>0</v>
      </c>
      <c r="AQ99" s="50">
        <f t="shared" si="108"/>
        <v>0</v>
      </c>
      <c r="AR99" s="62"/>
      <c r="AS99" s="49">
        <f t="shared" si="109"/>
        <v>0</v>
      </c>
      <c r="AT99" s="50">
        <f t="shared" si="110"/>
        <v>0</v>
      </c>
      <c r="AU99" s="62"/>
      <c r="AV99" s="49">
        <f t="shared" si="111"/>
        <v>0</v>
      </c>
      <c r="AW99" s="50">
        <f t="shared" si="112"/>
        <v>0</v>
      </c>
      <c r="AX99" s="62"/>
      <c r="AY99" s="49">
        <f t="shared" si="113"/>
        <v>0</v>
      </c>
      <c r="AZ99" s="50">
        <f t="shared" si="114"/>
        <v>0</v>
      </c>
      <c r="BA99" s="62"/>
      <c r="BB99" s="49">
        <f t="shared" si="115"/>
        <v>0</v>
      </c>
      <c r="BC99" s="50">
        <f t="shared" si="116"/>
        <v>0</v>
      </c>
      <c r="BD99" s="51">
        <f t="shared" si="68"/>
        <v>0</v>
      </c>
    </row>
    <row r="100" spans="1:56" hidden="1">
      <c r="A100" s="32"/>
      <c r="B100" s="61"/>
      <c r="C100" s="33"/>
      <c r="D100" s="34"/>
      <c r="E100" s="35"/>
      <c r="F100" s="36"/>
      <c r="G100" s="73"/>
      <c r="H100" s="72"/>
      <c r="I100" s="74">
        <f>IF(H100=Tablas!$B$5,Tablas!$C$5,VLOOKUP(H100,Tablas!$B$5:$D$40,2,FALSE))</f>
        <v>1</v>
      </c>
      <c r="J100" s="71">
        <f>IF(I100=0,"",VLOOKUP(I100,Tablas!$C$5:$D$40,2,FALSE))</f>
        <v>0</v>
      </c>
      <c r="K100" s="37" t="str">
        <f t="shared" si="37"/>
        <v>0</v>
      </c>
      <c r="L100" s="38">
        <f t="shared" si="38"/>
        <v>0</v>
      </c>
      <c r="M100" s="38">
        <f t="shared" si="39"/>
        <v>0</v>
      </c>
      <c r="N100" s="38">
        <f t="shared" si="40"/>
        <v>0</v>
      </c>
      <c r="O100" s="38">
        <f t="shared" si="41"/>
        <v>0</v>
      </c>
      <c r="P100" s="38">
        <f t="shared" si="42"/>
        <v>0</v>
      </c>
      <c r="Q100" s="39">
        <v>1</v>
      </c>
      <c r="R100" s="40">
        <f t="shared" si="43"/>
        <v>0</v>
      </c>
      <c r="S100" s="39">
        <v>1</v>
      </c>
      <c r="T100" s="41">
        <f t="shared" si="44"/>
        <v>0</v>
      </c>
      <c r="U100" s="42">
        <f t="shared" si="45"/>
        <v>0</v>
      </c>
      <c r="V100" s="43">
        <f t="shared" si="46"/>
        <v>0</v>
      </c>
      <c r="W100" s="197">
        <f t="shared" si="87"/>
        <v>11.25</v>
      </c>
      <c r="X100" s="44">
        <f t="shared" si="47"/>
        <v>0</v>
      </c>
      <c r="Y100" s="45">
        <f t="shared" si="48"/>
        <v>0</v>
      </c>
      <c r="Z100" s="46" t="s">
        <v>0</v>
      </c>
      <c r="AA100" s="39">
        <v>1</v>
      </c>
      <c r="AB100" s="47">
        <f t="shared" si="49"/>
        <v>0</v>
      </c>
      <c r="AC100" s="39">
        <v>1</v>
      </c>
      <c r="AD100" s="47">
        <f t="shared" si="50"/>
        <v>0</v>
      </c>
      <c r="AE100" s="39">
        <v>1</v>
      </c>
      <c r="AF100" s="47">
        <f t="shared" si="51"/>
        <v>0</v>
      </c>
      <c r="AG100" s="62"/>
      <c r="AH100" s="194">
        <f t="shared" si="88"/>
        <v>3</v>
      </c>
      <c r="AI100" s="49">
        <f t="shared" si="103"/>
        <v>0</v>
      </c>
      <c r="AJ100" s="50">
        <f t="shared" si="104"/>
        <v>0</v>
      </c>
      <c r="AK100" s="62"/>
      <c r="AL100" s="194">
        <f t="shared" si="117"/>
        <v>3</v>
      </c>
      <c r="AM100" s="49">
        <f t="shared" si="105"/>
        <v>0</v>
      </c>
      <c r="AN100" s="50">
        <f t="shared" si="106"/>
        <v>0</v>
      </c>
      <c r="AO100" s="48"/>
      <c r="AP100" s="49">
        <f t="shared" si="107"/>
        <v>0</v>
      </c>
      <c r="AQ100" s="50">
        <f t="shared" si="108"/>
        <v>0</v>
      </c>
      <c r="AR100" s="62"/>
      <c r="AS100" s="49">
        <f t="shared" si="109"/>
        <v>0</v>
      </c>
      <c r="AT100" s="50">
        <f t="shared" si="110"/>
        <v>0</v>
      </c>
      <c r="AU100" s="62"/>
      <c r="AV100" s="49">
        <f t="shared" si="111"/>
        <v>0</v>
      </c>
      <c r="AW100" s="50">
        <f t="shared" si="112"/>
        <v>0</v>
      </c>
      <c r="AX100" s="62"/>
      <c r="AY100" s="49">
        <f t="shared" si="113"/>
        <v>0</v>
      </c>
      <c r="AZ100" s="50">
        <f t="shared" si="114"/>
        <v>0</v>
      </c>
      <c r="BA100" s="62"/>
      <c r="BB100" s="49">
        <f t="shared" si="115"/>
        <v>0</v>
      </c>
      <c r="BC100" s="50">
        <f t="shared" si="116"/>
        <v>0</v>
      </c>
      <c r="BD100" s="51">
        <f t="shared" si="68"/>
        <v>0</v>
      </c>
    </row>
    <row r="101" spans="1:56" hidden="1">
      <c r="A101" s="32"/>
      <c r="B101" s="61"/>
      <c r="C101" s="33"/>
      <c r="D101" s="34"/>
      <c r="E101" s="35"/>
      <c r="F101" s="36"/>
      <c r="G101" s="73"/>
      <c r="H101" s="72"/>
      <c r="I101" s="74">
        <f>IF(H101=Tablas!$B$5,Tablas!$C$5,VLOOKUP(H101,Tablas!$B$5:$D$40,2,FALSE))</f>
        <v>1</v>
      </c>
      <c r="J101" s="71">
        <f>IF(I101=0,"",VLOOKUP(I101,Tablas!$C$5:$D$40,2,FALSE))</f>
        <v>0</v>
      </c>
      <c r="K101" s="37" t="str">
        <f t="shared" si="37"/>
        <v>0</v>
      </c>
      <c r="L101" s="38">
        <f t="shared" si="38"/>
        <v>0</v>
      </c>
      <c r="M101" s="38">
        <f t="shared" si="39"/>
        <v>0</v>
      </c>
      <c r="N101" s="38">
        <f t="shared" si="40"/>
        <v>0</v>
      </c>
      <c r="O101" s="38">
        <f t="shared" si="41"/>
        <v>0</v>
      </c>
      <c r="P101" s="38">
        <f t="shared" si="42"/>
        <v>0</v>
      </c>
      <c r="Q101" s="39">
        <v>1</v>
      </c>
      <c r="R101" s="40">
        <f t="shared" si="43"/>
        <v>0</v>
      </c>
      <c r="S101" s="39">
        <v>1</v>
      </c>
      <c r="T101" s="41">
        <f t="shared" si="44"/>
        <v>0</v>
      </c>
      <c r="U101" s="42">
        <f t="shared" si="45"/>
        <v>0</v>
      </c>
      <c r="V101" s="43">
        <f t="shared" si="46"/>
        <v>0</v>
      </c>
      <c r="W101" s="197">
        <f t="shared" si="87"/>
        <v>11.25</v>
      </c>
      <c r="X101" s="44">
        <f t="shared" si="47"/>
        <v>0</v>
      </c>
      <c r="Y101" s="45">
        <f t="shared" si="48"/>
        <v>0</v>
      </c>
      <c r="Z101" s="46" t="s">
        <v>0</v>
      </c>
      <c r="AA101" s="39">
        <v>1</v>
      </c>
      <c r="AB101" s="47">
        <f t="shared" si="49"/>
        <v>0</v>
      </c>
      <c r="AC101" s="39">
        <v>1</v>
      </c>
      <c r="AD101" s="47">
        <f t="shared" si="50"/>
        <v>0</v>
      </c>
      <c r="AE101" s="39">
        <v>1</v>
      </c>
      <c r="AF101" s="47">
        <f t="shared" si="51"/>
        <v>0</v>
      </c>
      <c r="AG101" s="62"/>
      <c r="AH101" s="194">
        <f t="shared" si="88"/>
        <v>3</v>
      </c>
      <c r="AI101" s="49">
        <f t="shared" si="103"/>
        <v>0</v>
      </c>
      <c r="AJ101" s="50">
        <f t="shared" si="104"/>
        <v>0</v>
      </c>
      <c r="AK101" s="62"/>
      <c r="AL101" s="194">
        <f t="shared" si="117"/>
        <v>3</v>
      </c>
      <c r="AM101" s="49">
        <f t="shared" si="105"/>
        <v>0</v>
      </c>
      <c r="AN101" s="50">
        <f t="shared" si="106"/>
        <v>0</v>
      </c>
      <c r="AO101" s="48"/>
      <c r="AP101" s="49">
        <f t="shared" si="107"/>
        <v>0</v>
      </c>
      <c r="AQ101" s="50">
        <f t="shared" si="108"/>
        <v>0</v>
      </c>
      <c r="AR101" s="62"/>
      <c r="AS101" s="49">
        <f t="shared" si="109"/>
        <v>0</v>
      </c>
      <c r="AT101" s="50">
        <f t="shared" si="110"/>
        <v>0</v>
      </c>
      <c r="AU101" s="62"/>
      <c r="AV101" s="49">
        <f t="shared" si="111"/>
        <v>0</v>
      </c>
      <c r="AW101" s="50">
        <f t="shared" si="112"/>
        <v>0</v>
      </c>
      <c r="AX101" s="62"/>
      <c r="AY101" s="49">
        <f t="shared" si="113"/>
        <v>0</v>
      </c>
      <c r="AZ101" s="50">
        <f t="shared" si="114"/>
        <v>0</v>
      </c>
      <c r="BA101" s="62"/>
      <c r="BB101" s="49">
        <f t="shared" si="115"/>
        <v>0</v>
      </c>
      <c r="BC101" s="50">
        <f t="shared" si="116"/>
        <v>0</v>
      </c>
      <c r="BD101" s="51">
        <f t="shared" si="68"/>
        <v>0</v>
      </c>
    </row>
    <row r="102" spans="1:56" hidden="1">
      <c r="A102" s="32"/>
      <c r="B102" s="61"/>
      <c r="C102" s="33"/>
      <c r="D102" s="34"/>
      <c r="E102" s="35"/>
      <c r="F102" s="36"/>
      <c r="G102" s="73"/>
      <c r="H102" s="72"/>
      <c r="I102" s="74">
        <f>IF(H102=Tablas!$B$5,Tablas!$C$5,VLOOKUP(H102,Tablas!$B$5:$D$40,2,FALSE))</f>
        <v>1</v>
      </c>
      <c r="J102" s="71">
        <f>IF(I102=0,"",VLOOKUP(I102,Tablas!$C$5:$D$40,2,FALSE))</f>
        <v>0</v>
      </c>
      <c r="K102" s="37" t="str">
        <f t="shared" si="37"/>
        <v>0</v>
      </c>
      <c r="L102" s="38">
        <f t="shared" si="38"/>
        <v>0</v>
      </c>
      <c r="M102" s="38">
        <f t="shared" si="39"/>
        <v>0</v>
      </c>
      <c r="N102" s="38">
        <f t="shared" si="40"/>
        <v>0</v>
      </c>
      <c r="O102" s="38">
        <f t="shared" si="41"/>
        <v>0</v>
      </c>
      <c r="P102" s="38">
        <f t="shared" si="42"/>
        <v>0</v>
      </c>
      <c r="Q102" s="39">
        <v>1</v>
      </c>
      <c r="R102" s="40">
        <f t="shared" si="43"/>
        <v>0</v>
      </c>
      <c r="S102" s="39">
        <v>1</v>
      </c>
      <c r="T102" s="41">
        <f t="shared" si="44"/>
        <v>0</v>
      </c>
      <c r="U102" s="42">
        <f t="shared" si="45"/>
        <v>0</v>
      </c>
      <c r="V102" s="43">
        <f t="shared" si="46"/>
        <v>0</v>
      </c>
      <c r="W102" s="197">
        <f t="shared" si="87"/>
        <v>11.25</v>
      </c>
      <c r="X102" s="44">
        <f t="shared" si="47"/>
        <v>0</v>
      </c>
      <c r="Y102" s="45">
        <f t="shared" si="48"/>
        <v>0</v>
      </c>
      <c r="Z102" s="46" t="s">
        <v>0</v>
      </c>
      <c r="AA102" s="39">
        <v>1</v>
      </c>
      <c r="AB102" s="47">
        <f t="shared" si="49"/>
        <v>0</v>
      </c>
      <c r="AC102" s="39">
        <v>1</v>
      </c>
      <c r="AD102" s="47">
        <f t="shared" si="50"/>
        <v>0</v>
      </c>
      <c r="AE102" s="39">
        <v>1</v>
      </c>
      <c r="AF102" s="47">
        <f t="shared" si="51"/>
        <v>0</v>
      </c>
      <c r="AG102" s="62"/>
      <c r="AH102" s="194">
        <f t="shared" si="88"/>
        <v>3</v>
      </c>
      <c r="AI102" s="49">
        <f t="shared" si="103"/>
        <v>0</v>
      </c>
      <c r="AJ102" s="50">
        <f t="shared" si="104"/>
        <v>0</v>
      </c>
      <c r="AK102" s="62"/>
      <c r="AL102" s="194">
        <f t="shared" si="117"/>
        <v>3</v>
      </c>
      <c r="AM102" s="49">
        <f t="shared" si="105"/>
        <v>0</v>
      </c>
      <c r="AN102" s="50">
        <f t="shared" si="106"/>
        <v>0</v>
      </c>
      <c r="AO102" s="48"/>
      <c r="AP102" s="49">
        <f t="shared" si="107"/>
        <v>0</v>
      </c>
      <c r="AQ102" s="50">
        <f t="shared" si="108"/>
        <v>0</v>
      </c>
      <c r="AR102" s="62"/>
      <c r="AS102" s="49">
        <f t="shared" si="109"/>
        <v>0</v>
      </c>
      <c r="AT102" s="50">
        <f t="shared" si="110"/>
        <v>0</v>
      </c>
      <c r="AU102" s="62"/>
      <c r="AV102" s="49">
        <f t="shared" si="111"/>
        <v>0</v>
      </c>
      <c r="AW102" s="50">
        <f t="shared" si="112"/>
        <v>0</v>
      </c>
      <c r="AX102" s="62"/>
      <c r="AY102" s="49">
        <f t="shared" si="113"/>
        <v>0</v>
      </c>
      <c r="AZ102" s="50">
        <f t="shared" si="114"/>
        <v>0</v>
      </c>
      <c r="BA102" s="62"/>
      <c r="BB102" s="49">
        <f t="shared" si="115"/>
        <v>0</v>
      </c>
      <c r="BC102" s="50">
        <f t="shared" si="116"/>
        <v>0</v>
      </c>
      <c r="BD102" s="51">
        <f t="shared" si="68"/>
        <v>0</v>
      </c>
    </row>
    <row r="103" spans="1:56" ht="15.75" thickBot="1">
      <c r="A103" s="3"/>
      <c r="B103" s="6"/>
      <c r="C103" s="6"/>
      <c r="D103" s="6"/>
      <c r="E103" s="6"/>
      <c r="F103" s="264">
        <f>SUM(F8:F102)</f>
        <v>660.69999999999993</v>
      </c>
      <c r="H103" s="72"/>
      <c r="K103" s="52">
        <f t="shared" ref="K103:P103" si="118">SUM(K8:K102)</f>
        <v>0</v>
      </c>
      <c r="L103" s="52">
        <f t="shared" si="118"/>
        <v>0</v>
      </c>
      <c r="M103" s="52">
        <f t="shared" si="118"/>
        <v>0</v>
      </c>
      <c r="N103" s="52">
        <f t="shared" si="118"/>
        <v>0</v>
      </c>
      <c r="O103" s="52">
        <f t="shared" si="118"/>
        <v>0</v>
      </c>
      <c r="P103" s="52">
        <f t="shared" si="118"/>
        <v>0</v>
      </c>
      <c r="Q103" s="52"/>
      <c r="R103" s="52">
        <f>SUM(R8:R102)</f>
        <v>0</v>
      </c>
      <c r="S103" s="52"/>
      <c r="T103" s="52">
        <f>SUM(T8:T102)</f>
        <v>0</v>
      </c>
      <c r="U103" s="52">
        <f>SUM(U8:U102)</f>
        <v>0</v>
      </c>
      <c r="V103" s="52">
        <f>SUM(V8:V102)</f>
        <v>0</v>
      </c>
      <c r="W103" s="52"/>
      <c r="X103" s="52">
        <f>SUM(X8:X102)</f>
        <v>0</v>
      </c>
      <c r="Y103" s="53"/>
      <c r="Z103" s="53"/>
      <c r="AA103" s="53"/>
      <c r="AB103" s="52">
        <f>SUM(AB8:AB102)</f>
        <v>0</v>
      </c>
      <c r="AC103" s="52"/>
      <c r="AD103" s="52">
        <f>SUM(AD8:AD102)</f>
        <v>0</v>
      </c>
      <c r="AE103" s="52"/>
      <c r="AF103" s="52">
        <f>SUM(AF8:AF102)</f>
        <v>0</v>
      </c>
      <c r="AG103" s="54">
        <f>SUM(AG8:AG102)</f>
        <v>30</v>
      </c>
      <c r="AH103" s="54"/>
      <c r="AI103" s="54"/>
      <c r="AJ103" s="55">
        <f>SUM(AJ8:AJ102)</f>
        <v>0</v>
      </c>
      <c r="AK103" s="54">
        <f>SUM(AK8:AK102)</f>
        <v>47.300000000000004</v>
      </c>
      <c r="AL103" s="54"/>
      <c r="AM103" s="54"/>
      <c r="AN103" s="55">
        <f>SUM(AN8:AN102)</f>
        <v>0</v>
      </c>
      <c r="AO103" s="54">
        <f>SUM(AO8:AO102)</f>
        <v>581.25</v>
      </c>
      <c r="AP103" s="54"/>
      <c r="AQ103" s="55">
        <f>SUM(AQ8:AQ102)</f>
        <v>0</v>
      </c>
      <c r="AR103" s="54">
        <f>SUM(AR8:AR102)</f>
        <v>3.78</v>
      </c>
      <c r="AS103" s="54"/>
      <c r="AT103" s="55">
        <f>SUM(AT8:AT102)</f>
        <v>0</v>
      </c>
      <c r="AU103" s="54">
        <f>SUM(AU8:AU102)</f>
        <v>0</v>
      </c>
      <c r="AV103" s="54"/>
      <c r="AW103" s="55">
        <f>SUM(AW8:AW102)</f>
        <v>0</v>
      </c>
      <c r="AX103" s="54">
        <f>SUM(AX8:AX102)</f>
        <v>581.25</v>
      </c>
      <c r="AY103" s="54"/>
      <c r="AZ103" s="55">
        <f>SUM(AZ8:AZ102)</f>
        <v>0</v>
      </c>
      <c r="BA103" s="54">
        <f>SUM(BA8:BA102)</f>
        <v>23.650000000000002</v>
      </c>
      <c r="BB103" s="54"/>
      <c r="BC103" s="55">
        <f>SUM(BC8:BC102)</f>
        <v>0</v>
      </c>
      <c r="BD103" s="52">
        <f>SUM(BD8:BD102)</f>
        <v>0</v>
      </c>
    </row>
    <row r="104" spans="1:56" ht="15.75" thickBot="1">
      <c r="AB104" s="289">
        <f>SUM(AB103:AF103)</f>
        <v>0</v>
      </c>
      <c r="AC104" s="290"/>
      <c r="AD104" s="290"/>
      <c r="AE104" s="290"/>
      <c r="AF104" s="291"/>
      <c r="AG104" s="292">
        <f>+AJ103/4.345</f>
        <v>0</v>
      </c>
      <c r="AH104" s="292"/>
      <c r="AI104" s="292"/>
      <c r="AJ104" s="292"/>
      <c r="AK104" s="292">
        <f>+AN103/4.345</f>
        <v>0</v>
      </c>
      <c r="AL104" s="292"/>
      <c r="AM104" s="292"/>
      <c r="AN104" s="292"/>
      <c r="AO104" s="292">
        <f>+AQ103/4.345</f>
        <v>0</v>
      </c>
      <c r="AP104" s="292"/>
      <c r="AQ104" s="292"/>
      <c r="AR104" s="292">
        <f>+AT103/4.345</f>
        <v>0</v>
      </c>
      <c r="AS104" s="292"/>
      <c r="AT104" s="292"/>
      <c r="AU104" s="292">
        <f>+AW103/4.345</f>
        <v>0</v>
      </c>
      <c r="AV104" s="292"/>
      <c r="AW104" s="292"/>
      <c r="AX104" s="292">
        <f>+AZ103/4.345</f>
        <v>0</v>
      </c>
      <c r="AY104" s="292"/>
      <c r="AZ104" s="292"/>
      <c r="BA104" s="292">
        <f>+BC103/4.345</f>
        <v>0</v>
      </c>
      <c r="BB104" s="292"/>
      <c r="BC104" s="292"/>
      <c r="BD104" s="284" t="s">
        <v>4</v>
      </c>
    </row>
    <row r="105" spans="1:56" ht="16.5" thickTop="1" thickBot="1">
      <c r="AG105" s="286" t="s">
        <v>3</v>
      </c>
      <c r="AH105" s="286"/>
      <c r="AI105" s="286"/>
      <c r="AJ105" s="286"/>
      <c r="AK105" s="286"/>
      <c r="AL105" s="286"/>
      <c r="AM105" s="286"/>
      <c r="AN105" s="286"/>
      <c r="AO105" s="286"/>
      <c r="AP105" s="286"/>
      <c r="AQ105" s="286"/>
      <c r="AR105" s="286"/>
      <c r="AS105" s="286"/>
      <c r="AT105" s="286"/>
      <c r="AU105" s="286"/>
      <c r="AV105" s="286"/>
      <c r="AW105" s="286"/>
      <c r="AX105" s="286"/>
      <c r="AY105" s="286"/>
      <c r="AZ105" s="286"/>
      <c r="BA105" s="286"/>
      <c r="BB105" s="286"/>
      <c r="BC105" s="287"/>
      <c r="BD105" s="285"/>
    </row>
    <row r="107" spans="1:56">
      <c r="G107" s="56"/>
      <c r="H107" s="56"/>
      <c r="I107" s="56"/>
      <c r="J107" s="56"/>
    </row>
  </sheetData>
  <sheetProtection algorithmName="SHA-512" hashValue="APq+dgpIYZSElhT4PsGHZ9N2iJjiu1dywsWnMxxkNvg/zJ/8drIjZO5/22eJxYtcS7H2Qo0S9/HyGqewascWQg==" saltValue="/7aBAwbWfqY8ucNr4q3mPw==" spinCount="100000" sheet="1" selectLockedCells="1" autoFilter="0"/>
  <autoFilter ref="B7:BD104">
    <filterColumn colId="4">
      <customFilters>
        <customFilter operator="notEqual" val=" "/>
      </customFilters>
    </filterColumn>
  </autoFilter>
  <mergeCells count="48">
    <mergeCell ref="B1:C1"/>
    <mergeCell ref="B3:D3"/>
    <mergeCell ref="AG3:AJ3"/>
    <mergeCell ref="AK3:AN3"/>
    <mergeCell ref="AO3:AQ3"/>
    <mergeCell ref="AC6:AD6"/>
    <mergeCell ref="AE6:AF6"/>
    <mergeCell ref="AU3:AW3"/>
    <mergeCell ref="AX3:AZ3"/>
    <mergeCell ref="BA3:BC3"/>
    <mergeCell ref="AG4:AG5"/>
    <mergeCell ref="AI4:AI5"/>
    <mergeCell ref="AJ4:AJ5"/>
    <mergeCell ref="AK4:AK5"/>
    <mergeCell ref="AM4:AM5"/>
    <mergeCell ref="AP4:AP5"/>
    <mergeCell ref="AQ4:AQ5"/>
    <mergeCell ref="AN4:AN5"/>
    <mergeCell ref="AO4:AO5"/>
    <mergeCell ref="AH4:AH5"/>
    <mergeCell ref="AL4:AL5"/>
    <mergeCell ref="AX104:AZ104"/>
    <mergeCell ref="BA104:BC104"/>
    <mergeCell ref="AR4:AR5"/>
    <mergeCell ref="AS4:AS5"/>
    <mergeCell ref="AT4:AT5"/>
    <mergeCell ref="BB4:BB5"/>
    <mergeCell ref="BC4:BC5"/>
    <mergeCell ref="AY4:AY5"/>
    <mergeCell ref="AZ4:AZ5"/>
    <mergeCell ref="BA4:BA5"/>
    <mergeCell ref="AX4:AX5"/>
    <mergeCell ref="BD104:BD105"/>
    <mergeCell ref="AG105:BC105"/>
    <mergeCell ref="P1:AB1"/>
    <mergeCell ref="AB104:AF104"/>
    <mergeCell ref="AG104:AJ104"/>
    <mergeCell ref="AK104:AN104"/>
    <mergeCell ref="AO104:AQ104"/>
    <mergeCell ref="AR104:AT104"/>
    <mergeCell ref="AU104:AW104"/>
    <mergeCell ref="AR3:AT3"/>
    <mergeCell ref="BD4:BD5"/>
    <mergeCell ref="Y5:AF5"/>
    <mergeCell ref="AA6:AB6"/>
    <mergeCell ref="AV4:AV5"/>
    <mergeCell ref="AW4:AW5"/>
    <mergeCell ref="AU4:AU5"/>
  </mergeCells>
  <phoneticPr fontId="76" type="noConversion"/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H8:H103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 filterMode="1">
    <pageSetUpPr fitToPage="1"/>
  </sheetPr>
  <dimension ref="A1:BD115"/>
  <sheetViews>
    <sheetView workbookViewId="0">
      <pane xSplit="6" ySplit="7" topLeftCell="G8" activePane="bottomRight" state="frozen"/>
      <selection sqref="A1:AE1"/>
      <selection pane="topRight" sqref="A1:AE1"/>
      <selection pane="bottomLeft" sqref="A1:AE1"/>
      <selection pane="bottomRight" activeCell="G9" sqref="G9"/>
    </sheetView>
  </sheetViews>
  <sheetFormatPr defaultColWidth="11.42578125" defaultRowHeight="15"/>
  <cols>
    <col min="1" max="1" width="2.85546875" style="2" customWidth="1"/>
    <col min="2" max="2" width="29.7109375" style="2" customWidth="1"/>
    <col min="3" max="3" width="16.28515625" style="2" customWidth="1"/>
    <col min="4" max="4" width="17.28515625" style="2" customWidth="1"/>
    <col min="5" max="5" width="9.5703125" style="2" customWidth="1"/>
    <col min="6" max="6" width="10.42578125" style="2" bestFit="1" customWidth="1"/>
    <col min="7" max="7" width="10" style="2" customWidth="1"/>
    <col min="8" max="8" width="12.85546875" style="2" bestFit="1" customWidth="1"/>
    <col min="9" max="9" width="3" style="2" hidden="1" customWidth="1"/>
    <col min="10" max="10" width="4.85546875" style="2" hidden="1" customWidth="1"/>
    <col min="11" max="12" width="8.140625" style="2" bestFit="1" customWidth="1"/>
    <col min="13" max="16" width="8.42578125" style="2" customWidth="1"/>
    <col min="17" max="17" width="4.85546875" style="2" bestFit="1" customWidth="1"/>
    <col min="18" max="18" width="8.42578125" style="2" customWidth="1"/>
    <col min="19" max="19" width="4.85546875" style="2" bestFit="1" customWidth="1"/>
    <col min="20" max="20" width="8.42578125" style="2" customWidth="1"/>
    <col min="21" max="21" width="9.28515625" style="2" customWidth="1"/>
    <col min="22" max="22" width="8.42578125" style="2" bestFit="1" customWidth="1"/>
    <col min="23" max="23" width="8.42578125" style="2" customWidth="1"/>
    <col min="24" max="24" width="9.28515625" style="2" bestFit="1" customWidth="1"/>
    <col min="25" max="25" width="4.7109375" style="2" customWidth="1"/>
    <col min="26" max="26" width="4.140625" style="2" bestFit="1" customWidth="1"/>
    <col min="27" max="27" width="5" style="2" bestFit="1" customWidth="1"/>
    <col min="28" max="28" width="7.140625" style="2" bestFit="1" customWidth="1"/>
    <col min="29" max="29" width="7.140625" style="2" customWidth="1"/>
    <col min="30" max="30" width="7.28515625" style="2" bestFit="1" customWidth="1"/>
    <col min="31" max="31" width="7.28515625" style="2" customWidth="1"/>
    <col min="32" max="32" width="5.7109375" style="2" bestFit="1" customWidth="1"/>
    <col min="33" max="33" width="7" style="2" bestFit="1" customWidth="1"/>
    <col min="34" max="34" width="7" style="2" customWidth="1"/>
    <col min="35" max="35" width="5.5703125" style="2" bestFit="1" customWidth="1"/>
    <col min="36" max="36" width="10.28515625" style="2" bestFit="1" customWidth="1"/>
    <col min="37" max="37" width="7.140625" style="2" bestFit="1" customWidth="1"/>
    <col min="38" max="38" width="7.140625" style="2" customWidth="1"/>
    <col min="39" max="39" width="6.140625" style="2" bestFit="1" customWidth="1"/>
    <col min="40" max="40" width="10.28515625" style="2" bestFit="1" customWidth="1"/>
    <col min="41" max="41" width="9.140625" style="2" bestFit="1" customWidth="1"/>
    <col min="42" max="42" width="6" style="2" bestFit="1" customWidth="1"/>
    <col min="43" max="43" width="9.5703125" style="2" bestFit="1" customWidth="1"/>
    <col min="44" max="44" width="7.140625" style="2" customWidth="1"/>
    <col min="45" max="45" width="6.140625" style="2" customWidth="1"/>
    <col min="46" max="46" width="9.5703125" style="2" customWidth="1"/>
    <col min="47" max="47" width="8.42578125" style="2" hidden="1" customWidth="1"/>
    <col min="48" max="48" width="7" style="2" hidden="1" customWidth="1"/>
    <col min="49" max="49" width="9.5703125" style="2" hidden="1" customWidth="1"/>
    <col min="50" max="50" width="8.42578125" style="2" bestFit="1" customWidth="1"/>
    <col min="51" max="51" width="7" style="2" bestFit="1" customWidth="1"/>
    <col min="52" max="52" width="9.5703125" style="2" bestFit="1" customWidth="1"/>
    <col min="53" max="53" width="6.85546875" style="2" customWidth="1"/>
    <col min="54" max="54" width="6.140625" style="2" customWidth="1"/>
    <col min="55" max="55" width="9.5703125" style="2" customWidth="1"/>
    <col min="56" max="56" width="13.7109375" style="2" bestFit="1" customWidth="1"/>
    <col min="57" max="16384" width="11.42578125" style="2"/>
  </cols>
  <sheetData>
    <row r="1" spans="1:56" ht="34.5" thickBot="1">
      <c r="A1" s="7"/>
      <c r="B1" s="274" t="s">
        <v>21</v>
      </c>
      <c r="C1" s="274"/>
      <c r="E1" s="8" t="str">
        <f>+'2'!E1</f>
        <v>Ajuntament de Matadepera</v>
      </c>
      <c r="F1" s="9"/>
      <c r="G1" s="9"/>
      <c r="H1" s="9"/>
      <c r="I1" s="9"/>
      <c r="J1" s="9"/>
      <c r="K1" s="9"/>
      <c r="L1" s="9"/>
      <c r="M1" s="10"/>
      <c r="N1" s="9"/>
      <c r="O1" s="9"/>
      <c r="P1" s="288" t="str">
        <f>+'Resumen Estudio'!D19</f>
        <v>Vestuaris piscina</v>
      </c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11"/>
      <c r="AD1" s="11"/>
      <c r="AE1" s="11"/>
      <c r="AF1" s="11"/>
      <c r="AG1" s="57"/>
      <c r="AH1" s="57"/>
      <c r="AI1" s="57"/>
      <c r="AJ1" s="58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ht="15.75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ht="30.75" customHeight="1" thickBot="1">
      <c r="A3" s="7"/>
      <c r="B3" s="309" t="str">
        <f>+'2'!B3:D3</f>
        <v>Annex 4</v>
      </c>
      <c r="C3" s="309"/>
      <c r="D3" s="30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9" t="s">
        <v>12</v>
      </c>
      <c r="Y3" s="13"/>
      <c r="Z3" s="13"/>
      <c r="AA3" s="13"/>
      <c r="AB3" s="13"/>
      <c r="AC3" s="13"/>
      <c r="AD3" s="13"/>
      <c r="AE3" s="13"/>
      <c r="AF3" s="13"/>
      <c r="AG3" s="293" t="str">
        <f>'1'!AG3</f>
        <v>Vidres interiors</v>
      </c>
      <c r="AH3" s="293"/>
      <c r="AI3" s="293"/>
      <c r="AJ3" s="293"/>
      <c r="AK3" s="293" t="str">
        <f>'1'!AK3</f>
        <v>Vidres perimetre</v>
      </c>
      <c r="AL3" s="293"/>
      <c r="AM3" s="293"/>
      <c r="AN3" s="293"/>
      <c r="AO3" s="293" t="str">
        <f>'1'!AO3</f>
        <v>Punts de llum i difusors d'aire</v>
      </c>
      <c r="AP3" s="293"/>
      <c r="AQ3" s="293"/>
      <c r="AR3" s="293" t="str">
        <f>'1'!AR3</f>
        <v>Neteja de cadires i moquetes</v>
      </c>
      <c r="AS3" s="293"/>
      <c r="AT3" s="293"/>
      <c r="AU3" s="293" t="str">
        <f>'1'!AU3</f>
        <v>Neteja de Sostres</v>
      </c>
      <c r="AV3" s="293"/>
      <c r="AW3" s="293"/>
      <c r="AX3" s="293" t="str">
        <f>'1'!AX3</f>
        <v>Tractament de Terres</v>
      </c>
      <c r="AY3" s="293"/>
      <c r="AZ3" s="293"/>
      <c r="BA3" s="293" t="str">
        <f>'1'!BA3</f>
        <v>Neteja de Persianes</v>
      </c>
      <c r="BB3" s="293"/>
      <c r="BC3" s="293"/>
      <c r="BD3" s="19" t="s">
        <v>4</v>
      </c>
    </row>
    <row r="4" spans="1:56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+L111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+'Resumen Estudio'!H19</f>
        <v>3</v>
      </c>
      <c r="Y4" s="23"/>
      <c r="Z4" s="23"/>
      <c r="AA4" s="23"/>
      <c r="AB4" s="23"/>
      <c r="AC4" s="23"/>
      <c r="AD4" s="23"/>
      <c r="AE4" s="23"/>
      <c r="AF4" s="23"/>
      <c r="AG4" s="304"/>
      <c r="AH4" s="304"/>
      <c r="AI4" s="302">
        <f>'1'!AI4</f>
        <v>3</v>
      </c>
      <c r="AJ4" s="303">
        <f>'1'!AJ4</f>
        <v>0</v>
      </c>
      <c r="AK4" s="304"/>
      <c r="AL4" s="304"/>
      <c r="AM4" s="302">
        <f>'1'!AM4</f>
        <v>3</v>
      </c>
      <c r="AN4" s="303">
        <f>'1'!AN4</f>
        <v>0</v>
      </c>
      <c r="AO4" s="304" t="str">
        <f>'1'!AO4</f>
        <v>Freq</v>
      </c>
      <c r="AP4" s="302">
        <f>'1'!AP4</f>
        <v>1</v>
      </c>
      <c r="AQ4" s="303">
        <f>'1'!AQ4</f>
        <v>0</v>
      </c>
      <c r="AR4" s="304" t="str">
        <f>'1'!AR4</f>
        <v>Freq</v>
      </c>
      <c r="AS4" s="302">
        <f>'1'!AS4</f>
        <v>1</v>
      </c>
      <c r="AT4" s="303">
        <f>'1'!AT4</f>
        <v>0</v>
      </c>
      <c r="AU4" s="304" t="str">
        <f>'1'!AU4</f>
        <v>Freq</v>
      </c>
      <c r="AV4" s="302">
        <f>'1'!AV4</f>
        <v>1</v>
      </c>
      <c r="AW4" s="303">
        <f>'1'!AW4</f>
        <v>50</v>
      </c>
      <c r="AX4" s="304" t="str">
        <f>'1'!AX4</f>
        <v>Freq</v>
      </c>
      <c r="AY4" s="302">
        <f>'1'!AY4</f>
        <v>1</v>
      </c>
      <c r="AZ4" s="303">
        <f>'1'!AZ4</f>
        <v>0</v>
      </c>
      <c r="BA4" s="304" t="str">
        <f>'1'!BA4</f>
        <v>Freq</v>
      </c>
      <c r="BB4" s="302">
        <f>'1'!BB4</f>
        <v>1</v>
      </c>
      <c r="BC4" s="303">
        <f>'1'!BC4</f>
        <v>0</v>
      </c>
      <c r="BD4" s="294">
        <f>BD111</f>
        <v>0</v>
      </c>
    </row>
    <row r="5" spans="1:56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96" t="s">
        <v>7</v>
      </c>
      <c r="Z5" s="297"/>
      <c r="AA5" s="298"/>
      <c r="AB5" s="298"/>
      <c r="AC5" s="297"/>
      <c r="AD5" s="297"/>
      <c r="AE5" s="297"/>
      <c r="AF5" s="299"/>
      <c r="AG5" s="304"/>
      <c r="AH5" s="304"/>
      <c r="AI5" s="302"/>
      <c r="AJ5" s="303"/>
      <c r="AK5" s="304"/>
      <c r="AL5" s="304"/>
      <c r="AM5" s="302"/>
      <c r="AN5" s="303"/>
      <c r="AO5" s="304"/>
      <c r="AP5" s="302"/>
      <c r="AQ5" s="303"/>
      <c r="AR5" s="304"/>
      <c r="AS5" s="302"/>
      <c r="AT5" s="303"/>
      <c r="AU5" s="304"/>
      <c r="AV5" s="302"/>
      <c r="AW5" s="303"/>
      <c r="AX5" s="304"/>
      <c r="AY5" s="302"/>
      <c r="AZ5" s="303"/>
      <c r="BA5" s="304"/>
      <c r="BB5" s="302"/>
      <c r="BC5" s="303"/>
      <c r="BD5" s="295"/>
    </row>
    <row r="6" spans="1:56" ht="30.75" customHeight="1" thickBot="1">
      <c r="A6" s="24"/>
      <c r="B6" s="141" t="s">
        <v>22</v>
      </c>
      <c r="C6" s="141" t="s">
        <v>8</v>
      </c>
      <c r="D6" s="141" t="s">
        <v>5</v>
      </c>
      <c r="E6" s="141" t="s">
        <v>23</v>
      </c>
      <c r="F6" s="141" t="s">
        <v>9</v>
      </c>
      <c r="G6" s="141" t="s">
        <v>24</v>
      </c>
      <c r="H6" s="141" t="s">
        <v>25</v>
      </c>
      <c r="I6" s="141"/>
      <c r="J6" s="141"/>
      <c r="K6" s="141" t="s">
        <v>26</v>
      </c>
      <c r="L6" s="141" t="s">
        <v>27</v>
      </c>
      <c r="M6" s="141" t="s">
        <v>28</v>
      </c>
      <c r="N6" s="141" t="s">
        <v>29</v>
      </c>
      <c r="O6" s="141" t="s">
        <v>30</v>
      </c>
      <c r="P6" s="141" t="s">
        <v>31</v>
      </c>
      <c r="Q6" s="141"/>
      <c r="R6" s="141" t="s">
        <v>37</v>
      </c>
      <c r="S6" s="141"/>
      <c r="T6" s="141" t="s">
        <v>38</v>
      </c>
      <c r="U6" s="141" t="s">
        <v>32</v>
      </c>
      <c r="V6" s="141" t="s">
        <v>33</v>
      </c>
      <c r="W6" s="142" t="s">
        <v>52</v>
      </c>
      <c r="X6" s="141" t="s">
        <v>34</v>
      </c>
      <c r="Y6" s="141" t="s">
        <v>10</v>
      </c>
      <c r="Z6" s="141" t="s">
        <v>35</v>
      </c>
      <c r="AA6" s="322" t="s">
        <v>36</v>
      </c>
      <c r="AB6" s="323"/>
      <c r="AC6" s="324" t="s">
        <v>39</v>
      </c>
      <c r="AD6" s="325"/>
      <c r="AE6" s="324" t="s">
        <v>40</v>
      </c>
      <c r="AF6" s="326"/>
      <c r="AG6" s="25" t="s">
        <v>97</v>
      </c>
      <c r="AH6" s="25" t="s">
        <v>6</v>
      </c>
      <c r="AI6" s="25" t="s">
        <v>11</v>
      </c>
      <c r="AJ6" s="25" t="s">
        <v>45</v>
      </c>
      <c r="AK6" s="25" t="s">
        <v>97</v>
      </c>
      <c r="AL6" s="25" t="s">
        <v>6</v>
      </c>
      <c r="AM6" s="25" t="s">
        <v>11</v>
      </c>
      <c r="AN6" s="25" t="s">
        <v>45</v>
      </c>
      <c r="AO6" s="25" t="s">
        <v>97</v>
      </c>
      <c r="AP6" s="25" t="str">
        <f>+'1'!AP6</f>
        <v>H/V</v>
      </c>
      <c r="AQ6" s="25" t="str">
        <f>+'1'!AQ6</f>
        <v>Hores/mes</v>
      </c>
      <c r="AR6" s="25" t="s">
        <v>97</v>
      </c>
      <c r="AS6" s="25" t="str">
        <f>+'1'!AS6</f>
        <v>H/V</v>
      </c>
      <c r="AT6" s="25" t="str">
        <f>+'1'!AT6</f>
        <v>Hores/mes</v>
      </c>
      <c r="AU6" s="25" t="s">
        <v>97</v>
      </c>
      <c r="AV6" s="25" t="str">
        <f>+'1'!AV6</f>
        <v>H/V</v>
      </c>
      <c r="AW6" s="25" t="str">
        <f>+'1'!AW6</f>
        <v>Hores/mes</v>
      </c>
      <c r="AX6" s="25" t="s">
        <v>97</v>
      </c>
      <c r="AY6" s="25" t="str">
        <f>+'1'!AY6</f>
        <v>H/V</v>
      </c>
      <c r="AZ6" s="25" t="str">
        <f>+'1'!AZ6</f>
        <v>Hores/mes</v>
      </c>
      <c r="BA6" s="25" t="s">
        <v>97</v>
      </c>
      <c r="BB6" s="25" t="str">
        <f>+'1'!BB6</f>
        <v>H/V</v>
      </c>
      <c r="BC6" s="25" t="str">
        <f>+'1'!BC6</f>
        <v>Hores/mes</v>
      </c>
      <c r="BD6" s="28" t="s">
        <v>4</v>
      </c>
    </row>
    <row r="7" spans="1:56">
      <c r="A7" s="24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41"/>
      <c r="X7" s="118"/>
      <c r="Y7" s="118"/>
      <c r="Z7" s="118"/>
      <c r="AA7" s="118"/>
      <c r="AB7" s="118"/>
      <c r="AC7" s="118"/>
      <c r="AD7" s="118"/>
      <c r="AE7" s="118"/>
      <c r="AF7" s="118"/>
      <c r="AG7" s="29"/>
      <c r="AH7" s="29"/>
      <c r="AI7" s="30"/>
      <c r="AJ7" s="31"/>
      <c r="AK7" s="29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29"/>
      <c r="BB7" s="30"/>
      <c r="BC7" s="31"/>
      <c r="BD7" s="60"/>
    </row>
    <row r="8" spans="1:56">
      <c r="A8" s="32">
        <v>16</v>
      </c>
      <c r="B8" s="169" t="s">
        <v>168</v>
      </c>
      <c r="C8" s="170" t="s">
        <v>205</v>
      </c>
      <c r="D8" s="34" t="s">
        <v>259</v>
      </c>
      <c r="E8" s="35"/>
      <c r="F8" s="36">
        <v>27.42</v>
      </c>
      <c r="G8" s="73"/>
      <c r="H8" s="72" t="s">
        <v>16</v>
      </c>
      <c r="I8" s="74">
        <f>IF(H8=Tablas!$B$5,Tablas!$C$5,VLOOKUP(H8,Tablas!$B$5:$D$40,2,FALSE))</f>
        <v>29</v>
      </c>
      <c r="J8" s="71">
        <f>IF(I8=0,"",VLOOKUP(I8,Tablas!$C$5:$D$40,2,FALSE))</f>
        <v>1</v>
      </c>
      <c r="K8" s="37" t="str">
        <f t="shared" ref="K8:K30" si="1">IF(G8=0,"0",F8/G8)</f>
        <v>0</v>
      </c>
      <c r="L8" s="38">
        <f t="shared" ref="L8:L30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30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30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30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30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30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30" si="8">(IF($Y8=7,$K8,)+IF($Y8=21,$K8*3,)+IF($Y8=42,$K8*6,0)+IF($Y8=28,$K8*4,0)+IF($Y8=14,$K8*2,))*S8</f>
        <v>0</v>
      </c>
      <c r="U8" s="42">
        <f t="shared" ref="U8:U10" si="9">SUM(+L8+M8+N8+O8+P8+R8+T8)</f>
        <v>0</v>
      </c>
      <c r="V8" s="43">
        <f t="shared" ref="V8:V30" si="10">+U8*4.345</f>
        <v>0</v>
      </c>
      <c r="W8" s="193">
        <f t="shared" ref="W8:W37" si="11">$X$4</f>
        <v>3</v>
      </c>
      <c r="X8" s="44">
        <f t="shared" ref="X8" si="12">IF(V8="","",W8*V8)</f>
        <v>0</v>
      </c>
      <c r="Y8" s="45">
        <f t="shared" ref="Y8:Y30" si="13">ROUND(J8/4.3452380952381,1)</f>
        <v>0.2</v>
      </c>
      <c r="Z8" s="46" t="s">
        <v>0</v>
      </c>
      <c r="AA8" s="39">
        <v>1</v>
      </c>
      <c r="AB8" s="47">
        <f t="shared" ref="AB8:AB30" si="14">+IF($Z8="M",$U8,IF($Z8="MT",$U8/2,IF(Z8="MN",$U8/2,IF($Z8="MTN",$U8/3,0))))*AA8</f>
        <v>0</v>
      </c>
      <c r="AC8" s="39">
        <v>1</v>
      </c>
      <c r="AD8" s="47">
        <f t="shared" ref="AD8:AD30" si="15">+IF($Z8="T",$U8,IF($Z8="MT",$U8/2,IF($Z8="TN",$U8/2,IF($Z8="MTN",$U8/3,0))))*AC8</f>
        <v>0</v>
      </c>
      <c r="AE8" s="39">
        <v>1</v>
      </c>
      <c r="AF8" s="47">
        <f t="shared" ref="AF8:AF30" si="16">+IF($Z8="N",$U8,IF($Z8="MN",$U8/2,IF($Z8="TN",$U8/2,IF($Z8="MTN",$U8/3,0))))*AE8</f>
        <v>0</v>
      </c>
      <c r="AG8" s="188"/>
      <c r="AH8" s="194">
        <f t="shared" ref="AH8:AH30" si="17">+$AI$4</f>
        <v>3</v>
      </c>
      <c r="AI8" s="49">
        <f t="shared" ref="AI8:AI30" si="18">IF(AJ$4=0,0,(AG8/AJ$4))</f>
        <v>0</v>
      </c>
      <c r="AJ8" s="50">
        <f t="shared" ref="AJ8:AJ30" si="19">IF(AJ$4=0,0,(AI8*AI$4/12))</f>
        <v>0</v>
      </c>
      <c r="AK8" s="188">
        <v>8.1000000000000014</v>
      </c>
      <c r="AL8" s="194">
        <f t="shared" ref="AL8:AL30" si="20">+$AM$4</f>
        <v>3</v>
      </c>
      <c r="AM8" s="49">
        <f>IF(AN$4=0,0,(AK8/AN$4))</f>
        <v>0</v>
      </c>
      <c r="AN8" s="50">
        <f>IF(AN$4=0,0,(AM8*AM$4/12))</f>
        <v>0</v>
      </c>
      <c r="AO8" s="188">
        <v>27.42</v>
      </c>
      <c r="AP8" s="49">
        <f t="shared" ref="AP8:AP30" si="21">IF(AQ$4=0,0,(AO8/AQ$4))</f>
        <v>0</v>
      </c>
      <c r="AQ8" s="50">
        <f t="shared" ref="AQ8:AQ30" si="22">IF(AQ$4=0,0,(AP8*AP$4/12))</f>
        <v>0</v>
      </c>
      <c r="AR8" s="188"/>
      <c r="AS8" s="49">
        <f t="shared" ref="AS8:AS30" si="23">IF(AT$4=0,0,(AR8/AT$4))</f>
        <v>0</v>
      </c>
      <c r="AT8" s="50">
        <f t="shared" ref="AT8:AT30" si="24">IF(AT$4=0,0,(AS8*AS$4/12))</f>
        <v>0</v>
      </c>
      <c r="AU8" s="188"/>
      <c r="AV8" s="49">
        <f t="shared" ref="AV8:AV30" si="25">IF(AW$4=0,0,(AU8/AW$4))</f>
        <v>0</v>
      </c>
      <c r="AW8" s="50">
        <f t="shared" ref="AW8:AW30" si="26">IF(AW$4=0,0,(AV8*AV$4/12))</f>
        <v>0</v>
      </c>
      <c r="AX8" s="188">
        <v>27.42</v>
      </c>
      <c r="AY8" s="49">
        <f t="shared" ref="AY8:AY30" si="27">IF(AZ$4=0,0,(AX8/AZ$4))</f>
        <v>0</v>
      </c>
      <c r="AZ8" s="50">
        <f t="shared" ref="AZ8:AZ30" si="28">IF(AZ$4=0,0,(AY8*AY$4/12))</f>
        <v>0</v>
      </c>
      <c r="BA8" s="188">
        <v>4.0500000000000007</v>
      </c>
      <c r="BB8" s="49">
        <f t="shared" ref="BB8:BB30" si="29">IF(BC$4=0,0,(BA8/BC$4))</f>
        <v>0</v>
      </c>
      <c r="BC8" s="50">
        <f t="shared" ref="BC8:BC30" si="30">IF(BC$4=0,0,(BB8*BB$4/12))</f>
        <v>0</v>
      </c>
      <c r="BD8" s="51">
        <f t="shared" ref="BD8:BD30" si="31">+AJ8+AN8+AQ8+AT8+AW8+AZ8+BC8</f>
        <v>0</v>
      </c>
    </row>
    <row r="9" spans="1:56">
      <c r="A9" s="32">
        <v>16</v>
      </c>
      <c r="B9" s="169" t="s">
        <v>168</v>
      </c>
      <c r="C9" s="170" t="s">
        <v>205</v>
      </c>
      <c r="D9" s="34" t="s">
        <v>453</v>
      </c>
      <c r="E9" s="35"/>
      <c r="F9" s="36">
        <v>17.8</v>
      </c>
      <c r="G9" s="73"/>
      <c r="H9" s="72" t="s">
        <v>130</v>
      </c>
      <c r="I9" s="74">
        <f>IF(H9=Tablas!$B$5,Tablas!$C$5,VLOOKUP(H9,Tablas!$B$5:$D$40,2,FALSE))</f>
        <v>7</v>
      </c>
      <c r="J9" s="71">
        <f>IF(I9=0,"",VLOOKUP(I9,Tablas!$C$5:$D$40,2,FALSE))</f>
        <v>30.416666666666668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193">
        <f t="shared" si="11"/>
        <v>3</v>
      </c>
      <c r="X9" s="44">
        <f t="shared" ref="X9:X30" si="32">IF(V9="","",$X$4*V9)</f>
        <v>0</v>
      </c>
      <c r="Y9" s="45">
        <f t="shared" si="13"/>
        <v>7</v>
      </c>
      <c r="Z9" s="46" t="s">
        <v>0</v>
      </c>
      <c r="AA9" s="39">
        <v>1</v>
      </c>
      <c r="AB9" s="47">
        <f t="shared" si="14"/>
        <v>0</v>
      </c>
      <c r="AC9" s="39">
        <v>1</v>
      </c>
      <c r="AD9" s="47">
        <f t="shared" si="15"/>
        <v>0</v>
      </c>
      <c r="AE9" s="39">
        <v>1</v>
      </c>
      <c r="AF9" s="47">
        <f t="shared" si="16"/>
        <v>0</v>
      </c>
      <c r="AG9" s="188"/>
      <c r="AH9" s="194">
        <f t="shared" si="17"/>
        <v>3</v>
      </c>
      <c r="AI9" s="49">
        <f t="shared" si="18"/>
        <v>0</v>
      </c>
      <c r="AJ9" s="50">
        <f t="shared" si="19"/>
        <v>0</v>
      </c>
      <c r="AK9" s="188">
        <v>13.75</v>
      </c>
      <c r="AL9" s="194">
        <f t="shared" si="20"/>
        <v>3</v>
      </c>
      <c r="AM9" s="49">
        <f t="shared" ref="AM9:AM30" si="33">IF(AN$4=0,0,(AK9/AN$4))</f>
        <v>0</v>
      </c>
      <c r="AN9" s="50">
        <f t="shared" ref="AN9:AN30" si="34">IF(AN$4=0,0,(AM9*AM$4/12))</f>
        <v>0</v>
      </c>
      <c r="AO9" s="188">
        <v>17.8</v>
      </c>
      <c r="AP9" s="49">
        <f t="shared" si="21"/>
        <v>0</v>
      </c>
      <c r="AQ9" s="50">
        <f t="shared" si="22"/>
        <v>0</v>
      </c>
      <c r="AR9" s="188"/>
      <c r="AS9" s="49">
        <f t="shared" si="23"/>
        <v>0</v>
      </c>
      <c r="AT9" s="50">
        <f t="shared" si="24"/>
        <v>0</v>
      </c>
      <c r="AU9" s="188"/>
      <c r="AV9" s="49">
        <f t="shared" si="25"/>
        <v>0</v>
      </c>
      <c r="AW9" s="50">
        <f t="shared" si="26"/>
        <v>0</v>
      </c>
      <c r="AX9" s="188">
        <v>17.8</v>
      </c>
      <c r="AY9" s="49">
        <f t="shared" si="27"/>
        <v>0</v>
      </c>
      <c r="AZ9" s="50">
        <f t="shared" si="28"/>
        <v>0</v>
      </c>
      <c r="BA9" s="188">
        <v>6.875</v>
      </c>
      <c r="BB9" s="49">
        <f t="shared" si="29"/>
        <v>0</v>
      </c>
      <c r="BC9" s="50">
        <f t="shared" si="30"/>
        <v>0</v>
      </c>
      <c r="BD9" s="51">
        <f t="shared" si="31"/>
        <v>0</v>
      </c>
    </row>
    <row r="10" spans="1:56">
      <c r="A10" s="32">
        <v>16</v>
      </c>
      <c r="B10" s="169" t="s">
        <v>168</v>
      </c>
      <c r="C10" s="170" t="s">
        <v>205</v>
      </c>
      <c r="D10" s="34" t="s">
        <v>454</v>
      </c>
      <c r="E10" s="35"/>
      <c r="F10" s="36">
        <v>27.7</v>
      </c>
      <c r="G10" s="73"/>
      <c r="H10" s="72" t="s">
        <v>16</v>
      </c>
      <c r="I10" s="74">
        <f>IF(H10=Tablas!$B$5,Tablas!$C$5,VLOOKUP(H10,Tablas!$B$5:$D$40,2,FALSE))</f>
        <v>29</v>
      </c>
      <c r="J10" s="71">
        <f>IF(I10=0,"",VLOOKUP(I10,Tablas!$C$5:$D$40,2,FALSE))</f>
        <v>1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193">
        <f t="shared" si="11"/>
        <v>3</v>
      </c>
      <c r="X10" s="44">
        <f t="shared" si="32"/>
        <v>0</v>
      </c>
      <c r="Y10" s="45">
        <f t="shared" si="13"/>
        <v>0.2</v>
      </c>
      <c r="Z10" s="46" t="s">
        <v>0</v>
      </c>
      <c r="AA10" s="39">
        <v>1</v>
      </c>
      <c r="AB10" s="47">
        <f t="shared" si="14"/>
        <v>0</v>
      </c>
      <c r="AC10" s="39">
        <v>1</v>
      </c>
      <c r="AD10" s="47">
        <f t="shared" si="15"/>
        <v>0</v>
      </c>
      <c r="AE10" s="39">
        <v>1</v>
      </c>
      <c r="AF10" s="47">
        <f t="shared" si="16"/>
        <v>0</v>
      </c>
      <c r="AG10" s="188"/>
      <c r="AH10" s="194">
        <f t="shared" si="17"/>
        <v>3</v>
      </c>
      <c r="AI10" s="49">
        <f t="shared" si="18"/>
        <v>0</v>
      </c>
      <c r="AJ10" s="50">
        <f t="shared" si="19"/>
        <v>0</v>
      </c>
      <c r="AK10" s="188">
        <v>8.1000000000000014</v>
      </c>
      <c r="AL10" s="194">
        <f t="shared" si="20"/>
        <v>3</v>
      </c>
      <c r="AM10" s="49">
        <f t="shared" si="33"/>
        <v>0</v>
      </c>
      <c r="AN10" s="50">
        <f t="shared" si="34"/>
        <v>0</v>
      </c>
      <c r="AO10" s="188">
        <v>27.7</v>
      </c>
      <c r="AP10" s="49">
        <f t="shared" si="21"/>
        <v>0</v>
      </c>
      <c r="AQ10" s="50">
        <f t="shared" si="22"/>
        <v>0</v>
      </c>
      <c r="AR10" s="188"/>
      <c r="AS10" s="49">
        <f t="shared" si="23"/>
        <v>0</v>
      </c>
      <c r="AT10" s="50">
        <f t="shared" si="24"/>
        <v>0</v>
      </c>
      <c r="AU10" s="188"/>
      <c r="AV10" s="49">
        <f t="shared" si="25"/>
        <v>0</v>
      </c>
      <c r="AW10" s="50">
        <f t="shared" si="26"/>
        <v>0</v>
      </c>
      <c r="AX10" s="188">
        <v>27.7</v>
      </c>
      <c r="AY10" s="49">
        <f t="shared" si="27"/>
        <v>0</v>
      </c>
      <c r="AZ10" s="50">
        <f t="shared" si="28"/>
        <v>0</v>
      </c>
      <c r="BA10" s="188">
        <v>4.0500000000000007</v>
      </c>
      <c r="BB10" s="49">
        <f t="shared" si="29"/>
        <v>0</v>
      </c>
      <c r="BC10" s="50">
        <f t="shared" si="30"/>
        <v>0</v>
      </c>
      <c r="BD10" s="51">
        <f t="shared" si="31"/>
        <v>0</v>
      </c>
    </row>
    <row r="11" spans="1:56">
      <c r="A11" s="32">
        <v>16</v>
      </c>
      <c r="B11" s="169" t="s">
        <v>168</v>
      </c>
      <c r="C11" s="170" t="s">
        <v>205</v>
      </c>
      <c r="D11" s="34" t="s">
        <v>455</v>
      </c>
      <c r="E11" s="35"/>
      <c r="F11" s="36">
        <v>57.78</v>
      </c>
      <c r="G11" s="73"/>
      <c r="H11" s="72" t="s">
        <v>129</v>
      </c>
      <c r="I11" s="74">
        <f>IF(H11=Tablas!$B$5,Tablas!$C$5,VLOOKUP(H11,Tablas!$B$5:$D$40,2,FALSE))</f>
        <v>6</v>
      </c>
      <c r="J11" s="71">
        <f>IF(I11=0,"",VLOOKUP(I11,Tablas!$C$5:$D$40,2,FALSE))</f>
        <v>60.833333333333336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ref="U11:U30" si="35">SUM(+L11+M11+N11+O11+P11+R11+T11)</f>
        <v>0</v>
      </c>
      <c r="V11" s="43">
        <f t="shared" si="10"/>
        <v>0</v>
      </c>
      <c r="W11" s="193">
        <f t="shared" si="11"/>
        <v>3</v>
      </c>
      <c r="X11" s="44">
        <f t="shared" si="32"/>
        <v>0</v>
      </c>
      <c r="Y11" s="45">
        <f t="shared" si="13"/>
        <v>14</v>
      </c>
      <c r="Z11" s="46" t="s">
        <v>0</v>
      </c>
      <c r="AA11" s="39">
        <v>1</v>
      </c>
      <c r="AB11" s="47">
        <f t="shared" si="14"/>
        <v>0</v>
      </c>
      <c r="AC11" s="39">
        <v>1</v>
      </c>
      <c r="AD11" s="47">
        <f t="shared" si="15"/>
        <v>0</v>
      </c>
      <c r="AE11" s="39">
        <v>1</v>
      </c>
      <c r="AF11" s="47">
        <f t="shared" si="16"/>
        <v>0</v>
      </c>
      <c r="AG11" s="188"/>
      <c r="AH11" s="194">
        <f t="shared" si="17"/>
        <v>3</v>
      </c>
      <c r="AI11" s="49">
        <f t="shared" si="18"/>
        <v>0</v>
      </c>
      <c r="AJ11" s="50">
        <f t="shared" si="19"/>
        <v>0</v>
      </c>
      <c r="AK11" s="188">
        <v>3.7</v>
      </c>
      <c r="AL11" s="194">
        <f t="shared" si="20"/>
        <v>3</v>
      </c>
      <c r="AM11" s="49">
        <f t="shared" si="33"/>
        <v>0</v>
      </c>
      <c r="AN11" s="50">
        <f t="shared" si="34"/>
        <v>0</v>
      </c>
      <c r="AO11" s="188">
        <v>57.78</v>
      </c>
      <c r="AP11" s="49">
        <f t="shared" si="21"/>
        <v>0</v>
      </c>
      <c r="AQ11" s="50">
        <f t="shared" si="22"/>
        <v>0</v>
      </c>
      <c r="AR11" s="188"/>
      <c r="AS11" s="49">
        <f t="shared" si="23"/>
        <v>0</v>
      </c>
      <c r="AT11" s="50">
        <f t="shared" si="24"/>
        <v>0</v>
      </c>
      <c r="AU11" s="188"/>
      <c r="AV11" s="49">
        <f t="shared" si="25"/>
        <v>0</v>
      </c>
      <c r="AW11" s="50">
        <f t="shared" si="26"/>
        <v>0</v>
      </c>
      <c r="AX11" s="188">
        <v>57.78</v>
      </c>
      <c r="AY11" s="49">
        <f t="shared" si="27"/>
        <v>0</v>
      </c>
      <c r="AZ11" s="50">
        <f t="shared" si="28"/>
        <v>0</v>
      </c>
      <c r="BA11" s="188">
        <v>1.85</v>
      </c>
      <c r="BB11" s="49">
        <f t="shared" si="29"/>
        <v>0</v>
      </c>
      <c r="BC11" s="50">
        <f t="shared" si="30"/>
        <v>0</v>
      </c>
      <c r="BD11" s="51">
        <f t="shared" si="31"/>
        <v>0</v>
      </c>
    </row>
    <row r="12" spans="1:56">
      <c r="A12" s="32">
        <v>16</v>
      </c>
      <c r="B12" s="169" t="s">
        <v>168</v>
      </c>
      <c r="C12" s="170" t="s">
        <v>205</v>
      </c>
      <c r="D12" s="34" t="s">
        <v>433</v>
      </c>
      <c r="E12" s="35"/>
      <c r="F12" s="36">
        <v>10.47</v>
      </c>
      <c r="G12" s="73"/>
      <c r="H12" s="72" t="s">
        <v>130</v>
      </c>
      <c r="I12" s="74">
        <f>IF(H12=Tablas!$B$5,Tablas!$C$5,VLOOKUP(H12,Tablas!$B$5:$D$40,2,FALSE))</f>
        <v>7</v>
      </c>
      <c r="J12" s="71">
        <f>IF(I12=0,"",VLOOKUP(I12,Tablas!$C$5:$D$40,2,FALSE))</f>
        <v>30.416666666666668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35"/>
        <v>0</v>
      </c>
      <c r="V12" s="43">
        <f t="shared" si="10"/>
        <v>0</v>
      </c>
      <c r="W12" s="193">
        <f t="shared" si="11"/>
        <v>3</v>
      </c>
      <c r="X12" s="44">
        <f t="shared" si="32"/>
        <v>0</v>
      </c>
      <c r="Y12" s="45">
        <f t="shared" si="13"/>
        <v>7</v>
      </c>
      <c r="Z12" s="46" t="s">
        <v>0</v>
      </c>
      <c r="AA12" s="39">
        <v>1</v>
      </c>
      <c r="AB12" s="47">
        <f t="shared" si="14"/>
        <v>0</v>
      </c>
      <c r="AC12" s="39">
        <v>1</v>
      </c>
      <c r="AD12" s="47">
        <f t="shared" si="15"/>
        <v>0</v>
      </c>
      <c r="AE12" s="39">
        <v>1</v>
      </c>
      <c r="AF12" s="47">
        <f t="shared" si="16"/>
        <v>0</v>
      </c>
      <c r="AG12" s="188"/>
      <c r="AH12" s="194">
        <f t="shared" si="17"/>
        <v>3</v>
      </c>
      <c r="AI12" s="49">
        <f t="shared" si="18"/>
        <v>0</v>
      </c>
      <c r="AJ12" s="50">
        <f t="shared" si="19"/>
        <v>0</v>
      </c>
      <c r="AK12" s="188"/>
      <c r="AL12" s="194">
        <f t="shared" si="20"/>
        <v>3</v>
      </c>
      <c r="AM12" s="49">
        <f t="shared" si="33"/>
        <v>0</v>
      </c>
      <c r="AN12" s="50">
        <f t="shared" si="34"/>
        <v>0</v>
      </c>
      <c r="AO12" s="188">
        <v>10.47</v>
      </c>
      <c r="AP12" s="49">
        <f t="shared" si="21"/>
        <v>0</v>
      </c>
      <c r="AQ12" s="50">
        <f t="shared" si="22"/>
        <v>0</v>
      </c>
      <c r="AR12" s="188">
        <v>2.6175000000000002</v>
      </c>
      <c r="AS12" s="49">
        <f t="shared" si="23"/>
        <v>0</v>
      </c>
      <c r="AT12" s="50">
        <f t="shared" si="24"/>
        <v>0</v>
      </c>
      <c r="AU12" s="188"/>
      <c r="AV12" s="49">
        <f t="shared" si="25"/>
        <v>0</v>
      </c>
      <c r="AW12" s="50">
        <f t="shared" si="26"/>
        <v>0</v>
      </c>
      <c r="AX12" s="188">
        <v>10.47</v>
      </c>
      <c r="AY12" s="49">
        <f t="shared" si="27"/>
        <v>0</v>
      </c>
      <c r="AZ12" s="50">
        <f t="shared" si="28"/>
        <v>0</v>
      </c>
      <c r="BA12" s="188">
        <v>0</v>
      </c>
      <c r="BB12" s="49">
        <f t="shared" si="29"/>
        <v>0</v>
      </c>
      <c r="BC12" s="50">
        <f t="shared" si="30"/>
        <v>0</v>
      </c>
      <c r="BD12" s="51">
        <f t="shared" si="31"/>
        <v>0</v>
      </c>
    </row>
    <row r="13" spans="1:56">
      <c r="A13" s="32">
        <v>16</v>
      </c>
      <c r="B13" s="169" t="s">
        <v>168</v>
      </c>
      <c r="C13" s="170" t="s">
        <v>205</v>
      </c>
      <c r="D13" s="34" t="s">
        <v>456</v>
      </c>
      <c r="E13" s="35"/>
      <c r="F13" s="36">
        <v>10.35</v>
      </c>
      <c r="G13" s="73"/>
      <c r="H13" s="72" t="s">
        <v>130</v>
      </c>
      <c r="I13" s="74">
        <f>IF(H13=Tablas!$B$5,Tablas!$C$5,VLOOKUP(H13,Tablas!$B$5:$D$40,2,FALSE))</f>
        <v>7</v>
      </c>
      <c r="J13" s="71">
        <f>IF(I13=0,"",VLOOKUP(I13,Tablas!$C$5:$D$40,2,FALSE))</f>
        <v>30.416666666666668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35"/>
        <v>0</v>
      </c>
      <c r="V13" s="43">
        <f t="shared" si="10"/>
        <v>0</v>
      </c>
      <c r="W13" s="193">
        <f t="shared" si="11"/>
        <v>3</v>
      </c>
      <c r="X13" s="44">
        <f t="shared" si="32"/>
        <v>0</v>
      </c>
      <c r="Y13" s="45">
        <f t="shared" si="13"/>
        <v>7</v>
      </c>
      <c r="Z13" s="46" t="s">
        <v>0</v>
      </c>
      <c r="AA13" s="39">
        <v>1</v>
      </c>
      <c r="AB13" s="47">
        <f t="shared" si="14"/>
        <v>0</v>
      </c>
      <c r="AC13" s="39">
        <v>1</v>
      </c>
      <c r="AD13" s="47">
        <f t="shared" si="15"/>
        <v>0</v>
      </c>
      <c r="AE13" s="39">
        <v>1</v>
      </c>
      <c r="AF13" s="47">
        <f t="shared" si="16"/>
        <v>0</v>
      </c>
      <c r="AG13" s="188"/>
      <c r="AH13" s="194">
        <f t="shared" si="17"/>
        <v>3</v>
      </c>
      <c r="AI13" s="49">
        <f t="shared" si="18"/>
        <v>0</v>
      </c>
      <c r="AJ13" s="50">
        <f t="shared" si="19"/>
        <v>0</v>
      </c>
      <c r="AK13" s="188"/>
      <c r="AL13" s="194">
        <f t="shared" si="20"/>
        <v>3</v>
      </c>
      <c r="AM13" s="49">
        <f t="shared" si="33"/>
        <v>0</v>
      </c>
      <c r="AN13" s="50">
        <f t="shared" si="34"/>
        <v>0</v>
      </c>
      <c r="AO13" s="188">
        <v>10.35</v>
      </c>
      <c r="AP13" s="49">
        <f t="shared" si="21"/>
        <v>0</v>
      </c>
      <c r="AQ13" s="50">
        <f t="shared" si="22"/>
        <v>0</v>
      </c>
      <c r="AR13" s="188"/>
      <c r="AS13" s="49">
        <f t="shared" si="23"/>
        <v>0</v>
      </c>
      <c r="AT13" s="50">
        <f t="shared" si="24"/>
        <v>0</v>
      </c>
      <c r="AU13" s="188"/>
      <c r="AV13" s="49">
        <f t="shared" si="25"/>
        <v>0</v>
      </c>
      <c r="AW13" s="50">
        <f t="shared" si="26"/>
        <v>0</v>
      </c>
      <c r="AX13" s="188">
        <v>10.35</v>
      </c>
      <c r="AY13" s="49">
        <f t="shared" si="27"/>
        <v>0</v>
      </c>
      <c r="AZ13" s="50">
        <f t="shared" si="28"/>
        <v>0</v>
      </c>
      <c r="BA13" s="188">
        <v>0</v>
      </c>
      <c r="BB13" s="49">
        <f t="shared" si="29"/>
        <v>0</v>
      </c>
      <c r="BC13" s="50">
        <f t="shared" si="30"/>
        <v>0</v>
      </c>
      <c r="BD13" s="51">
        <f t="shared" si="31"/>
        <v>0</v>
      </c>
    </row>
    <row r="14" spans="1:56">
      <c r="A14" s="32">
        <v>16</v>
      </c>
      <c r="B14" s="169" t="s">
        <v>168</v>
      </c>
      <c r="C14" s="170" t="s">
        <v>205</v>
      </c>
      <c r="D14" s="34" t="s">
        <v>238</v>
      </c>
      <c r="E14" s="35"/>
      <c r="F14" s="36">
        <v>2.77</v>
      </c>
      <c r="G14" s="73"/>
      <c r="H14" s="72" t="s">
        <v>130</v>
      </c>
      <c r="I14" s="74">
        <f>IF(H14=Tablas!$B$5,Tablas!$C$5,VLOOKUP(H14,Tablas!$B$5:$D$40,2,FALSE))</f>
        <v>7</v>
      </c>
      <c r="J14" s="71">
        <f>IF(I14=0,"",VLOOKUP(I14,Tablas!$C$5:$D$40,2,FALSE))</f>
        <v>30.416666666666668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35"/>
        <v>0</v>
      </c>
      <c r="V14" s="43">
        <f t="shared" si="10"/>
        <v>0</v>
      </c>
      <c r="W14" s="193">
        <f t="shared" si="11"/>
        <v>3</v>
      </c>
      <c r="X14" s="44">
        <f t="shared" si="32"/>
        <v>0</v>
      </c>
      <c r="Y14" s="45">
        <f t="shared" si="13"/>
        <v>7</v>
      </c>
      <c r="Z14" s="46" t="s">
        <v>0</v>
      </c>
      <c r="AA14" s="39">
        <v>1</v>
      </c>
      <c r="AB14" s="47">
        <f t="shared" si="14"/>
        <v>0</v>
      </c>
      <c r="AC14" s="39">
        <v>1</v>
      </c>
      <c r="AD14" s="47">
        <f t="shared" si="15"/>
        <v>0</v>
      </c>
      <c r="AE14" s="39">
        <v>1</v>
      </c>
      <c r="AF14" s="47">
        <f t="shared" si="16"/>
        <v>0</v>
      </c>
      <c r="AG14" s="188">
        <v>3</v>
      </c>
      <c r="AH14" s="194">
        <f t="shared" si="17"/>
        <v>3</v>
      </c>
      <c r="AI14" s="49">
        <f t="shared" si="18"/>
        <v>0</v>
      </c>
      <c r="AJ14" s="50">
        <f t="shared" si="19"/>
        <v>0</v>
      </c>
      <c r="AK14" s="188"/>
      <c r="AL14" s="194">
        <f t="shared" si="20"/>
        <v>3</v>
      </c>
      <c r="AM14" s="49">
        <f t="shared" si="33"/>
        <v>0</v>
      </c>
      <c r="AN14" s="50">
        <f t="shared" si="34"/>
        <v>0</v>
      </c>
      <c r="AO14" s="188">
        <v>2.77</v>
      </c>
      <c r="AP14" s="49">
        <f t="shared" si="21"/>
        <v>0</v>
      </c>
      <c r="AQ14" s="50">
        <f t="shared" si="22"/>
        <v>0</v>
      </c>
      <c r="AR14" s="188">
        <v>0.6925</v>
      </c>
      <c r="AS14" s="49">
        <f t="shared" si="23"/>
        <v>0</v>
      </c>
      <c r="AT14" s="50">
        <f t="shared" si="24"/>
        <v>0</v>
      </c>
      <c r="AU14" s="188"/>
      <c r="AV14" s="49">
        <f t="shared" si="25"/>
        <v>0</v>
      </c>
      <c r="AW14" s="50">
        <f t="shared" si="26"/>
        <v>0</v>
      </c>
      <c r="AX14" s="188">
        <v>2.77</v>
      </c>
      <c r="AY14" s="49">
        <f t="shared" si="27"/>
        <v>0</v>
      </c>
      <c r="AZ14" s="50">
        <f t="shared" si="28"/>
        <v>0</v>
      </c>
      <c r="BA14" s="188">
        <v>0</v>
      </c>
      <c r="BB14" s="49">
        <f t="shared" si="29"/>
        <v>0</v>
      </c>
      <c r="BC14" s="50">
        <f t="shared" si="30"/>
        <v>0</v>
      </c>
      <c r="BD14" s="51">
        <f t="shared" si="31"/>
        <v>0</v>
      </c>
    </row>
    <row r="15" spans="1:56">
      <c r="A15" s="32">
        <v>16</v>
      </c>
      <c r="B15" s="169" t="s">
        <v>168</v>
      </c>
      <c r="C15" s="169" t="s">
        <v>205</v>
      </c>
      <c r="D15" s="34" t="s">
        <v>457</v>
      </c>
      <c r="E15" s="61"/>
      <c r="F15" s="36">
        <v>10.53</v>
      </c>
      <c r="G15" s="73"/>
      <c r="H15" s="72" t="s">
        <v>130</v>
      </c>
      <c r="I15" s="74">
        <f>IF(H15=Tablas!$B$5,Tablas!$C$5,VLOOKUP(H15,Tablas!$B$5:$D$40,2,FALSE))</f>
        <v>7</v>
      </c>
      <c r="J15" s="71">
        <f>IF(I15=0,"",VLOOKUP(I15,Tablas!$C$5:$D$40,2,FALSE))</f>
        <v>30.416666666666668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35"/>
        <v>0</v>
      </c>
      <c r="V15" s="43">
        <f t="shared" si="10"/>
        <v>0</v>
      </c>
      <c r="W15" s="193">
        <f t="shared" si="11"/>
        <v>3</v>
      </c>
      <c r="X15" s="44">
        <f t="shared" si="32"/>
        <v>0</v>
      </c>
      <c r="Y15" s="45">
        <f t="shared" si="13"/>
        <v>7</v>
      </c>
      <c r="Z15" s="46" t="s">
        <v>0</v>
      </c>
      <c r="AA15" s="39">
        <v>1</v>
      </c>
      <c r="AB15" s="47">
        <f t="shared" si="14"/>
        <v>0</v>
      </c>
      <c r="AC15" s="39">
        <v>1</v>
      </c>
      <c r="AD15" s="47">
        <f t="shared" si="15"/>
        <v>0</v>
      </c>
      <c r="AE15" s="39">
        <v>1</v>
      </c>
      <c r="AF15" s="47">
        <f t="shared" si="16"/>
        <v>0</v>
      </c>
      <c r="AG15" s="188"/>
      <c r="AH15" s="194">
        <f t="shared" si="17"/>
        <v>3</v>
      </c>
      <c r="AI15" s="49">
        <f t="shared" si="18"/>
        <v>0</v>
      </c>
      <c r="AJ15" s="50">
        <f t="shared" si="19"/>
        <v>0</v>
      </c>
      <c r="AK15" s="188"/>
      <c r="AL15" s="194">
        <f t="shared" si="20"/>
        <v>3</v>
      </c>
      <c r="AM15" s="49">
        <f t="shared" si="33"/>
        <v>0</v>
      </c>
      <c r="AN15" s="50">
        <f t="shared" si="34"/>
        <v>0</v>
      </c>
      <c r="AO15" s="188">
        <v>10.53</v>
      </c>
      <c r="AP15" s="49">
        <f t="shared" si="21"/>
        <v>0</v>
      </c>
      <c r="AQ15" s="50">
        <f t="shared" si="22"/>
        <v>0</v>
      </c>
      <c r="AR15" s="188"/>
      <c r="AS15" s="49">
        <f t="shared" si="23"/>
        <v>0</v>
      </c>
      <c r="AT15" s="50">
        <f t="shared" si="24"/>
        <v>0</v>
      </c>
      <c r="AU15" s="188"/>
      <c r="AV15" s="49">
        <f t="shared" si="25"/>
        <v>0</v>
      </c>
      <c r="AW15" s="50">
        <f t="shared" si="26"/>
        <v>0</v>
      </c>
      <c r="AX15" s="188">
        <v>10.53</v>
      </c>
      <c r="AY15" s="49">
        <f t="shared" si="27"/>
        <v>0</v>
      </c>
      <c r="AZ15" s="50">
        <f t="shared" si="28"/>
        <v>0</v>
      </c>
      <c r="BA15" s="188">
        <v>0</v>
      </c>
      <c r="BB15" s="49">
        <f t="shared" si="29"/>
        <v>0</v>
      </c>
      <c r="BC15" s="50">
        <f t="shared" si="30"/>
        <v>0</v>
      </c>
      <c r="BD15" s="51">
        <f t="shared" si="31"/>
        <v>0</v>
      </c>
    </row>
    <row r="16" spans="1:56">
      <c r="A16" s="32">
        <v>16</v>
      </c>
      <c r="B16" s="169" t="s">
        <v>168</v>
      </c>
      <c r="C16" s="169" t="s">
        <v>205</v>
      </c>
      <c r="D16" s="34" t="s">
        <v>458</v>
      </c>
      <c r="E16" s="61"/>
      <c r="F16" s="36">
        <v>57.78</v>
      </c>
      <c r="G16" s="73"/>
      <c r="H16" s="72" t="s">
        <v>129</v>
      </c>
      <c r="I16" s="74">
        <f>IF(H16=Tablas!$B$5,Tablas!$C$5,VLOOKUP(H16,Tablas!$B$5:$D$40,2,FALSE))</f>
        <v>6</v>
      </c>
      <c r="J16" s="71">
        <f>IF(I16=0,"",VLOOKUP(I16,Tablas!$C$5:$D$40,2,FALSE))</f>
        <v>60.833333333333336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35"/>
        <v>0</v>
      </c>
      <c r="V16" s="43">
        <f t="shared" si="10"/>
        <v>0</v>
      </c>
      <c r="W16" s="193">
        <f t="shared" si="11"/>
        <v>3</v>
      </c>
      <c r="X16" s="44">
        <f t="shared" si="32"/>
        <v>0</v>
      </c>
      <c r="Y16" s="45">
        <f t="shared" si="13"/>
        <v>14</v>
      </c>
      <c r="Z16" s="46" t="s">
        <v>0</v>
      </c>
      <c r="AA16" s="39">
        <v>1</v>
      </c>
      <c r="AB16" s="47">
        <f t="shared" si="14"/>
        <v>0</v>
      </c>
      <c r="AC16" s="39">
        <v>1</v>
      </c>
      <c r="AD16" s="47">
        <f t="shared" si="15"/>
        <v>0</v>
      </c>
      <c r="AE16" s="39">
        <v>1</v>
      </c>
      <c r="AF16" s="47">
        <f t="shared" si="16"/>
        <v>0</v>
      </c>
      <c r="AG16" s="188"/>
      <c r="AH16" s="194">
        <f t="shared" si="17"/>
        <v>3</v>
      </c>
      <c r="AI16" s="49">
        <f t="shared" si="18"/>
        <v>0</v>
      </c>
      <c r="AJ16" s="50">
        <f t="shared" si="19"/>
        <v>0</v>
      </c>
      <c r="AK16" s="188">
        <v>3.7</v>
      </c>
      <c r="AL16" s="194">
        <f t="shared" si="20"/>
        <v>3</v>
      </c>
      <c r="AM16" s="49">
        <f t="shared" si="33"/>
        <v>0</v>
      </c>
      <c r="AN16" s="50">
        <f t="shared" si="34"/>
        <v>0</v>
      </c>
      <c r="AO16" s="188">
        <v>57.78</v>
      </c>
      <c r="AP16" s="49">
        <f t="shared" si="21"/>
        <v>0</v>
      </c>
      <c r="AQ16" s="50">
        <f t="shared" si="22"/>
        <v>0</v>
      </c>
      <c r="AR16" s="188"/>
      <c r="AS16" s="49">
        <f t="shared" si="23"/>
        <v>0</v>
      </c>
      <c r="AT16" s="50">
        <f t="shared" si="24"/>
        <v>0</v>
      </c>
      <c r="AU16" s="188"/>
      <c r="AV16" s="49">
        <f t="shared" si="25"/>
        <v>0</v>
      </c>
      <c r="AW16" s="50">
        <f t="shared" si="26"/>
        <v>0</v>
      </c>
      <c r="AX16" s="188">
        <v>57.78</v>
      </c>
      <c r="AY16" s="49">
        <f t="shared" si="27"/>
        <v>0</v>
      </c>
      <c r="AZ16" s="50">
        <f t="shared" si="28"/>
        <v>0</v>
      </c>
      <c r="BA16" s="188">
        <v>1.85</v>
      </c>
      <c r="BB16" s="49">
        <f t="shared" si="29"/>
        <v>0</v>
      </c>
      <c r="BC16" s="50">
        <f t="shared" si="30"/>
        <v>0</v>
      </c>
      <c r="BD16" s="51">
        <f t="shared" si="31"/>
        <v>0</v>
      </c>
    </row>
    <row r="17" spans="1:56">
      <c r="A17" s="32">
        <v>16</v>
      </c>
      <c r="B17" s="169" t="s">
        <v>168</v>
      </c>
      <c r="C17" s="169" t="s">
        <v>205</v>
      </c>
      <c r="D17" s="34" t="s">
        <v>459</v>
      </c>
      <c r="E17" s="61"/>
      <c r="F17" s="36">
        <v>12.27</v>
      </c>
      <c r="G17" s="73"/>
      <c r="H17" s="72" t="s">
        <v>129</v>
      </c>
      <c r="I17" s="74">
        <f>IF(H17=Tablas!$B$5,Tablas!$C$5,VLOOKUP(H17,Tablas!$B$5:$D$40,2,FALSE))</f>
        <v>6</v>
      </c>
      <c r="J17" s="71">
        <f>IF(I17=0,"",VLOOKUP(I17,Tablas!$C$5:$D$40,2,FALSE))</f>
        <v>60.833333333333336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35"/>
        <v>0</v>
      </c>
      <c r="V17" s="43">
        <f t="shared" si="10"/>
        <v>0</v>
      </c>
      <c r="W17" s="193">
        <f t="shared" si="11"/>
        <v>3</v>
      </c>
      <c r="X17" s="44">
        <f t="shared" si="32"/>
        <v>0</v>
      </c>
      <c r="Y17" s="45">
        <f t="shared" si="13"/>
        <v>14</v>
      </c>
      <c r="Z17" s="46" t="s">
        <v>0</v>
      </c>
      <c r="AA17" s="39">
        <v>1</v>
      </c>
      <c r="AB17" s="47">
        <f t="shared" si="14"/>
        <v>0</v>
      </c>
      <c r="AC17" s="39">
        <v>1</v>
      </c>
      <c r="AD17" s="47">
        <f t="shared" si="15"/>
        <v>0</v>
      </c>
      <c r="AE17" s="39">
        <v>1</v>
      </c>
      <c r="AF17" s="47">
        <f t="shared" si="16"/>
        <v>0</v>
      </c>
      <c r="AG17" s="188"/>
      <c r="AH17" s="194">
        <f t="shared" si="17"/>
        <v>3</v>
      </c>
      <c r="AI17" s="49">
        <f t="shared" si="18"/>
        <v>0</v>
      </c>
      <c r="AJ17" s="50">
        <f t="shared" si="19"/>
        <v>0</v>
      </c>
      <c r="AK17" s="188">
        <v>13.75</v>
      </c>
      <c r="AL17" s="194">
        <f t="shared" si="20"/>
        <v>3</v>
      </c>
      <c r="AM17" s="49">
        <f t="shared" si="33"/>
        <v>0</v>
      </c>
      <c r="AN17" s="50">
        <f t="shared" si="34"/>
        <v>0</v>
      </c>
      <c r="AO17" s="188">
        <v>12.27</v>
      </c>
      <c r="AP17" s="49">
        <f t="shared" si="21"/>
        <v>0</v>
      </c>
      <c r="AQ17" s="50">
        <f t="shared" si="22"/>
        <v>0</v>
      </c>
      <c r="AR17" s="188"/>
      <c r="AS17" s="49">
        <f t="shared" si="23"/>
        <v>0</v>
      </c>
      <c r="AT17" s="50">
        <f t="shared" si="24"/>
        <v>0</v>
      </c>
      <c r="AU17" s="188"/>
      <c r="AV17" s="49">
        <f t="shared" si="25"/>
        <v>0</v>
      </c>
      <c r="AW17" s="50">
        <f t="shared" si="26"/>
        <v>0</v>
      </c>
      <c r="AX17" s="188">
        <v>12.27</v>
      </c>
      <c r="AY17" s="49">
        <f t="shared" si="27"/>
        <v>0</v>
      </c>
      <c r="AZ17" s="50">
        <f t="shared" si="28"/>
        <v>0</v>
      </c>
      <c r="BA17" s="188">
        <v>6.875</v>
      </c>
      <c r="BB17" s="49">
        <f t="shared" si="29"/>
        <v>0</v>
      </c>
      <c r="BC17" s="50">
        <f t="shared" si="30"/>
        <v>0</v>
      </c>
      <c r="BD17" s="51">
        <f t="shared" si="31"/>
        <v>0</v>
      </c>
    </row>
    <row r="18" spans="1:56">
      <c r="A18" s="32">
        <v>16</v>
      </c>
      <c r="B18" s="169" t="s">
        <v>168</v>
      </c>
      <c r="C18" s="169" t="s">
        <v>205</v>
      </c>
      <c r="D18" s="34" t="s">
        <v>446</v>
      </c>
      <c r="E18" s="61"/>
      <c r="F18" s="36">
        <v>40</v>
      </c>
      <c r="G18" s="73"/>
      <c r="H18" s="72" t="s">
        <v>130</v>
      </c>
      <c r="I18" s="74">
        <f>IF(H18=Tablas!$B$5,Tablas!$C$5,VLOOKUP(H18,Tablas!$B$5:$D$40,2,FALSE))</f>
        <v>7</v>
      </c>
      <c r="J18" s="71">
        <f>IF(I18=0,"",VLOOKUP(I18,Tablas!$C$5:$D$40,2,FALSE))</f>
        <v>30.416666666666668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35"/>
        <v>0</v>
      </c>
      <c r="V18" s="43">
        <f t="shared" si="10"/>
        <v>0</v>
      </c>
      <c r="W18" s="193">
        <f t="shared" si="11"/>
        <v>3</v>
      </c>
      <c r="X18" s="44">
        <f t="shared" si="32"/>
        <v>0</v>
      </c>
      <c r="Y18" s="45">
        <f t="shared" si="13"/>
        <v>7</v>
      </c>
      <c r="Z18" s="46" t="s">
        <v>0</v>
      </c>
      <c r="AA18" s="39">
        <v>1</v>
      </c>
      <c r="AB18" s="47">
        <f t="shared" si="14"/>
        <v>0</v>
      </c>
      <c r="AC18" s="39">
        <v>1</v>
      </c>
      <c r="AD18" s="47">
        <f t="shared" si="15"/>
        <v>0</v>
      </c>
      <c r="AE18" s="39">
        <v>1</v>
      </c>
      <c r="AF18" s="47">
        <f t="shared" si="16"/>
        <v>0</v>
      </c>
      <c r="AG18" s="188"/>
      <c r="AH18" s="194">
        <f t="shared" si="17"/>
        <v>3</v>
      </c>
      <c r="AI18" s="49">
        <f t="shared" si="18"/>
        <v>0</v>
      </c>
      <c r="AJ18" s="50">
        <f t="shared" si="19"/>
        <v>0</v>
      </c>
      <c r="AK18" s="188"/>
      <c r="AL18" s="194">
        <f t="shared" si="20"/>
        <v>3</v>
      </c>
      <c r="AM18" s="49">
        <f t="shared" si="33"/>
        <v>0</v>
      </c>
      <c r="AN18" s="50">
        <f t="shared" si="34"/>
        <v>0</v>
      </c>
      <c r="AO18" s="188"/>
      <c r="AP18" s="49">
        <f t="shared" si="21"/>
        <v>0</v>
      </c>
      <c r="AQ18" s="50">
        <f t="shared" si="22"/>
        <v>0</v>
      </c>
      <c r="AR18" s="188"/>
      <c r="AS18" s="49">
        <f t="shared" si="23"/>
        <v>0</v>
      </c>
      <c r="AT18" s="50">
        <f t="shared" si="24"/>
        <v>0</v>
      </c>
      <c r="AU18" s="188"/>
      <c r="AV18" s="49">
        <f t="shared" si="25"/>
        <v>0</v>
      </c>
      <c r="AW18" s="50">
        <f t="shared" si="26"/>
        <v>0</v>
      </c>
      <c r="AX18" s="188"/>
      <c r="AY18" s="49">
        <f t="shared" si="27"/>
        <v>0</v>
      </c>
      <c r="AZ18" s="50">
        <f t="shared" si="28"/>
        <v>0</v>
      </c>
      <c r="BA18" s="188">
        <v>0</v>
      </c>
      <c r="BB18" s="49">
        <f t="shared" si="29"/>
        <v>0</v>
      </c>
      <c r="BC18" s="50">
        <f t="shared" si="30"/>
        <v>0</v>
      </c>
      <c r="BD18" s="51">
        <f t="shared" si="31"/>
        <v>0</v>
      </c>
    </row>
    <row r="19" spans="1:56" hidden="1">
      <c r="A19" s="32">
        <v>16</v>
      </c>
      <c r="B19" s="169"/>
      <c r="C19" s="169"/>
      <c r="D19" s="34"/>
      <c r="E19" s="61"/>
      <c r="F19" s="36"/>
      <c r="G19" s="73"/>
      <c r="H19" s="72"/>
      <c r="I19" s="74">
        <f>IF(H19=Tablas!$B$5,Tablas!$C$5,VLOOKUP(H19,Tablas!$B$5:$D$40,2,FALSE))</f>
        <v>1</v>
      </c>
      <c r="J19" s="71">
        <f>IF(I19=0,"",VLOOKUP(I19,Tablas!$C$5:$D$40,2,FALSE))</f>
        <v>0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35"/>
        <v>0</v>
      </c>
      <c r="V19" s="43">
        <f t="shared" si="10"/>
        <v>0</v>
      </c>
      <c r="W19" s="193">
        <f t="shared" si="11"/>
        <v>3</v>
      </c>
      <c r="X19" s="44">
        <f t="shared" si="32"/>
        <v>0</v>
      </c>
      <c r="Y19" s="45">
        <f t="shared" si="13"/>
        <v>0</v>
      </c>
      <c r="Z19" s="46" t="s">
        <v>0</v>
      </c>
      <c r="AA19" s="39">
        <v>1</v>
      </c>
      <c r="AB19" s="47">
        <f t="shared" si="14"/>
        <v>0</v>
      </c>
      <c r="AC19" s="39">
        <v>1</v>
      </c>
      <c r="AD19" s="47">
        <f t="shared" si="15"/>
        <v>0</v>
      </c>
      <c r="AE19" s="39">
        <v>1</v>
      </c>
      <c r="AF19" s="47">
        <f t="shared" si="16"/>
        <v>0</v>
      </c>
      <c r="AG19" s="188"/>
      <c r="AH19" s="194">
        <f t="shared" si="17"/>
        <v>3</v>
      </c>
      <c r="AI19" s="49">
        <f t="shared" si="18"/>
        <v>0</v>
      </c>
      <c r="AJ19" s="50">
        <f t="shared" si="19"/>
        <v>0</v>
      </c>
      <c r="AK19" s="188"/>
      <c r="AL19" s="194">
        <f t="shared" si="20"/>
        <v>3</v>
      </c>
      <c r="AM19" s="49">
        <f t="shared" si="33"/>
        <v>0</v>
      </c>
      <c r="AN19" s="50">
        <f t="shared" si="34"/>
        <v>0</v>
      </c>
      <c r="AO19" s="188"/>
      <c r="AP19" s="49">
        <f t="shared" si="21"/>
        <v>0</v>
      </c>
      <c r="AQ19" s="50">
        <f t="shared" si="22"/>
        <v>0</v>
      </c>
      <c r="AR19" s="188"/>
      <c r="AS19" s="49">
        <f t="shared" si="23"/>
        <v>0</v>
      </c>
      <c r="AT19" s="50">
        <f t="shared" si="24"/>
        <v>0</v>
      </c>
      <c r="AU19" s="188"/>
      <c r="AV19" s="49">
        <f t="shared" si="25"/>
        <v>0</v>
      </c>
      <c r="AW19" s="50">
        <f t="shared" si="26"/>
        <v>0</v>
      </c>
      <c r="AX19" s="188"/>
      <c r="AY19" s="49">
        <f t="shared" si="27"/>
        <v>0</v>
      </c>
      <c r="AZ19" s="50">
        <f t="shared" si="28"/>
        <v>0</v>
      </c>
      <c r="BA19" s="188"/>
      <c r="BB19" s="49">
        <f t="shared" si="29"/>
        <v>0</v>
      </c>
      <c r="BC19" s="50">
        <f t="shared" si="30"/>
        <v>0</v>
      </c>
      <c r="BD19" s="51">
        <f t="shared" si="31"/>
        <v>0</v>
      </c>
    </row>
    <row r="20" spans="1:56" hidden="1">
      <c r="A20" s="32">
        <v>16</v>
      </c>
      <c r="B20" s="169"/>
      <c r="C20" s="169"/>
      <c r="D20" s="34"/>
      <c r="E20" s="61"/>
      <c r="F20" s="36"/>
      <c r="G20" s="73"/>
      <c r="H20" s="72"/>
      <c r="I20" s="74">
        <f>IF(H20=Tablas!$B$5,Tablas!$C$5,VLOOKUP(H20,Tablas!$B$5:$D$40,2,FALSE))</f>
        <v>1</v>
      </c>
      <c r="J20" s="71">
        <f>IF(I20=0,"",VLOOKUP(I20,Tablas!$C$5:$D$40,2,FALSE))</f>
        <v>0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35"/>
        <v>0</v>
      </c>
      <c r="V20" s="43">
        <f t="shared" si="10"/>
        <v>0</v>
      </c>
      <c r="W20" s="193">
        <f t="shared" si="11"/>
        <v>3</v>
      </c>
      <c r="X20" s="44">
        <f t="shared" si="32"/>
        <v>0</v>
      </c>
      <c r="Y20" s="45">
        <f t="shared" si="13"/>
        <v>0</v>
      </c>
      <c r="Z20" s="46" t="s">
        <v>0</v>
      </c>
      <c r="AA20" s="39">
        <v>1</v>
      </c>
      <c r="AB20" s="47">
        <f t="shared" si="14"/>
        <v>0</v>
      </c>
      <c r="AC20" s="39">
        <v>1</v>
      </c>
      <c r="AD20" s="47">
        <f t="shared" si="15"/>
        <v>0</v>
      </c>
      <c r="AE20" s="39">
        <v>1</v>
      </c>
      <c r="AF20" s="47">
        <f t="shared" si="16"/>
        <v>0</v>
      </c>
      <c r="AG20" s="188"/>
      <c r="AH20" s="194">
        <f t="shared" si="17"/>
        <v>3</v>
      </c>
      <c r="AI20" s="49">
        <f t="shared" si="18"/>
        <v>0</v>
      </c>
      <c r="AJ20" s="50">
        <f t="shared" si="19"/>
        <v>0</v>
      </c>
      <c r="AK20" s="188"/>
      <c r="AL20" s="194">
        <f t="shared" si="20"/>
        <v>3</v>
      </c>
      <c r="AM20" s="49">
        <f t="shared" si="33"/>
        <v>0</v>
      </c>
      <c r="AN20" s="50">
        <f t="shared" si="34"/>
        <v>0</v>
      </c>
      <c r="AO20" s="188"/>
      <c r="AP20" s="49">
        <f t="shared" si="21"/>
        <v>0</v>
      </c>
      <c r="AQ20" s="50">
        <f t="shared" si="22"/>
        <v>0</v>
      </c>
      <c r="AR20" s="188"/>
      <c r="AS20" s="49">
        <f t="shared" si="23"/>
        <v>0</v>
      </c>
      <c r="AT20" s="50">
        <f t="shared" si="24"/>
        <v>0</v>
      </c>
      <c r="AU20" s="188"/>
      <c r="AV20" s="49">
        <f t="shared" si="25"/>
        <v>0</v>
      </c>
      <c r="AW20" s="50">
        <f t="shared" si="26"/>
        <v>0</v>
      </c>
      <c r="AX20" s="188"/>
      <c r="AY20" s="49">
        <f t="shared" si="27"/>
        <v>0</v>
      </c>
      <c r="AZ20" s="50">
        <f t="shared" si="28"/>
        <v>0</v>
      </c>
      <c r="BA20" s="188"/>
      <c r="BB20" s="49">
        <f t="shared" si="29"/>
        <v>0</v>
      </c>
      <c r="BC20" s="50">
        <f t="shared" si="30"/>
        <v>0</v>
      </c>
      <c r="BD20" s="51">
        <f t="shared" si="31"/>
        <v>0</v>
      </c>
    </row>
    <row r="21" spans="1:56" hidden="1">
      <c r="A21" s="32">
        <v>16</v>
      </c>
      <c r="B21" s="169"/>
      <c r="C21" s="169"/>
      <c r="D21" s="34"/>
      <c r="E21" s="61"/>
      <c r="F21" s="36"/>
      <c r="G21" s="73"/>
      <c r="H21" s="72"/>
      <c r="I21" s="74">
        <f>IF(H21=Tablas!$B$5,Tablas!$C$5,VLOOKUP(H21,Tablas!$B$5:$D$40,2,FALSE))</f>
        <v>1</v>
      </c>
      <c r="J21" s="71">
        <f>IF(I21=0,"",VLOOKUP(I21,Tablas!$C$5:$D$40,2,FALSE))</f>
        <v>0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35"/>
        <v>0</v>
      </c>
      <c r="V21" s="43">
        <f t="shared" si="10"/>
        <v>0</v>
      </c>
      <c r="W21" s="193">
        <f t="shared" si="11"/>
        <v>3</v>
      </c>
      <c r="X21" s="44">
        <f t="shared" si="32"/>
        <v>0</v>
      </c>
      <c r="Y21" s="45">
        <f t="shared" si="13"/>
        <v>0</v>
      </c>
      <c r="Z21" s="46" t="s">
        <v>0</v>
      </c>
      <c r="AA21" s="39">
        <v>1</v>
      </c>
      <c r="AB21" s="47">
        <f t="shared" si="14"/>
        <v>0</v>
      </c>
      <c r="AC21" s="39">
        <v>1</v>
      </c>
      <c r="AD21" s="47">
        <f t="shared" si="15"/>
        <v>0</v>
      </c>
      <c r="AE21" s="39">
        <v>1</v>
      </c>
      <c r="AF21" s="47">
        <f t="shared" si="16"/>
        <v>0</v>
      </c>
      <c r="AG21" s="188"/>
      <c r="AH21" s="194">
        <f t="shared" si="17"/>
        <v>3</v>
      </c>
      <c r="AI21" s="49">
        <f t="shared" si="18"/>
        <v>0</v>
      </c>
      <c r="AJ21" s="50">
        <f t="shared" si="19"/>
        <v>0</v>
      </c>
      <c r="AK21" s="188"/>
      <c r="AL21" s="194">
        <f t="shared" si="20"/>
        <v>3</v>
      </c>
      <c r="AM21" s="49">
        <f t="shared" si="33"/>
        <v>0</v>
      </c>
      <c r="AN21" s="50">
        <f t="shared" si="34"/>
        <v>0</v>
      </c>
      <c r="AO21" s="188"/>
      <c r="AP21" s="49">
        <f t="shared" si="21"/>
        <v>0</v>
      </c>
      <c r="AQ21" s="50">
        <f t="shared" si="22"/>
        <v>0</v>
      </c>
      <c r="AR21" s="188"/>
      <c r="AS21" s="49">
        <f t="shared" si="23"/>
        <v>0</v>
      </c>
      <c r="AT21" s="50">
        <f t="shared" si="24"/>
        <v>0</v>
      </c>
      <c r="AU21" s="188"/>
      <c r="AV21" s="49">
        <f t="shared" si="25"/>
        <v>0</v>
      </c>
      <c r="AW21" s="50">
        <f t="shared" si="26"/>
        <v>0</v>
      </c>
      <c r="AX21" s="188"/>
      <c r="AY21" s="49">
        <f t="shared" si="27"/>
        <v>0</v>
      </c>
      <c r="AZ21" s="50">
        <f t="shared" si="28"/>
        <v>0</v>
      </c>
      <c r="BA21" s="188"/>
      <c r="BB21" s="49">
        <f t="shared" si="29"/>
        <v>0</v>
      </c>
      <c r="BC21" s="50">
        <f t="shared" si="30"/>
        <v>0</v>
      </c>
      <c r="BD21" s="51">
        <f t="shared" si="31"/>
        <v>0</v>
      </c>
    </row>
    <row r="22" spans="1:56" hidden="1">
      <c r="A22" s="32">
        <v>16</v>
      </c>
      <c r="B22" s="169"/>
      <c r="C22" s="169"/>
      <c r="D22" s="34"/>
      <c r="E22" s="61"/>
      <c r="F22" s="36"/>
      <c r="G22" s="73"/>
      <c r="H22" s="72"/>
      <c r="I22" s="74">
        <f>IF(H22=Tablas!$B$5,Tablas!$C$5,VLOOKUP(H22,Tablas!$B$5:$D$40,2,FALSE))</f>
        <v>1</v>
      </c>
      <c r="J22" s="71">
        <f>IF(I22=0,"",VLOOKUP(I22,Tablas!$C$5:$D$40,2,FALSE))</f>
        <v>0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35"/>
        <v>0</v>
      </c>
      <c r="V22" s="43">
        <f t="shared" si="10"/>
        <v>0</v>
      </c>
      <c r="W22" s="193">
        <f t="shared" si="11"/>
        <v>3</v>
      </c>
      <c r="X22" s="44">
        <f t="shared" si="32"/>
        <v>0</v>
      </c>
      <c r="Y22" s="45">
        <f t="shared" si="13"/>
        <v>0</v>
      </c>
      <c r="Z22" s="46" t="s">
        <v>0</v>
      </c>
      <c r="AA22" s="39">
        <v>1</v>
      </c>
      <c r="AB22" s="47">
        <f t="shared" si="14"/>
        <v>0</v>
      </c>
      <c r="AC22" s="39">
        <v>1</v>
      </c>
      <c r="AD22" s="47">
        <f t="shared" si="15"/>
        <v>0</v>
      </c>
      <c r="AE22" s="39">
        <v>1</v>
      </c>
      <c r="AF22" s="47">
        <f t="shared" si="16"/>
        <v>0</v>
      </c>
      <c r="AG22" s="188"/>
      <c r="AH22" s="194">
        <f t="shared" si="17"/>
        <v>3</v>
      </c>
      <c r="AI22" s="49">
        <f t="shared" si="18"/>
        <v>0</v>
      </c>
      <c r="AJ22" s="50">
        <f t="shared" si="19"/>
        <v>0</v>
      </c>
      <c r="AK22" s="188"/>
      <c r="AL22" s="194">
        <f t="shared" si="20"/>
        <v>3</v>
      </c>
      <c r="AM22" s="49">
        <f t="shared" si="33"/>
        <v>0</v>
      </c>
      <c r="AN22" s="50">
        <f t="shared" si="34"/>
        <v>0</v>
      </c>
      <c r="AO22" s="188"/>
      <c r="AP22" s="49">
        <f t="shared" si="21"/>
        <v>0</v>
      </c>
      <c r="AQ22" s="50">
        <f t="shared" si="22"/>
        <v>0</v>
      </c>
      <c r="AR22" s="188"/>
      <c r="AS22" s="49">
        <f t="shared" si="23"/>
        <v>0</v>
      </c>
      <c r="AT22" s="50">
        <f t="shared" si="24"/>
        <v>0</v>
      </c>
      <c r="AU22" s="188"/>
      <c r="AV22" s="49">
        <f t="shared" si="25"/>
        <v>0</v>
      </c>
      <c r="AW22" s="50">
        <f t="shared" si="26"/>
        <v>0</v>
      </c>
      <c r="AX22" s="188"/>
      <c r="AY22" s="49">
        <f t="shared" si="27"/>
        <v>0</v>
      </c>
      <c r="AZ22" s="50">
        <f t="shared" si="28"/>
        <v>0</v>
      </c>
      <c r="BA22" s="188"/>
      <c r="BB22" s="49">
        <f t="shared" si="29"/>
        <v>0</v>
      </c>
      <c r="BC22" s="50">
        <f t="shared" si="30"/>
        <v>0</v>
      </c>
      <c r="BD22" s="51">
        <f t="shared" si="31"/>
        <v>0</v>
      </c>
    </row>
    <row r="23" spans="1:56" hidden="1">
      <c r="A23" s="32">
        <v>16</v>
      </c>
      <c r="B23" s="169"/>
      <c r="C23" s="169"/>
      <c r="D23" s="34"/>
      <c r="E23" s="61"/>
      <c r="F23" s="36"/>
      <c r="G23" s="73"/>
      <c r="H23" s="72"/>
      <c r="I23" s="74">
        <f>IF(H23=Tablas!$B$5,Tablas!$C$5,VLOOKUP(H23,Tablas!$B$5:$D$40,2,FALSE))</f>
        <v>1</v>
      </c>
      <c r="J23" s="71">
        <f>IF(I23=0,"",VLOOKUP(I23,Tablas!$C$5:$D$40,2,FALSE))</f>
        <v>0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35"/>
        <v>0</v>
      </c>
      <c r="V23" s="43">
        <f t="shared" si="10"/>
        <v>0</v>
      </c>
      <c r="W23" s="193">
        <f t="shared" si="11"/>
        <v>3</v>
      </c>
      <c r="X23" s="44">
        <f t="shared" si="32"/>
        <v>0</v>
      </c>
      <c r="Y23" s="45">
        <f t="shared" si="13"/>
        <v>0</v>
      </c>
      <c r="Z23" s="46" t="s">
        <v>0</v>
      </c>
      <c r="AA23" s="39">
        <v>1</v>
      </c>
      <c r="AB23" s="47">
        <f t="shared" si="14"/>
        <v>0</v>
      </c>
      <c r="AC23" s="39">
        <v>1</v>
      </c>
      <c r="AD23" s="47">
        <f t="shared" si="15"/>
        <v>0</v>
      </c>
      <c r="AE23" s="39">
        <v>1</v>
      </c>
      <c r="AF23" s="47">
        <f t="shared" si="16"/>
        <v>0</v>
      </c>
      <c r="AG23" s="188"/>
      <c r="AH23" s="194">
        <f t="shared" si="17"/>
        <v>3</v>
      </c>
      <c r="AI23" s="49">
        <f t="shared" si="18"/>
        <v>0</v>
      </c>
      <c r="AJ23" s="50">
        <f t="shared" si="19"/>
        <v>0</v>
      </c>
      <c r="AK23" s="188"/>
      <c r="AL23" s="194">
        <f t="shared" si="20"/>
        <v>3</v>
      </c>
      <c r="AM23" s="49">
        <f t="shared" si="33"/>
        <v>0</v>
      </c>
      <c r="AN23" s="50">
        <f t="shared" si="34"/>
        <v>0</v>
      </c>
      <c r="AO23" s="188"/>
      <c r="AP23" s="49">
        <f t="shared" si="21"/>
        <v>0</v>
      </c>
      <c r="AQ23" s="50">
        <f t="shared" si="22"/>
        <v>0</v>
      </c>
      <c r="AR23" s="188"/>
      <c r="AS23" s="49">
        <f t="shared" si="23"/>
        <v>0</v>
      </c>
      <c r="AT23" s="50">
        <f t="shared" si="24"/>
        <v>0</v>
      </c>
      <c r="AU23" s="188"/>
      <c r="AV23" s="49">
        <f t="shared" si="25"/>
        <v>0</v>
      </c>
      <c r="AW23" s="50">
        <f t="shared" si="26"/>
        <v>0</v>
      </c>
      <c r="AX23" s="188"/>
      <c r="AY23" s="49">
        <f t="shared" si="27"/>
        <v>0</v>
      </c>
      <c r="AZ23" s="50">
        <f t="shared" si="28"/>
        <v>0</v>
      </c>
      <c r="BA23" s="188"/>
      <c r="BB23" s="49">
        <f t="shared" si="29"/>
        <v>0</v>
      </c>
      <c r="BC23" s="50">
        <f t="shared" si="30"/>
        <v>0</v>
      </c>
      <c r="BD23" s="51">
        <f t="shared" si="31"/>
        <v>0</v>
      </c>
    </row>
    <row r="24" spans="1:56" hidden="1">
      <c r="A24" s="32">
        <v>16</v>
      </c>
      <c r="B24" s="169"/>
      <c r="C24" s="169"/>
      <c r="D24" s="34"/>
      <c r="E24" s="61"/>
      <c r="F24" s="36"/>
      <c r="G24" s="73"/>
      <c r="H24" s="72"/>
      <c r="I24" s="74">
        <f>IF(H24=Tablas!$B$5,Tablas!$C$5,VLOOKUP(H24,Tablas!$B$5:$D$40,2,FALSE))</f>
        <v>1</v>
      </c>
      <c r="J24" s="71">
        <f>IF(I24=0,"",VLOOKUP(I24,Tablas!$C$5:$D$40,2,FALSE))</f>
        <v>0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35"/>
        <v>0</v>
      </c>
      <c r="V24" s="43">
        <f t="shared" si="10"/>
        <v>0</v>
      </c>
      <c r="W24" s="193">
        <f t="shared" si="11"/>
        <v>3</v>
      </c>
      <c r="X24" s="44">
        <f t="shared" si="32"/>
        <v>0</v>
      </c>
      <c r="Y24" s="45">
        <f t="shared" si="13"/>
        <v>0</v>
      </c>
      <c r="Z24" s="46" t="s">
        <v>0</v>
      </c>
      <c r="AA24" s="39">
        <v>1</v>
      </c>
      <c r="AB24" s="47">
        <f t="shared" si="14"/>
        <v>0</v>
      </c>
      <c r="AC24" s="39">
        <v>1</v>
      </c>
      <c r="AD24" s="47">
        <f t="shared" si="15"/>
        <v>0</v>
      </c>
      <c r="AE24" s="39">
        <v>1</v>
      </c>
      <c r="AF24" s="47">
        <f t="shared" si="16"/>
        <v>0</v>
      </c>
      <c r="AG24" s="188"/>
      <c r="AH24" s="194">
        <f t="shared" si="17"/>
        <v>3</v>
      </c>
      <c r="AI24" s="49">
        <f t="shared" si="18"/>
        <v>0</v>
      </c>
      <c r="AJ24" s="50">
        <f t="shared" si="19"/>
        <v>0</v>
      </c>
      <c r="AK24" s="188"/>
      <c r="AL24" s="194">
        <f t="shared" si="20"/>
        <v>3</v>
      </c>
      <c r="AM24" s="49">
        <f t="shared" si="33"/>
        <v>0</v>
      </c>
      <c r="AN24" s="50">
        <f t="shared" si="34"/>
        <v>0</v>
      </c>
      <c r="AO24" s="188"/>
      <c r="AP24" s="49">
        <f t="shared" si="21"/>
        <v>0</v>
      </c>
      <c r="AQ24" s="50">
        <f t="shared" si="22"/>
        <v>0</v>
      </c>
      <c r="AR24" s="188"/>
      <c r="AS24" s="49">
        <f t="shared" si="23"/>
        <v>0</v>
      </c>
      <c r="AT24" s="50">
        <f t="shared" si="24"/>
        <v>0</v>
      </c>
      <c r="AU24" s="188"/>
      <c r="AV24" s="49">
        <f t="shared" si="25"/>
        <v>0</v>
      </c>
      <c r="AW24" s="50">
        <f t="shared" si="26"/>
        <v>0</v>
      </c>
      <c r="AX24" s="188"/>
      <c r="AY24" s="49">
        <f t="shared" si="27"/>
        <v>0</v>
      </c>
      <c r="AZ24" s="50">
        <f t="shared" si="28"/>
        <v>0</v>
      </c>
      <c r="BA24" s="188"/>
      <c r="BB24" s="49">
        <f t="shared" si="29"/>
        <v>0</v>
      </c>
      <c r="BC24" s="50">
        <f t="shared" si="30"/>
        <v>0</v>
      </c>
      <c r="BD24" s="51">
        <f t="shared" si="31"/>
        <v>0</v>
      </c>
    </row>
    <row r="25" spans="1:56" hidden="1">
      <c r="A25" s="32">
        <v>16</v>
      </c>
      <c r="B25" s="169"/>
      <c r="C25" s="169"/>
      <c r="D25" s="34"/>
      <c r="E25" s="61"/>
      <c r="F25" s="36"/>
      <c r="G25" s="73"/>
      <c r="H25" s="72"/>
      <c r="I25" s="74">
        <f>IF(H25=Tablas!$B$5,Tablas!$C$5,VLOOKUP(H25,Tablas!$B$5:$D$40,2,FALSE))</f>
        <v>1</v>
      </c>
      <c r="J25" s="71">
        <f>IF(I25=0,"",VLOOKUP(I25,Tablas!$C$5:$D$40,2,FALSE))</f>
        <v>0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35"/>
        <v>0</v>
      </c>
      <c r="V25" s="43">
        <f t="shared" si="10"/>
        <v>0</v>
      </c>
      <c r="W25" s="193">
        <f t="shared" si="11"/>
        <v>3</v>
      </c>
      <c r="X25" s="44">
        <f t="shared" si="32"/>
        <v>0</v>
      </c>
      <c r="Y25" s="45">
        <f t="shared" si="13"/>
        <v>0</v>
      </c>
      <c r="Z25" s="46" t="s">
        <v>0</v>
      </c>
      <c r="AA25" s="39">
        <v>1</v>
      </c>
      <c r="AB25" s="47">
        <f t="shared" si="14"/>
        <v>0</v>
      </c>
      <c r="AC25" s="39">
        <v>1</v>
      </c>
      <c r="AD25" s="47">
        <f t="shared" si="15"/>
        <v>0</v>
      </c>
      <c r="AE25" s="39">
        <v>1</v>
      </c>
      <c r="AF25" s="47">
        <f t="shared" si="16"/>
        <v>0</v>
      </c>
      <c r="AG25" s="188"/>
      <c r="AH25" s="194">
        <f t="shared" si="17"/>
        <v>3</v>
      </c>
      <c r="AI25" s="49">
        <f t="shared" si="18"/>
        <v>0</v>
      </c>
      <c r="AJ25" s="50">
        <f t="shared" si="19"/>
        <v>0</v>
      </c>
      <c r="AK25" s="188"/>
      <c r="AL25" s="194">
        <f t="shared" si="20"/>
        <v>3</v>
      </c>
      <c r="AM25" s="49">
        <f t="shared" si="33"/>
        <v>0</v>
      </c>
      <c r="AN25" s="50">
        <f t="shared" si="34"/>
        <v>0</v>
      </c>
      <c r="AO25" s="188"/>
      <c r="AP25" s="49">
        <f t="shared" si="21"/>
        <v>0</v>
      </c>
      <c r="AQ25" s="50">
        <f t="shared" si="22"/>
        <v>0</v>
      </c>
      <c r="AR25" s="188"/>
      <c r="AS25" s="49">
        <f t="shared" si="23"/>
        <v>0</v>
      </c>
      <c r="AT25" s="50">
        <f t="shared" si="24"/>
        <v>0</v>
      </c>
      <c r="AU25" s="188"/>
      <c r="AV25" s="49">
        <f t="shared" si="25"/>
        <v>0</v>
      </c>
      <c r="AW25" s="50">
        <f t="shared" si="26"/>
        <v>0</v>
      </c>
      <c r="AX25" s="188"/>
      <c r="AY25" s="49">
        <f t="shared" si="27"/>
        <v>0</v>
      </c>
      <c r="AZ25" s="50">
        <f t="shared" si="28"/>
        <v>0</v>
      </c>
      <c r="BA25" s="188"/>
      <c r="BB25" s="49">
        <f t="shared" si="29"/>
        <v>0</v>
      </c>
      <c r="BC25" s="50">
        <f t="shared" si="30"/>
        <v>0</v>
      </c>
      <c r="BD25" s="51">
        <f t="shared" si="31"/>
        <v>0</v>
      </c>
    </row>
    <row r="26" spans="1:56" hidden="1">
      <c r="A26" s="32">
        <v>16</v>
      </c>
      <c r="B26" s="169"/>
      <c r="C26" s="170"/>
      <c r="D26" s="34"/>
      <c r="E26" s="35"/>
      <c r="F26" s="36"/>
      <c r="G26" s="73"/>
      <c r="H26" s="72"/>
      <c r="I26" s="74">
        <f>IF(H26=Tablas!$B$5,Tablas!$C$5,VLOOKUP(H26,Tablas!$B$5:$D$40,2,FALSE))</f>
        <v>1</v>
      </c>
      <c r="J26" s="71">
        <f>IF(I26=0,"",VLOOKUP(I26,Tablas!$C$5:$D$40,2,FALSE))</f>
        <v>0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35"/>
        <v>0</v>
      </c>
      <c r="V26" s="43">
        <f t="shared" si="10"/>
        <v>0</v>
      </c>
      <c r="W26" s="193">
        <f t="shared" si="11"/>
        <v>3</v>
      </c>
      <c r="X26" s="44">
        <f t="shared" si="32"/>
        <v>0</v>
      </c>
      <c r="Y26" s="45">
        <f t="shared" si="13"/>
        <v>0</v>
      </c>
      <c r="Z26" s="46" t="s">
        <v>0</v>
      </c>
      <c r="AA26" s="39">
        <v>1</v>
      </c>
      <c r="AB26" s="47">
        <f t="shared" si="14"/>
        <v>0</v>
      </c>
      <c r="AC26" s="39">
        <v>1</v>
      </c>
      <c r="AD26" s="47">
        <f t="shared" si="15"/>
        <v>0</v>
      </c>
      <c r="AE26" s="39">
        <v>1</v>
      </c>
      <c r="AF26" s="47">
        <f t="shared" si="16"/>
        <v>0</v>
      </c>
      <c r="AG26" s="188"/>
      <c r="AH26" s="194">
        <f t="shared" si="17"/>
        <v>3</v>
      </c>
      <c r="AI26" s="49">
        <f t="shared" si="18"/>
        <v>0</v>
      </c>
      <c r="AJ26" s="50">
        <f t="shared" si="19"/>
        <v>0</v>
      </c>
      <c r="AK26" s="188"/>
      <c r="AL26" s="194">
        <f t="shared" si="20"/>
        <v>3</v>
      </c>
      <c r="AM26" s="49">
        <f t="shared" si="33"/>
        <v>0</v>
      </c>
      <c r="AN26" s="50">
        <f t="shared" si="34"/>
        <v>0</v>
      </c>
      <c r="AO26" s="188"/>
      <c r="AP26" s="49">
        <f t="shared" si="21"/>
        <v>0</v>
      </c>
      <c r="AQ26" s="50">
        <f t="shared" si="22"/>
        <v>0</v>
      </c>
      <c r="AR26" s="188"/>
      <c r="AS26" s="49">
        <f t="shared" si="23"/>
        <v>0</v>
      </c>
      <c r="AT26" s="50">
        <f t="shared" si="24"/>
        <v>0</v>
      </c>
      <c r="AU26" s="188"/>
      <c r="AV26" s="49">
        <f t="shared" si="25"/>
        <v>0</v>
      </c>
      <c r="AW26" s="50">
        <f t="shared" si="26"/>
        <v>0</v>
      </c>
      <c r="AX26" s="188"/>
      <c r="AY26" s="49">
        <f t="shared" si="27"/>
        <v>0</v>
      </c>
      <c r="AZ26" s="50">
        <f t="shared" si="28"/>
        <v>0</v>
      </c>
      <c r="BA26" s="188"/>
      <c r="BB26" s="49">
        <f t="shared" si="29"/>
        <v>0</v>
      </c>
      <c r="BC26" s="50">
        <f t="shared" si="30"/>
        <v>0</v>
      </c>
      <c r="BD26" s="51">
        <f t="shared" si="31"/>
        <v>0</v>
      </c>
    </row>
    <row r="27" spans="1:56" hidden="1">
      <c r="A27" s="32">
        <v>16</v>
      </c>
      <c r="B27" s="169"/>
      <c r="C27" s="170"/>
      <c r="D27" s="34"/>
      <c r="E27" s="35"/>
      <c r="F27" s="36"/>
      <c r="G27" s="73"/>
      <c r="H27" s="72"/>
      <c r="I27" s="74">
        <f>IF(H27=Tablas!$B$5,Tablas!$C$5,VLOOKUP(H27,Tablas!$B$5:$D$40,2,FALSE))</f>
        <v>1</v>
      </c>
      <c r="J27" s="71">
        <f>IF(I27=0,"",VLOOKUP(I27,Tablas!$C$5:$D$40,2,FALSE))</f>
        <v>0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35"/>
        <v>0</v>
      </c>
      <c r="V27" s="43">
        <f t="shared" si="10"/>
        <v>0</v>
      </c>
      <c r="W27" s="193">
        <f t="shared" si="11"/>
        <v>3</v>
      </c>
      <c r="X27" s="44">
        <f t="shared" si="32"/>
        <v>0</v>
      </c>
      <c r="Y27" s="45">
        <f t="shared" si="13"/>
        <v>0</v>
      </c>
      <c r="Z27" s="46" t="s">
        <v>0</v>
      </c>
      <c r="AA27" s="39">
        <v>1</v>
      </c>
      <c r="AB27" s="47">
        <f t="shared" si="14"/>
        <v>0</v>
      </c>
      <c r="AC27" s="39">
        <v>1</v>
      </c>
      <c r="AD27" s="47">
        <f t="shared" si="15"/>
        <v>0</v>
      </c>
      <c r="AE27" s="39">
        <v>1</v>
      </c>
      <c r="AF27" s="47">
        <f t="shared" si="16"/>
        <v>0</v>
      </c>
      <c r="AG27" s="188"/>
      <c r="AH27" s="194">
        <f t="shared" si="17"/>
        <v>3</v>
      </c>
      <c r="AI27" s="49">
        <f t="shared" si="18"/>
        <v>0</v>
      </c>
      <c r="AJ27" s="50">
        <f t="shared" si="19"/>
        <v>0</v>
      </c>
      <c r="AK27" s="188"/>
      <c r="AL27" s="194">
        <f t="shared" si="20"/>
        <v>3</v>
      </c>
      <c r="AM27" s="49">
        <f t="shared" si="33"/>
        <v>0</v>
      </c>
      <c r="AN27" s="50">
        <f t="shared" si="34"/>
        <v>0</v>
      </c>
      <c r="AO27" s="188"/>
      <c r="AP27" s="49">
        <f t="shared" si="21"/>
        <v>0</v>
      </c>
      <c r="AQ27" s="50">
        <f t="shared" si="22"/>
        <v>0</v>
      </c>
      <c r="AR27" s="188"/>
      <c r="AS27" s="49">
        <f t="shared" si="23"/>
        <v>0</v>
      </c>
      <c r="AT27" s="50">
        <f t="shared" si="24"/>
        <v>0</v>
      </c>
      <c r="AU27" s="188"/>
      <c r="AV27" s="49">
        <f t="shared" si="25"/>
        <v>0</v>
      </c>
      <c r="AW27" s="50">
        <f t="shared" si="26"/>
        <v>0</v>
      </c>
      <c r="AX27" s="188"/>
      <c r="AY27" s="49">
        <f t="shared" si="27"/>
        <v>0</v>
      </c>
      <c r="AZ27" s="50">
        <f t="shared" si="28"/>
        <v>0</v>
      </c>
      <c r="BA27" s="188"/>
      <c r="BB27" s="49">
        <f t="shared" si="29"/>
        <v>0</v>
      </c>
      <c r="BC27" s="50">
        <f t="shared" si="30"/>
        <v>0</v>
      </c>
      <c r="BD27" s="51">
        <f t="shared" si="31"/>
        <v>0</v>
      </c>
    </row>
    <row r="28" spans="1:56" hidden="1">
      <c r="A28" s="32">
        <v>16</v>
      </c>
      <c r="B28" s="169"/>
      <c r="C28" s="170"/>
      <c r="D28" s="34"/>
      <c r="E28" s="35"/>
      <c r="F28" s="36"/>
      <c r="G28" s="73"/>
      <c r="H28" s="72"/>
      <c r="I28" s="74">
        <f>IF(H28=Tablas!$B$5,Tablas!$C$5,VLOOKUP(H28,Tablas!$B$5:$D$40,2,FALSE))</f>
        <v>1</v>
      </c>
      <c r="J28" s="71">
        <f>IF(I28=0,"",VLOOKUP(I28,Tablas!$C$5:$D$40,2,FALSE))</f>
        <v>0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35"/>
        <v>0</v>
      </c>
      <c r="V28" s="43">
        <f t="shared" si="10"/>
        <v>0</v>
      </c>
      <c r="W28" s="193">
        <f t="shared" si="11"/>
        <v>3</v>
      </c>
      <c r="X28" s="44">
        <f t="shared" si="32"/>
        <v>0</v>
      </c>
      <c r="Y28" s="45">
        <f t="shared" si="13"/>
        <v>0</v>
      </c>
      <c r="Z28" s="46" t="s">
        <v>0</v>
      </c>
      <c r="AA28" s="39">
        <v>1</v>
      </c>
      <c r="AB28" s="47">
        <f t="shared" si="14"/>
        <v>0</v>
      </c>
      <c r="AC28" s="39">
        <v>1</v>
      </c>
      <c r="AD28" s="47">
        <f t="shared" si="15"/>
        <v>0</v>
      </c>
      <c r="AE28" s="39">
        <v>1</v>
      </c>
      <c r="AF28" s="47">
        <f t="shared" si="16"/>
        <v>0</v>
      </c>
      <c r="AG28" s="188"/>
      <c r="AH28" s="194">
        <f t="shared" si="17"/>
        <v>3</v>
      </c>
      <c r="AI28" s="49">
        <f t="shared" si="18"/>
        <v>0</v>
      </c>
      <c r="AJ28" s="50">
        <f t="shared" si="19"/>
        <v>0</v>
      </c>
      <c r="AK28" s="188"/>
      <c r="AL28" s="194">
        <f t="shared" si="20"/>
        <v>3</v>
      </c>
      <c r="AM28" s="49">
        <f t="shared" si="33"/>
        <v>0</v>
      </c>
      <c r="AN28" s="50">
        <f t="shared" si="34"/>
        <v>0</v>
      </c>
      <c r="AO28" s="188"/>
      <c r="AP28" s="49">
        <f t="shared" si="21"/>
        <v>0</v>
      </c>
      <c r="AQ28" s="50">
        <f t="shared" si="22"/>
        <v>0</v>
      </c>
      <c r="AR28" s="188"/>
      <c r="AS28" s="49">
        <f t="shared" si="23"/>
        <v>0</v>
      </c>
      <c r="AT28" s="50">
        <f t="shared" si="24"/>
        <v>0</v>
      </c>
      <c r="AU28" s="188"/>
      <c r="AV28" s="49">
        <f t="shared" si="25"/>
        <v>0</v>
      </c>
      <c r="AW28" s="50">
        <f t="shared" si="26"/>
        <v>0</v>
      </c>
      <c r="AX28" s="188"/>
      <c r="AY28" s="49">
        <f t="shared" si="27"/>
        <v>0</v>
      </c>
      <c r="AZ28" s="50">
        <f t="shared" si="28"/>
        <v>0</v>
      </c>
      <c r="BA28" s="188"/>
      <c r="BB28" s="49">
        <f t="shared" si="29"/>
        <v>0</v>
      </c>
      <c r="BC28" s="50">
        <f t="shared" si="30"/>
        <v>0</v>
      </c>
      <c r="BD28" s="51">
        <f t="shared" si="31"/>
        <v>0</v>
      </c>
    </row>
    <row r="29" spans="1:56" hidden="1">
      <c r="A29" s="32">
        <v>16</v>
      </c>
      <c r="B29" s="169"/>
      <c r="C29" s="170"/>
      <c r="D29" s="34"/>
      <c r="E29" s="35"/>
      <c r="F29" s="36"/>
      <c r="G29" s="73"/>
      <c r="H29" s="72"/>
      <c r="I29" s="74">
        <f>IF(H29=Tablas!$B$5,Tablas!$C$5,VLOOKUP(H29,Tablas!$B$5:$D$40,2,FALSE))</f>
        <v>1</v>
      </c>
      <c r="J29" s="71">
        <f>IF(I29=0,"",VLOOKUP(I29,Tablas!$C$5:$D$40,2,FALSE))</f>
        <v>0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35"/>
        <v>0</v>
      </c>
      <c r="V29" s="43">
        <f t="shared" si="10"/>
        <v>0</v>
      </c>
      <c r="W29" s="193">
        <f t="shared" si="11"/>
        <v>3</v>
      </c>
      <c r="X29" s="44">
        <f t="shared" si="32"/>
        <v>0</v>
      </c>
      <c r="Y29" s="45">
        <f t="shared" si="13"/>
        <v>0</v>
      </c>
      <c r="Z29" s="46" t="s">
        <v>0</v>
      </c>
      <c r="AA29" s="39">
        <v>1</v>
      </c>
      <c r="AB29" s="47">
        <f t="shared" si="14"/>
        <v>0</v>
      </c>
      <c r="AC29" s="39">
        <v>1</v>
      </c>
      <c r="AD29" s="47">
        <f t="shared" si="15"/>
        <v>0</v>
      </c>
      <c r="AE29" s="39">
        <v>1</v>
      </c>
      <c r="AF29" s="47">
        <f t="shared" si="16"/>
        <v>0</v>
      </c>
      <c r="AG29" s="188"/>
      <c r="AH29" s="194">
        <f t="shared" si="17"/>
        <v>3</v>
      </c>
      <c r="AI29" s="49">
        <f t="shared" si="18"/>
        <v>0</v>
      </c>
      <c r="AJ29" s="50">
        <f t="shared" si="19"/>
        <v>0</v>
      </c>
      <c r="AK29" s="188"/>
      <c r="AL29" s="194">
        <f t="shared" si="20"/>
        <v>3</v>
      </c>
      <c r="AM29" s="49">
        <f t="shared" si="33"/>
        <v>0</v>
      </c>
      <c r="AN29" s="50">
        <f t="shared" si="34"/>
        <v>0</v>
      </c>
      <c r="AO29" s="188"/>
      <c r="AP29" s="49">
        <f t="shared" si="21"/>
        <v>0</v>
      </c>
      <c r="AQ29" s="50">
        <f t="shared" si="22"/>
        <v>0</v>
      </c>
      <c r="AR29" s="188"/>
      <c r="AS29" s="49">
        <f t="shared" si="23"/>
        <v>0</v>
      </c>
      <c r="AT29" s="50">
        <f t="shared" si="24"/>
        <v>0</v>
      </c>
      <c r="AU29" s="188"/>
      <c r="AV29" s="49">
        <f t="shared" si="25"/>
        <v>0</v>
      </c>
      <c r="AW29" s="50">
        <f t="shared" si="26"/>
        <v>0</v>
      </c>
      <c r="AX29" s="188"/>
      <c r="AY29" s="49">
        <f t="shared" si="27"/>
        <v>0</v>
      </c>
      <c r="AZ29" s="50">
        <f t="shared" si="28"/>
        <v>0</v>
      </c>
      <c r="BA29" s="188"/>
      <c r="BB29" s="49">
        <f t="shared" si="29"/>
        <v>0</v>
      </c>
      <c r="BC29" s="50">
        <f t="shared" si="30"/>
        <v>0</v>
      </c>
      <c r="BD29" s="51">
        <f t="shared" si="31"/>
        <v>0</v>
      </c>
    </row>
    <row r="30" spans="1:56" hidden="1">
      <c r="A30" s="32">
        <v>16</v>
      </c>
      <c r="B30" s="169"/>
      <c r="C30" s="170"/>
      <c r="D30" s="34"/>
      <c r="E30" s="35"/>
      <c r="F30" s="36"/>
      <c r="G30" s="256"/>
      <c r="H30" s="72"/>
      <c r="I30" s="74">
        <f>IF(H30=Tablas!$B$5,Tablas!$C$5,VLOOKUP(H30,Tablas!$B$5:$D$40,2,FALSE))</f>
        <v>1</v>
      </c>
      <c r="J30" s="71">
        <f>IF(I30=0,"",VLOOKUP(I30,Tablas!$C$5:$D$40,2,FALSE))</f>
        <v>0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35"/>
        <v>0</v>
      </c>
      <c r="V30" s="43">
        <f t="shared" si="10"/>
        <v>0</v>
      </c>
      <c r="W30" s="193">
        <f t="shared" si="11"/>
        <v>3</v>
      </c>
      <c r="X30" s="44">
        <f t="shared" si="32"/>
        <v>0</v>
      </c>
      <c r="Y30" s="45">
        <f t="shared" si="13"/>
        <v>0</v>
      </c>
      <c r="Z30" s="46" t="s">
        <v>0</v>
      </c>
      <c r="AA30" s="39">
        <v>1</v>
      </c>
      <c r="AB30" s="47">
        <f t="shared" si="14"/>
        <v>0</v>
      </c>
      <c r="AC30" s="39">
        <v>1</v>
      </c>
      <c r="AD30" s="47">
        <f t="shared" si="15"/>
        <v>0</v>
      </c>
      <c r="AE30" s="39">
        <v>1</v>
      </c>
      <c r="AF30" s="47">
        <f t="shared" si="16"/>
        <v>0</v>
      </c>
      <c r="AG30" s="188"/>
      <c r="AH30" s="194">
        <f t="shared" si="17"/>
        <v>3</v>
      </c>
      <c r="AI30" s="49">
        <f t="shared" si="18"/>
        <v>0</v>
      </c>
      <c r="AJ30" s="50">
        <f t="shared" si="19"/>
        <v>0</v>
      </c>
      <c r="AK30" s="188"/>
      <c r="AL30" s="194">
        <f t="shared" si="20"/>
        <v>3</v>
      </c>
      <c r="AM30" s="49">
        <f t="shared" si="33"/>
        <v>0</v>
      </c>
      <c r="AN30" s="50">
        <f t="shared" si="34"/>
        <v>0</v>
      </c>
      <c r="AO30" s="188"/>
      <c r="AP30" s="49">
        <f t="shared" si="21"/>
        <v>0</v>
      </c>
      <c r="AQ30" s="50">
        <f t="shared" si="22"/>
        <v>0</v>
      </c>
      <c r="AR30" s="188"/>
      <c r="AS30" s="49">
        <f t="shared" si="23"/>
        <v>0</v>
      </c>
      <c r="AT30" s="50">
        <f t="shared" si="24"/>
        <v>0</v>
      </c>
      <c r="AU30" s="188"/>
      <c r="AV30" s="49">
        <f t="shared" si="25"/>
        <v>0</v>
      </c>
      <c r="AW30" s="50">
        <f t="shared" si="26"/>
        <v>0</v>
      </c>
      <c r="AX30" s="188"/>
      <c r="AY30" s="49">
        <f t="shared" si="27"/>
        <v>0</v>
      </c>
      <c r="AZ30" s="50">
        <f t="shared" si="28"/>
        <v>0</v>
      </c>
      <c r="BA30" s="188"/>
      <c r="BB30" s="49">
        <f t="shared" si="29"/>
        <v>0</v>
      </c>
      <c r="BC30" s="50">
        <f t="shared" si="30"/>
        <v>0</v>
      </c>
      <c r="BD30" s="51">
        <f t="shared" si="31"/>
        <v>0</v>
      </c>
    </row>
    <row r="31" spans="1:56" hidden="1">
      <c r="A31" s="32">
        <v>16</v>
      </c>
      <c r="B31" s="169"/>
      <c r="C31" s="170"/>
      <c r="D31" s="34"/>
      <c r="E31" s="35"/>
      <c r="F31" s="36"/>
      <c r="G31" s="73"/>
      <c r="H31" s="72"/>
      <c r="I31" s="74">
        <f>IF(H31=Tablas!$B$5,Tablas!$C$5,VLOOKUP(H31,Tablas!$B$5:$D$40,2,FALSE))</f>
        <v>1</v>
      </c>
      <c r="J31" s="71">
        <f>IF(I31=0,"",VLOOKUP(I31,Tablas!$C$5:$D$40,2,FALSE))</f>
        <v>0</v>
      </c>
      <c r="K31" s="37" t="str">
        <f t="shared" ref="K31:K42" si="36">IF(G31=0,"0",F31/G31)</f>
        <v>0</v>
      </c>
      <c r="L31" s="38">
        <f t="shared" ref="L31:L103" si="37">IF($Y31=3,$K31,0)+IF($Y31=4,$K31,0)+IF($Y31=5,$K31,0)+IF($Y31=6,$K31,0)+IF($Y31=7,$K31,0)+IF($Y31=10,$K31*2,0)+IF($Y31=12,$K31*2,0)+IF($Y31=14,$K31*2,0)+IF($Y31=21,$K31*3,0)+IF($Y31&lt;=1,$K31*$J31/21.75,0)+IF($Y31=15,$K31*3,0)+IF($Y31=42,$K31*6,0)+IF($Y31=28,$K31*4,0)</f>
        <v>0</v>
      </c>
      <c r="M31" s="38">
        <f t="shared" ref="M31:M103" si="38">IF($Y31=2,$K31,0)+IF($Y31=4,$K31,0)+IF($Y31=5,$K31,0)+IF($Y31=6,$K31,0)+IF($Y31=7,$K31,0)+IF($Y31=10,$K31*2,0)+IF($Y31=12,$K31*2,0)+IF($Y31=14,$K31*2,0)+IF($Y31=15,$K31*3,0)+IF($Y31=21,$K31*3,0)+IF($Y31&lt;=1,$K31*$J31/21.75,0)+IF($Y31=42,$K31*6,0)+IF($Y31=28,$K31*4,0)</f>
        <v>0</v>
      </c>
      <c r="N31" s="38">
        <f t="shared" ref="N31:N103" si="39">IF($Y31=3,$K31,0)+IF($Y31=4,$K31,0)+IF($Y31=5,$K31,0)+IF($Y31=6,$K31,0)+IF($Y31=7,$K31,0)+IF($Y31=10,$K31*2,0)+IF($Y31=12,$K31*2,0)+IF($Y31=14,$K31*2,0)+IF($Y31=21,$K31*3,0)+IF($Y31&lt;=1,$K31*$J31/21.75,0)+IF($Y31=15,$K31*3,0)+IF($Y31=42,$K31*6,0)+IF($Y31=28,$K31*4,0)</f>
        <v>0</v>
      </c>
      <c r="O31" s="38">
        <f t="shared" ref="O31:O103" si="40">IF($Y31=2,$K31,0)+IF($Y31=4,$K31,0)+IF($Y31=5,$K31,0)+IF($Y31=6,$K31,0)+IF($Y31=7,$K31,0)+IF($Y31=10,$K31*2,0)+IF($Y31=12,$K31*2,0)+IF($Y31=14,$K31*2,0)+IF($Y31=15,$K31*3,0)+IF($Y31=21,$K31*3,0)+IF($Y31&lt;=1,$K31*$J31/21.75,0)+IF($Y31=42,$K31*6,0)+IF($Y31=28,$K31*4,0)</f>
        <v>0</v>
      </c>
      <c r="P31" s="38">
        <f t="shared" ref="P31:P103" si="41">IF($Y31=3,$K31,0)+IF($Y31=4,$K31,0)+IF($Y31=5,$K31,0)+IF($Y31=6,$K31,0)+IF($Y31=7,$K31,0)+IF($Y31=10,$K31*2,0)+IF($Y31=12,$K31*2,0)+IF($Y31=14,$K31*2,0)+IF($Y31=21,$K31*3,0)+IF($Y31&lt;=1,$K31*$J31/21.75,0)+IF($Y31=15,$K31*3,0)+IF($Y31=42,$K31*6,0)+IF($Y31=28,$K31*4,0)</f>
        <v>0</v>
      </c>
      <c r="Q31" s="39">
        <v>1</v>
      </c>
      <c r="R31" s="40">
        <f t="shared" ref="R31:R42" si="42">(IF($Y31=6,$K31,)+IF($Y31=7,$K31,)+IF($Y31=12,$K31*2,)+IF($Y31=18,$K31*3,)+IF($Y31=28,$K31*4,0)+IF($Y31=21,$K31*3,)+IF($Y31=42,$K31*6,0)+IF($Y31=14,$K31*2,))*Q31</f>
        <v>0</v>
      </c>
      <c r="S31" s="39">
        <v>1</v>
      </c>
      <c r="T31" s="41">
        <f t="shared" ref="T31:T42" si="43">(IF($Y31=7,$K31,)+IF($Y31=21,$K31*3,)+IF($Y31=42,$K31*6,0)+IF($Y31=28,$K31*4,0)+IF($Y31=14,$K31*2,))*S31</f>
        <v>0</v>
      </c>
      <c r="U31" s="42">
        <f t="shared" ref="U31:U42" si="44">SUM(+L31+M31+N31+O31+P31+R31+T31)</f>
        <v>0</v>
      </c>
      <c r="V31" s="43">
        <f t="shared" ref="V31:V42" si="45">+U31*4.345</f>
        <v>0</v>
      </c>
      <c r="W31" s="193">
        <f t="shared" si="11"/>
        <v>3</v>
      </c>
      <c r="X31" s="44">
        <f t="shared" ref="X31:X42" si="46">IF(V31="","",$X$4*V31)</f>
        <v>0</v>
      </c>
      <c r="Y31" s="45">
        <f t="shared" ref="Y31:Y42" si="47">ROUND(J31/4.3452380952381,1)</f>
        <v>0</v>
      </c>
      <c r="Z31" s="46" t="s">
        <v>0</v>
      </c>
      <c r="AA31" s="39">
        <v>1</v>
      </c>
      <c r="AB31" s="47">
        <f t="shared" ref="AB31:AB42" si="48">+IF($Z31="M",$U31,IF($Z31="MT",$U31/2,IF(Z31="MN",$U31/2,IF($Z31="MTN",$U31/3,0))))*AA31</f>
        <v>0</v>
      </c>
      <c r="AC31" s="39">
        <v>1</v>
      </c>
      <c r="AD31" s="47">
        <f t="shared" ref="AD31:AD42" si="49">+IF($Z31="T",$U31,IF($Z31="MT",$U31/2,IF($Z31="TN",$U31/2,IF($Z31="MTN",$U31/3,0))))*AC31</f>
        <v>0</v>
      </c>
      <c r="AE31" s="39">
        <v>1</v>
      </c>
      <c r="AF31" s="47">
        <f t="shared" ref="AF31:AF42" si="50">+IF($Z31="N",$U31,IF($Z31="MN",$U31/2,IF($Z31="TN",$U31/2,IF($Z31="MTN",$U31/3,0))))*AE31</f>
        <v>0</v>
      </c>
      <c r="AG31" s="188"/>
      <c r="AH31" s="194">
        <f t="shared" ref="AH31:AH71" si="51">+$AI$4</f>
        <v>3</v>
      </c>
      <c r="AI31" s="49">
        <f t="shared" ref="AI31:AI71" si="52">IF(AJ$4=0,0,(AG31/AJ$4))</f>
        <v>0</v>
      </c>
      <c r="AJ31" s="50">
        <f t="shared" ref="AJ31:AJ71" si="53">IF(AJ$4=0,0,(AI31*AI$4/12))</f>
        <v>0</v>
      </c>
      <c r="AK31" s="188"/>
      <c r="AL31" s="194">
        <f t="shared" ref="AL31:AL71" si="54">+$AM$4</f>
        <v>3</v>
      </c>
      <c r="AM31" s="49">
        <f t="shared" ref="AM31:AM71" si="55">IF(AN$4=0,0,(AK31/AN$4))</f>
        <v>0</v>
      </c>
      <c r="AN31" s="50">
        <f t="shared" ref="AN31:AN71" si="56">IF(AN$4=0,0,(AM31*AM$4/12))</f>
        <v>0</v>
      </c>
      <c r="AO31" s="188"/>
      <c r="AP31" s="49">
        <f t="shared" ref="AP31:AP71" si="57">IF(AQ$4=0,0,(AO31/AQ$4))</f>
        <v>0</v>
      </c>
      <c r="AQ31" s="50">
        <f t="shared" ref="AQ31:AQ71" si="58">IF(AQ$4=0,0,(AP31*AP$4/12))</f>
        <v>0</v>
      </c>
      <c r="AR31" s="188"/>
      <c r="AS31" s="49">
        <f t="shared" ref="AS31:AS71" si="59">IF(AT$4=0,0,(AR31/AT$4))</f>
        <v>0</v>
      </c>
      <c r="AT31" s="50">
        <f t="shared" ref="AT31:AT71" si="60">IF(AT$4=0,0,(AS31*AS$4/12))</f>
        <v>0</v>
      </c>
      <c r="AU31" s="188"/>
      <c r="AV31" s="49">
        <f t="shared" ref="AV31:AV71" si="61">IF(AW$4=0,0,(AU31/AW$4))</f>
        <v>0</v>
      </c>
      <c r="AW31" s="50">
        <f t="shared" ref="AW31:AW71" si="62">IF(AW$4=0,0,(AV31*AV$4/12))</f>
        <v>0</v>
      </c>
      <c r="AX31" s="188"/>
      <c r="AY31" s="49">
        <f t="shared" ref="AY31:AY71" si="63">IF(AZ$4=0,0,(AX31/AZ$4))</f>
        <v>0</v>
      </c>
      <c r="AZ31" s="50">
        <f t="shared" ref="AZ31:AZ71" si="64">IF(AZ$4=0,0,(AY31*AY$4/12))</f>
        <v>0</v>
      </c>
      <c r="BA31" s="188"/>
      <c r="BB31" s="49">
        <f t="shared" ref="BB31:BB71" si="65">IF(BC$4=0,0,(BA31/BC$4))</f>
        <v>0</v>
      </c>
      <c r="BC31" s="50">
        <f t="shared" ref="BC31:BC71" si="66">IF(BC$4=0,0,(BB31*BB$4/12))</f>
        <v>0</v>
      </c>
      <c r="BD31" s="51">
        <f t="shared" ref="BD31:BD42" si="67">+AJ31+AN31+AQ31+AT31+AW31+AZ31+BC31</f>
        <v>0</v>
      </c>
    </row>
    <row r="32" spans="1:56" hidden="1">
      <c r="A32" s="32">
        <v>16</v>
      </c>
      <c r="B32" s="169"/>
      <c r="C32" s="170"/>
      <c r="D32" s="34"/>
      <c r="E32" s="35"/>
      <c r="F32" s="36"/>
      <c r="G32" s="73"/>
      <c r="H32" s="72"/>
      <c r="I32" s="74">
        <f>IF(H32=Tablas!$B$5,Tablas!$C$5,VLOOKUP(H32,Tablas!$B$5:$D$40,2,FALSE))</f>
        <v>1</v>
      </c>
      <c r="J32" s="71">
        <f>IF(I32=0,"",VLOOKUP(I32,Tablas!$C$5:$D$40,2,FALSE))</f>
        <v>0</v>
      </c>
      <c r="K32" s="37" t="str">
        <f t="shared" si="36"/>
        <v>0</v>
      </c>
      <c r="L32" s="38">
        <f t="shared" si="37"/>
        <v>0</v>
      </c>
      <c r="M32" s="38">
        <f t="shared" si="38"/>
        <v>0</v>
      </c>
      <c r="N32" s="38">
        <f t="shared" si="39"/>
        <v>0</v>
      </c>
      <c r="O32" s="38">
        <f t="shared" si="40"/>
        <v>0</v>
      </c>
      <c r="P32" s="38">
        <f t="shared" si="41"/>
        <v>0</v>
      </c>
      <c r="Q32" s="39">
        <v>1</v>
      </c>
      <c r="R32" s="40">
        <f t="shared" si="42"/>
        <v>0</v>
      </c>
      <c r="S32" s="39">
        <v>1</v>
      </c>
      <c r="T32" s="41">
        <f t="shared" si="43"/>
        <v>0</v>
      </c>
      <c r="U32" s="42">
        <f t="shared" si="44"/>
        <v>0</v>
      </c>
      <c r="V32" s="43">
        <f t="shared" si="45"/>
        <v>0</v>
      </c>
      <c r="W32" s="193">
        <f t="shared" si="11"/>
        <v>3</v>
      </c>
      <c r="X32" s="44">
        <f t="shared" si="46"/>
        <v>0</v>
      </c>
      <c r="Y32" s="45">
        <f t="shared" si="47"/>
        <v>0</v>
      </c>
      <c r="Z32" s="46" t="s">
        <v>0</v>
      </c>
      <c r="AA32" s="39">
        <v>1</v>
      </c>
      <c r="AB32" s="47">
        <f t="shared" si="48"/>
        <v>0</v>
      </c>
      <c r="AC32" s="39">
        <v>1</v>
      </c>
      <c r="AD32" s="47">
        <f t="shared" si="49"/>
        <v>0</v>
      </c>
      <c r="AE32" s="39">
        <v>1</v>
      </c>
      <c r="AF32" s="47">
        <f t="shared" si="50"/>
        <v>0</v>
      </c>
      <c r="AG32" s="188"/>
      <c r="AH32" s="194">
        <f t="shared" si="51"/>
        <v>3</v>
      </c>
      <c r="AI32" s="49">
        <f t="shared" si="52"/>
        <v>0</v>
      </c>
      <c r="AJ32" s="50">
        <f t="shared" si="53"/>
        <v>0</v>
      </c>
      <c r="AK32" s="188"/>
      <c r="AL32" s="194">
        <f t="shared" si="54"/>
        <v>3</v>
      </c>
      <c r="AM32" s="49">
        <f t="shared" si="55"/>
        <v>0</v>
      </c>
      <c r="AN32" s="50">
        <f t="shared" si="56"/>
        <v>0</v>
      </c>
      <c r="AO32" s="188"/>
      <c r="AP32" s="49">
        <f t="shared" si="57"/>
        <v>0</v>
      </c>
      <c r="AQ32" s="50">
        <f t="shared" si="58"/>
        <v>0</v>
      </c>
      <c r="AR32" s="188"/>
      <c r="AS32" s="49">
        <f t="shared" si="59"/>
        <v>0</v>
      </c>
      <c r="AT32" s="50">
        <f t="shared" si="60"/>
        <v>0</v>
      </c>
      <c r="AU32" s="188"/>
      <c r="AV32" s="49">
        <f t="shared" si="61"/>
        <v>0</v>
      </c>
      <c r="AW32" s="50">
        <f t="shared" si="62"/>
        <v>0</v>
      </c>
      <c r="AX32" s="188"/>
      <c r="AY32" s="49">
        <f t="shared" si="63"/>
        <v>0</v>
      </c>
      <c r="AZ32" s="50">
        <f t="shared" si="64"/>
        <v>0</v>
      </c>
      <c r="BA32" s="188"/>
      <c r="BB32" s="49">
        <f t="shared" si="65"/>
        <v>0</v>
      </c>
      <c r="BC32" s="50">
        <f t="shared" si="66"/>
        <v>0</v>
      </c>
      <c r="BD32" s="51">
        <f t="shared" si="67"/>
        <v>0</v>
      </c>
    </row>
    <row r="33" spans="1:56" hidden="1">
      <c r="A33" s="32">
        <v>16</v>
      </c>
      <c r="B33" s="169"/>
      <c r="C33" s="170"/>
      <c r="D33" s="34"/>
      <c r="E33" s="35"/>
      <c r="F33" s="36"/>
      <c r="G33" s="73"/>
      <c r="H33" s="72"/>
      <c r="I33" s="74">
        <f>IF(H33=Tablas!$B$5,Tablas!$C$5,VLOOKUP(H33,Tablas!$B$5:$D$40,2,FALSE))</f>
        <v>1</v>
      </c>
      <c r="J33" s="71">
        <f>IF(I33=0,"",VLOOKUP(I33,Tablas!$C$5:$D$40,2,FALSE))</f>
        <v>0</v>
      </c>
      <c r="K33" s="37" t="str">
        <f t="shared" si="36"/>
        <v>0</v>
      </c>
      <c r="L33" s="38">
        <f t="shared" si="37"/>
        <v>0</v>
      </c>
      <c r="M33" s="38">
        <f t="shared" si="38"/>
        <v>0</v>
      </c>
      <c r="N33" s="38">
        <f t="shared" si="39"/>
        <v>0</v>
      </c>
      <c r="O33" s="38">
        <f t="shared" si="40"/>
        <v>0</v>
      </c>
      <c r="P33" s="38">
        <f t="shared" si="41"/>
        <v>0</v>
      </c>
      <c r="Q33" s="39">
        <v>1</v>
      </c>
      <c r="R33" s="40">
        <f t="shared" si="42"/>
        <v>0</v>
      </c>
      <c r="S33" s="39">
        <v>1</v>
      </c>
      <c r="T33" s="41">
        <f t="shared" si="43"/>
        <v>0</v>
      </c>
      <c r="U33" s="42">
        <f t="shared" si="44"/>
        <v>0</v>
      </c>
      <c r="V33" s="43">
        <f t="shared" si="45"/>
        <v>0</v>
      </c>
      <c r="W33" s="193">
        <f t="shared" si="11"/>
        <v>3</v>
      </c>
      <c r="X33" s="44">
        <f t="shared" si="46"/>
        <v>0</v>
      </c>
      <c r="Y33" s="45">
        <f t="shared" si="47"/>
        <v>0</v>
      </c>
      <c r="Z33" s="46" t="s">
        <v>0</v>
      </c>
      <c r="AA33" s="39">
        <v>1</v>
      </c>
      <c r="AB33" s="47">
        <f t="shared" si="48"/>
        <v>0</v>
      </c>
      <c r="AC33" s="39">
        <v>1</v>
      </c>
      <c r="AD33" s="47">
        <f t="shared" si="49"/>
        <v>0</v>
      </c>
      <c r="AE33" s="39">
        <v>1</v>
      </c>
      <c r="AF33" s="47">
        <f t="shared" si="50"/>
        <v>0</v>
      </c>
      <c r="AG33" s="188"/>
      <c r="AH33" s="194">
        <f t="shared" si="51"/>
        <v>3</v>
      </c>
      <c r="AI33" s="49">
        <f t="shared" si="52"/>
        <v>0</v>
      </c>
      <c r="AJ33" s="50">
        <f t="shared" si="53"/>
        <v>0</v>
      </c>
      <c r="AK33" s="188"/>
      <c r="AL33" s="194">
        <f t="shared" si="54"/>
        <v>3</v>
      </c>
      <c r="AM33" s="49">
        <f t="shared" si="55"/>
        <v>0</v>
      </c>
      <c r="AN33" s="50">
        <f t="shared" si="56"/>
        <v>0</v>
      </c>
      <c r="AO33" s="188"/>
      <c r="AP33" s="49">
        <f t="shared" si="57"/>
        <v>0</v>
      </c>
      <c r="AQ33" s="50">
        <f t="shared" si="58"/>
        <v>0</v>
      </c>
      <c r="AR33" s="188"/>
      <c r="AS33" s="49">
        <f t="shared" si="59"/>
        <v>0</v>
      </c>
      <c r="AT33" s="50">
        <f t="shared" si="60"/>
        <v>0</v>
      </c>
      <c r="AU33" s="188"/>
      <c r="AV33" s="49">
        <f t="shared" si="61"/>
        <v>0</v>
      </c>
      <c r="AW33" s="50">
        <f t="shared" si="62"/>
        <v>0</v>
      </c>
      <c r="AX33" s="188"/>
      <c r="AY33" s="49">
        <f t="shared" si="63"/>
        <v>0</v>
      </c>
      <c r="AZ33" s="50">
        <f t="shared" si="64"/>
        <v>0</v>
      </c>
      <c r="BA33" s="188"/>
      <c r="BB33" s="49">
        <f t="shared" si="65"/>
        <v>0</v>
      </c>
      <c r="BC33" s="50">
        <f t="shared" si="66"/>
        <v>0</v>
      </c>
      <c r="BD33" s="51">
        <f t="shared" si="67"/>
        <v>0</v>
      </c>
    </row>
    <row r="34" spans="1:56" hidden="1">
      <c r="A34" s="32">
        <v>16</v>
      </c>
      <c r="B34" s="169"/>
      <c r="C34" s="170"/>
      <c r="D34" s="34"/>
      <c r="E34" s="35"/>
      <c r="F34" s="36"/>
      <c r="G34" s="73"/>
      <c r="H34" s="72"/>
      <c r="I34" s="74">
        <f>IF(H34=Tablas!$B$5,Tablas!$C$5,VLOOKUP(H34,Tablas!$B$5:$D$40,2,FALSE))</f>
        <v>1</v>
      </c>
      <c r="J34" s="71">
        <f>IF(I34=0,"",VLOOKUP(I34,Tablas!$C$5:$D$40,2,FALSE))</f>
        <v>0</v>
      </c>
      <c r="K34" s="37" t="str">
        <f t="shared" si="36"/>
        <v>0</v>
      </c>
      <c r="L34" s="38">
        <f t="shared" si="37"/>
        <v>0</v>
      </c>
      <c r="M34" s="38">
        <f t="shared" si="38"/>
        <v>0</v>
      </c>
      <c r="N34" s="38">
        <f t="shared" si="39"/>
        <v>0</v>
      </c>
      <c r="O34" s="38">
        <f t="shared" si="40"/>
        <v>0</v>
      </c>
      <c r="P34" s="38">
        <f t="shared" si="41"/>
        <v>0</v>
      </c>
      <c r="Q34" s="39">
        <v>1</v>
      </c>
      <c r="R34" s="40">
        <f t="shared" si="42"/>
        <v>0</v>
      </c>
      <c r="S34" s="39">
        <v>1</v>
      </c>
      <c r="T34" s="41">
        <f t="shared" si="43"/>
        <v>0</v>
      </c>
      <c r="U34" s="42">
        <f t="shared" si="44"/>
        <v>0</v>
      </c>
      <c r="V34" s="43">
        <f t="shared" si="45"/>
        <v>0</v>
      </c>
      <c r="W34" s="193">
        <f t="shared" si="11"/>
        <v>3</v>
      </c>
      <c r="X34" s="44">
        <f t="shared" si="46"/>
        <v>0</v>
      </c>
      <c r="Y34" s="45">
        <f t="shared" si="47"/>
        <v>0</v>
      </c>
      <c r="Z34" s="46" t="s">
        <v>0</v>
      </c>
      <c r="AA34" s="39">
        <v>1</v>
      </c>
      <c r="AB34" s="47">
        <f t="shared" si="48"/>
        <v>0</v>
      </c>
      <c r="AC34" s="39">
        <v>1</v>
      </c>
      <c r="AD34" s="47">
        <f t="shared" si="49"/>
        <v>0</v>
      </c>
      <c r="AE34" s="39">
        <v>1</v>
      </c>
      <c r="AF34" s="47">
        <f t="shared" si="50"/>
        <v>0</v>
      </c>
      <c r="AG34" s="188"/>
      <c r="AH34" s="194">
        <f t="shared" si="51"/>
        <v>3</v>
      </c>
      <c r="AI34" s="49">
        <f t="shared" si="52"/>
        <v>0</v>
      </c>
      <c r="AJ34" s="50">
        <f t="shared" si="53"/>
        <v>0</v>
      </c>
      <c r="AK34" s="188"/>
      <c r="AL34" s="194">
        <f t="shared" si="54"/>
        <v>3</v>
      </c>
      <c r="AM34" s="49">
        <f t="shared" si="55"/>
        <v>0</v>
      </c>
      <c r="AN34" s="50">
        <f t="shared" si="56"/>
        <v>0</v>
      </c>
      <c r="AO34" s="188"/>
      <c r="AP34" s="49">
        <f t="shared" si="57"/>
        <v>0</v>
      </c>
      <c r="AQ34" s="50">
        <f t="shared" si="58"/>
        <v>0</v>
      </c>
      <c r="AR34" s="188"/>
      <c r="AS34" s="49">
        <f t="shared" si="59"/>
        <v>0</v>
      </c>
      <c r="AT34" s="50">
        <f t="shared" si="60"/>
        <v>0</v>
      </c>
      <c r="AU34" s="188"/>
      <c r="AV34" s="49">
        <f t="shared" si="61"/>
        <v>0</v>
      </c>
      <c r="AW34" s="50">
        <f t="shared" si="62"/>
        <v>0</v>
      </c>
      <c r="AX34" s="188"/>
      <c r="AY34" s="49">
        <f t="shared" si="63"/>
        <v>0</v>
      </c>
      <c r="AZ34" s="50">
        <f t="shared" si="64"/>
        <v>0</v>
      </c>
      <c r="BA34" s="188"/>
      <c r="BB34" s="49">
        <f t="shared" si="65"/>
        <v>0</v>
      </c>
      <c r="BC34" s="50">
        <f t="shared" si="66"/>
        <v>0</v>
      </c>
      <c r="BD34" s="51">
        <f t="shared" si="67"/>
        <v>0</v>
      </c>
    </row>
    <row r="35" spans="1:56" hidden="1">
      <c r="A35" s="32">
        <v>16</v>
      </c>
      <c r="B35" s="169"/>
      <c r="C35" s="170"/>
      <c r="D35" s="34"/>
      <c r="E35" s="35"/>
      <c r="F35" s="36"/>
      <c r="G35" s="73"/>
      <c r="H35" s="72"/>
      <c r="I35" s="74">
        <f>IF(H35=Tablas!$B$5,Tablas!$C$5,VLOOKUP(H35,Tablas!$B$5:$D$40,2,FALSE))</f>
        <v>1</v>
      </c>
      <c r="J35" s="71">
        <f>IF(I35=0,"",VLOOKUP(I35,Tablas!$C$5:$D$40,2,FALSE))</f>
        <v>0</v>
      </c>
      <c r="K35" s="37" t="str">
        <f t="shared" si="36"/>
        <v>0</v>
      </c>
      <c r="L35" s="38">
        <f t="shared" si="37"/>
        <v>0</v>
      </c>
      <c r="M35" s="38">
        <f t="shared" si="38"/>
        <v>0</v>
      </c>
      <c r="N35" s="38">
        <f t="shared" si="39"/>
        <v>0</v>
      </c>
      <c r="O35" s="38">
        <f t="shared" si="40"/>
        <v>0</v>
      </c>
      <c r="P35" s="38">
        <f t="shared" si="41"/>
        <v>0</v>
      </c>
      <c r="Q35" s="39">
        <v>1</v>
      </c>
      <c r="R35" s="40">
        <f t="shared" si="42"/>
        <v>0</v>
      </c>
      <c r="S35" s="39">
        <v>1</v>
      </c>
      <c r="T35" s="41">
        <f t="shared" si="43"/>
        <v>0</v>
      </c>
      <c r="U35" s="42">
        <f t="shared" si="44"/>
        <v>0</v>
      </c>
      <c r="V35" s="43">
        <f t="shared" si="45"/>
        <v>0</v>
      </c>
      <c r="W35" s="193">
        <f t="shared" si="11"/>
        <v>3</v>
      </c>
      <c r="X35" s="44">
        <f t="shared" si="46"/>
        <v>0</v>
      </c>
      <c r="Y35" s="45">
        <f t="shared" si="47"/>
        <v>0</v>
      </c>
      <c r="Z35" s="46" t="s">
        <v>0</v>
      </c>
      <c r="AA35" s="39">
        <v>1</v>
      </c>
      <c r="AB35" s="47">
        <f t="shared" si="48"/>
        <v>0</v>
      </c>
      <c r="AC35" s="39">
        <v>1</v>
      </c>
      <c r="AD35" s="47">
        <f t="shared" si="49"/>
        <v>0</v>
      </c>
      <c r="AE35" s="39">
        <v>1</v>
      </c>
      <c r="AF35" s="47">
        <f t="shared" si="50"/>
        <v>0</v>
      </c>
      <c r="AG35" s="188"/>
      <c r="AH35" s="194">
        <f t="shared" si="51"/>
        <v>3</v>
      </c>
      <c r="AI35" s="49">
        <f t="shared" si="52"/>
        <v>0</v>
      </c>
      <c r="AJ35" s="50">
        <f t="shared" si="53"/>
        <v>0</v>
      </c>
      <c r="AK35" s="188"/>
      <c r="AL35" s="194">
        <f t="shared" si="54"/>
        <v>3</v>
      </c>
      <c r="AM35" s="49">
        <f t="shared" si="55"/>
        <v>0</v>
      </c>
      <c r="AN35" s="50">
        <f t="shared" si="56"/>
        <v>0</v>
      </c>
      <c r="AO35" s="188"/>
      <c r="AP35" s="49">
        <f t="shared" si="57"/>
        <v>0</v>
      </c>
      <c r="AQ35" s="50">
        <f t="shared" si="58"/>
        <v>0</v>
      </c>
      <c r="AR35" s="188"/>
      <c r="AS35" s="49">
        <f t="shared" si="59"/>
        <v>0</v>
      </c>
      <c r="AT35" s="50">
        <f t="shared" si="60"/>
        <v>0</v>
      </c>
      <c r="AU35" s="188"/>
      <c r="AV35" s="49">
        <f t="shared" si="61"/>
        <v>0</v>
      </c>
      <c r="AW35" s="50">
        <f t="shared" si="62"/>
        <v>0</v>
      </c>
      <c r="AX35" s="188"/>
      <c r="AY35" s="49">
        <f t="shared" si="63"/>
        <v>0</v>
      </c>
      <c r="AZ35" s="50">
        <f t="shared" si="64"/>
        <v>0</v>
      </c>
      <c r="BA35" s="188"/>
      <c r="BB35" s="49">
        <f t="shared" si="65"/>
        <v>0</v>
      </c>
      <c r="BC35" s="50">
        <f t="shared" si="66"/>
        <v>0</v>
      </c>
      <c r="BD35" s="51">
        <f t="shared" si="67"/>
        <v>0</v>
      </c>
    </row>
    <row r="36" spans="1:56" hidden="1">
      <c r="A36" s="32">
        <v>16</v>
      </c>
      <c r="B36" s="169"/>
      <c r="C36" s="170"/>
      <c r="D36" s="34"/>
      <c r="E36" s="35"/>
      <c r="F36" s="36"/>
      <c r="G36" s="73"/>
      <c r="H36" s="72"/>
      <c r="I36" s="74">
        <f>IF(H36=Tablas!$B$5,Tablas!$C$5,VLOOKUP(H36,Tablas!$B$5:$D$40,2,FALSE))</f>
        <v>1</v>
      </c>
      <c r="J36" s="71">
        <f>IF(I36=0,"",VLOOKUP(I36,Tablas!$C$5:$D$40,2,FALSE))</f>
        <v>0</v>
      </c>
      <c r="K36" s="37" t="str">
        <f t="shared" si="36"/>
        <v>0</v>
      </c>
      <c r="L36" s="38">
        <f t="shared" si="37"/>
        <v>0</v>
      </c>
      <c r="M36" s="38">
        <f t="shared" si="38"/>
        <v>0</v>
      </c>
      <c r="N36" s="38">
        <f t="shared" si="39"/>
        <v>0</v>
      </c>
      <c r="O36" s="38">
        <f t="shared" si="40"/>
        <v>0</v>
      </c>
      <c r="P36" s="38">
        <f t="shared" si="41"/>
        <v>0</v>
      </c>
      <c r="Q36" s="39">
        <v>1</v>
      </c>
      <c r="R36" s="40">
        <f t="shared" si="42"/>
        <v>0</v>
      </c>
      <c r="S36" s="39">
        <v>1</v>
      </c>
      <c r="T36" s="41">
        <f t="shared" si="43"/>
        <v>0</v>
      </c>
      <c r="U36" s="42">
        <f t="shared" si="44"/>
        <v>0</v>
      </c>
      <c r="V36" s="43">
        <f t="shared" si="45"/>
        <v>0</v>
      </c>
      <c r="W36" s="193">
        <f t="shared" si="11"/>
        <v>3</v>
      </c>
      <c r="X36" s="44">
        <f t="shared" si="46"/>
        <v>0</v>
      </c>
      <c r="Y36" s="45">
        <f t="shared" si="47"/>
        <v>0</v>
      </c>
      <c r="Z36" s="46" t="s">
        <v>0</v>
      </c>
      <c r="AA36" s="39">
        <v>1</v>
      </c>
      <c r="AB36" s="47">
        <f t="shared" si="48"/>
        <v>0</v>
      </c>
      <c r="AC36" s="39">
        <v>1</v>
      </c>
      <c r="AD36" s="47">
        <f t="shared" si="49"/>
        <v>0</v>
      </c>
      <c r="AE36" s="39">
        <v>1</v>
      </c>
      <c r="AF36" s="47">
        <f t="shared" si="50"/>
        <v>0</v>
      </c>
      <c r="AG36" s="188"/>
      <c r="AH36" s="194">
        <f t="shared" si="51"/>
        <v>3</v>
      </c>
      <c r="AI36" s="49">
        <f t="shared" si="52"/>
        <v>0</v>
      </c>
      <c r="AJ36" s="50">
        <f t="shared" si="53"/>
        <v>0</v>
      </c>
      <c r="AK36" s="188"/>
      <c r="AL36" s="194">
        <f t="shared" si="54"/>
        <v>3</v>
      </c>
      <c r="AM36" s="49">
        <f t="shared" si="55"/>
        <v>0</v>
      </c>
      <c r="AN36" s="50">
        <f t="shared" si="56"/>
        <v>0</v>
      </c>
      <c r="AO36" s="188"/>
      <c r="AP36" s="49">
        <f t="shared" si="57"/>
        <v>0</v>
      </c>
      <c r="AQ36" s="50">
        <f t="shared" si="58"/>
        <v>0</v>
      </c>
      <c r="AR36" s="188"/>
      <c r="AS36" s="49">
        <f t="shared" si="59"/>
        <v>0</v>
      </c>
      <c r="AT36" s="50">
        <f t="shared" si="60"/>
        <v>0</v>
      </c>
      <c r="AU36" s="188"/>
      <c r="AV36" s="49">
        <f t="shared" si="61"/>
        <v>0</v>
      </c>
      <c r="AW36" s="50">
        <f t="shared" si="62"/>
        <v>0</v>
      </c>
      <c r="AX36" s="188"/>
      <c r="AY36" s="49">
        <f t="shared" si="63"/>
        <v>0</v>
      </c>
      <c r="AZ36" s="50">
        <f t="shared" si="64"/>
        <v>0</v>
      </c>
      <c r="BA36" s="188"/>
      <c r="BB36" s="49">
        <f t="shared" si="65"/>
        <v>0</v>
      </c>
      <c r="BC36" s="50">
        <f t="shared" si="66"/>
        <v>0</v>
      </c>
      <c r="BD36" s="51">
        <f t="shared" si="67"/>
        <v>0</v>
      </c>
    </row>
    <row r="37" spans="1:56" hidden="1">
      <c r="A37" s="32">
        <v>16</v>
      </c>
      <c r="B37" s="169"/>
      <c r="C37" s="170"/>
      <c r="D37" s="34"/>
      <c r="E37" s="35"/>
      <c r="F37" s="36"/>
      <c r="G37" s="73"/>
      <c r="H37" s="72"/>
      <c r="I37" s="74">
        <f>IF(H37=Tablas!$B$5,Tablas!$C$5,VLOOKUP(H37,Tablas!$B$5:$D$40,2,FALSE))</f>
        <v>1</v>
      </c>
      <c r="J37" s="71">
        <f>IF(I37=0,"",VLOOKUP(I37,Tablas!$C$5:$D$40,2,FALSE))</f>
        <v>0</v>
      </c>
      <c r="K37" s="37" t="str">
        <f t="shared" si="36"/>
        <v>0</v>
      </c>
      <c r="L37" s="38">
        <f t="shared" si="37"/>
        <v>0</v>
      </c>
      <c r="M37" s="38">
        <f t="shared" si="38"/>
        <v>0</v>
      </c>
      <c r="N37" s="38">
        <f t="shared" si="39"/>
        <v>0</v>
      </c>
      <c r="O37" s="38">
        <f t="shared" si="40"/>
        <v>0</v>
      </c>
      <c r="P37" s="38">
        <f t="shared" si="41"/>
        <v>0</v>
      </c>
      <c r="Q37" s="39">
        <v>1</v>
      </c>
      <c r="R37" s="40">
        <f t="shared" si="42"/>
        <v>0</v>
      </c>
      <c r="S37" s="39">
        <v>1</v>
      </c>
      <c r="T37" s="41">
        <f t="shared" si="43"/>
        <v>0</v>
      </c>
      <c r="U37" s="42">
        <f t="shared" si="44"/>
        <v>0</v>
      </c>
      <c r="V37" s="43">
        <f t="shared" si="45"/>
        <v>0</v>
      </c>
      <c r="W37" s="193">
        <f t="shared" si="11"/>
        <v>3</v>
      </c>
      <c r="X37" s="44">
        <f t="shared" si="46"/>
        <v>0</v>
      </c>
      <c r="Y37" s="45">
        <f t="shared" si="47"/>
        <v>0</v>
      </c>
      <c r="Z37" s="46" t="s">
        <v>0</v>
      </c>
      <c r="AA37" s="39">
        <v>1</v>
      </c>
      <c r="AB37" s="47">
        <f t="shared" si="48"/>
        <v>0</v>
      </c>
      <c r="AC37" s="39">
        <v>1</v>
      </c>
      <c r="AD37" s="47">
        <f t="shared" si="49"/>
        <v>0</v>
      </c>
      <c r="AE37" s="39">
        <v>1</v>
      </c>
      <c r="AF37" s="47">
        <f t="shared" si="50"/>
        <v>0</v>
      </c>
      <c r="AG37" s="188"/>
      <c r="AH37" s="194">
        <f t="shared" si="51"/>
        <v>3</v>
      </c>
      <c r="AI37" s="49">
        <f t="shared" si="52"/>
        <v>0</v>
      </c>
      <c r="AJ37" s="50">
        <f t="shared" si="53"/>
        <v>0</v>
      </c>
      <c r="AK37" s="188"/>
      <c r="AL37" s="194">
        <f t="shared" si="54"/>
        <v>3</v>
      </c>
      <c r="AM37" s="49">
        <f t="shared" si="55"/>
        <v>0</v>
      </c>
      <c r="AN37" s="50">
        <f t="shared" si="56"/>
        <v>0</v>
      </c>
      <c r="AO37" s="188"/>
      <c r="AP37" s="49">
        <f t="shared" si="57"/>
        <v>0</v>
      </c>
      <c r="AQ37" s="50">
        <f t="shared" si="58"/>
        <v>0</v>
      </c>
      <c r="AR37" s="188"/>
      <c r="AS37" s="49">
        <f t="shared" si="59"/>
        <v>0</v>
      </c>
      <c r="AT37" s="50">
        <f t="shared" si="60"/>
        <v>0</v>
      </c>
      <c r="AU37" s="188"/>
      <c r="AV37" s="49">
        <f t="shared" si="61"/>
        <v>0</v>
      </c>
      <c r="AW37" s="50">
        <f t="shared" si="62"/>
        <v>0</v>
      </c>
      <c r="AX37" s="188"/>
      <c r="AY37" s="49">
        <f t="shared" si="63"/>
        <v>0</v>
      </c>
      <c r="AZ37" s="50">
        <f t="shared" si="64"/>
        <v>0</v>
      </c>
      <c r="BA37" s="188"/>
      <c r="BB37" s="49">
        <f t="shared" si="65"/>
        <v>0</v>
      </c>
      <c r="BC37" s="50">
        <f t="shared" si="66"/>
        <v>0</v>
      </c>
      <c r="BD37" s="51">
        <f t="shared" si="67"/>
        <v>0</v>
      </c>
    </row>
    <row r="38" spans="1:56" hidden="1">
      <c r="A38" s="32">
        <v>16</v>
      </c>
      <c r="B38" s="169"/>
      <c r="C38" s="170"/>
      <c r="D38" s="34"/>
      <c r="E38" s="35"/>
      <c r="F38" s="36"/>
      <c r="G38" s="73"/>
      <c r="H38" s="72"/>
      <c r="I38" s="74">
        <f>IF(H38=Tablas!$B$5,Tablas!$C$5,VLOOKUP(H38,Tablas!$B$5:$D$40,2,FALSE))</f>
        <v>1</v>
      </c>
      <c r="J38" s="71">
        <f>IF(I38=0,"",VLOOKUP(I38,Tablas!$C$5:$D$40,2,FALSE))</f>
        <v>0</v>
      </c>
      <c r="K38" s="37" t="str">
        <f t="shared" si="36"/>
        <v>0</v>
      </c>
      <c r="L38" s="38">
        <f t="shared" si="37"/>
        <v>0</v>
      </c>
      <c r="M38" s="38">
        <f t="shared" si="38"/>
        <v>0</v>
      </c>
      <c r="N38" s="38">
        <f t="shared" si="39"/>
        <v>0</v>
      </c>
      <c r="O38" s="38">
        <f t="shared" si="40"/>
        <v>0</v>
      </c>
      <c r="P38" s="38">
        <f t="shared" si="41"/>
        <v>0</v>
      </c>
      <c r="Q38" s="39">
        <v>1</v>
      </c>
      <c r="R38" s="40">
        <f t="shared" si="42"/>
        <v>0</v>
      </c>
      <c r="S38" s="39">
        <v>1</v>
      </c>
      <c r="T38" s="41">
        <f t="shared" si="43"/>
        <v>0</v>
      </c>
      <c r="U38" s="42">
        <f t="shared" si="44"/>
        <v>0</v>
      </c>
      <c r="V38" s="43">
        <f t="shared" si="45"/>
        <v>0</v>
      </c>
      <c r="W38" s="193">
        <v>12</v>
      </c>
      <c r="X38" s="44">
        <f t="shared" si="46"/>
        <v>0</v>
      </c>
      <c r="Y38" s="45">
        <f t="shared" si="47"/>
        <v>0</v>
      </c>
      <c r="Z38" s="46" t="s">
        <v>0</v>
      </c>
      <c r="AA38" s="39">
        <v>1</v>
      </c>
      <c r="AB38" s="47">
        <f t="shared" si="48"/>
        <v>0</v>
      </c>
      <c r="AC38" s="39">
        <v>1</v>
      </c>
      <c r="AD38" s="47">
        <f t="shared" si="49"/>
        <v>0</v>
      </c>
      <c r="AE38" s="39">
        <v>1</v>
      </c>
      <c r="AF38" s="47">
        <f t="shared" si="50"/>
        <v>0</v>
      </c>
      <c r="AG38" s="188"/>
      <c r="AH38" s="194">
        <f t="shared" si="51"/>
        <v>3</v>
      </c>
      <c r="AI38" s="49">
        <f t="shared" si="52"/>
        <v>0</v>
      </c>
      <c r="AJ38" s="50">
        <f t="shared" si="53"/>
        <v>0</v>
      </c>
      <c r="AK38" s="188"/>
      <c r="AL38" s="194">
        <f t="shared" si="54"/>
        <v>3</v>
      </c>
      <c r="AM38" s="49">
        <f t="shared" si="55"/>
        <v>0</v>
      </c>
      <c r="AN38" s="50">
        <f t="shared" si="56"/>
        <v>0</v>
      </c>
      <c r="AO38" s="188"/>
      <c r="AP38" s="49">
        <f t="shared" si="57"/>
        <v>0</v>
      </c>
      <c r="AQ38" s="50">
        <f t="shared" si="58"/>
        <v>0</v>
      </c>
      <c r="AR38" s="188"/>
      <c r="AS38" s="49">
        <f t="shared" si="59"/>
        <v>0</v>
      </c>
      <c r="AT38" s="50">
        <f t="shared" si="60"/>
        <v>0</v>
      </c>
      <c r="AU38" s="62"/>
      <c r="AV38" s="49">
        <f t="shared" si="61"/>
        <v>0</v>
      </c>
      <c r="AW38" s="50">
        <f t="shared" si="62"/>
        <v>0</v>
      </c>
      <c r="AX38" s="188"/>
      <c r="AY38" s="49">
        <f t="shared" si="63"/>
        <v>0</v>
      </c>
      <c r="AZ38" s="50">
        <f t="shared" si="64"/>
        <v>0</v>
      </c>
      <c r="BA38" s="188"/>
      <c r="BB38" s="49">
        <f t="shared" si="65"/>
        <v>0</v>
      </c>
      <c r="BC38" s="50">
        <f t="shared" si="66"/>
        <v>0</v>
      </c>
      <c r="BD38" s="51">
        <f t="shared" si="67"/>
        <v>0</v>
      </c>
    </row>
    <row r="39" spans="1:56" hidden="1">
      <c r="A39" s="32">
        <v>16</v>
      </c>
      <c r="B39" s="169"/>
      <c r="C39" s="170"/>
      <c r="D39" s="34"/>
      <c r="E39" s="35"/>
      <c r="F39" s="36"/>
      <c r="G39" s="73"/>
      <c r="H39" s="72"/>
      <c r="I39" s="74">
        <f>IF(H39=Tablas!$B$5,Tablas!$C$5,VLOOKUP(H39,Tablas!$B$5:$D$40,2,FALSE))</f>
        <v>1</v>
      </c>
      <c r="J39" s="71">
        <f>IF(I39=0,"",VLOOKUP(I39,Tablas!$C$5:$D$40,2,FALSE))</f>
        <v>0</v>
      </c>
      <c r="K39" s="37" t="str">
        <f t="shared" si="36"/>
        <v>0</v>
      </c>
      <c r="L39" s="38">
        <f t="shared" si="37"/>
        <v>0</v>
      </c>
      <c r="M39" s="38">
        <f t="shared" si="38"/>
        <v>0</v>
      </c>
      <c r="N39" s="38">
        <f t="shared" si="39"/>
        <v>0</v>
      </c>
      <c r="O39" s="38">
        <f t="shared" si="40"/>
        <v>0</v>
      </c>
      <c r="P39" s="38">
        <f t="shared" si="41"/>
        <v>0</v>
      </c>
      <c r="Q39" s="39">
        <v>1</v>
      </c>
      <c r="R39" s="40">
        <f t="shared" si="42"/>
        <v>0</v>
      </c>
      <c r="S39" s="39">
        <v>1</v>
      </c>
      <c r="T39" s="41">
        <f t="shared" si="43"/>
        <v>0</v>
      </c>
      <c r="U39" s="42">
        <f t="shared" si="44"/>
        <v>0</v>
      </c>
      <c r="V39" s="43">
        <f t="shared" si="45"/>
        <v>0</v>
      </c>
      <c r="W39" s="193">
        <v>12</v>
      </c>
      <c r="X39" s="44">
        <f t="shared" si="46"/>
        <v>0</v>
      </c>
      <c r="Y39" s="45">
        <f t="shared" si="47"/>
        <v>0</v>
      </c>
      <c r="Z39" s="46" t="s">
        <v>0</v>
      </c>
      <c r="AA39" s="39">
        <v>1</v>
      </c>
      <c r="AB39" s="47">
        <f t="shared" si="48"/>
        <v>0</v>
      </c>
      <c r="AC39" s="39">
        <v>1</v>
      </c>
      <c r="AD39" s="47">
        <f t="shared" si="49"/>
        <v>0</v>
      </c>
      <c r="AE39" s="39">
        <v>1</v>
      </c>
      <c r="AF39" s="47">
        <f t="shared" si="50"/>
        <v>0</v>
      </c>
      <c r="AG39" s="188"/>
      <c r="AH39" s="194">
        <f t="shared" si="51"/>
        <v>3</v>
      </c>
      <c r="AI39" s="49">
        <f t="shared" si="52"/>
        <v>0</v>
      </c>
      <c r="AJ39" s="50">
        <f t="shared" si="53"/>
        <v>0</v>
      </c>
      <c r="AK39" s="188"/>
      <c r="AL39" s="194">
        <f t="shared" si="54"/>
        <v>3</v>
      </c>
      <c r="AM39" s="49">
        <f t="shared" si="55"/>
        <v>0</v>
      </c>
      <c r="AN39" s="50">
        <f t="shared" si="56"/>
        <v>0</v>
      </c>
      <c r="AO39" s="188"/>
      <c r="AP39" s="49">
        <f t="shared" si="57"/>
        <v>0</v>
      </c>
      <c r="AQ39" s="50">
        <f t="shared" si="58"/>
        <v>0</v>
      </c>
      <c r="AR39" s="188"/>
      <c r="AS39" s="49">
        <f t="shared" si="59"/>
        <v>0</v>
      </c>
      <c r="AT39" s="50">
        <f t="shared" si="60"/>
        <v>0</v>
      </c>
      <c r="AU39" s="62"/>
      <c r="AV39" s="49">
        <f t="shared" si="61"/>
        <v>0</v>
      </c>
      <c r="AW39" s="50">
        <f t="shared" si="62"/>
        <v>0</v>
      </c>
      <c r="AX39" s="188"/>
      <c r="AY39" s="49">
        <f t="shared" si="63"/>
        <v>0</v>
      </c>
      <c r="AZ39" s="50">
        <f t="shared" si="64"/>
        <v>0</v>
      </c>
      <c r="BA39" s="188"/>
      <c r="BB39" s="49">
        <f t="shared" si="65"/>
        <v>0</v>
      </c>
      <c r="BC39" s="50">
        <f t="shared" si="66"/>
        <v>0</v>
      </c>
      <c r="BD39" s="51">
        <f t="shared" si="67"/>
        <v>0</v>
      </c>
    </row>
    <row r="40" spans="1:56" hidden="1">
      <c r="A40" s="32">
        <v>16</v>
      </c>
      <c r="B40" s="169"/>
      <c r="C40" s="170"/>
      <c r="D40" s="34"/>
      <c r="E40" s="35"/>
      <c r="F40" s="36"/>
      <c r="G40" s="73"/>
      <c r="H40" s="72"/>
      <c r="I40" s="74">
        <f>IF(H40=Tablas!$B$5,Tablas!$C$5,VLOOKUP(H40,Tablas!$B$5:$D$40,2,FALSE))</f>
        <v>1</v>
      </c>
      <c r="J40" s="71">
        <f>IF(I40=0,"",VLOOKUP(I40,Tablas!$C$5:$D$40,2,FALSE))</f>
        <v>0</v>
      </c>
      <c r="K40" s="37" t="str">
        <f t="shared" si="36"/>
        <v>0</v>
      </c>
      <c r="L40" s="38">
        <f t="shared" si="37"/>
        <v>0</v>
      </c>
      <c r="M40" s="38">
        <f t="shared" si="38"/>
        <v>0</v>
      </c>
      <c r="N40" s="38">
        <f t="shared" si="39"/>
        <v>0</v>
      </c>
      <c r="O40" s="38">
        <f t="shared" si="40"/>
        <v>0</v>
      </c>
      <c r="P40" s="38">
        <f t="shared" si="41"/>
        <v>0</v>
      </c>
      <c r="Q40" s="39">
        <v>1</v>
      </c>
      <c r="R40" s="40">
        <f t="shared" si="42"/>
        <v>0</v>
      </c>
      <c r="S40" s="39">
        <v>1</v>
      </c>
      <c r="T40" s="41">
        <f t="shared" si="43"/>
        <v>0</v>
      </c>
      <c r="U40" s="42">
        <f t="shared" si="44"/>
        <v>0</v>
      </c>
      <c r="V40" s="43">
        <f t="shared" si="45"/>
        <v>0</v>
      </c>
      <c r="W40" s="193">
        <v>12</v>
      </c>
      <c r="X40" s="44">
        <f t="shared" si="46"/>
        <v>0</v>
      </c>
      <c r="Y40" s="45">
        <f t="shared" si="47"/>
        <v>0</v>
      </c>
      <c r="Z40" s="46" t="s">
        <v>0</v>
      </c>
      <c r="AA40" s="39">
        <v>1</v>
      </c>
      <c r="AB40" s="47">
        <f t="shared" si="48"/>
        <v>0</v>
      </c>
      <c r="AC40" s="39">
        <v>1</v>
      </c>
      <c r="AD40" s="47">
        <f t="shared" si="49"/>
        <v>0</v>
      </c>
      <c r="AE40" s="39">
        <v>1</v>
      </c>
      <c r="AF40" s="47">
        <f t="shared" si="50"/>
        <v>0</v>
      </c>
      <c r="AG40" s="188"/>
      <c r="AH40" s="194">
        <f t="shared" si="51"/>
        <v>3</v>
      </c>
      <c r="AI40" s="49">
        <f t="shared" si="52"/>
        <v>0</v>
      </c>
      <c r="AJ40" s="50">
        <f t="shared" si="53"/>
        <v>0</v>
      </c>
      <c r="AK40" s="188"/>
      <c r="AL40" s="194">
        <f t="shared" si="54"/>
        <v>3</v>
      </c>
      <c r="AM40" s="49">
        <f t="shared" si="55"/>
        <v>0</v>
      </c>
      <c r="AN40" s="50">
        <f t="shared" si="56"/>
        <v>0</v>
      </c>
      <c r="AO40" s="188"/>
      <c r="AP40" s="49">
        <f t="shared" si="57"/>
        <v>0</v>
      </c>
      <c r="AQ40" s="50">
        <f t="shared" si="58"/>
        <v>0</v>
      </c>
      <c r="AR40" s="188"/>
      <c r="AS40" s="49">
        <f t="shared" si="59"/>
        <v>0</v>
      </c>
      <c r="AT40" s="50">
        <f t="shared" si="60"/>
        <v>0</v>
      </c>
      <c r="AU40" s="62"/>
      <c r="AV40" s="49">
        <f t="shared" si="61"/>
        <v>0</v>
      </c>
      <c r="AW40" s="50">
        <f t="shared" si="62"/>
        <v>0</v>
      </c>
      <c r="AX40" s="188"/>
      <c r="AY40" s="49">
        <f t="shared" si="63"/>
        <v>0</v>
      </c>
      <c r="AZ40" s="50">
        <f t="shared" si="64"/>
        <v>0</v>
      </c>
      <c r="BA40" s="188"/>
      <c r="BB40" s="49">
        <f t="shared" si="65"/>
        <v>0</v>
      </c>
      <c r="BC40" s="50">
        <f t="shared" si="66"/>
        <v>0</v>
      </c>
      <c r="BD40" s="51">
        <f t="shared" si="67"/>
        <v>0</v>
      </c>
    </row>
    <row r="41" spans="1:56" hidden="1">
      <c r="A41" s="32">
        <v>16</v>
      </c>
      <c r="B41" s="169"/>
      <c r="C41" s="170"/>
      <c r="D41" s="34"/>
      <c r="E41" s="35"/>
      <c r="F41" s="36"/>
      <c r="G41" s="73"/>
      <c r="H41" s="72"/>
      <c r="I41" s="74">
        <f>IF(H41=Tablas!$B$5,Tablas!$C$5,VLOOKUP(H41,Tablas!$B$5:$D$40,2,FALSE))</f>
        <v>1</v>
      </c>
      <c r="J41" s="71">
        <f>IF(I41=0,"",VLOOKUP(I41,Tablas!$C$5:$D$40,2,FALSE))</f>
        <v>0</v>
      </c>
      <c r="K41" s="37" t="str">
        <f t="shared" si="36"/>
        <v>0</v>
      </c>
      <c r="L41" s="38">
        <f t="shared" si="37"/>
        <v>0</v>
      </c>
      <c r="M41" s="38">
        <f t="shared" si="38"/>
        <v>0</v>
      </c>
      <c r="N41" s="38">
        <f t="shared" si="39"/>
        <v>0</v>
      </c>
      <c r="O41" s="38">
        <f t="shared" si="40"/>
        <v>0</v>
      </c>
      <c r="P41" s="38">
        <f t="shared" si="41"/>
        <v>0</v>
      </c>
      <c r="Q41" s="39">
        <v>1</v>
      </c>
      <c r="R41" s="40">
        <f t="shared" si="42"/>
        <v>0</v>
      </c>
      <c r="S41" s="39">
        <v>1</v>
      </c>
      <c r="T41" s="41">
        <f t="shared" si="43"/>
        <v>0</v>
      </c>
      <c r="U41" s="42">
        <f t="shared" si="44"/>
        <v>0</v>
      </c>
      <c r="V41" s="43">
        <f t="shared" si="45"/>
        <v>0</v>
      </c>
      <c r="W41" s="193">
        <v>12</v>
      </c>
      <c r="X41" s="44">
        <f t="shared" si="46"/>
        <v>0</v>
      </c>
      <c r="Y41" s="45">
        <f t="shared" si="47"/>
        <v>0</v>
      </c>
      <c r="Z41" s="46" t="s">
        <v>0</v>
      </c>
      <c r="AA41" s="39">
        <v>1</v>
      </c>
      <c r="AB41" s="47">
        <f t="shared" si="48"/>
        <v>0</v>
      </c>
      <c r="AC41" s="39">
        <v>1</v>
      </c>
      <c r="AD41" s="47">
        <f t="shared" si="49"/>
        <v>0</v>
      </c>
      <c r="AE41" s="39">
        <v>1</v>
      </c>
      <c r="AF41" s="47">
        <f t="shared" si="50"/>
        <v>0</v>
      </c>
      <c r="AG41" s="188"/>
      <c r="AH41" s="194">
        <f t="shared" si="51"/>
        <v>3</v>
      </c>
      <c r="AI41" s="49">
        <f t="shared" si="52"/>
        <v>0</v>
      </c>
      <c r="AJ41" s="50">
        <f t="shared" si="53"/>
        <v>0</v>
      </c>
      <c r="AK41" s="188"/>
      <c r="AL41" s="194">
        <f t="shared" si="54"/>
        <v>3</v>
      </c>
      <c r="AM41" s="49">
        <f t="shared" si="55"/>
        <v>0</v>
      </c>
      <c r="AN41" s="50">
        <f t="shared" si="56"/>
        <v>0</v>
      </c>
      <c r="AO41" s="188"/>
      <c r="AP41" s="49">
        <f t="shared" si="57"/>
        <v>0</v>
      </c>
      <c r="AQ41" s="50">
        <f t="shared" si="58"/>
        <v>0</v>
      </c>
      <c r="AR41" s="188"/>
      <c r="AS41" s="49">
        <f t="shared" si="59"/>
        <v>0</v>
      </c>
      <c r="AT41" s="50">
        <f t="shared" si="60"/>
        <v>0</v>
      </c>
      <c r="AU41" s="62"/>
      <c r="AV41" s="49">
        <f t="shared" si="61"/>
        <v>0</v>
      </c>
      <c r="AW41" s="50">
        <f t="shared" si="62"/>
        <v>0</v>
      </c>
      <c r="AX41" s="188"/>
      <c r="AY41" s="49">
        <f t="shared" si="63"/>
        <v>0</v>
      </c>
      <c r="AZ41" s="50">
        <f t="shared" si="64"/>
        <v>0</v>
      </c>
      <c r="BA41" s="188"/>
      <c r="BB41" s="49">
        <f t="shared" si="65"/>
        <v>0</v>
      </c>
      <c r="BC41" s="50">
        <f t="shared" si="66"/>
        <v>0</v>
      </c>
      <c r="BD41" s="51">
        <f t="shared" si="67"/>
        <v>0</v>
      </c>
    </row>
    <row r="42" spans="1:56" hidden="1">
      <c r="A42" s="32">
        <v>16</v>
      </c>
      <c r="B42" s="169"/>
      <c r="C42" s="170"/>
      <c r="D42" s="34"/>
      <c r="E42" s="35"/>
      <c r="F42" s="36"/>
      <c r="G42" s="73"/>
      <c r="H42" s="72"/>
      <c r="I42" s="74">
        <f>IF(H42=Tablas!$B$5,Tablas!$C$5,VLOOKUP(H42,Tablas!$B$5:$D$40,2,FALSE))</f>
        <v>1</v>
      </c>
      <c r="J42" s="71">
        <f>IF(I42=0,"",VLOOKUP(I42,Tablas!$C$5:$D$40,2,FALSE))</f>
        <v>0</v>
      </c>
      <c r="K42" s="37" t="str">
        <f t="shared" si="36"/>
        <v>0</v>
      </c>
      <c r="L42" s="38">
        <f t="shared" si="37"/>
        <v>0</v>
      </c>
      <c r="M42" s="38">
        <f t="shared" si="38"/>
        <v>0</v>
      </c>
      <c r="N42" s="38">
        <f t="shared" si="39"/>
        <v>0</v>
      </c>
      <c r="O42" s="38">
        <f t="shared" si="40"/>
        <v>0</v>
      </c>
      <c r="P42" s="38">
        <f t="shared" si="41"/>
        <v>0</v>
      </c>
      <c r="Q42" s="39">
        <v>1</v>
      </c>
      <c r="R42" s="40">
        <f t="shared" si="42"/>
        <v>0</v>
      </c>
      <c r="S42" s="39">
        <v>1</v>
      </c>
      <c r="T42" s="41">
        <f t="shared" si="43"/>
        <v>0</v>
      </c>
      <c r="U42" s="42">
        <f t="shared" si="44"/>
        <v>0</v>
      </c>
      <c r="V42" s="43">
        <f t="shared" si="45"/>
        <v>0</v>
      </c>
      <c r="W42" s="193">
        <v>12</v>
      </c>
      <c r="X42" s="44">
        <f t="shared" si="46"/>
        <v>0</v>
      </c>
      <c r="Y42" s="45">
        <f t="shared" si="47"/>
        <v>0</v>
      </c>
      <c r="Z42" s="46" t="s">
        <v>0</v>
      </c>
      <c r="AA42" s="39">
        <v>1</v>
      </c>
      <c r="AB42" s="47">
        <f t="shared" si="48"/>
        <v>0</v>
      </c>
      <c r="AC42" s="39">
        <v>1</v>
      </c>
      <c r="AD42" s="47">
        <f t="shared" si="49"/>
        <v>0</v>
      </c>
      <c r="AE42" s="39">
        <v>1</v>
      </c>
      <c r="AF42" s="47">
        <f t="shared" si="50"/>
        <v>0</v>
      </c>
      <c r="AG42" s="188"/>
      <c r="AH42" s="194">
        <f t="shared" si="51"/>
        <v>3</v>
      </c>
      <c r="AI42" s="49">
        <f t="shared" si="52"/>
        <v>0</v>
      </c>
      <c r="AJ42" s="50">
        <f t="shared" si="53"/>
        <v>0</v>
      </c>
      <c r="AK42" s="188"/>
      <c r="AL42" s="194">
        <f t="shared" si="54"/>
        <v>3</v>
      </c>
      <c r="AM42" s="49">
        <f t="shared" si="55"/>
        <v>0</v>
      </c>
      <c r="AN42" s="50">
        <f t="shared" si="56"/>
        <v>0</v>
      </c>
      <c r="AO42" s="188"/>
      <c r="AP42" s="49">
        <f t="shared" si="57"/>
        <v>0</v>
      </c>
      <c r="AQ42" s="50">
        <f t="shared" si="58"/>
        <v>0</v>
      </c>
      <c r="AR42" s="188"/>
      <c r="AS42" s="49">
        <f t="shared" si="59"/>
        <v>0</v>
      </c>
      <c r="AT42" s="50">
        <f t="shared" si="60"/>
        <v>0</v>
      </c>
      <c r="AU42" s="62"/>
      <c r="AV42" s="49">
        <f t="shared" si="61"/>
        <v>0</v>
      </c>
      <c r="AW42" s="50">
        <f t="shared" si="62"/>
        <v>0</v>
      </c>
      <c r="AX42" s="188"/>
      <c r="AY42" s="49">
        <f t="shared" si="63"/>
        <v>0</v>
      </c>
      <c r="AZ42" s="50">
        <f t="shared" si="64"/>
        <v>0</v>
      </c>
      <c r="BA42" s="188"/>
      <c r="BB42" s="49">
        <f t="shared" si="65"/>
        <v>0</v>
      </c>
      <c r="BC42" s="50">
        <f t="shared" si="66"/>
        <v>0</v>
      </c>
      <c r="BD42" s="51">
        <f t="shared" si="67"/>
        <v>0</v>
      </c>
    </row>
    <row r="43" spans="1:56" hidden="1">
      <c r="A43" s="32">
        <v>16</v>
      </c>
      <c r="B43" s="169"/>
      <c r="C43" s="170"/>
      <c r="D43" s="34"/>
      <c r="E43" s="35"/>
      <c r="F43" s="36"/>
      <c r="G43" s="73"/>
      <c r="H43" s="72"/>
      <c r="I43" s="74">
        <f>IF(H43=Tablas!$B$5,Tablas!$C$5,VLOOKUP(H43,Tablas!$B$5:$D$40,2,FALSE))</f>
        <v>1</v>
      </c>
      <c r="J43" s="71">
        <f>IF(I43=0,"",VLOOKUP(I43,Tablas!$C$5:$D$40,2,FALSE))</f>
        <v>0</v>
      </c>
      <c r="K43" s="37" t="str">
        <f t="shared" ref="K43:K58" si="68">IF(G43=0,"0",F43/G43)</f>
        <v>0</v>
      </c>
      <c r="L43" s="38">
        <f t="shared" si="37"/>
        <v>0</v>
      </c>
      <c r="M43" s="38">
        <f t="shared" si="38"/>
        <v>0</v>
      </c>
      <c r="N43" s="38">
        <f t="shared" si="39"/>
        <v>0</v>
      </c>
      <c r="O43" s="38">
        <f t="shared" si="40"/>
        <v>0</v>
      </c>
      <c r="P43" s="38">
        <f t="shared" si="41"/>
        <v>0</v>
      </c>
      <c r="Q43" s="39">
        <v>1</v>
      </c>
      <c r="R43" s="40">
        <f t="shared" ref="R43:R103" si="69">(IF($Y43=6,$K43,)+IF($Y43=7,$K43,)+IF($Y43=12,$K43*2,)+IF($Y43=18,$K43*3,)+IF($Y43=28,$K43*4,0)+IF($Y43=21,$K43*3,)+IF($Y43=42,$K43*6,0)+IF($Y43=14,$K43*2,))*Q43</f>
        <v>0</v>
      </c>
      <c r="S43" s="39">
        <v>1</v>
      </c>
      <c r="T43" s="41">
        <f t="shared" ref="T43:T103" si="70">(IF($Y43=7,$K43,)+IF($Y43=21,$K43*3,)+IF($Y43=42,$K43*6,0)+IF($Y43=28,$K43*4,0)+IF($Y43=14,$K43*2,))*S43</f>
        <v>0</v>
      </c>
      <c r="U43" s="42">
        <f t="shared" ref="U43:U58" si="71">SUM(+L43+M43+N43+O43+P43+R43+T43)</f>
        <v>0</v>
      </c>
      <c r="V43" s="43">
        <f t="shared" ref="V43:V58" si="72">+U43*4.345</f>
        <v>0</v>
      </c>
      <c r="W43" s="193">
        <v>12</v>
      </c>
      <c r="X43" s="44">
        <f t="shared" ref="X43:X58" si="73">IF(V43="","",$X$4*V43)</f>
        <v>0</v>
      </c>
      <c r="Y43" s="45">
        <f t="shared" ref="Y43:Y58" si="74">ROUND(J43/4.3452380952381,1)</f>
        <v>0</v>
      </c>
      <c r="Z43" s="46" t="s">
        <v>0</v>
      </c>
      <c r="AA43" s="39">
        <v>1</v>
      </c>
      <c r="AB43" s="47">
        <f t="shared" ref="AB43:AB58" si="75">+IF($Z43="M",$U43,IF($Z43="MT",$U43/2,IF(Z43="MN",$U43/2,IF($Z43="MTN",$U43/3,0))))*AA43</f>
        <v>0</v>
      </c>
      <c r="AC43" s="39">
        <v>1</v>
      </c>
      <c r="AD43" s="47">
        <f t="shared" ref="AD43:AD58" si="76">+IF($Z43="T",$U43,IF($Z43="MT",$U43/2,IF($Z43="TN",$U43/2,IF($Z43="MTN",$U43/3,0))))*AC43</f>
        <v>0</v>
      </c>
      <c r="AE43" s="39">
        <v>1</v>
      </c>
      <c r="AF43" s="47">
        <f t="shared" ref="AF43:AF58" si="77">+IF($Z43="N",$U43,IF($Z43="MN",$U43/2,IF($Z43="TN",$U43/2,IF($Z43="MTN",$U43/3,0))))*AE43</f>
        <v>0</v>
      </c>
      <c r="AG43" s="188"/>
      <c r="AH43" s="194">
        <f t="shared" si="51"/>
        <v>3</v>
      </c>
      <c r="AI43" s="49">
        <f t="shared" si="52"/>
        <v>0</v>
      </c>
      <c r="AJ43" s="50">
        <f t="shared" si="53"/>
        <v>0</v>
      </c>
      <c r="AK43" s="188"/>
      <c r="AL43" s="194">
        <f t="shared" si="54"/>
        <v>3</v>
      </c>
      <c r="AM43" s="49">
        <f t="shared" si="55"/>
        <v>0</v>
      </c>
      <c r="AN43" s="50">
        <f t="shared" si="56"/>
        <v>0</v>
      </c>
      <c r="AO43" s="188"/>
      <c r="AP43" s="49">
        <f t="shared" si="57"/>
        <v>0</v>
      </c>
      <c r="AQ43" s="50">
        <f t="shared" si="58"/>
        <v>0</v>
      </c>
      <c r="AR43" s="188"/>
      <c r="AS43" s="49">
        <f t="shared" si="59"/>
        <v>0</v>
      </c>
      <c r="AT43" s="50">
        <f t="shared" si="60"/>
        <v>0</v>
      </c>
      <c r="AU43" s="62"/>
      <c r="AV43" s="49">
        <f t="shared" si="61"/>
        <v>0</v>
      </c>
      <c r="AW43" s="50">
        <f t="shared" si="62"/>
        <v>0</v>
      </c>
      <c r="AX43" s="188"/>
      <c r="AY43" s="49">
        <f t="shared" si="63"/>
        <v>0</v>
      </c>
      <c r="AZ43" s="50">
        <f t="shared" si="64"/>
        <v>0</v>
      </c>
      <c r="BA43" s="188"/>
      <c r="BB43" s="49">
        <f t="shared" si="65"/>
        <v>0</v>
      </c>
      <c r="BC43" s="50">
        <f t="shared" si="66"/>
        <v>0</v>
      </c>
      <c r="BD43" s="51">
        <f t="shared" ref="BD43:BD58" si="78">+AJ43+AN43+AQ43+AT43+AW43+AZ43+BC43</f>
        <v>0</v>
      </c>
    </row>
    <row r="44" spans="1:56" hidden="1">
      <c r="A44" s="32">
        <v>16</v>
      </c>
      <c r="B44" s="169"/>
      <c r="C44" s="170"/>
      <c r="D44" s="34"/>
      <c r="E44" s="35"/>
      <c r="F44" s="36"/>
      <c r="G44" s="73"/>
      <c r="H44" s="72"/>
      <c r="I44" s="74">
        <f>IF(H44=Tablas!$B$5,Tablas!$C$5,VLOOKUP(H44,Tablas!$B$5:$D$40,2,FALSE))</f>
        <v>1</v>
      </c>
      <c r="J44" s="71">
        <f>IF(I44=0,"",VLOOKUP(I44,Tablas!$C$5:$D$40,2,FALSE))</f>
        <v>0</v>
      </c>
      <c r="K44" s="37" t="str">
        <f t="shared" si="68"/>
        <v>0</v>
      </c>
      <c r="L44" s="38">
        <f t="shared" si="37"/>
        <v>0</v>
      </c>
      <c r="M44" s="38">
        <f t="shared" si="38"/>
        <v>0</v>
      </c>
      <c r="N44" s="38">
        <f t="shared" si="39"/>
        <v>0</v>
      </c>
      <c r="O44" s="38">
        <f t="shared" si="40"/>
        <v>0</v>
      </c>
      <c r="P44" s="38">
        <f t="shared" si="41"/>
        <v>0</v>
      </c>
      <c r="Q44" s="39">
        <v>1</v>
      </c>
      <c r="R44" s="40">
        <f t="shared" si="69"/>
        <v>0</v>
      </c>
      <c r="S44" s="39">
        <v>1</v>
      </c>
      <c r="T44" s="41">
        <f t="shared" si="70"/>
        <v>0</v>
      </c>
      <c r="U44" s="42">
        <f t="shared" si="71"/>
        <v>0</v>
      </c>
      <c r="V44" s="43">
        <f t="shared" si="72"/>
        <v>0</v>
      </c>
      <c r="W44" s="193">
        <v>12</v>
      </c>
      <c r="X44" s="44">
        <f t="shared" si="73"/>
        <v>0</v>
      </c>
      <c r="Y44" s="45">
        <f t="shared" si="74"/>
        <v>0</v>
      </c>
      <c r="Z44" s="46" t="s">
        <v>0</v>
      </c>
      <c r="AA44" s="39">
        <v>1</v>
      </c>
      <c r="AB44" s="47">
        <f t="shared" si="75"/>
        <v>0</v>
      </c>
      <c r="AC44" s="39">
        <v>1</v>
      </c>
      <c r="AD44" s="47">
        <f t="shared" si="76"/>
        <v>0</v>
      </c>
      <c r="AE44" s="39">
        <v>1</v>
      </c>
      <c r="AF44" s="47">
        <f t="shared" si="77"/>
        <v>0</v>
      </c>
      <c r="AG44" s="188"/>
      <c r="AH44" s="194">
        <f t="shared" si="51"/>
        <v>3</v>
      </c>
      <c r="AI44" s="49">
        <f t="shared" si="52"/>
        <v>0</v>
      </c>
      <c r="AJ44" s="50">
        <f t="shared" si="53"/>
        <v>0</v>
      </c>
      <c r="AK44" s="188"/>
      <c r="AL44" s="194">
        <f t="shared" si="54"/>
        <v>3</v>
      </c>
      <c r="AM44" s="49">
        <f t="shared" si="55"/>
        <v>0</v>
      </c>
      <c r="AN44" s="50">
        <f t="shared" si="56"/>
        <v>0</v>
      </c>
      <c r="AO44" s="188"/>
      <c r="AP44" s="49">
        <f t="shared" si="57"/>
        <v>0</v>
      </c>
      <c r="AQ44" s="50">
        <f t="shared" si="58"/>
        <v>0</v>
      </c>
      <c r="AR44" s="188"/>
      <c r="AS44" s="49">
        <f t="shared" si="59"/>
        <v>0</v>
      </c>
      <c r="AT44" s="50">
        <f t="shared" si="60"/>
        <v>0</v>
      </c>
      <c r="AU44" s="62"/>
      <c r="AV44" s="49">
        <f t="shared" si="61"/>
        <v>0</v>
      </c>
      <c r="AW44" s="50">
        <f t="shared" si="62"/>
        <v>0</v>
      </c>
      <c r="AX44" s="188"/>
      <c r="AY44" s="49">
        <f t="shared" si="63"/>
        <v>0</v>
      </c>
      <c r="AZ44" s="50">
        <f t="shared" si="64"/>
        <v>0</v>
      </c>
      <c r="BA44" s="188"/>
      <c r="BB44" s="49">
        <f t="shared" si="65"/>
        <v>0</v>
      </c>
      <c r="BC44" s="50">
        <f t="shared" si="66"/>
        <v>0</v>
      </c>
      <c r="BD44" s="51">
        <f t="shared" si="78"/>
        <v>0</v>
      </c>
    </row>
    <row r="45" spans="1:56" hidden="1">
      <c r="A45" s="32">
        <v>16</v>
      </c>
      <c r="B45" s="169"/>
      <c r="C45" s="170"/>
      <c r="D45" s="34"/>
      <c r="E45" s="35"/>
      <c r="F45" s="36"/>
      <c r="G45" s="73"/>
      <c r="H45" s="72"/>
      <c r="I45" s="74">
        <f>IF(H45=Tablas!$B$5,Tablas!$C$5,VLOOKUP(H45,Tablas!$B$5:$D$40,2,FALSE))</f>
        <v>1</v>
      </c>
      <c r="J45" s="71">
        <f>IF(I45=0,"",VLOOKUP(I45,Tablas!$C$5:$D$40,2,FALSE))</f>
        <v>0</v>
      </c>
      <c r="K45" s="37" t="str">
        <f t="shared" si="68"/>
        <v>0</v>
      </c>
      <c r="L45" s="38">
        <f t="shared" si="37"/>
        <v>0</v>
      </c>
      <c r="M45" s="38">
        <f t="shared" si="38"/>
        <v>0</v>
      </c>
      <c r="N45" s="38">
        <f t="shared" si="39"/>
        <v>0</v>
      </c>
      <c r="O45" s="38">
        <f t="shared" si="40"/>
        <v>0</v>
      </c>
      <c r="P45" s="38">
        <f t="shared" si="41"/>
        <v>0</v>
      </c>
      <c r="Q45" s="39">
        <v>1</v>
      </c>
      <c r="R45" s="40">
        <f t="shared" si="69"/>
        <v>0</v>
      </c>
      <c r="S45" s="39">
        <v>1</v>
      </c>
      <c r="T45" s="41">
        <f t="shared" si="70"/>
        <v>0</v>
      </c>
      <c r="U45" s="42">
        <f t="shared" si="71"/>
        <v>0</v>
      </c>
      <c r="V45" s="43">
        <f t="shared" si="72"/>
        <v>0</v>
      </c>
      <c r="W45" s="193">
        <v>12</v>
      </c>
      <c r="X45" s="44">
        <f t="shared" si="73"/>
        <v>0</v>
      </c>
      <c r="Y45" s="45">
        <f t="shared" si="74"/>
        <v>0</v>
      </c>
      <c r="Z45" s="46" t="s">
        <v>0</v>
      </c>
      <c r="AA45" s="39">
        <v>1</v>
      </c>
      <c r="AB45" s="47">
        <f t="shared" si="75"/>
        <v>0</v>
      </c>
      <c r="AC45" s="39">
        <v>1</v>
      </c>
      <c r="AD45" s="47">
        <f t="shared" si="76"/>
        <v>0</v>
      </c>
      <c r="AE45" s="39">
        <v>1</v>
      </c>
      <c r="AF45" s="47">
        <f t="shared" si="77"/>
        <v>0</v>
      </c>
      <c r="AG45" s="188"/>
      <c r="AH45" s="194">
        <f t="shared" si="51"/>
        <v>3</v>
      </c>
      <c r="AI45" s="49">
        <f t="shared" si="52"/>
        <v>0</v>
      </c>
      <c r="AJ45" s="50">
        <f t="shared" si="53"/>
        <v>0</v>
      </c>
      <c r="AK45" s="188"/>
      <c r="AL45" s="194">
        <f t="shared" si="54"/>
        <v>3</v>
      </c>
      <c r="AM45" s="49">
        <f t="shared" si="55"/>
        <v>0</v>
      </c>
      <c r="AN45" s="50">
        <f t="shared" si="56"/>
        <v>0</v>
      </c>
      <c r="AO45" s="188"/>
      <c r="AP45" s="49">
        <f t="shared" si="57"/>
        <v>0</v>
      </c>
      <c r="AQ45" s="50">
        <f t="shared" si="58"/>
        <v>0</v>
      </c>
      <c r="AR45" s="188"/>
      <c r="AS45" s="49">
        <f t="shared" si="59"/>
        <v>0</v>
      </c>
      <c r="AT45" s="50">
        <f t="shared" si="60"/>
        <v>0</v>
      </c>
      <c r="AU45" s="62"/>
      <c r="AV45" s="49">
        <f t="shared" si="61"/>
        <v>0</v>
      </c>
      <c r="AW45" s="50">
        <f t="shared" si="62"/>
        <v>0</v>
      </c>
      <c r="AX45" s="188"/>
      <c r="AY45" s="49">
        <f t="shared" si="63"/>
        <v>0</v>
      </c>
      <c r="AZ45" s="50">
        <f t="shared" si="64"/>
        <v>0</v>
      </c>
      <c r="BA45" s="188"/>
      <c r="BB45" s="49">
        <f t="shared" si="65"/>
        <v>0</v>
      </c>
      <c r="BC45" s="50">
        <f t="shared" si="66"/>
        <v>0</v>
      </c>
      <c r="BD45" s="51">
        <f t="shared" si="78"/>
        <v>0</v>
      </c>
    </row>
    <row r="46" spans="1:56" hidden="1">
      <c r="A46" s="32">
        <v>16</v>
      </c>
      <c r="B46" s="169"/>
      <c r="C46" s="170"/>
      <c r="D46" s="34"/>
      <c r="E46" s="35"/>
      <c r="F46" s="36"/>
      <c r="G46" s="73"/>
      <c r="H46" s="72"/>
      <c r="I46" s="74">
        <f>IF(H46=Tablas!$B$5,Tablas!$C$5,VLOOKUP(H46,Tablas!$B$5:$D$40,2,FALSE))</f>
        <v>1</v>
      </c>
      <c r="J46" s="71">
        <f>IF(I46=0,"",VLOOKUP(I46,Tablas!$C$5:$D$40,2,FALSE))</f>
        <v>0</v>
      </c>
      <c r="K46" s="37" t="str">
        <f t="shared" si="68"/>
        <v>0</v>
      </c>
      <c r="L46" s="38">
        <f t="shared" si="37"/>
        <v>0</v>
      </c>
      <c r="M46" s="38">
        <f t="shared" si="38"/>
        <v>0</v>
      </c>
      <c r="N46" s="38">
        <f t="shared" si="39"/>
        <v>0</v>
      </c>
      <c r="O46" s="38">
        <f t="shared" si="40"/>
        <v>0</v>
      </c>
      <c r="P46" s="38">
        <f t="shared" si="41"/>
        <v>0</v>
      </c>
      <c r="Q46" s="39">
        <v>1</v>
      </c>
      <c r="R46" s="40">
        <f t="shared" si="69"/>
        <v>0</v>
      </c>
      <c r="S46" s="39">
        <v>1</v>
      </c>
      <c r="T46" s="41">
        <f t="shared" si="70"/>
        <v>0</v>
      </c>
      <c r="U46" s="42">
        <f t="shared" si="71"/>
        <v>0</v>
      </c>
      <c r="V46" s="43">
        <f t="shared" si="72"/>
        <v>0</v>
      </c>
      <c r="W46" s="193">
        <v>12</v>
      </c>
      <c r="X46" s="44">
        <f t="shared" si="73"/>
        <v>0</v>
      </c>
      <c r="Y46" s="45">
        <f t="shared" si="74"/>
        <v>0</v>
      </c>
      <c r="Z46" s="46" t="s">
        <v>0</v>
      </c>
      <c r="AA46" s="39">
        <v>1</v>
      </c>
      <c r="AB46" s="47">
        <f t="shared" si="75"/>
        <v>0</v>
      </c>
      <c r="AC46" s="39">
        <v>1</v>
      </c>
      <c r="AD46" s="47">
        <f t="shared" si="76"/>
        <v>0</v>
      </c>
      <c r="AE46" s="39">
        <v>1</v>
      </c>
      <c r="AF46" s="47">
        <f t="shared" si="77"/>
        <v>0</v>
      </c>
      <c r="AG46" s="188"/>
      <c r="AH46" s="194">
        <f t="shared" si="51"/>
        <v>3</v>
      </c>
      <c r="AI46" s="49">
        <f t="shared" si="52"/>
        <v>0</v>
      </c>
      <c r="AJ46" s="50">
        <f t="shared" si="53"/>
        <v>0</v>
      </c>
      <c r="AK46" s="188"/>
      <c r="AL46" s="194">
        <f t="shared" si="54"/>
        <v>3</v>
      </c>
      <c r="AM46" s="49">
        <f t="shared" si="55"/>
        <v>0</v>
      </c>
      <c r="AN46" s="50">
        <f t="shared" si="56"/>
        <v>0</v>
      </c>
      <c r="AO46" s="188"/>
      <c r="AP46" s="49">
        <f t="shared" si="57"/>
        <v>0</v>
      </c>
      <c r="AQ46" s="50">
        <f t="shared" si="58"/>
        <v>0</v>
      </c>
      <c r="AR46" s="188"/>
      <c r="AS46" s="49">
        <f t="shared" si="59"/>
        <v>0</v>
      </c>
      <c r="AT46" s="50">
        <f t="shared" si="60"/>
        <v>0</v>
      </c>
      <c r="AU46" s="62"/>
      <c r="AV46" s="49">
        <f t="shared" si="61"/>
        <v>0</v>
      </c>
      <c r="AW46" s="50">
        <f t="shared" si="62"/>
        <v>0</v>
      </c>
      <c r="AX46" s="188"/>
      <c r="AY46" s="49">
        <f t="shared" si="63"/>
        <v>0</v>
      </c>
      <c r="AZ46" s="50">
        <f t="shared" si="64"/>
        <v>0</v>
      </c>
      <c r="BA46" s="188"/>
      <c r="BB46" s="49">
        <f t="shared" si="65"/>
        <v>0</v>
      </c>
      <c r="BC46" s="50">
        <f t="shared" si="66"/>
        <v>0</v>
      </c>
      <c r="BD46" s="51">
        <f t="shared" si="78"/>
        <v>0</v>
      </c>
    </row>
    <row r="47" spans="1:56" hidden="1">
      <c r="A47" s="32">
        <v>16</v>
      </c>
      <c r="B47" s="169"/>
      <c r="C47" s="170"/>
      <c r="D47" s="34"/>
      <c r="E47" s="35"/>
      <c r="F47" s="36"/>
      <c r="G47" s="73"/>
      <c r="H47" s="72"/>
      <c r="I47" s="74">
        <f>IF(H47=Tablas!$B$5,Tablas!$C$5,VLOOKUP(H47,Tablas!$B$5:$D$40,2,FALSE))</f>
        <v>1</v>
      </c>
      <c r="J47" s="71">
        <f>IF(I47=0,"",VLOOKUP(I47,Tablas!$C$5:$D$40,2,FALSE))</f>
        <v>0</v>
      </c>
      <c r="K47" s="37" t="str">
        <f t="shared" si="68"/>
        <v>0</v>
      </c>
      <c r="L47" s="38">
        <f t="shared" si="37"/>
        <v>0</v>
      </c>
      <c r="M47" s="38">
        <f t="shared" si="38"/>
        <v>0</v>
      </c>
      <c r="N47" s="38">
        <f t="shared" si="39"/>
        <v>0</v>
      </c>
      <c r="O47" s="38">
        <f t="shared" si="40"/>
        <v>0</v>
      </c>
      <c r="P47" s="38">
        <f t="shared" si="41"/>
        <v>0</v>
      </c>
      <c r="Q47" s="39">
        <v>1</v>
      </c>
      <c r="R47" s="40">
        <f t="shared" si="69"/>
        <v>0</v>
      </c>
      <c r="S47" s="39">
        <v>1</v>
      </c>
      <c r="T47" s="41">
        <f t="shared" si="70"/>
        <v>0</v>
      </c>
      <c r="U47" s="42">
        <f t="shared" si="71"/>
        <v>0</v>
      </c>
      <c r="V47" s="43">
        <f t="shared" si="72"/>
        <v>0</v>
      </c>
      <c r="W47" s="193">
        <v>12</v>
      </c>
      <c r="X47" s="44">
        <f t="shared" si="73"/>
        <v>0</v>
      </c>
      <c r="Y47" s="45">
        <f t="shared" si="74"/>
        <v>0</v>
      </c>
      <c r="Z47" s="46" t="s">
        <v>0</v>
      </c>
      <c r="AA47" s="39">
        <v>1</v>
      </c>
      <c r="AB47" s="47">
        <f t="shared" si="75"/>
        <v>0</v>
      </c>
      <c r="AC47" s="39">
        <v>1</v>
      </c>
      <c r="AD47" s="47">
        <f t="shared" si="76"/>
        <v>0</v>
      </c>
      <c r="AE47" s="39">
        <v>1</v>
      </c>
      <c r="AF47" s="47">
        <f t="shared" si="77"/>
        <v>0</v>
      </c>
      <c r="AG47" s="188"/>
      <c r="AH47" s="194">
        <f t="shared" si="51"/>
        <v>3</v>
      </c>
      <c r="AI47" s="49">
        <f t="shared" si="52"/>
        <v>0</v>
      </c>
      <c r="AJ47" s="50">
        <f t="shared" si="53"/>
        <v>0</v>
      </c>
      <c r="AK47" s="188"/>
      <c r="AL47" s="194">
        <f t="shared" si="54"/>
        <v>3</v>
      </c>
      <c r="AM47" s="49">
        <f t="shared" si="55"/>
        <v>0</v>
      </c>
      <c r="AN47" s="50">
        <f t="shared" si="56"/>
        <v>0</v>
      </c>
      <c r="AO47" s="188"/>
      <c r="AP47" s="49">
        <f t="shared" si="57"/>
        <v>0</v>
      </c>
      <c r="AQ47" s="50">
        <f t="shared" si="58"/>
        <v>0</v>
      </c>
      <c r="AR47" s="188"/>
      <c r="AS47" s="49">
        <f t="shared" si="59"/>
        <v>0</v>
      </c>
      <c r="AT47" s="50">
        <f t="shared" si="60"/>
        <v>0</v>
      </c>
      <c r="AU47" s="62"/>
      <c r="AV47" s="49">
        <f t="shared" si="61"/>
        <v>0</v>
      </c>
      <c r="AW47" s="50">
        <f t="shared" si="62"/>
        <v>0</v>
      </c>
      <c r="AX47" s="188"/>
      <c r="AY47" s="49">
        <f t="shared" si="63"/>
        <v>0</v>
      </c>
      <c r="AZ47" s="50">
        <f t="shared" si="64"/>
        <v>0</v>
      </c>
      <c r="BA47" s="188"/>
      <c r="BB47" s="49">
        <f t="shared" si="65"/>
        <v>0</v>
      </c>
      <c r="BC47" s="50">
        <f t="shared" si="66"/>
        <v>0</v>
      </c>
      <c r="BD47" s="51">
        <f t="shared" si="78"/>
        <v>0</v>
      </c>
    </row>
    <row r="48" spans="1:56" hidden="1">
      <c r="A48" s="32">
        <v>16</v>
      </c>
      <c r="B48" s="169"/>
      <c r="C48" s="170"/>
      <c r="D48" s="34"/>
      <c r="E48" s="35"/>
      <c r="F48" s="36"/>
      <c r="G48" s="73"/>
      <c r="H48" s="72"/>
      <c r="I48" s="74">
        <f>IF(H48=Tablas!$B$5,Tablas!$C$5,VLOOKUP(H48,Tablas!$B$5:$D$40,2,FALSE))</f>
        <v>1</v>
      </c>
      <c r="J48" s="71">
        <f>IF(I48=0,"",VLOOKUP(I48,Tablas!$C$5:$D$40,2,FALSE))</f>
        <v>0</v>
      </c>
      <c r="K48" s="37" t="str">
        <f t="shared" si="68"/>
        <v>0</v>
      </c>
      <c r="L48" s="38">
        <f t="shared" si="37"/>
        <v>0</v>
      </c>
      <c r="M48" s="38">
        <f t="shared" si="38"/>
        <v>0</v>
      </c>
      <c r="N48" s="38">
        <f t="shared" si="39"/>
        <v>0</v>
      </c>
      <c r="O48" s="38">
        <f t="shared" si="40"/>
        <v>0</v>
      </c>
      <c r="P48" s="38">
        <f t="shared" si="41"/>
        <v>0</v>
      </c>
      <c r="Q48" s="39">
        <v>1</v>
      </c>
      <c r="R48" s="40">
        <f t="shared" si="69"/>
        <v>0</v>
      </c>
      <c r="S48" s="39">
        <v>1</v>
      </c>
      <c r="T48" s="41">
        <f t="shared" si="70"/>
        <v>0</v>
      </c>
      <c r="U48" s="42">
        <f t="shared" si="71"/>
        <v>0</v>
      </c>
      <c r="V48" s="43">
        <f t="shared" si="72"/>
        <v>0</v>
      </c>
      <c r="W48" s="193">
        <v>12</v>
      </c>
      <c r="X48" s="44">
        <f t="shared" si="73"/>
        <v>0</v>
      </c>
      <c r="Y48" s="45">
        <f t="shared" si="74"/>
        <v>0</v>
      </c>
      <c r="Z48" s="46" t="s">
        <v>0</v>
      </c>
      <c r="AA48" s="39">
        <v>1</v>
      </c>
      <c r="AB48" s="47">
        <f t="shared" si="75"/>
        <v>0</v>
      </c>
      <c r="AC48" s="39">
        <v>1</v>
      </c>
      <c r="AD48" s="47">
        <f t="shared" si="76"/>
        <v>0</v>
      </c>
      <c r="AE48" s="39">
        <v>1</v>
      </c>
      <c r="AF48" s="47">
        <f t="shared" si="77"/>
        <v>0</v>
      </c>
      <c r="AG48" s="188"/>
      <c r="AH48" s="194">
        <f t="shared" si="51"/>
        <v>3</v>
      </c>
      <c r="AI48" s="49">
        <f t="shared" si="52"/>
        <v>0</v>
      </c>
      <c r="AJ48" s="50">
        <f t="shared" si="53"/>
        <v>0</v>
      </c>
      <c r="AK48" s="188"/>
      <c r="AL48" s="194">
        <f t="shared" si="54"/>
        <v>3</v>
      </c>
      <c r="AM48" s="49">
        <f t="shared" si="55"/>
        <v>0</v>
      </c>
      <c r="AN48" s="50">
        <f t="shared" si="56"/>
        <v>0</v>
      </c>
      <c r="AO48" s="188"/>
      <c r="AP48" s="49">
        <f t="shared" si="57"/>
        <v>0</v>
      </c>
      <c r="AQ48" s="50">
        <f t="shared" si="58"/>
        <v>0</v>
      </c>
      <c r="AR48" s="188"/>
      <c r="AS48" s="49">
        <f t="shared" si="59"/>
        <v>0</v>
      </c>
      <c r="AT48" s="50">
        <f t="shared" si="60"/>
        <v>0</v>
      </c>
      <c r="AU48" s="62"/>
      <c r="AV48" s="49">
        <f t="shared" si="61"/>
        <v>0</v>
      </c>
      <c r="AW48" s="50">
        <f t="shared" si="62"/>
        <v>0</v>
      </c>
      <c r="AX48" s="188"/>
      <c r="AY48" s="49">
        <f t="shared" si="63"/>
        <v>0</v>
      </c>
      <c r="AZ48" s="50">
        <f t="shared" si="64"/>
        <v>0</v>
      </c>
      <c r="BA48" s="188"/>
      <c r="BB48" s="49">
        <f t="shared" si="65"/>
        <v>0</v>
      </c>
      <c r="BC48" s="50">
        <f t="shared" si="66"/>
        <v>0</v>
      </c>
      <c r="BD48" s="51">
        <f t="shared" si="78"/>
        <v>0</v>
      </c>
    </row>
    <row r="49" spans="1:56" hidden="1">
      <c r="A49" s="32">
        <v>16</v>
      </c>
      <c r="B49" s="169"/>
      <c r="C49" s="170"/>
      <c r="D49" s="34"/>
      <c r="E49" s="35"/>
      <c r="F49" s="36"/>
      <c r="G49" s="73"/>
      <c r="H49" s="72"/>
      <c r="I49" s="74">
        <f>IF(H49=Tablas!$B$5,Tablas!$C$5,VLOOKUP(H49,Tablas!$B$5:$D$40,2,FALSE))</f>
        <v>1</v>
      </c>
      <c r="J49" s="71">
        <f>IF(I49=0,"",VLOOKUP(I49,Tablas!$C$5:$D$40,2,FALSE))</f>
        <v>0</v>
      </c>
      <c r="K49" s="37" t="str">
        <f t="shared" si="68"/>
        <v>0</v>
      </c>
      <c r="L49" s="38">
        <f t="shared" si="37"/>
        <v>0</v>
      </c>
      <c r="M49" s="38">
        <f t="shared" si="38"/>
        <v>0</v>
      </c>
      <c r="N49" s="38">
        <f t="shared" si="39"/>
        <v>0</v>
      </c>
      <c r="O49" s="38">
        <f t="shared" si="40"/>
        <v>0</v>
      </c>
      <c r="P49" s="38">
        <f t="shared" si="41"/>
        <v>0</v>
      </c>
      <c r="Q49" s="39">
        <v>1</v>
      </c>
      <c r="R49" s="40">
        <f t="shared" si="69"/>
        <v>0</v>
      </c>
      <c r="S49" s="39">
        <v>1</v>
      </c>
      <c r="T49" s="41">
        <f t="shared" si="70"/>
        <v>0</v>
      </c>
      <c r="U49" s="42">
        <f t="shared" si="71"/>
        <v>0</v>
      </c>
      <c r="V49" s="43">
        <f t="shared" si="72"/>
        <v>0</v>
      </c>
      <c r="W49" s="193">
        <v>12</v>
      </c>
      <c r="X49" s="44">
        <f t="shared" si="73"/>
        <v>0</v>
      </c>
      <c r="Y49" s="45">
        <f t="shared" si="74"/>
        <v>0</v>
      </c>
      <c r="Z49" s="46" t="s">
        <v>0</v>
      </c>
      <c r="AA49" s="39">
        <v>1</v>
      </c>
      <c r="AB49" s="47">
        <f t="shared" si="75"/>
        <v>0</v>
      </c>
      <c r="AC49" s="39">
        <v>1</v>
      </c>
      <c r="AD49" s="47">
        <f t="shared" si="76"/>
        <v>0</v>
      </c>
      <c r="AE49" s="39">
        <v>1</v>
      </c>
      <c r="AF49" s="47">
        <f t="shared" si="77"/>
        <v>0</v>
      </c>
      <c r="AG49" s="188"/>
      <c r="AH49" s="194">
        <f t="shared" si="51"/>
        <v>3</v>
      </c>
      <c r="AI49" s="49">
        <f t="shared" si="52"/>
        <v>0</v>
      </c>
      <c r="AJ49" s="50">
        <f t="shared" si="53"/>
        <v>0</v>
      </c>
      <c r="AK49" s="188"/>
      <c r="AL49" s="194">
        <f t="shared" si="54"/>
        <v>3</v>
      </c>
      <c r="AM49" s="49">
        <f t="shared" si="55"/>
        <v>0</v>
      </c>
      <c r="AN49" s="50">
        <f t="shared" si="56"/>
        <v>0</v>
      </c>
      <c r="AO49" s="188"/>
      <c r="AP49" s="49">
        <f t="shared" si="57"/>
        <v>0</v>
      </c>
      <c r="AQ49" s="50">
        <f t="shared" si="58"/>
        <v>0</v>
      </c>
      <c r="AR49" s="188"/>
      <c r="AS49" s="49">
        <f t="shared" si="59"/>
        <v>0</v>
      </c>
      <c r="AT49" s="50">
        <f t="shared" si="60"/>
        <v>0</v>
      </c>
      <c r="AU49" s="62"/>
      <c r="AV49" s="49">
        <f t="shared" si="61"/>
        <v>0</v>
      </c>
      <c r="AW49" s="50">
        <f t="shared" si="62"/>
        <v>0</v>
      </c>
      <c r="AX49" s="188"/>
      <c r="AY49" s="49">
        <f t="shared" si="63"/>
        <v>0</v>
      </c>
      <c r="AZ49" s="50">
        <f t="shared" si="64"/>
        <v>0</v>
      </c>
      <c r="BA49" s="188"/>
      <c r="BB49" s="49">
        <f t="shared" si="65"/>
        <v>0</v>
      </c>
      <c r="BC49" s="50">
        <f t="shared" si="66"/>
        <v>0</v>
      </c>
      <c r="BD49" s="51">
        <f t="shared" si="78"/>
        <v>0</v>
      </c>
    </row>
    <row r="50" spans="1:56" hidden="1">
      <c r="A50" s="32">
        <v>16</v>
      </c>
      <c r="B50" s="169"/>
      <c r="C50" s="170"/>
      <c r="D50" s="34"/>
      <c r="E50" s="35"/>
      <c r="F50" s="36"/>
      <c r="G50" s="73"/>
      <c r="H50" s="72"/>
      <c r="I50" s="74">
        <f>IF(H50=Tablas!$B$5,Tablas!$C$5,VLOOKUP(H50,Tablas!$B$5:$D$40,2,FALSE))</f>
        <v>1</v>
      </c>
      <c r="J50" s="71">
        <f>IF(I50=0,"",VLOOKUP(I50,Tablas!$C$5:$D$40,2,FALSE))</f>
        <v>0</v>
      </c>
      <c r="K50" s="37" t="str">
        <f t="shared" si="68"/>
        <v>0</v>
      </c>
      <c r="L50" s="38">
        <f t="shared" si="37"/>
        <v>0</v>
      </c>
      <c r="M50" s="38">
        <f t="shared" si="38"/>
        <v>0</v>
      </c>
      <c r="N50" s="38">
        <f t="shared" si="39"/>
        <v>0</v>
      </c>
      <c r="O50" s="38">
        <f t="shared" si="40"/>
        <v>0</v>
      </c>
      <c r="P50" s="38">
        <f t="shared" si="41"/>
        <v>0</v>
      </c>
      <c r="Q50" s="39">
        <v>1</v>
      </c>
      <c r="R50" s="40">
        <f t="shared" si="69"/>
        <v>0</v>
      </c>
      <c r="S50" s="39">
        <v>1</v>
      </c>
      <c r="T50" s="41">
        <f t="shared" si="70"/>
        <v>0</v>
      </c>
      <c r="U50" s="42">
        <f t="shared" si="71"/>
        <v>0</v>
      </c>
      <c r="V50" s="43">
        <f t="shared" si="72"/>
        <v>0</v>
      </c>
      <c r="W50" s="193">
        <v>12</v>
      </c>
      <c r="X50" s="44">
        <f t="shared" si="73"/>
        <v>0</v>
      </c>
      <c r="Y50" s="45">
        <f t="shared" si="74"/>
        <v>0</v>
      </c>
      <c r="Z50" s="46" t="s">
        <v>0</v>
      </c>
      <c r="AA50" s="39">
        <v>1</v>
      </c>
      <c r="AB50" s="47">
        <f t="shared" si="75"/>
        <v>0</v>
      </c>
      <c r="AC50" s="39">
        <v>1</v>
      </c>
      <c r="AD50" s="47">
        <f t="shared" si="76"/>
        <v>0</v>
      </c>
      <c r="AE50" s="39">
        <v>1</v>
      </c>
      <c r="AF50" s="47">
        <f t="shared" si="77"/>
        <v>0</v>
      </c>
      <c r="AG50" s="188"/>
      <c r="AH50" s="194">
        <f t="shared" si="51"/>
        <v>3</v>
      </c>
      <c r="AI50" s="49">
        <f t="shared" si="52"/>
        <v>0</v>
      </c>
      <c r="AJ50" s="50">
        <f t="shared" si="53"/>
        <v>0</v>
      </c>
      <c r="AK50" s="188"/>
      <c r="AL50" s="194">
        <f t="shared" si="54"/>
        <v>3</v>
      </c>
      <c r="AM50" s="49">
        <f t="shared" si="55"/>
        <v>0</v>
      </c>
      <c r="AN50" s="50">
        <f t="shared" si="56"/>
        <v>0</v>
      </c>
      <c r="AO50" s="188"/>
      <c r="AP50" s="49">
        <f t="shared" si="57"/>
        <v>0</v>
      </c>
      <c r="AQ50" s="50">
        <f t="shared" si="58"/>
        <v>0</v>
      </c>
      <c r="AR50" s="188"/>
      <c r="AS50" s="49">
        <f t="shared" si="59"/>
        <v>0</v>
      </c>
      <c r="AT50" s="50">
        <f t="shared" si="60"/>
        <v>0</v>
      </c>
      <c r="AU50" s="62"/>
      <c r="AV50" s="49">
        <f t="shared" si="61"/>
        <v>0</v>
      </c>
      <c r="AW50" s="50">
        <f t="shared" si="62"/>
        <v>0</v>
      </c>
      <c r="AX50" s="188"/>
      <c r="AY50" s="49">
        <f t="shared" si="63"/>
        <v>0</v>
      </c>
      <c r="AZ50" s="50">
        <f t="shared" si="64"/>
        <v>0</v>
      </c>
      <c r="BA50" s="188"/>
      <c r="BB50" s="49">
        <f t="shared" si="65"/>
        <v>0</v>
      </c>
      <c r="BC50" s="50">
        <f t="shared" si="66"/>
        <v>0</v>
      </c>
      <c r="BD50" s="51">
        <f t="shared" si="78"/>
        <v>0</v>
      </c>
    </row>
    <row r="51" spans="1:56" hidden="1">
      <c r="A51" s="32">
        <v>16</v>
      </c>
      <c r="B51" s="169"/>
      <c r="C51" s="170"/>
      <c r="D51" s="34"/>
      <c r="E51" s="35"/>
      <c r="F51" s="36"/>
      <c r="G51" s="73"/>
      <c r="H51" s="72"/>
      <c r="I51" s="74">
        <f>IF(H51=Tablas!$B$5,Tablas!$C$5,VLOOKUP(H51,Tablas!$B$5:$D$40,2,FALSE))</f>
        <v>1</v>
      </c>
      <c r="J51" s="71">
        <f>IF(I51=0,"",VLOOKUP(I51,Tablas!$C$5:$D$40,2,FALSE))</f>
        <v>0</v>
      </c>
      <c r="K51" s="37" t="str">
        <f t="shared" si="68"/>
        <v>0</v>
      </c>
      <c r="L51" s="38">
        <f t="shared" si="37"/>
        <v>0</v>
      </c>
      <c r="M51" s="38">
        <f t="shared" si="38"/>
        <v>0</v>
      </c>
      <c r="N51" s="38">
        <f t="shared" si="39"/>
        <v>0</v>
      </c>
      <c r="O51" s="38">
        <f t="shared" si="40"/>
        <v>0</v>
      </c>
      <c r="P51" s="38">
        <f t="shared" si="41"/>
        <v>0</v>
      </c>
      <c r="Q51" s="39">
        <v>1</v>
      </c>
      <c r="R51" s="40">
        <f t="shared" si="69"/>
        <v>0</v>
      </c>
      <c r="S51" s="39">
        <v>1</v>
      </c>
      <c r="T51" s="41">
        <f t="shared" si="70"/>
        <v>0</v>
      </c>
      <c r="U51" s="42">
        <f t="shared" si="71"/>
        <v>0</v>
      </c>
      <c r="V51" s="43">
        <f t="shared" si="72"/>
        <v>0</v>
      </c>
      <c r="W51" s="193">
        <v>12</v>
      </c>
      <c r="X51" s="44">
        <f t="shared" si="73"/>
        <v>0</v>
      </c>
      <c r="Y51" s="45">
        <f t="shared" si="74"/>
        <v>0</v>
      </c>
      <c r="Z51" s="46" t="s">
        <v>0</v>
      </c>
      <c r="AA51" s="39">
        <v>1</v>
      </c>
      <c r="AB51" s="47">
        <f t="shared" si="75"/>
        <v>0</v>
      </c>
      <c r="AC51" s="39">
        <v>1</v>
      </c>
      <c r="AD51" s="47">
        <f t="shared" si="76"/>
        <v>0</v>
      </c>
      <c r="AE51" s="39">
        <v>1</v>
      </c>
      <c r="AF51" s="47">
        <f t="shared" si="77"/>
        <v>0</v>
      </c>
      <c r="AG51" s="188"/>
      <c r="AH51" s="194">
        <f t="shared" si="51"/>
        <v>3</v>
      </c>
      <c r="AI51" s="49">
        <f t="shared" si="52"/>
        <v>0</v>
      </c>
      <c r="AJ51" s="50">
        <f t="shared" si="53"/>
        <v>0</v>
      </c>
      <c r="AK51" s="188"/>
      <c r="AL51" s="194">
        <f t="shared" si="54"/>
        <v>3</v>
      </c>
      <c r="AM51" s="49">
        <f t="shared" si="55"/>
        <v>0</v>
      </c>
      <c r="AN51" s="50">
        <f t="shared" si="56"/>
        <v>0</v>
      </c>
      <c r="AO51" s="188"/>
      <c r="AP51" s="49">
        <f t="shared" si="57"/>
        <v>0</v>
      </c>
      <c r="AQ51" s="50">
        <f t="shared" si="58"/>
        <v>0</v>
      </c>
      <c r="AR51" s="188"/>
      <c r="AS51" s="49">
        <f t="shared" si="59"/>
        <v>0</v>
      </c>
      <c r="AT51" s="50">
        <f t="shared" si="60"/>
        <v>0</v>
      </c>
      <c r="AU51" s="62"/>
      <c r="AV51" s="49">
        <f t="shared" si="61"/>
        <v>0</v>
      </c>
      <c r="AW51" s="50">
        <f t="shared" si="62"/>
        <v>0</v>
      </c>
      <c r="AX51" s="188"/>
      <c r="AY51" s="49">
        <f t="shared" si="63"/>
        <v>0</v>
      </c>
      <c r="AZ51" s="50">
        <f t="shared" si="64"/>
        <v>0</v>
      </c>
      <c r="BA51" s="188"/>
      <c r="BB51" s="49">
        <f t="shared" si="65"/>
        <v>0</v>
      </c>
      <c r="BC51" s="50">
        <f t="shared" si="66"/>
        <v>0</v>
      </c>
      <c r="BD51" s="51">
        <f t="shared" si="78"/>
        <v>0</v>
      </c>
    </row>
    <row r="52" spans="1:56" hidden="1">
      <c r="A52" s="32">
        <v>16</v>
      </c>
      <c r="B52" s="169"/>
      <c r="C52" s="170"/>
      <c r="D52" s="34"/>
      <c r="E52" s="35"/>
      <c r="F52" s="36"/>
      <c r="G52" s="73"/>
      <c r="H52" s="72"/>
      <c r="I52" s="74">
        <f>IF(H52=Tablas!$B$5,Tablas!$C$5,VLOOKUP(H52,Tablas!$B$5:$D$40,2,FALSE))</f>
        <v>1</v>
      </c>
      <c r="J52" s="71">
        <f>IF(I52=0,"",VLOOKUP(I52,Tablas!$C$5:$D$40,2,FALSE))</f>
        <v>0</v>
      </c>
      <c r="K52" s="37" t="str">
        <f t="shared" si="68"/>
        <v>0</v>
      </c>
      <c r="L52" s="38">
        <f t="shared" si="37"/>
        <v>0</v>
      </c>
      <c r="M52" s="38">
        <f t="shared" si="38"/>
        <v>0</v>
      </c>
      <c r="N52" s="38">
        <f t="shared" si="39"/>
        <v>0</v>
      </c>
      <c r="O52" s="38">
        <f t="shared" si="40"/>
        <v>0</v>
      </c>
      <c r="P52" s="38">
        <f t="shared" si="41"/>
        <v>0</v>
      </c>
      <c r="Q52" s="39">
        <v>1</v>
      </c>
      <c r="R52" s="40">
        <f t="shared" si="69"/>
        <v>0</v>
      </c>
      <c r="S52" s="39">
        <v>1</v>
      </c>
      <c r="T52" s="41">
        <f t="shared" si="70"/>
        <v>0</v>
      </c>
      <c r="U52" s="42">
        <f t="shared" si="71"/>
        <v>0</v>
      </c>
      <c r="V52" s="43">
        <f t="shared" si="72"/>
        <v>0</v>
      </c>
      <c r="W52" s="193">
        <v>12</v>
      </c>
      <c r="X52" s="44">
        <f t="shared" si="73"/>
        <v>0</v>
      </c>
      <c r="Y52" s="45">
        <f t="shared" si="74"/>
        <v>0</v>
      </c>
      <c r="Z52" s="46" t="s">
        <v>0</v>
      </c>
      <c r="AA52" s="39">
        <v>1</v>
      </c>
      <c r="AB52" s="47">
        <f t="shared" si="75"/>
        <v>0</v>
      </c>
      <c r="AC52" s="39">
        <v>1</v>
      </c>
      <c r="AD52" s="47">
        <f t="shared" si="76"/>
        <v>0</v>
      </c>
      <c r="AE52" s="39">
        <v>1</v>
      </c>
      <c r="AF52" s="47">
        <f t="shared" si="77"/>
        <v>0</v>
      </c>
      <c r="AG52" s="188"/>
      <c r="AH52" s="194">
        <f t="shared" si="51"/>
        <v>3</v>
      </c>
      <c r="AI52" s="49">
        <f t="shared" si="52"/>
        <v>0</v>
      </c>
      <c r="AJ52" s="50">
        <f t="shared" si="53"/>
        <v>0</v>
      </c>
      <c r="AK52" s="188"/>
      <c r="AL52" s="194">
        <f t="shared" si="54"/>
        <v>3</v>
      </c>
      <c r="AM52" s="49">
        <f t="shared" si="55"/>
        <v>0</v>
      </c>
      <c r="AN52" s="50">
        <f t="shared" si="56"/>
        <v>0</v>
      </c>
      <c r="AO52" s="188"/>
      <c r="AP52" s="49">
        <f t="shared" si="57"/>
        <v>0</v>
      </c>
      <c r="AQ52" s="50">
        <f t="shared" si="58"/>
        <v>0</v>
      </c>
      <c r="AR52" s="188"/>
      <c r="AS52" s="49">
        <f t="shared" si="59"/>
        <v>0</v>
      </c>
      <c r="AT52" s="50">
        <f t="shared" si="60"/>
        <v>0</v>
      </c>
      <c r="AU52" s="62"/>
      <c r="AV52" s="49">
        <f t="shared" si="61"/>
        <v>0</v>
      </c>
      <c r="AW52" s="50">
        <f t="shared" si="62"/>
        <v>0</v>
      </c>
      <c r="AX52" s="188"/>
      <c r="AY52" s="49">
        <f t="shared" si="63"/>
        <v>0</v>
      </c>
      <c r="AZ52" s="50">
        <f t="shared" si="64"/>
        <v>0</v>
      </c>
      <c r="BA52" s="188"/>
      <c r="BB52" s="49">
        <f t="shared" si="65"/>
        <v>0</v>
      </c>
      <c r="BC52" s="50">
        <f t="shared" si="66"/>
        <v>0</v>
      </c>
      <c r="BD52" s="51">
        <f t="shared" si="78"/>
        <v>0</v>
      </c>
    </row>
    <row r="53" spans="1:56" hidden="1">
      <c r="A53" s="32">
        <v>16</v>
      </c>
      <c r="B53" s="169"/>
      <c r="C53" s="170"/>
      <c r="D53" s="34"/>
      <c r="E53" s="35"/>
      <c r="F53" s="36"/>
      <c r="G53" s="73"/>
      <c r="H53" s="72"/>
      <c r="I53" s="74">
        <f>IF(H53=Tablas!$B$5,Tablas!$C$5,VLOOKUP(H53,Tablas!$B$5:$D$40,2,FALSE))</f>
        <v>1</v>
      </c>
      <c r="J53" s="71">
        <f>IF(I53=0,"",VLOOKUP(I53,Tablas!$C$5:$D$40,2,FALSE))</f>
        <v>0</v>
      </c>
      <c r="K53" s="37" t="str">
        <f t="shared" si="68"/>
        <v>0</v>
      </c>
      <c r="L53" s="38">
        <f t="shared" si="37"/>
        <v>0</v>
      </c>
      <c r="M53" s="38">
        <f t="shared" si="38"/>
        <v>0</v>
      </c>
      <c r="N53" s="38">
        <f t="shared" si="39"/>
        <v>0</v>
      </c>
      <c r="O53" s="38">
        <f t="shared" si="40"/>
        <v>0</v>
      </c>
      <c r="P53" s="38">
        <f t="shared" si="41"/>
        <v>0</v>
      </c>
      <c r="Q53" s="39">
        <v>1</v>
      </c>
      <c r="R53" s="40">
        <f t="shared" si="69"/>
        <v>0</v>
      </c>
      <c r="S53" s="39">
        <v>1</v>
      </c>
      <c r="T53" s="41">
        <f t="shared" si="70"/>
        <v>0</v>
      </c>
      <c r="U53" s="42">
        <f t="shared" si="71"/>
        <v>0</v>
      </c>
      <c r="V53" s="43">
        <f t="shared" si="72"/>
        <v>0</v>
      </c>
      <c r="W53" s="193">
        <v>12</v>
      </c>
      <c r="X53" s="44">
        <f t="shared" si="73"/>
        <v>0</v>
      </c>
      <c r="Y53" s="45">
        <f t="shared" si="74"/>
        <v>0</v>
      </c>
      <c r="Z53" s="46" t="s">
        <v>0</v>
      </c>
      <c r="AA53" s="39">
        <v>1</v>
      </c>
      <c r="AB53" s="47">
        <f t="shared" si="75"/>
        <v>0</v>
      </c>
      <c r="AC53" s="39">
        <v>1</v>
      </c>
      <c r="AD53" s="47">
        <f t="shared" si="76"/>
        <v>0</v>
      </c>
      <c r="AE53" s="39">
        <v>1</v>
      </c>
      <c r="AF53" s="47">
        <f t="shared" si="77"/>
        <v>0</v>
      </c>
      <c r="AG53" s="188"/>
      <c r="AH53" s="194">
        <f t="shared" si="51"/>
        <v>3</v>
      </c>
      <c r="AI53" s="49">
        <f t="shared" si="52"/>
        <v>0</v>
      </c>
      <c r="AJ53" s="50">
        <f t="shared" si="53"/>
        <v>0</v>
      </c>
      <c r="AK53" s="188"/>
      <c r="AL53" s="194">
        <f t="shared" si="54"/>
        <v>3</v>
      </c>
      <c r="AM53" s="49">
        <f t="shared" si="55"/>
        <v>0</v>
      </c>
      <c r="AN53" s="50">
        <f t="shared" si="56"/>
        <v>0</v>
      </c>
      <c r="AO53" s="188"/>
      <c r="AP53" s="49">
        <f t="shared" si="57"/>
        <v>0</v>
      </c>
      <c r="AQ53" s="50">
        <f t="shared" si="58"/>
        <v>0</v>
      </c>
      <c r="AR53" s="188"/>
      <c r="AS53" s="49">
        <f t="shared" si="59"/>
        <v>0</v>
      </c>
      <c r="AT53" s="50">
        <f t="shared" si="60"/>
        <v>0</v>
      </c>
      <c r="AU53" s="62"/>
      <c r="AV53" s="49">
        <f t="shared" si="61"/>
        <v>0</v>
      </c>
      <c r="AW53" s="50">
        <f t="shared" si="62"/>
        <v>0</v>
      </c>
      <c r="AX53" s="188"/>
      <c r="AY53" s="49">
        <f t="shared" si="63"/>
        <v>0</v>
      </c>
      <c r="AZ53" s="50">
        <f t="shared" si="64"/>
        <v>0</v>
      </c>
      <c r="BA53" s="188"/>
      <c r="BB53" s="49">
        <f t="shared" si="65"/>
        <v>0</v>
      </c>
      <c r="BC53" s="50">
        <f t="shared" si="66"/>
        <v>0</v>
      </c>
      <c r="BD53" s="51">
        <f t="shared" si="78"/>
        <v>0</v>
      </c>
    </row>
    <row r="54" spans="1:56" hidden="1">
      <c r="A54" s="32">
        <v>16</v>
      </c>
      <c r="B54" s="169"/>
      <c r="C54" s="170"/>
      <c r="D54" s="34"/>
      <c r="E54" s="35"/>
      <c r="F54" s="36"/>
      <c r="G54" s="73"/>
      <c r="H54" s="72"/>
      <c r="I54" s="74">
        <f>IF(H54=Tablas!$B$5,Tablas!$C$5,VLOOKUP(H54,Tablas!$B$5:$D$40,2,FALSE))</f>
        <v>1</v>
      </c>
      <c r="J54" s="71">
        <f>IF(I54=0,"",VLOOKUP(I54,Tablas!$C$5:$D$40,2,FALSE))</f>
        <v>0</v>
      </c>
      <c r="K54" s="37" t="str">
        <f t="shared" si="68"/>
        <v>0</v>
      </c>
      <c r="L54" s="38">
        <f t="shared" si="37"/>
        <v>0</v>
      </c>
      <c r="M54" s="38">
        <f t="shared" si="38"/>
        <v>0</v>
      </c>
      <c r="N54" s="38">
        <f t="shared" si="39"/>
        <v>0</v>
      </c>
      <c r="O54" s="38">
        <f t="shared" si="40"/>
        <v>0</v>
      </c>
      <c r="P54" s="38">
        <f t="shared" si="41"/>
        <v>0</v>
      </c>
      <c r="Q54" s="39">
        <v>1</v>
      </c>
      <c r="R54" s="40">
        <f t="shared" si="69"/>
        <v>0</v>
      </c>
      <c r="S54" s="39">
        <v>1</v>
      </c>
      <c r="T54" s="41">
        <f t="shared" si="70"/>
        <v>0</v>
      </c>
      <c r="U54" s="42">
        <f t="shared" si="71"/>
        <v>0</v>
      </c>
      <c r="V54" s="43">
        <f t="shared" si="72"/>
        <v>0</v>
      </c>
      <c r="W54" s="193">
        <v>12</v>
      </c>
      <c r="X54" s="44">
        <f t="shared" si="73"/>
        <v>0</v>
      </c>
      <c r="Y54" s="45">
        <f t="shared" si="74"/>
        <v>0</v>
      </c>
      <c r="Z54" s="46" t="s">
        <v>0</v>
      </c>
      <c r="AA54" s="39">
        <v>1</v>
      </c>
      <c r="AB54" s="47">
        <f t="shared" si="75"/>
        <v>0</v>
      </c>
      <c r="AC54" s="39">
        <v>1</v>
      </c>
      <c r="AD54" s="47">
        <f t="shared" si="76"/>
        <v>0</v>
      </c>
      <c r="AE54" s="39">
        <v>1</v>
      </c>
      <c r="AF54" s="47">
        <f t="shared" si="77"/>
        <v>0</v>
      </c>
      <c r="AG54" s="188"/>
      <c r="AH54" s="194">
        <f t="shared" si="51"/>
        <v>3</v>
      </c>
      <c r="AI54" s="49">
        <f t="shared" si="52"/>
        <v>0</v>
      </c>
      <c r="AJ54" s="50">
        <f t="shared" si="53"/>
        <v>0</v>
      </c>
      <c r="AK54" s="188"/>
      <c r="AL54" s="194">
        <f t="shared" si="54"/>
        <v>3</v>
      </c>
      <c r="AM54" s="49">
        <f t="shared" si="55"/>
        <v>0</v>
      </c>
      <c r="AN54" s="50">
        <f t="shared" si="56"/>
        <v>0</v>
      </c>
      <c r="AO54" s="188"/>
      <c r="AP54" s="49">
        <f t="shared" si="57"/>
        <v>0</v>
      </c>
      <c r="AQ54" s="50">
        <f t="shared" si="58"/>
        <v>0</v>
      </c>
      <c r="AR54" s="188"/>
      <c r="AS54" s="49">
        <f t="shared" si="59"/>
        <v>0</v>
      </c>
      <c r="AT54" s="50">
        <f t="shared" si="60"/>
        <v>0</v>
      </c>
      <c r="AU54" s="62"/>
      <c r="AV54" s="49">
        <f t="shared" si="61"/>
        <v>0</v>
      </c>
      <c r="AW54" s="50">
        <f t="shared" si="62"/>
        <v>0</v>
      </c>
      <c r="AX54" s="188"/>
      <c r="AY54" s="49">
        <f t="shared" si="63"/>
        <v>0</v>
      </c>
      <c r="AZ54" s="50">
        <f t="shared" si="64"/>
        <v>0</v>
      </c>
      <c r="BA54" s="188"/>
      <c r="BB54" s="49">
        <f t="shared" si="65"/>
        <v>0</v>
      </c>
      <c r="BC54" s="50">
        <f t="shared" si="66"/>
        <v>0</v>
      </c>
      <c r="BD54" s="51">
        <f t="shared" si="78"/>
        <v>0</v>
      </c>
    </row>
    <row r="55" spans="1:56" hidden="1">
      <c r="A55" s="32">
        <v>16</v>
      </c>
      <c r="B55" s="169"/>
      <c r="C55" s="170"/>
      <c r="D55" s="34"/>
      <c r="E55" s="35"/>
      <c r="F55" s="36"/>
      <c r="G55" s="73"/>
      <c r="H55" s="72"/>
      <c r="I55" s="74">
        <f>IF(H55=Tablas!$B$5,Tablas!$C$5,VLOOKUP(H55,Tablas!$B$5:$D$40,2,FALSE))</f>
        <v>1</v>
      </c>
      <c r="J55" s="71">
        <f>IF(I55=0,"",VLOOKUP(I55,Tablas!$C$5:$D$40,2,FALSE))</f>
        <v>0</v>
      </c>
      <c r="K55" s="37" t="str">
        <f t="shared" si="68"/>
        <v>0</v>
      </c>
      <c r="L55" s="38">
        <f t="shared" si="37"/>
        <v>0</v>
      </c>
      <c r="M55" s="38">
        <f t="shared" si="38"/>
        <v>0</v>
      </c>
      <c r="N55" s="38">
        <f t="shared" si="39"/>
        <v>0</v>
      </c>
      <c r="O55" s="38">
        <f t="shared" si="40"/>
        <v>0</v>
      </c>
      <c r="P55" s="38">
        <f t="shared" si="41"/>
        <v>0</v>
      </c>
      <c r="Q55" s="39">
        <v>1</v>
      </c>
      <c r="R55" s="40">
        <f t="shared" si="69"/>
        <v>0</v>
      </c>
      <c r="S55" s="39">
        <v>1</v>
      </c>
      <c r="T55" s="41">
        <f t="shared" si="70"/>
        <v>0</v>
      </c>
      <c r="U55" s="42">
        <f t="shared" si="71"/>
        <v>0</v>
      </c>
      <c r="V55" s="43">
        <f t="shared" si="72"/>
        <v>0</v>
      </c>
      <c r="W55" s="193">
        <v>12</v>
      </c>
      <c r="X55" s="44">
        <f t="shared" si="73"/>
        <v>0</v>
      </c>
      <c r="Y55" s="45">
        <f t="shared" si="74"/>
        <v>0</v>
      </c>
      <c r="Z55" s="46" t="s">
        <v>0</v>
      </c>
      <c r="AA55" s="39">
        <v>1</v>
      </c>
      <c r="AB55" s="47">
        <f t="shared" si="75"/>
        <v>0</v>
      </c>
      <c r="AC55" s="39">
        <v>1</v>
      </c>
      <c r="AD55" s="47">
        <f t="shared" si="76"/>
        <v>0</v>
      </c>
      <c r="AE55" s="39">
        <v>1</v>
      </c>
      <c r="AF55" s="47">
        <f t="shared" si="77"/>
        <v>0</v>
      </c>
      <c r="AG55" s="188"/>
      <c r="AH55" s="194">
        <f t="shared" si="51"/>
        <v>3</v>
      </c>
      <c r="AI55" s="49">
        <f t="shared" si="52"/>
        <v>0</v>
      </c>
      <c r="AJ55" s="50">
        <f t="shared" si="53"/>
        <v>0</v>
      </c>
      <c r="AK55" s="188"/>
      <c r="AL55" s="194">
        <f t="shared" si="54"/>
        <v>3</v>
      </c>
      <c r="AM55" s="49">
        <f t="shared" si="55"/>
        <v>0</v>
      </c>
      <c r="AN55" s="50">
        <f t="shared" si="56"/>
        <v>0</v>
      </c>
      <c r="AO55" s="188"/>
      <c r="AP55" s="49">
        <f t="shared" si="57"/>
        <v>0</v>
      </c>
      <c r="AQ55" s="50">
        <f t="shared" si="58"/>
        <v>0</v>
      </c>
      <c r="AR55" s="188"/>
      <c r="AS55" s="49">
        <f t="shared" si="59"/>
        <v>0</v>
      </c>
      <c r="AT55" s="50">
        <f t="shared" si="60"/>
        <v>0</v>
      </c>
      <c r="AU55" s="62"/>
      <c r="AV55" s="49">
        <f t="shared" si="61"/>
        <v>0</v>
      </c>
      <c r="AW55" s="50">
        <f t="shared" si="62"/>
        <v>0</v>
      </c>
      <c r="AX55" s="188"/>
      <c r="AY55" s="49">
        <f t="shared" si="63"/>
        <v>0</v>
      </c>
      <c r="AZ55" s="50">
        <f t="shared" si="64"/>
        <v>0</v>
      </c>
      <c r="BA55" s="188"/>
      <c r="BB55" s="49">
        <f t="shared" si="65"/>
        <v>0</v>
      </c>
      <c r="BC55" s="50">
        <f t="shared" si="66"/>
        <v>0</v>
      </c>
      <c r="BD55" s="51">
        <f t="shared" si="78"/>
        <v>0</v>
      </c>
    </row>
    <row r="56" spans="1:56" hidden="1">
      <c r="A56" s="32">
        <v>16</v>
      </c>
      <c r="B56" s="169"/>
      <c r="C56" s="170"/>
      <c r="D56" s="34"/>
      <c r="E56" s="35"/>
      <c r="F56" s="36"/>
      <c r="G56" s="73"/>
      <c r="H56" s="72"/>
      <c r="I56" s="74">
        <f>IF(H56=Tablas!$B$5,Tablas!$C$5,VLOOKUP(H56,Tablas!$B$5:$D$40,2,FALSE))</f>
        <v>1</v>
      </c>
      <c r="J56" s="71">
        <f>IF(I56=0,"",VLOOKUP(I56,Tablas!$C$5:$D$40,2,FALSE))</f>
        <v>0</v>
      </c>
      <c r="K56" s="37" t="str">
        <f t="shared" si="68"/>
        <v>0</v>
      </c>
      <c r="L56" s="38">
        <f t="shared" si="37"/>
        <v>0</v>
      </c>
      <c r="M56" s="38">
        <f t="shared" si="38"/>
        <v>0</v>
      </c>
      <c r="N56" s="38">
        <f t="shared" si="39"/>
        <v>0</v>
      </c>
      <c r="O56" s="38">
        <f t="shared" si="40"/>
        <v>0</v>
      </c>
      <c r="P56" s="38">
        <f t="shared" si="41"/>
        <v>0</v>
      </c>
      <c r="Q56" s="39">
        <v>1</v>
      </c>
      <c r="R56" s="40">
        <f t="shared" si="69"/>
        <v>0</v>
      </c>
      <c r="S56" s="39">
        <v>1</v>
      </c>
      <c r="T56" s="41">
        <f t="shared" si="70"/>
        <v>0</v>
      </c>
      <c r="U56" s="42">
        <f t="shared" si="71"/>
        <v>0</v>
      </c>
      <c r="V56" s="43">
        <f t="shared" si="72"/>
        <v>0</v>
      </c>
      <c r="W56" s="193">
        <v>12</v>
      </c>
      <c r="X56" s="44">
        <f t="shared" si="73"/>
        <v>0</v>
      </c>
      <c r="Y56" s="45">
        <f t="shared" si="74"/>
        <v>0</v>
      </c>
      <c r="Z56" s="46" t="s">
        <v>0</v>
      </c>
      <c r="AA56" s="39">
        <v>1</v>
      </c>
      <c r="AB56" s="47">
        <f t="shared" si="75"/>
        <v>0</v>
      </c>
      <c r="AC56" s="39">
        <v>1</v>
      </c>
      <c r="AD56" s="47">
        <f t="shared" si="76"/>
        <v>0</v>
      </c>
      <c r="AE56" s="39">
        <v>1</v>
      </c>
      <c r="AF56" s="47">
        <f t="shared" si="77"/>
        <v>0</v>
      </c>
      <c r="AG56" s="188"/>
      <c r="AH56" s="194">
        <f t="shared" si="51"/>
        <v>3</v>
      </c>
      <c r="AI56" s="49">
        <f t="shared" si="52"/>
        <v>0</v>
      </c>
      <c r="AJ56" s="50">
        <f t="shared" si="53"/>
        <v>0</v>
      </c>
      <c r="AK56" s="188"/>
      <c r="AL56" s="194">
        <f t="shared" si="54"/>
        <v>3</v>
      </c>
      <c r="AM56" s="49">
        <f t="shared" si="55"/>
        <v>0</v>
      </c>
      <c r="AN56" s="50">
        <f t="shared" si="56"/>
        <v>0</v>
      </c>
      <c r="AO56" s="188"/>
      <c r="AP56" s="49">
        <f t="shared" si="57"/>
        <v>0</v>
      </c>
      <c r="AQ56" s="50">
        <f t="shared" si="58"/>
        <v>0</v>
      </c>
      <c r="AR56" s="188"/>
      <c r="AS56" s="49">
        <f t="shared" si="59"/>
        <v>0</v>
      </c>
      <c r="AT56" s="50">
        <f t="shared" si="60"/>
        <v>0</v>
      </c>
      <c r="AU56" s="62"/>
      <c r="AV56" s="49">
        <f t="shared" si="61"/>
        <v>0</v>
      </c>
      <c r="AW56" s="50">
        <f t="shared" si="62"/>
        <v>0</v>
      </c>
      <c r="AX56" s="188"/>
      <c r="AY56" s="49">
        <f t="shared" si="63"/>
        <v>0</v>
      </c>
      <c r="AZ56" s="50">
        <f t="shared" si="64"/>
        <v>0</v>
      </c>
      <c r="BA56" s="188"/>
      <c r="BB56" s="49">
        <f t="shared" si="65"/>
        <v>0</v>
      </c>
      <c r="BC56" s="50">
        <f t="shared" si="66"/>
        <v>0</v>
      </c>
      <c r="BD56" s="51">
        <f t="shared" si="78"/>
        <v>0</v>
      </c>
    </row>
    <row r="57" spans="1:56" hidden="1">
      <c r="A57" s="32">
        <v>16</v>
      </c>
      <c r="B57" s="169"/>
      <c r="C57" s="170"/>
      <c r="D57" s="34"/>
      <c r="E57" s="35"/>
      <c r="F57" s="36"/>
      <c r="G57" s="73"/>
      <c r="H57" s="72"/>
      <c r="I57" s="74">
        <f>IF(H57=Tablas!$B$5,Tablas!$C$5,VLOOKUP(H57,Tablas!$B$5:$D$40,2,FALSE))</f>
        <v>1</v>
      </c>
      <c r="J57" s="71">
        <f>IF(I57=0,"",VLOOKUP(I57,Tablas!$C$5:$D$40,2,FALSE))</f>
        <v>0</v>
      </c>
      <c r="K57" s="37" t="str">
        <f t="shared" si="68"/>
        <v>0</v>
      </c>
      <c r="L57" s="38">
        <f t="shared" si="37"/>
        <v>0</v>
      </c>
      <c r="M57" s="38">
        <f t="shared" si="38"/>
        <v>0</v>
      </c>
      <c r="N57" s="38">
        <f t="shared" si="39"/>
        <v>0</v>
      </c>
      <c r="O57" s="38">
        <f t="shared" si="40"/>
        <v>0</v>
      </c>
      <c r="P57" s="38">
        <f t="shared" si="41"/>
        <v>0</v>
      </c>
      <c r="Q57" s="39">
        <v>1</v>
      </c>
      <c r="R57" s="40">
        <f t="shared" si="69"/>
        <v>0</v>
      </c>
      <c r="S57" s="39">
        <v>1</v>
      </c>
      <c r="T57" s="41">
        <f t="shared" si="70"/>
        <v>0</v>
      </c>
      <c r="U57" s="42">
        <f t="shared" si="71"/>
        <v>0</v>
      </c>
      <c r="V57" s="43">
        <f t="shared" si="72"/>
        <v>0</v>
      </c>
      <c r="W57" s="193">
        <v>12</v>
      </c>
      <c r="X57" s="44">
        <f t="shared" si="73"/>
        <v>0</v>
      </c>
      <c r="Y57" s="45">
        <f t="shared" si="74"/>
        <v>0</v>
      </c>
      <c r="Z57" s="46" t="s">
        <v>0</v>
      </c>
      <c r="AA57" s="39">
        <v>1</v>
      </c>
      <c r="AB57" s="47">
        <f t="shared" si="75"/>
        <v>0</v>
      </c>
      <c r="AC57" s="39">
        <v>1</v>
      </c>
      <c r="AD57" s="47">
        <f t="shared" si="76"/>
        <v>0</v>
      </c>
      <c r="AE57" s="39">
        <v>1</v>
      </c>
      <c r="AF57" s="47">
        <f t="shared" si="77"/>
        <v>0</v>
      </c>
      <c r="AG57" s="188"/>
      <c r="AH57" s="194">
        <f t="shared" si="51"/>
        <v>3</v>
      </c>
      <c r="AI57" s="49">
        <f t="shared" si="52"/>
        <v>0</v>
      </c>
      <c r="AJ57" s="50">
        <f t="shared" si="53"/>
        <v>0</v>
      </c>
      <c r="AK57" s="188"/>
      <c r="AL57" s="194">
        <f t="shared" si="54"/>
        <v>3</v>
      </c>
      <c r="AM57" s="49">
        <f t="shared" si="55"/>
        <v>0</v>
      </c>
      <c r="AN57" s="50">
        <f t="shared" si="56"/>
        <v>0</v>
      </c>
      <c r="AO57" s="188"/>
      <c r="AP57" s="49">
        <f t="shared" si="57"/>
        <v>0</v>
      </c>
      <c r="AQ57" s="50">
        <f t="shared" si="58"/>
        <v>0</v>
      </c>
      <c r="AR57" s="188"/>
      <c r="AS57" s="49">
        <f t="shared" si="59"/>
        <v>0</v>
      </c>
      <c r="AT57" s="50">
        <f t="shared" si="60"/>
        <v>0</v>
      </c>
      <c r="AU57" s="62"/>
      <c r="AV57" s="49">
        <f t="shared" si="61"/>
        <v>0</v>
      </c>
      <c r="AW57" s="50">
        <f t="shared" si="62"/>
        <v>0</v>
      </c>
      <c r="AX57" s="188"/>
      <c r="AY57" s="49">
        <f t="shared" si="63"/>
        <v>0</v>
      </c>
      <c r="AZ57" s="50">
        <f t="shared" si="64"/>
        <v>0</v>
      </c>
      <c r="BA57" s="188"/>
      <c r="BB57" s="49">
        <f t="shared" si="65"/>
        <v>0</v>
      </c>
      <c r="BC57" s="50">
        <f t="shared" si="66"/>
        <v>0</v>
      </c>
      <c r="BD57" s="51">
        <f t="shared" si="78"/>
        <v>0</v>
      </c>
    </row>
    <row r="58" spans="1:56" hidden="1">
      <c r="A58" s="32">
        <v>16</v>
      </c>
      <c r="B58" s="169"/>
      <c r="C58" s="170"/>
      <c r="D58" s="34"/>
      <c r="E58" s="35"/>
      <c r="F58" s="36"/>
      <c r="G58" s="73"/>
      <c r="H58" s="72"/>
      <c r="I58" s="74">
        <f>IF(H58=Tablas!$B$5,Tablas!$C$5,VLOOKUP(H58,Tablas!$B$5:$D$40,2,FALSE))</f>
        <v>1</v>
      </c>
      <c r="J58" s="71">
        <f>IF(I58=0,"",VLOOKUP(I58,Tablas!$C$5:$D$40,2,FALSE))</f>
        <v>0</v>
      </c>
      <c r="K58" s="37" t="str">
        <f t="shared" si="68"/>
        <v>0</v>
      </c>
      <c r="L58" s="38">
        <f t="shared" si="37"/>
        <v>0</v>
      </c>
      <c r="M58" s="38">
        <f t="shared" si="38"/>
        <v>0</v>
      </c>
      <c r="N58" s="38">
        <f t="shared" si="39"/>
        <v>0</v>
      </c>
      <c r="O58" s="38">
        <f t="shared" si="40"/>
        <v>0</v>
      </c>
      <c r="P58" s="38">
        <f t="shared" si="41"/>
        <v>0</v>
      </c>
      <c r="Q58" s="39">
        <v>1</v>
      </c>
      <c r="R58" s="40">
        <f t="shared" si="69"/>
        <v>0</v>
      </c>
      <c r="S58" s="39">
        <v>1</v>
      </c>
      <c r="T58" s="41">
        <f t="shared" si="70"/>
        <v>0</v>
      </c>
      <c r="U58" s="42">
        <f t="shared" si="71"/>
        <v>0</v>
      </c>
      <c r="V58" s="43">
        <f t="shared" si="72"/>
        <v>0</v>
      </c>
      <c r="W58" s="193">
        <v>12</v>
      </c>
      <c r="X58" s="44">
        <f t="shared" si="73"/>
        <v>0</v>
      </c>
      <c r="Y58" s="45">
        <f t="shared" si="74"/>
        <v>0</v>
      </c>
      <c r="Z58" s="46" t="s">
        <v>0</v>
      </c>
      <c r="AA58" s="39">
        <v>1</v>
      </c>
      <c r="AB58" s="47">
        <f t="shared" si="75"/>
        <v>0</v>
      </c>
      <c r="AC58" s="39">
        <v>1</v>
      </c>
      <c r="AD58" s="47">
        <f t="shared" si="76"/>
        <v>0</v>
      </c>
      <c r="AE58" s="39">
        <v>1</v>
      </c>
      <c r="AF58" s="47">
        <f t="shared" si="77"/>
        <v>0</v>
      </c>
      <c r="AG58" s="188"/>
      <c r="AH58" s="194">
        <f t="shared" si="51"/>
        <v>3</v>
      </c>
      <c r="AI58" s="49">
        <f t="shared" si="52"/>
        <v>0</v>
      </c>
      <c r="AJ58" s="50">
        <f t="shared" si="53"/>
        <v>0</v>
      </c>
      <c r="AK58" s="188"/>
      <c r="AL58" s="194">
        <f t="shared" si="54"/>
        <v>3</v>
      </c>
      <c r="AM58" s="49">
        <f t="shared" si="55"/>
        <v>0</v>
      </c>
      <c r="AN58" s="50">
        <f t="shared" si="56"/>
        <v>0</v>
      </c>
      <c r="AO58" s="188"/>
      <c r="AP58" s="49">
        <f t="shared" si="57"/>
        <v>0</v>
      </c>
      <c r="AQ58" s="50">
        <f t="shared" si="58"/>
        <v>0</v>
      </c>
      <c r="AR58" s="188"/>
      <c r="AS58" s="49">
        <f t="shared" si="59"/>
        <v>0</v>
      </c>
      <c r="AT58" s="50">
        <f t="shared" si="60"/>
        <v>0</v>
      </c>
      <c r="AU58" s="62"/>
      <c r="AV58" s="49">
        <f t="shared" si="61"/>
        <v>0</v>
      </c>
      <c r="AW58" s="50">
        <f t="shared" si="62"/>
        <v>0</v>
      </c>
      <c r="AX58" s="188"/>
      <c r="AY58" s="49">
        <f t="shared" si="63"/>
        <v>0</v>
      </c>
      <c r="AZ58" s="50">
        <f t="shared" si="64"/>
        <v>0</v>
      </c>
      <c r="BA58" s="188"/>
      <c r="BB58" s="49">
        <f t="shared" si="65"/>
        <v>0</v>
      </c>
      <c r="BC58" s="50">
        <f t="shared" si="66"/>
        <v>0</v>
      </c>
      <c r="BD58" s="51">
        <f t="shared" si="78"/>
        <v>0</v>
      </c>
    </row>
    <row r="59" spans="1:56" hidden="1">
      <c r="A59" s="32">
        <v>16</v>
      </c>
      <c r="B59" s="169"/>
      <c r="C59" s="170"/>
      <c r="D59" s="34"/>
      <c r="E59" s="35"/>
      <c r="F59" s="36"/>
      <c r="G59" s="73"/>
      <c r="H59" s="72"/>
      <c r="I59" s="74">
        <f>IF(H59=Tablas!$B$5,Tablas!$C$5,VLOOKUP(H59,Tablas!$B$5:$D$40,2,FALSE))</f>
        <v>1</v>
      </c>
      <c r="J59" s="71">
        <f>IF(I59=0,"",VLOOKUP(I59,Tablas!$C$5:$D$40,2,FALSE))</f>
        <v>0</v>
      </c>
      <c r="K59" s="37" t="str">
        <f t="shared" ref="K59:K110" si="79">IF(G59=0,"0",F59/G59)</f>
        <v>0</v>
      </c>
      <c r="L59" s="38">
        <f t="shared" si="37"/>
        <v>0</v>
      </c>
      <c r="M59" s="38">
        <f t="shared" si="38"/>
        <v>0</v>
      </c>
      <c r="N59" s="38">
        <f t="shared" si="39"/>
        <v>0</v>
      </c>
      <c r="O59" s="38">
        <f t="shared" si="40"/>
        <v>0</v>
      </c>
      <c r="P59" s="38">
        <f t="shared" si="41"/>
        <v>0</v>
      </c>
      <c r="Q59" s="39">
        <v>1</v>
      </c>
      <c r="R59" s="40">
        <f t="shared" si="69"/>
        <v>0</v>
      </c>
      <c r="S59" s="39">
        <v>1</v>
      </c>
      <c r="T59" s="41">
        <f t="shared" si="70"/>
        <v>0</v>
      </c>
      <c r="U59" s="42">
        <f t="shared" ref="U59:U110" si="80">SUM(+L59+M59+N59+O59+P59+R59+T59)</f>
        <v>0</v>
      </c>
      <c r="V59" s="43">
        <f t="shared" ref="V59:V110" si="81">+U59*4.345</f>
        <v>0</v>
      </c>
      <c r="W59" s="193">
        <v>12</v>
      </c>
      <c r="X59" s="44">
        <f t="shared" ref="X59:X110" si="82">IF(V59="","",$X$4*V59)</f>
        <v>0</v>
      </c>
      <c r="Y59" s="45">
        <f t="shared" ref="Y59:Y110" si="83">ROUND(J59/4.3452380952381,1)</f>
        <v>0</v>
      </c>
      <c r="Z59" s="46" t="s">
        <v>0</v>
      </c>
      <c r="AA59" s="39">
        <v>1</v>
      </c>
      <c r="AB59" s="47">
        <f t="shared" ref="AB59:AB110" si="84">+IF($Z59="M",$U59,IF($Z59="MT",$U59/2,IF(Z59="MN",$U59/2,IF($Z59="MTN",$U59/3,0))))*AA59</f>
        <v>0</v>
      </c>
      <c r="AC59" s="39">
        <v>1</v>
      </c>
      <c r="AD59" s="47">
        <f t="shared" ref="AD59:AD110" si="85">+IF($Z59="T",$U59,IF($Z59="MT",$U59/2,IF($Z59="TN",$U59/2,IF($Z59="MTN",$U59/3,0))))*AC59</f>
        <v>0</v>
      </c>
      <c r="AE59" s="39">
        <v>1</v>
      </c>
      <c r="AF59" s="47">
        <f t="shared" ref="AF59:AF110" si="86">+IF($Z59="N",$U59,IF($Z59="MN",$U59/2,IF($Z59="TN",$U59/2,IF($Z59="MTN",$U59/3,0))))*AE59</f>
        <v>0</v>
      </c>
      <c r="AG59" s="188"/>
      <c r="AH59" s="194">
        <f t="shared" si="51"/>
        <v>3</v>
      </c>
      <c r="AI59" s="49">
        <f t="shared" si="52"/>
        <v>0</v>
      </c>
      <c r="AJ59" s="50">
        <f t="shared" si="53"/>
        <v>0</v>
      </c>
      <c r="AK59" s="188"/>
      <c r="AL59" s="194">
        <f t="shared" si="54"/>
        <v>3</v>
      </c>
      <c r="AM59" s="49">
        <f t="shared" si="55"/>
        <v>0</v>
      </c>
      <c r="AN59" s="50">
        <f t="shared" si="56"/>
        <v>0</v>
      </c>
      <c r="AO59" s="188"/>
      <c r="AP59" s="49">
        <f t="shared" si="57"/>
        <v>0</v>
      </c>
      <c r="AQ59" s="50">
        <f t="shared" si="58"/>
        <v>0</v>
      </c>
      <c r="AR59" s="188"/>
      <c r="AS59" s="49">
        <f t="shared" si="59"/>
        <v>0</v>
      </c>
      <c r="AT59" s="50">
        <f t="shared" si="60"/>
        <v>0</v>
      </c>
      <c r="AU59" s="62"/>
      <c r="AV59" s="49">
        <f t="shared" si="61"/>
        <v>0</v>
      </c>
      <c r="AW59" s="50">
        <f t="shared" si="62"/>
        <v>0</v>
      </c>
      <c r="AX59" s="188"/>
      <c r="AY59" s="49">
        <f t="shared" si="63"/>
        <v>0</v>
      </c>
      <c r="AZ59" s="50">
        <f t="shared" si="64"/>
        <v>0</v>
      </c>
      <c r="BA59" s="188"/>
      <c r="BB59" s="49">
        <f t="shared" si="65"/>
        <v>0</v>
      </c>
      <c r="BC59" s="50">
        <f t="shared" si="66"/>
        <v>0</v>
      </c>
      <c r="BD59" s="51">
        <f t="shared" ref="BD59:BD110" si="87">+AJ59+AN59+AQ59+AT59+AW59+AZ59+BC59</f>
        <v>0</v>
      </c>
    </row>
    <row r="60" spans="1:56" hidden="1">
      <c r="A60" s="32">
        <v>16</v>
      </c>
      <c r="B60" s="169"/>
      <c r="C60" s="170"/>
      <c r="D60" s="34"/>
      <c r="E60" s="35"/>
      <c r="F60" s="36"/>
      <c r="G60" s="73"/>
      <c r="H60" s="72"/>
      <c r="I60" s="74">
        <f>IF(H60=Tablas!$B$5,Tablas!$C$5,VLOOKUP(H60,Tablas!$B$5:$D$40,2,FALSE))</f>
        <v>1</v>
      </c>
      <c r="J60" s="71">
        <f>IF(I60=0,"",VLOOKUP(I60,Tablas!$C$5:$D$40,2,FALSE))</f>
        <v>0</v>
      </c>
      <c r="K60" s="37" t="str">
        <f t="shared" si="79"/>
        <v>0</v>
      </c>
      <c r="L60" s="38">
        <f t="shared" si="37"/>
        <v>0</v>
      </c>
      <c r="M60" s="38">
        <f t="shared" si="38"/>
        <v>0</v>
      </c>
      <c r="N60" s="38">
        <f t="shared" si="39"/>
        <v>0</v>
      </c>
      <c r="O60" s="38">
        <f t="shared" si="40"/>
        <v>0</v>
      </c>
      <c r="P60" s="38">
        <f t="shared" si="41"/>
        <v>0</v>
      </c>
      <c r="Q60" s="39">
        <v>1</v>
      </c>
      <c r="R60" s="40">
        <f t="shared" si="69"/>
        <v>0</v>
      </c>
      <c r="S60" s="39">
        <v>1</v>
      </c>
      <c r="T60" s="41">
        <f t="shared" si="70"/>
        <v>0</v>
      </c>
      <c r="U60" s="42">
        <f t="shared" si="80"/>
        <v>0</v>
      </c>
      <c r="V60" s="43">
        <f t="shared" si="81"/>
        <v>0</v>
      </c>
      <c r="W60" s="193">
        <v>12</v>
      </c>
      <c r="X60" s="44">
        <f t="shared" si="82"/>
        <v>0</v>
      </c>
      <c r="Y60" s="45">
        <f t="shared" si="83"/>
        <v>0</v>
      </c>
      <c r="Z60" s="46" t="s">
        <v>0</v>
      </c>
      <c r="AA60" s="39">
        <v>1</v>
      </c>
      <c r="AB60" s="47">
        <f t="shared" si="84"/>
        <v>0</v>
      </c>
      <c r="AC60" s="39">
        <v>1</v>
      </c>
      <c r="AD60" s="47">
        <f t="shared" si="85"/>
        <v>0</v>
      </c>
      <c r="AE60" s="39">
        <v>1</v>
      </c>
      <c r="AF60" s="47">
        <f t="shared" si="86"/>
        <v>0</v>
      </c>
      <c r="AG60" s="188"/>
      <c r="AH60" s="194">
        <f t="shared" si="51"/>
        <v>3</v>
      </c>
      <c r="AI60" s="49">
        <f t="shared" si="52"/>
        <v>0</v>
      </c>
      <c r="AJ60" s="50">
        <f t="shared" si="53"/>
        <v>0</v>
      </c>
      <c r="AK60" s="188"/>
      <c r="AL60" s="194">
        <f t="shared" si="54"/>
        <v>3</v>
      </c>
      <c r="AM60" s="49">
        <f t="shared" si="55"/>
        <v>0</v>
      </c>
      <c r="AN60" s="50">
        <f t="shared" si="56"/>
        <v>0</v>
      </c>
      <c r="AO60" s="188"/>
      <c r="AP60" s="49">
        <f t="shared" si="57"/>
        <v>0</v>
      </c>
      <c r="AQ60" s="50">
        <f t="shared" si="58"/>
        <v>0</v>
      </c>
      <c r="AR60" s="188"/>
      <c r="AS60" s="49">
        <f t="shared" si="59"/>
        <v>0</v>
      </c>
      <c r="AT60" s="50">
        <f t="shared" si="60"/>
        <v>0</v>
      </c>
      <c r="AU60" s="62"/>
      <c r="AV60" s="49">
        <f t="shared" si="61"/>
        <v>0</v>
      </c>
      <c r="AW60" s="50">
        <f t="shared" si="62"/>
        <v>0</v>
      </c>
      <c r="AX60" s="188"/>
      <c r="AY60" s="49">
        <f t="shared" si="63"/>
        <v>0</v>
      </c>
      <c r="AZ60" s="50">
        <f t="shared" si="64"/>
        <v>0</v>
      </c>
      <c r="BA60" s="188"/>
      <c r="BB60" s="49">
        <f t="shared" si="65"/>
        <v>0</v>
      </c>
      <c r="BC60" s="50">
        <f t="shared" si="66"/>
        <v>0</v>
      </c>
      <c r="BD60" s="51">
        <f t="shared" si="87"/>
        <v>0</v>
      </c>
    </row>
    <row r="61" spans="1:56" hidden="1">
      <c r="A61" s="32">
        <v>16</v>
      </c>
      <c r="B61" s="169"/>
      <c r="C61" s="170"/>
      <c r="D61" s="34"/>
      <c r="E61" s="35"/>
      <c r="F61" s="36"/>
      <c r="G61" s="73"/>
      <c r="H61" s="72"/>
      <c r="I61" s="74">
        <f>IF(H61=Tablas!$B$5,Tablas!$C$5,VLOOKUP(H61,Tablas!$B$5:$D$40,2,FALSE))</f>
        <v>1</v>
      </c>
      <c r="J61" s="71">
        <f>IF(I61=0,"",VLOOKUP(I61,Tablas!$C$5:$D$40,2,FALSE))</f>
        <v>0</v>
      </c>
      <c r="K61" s="37" t="str">
        <f t="shared" si="79"/>
        <v>0</v>
      </c>
      <c r="L61" s="38">
        <f t="shared" si="37"/>
        <v>0</v>
      </c>
      <c r="M61" s="38">
        <f t="shared" si="38"/>
        <v>0</v>
      </c>
      <c r="N61" s="38">
        <f t="shared" si="39"/>
        <v>0</v>
      </c>
      <c r="O61" s="38">
        <f t="shared" si="40"/>
        <v>0</v>
      </c>
      <c r="P61" s="38">
        <f t="shared" si="41"/>
        <v>0</v>
      </c>
      <c r="Q61" s="39">
        <v>1</v>
      </c>
      <c r="R61" s="40">
        <f t="shared" si="69"/>
        <v>0</v>
      </c>
      <c r="S61" s="39">
        <v>1</v>
      </c>
      <c r="T61" s="41">
        <f t="shared" si="70"/>
        <v>0</v>
      </c>
      <c r="U61" s="42">
        <f t="shared" si="80"/>
        <v>0</v>
      </c>
      <c r="V61" s="43">
        <f t="shared" si="81"/>
        <v>0</v>
      </c>
      <c r="W61" s="193">
        <v>12</v>
      </c>
      <c r="X61" s="44">
        <f t="shared" si="82"/>
        <v>0</v>
      </c>
      <c r="Y61" s="45">
        <f t="shared" si="83"/>
        <v>0</v>
      </c>
      <c r="Z61" s="46" t="s">
        <v>0</v>
      </c>
      <c r="AA61" s="39">
        <v>1</v>
      </c>
      <c r="AB61" s="47">
        <f t="shared" si="84"/>
        <v>0</v>
      </c>
      <c r="AC61" s="39">
        <v>1</v>
      </c>
      <c r="AD61" s="47">
        <f t="shared" si="85"/>
        <v>0</v>
      </c>
      <c r="AE61" s="39">
        <v>1</v>
      </c>
      <c r="AF61" s="47">
        <f t="shared" si="86"/>
        <v>0</v>
      </c>
      <c r="AG61" s="188"/>
      <c r="AH61" s="194">
        <f t="shared" si="51"/>
        <v>3</v>
      </c>
      <c r="AI61" s="49">
        <f t="shared" si="52"/>
        <v>0</v>
      </c>
      <c r="AJ61" s="50">
        <f t="shared" si="53"/>
        <v>0</v>
      </c>
      <c r="AK61" s="188"/>
      <c r="AL61" s="194">
        <f t="shared" si="54"/>
        <v>3</v>
      </c>
      <c r="AM61" s="49">
        <f t="shared" si="55"/>
        <v>0</v>
      </c>
      <c r="AN61" s="50">
        <f t="shared" si="56"/>
        <v>0</v>
      </c>
      <c r="AO61" s="188"/>
      <c r="AP61" s="49">
        <f t="shared" si="57"/>
        <v>0</v>
      </c>
      <c r="AQ61" s="50">
        <f t="shared" si="58"/>
        <v>0</v>
      </c>
      <c r="AR61" s="188"/>
      <c r="AS61" s="49">
        <f t="shared" si="59"/>
        <v>0</v>
      </c>
      <c r="AT61" s="50">
        <f t="shared" si="60"/>
        <v>0</v>
      </c>
      <c r="AU61" s="62"/>
      <c r="AV61" s="49">
        <f t="shared" si="61"/>
        <v>0</v>
      </c>
      <c r="AW61" s="50">
        <f t="shared" si="62"/>
        <v>0</v>
      </c>
      <c r="AX61" s="188"/>
      <c r="AY61" s="49">
        <f t="shared" si="63"/>
        <v>0</v>
      </c>
      <c r="AZ61" s="50">
        <f t="shared" si="64"/>
        <v>0</v>
      </c>
      <c r="BA61" s="188"/>
      <c r="BB61" s="49">
        <f t="shared" si="65"/>
        <v>0</v>
      </c>
      <c r="BC61" s="50">
        <f t="shared" si="66"/>
        <v>0</v>
      </c>
      <c r="BD61" s="51">
        <f t="shared" si="87"/>
        <v>0</v>
      </c>
    </row>
    <row r="62" spans="1:56" hidden="1">
      <c r="A62" s="32">
        <v>16</v>
      </c>
      <c r="B62" s="169"/>
      <c r="C62" s="170"/>
      <c r="D62" s="34"/>
      <c r="E62" s="35"/>
      <c r="F62" s="36"/>
      <c r="G62" s="73"/>
      <c r="H62" s="72"/>
      <c r="I62" s="74">
        <f>IF(H62=Tablas!$B$5,Tablas!$C$5,VLOOKUP(H62,Tablas!$B$5:$D$40,2,FALSE))</f>
        <v>1</v>
      </c>
      <c r="J62" s="71">
        <f>IF(I62=0,"",VLOOKUP(I62,Tablas!$C$5:$D$40,2,FALSE))</f>
        <v>0</v>
      </c>
      <c r="K62" s="37" t="str">
        <f t="shared" si="79"/>
        <v>0</v>
      </c>
      <c r="L62" s="38">
        <f t="shared" si="37"/>
        <v>0</v>
      </c>
      <c r="M62" s="38">
        <f t="shared" si="38"/>
        <v>0</v>
      </c>
      <c r="N62" s="38">
        <f t="shared" si="39"/>
        <v>0</v>
      </c>
      <c r="O62" s="38">
        <f t="shared" si="40"/>
        <v>0</v>
      </c>
      <c r="P62" s="38">
        <f t="shared" si="41"/>
        <v>0</v>
      </c>
      <c r="Q62" s="39">
        <v>1</v>
      </c>
      <c r="R62" s="40">
        <f t="shared" si="69"/>
        <v>0</v>
      </c>
      <c r="S62" s="39">
        <v>1</v>
      </c>
      <c r="T62" s="41">
        <f t="shared" si="70"/>
        <v>0</v>
      </c>
      <c r="U62" s="42">
        <f t="shared" si="80"/>
        <v>0</v>
      </c>
      <c r="V62" s="43">
        <f t="shared" si="81"/>
        <v>0</v>
      </c>
      <c r="W62" s="193">
        <v>12</v>
      </c>
      <c r="X62" s="44">
        <f t="shared" si="82"/>
        <v>0</v>
      </c>
      <c r="Y62" s="45">
        <f t="shared" si="83"/>
        <v>0</v>
      </c>
      <c r="Z62" s="46" t="s">
        <v>0</v>
      </c>
      <c r="AA62" s="39">
        <v>1</v>
      </c>
      <c r="AB62" s="47">
        <f t="shared" si="84"/>
        <v>0</v>
      </c>
      <c r="AC62" s="39">
        <v>1</v>
      </c>
      <c r="AD62" s="47">
        <f t="shared" si="85"/>
        <v>0</v>
      </c>
      <c r="AE62" s="39">
        <v>1</v>
      </c>
      <c r="AF62" s="47">
        <f t="shared" si="86"/>
        <v>0</v>
      </c>
      <c r="AG62" s="188"/>
      <c r="AH62" s="194">
        <f t="shared" si="51"/>
        <v>3</v>
      </c>
      <c r="AI62" s="49">
        <f t="shared" si="52"/>
        <v>0</v>
      </c>
      <c r="AJ62" s="50">
        <f t="shared" si="53"/>
        <v>0</v>
      </c>
      <c r="AK62" s="188"/>
      <c r="AL62" s="194">
        <f t="shared" si="54"/>
        <v>3</v>
      </c>
      <c r="AM62" s="49">
        <f t="shared" si="55"/>
        <v>0</v>
      </c>
      <c r="AN62" s="50">
        <f t="shared" si="56"/>
        <v>0</v>
      </c>
      <c r="AO62" s="188"/>
      <c r="AP62" s="49">
        <f t="shared" si="57"/>
        <v>0</v>
      </c>
      <c r="AQ62" s="50">
        <f t="shared" si="58"/>
        <v>0</v>
      </c>
      <c r="AR62" s="188"/>
      <c r="AS62" s="49">
        <f t="shared" si="59"/>
        <v>0</v>
      </c>
      <c r="AT62" s="50">
        <f t="shared" si="60"/>
        <v>0</v>
      </c>
      <c r="AU62" s="62"/>
      <c r="AV62" s="49">
        <f t="shared" si="61"/>
        <v>0</v>
      </c>
      <c r="AW62" s="50">
        <f t="shared" si="62"/>
        <v>0</v>
      </c>
      <c r="AX62" s="188"/>
      <c r="AY62" s="49">
        <f t="shared" si="63"/>
        <v>0</v>
      </c>
      <c r="AZ62" s="50">
        <f t="shared" si="64"/>
        <v>0</v>
      </c>
      <c r="BA62" s="188"/>
      <c r="BB62" s="49">
        <f t="shared" si="65"/>
        <v>0</v>
      </c>
      <c r="BC62" s="50">
        <f t="shared" si="66"/>
        <v>0</v>
      </c>
      <c r="BD62" s="51">
        <f t="shared" si="87"/>
        <v>0</v>
      </c>
    </row>
    <row r="63" spans="1:56" hidden="1">
      <c r="A63" s="32">
        <v>16</v>
      </c>
      <c r="B63" s="169"/>
      <c r="C63" s="170"/>
      <c r="D63" s="34"/>
      <c r="E63" s="35"/>
      <c r="F63" s="36"/>
      <c r="G63" s="73"/>
      <c r="H63" s="72"/>
      <c r="I63" s="74">
        <f>IF(H63=Tablas!$B$5,Tablas!$C$5,VLOOKUP(H63,Tablas!$B$5:$D$40,2,FALSE))</f>
        <v>1</v>
      </c>
      <c r="J63" s="71">
        <f>IF(I63=0,"",VLOOKUP(I63,Tablas!$C$5:$D$40,2,FALSE))</f>
        <v>0</v>
      </c>
      <c r="K63" s="37" t="str">
        <f t="shared" si="79"/>
        <v>0</v>
      </c>
      <c r="L63" s="38">
        <f t="shared" si="37"/>
        <v>0</v>
      </c>
      <c r="M63" s="38">
        <f t="shared" si="38"/>
        <v>0</v>
      </c>
      <c r="N63" s="38">
        <f t="shared" si="39"/>
        <v>0</v>
      </c>
      <c r="O63" s="38">
        <f t="shared" si="40"/>
        <v>0</v>
      </c>
      <c r="P63" s="38">
        <f t="shared" si="41"/>
        <v>0</v>
      </c>
      <c r="Q63" s="39">
        <v>1</v>
      </c>
      <c r="R63" s="40">
        <f t="shared" si="69"/>
        <v>0</v>
      </c>
      <c r="S63" s="39">
        <v>1</v>
      </c>
      <c r="T63" s="41">
        <f t="shared" si="70"/>
        <v>0</v>
      </c>
      <c r="U63" s="42">
        <f t="shared" si="80"/>
        <v>0</v>
      </c>
      <c r="V63" s="43">
        <f t="shared" si="81"/>
        <v>0</v>
      </c>
      <c r="W63" s="193">
        <v>12</v>
      </c>
      <c r="X63" s="44">
        <f t="shared" si="82"/>
        <v>0</v>
      </c>
      <c r="Y63" s="45">
        <f t="shared" si="83"/>
        <v>0</v>
      </c>
      <c r="Z63" s="46" t="s">
        <v>0</v>
      </c>
      <c r="AA63" s="39">
        <v>1</v>
      </c>
      <c r="AB63" s="47">
        <f t="shared" si="84"/>
        <v>0</v>
      </c>
      <c r="AC63" s="39">
        <v>1</v>
      </c>
      <c r="AD63" s="47">
        <f t="shared" si="85"/>
        <v>0</v>
      </c>
      <c r="AE63" s="39">
        <v>1</v>
      </c>
      <c r="AF63" s="47">
        <f t="shared" si="86"/>
        <v>0</v>
      </c>
      <c r="AG63" s="188"/>
      <c r="AH63" s="194">
        <f t="shared" si="51"/>
        <v>3</v>
      </c>
      <c r="AI63" s="49">
        <f t="shared" si="52"/>
        <v>0</v>
      </c>
      <c r="AJ63" s="50">
        <f t="shared" si="53"/>
        <v>0</v>
      </c>
      <c r="AK63" s="188"/>
      <c r="AL63" s="194">
        <f t="shared" si="54"/>
        <v>3</v>
      </c>
      <c r="AM63" s="49">
        <f t="shared" si="55"/>
        <v>0</v>
      </c>
      <c r="AN63" s="50">
        <f t="shared" si="56"/>
        <v>0</v>
      </c>
      <c r="AO63" s="188"/>
      <c r="AP63" s="49">
        <f t="shared" si="57"/>
        <v>0</v>
      </c>
      <c r="AQ63" s="50">
        <f t="shared" si="58"/>
        <v>0</v>
      </c>
      <c r="AR63" s="188"/>
      <c r="AS63" s="49">
        <f t="shared" si="59"/>
        <v>0</v>
      </c>
      <c r="AT63" s="50">
        <f t="shared" si="60"/>
        <v>0</v>
      </c>
      <c r="AU63" s="62"/>
      <c r="AV63" s="49">
        <f t="shared" si="61"/>
        <v>0</v>
      </c>
      <c r="AW63" s="50">
        <f t="shared" si="62"/>
        <v>0</v>
      </c>
      <c r="AX63" s="188"/>
      <c r="AY63" s="49">
        <f t="shared" si="63"/>
        <v>0</v>
      </c>
      <c r="AZ63" s="50">
        <f t="shared" si="64"/>
        <v>0</v>
      </c>
      <c r="BA63" s="188"/>
      <c r="BB63" s="49">
        <f t="shared" si="65"/>
        <v>0</v>
      </c>
      <c r="BC63" s="50">
        <f t="shared" si="66"/>
        <v>0</v>
      </c>
      <c r="BD63" s="51">
        <f t="shared" si="87"/>
        <v>0</v>
      </c>
    </row>
    <row r="64" spans="1:56" hidden="1">
      <c r="A64" s="32">
        <v>16</v>
      </c>
      <c r="B64" s="169"/>
      <c r="C64" s="170"/>
      <c r="D64" s="34"/>
      <c r="E64" s="35"/>
      <c r="F64" s="36"/>
      <c r="G64" s="73"/>
      <c r="H64" s="72"/>
      <c r="I64" s="74">
        <f>IF(H64=Tablas!$B$5,Tablas!$C$5,VLOOKUP(H64,Tablas!$B$5:$D$40,2,FALSE))</f>
        <v>1</v>
      </c>
      <c r="J64" s="71">
        <f>IF(I64=0,"",VLOOKUP(I64,Tablas!$C$5:$D$40,2,FALSE))</f>
        <v>0</v>
      </c>
      <c r="K64" s="37" t="str">
        <f t="shared" si="79"/>
        <v>0</v>
      </c>
      <c r="L64" s="38">
        <f t="shared" si="37"/>
        <v>0</v>
      </c>
      <c r="M64" s="38">
        <f t="shared" si="38"/>
        <v>0</v>
      </c>
      <c r="N64" s="38">
        <f t="shared" si="39"/>
        <v>0</v>
      </c>
      <c r="O64" s="38">
        <f t="shared" si="40"/>
        <v>0</v>
      </c>
      <c r="P64" s="38">
        <f t="shared" si="41"/>
        <v>0</v>
      </c>
      <c r="Q64" s="39">
        <v>1</v>
      </c>
      <c r="R64" s="40">
        <f t="shared" si="69"/>
        <v>0</v>
      </c>
      <c r="S64" s="39">
        <v>1</v>
      </c>
      <c r="T64" s="41">
        <f t="shared" si="70"/>
        <v>0</v>
      </c>
      <c r="U64" s="42">
        <f t="shared" si="80"/>
        <v>0</v>
      </c>
      <c r="V64" s="43">
        <f t="shared" si="81"/>
        <v>0</v>
      </c>
      <c r="W64" s="193">
        <v>12</v>
      </c>
      <c r="X64" s="44">
        <f t="shared" si="82"/>
        <v>0</v>
      </c>
      <c r="Y64" s="45">
        <f t="shared" si="83"/>
        <v>0</v>
      </c>
      <c r="Z64" s="46" t="s">
        <v>0</v>
      </c>
      <c r="AA64" s="39">
        <v>1</v>
      </c>
      <c r="AB64" s="47">
        <f t="shared" si="84"/>
        <v>0</v>
      </c>
      <c r="AC64" s="39">
        <v>1</v>
      </c>
      <c r="AD64" s="47">
        <f t="shared" si="85"/>
        <v>0</v>
      </c>
      <c r="AE64" s="39">
        <v>1</v>
      </c>
      <c r="AF64" s="47">
        <f t="shared" si="86"/>
        <v>0</v>
      </c>
      <c r="AG64" s="188"/>
      <c r="AH64" s="194">
        <f t="shared" si="51"/>
        <v>3</v>
      </c>
      <c r="AI64" s="49">
        <f t="shared" si="52"/>
        <v>0</v>
      </c>
      <c r="AJ64" s="50">
        <f t="shared" si="53"/>
        <v>0</v>
      </c>
      <c r="AK64" s="188"/>
      <c r="AL64" s="194">
        <f t="shared" si="54"/>
        <v>3</v>
      </c>
      <c r="AM64" s="49">
        <f t="shared" si="55"/>
        <v>0</v>
      </c>
      <c r="AN64" s="50">
        <f t="shared" si="56"/>
        <v>0</v>
      </c>
      <c r="AO64" s="188"/>
      <c r="AP64" s="49">
        <f t="shared" si="57"/>
        <v>0</v>
      </c>
      <c r="AQ64" s="50">
        <f t="shared" si="58"/>
        <v>0</v>
      </c>
      <c r="AR64" s="188"/>
      <c r="AS64" s="49">
        <f t="shared" si="59"/>
        <v>0</v>
      </c>
      <c r="AT64" s="50">
        <f t="shared" si="60"/>
        <v>0</v>
      </c>
      <c r="AU64" s="62"/>
      <c r="AV64" s="49">
        <f t="shared" si="61"/>
        <v>0</v>
      </c>
      <c r="AW64" s="50">
        <f t="shared" si="62"/>
        <v>0</v>
      </c>
      <c r="AX64" s="188"/>
      <c r="AY64" s="49">
        <f t="shared" si="63"/>
        <v>0</v>
      </c>
      <c r="AZ64" s="50">
        <f t="shared" si="64"/>
        <v>0</v>
      </c>
      <c r="BA64" s="188"/>
      <c r="BB64" s="49">
        <f t="shared" si="65"/>
        <v>0</v>
      </c>
      <c r="BC64" s="50">
        <f t="shared" si="66"/>
        <v>0</v>
      </c>
      <c r="BD64" s="51">
        <f t="shared" si="87"/>
        <v>0</v>
      </c>
    </row>
    <row r="65" spans="1:56" hidden="1">
      <c r="A65" s="32">
        <v>16</v>
      </c>
      <c r="B65" s="169"/>
      <c r="C65" s="170"/>
      <c r="D65" s="34"/>
      <c r="E65" s="35"/>
      <c r="F65" s="36"/>
      <c r="G65" s="73"/>
      <c r="H65" s="72"/>
      <c r="I65" s="74">
        <f>IF(H65=Tablas!$B$5,Tablas!$C$5,VLOOKUP(H65,Tablas!$B$5:$D$40,2,FALSE))</f>
        <v>1</v>
      </c>
      <c r="J65" s="71">
        <f>IF(I65=0,"",VLOOKUP(I65,Tablas!$C$5:$D$40,2,FALSE))</f>
        <v>0</v>
      </c>
      <c r="K65" s="37" t="str">
        <f t="shared" si="79"/>
        <v>0</v>
      </c>
      <c r="L65" s="38">
        <f t="shared" si="37"/>
        <v>0</v>
      </c>
      <c r="M65" s="38">
        <f t="shared" si="38"/>
        <v>0</v>
      </c>
      <c r="N65" s="38">
        <f t="shared" si="39"/>
        <v>0</v>
      </c>
      <c r="O65" s="38">
        <f t="shared" si="40"/>
        <v>0</v>
      </c>
      <c r="P65" s="38">
        <f t="shared" si="41"/>
        <v>0</v>
      </c>
      <c r="Q65" s="39">
        <v>1</v>
      </c>
      <c r="R65" s="40">
        <f t="shared" si="69"/>
        <v>0</v>
      </c>
      <c r="S65" s="39">
        <v>1</v>
      </c>
      <c r="T65" s="41">
        <f t="shared" si="70"/>
        <v>0</v>
      </c>
      <c r="U65" s="42">
        <f t="shared" si="80"/>
        <v>0</v>
      </c>
      <c r="V65" s="43">
        <f t="shared" si="81"/>
        <v>0</v>
      </c>
      <c r="W65" s="193">
        <v>12</v>
      </c>
      <c r="X65" s="44">
        <f t="shared" si="82"/>
        <v>0</v>
      </c>
      <c r="Y65" s="45">
        <f t="shared" si="83"/>
        <v>0</v>
      </c>
      <c r="Z65" s="46" t="s">
        <v>0</v>
      </c>
      <c r="AA65" s="39">
        <v>1</v>
      </c>
      <c r="AB65" s="47">
        <f t="shared" si="84"/>
        <v>0</v>
      </c>
      <c r="AC65" s="39">
        <v>1</v>
      </c>
      <c r="AD65" s="47">
        <f t="shared" si="85"/>
        <v>0</v>
      </c>
      <c r="AE65" s="39">
        <v>1</v>
      </c>
      <c r="AF65" s="47">
        <f t="shared" si="86"/>
        <v>0</v>
      </c>
      <c r="AG65" s="188"/>
      <c r="AH65" s="194">
        <f t="shared" si="51"/>
        <v>3</v>
      </c>
      <c r="AI65" s="49">
        <f t="shared" si="52"/>
        <v>0</v>
      </c>
      <c r="AJ65" s="50">
        <f t="shared" si="53"/>
        <v>0</v>
      </c>
      <c r="AK65" s="188"/>
      <c r="AL65" s="194">
        <f t="shared" si="54"/>
        <v>3</v>
      </c>
      <c r="AM65" s="49">
        <f t="shared" si="55"/>
        <v>0</v>
      </c>
      <c r="AN65" s="50">
        <f t="shared" si="56"/>
        <v>0</v>
      </c>
      <c r="AO65" s="188"/>
      <c r="AP65" s="49">
        <f t="shared" si="57"/>
        <v>0</v>
      </c>
      <c r="AQ65" s="50">
        <f t="shared" si="58"/>
        <v>0</v>
      </c>
      <c r="AR65" s="188"/>
      <c r="AS65" s="49">
        <f t="shared" si="59"/>
        <v>0</v>
      </c>
      <c r="AT65" s="50">
        <f t="shared" si="60"/>
        <v>0</v>
      </c>
      <c r="AU65" s="62"/>
      <c r="AV65" s="49">
        <f t="shared" si="61"/>
        <v>0</v>
      </c>
      <c r="AW65" s="50">
        <f t="shared" si="62"/>
        <v>0</v>
      </c>
      <c r="AX65" s="188"/>
      <c r="AY65" s="49">
        <f t="shared" si="63"/>
        <v>0</v>
      </c>
      <c r="AZ65" s="50">
        <f t="shared" si="64"/>
        <v>0</v>
      </c>
      <c r="BA65" s="188"/>
      <c r="BB65" s="49">
        <f t="shared" si="65"/>
        <v>0</v>
      </c>
      <c r="BC65" s="50">
        <f t="shared" si="66"/>
        <v>0</v>
      </c>
      <c r="BD65" s="51">
        <f t="shared" si="87"/>
        <v>0</v>
      </c>
    </row>
    <row r="66" spans="1:56" hidden="1">
      <c r="A66" s="32">
        <v>16</v>
      </c>
      <c r="B66" s="169"/>
      <c r="C66" s="170"/>
      <c r="D66" s="34"/>
      <c r="E66" s="35"/>
      <c r="F66" s="36"/>
      <c r="G66" s="73"/>
      <c r="H66" s="72"/>
      <c r="I66" s="74">
        <f>IF(H66=Tablas!$B$5,Tablas!$C$5,VLOOKUP(H66,Tablas!$B$5:$D$40,2,FALSE))</f>
        <v>1</v>
      </c>
      <c r="J66" s="71">
        <f>IF(I66=0,"",VLOOKUP(I66,Tablas!$C$5:$D$40,2,FALSE))</f>
        <v>0</v>
      </c>
      <c r="K66" s="37" t="str">
        <f t="shared" si="79"/>
        <v>0</v>
      </c>
      <c r="L66" s="38">
        <f t="shared" si="37"/>
        <v>0</v>
      </c>
      <c r="M66" s="38">
        <f t="shared" si="38"/>
        <v>0</v>
      </c>
      <c r="N66" s="38">
        <f t="shared" si="39"/>
        <v>0</v>
      </c>
      <c r="O66" s="38">
        <f t="shared" si="40"/>
        <v>0</v>
      </c>
      <c r="P66" s="38">
        <f t="shared" si="41"/>
        <v>0</v>
      </c>
      <c r="Q66" s="39">
        <v>1</v>
      </c>
      <c r="R66" s="40">
        <f t="shared" si="69"/>
        <v>0</v>
      </c>
      <c r="S66" s="39">
        <v>1</v>
      </c>
      <c r="T66" s="41">
        <f t="shared" si="70"/>
        <v>0</v>
      </c>
      <c r="U66" s="42">
        <f t="shared" si="80"/>
        <v>0</v>
      </c>
      <c r="V66" s="43">
        <f t="shared" si="81"/>
        <v>0</v>
      </c>
      <c r="W66" s="193">
        <v>12</v>
      </c>
      <c r="X66" s="44">
        <f t="shared" si="82"/>
        <v>0</v>
      </c>
      <c r="Y66" s="45">
        <f t="shared" si="83"/>
        <v>0</v>
      </c>
      <c r="Z66" s="46" t="s">
        <v>0</v>
      </c>
      <c r="AA66" s="39">
        <v>1</v>
      </c>
      <c r="AB66" s="47">
        <f t="shared" si="84"/>
        <v>0</v>
      </c>
      <c r="AC66" s="39">
        <v>1</v>
      </c>
      <c r="AD66" s="47">
        <f t="shared" si="85"/>
        <v>0</v>
      </c>
      <c r="AE66" s="39">
        <v>1</v>
      </c>
      <c r="AF66" s="47">
        <f t="shared" si="86"/>
        <v>0</v>
      </c>
      <c r="AG66" s="188"/>
      <c r="AH66" s="194">
        <f t="shared" si="51"/>
        <v>3</v>
      </c>
      <c r="AI66" s="49">
        <f t="shared" si="52"/>
        <v>0</v>
      </c>
      <c r="AJ66" s="50">
        <f t="shared" si="53"/>
        <v>0</v>
      </c>
      <c r="AK66" s="188"/>
      <c r="AL66" s="194">
        <f t="shared" si="54"/>
        <v>3</v>
      </c>
      <c r="AM66" s="49">
        <f t="shared" si="55"/>
        <v>0</v>
      </c>
      <c r="AN66" s="50">
        <f t="shared" si="56"/>
        <v>0</v>
      </c>
      <c r="AO66" s="188"/>
      <c r="AP66" s="49">
        <f t="shared" si="57"/>
        <v>0</v>
      </c>
      <c r="AQ66" s="50">
        <f t="shared" si="58"/>
        <v>0</v>
      </c>
      <c r="AR66" s="188"/>
      <c r="AS66" s="49">
        <f t="shared" si="59"/>
        <v>0</v>
      </c>
      <c r="AT66" s="50">
        <f t="shared" si="60"/>
        <v>0</v>
      </c>
      <c r="AU66" s="62"/>
      <c r="AV66" s="49">
        <f t="shared" si="61"/>
        <v>0</v>
      </c>
      <c r="AW66" s="50">
        <f t="shared" si="62"/>
        <v>0</v>
      </c>
      <c r="AX66" s="188"/>
      <c r="AY66" s="49">
        <f t="shared" si="63"/>
        <v>0</v>
      </c>
      <c r="AZ66" s="50">
        <f t="shared" si="64"/>
        <v>0</v>
      </c>
      <c r="BA66" s="188"/>
      <c r="BB66" s="49">
        <f t="shared" si="65"/>
        <v>0</v>
      </c>
      <c r="BC66" s="50">
        <f t="shared" si="66"/>
        <v>0</v>
      </c>
      <c r="BD66" s="51">
        <f t="shared" si="87"/>
        <v>0</v>
      </c>
    </row>
    <row r="67" spans="1:56" hidden="1">
      <c r="A67" s="32">
        <v>16</v>
      </c>
      <c r="B67" s="169"/>
      <c r="C67" s="170"/>
      <c r="D67" s="34"/>
      <c r="E67" s="35"/>
      <c r="F67" s="36"/>
      <c r="G67" s="73"/>
      <c r="H67" s="72"/>
      <c r="I67" s="74">
        <f>IF(H67=Tablas!$B$5,Tablas!$C$5,VLOOKUP(H67,Tablas!$B$5:$D$40,2,FALSE))</f>
        <v>1</v>
      </c>
      <c r="J67" s="71">
        <f>IF(I67=0,"",VLOOKUP(I67,Tablas!$C$5:$D$40,2,FALSE))</f>
        <v>0</v>
      </c>
      <c r="K67" s="37" t="str">
        <f t="shared" si="79"/>
        <v>0</v>
      </c>
      <c r="L67" s="38">
        <f t="shared" si="37"/>
        <v>0</v>
      </c>
      <c r="M67" s="38">
        <f t="shared" si="38"/>
        <v>0</v>
      </c>
      <c r="N67" s="38">
        <f t="shared" si="39"/>
        <v>0</v>
      </c>
      <c r="O67" s="38">
        <f t="shared" si="40"/>
        <v>0</v>
      </c>
      <c r="P67" s="38">
        <f t="shared" si="41"/>
        <v>0</v>
      </c>
      <c r="Q67" s="39">
        <v>1</v>
      </c>
      <c r="R67" s="40">
        <f t="shared" si="69"/>
        <v>0</v>
      </c>
      <c r="S67" s="39">
        <v>1</v>
      </c>
      <c r="T67" s="41">
        <f t="shared" si="70"/>
        <v>0</v>
      </c>
      <c r="U67" s="42">
        <f t="shared" si="80"/>
        <v>0</v>
      </c>
      <c r="V67" s="43">
        <f t="shared" si="81"/>
        <v>0</v>
      </c>
      <c r="W67" s="193">
        <v>12</v>
      </c>
      <c r="X67" s="44">
        <f t="shared" si="82"/>
        <v>0</v>
      </c>
      <c r="Y67" s="45">
        <f t="shared" si="83"/>
        <v>0</v>
      </c>
      <c r="Z67" s="46" t="s">
        <v>0</v>
      </c>
      <c r="AA67" s="39">
        <v>1</v>
      </c>
      <c r="AB67" s="47">
        <f t="shared" si="84"/>
        <v>0</v>
      </c>
      <c r="AC67" s="39">
        <v>1</v>
      </c>
      <c r="AD67" s="47">
        <f t="shared" si="85"/>
        <v>0</v>
      </c>
      <c r="AE67" s="39">
        <v>1</v>
      </c>
      <c r="AF67" s="47">
        <f t="shared" si="86"/>
        <v>0</v>
      </c>
      <c r="AG67" s="188"/>
      <c r="AH67" s="194">
        <f t="shared" si="51"/>
        <v>3</v>
      </c>
      <c r="AI67" s="49">
        <f t="shared" si="52"/>
        <v>0</v>
      </c>
      <c r="AJ67" s="50">
        <f t="shared" si="53"/>
        <v>0</v>
      </c>
      <c r="AK67" s="188"/>
      <c r="AL67" s="194">
        <f t="shared" si="54"/>
        <v>3</v>
      </c>
      <c r="AM67" s="49">
        <f t="shared" si="55"/>
        <v>0</v>
      </c>
      <c r="AN67" s="50">
        <f t="shared" si="56"/>
        <v>0</v>
      </c>
      <c r="AO67" s="188"/>
      <c r="AP67" s="49">
        <f t="shared" si="57"/>
        <v>0</v>
      </c>
      <c r="AQ67" s="50">
        <f t="shared" si="58"/>
        <v>0</v>
      </c>
      <c r="AR67" s="188"/>
      <c r="AS67" s="49">
        <f t="shared" si="59"/>
        <v>0</v>
      </c>
      <c r="AT67" s="50">
        <f t="shared" si="60"/>
        <v>0</v>
      </c>
      <c r="AU67" s="62"/>
      <c r="AV67" s="49">
        <f t="shared" si="61"/>
        <v>0</v>
      </c>
      <c r="AW67" s="50">
        <f t="shared" si="62"/>
        <v>0</v>
      </c>
      <c r="AX67" s="188"/>
      <c r="AY67" s="49">
        <f t="shared" si="63"/>
        <v>0</v>
      </c>
      <c r="AZ67" s="50">
        <f t="shared" si="64"/>
        <v>0</v>
      </c>
      <c r="BA67" s="188"/>
      <c r="BB67" s="49">
        <f t="shared" si="65"/>
        <v>0</v>
      </c>
      <c r="BC67" s="50">
        <f t="shared" si="66"/>
        <v>0</v>
      </c>
      <c r="BD67" s="51">
        <f t="shared" si="87"/>
        <v>0</v>
      </c>
    </row>
    <row r="68" spans="1:56" hidden="1">
      <c r="A68" s="32"/>
      <c r="B68" s="169"/>
      <c r="C68" s="170"/>
      <c r="D68" s="34"/>
      <c r="E68" s="35"/>
      <c r="F68" s="36"/>
      <c r="G68" s="73"/>
      <c r="H68" s="72"/>
      <c r="I68" s="74">
        <f>IF(H68=Tablas!$B$5,Tablas!$C$5,VLOOKUP(H68,Tablas!$B$5:$D$40,2,FALSE))</f>
        <v>1</v>
      </c>
      <c r="J68" s="71">
        <f>IF(I68=0,"",VLOOKUP(I68,Tablas!$C$5:$D$40,2,FALSE))</f>
        <v>0</v>
      </c>
      <c r="K68" s="37" t="str">
        <f t="shared" si="79"/>
        <v>0</v>
      </c>
      <c r="L68" s="38">
        <f t="shared" si="37"/>
        <v>0</v>
      </c>
      <c r="M68" s="38">
        <f t="shared" si="38"/>
        <v>0</v>
      </c>
      <c r="N68" s="38">
        <f t="shared" si="39"/>
        <v>0</v>
      </c>
      <c r="O68" s="38">
        <f t="shared" si="40"/>
        <v>0</v>
      </c>
      <c r="P68" s="38">
        <f t="shared" si="41"/>
        <v>0</v>
      </c>
      <c r="Q68" s="39">
        <v>0.75</v>
      </c>
      <c r="R68" s="40">
        <f t="shared" si="69"/>
        <v>0</v>
      </c>
      <c r="S68" s="39">
        <v>1</v>
      </c>
      <c r="T68" s="41">
        <f t="shared" si="70"/>
        <v>0</v>
      </c>
      <c r="U68" s="42">
        <f t="shared" si="80"/>
        <v>0</v>
      </c>
      <c r="V68" s="43">
        <f t="shared" si="81"/>
        <v>0</v>
      </c>
      <c r="W68" s="193">
        <v>12</v>
      </c>
      <c r="X68" s="44">
        <f t="shared" si="82"/>
        <v>0</v>
      </c>
      <c r="Y68" s="45">
        <f t="shared" si="83"/>
        <v>0</v>
      </c>
      <c r="Z68" s="46" t="s">
        <v>0</v>
      </c>
      <c r="AA68" s="39">
        <v>1</v>
      </c>
      <c r="AB68" s="47">
        <f t="shared" si="84"/>
        <v>0</v>
      </c>
      <c r="AC68" s="39">
        <v>1</v>
      </c>
      <c r="AD68" s="47">
        <f t="shared" si="85"/>
        <v>0</v>
      </c>
      <c r="AE68" s="39">
        <v>1</v>
      </c>
      <c r="AF68" s="47">
        <f t="shared" si="86"/>
        <v>0</v>
      </c>
      <c r="AG68" s="188"/>
      <c r="AH68" s="194">
        <f t="shared" si="51"/>
        <v>3</v>
      </c>
      <c r="AI68" s="49">
        <f t="shared" si="52"/>
        <v>0</v>
      </c>
      <c r="AJ68" s="50">
        <f t="shared" si="53"/>
        <v>0</v>
      </c>
      <c r="AK68" s="188"/>
      <c r="AL68" s="194">
        <f t="shared" si="54"/>
        <v>3</v>
      </c>
      <c r="AM68" s="49">
        <f t="shared" si="55"/>
        <v>0</v>
      </c>
      <c r="AN68" s="50">
        <f t="shared" si="56"/>
        <v>0</v>
      </c>
      <c r="AO68" s="62"/>
      <c r="AP68" s="49">
        <f t="shared" si="57"/>
        <v>0</v>
      </c>
      <c r="AQ68" s="50">
        <f t="shared" si="58"/>
        <v>0</v>
      </c>
      <c r="AR68" s="62"/>
      <c r="AS68" s="49">
        <f t="shared" si="59"/>
        <v>0</v>
      </c>
      <c r="AT68" s="50">
        <f t="shared" si="60"/>
        <v>0</v>
      </c>
      <c r="AU68" s="62"/>
      <c r="AV68" s="49">
        <f t="shared" si="61"/>
        <v>0</v>
      </c>
      <c r="AW68" s="50">
        <f t="shared" si="62"/>
        <v>0</v>
      </c>
      <c r="AX68" s="62"/>
      <c r="AY68" s="49">
        <f t="shared" si="63"/>
        <v>0</v>
      </c>
      <c r="AZ68" s="50">
        <f t="shared" si="64"/>
        <v>0</v>
      </c>
      <c r="BA68" s="62"/>
      <c r="BB68" s="49">
        <f t="shared" si="65"/>
        <v>0</v>
      </c>
      <c r="BC68" s="50">
        <f t="shared" si="66"/>
        <v>0</v>
      </c>
      <c r="BD68" s="51">
        <f t="shared" si="87"/>
        <v>0</v>
      </c>
    </row>
    <row r="69" spans="1:56" hidden="1">
      <c r="A69" s="32"/>
      <c r="B69" s="169"/>
      <c r="C69" s="170"/>
      <c r="D69" s="34"/>
      <c r="E69" s="35"/>
      <c r="F69" s="36"/>
      <c r="G69" s="73"/>
      <c r="H69" s="72"/>
      <c r="I69" s="74">
        <f>IF(H69=Tablas!$B$5,Tablas!$C$5,VLOOKUP(H69,Tablas!$B$5:$D$40,2,FALSE))</f>
        <v>1</v>
      </c>
      <c r="J69" s="71">
        <f>IF(I69=0,"",VLOOKUP(I69,Tablas!$C$5:$D$40,2,FALSE))</f>
        <v>0</v>
      </c>
      <c r="K69" s="37" t="str">
        <f t="shared" si="79"/>
        <v>0</v>
      </c>
      <c r="L69" s="38">
        <f t="shared" si="37"/>
        <v>0</v>
      </c>
      <c r="M69" s="38">
        <f t="shared" si="38"/>
        <v>0</v>
      </c>
      <c r="N69" s="38">
        <f t="shared" si="39"/>
        <v>0</v>
      </c>
      <c r="O69" s="38">
        <f t="shared" si="40"/>
        <v>0</v>
      </c>
      <c r="P69" s="38">
        <f t="shared" si="41"/>
        <v>0</v>
      </c>
      <c r="Q69" s="39">
        <v>0.75</v>
      </c>
      <c r="R69" s="40">
        <f t="shared" si="69"/>
        <v>0</v>
      </c>
      <c r="S69" s="39">
        <v>1</v>
      </c>
      <c r="T69" s="41">
        <f t="shared" si="70"/>
        <v>0</v>
      </c>
      <c r="U69" s="42">
        <f t="shared" si="80"/>
        <v>0</v>
      </c>
      <c r="V69" s="43">
        <f t="shared" si="81"/>
        <v>0</v>
      </c>
      <c r="W69" s="193">
        <v>12</v>
      </c>
      <c r="X69" s="44">
        <f t="shared" si="82"/>
        <v>0</v>
      </c>
      <c r="Y69" s="45">
        <f t="shared" si="83"/>
        <v>0</v>
      </c>
      <c r="Z69" s="46" t="s">
        <v>0</v>
      </c>
      <c r="AA69" s="39">
        <v>1</v>
      </c>
      <c r="AB69" s="47">
        <f t="shared" si="84"/>
        <v>0</v>
      </c>
      <c r="AC69" s="39">
        <v>1</v>
      </c>
      <c r="AD69" s="47">
        <f t="shared" si="85"/>
        <v>0</v>
      </c>
      <c r="AE69" s="39">
        <v>1</v>
      </c>
      <c r="AF69" s="47">
        <f t="shared" si="86"/>
        <v>0</v>
      </c>
      <c r="AG69" s="188"/>
      <c r="AH69" s="194">
        <f t="shared" si="51"/>
        <v>3</v>
      </c>
      <c r="AI69" s="49">
        <f t="shared" si="52"/>
        <v>0</v>
      </c>
      <c r="AJ69" s="50">
        <f t="shared" si="53"/>
        <v>0</v>
      </c>
      <c r="AK69" s="188"/>
      <c r="AL69" s="194">
        <f t="shared" si="54"/>
        <v>3</v>
      </c>
      <c r="AM69" s="49">
        <f t="shared" si="55"/>
        <v>0</v>
      </c>
      <c r="AN69" s="50">
        <f t="shared" si="56"/>
        <v>0</v>
      </c>
      <c r="AO69" s="62"/>
      <c r="AP69" s="49">
        <f t="shared" si="57"/>
        <v>0</v>
      </c>
      <c r="AQ69" s="50">
        <f t="shared" si="58"/>
        <v>0</v>
      </c>
      <c r="AR69" s="62"/>
      <c r="AS69" s="49">
        <f t="shared" si="59"/>
        <v>0</v>
      </c>
      <c r="AT69" s="50">
        <f t="shared" si="60"/>
        <v>0</v>
      </c>
      <c r="AU69" s="62"/>
      <c r="AV69" s="49">
        <f t="shared" si="61"/>
        <v>0</v>
      </c>
      <c r="AW69" s="50">
        <f t="shared" si="62"/>
        <v>0</v>
      </c>
      <c r="AX69" s="62"/>
      <c r="AY69" s="49">
        <f t="shared" si="63"/>
        <v>0</v>
      </c>
      <c r="AZ69" s="50">
        <f t="shared" si="64"/>
        <v>0</v>
      </c>
      <c r="BA69" s="62"/>
      <c r="BB69" s="49">
        <f t="shared" si="65"/>
        <v>0</v>
      </c>
      <c r="BC69" s="50">
        <f t="shared" si="66"/>
        <v>0</v>
      </c>
      <c r="BD69" s="51">
        <f t="shared" si="87"/>
        <v>0</v>
      </c>
    </row>
    <row r="70" spans="1:56" hidden="1">
      <c r="A70" s="32"/>
      <c r="B70" s="169"/>
      <c r="C70" s="170"/>
      <c r="D70" s="34"/>
      <c r="E70" s="35"/>
      <c r="F70" s="36"/>
      <c r="G70" s="73"/>
      <c r="H70" s="72"/>
      <c r="I70" s="74">
        <f>IF(H70=Tablas!$B$5,Tablas!$C$5,VLOOKUP(H70,Tablas!$B$5:$D$40,2,FALSE))</f>
        <v>1</v>
      </c>
      <c r="J70" s="71">
        <f>IF(I70=0,"",VLOOKUP(I70,Tablas!$C$5:$D$40,2,FALSE))</f>
        <v>0</v>
      </c>
      <c r="K70" s="37" t="str">
        <f t="shared" si="79"/>
        <v>0</v>
      </c>
      <c r="L70" s="38">
        <f t="shared" si="37"/>
        <v>0</v>
      </c>
      <c r="M70" s="38">
        <f t="shared" si="38"/>
        <v>0</v>
      </c>
      <c r="N70" s="38">
        <f t="shared" si="39"/>
        <v>0</v>
      </c>
      <c r="O70" s="38">
        <f t="shared" si="40"/>
        <v>0</v>
      </c>
      <c r="P70" s="38">
        <f t="shared" si="41"/>
        <v>0</v>
      </c>
      <c r="Q70" s="39">
        <v>0.75</v>
      </c>
      <c r="R70" s="40">
        <f t="shared" si="69"/>
        <v>0</v>
      </c>
      <c r="S70" s="39">
        <v>1</v>
      </c>
      <c r="T70" s="41">
        <f t="shared" si="70"/>
        <v>0</v>
      </c>
      <c r="U70" s="42">
        <f t="shared" si="80"/>
        <v>0</v>
      </c>
      <c r="V70" s="43">
        <f t="shared" si="81"/>
        <v>0</v>
      </c>
      <c r="W70" s="193">
        <v>12</v>
      </c>
      <c r="X70" s="44">
        <f t="shared" si="82"/>
        <v>0</v>
      </c>
      <c r="Y70" s="45">
        <f t="shared" si="83"/>
        <v>0</v>
      </c>
      <c r="Z70" s="46" t="s">
        <v>0</v>
      </c>
      <c r="AA70" s="39">
        <v>1</v>
      </c>
      <c r="AB70" s="47">
        <f t="shared" si="84"/>
        <v>0</v>
      </c>
      <c r="AC70" s="39">
        <v>1</v>
      </c>
      <c r="AD70" s="47">
        <f t="shared" si="85"/>
        <v>0</v>
      </c>
      <c r="AE70" s="39">
        <v>1</v>
      </c>
      <c r="AF70" s="47">
        <f t="shared" si="86"/>
        <v>0</v>
      </c>
      <c r="AG70" s="188"/>
      <c r="AH70" s="194">
        <f t="shared" si="51"/>
        <v>3</v>
      </c>
      <c r="AI70" s="49">
        <f t="shared" si="52"/>
        <v>0</v>
      </c>
      <c r="AJ70" s="50">
        <f t="shared" si="53"/>
        <v>0</v>
      </c>
      <c r="AK70" s="188"/>
      <c r="AL70" s="194">
        <f t="shared" si="54"/>
        <v>3</v>
      </c>
      <c r="AM70" s="49">
        <f t="shared" si="55"/>
        <v>0</v>
      </c>
      <c r="AN70" s="50">
        <f t="shared" si="56"/>
        <v>0</v>
      </c>
      <c r="AO70" s="62"/>
      <c r="AP70" s="49">
        <f t="shared" si="57"/>
        <v>0</v>
      </c>
      <c r="AQ70" s="50">
        <f t="shared" si="58"/>
        <v>0</v>
      </c>
      <c r="AR70" s="62"/>
      <c r="AS70" s="49">
        <f t="shared" si="59"/>
        <v>0</v>
      </c>
      <c r="AT70" s="50">
        <f t="shared" si="60"/>
        <v>0</v>
      </c>
      <c r="AU70" s="62"/>
      <c r="AV70" s="49">
        <f t="shared" si="61"/>
        <v>0</v>
      </c>
      <c r="AW70" s="50">
        <f t="shared" si="62"/>
        <v>0</v>
      </c>
      <c r="AX70" s="62"/>
      <c r="AY70" s="49">
        <f t="shared" si="63"/>
        <v>0</v>
      </c>
      <c r="AZ70" s="50">
        <f t="shared" si="64"/>
        <v>0</v>
      </c>
      <c r="BA70" s="62"/>
      <c r="BB70" s="49">
        <f t="shared" si="65"/>
        <v>0</v>
      </c>
      <c r="BC70" s="50">
        <f t="shared" si="66"/>
        <v>0</v>
      </c>
      <c r="BD70" s="51">
        <f t="shared" si="87"/>
        <v>0</v>
      </c>
    </row>
    <row r="71" spans="1:56" hidden="1">
      <c r="A71" s="32"/>
      <c r="B71" s="169"/>
      <c r="C71" s="170"/>
      <c r="D71" s="34"/>
      <c r="E71" s="35"/>
      <c r="F71" s="36"/>
      <c r="G71" s="73"/>
      <c r="H71" s="72"/>
      <c r="I71" s="74">
        <f>IF(H71=Tablas!$B$5,Tablas!$C$5,VLOOKUP(H71,Tablas!$B$5:$D$40,2,FALSE))</f>
        <v>1</v>
      </c>
      <c r="J71" s="71">
        <f>IF(I71=0,"",VLOOKUP(I71,Tablas!$C$5:$D$40,2,FALSE))</f>
        <v>0</v>
      </c>
      <c r="K71" s="37" t="str">
        <f t="shared" si="79"/>
        <v>0</v>
      </c>
      <c r="L71" s="38">
        <f t="shared" si="37"/>
        <v>0</v>
      </c>
      <c r="M71" s="38">
        <f t="shared" si="38"/>
        <v>0</v>
      </c>
      <c r="N71" s="38">
        <f t="shared" si="39"/>
        <v>0</v>
      </c>
      <c r="O71" s="38">
        <f t="shared" si="40"/>
        <v>0</v>
      </c>
      <c r="P71" s="38">
        <f t="shared" si="41"/>
        <v>0</v>
      </c>
      <c r="Q71" s="39">
        <v>0.75</v>
      </c>
      <c r="R71" s="40">
        <f t="shared" si="69"/>
        <v>0</v>
      </c>
      <c r="S71" s="39">
        <v>1</v>
      </c>
      <c r="T71" s="41">
        <f t="shared" si="70"/>
        <v>0</v>
      </c>
      <c r="U71" s="42">
        <f t="shared" si="80"/>
        <v>0</v>
      </c>
      <c r="V71" s="43">
        <f t="shared" si="81"/>
        <v>0</v>
      </c>
      <c r="W71" s="193">
        <v>12</v>
      </c>
      <c r="X71" s="44">
        <f t="shared" si="82"/>
        <v>0</v>
      </c>
      <c r="Y71" s="45">
        <f t="shared" si="83"/>
        <v>0</v>
      </c>
      <c r="Z71" s="46" t="s">
        <v>0</v>
      </c>
      <c r="AA71" s="39">
        <v>1</v>
      </c>
      <c r="AB71" s="47">
        <f t="shared" si="84"/>
        <v>0</v>
      </c>
      <c r="AC71" s="39">
        <v>1</v>
      </c>
      <c r="AD71" s="47">
        <f t="shared" si="85"/>
        <v>0</v>
      </c>
      <c r="AE71" s="39">
        <v>1</v>
      </c>
      <c r="AF71" s="47">
        <f t="shared" si="86"/>
        <v>0</v>
      </c>
      <c r="AG71" s="188"/>
      <c r="AH71" s="194">
        <f t="shared" si="51"/>
        <v>3</v>
      </c>
      <c r="AI71" s="49">
        <f t="shared" si="52"/>
        <v>0</v>
      </c>
      <c r="AJ71" s="50">
        <f t="shared" si="53"/>
        <v>0</v>
      </c>
      <c r="AK71" s="188"/>
      <c r="AL71" s="194">
        <f t="shared" si="54"/>
        <v>3</v>
      </c>
      <c r="AM71" s="49">
        <f t="shared" si="55"/>
        <v>0</v>
      </c>
      <c r="AN71" s="50">
        <f t="shared" si="56"/>
        <v>0</v>
      </c>
      <c r="AO71" s="62"/>
      <c r="AP71" s="49">
        <f t="shared" si="57"/>
        <v>0</v>
      </c>
      <c r="AQ71" s="50">
        <f t="shared" si="58"/>
        <v>0</v>
      </c>
      <c r="AR71" s="62"/>
      <c r="AS71" s="49">
        <f t="shared" si="59"/>
        <v>0</v>
      </c>
      <c r="AT71" s="50">
        <f t="shared" si="60"/>
        <v>0</v>
      </c>
      <c r="AU71" s="62"/>
      <c r="AV71" s="49">
        <f t="shared" si="61"/>
        <v>0</v>
      </c>
      <c r="AW71" s="50">
        <f t="shared" si="62"/>
        <v>0</v>
      </c>
      <c r="AX71" s="62"/>
      <c r="AY71" s="49">
        <f t="shared" si="63"/>
        <v>0</v>
      </c>
      <c r="AZ71" s="50">
        <f t="shared" si="64"/>
        <v>0</v>
      </c>
      <c r="BA71" s="62"/>
      <c r="BB71" s="49">
        <f t="shared" si="65"/>
        <v>0</v>
      </c>
      <c r="BC71" s="50">
        <f t="shared" si="66"/>
        <v>0</v>
      </c>
      <c r="BD71" s="51">
        <f t="shared" si="87"/>
        <v>0</v>
      </c>
    </row>
    <row r="72" spans="1:56" hidden="1">
      <c r="A72" s="32"/>
      <c r="B72" s="169"/>
      <c r="C72" s="170"/>
      <c r="D72" s="34"/>
      <c r="E72" s="35"/>
      <c r="F72" s="36"/>
      <c r="G72" s="73"/>
      <c r="H72" s="72"/>
      <c r="I72" s="74">
        <f>IF(H72=Tablas!$B$5,Tablas!$C$5,VLOOKUP(H72,Tablas!$B$5:$D$40,2,FALSE))</f>
        <v>1</v>
      </c>
      <c r="J72" s="71">
        <f>IF(I72=0,"",VLOOKUP(I72,Tablas!$C$5:$D$40,2,FALSE))</f>
        <v>0</v>
      </c>
      <c r="K72" s="37" t="str">
        <f t="shared" si="79"/>
        <v>0</v>
      </c>
      <c r="L72" s="38">
        <f t="shared" si="37"/>
        <v>0</v>
      </c>
      <c r="M72" s="38">
        <f t="shared" si="38"/>
        <v>0</v>
      </c>
      <c r="N72" s="38">
        <f t="shared" si="39"/>
        <v>0</v>
      </c>
      <c r="O72" s="38">
        <f t="shared" si="40"/>
        <v>0</v>
      </c>
      <c r="P72" s="38">
        <f t="shared" si="41"/>
        <v>0</v>
      </c>
      <c r="Q72" s="39">
        <v>1</v>
      </c>
      <c r="R72" s="40">
        <f t="shared" si="69"/>
        <v>0</v>
      </c>
      <c r="S72" s="39">
        <v>1</v>
      </c>
      <c r="T72" s="41">
        <f t="shared" si="70"/>
        <v>0</v>
      </c>
      <c r="U72" s="42">
        <f t="shared" si="80"/>
        <v>0</v>
      </c>
      <c r="V72" s="43">
        <f t="shared" si="81"/>
        <v>0</v>
      </c>
      <c r="W72" s="193">
        <v>12</v>
      </c>
      <c r="X72" s="44">
        <f t="shared" si="82"/>
        <v>0</v>
      </c>
      <c r="Y72" s="45">
        <f t="shared" si="83"/>
        <v>0</v>
      </c>
      <c r="Z72" s="46" t="s">
        <v>0</v>
      </c>
      <c r="AA72" s="39">
        <v>1</v>
      </c>
      <c r="AB72" s="47">
        <f t="shared" si="84"/>
        <v>0</v>
      </c>
      <c r="AC72" s="39">
        <v>1</v>
      </c>
      <c r="AD72" s="47">
        <f t="shared" si="85"/>
        <v>0</v>
      </c>
      <c r="AE72" s="39">
        <v>1</v>
      </c>
      <c r="AF72" s="47">
        <f t="shared" si="86"/>
        <v>0</v>
      </c>
      <c r="AG72" s="188"/>
      <c r="AH72" s="194">
        <f t="shared" ref="AH72:AH110" si="88">+$AI$4</f>
        <v>3</v>
      </c>
      <c r="AI72" s="49">
        <f t="shared" ref="AI72:AI110" si="89">IF(AJ$4=0,0,(AG72/AJ$4))</f>
        <v>0</v>
      </c>
      <c r="AJ72" s="50">
        <f t="shared" ref="AJ72:AJ110" si="90">IF(AJ$4=0,0,(AI72*AI$4/12))</f>
        <v>0</v>
      </c>
      <c r="AK72" s="188"/>
      <c r="AL72" s="194">
        <f t="shared" ref="AL72:AL110" si="91">+$AM$4</f>
        <v>3</v>
      </c>
      <c r="AM72" s="49">
        <f t="shared" ref="AM72:AM110" si="92">IF(AN$4=0,0,(AK72/AN$4))</f>
        <v>0</v>
      </c>
      <c r="AN72" s="50">
        <f t="shared" ref="AN72:AN110" si="93">IF(AN$4=0,0,(AM72*AM$4/12))</f>
        <v>0</v>
      </c>
      <c r="AO72" s="62"/>
      <c r="AP72" s="49">
        <f t="shared" ref="AP72:AP110" si="94">IF(AQ$4=0,0,(AO72/AQ$4))</f>
        <v>0</v>
      </c>
      <c r="AQ72" s="50">
        <f t="shared" ref="AQ72:AQ110" si="95">IF(AQ$4=0,0,(AP72*AP$4/12))</f>
        <v>0</v>
      </c>
      <c r="AR72" s="62"/>
      <c r="AS72" s="49">
        <f t="shared" ref="AS72:AS110" si="96">IF(AT$4=0,0,(AR72/AT$4))</f>
        <v>0</v>
      </c>
      <c r="AT72" s="50">
        <f t="shared" ref="AT72:AT110" si="97">IF(AT$4=0,0,(AS72*AS$4/12))</f>
        <v>0</v>
      </c>
      <c r="AU72" s="62"/>
      <c r="AV72" s="49">
        <f t="shared" ref="AV72:AV110" si="98">IF(AW$4=0,0,(AU72/AW$4))</f>
        <v>0</v>
      </c>
      <c r="AW72" s="50">
        <f t="shared" ref="AW72:AW110" si="99">IF(AW$4=0,0,(AV72*AV$4/12))</f>
        <v>0</v>
      </c>
      <c r="AX72" s="62"/>
      <c r="AY72" s="49">
        <f t="shared" ref="AY72:AY110" si="100">IF(AZ$4=0,0,(AX72/AZ$4))</f>
        <v>0</v>
      </c>
      <c r="AZ72" s="50">
        <f t="shared" ref="AZ72:AZ110" si="101">IF(AZ$4=0,0,(AY72*AY$4/12))</f>
        <v>0</v>
      </c>
      <c r="BA72" s="62"/>
      <c r="BB72" s="49">
        <f t="shared" ref="BB72:BB110" si="102">IF(BC$4=0,0,(BA72/BC$4))</f>
        <v>0</v>
      </c>
      <c r="BC72" s="50">
        <f t="shared" ref="BC72:BC110" si="103">IF(BC$4=0,0,(BB72*BB$4/12))</f>
        <v>0</v>
      </c>
      <c r="BD72" s="51">
        <f t="shared" si="87"/>
        <v>0</v>
      </c>
    </row>
    <row r="73" spans="1:56" hidden="1">
      <c r="A73" s="32"/>
      <c r="B73" s="169"/>
      <c r="C73" s="170"/>
      <c r="D73" s="34"/>
      <c r="E73" s="35"/>
      <c r="F73" s="36"/>
      <c r="G73" s="73"/>
      <c r="H73" s="72"/>
      <c r="I73" s="74">
        <f>IF(H73=Tablas!$B$5,Tablas!$C$5,VLOOKUP(H73,Tablas!$B$5:$D$40,2,FALSE))</f>
        <v>1</v>
      </c>
      <c r="J73" s="71">
        <f>IF(I73=0,"",VLOOKUP(I73,Tablas!$C$5:$D$40,2,FALSE))</f>
        <v>0</v>
      </c>
      <c r="K73" s="37" t="str">
        <f t="shared" si="79"/>
        <v>0</v>
      </c>
      <c r="L73" s="38">
        <f t="shared" si="37"/>
        <v>0</v>
      </c>
      <c r="M73" s="38">
        <f t="shared" si="38"/>
        <v>0</v>
      </c>
      <c r="N73" s="38">
        <f t="shared" si="39"/>
        <v>0</v>
      </c>
      <c r="O73" s="38">
        <f t="shared" si="40"/>
        <v>0</v>
      </c>
      <c r="P73" s="38">
        <f t="shared" si="41"/>
        <v>0</v>
      </c>
      <c r="Q73" s="39">
        <v>1</v>
      </c>
      <c r="R73" s="40">
        <f t="shared" si="69"/>
        <v>0</v>
      </c>
      <c r="S73" s="39">
        <v>1</v>
      </c>
      <c r="T73" s="41">
        <f t="shared" si="70"/>
        <v>0</v>
      </c>
      <c r="U73" s="42">
        <f t="shared" si="80"/>
        <v>0</v>
      </c>
      <c r="V73" s="43">
        <f t="shared" si="81"/>
        <v>0</v>
      </c>
      <c r="W73" s="193">
        <v>12</v>
      </c>
      <c r="X73" s="44">
        <f t="shared" si="82"/>
        <v>0</v>
      </c>
      <c r="Y73" s="45">
        <f t="shared" si="83"/>
        <v>0</v>
      </c>
      <c r="Z73" s="46" t="s">
        <v>0</v>
      </c>
      <c r="AA73" s="39">
        <v>1</v>
      </c>
      <c r="AB73" s="47">
        <f t="shared" si="84"/>
        <v>0</v>
      </c>
      <c r="AC73" s="39">
        <v>1</v>
      </c>
      <c r="AD73" s="47">
        <f t="shared" si="85"/>
        <v>0</v>
      </c>
      <c r="AE73" s="39">
        <v>1</v>
      </c>
      <c r="AF73" s="47">
        <f t="shared" si="86"/>
        <v>0</v>
      </c>
      <c r="AG73" s="188"/>
      <c r="AH73" s="194">
        <f t="shared" si="88"/>
        <v>3</v>
      </c>
      <c r="AI73" s="49">
        <f t="shared" si="89"/>
        <v>0</v>
      </c>
      <c r="AJ73" s="50">
        <f t="shared" si="90"/>
        <v>0</v>
      </c>
      <c r="AK73" s="188"/>
      <c r="AL73" s="194">
        <f t="shared" si="91"/>
        <v>3</v>
      </c>
      <c r="AM73" s="49">
        <f t="shared" si="92"/>
        <v>0</v>
      </c>
      <c r="AN73" s="50">
        <f t="shared" si="93"/>
        <v>0</v>
      </c>
      <c r="AO73" s="62"/>
      <c r="AP73" s="49">
        <f t="shared" si="94"/>
        <v>0</v>
      </c>
      <c r="AQ73" s="50">
        <f t="shared" si="95"/>
        <v>0</v>
      </c>
      <c r="AR73" s="62"/>
      <c r="AS73" s="49">
        <f t="shared" si="96"/>
        <v>0</v>
      </c>
      <c r="AT73" s="50">
        <f t="shared" si="97"/>
        <v>0</v>
      </c>
      <c r="AU73" s="62"/>
      <c r="AV73" s="49">
        <f t="shared" si="98"/>
        <v>0</v>
      </c>
      <c r="AW73" s="50">
        <f t="shared" si="99"/>
        <v>0</v>
      </c>
      <c r="AX73" s="62"/>
      <c r="AY73" s="49">
        <f t="shared" si="100"/>
        <v>0</v>
      </c>
      <c r="AZ73" s="50">
        <f t="shared" si="101"/>
        <v>0</v>
      </c>
      <c r="BA73" s="62"/>
      <c r="BB73" s="49">
        <f t="shared" si="102"/>
        <v>0</v>
      </c>
      <c r="BC73" s="50">
        <f t="shared" si="103"/>
        <v>0</v>
      </c>
      <c r="BD73" s="51">
        <f t="shared" si="87"/>
        <v>0</v>
      </c>
    </row>
    <row r="74" spans="1:56" hidden="1">
      <c r="A74" s="32"/>
      <c r="B74" s="169"/>
      <c r="C74" s="170"/>
      <c r="D74" s="34"/>
      <c r="E74" s="35"/>
      <c r="F74" s="36"/>
      <c r="G74" s="73"/>
      <c r="H74" s="72"/>
      <c r="I74" s="74">
        <f>IF(H74=Tablas!$B$5,Tablas!$C$5,VLOOKUP(H74,Tablas!$B$5:$D$40,2,FALSE))</f>
        <v>1</v>
      </c>
      <c r="J74" s="71">
        <f>IF(I74=0,"",VLOOKUP(I74,Tablas!$C$5:$D$40,2,FALSE))</f>
        <v>0</v>
      </c>
      <c r="K74" s="37" t="str">
        <f t="shared" si="79"/>
        <v>0</v>
      </c>
      <c r="L74" s="38">
        <f t="shared" si="37"/>
        <v>0</v>
      </c>
      <c r="M74" s="38">
        <f t="shared" si="38"/>
        <v>0</v>
      </c>
      <c r="N74" s="38">
        <f t="shared" si="39"/>
        <v>0</v>
      </c>
      <c r="O74" s="38">
        <f t="shared" si="40"/>
        <v>0</v>
      </c>
      <c r="P74" s="38">
        <f t="shared" si="41"/>
        <v>0</v>
      </c>
      <c r="Q74" s="39">
        <v>1</v>
      </c>
      <c r="R74" s="40">
        <f t="shared" si="69"/>
        <v>0</v>
      </c>
      <c r="S74" s="39">
        <v>1</v>
      </c>
      <c r="T74" s="41">
        <f t="shared" si="70"/>
        <v>0</v>
      </c>
      <c r="U74" s="42">
        <f t="shared" si="80"/>
        <v>0</v>
      </c>
      <c r="V74" s="43">
        <f t="shared" si="81"/>
        <v>0</v>
      </c>
      <c r="W74" s="193">
        <v>12</v>
      </c>
      <c r="X74" s="44">
        <f t="shared" si="82"/>
        <v>0</v>
      </c>
      <c r="Y74" s="45">
        <f t="shared" si="83"/>
        <v>0</v>
      </c>
      <c r="Z74" s="46" t="s">
        <v>0</v>
      </c>
      <c r="AA74" s="39">
        <v>1</v>
      </c>
      <c r="AB74" s="47">
        <f t="shared" si="84"/>
        <v>0</v>
      </c>
      <c r="AC74" s="39">
        <v>1</v>
      </c>
      <c r="AD74" s="47">
        <f t="shared" si="85"/>
        <v>0</v>
      </c>
      <c r="AE74" s="39">
        <v>1</v>
      </c>
      <c r="AF74" s="47">
        <f t="shared" si="86"/>
        <v>0</v>
      </c>
      <c r="AG74" s="188"/>
      <c r="AH74" s="194">
        <f t="shared" si="88"/>
        <v>3</v>
      </c>
      <c r="AI74" s="49">
        <f t="shared" si="89"/>
        <v>0</v>
      </c>
      <c r="AJ74" s="50">
        <f t="shared" si="90"/>
        <v>0</v>
      </c>
      <c r="AK74" s="188"/>
      <c r="AL74" s="194">
        <f t="shared" si="91"/>
        <v>3</v>
      </c>
      <c r="AM74" s="49">
        <f t="shared" si="92"/>
        <v>0</v>
      </c>
      <c r="AN74" s="50">
        <f t="shared" si="93"/>
        <v>0</v>
      </c>
      <c r="AO74" s="62"/>
      <c r="AP74" s="49">
        <f t="shared" si="94"/>
        <v>0</v>
      </c>
      <c r="AQ74" s="50">
        <f t="shared" si="95"/>
        <v>0</v>
      </c>
      <c r="AR74" s="62"/>
      <c r="AS74" s="49">
        <f t="shared" si="96"/>
        <v>0</v>
      </c>
      <c r="AT74" s="50">
        <f t="shared" si="97"/>
        <v>0</v>
      </c>
      <c r="AU74" s="62"/>
      <c r="AV74" s="49">
        <f t="shared" si="98"/>
        <v>0</v>
      </c>
      <c r="AW74" s="50">
        <f t="shared" si="99"/>
        <v>0</v>
      </c>
      <c r="AX74" s="62"/>
      <c r="AY74" s="49">
        <f t="shared" si="100"/>
        <v>0</v>
      </c>
      <c r="AZ74" s="50">
        <f t="shared" si="101"/>
        <v>0</v>
      </c>
      <c r="BA74" s="62"/>
      <c r="BB74" s="49">
        <f t="shared" si="102"/>
        <v>0</v>
      </c>
      <c r="BC74" s="50">
        <f t="shared" si="103"/>
        <v>0</v>
      </c>
      <c r="BD74" s="51">
        <f t="shared" si="87"/>
        <v>0</v>
      </c>
    </row>
    <row r="75" spans="1:56" hidden="1">
      <c r="A75" s="32"/>
      <c r="B75" s="169"/>
      <c r="C75" s="170"/>
      <c r="D75" s="34"/>
      <c r="E75" s="35"/>
      <c r="F75" s="36"/>
      <c r="G75" s="73"/>
      <c r="H75" s="72"/>
      <c r="I75" s="74">
        <f>IF(H75=Tablas!$B$5,Tablas!$C$5,VLOOKUP(H75,Tablas!$B$5:$D$40,2,FALSE))</f>
        <v>1</v>
      </c>
      <c r="J75" s="71">
        <f>IF(I75=0,"",VLOOKUP(I75,Tablas!$C$5:$D$40,2,FALSE))</f>
        <v>0</v>
      </c>
      <c r="K75" s="37" t="str">
        <f t="shared" si="79"/>
        <v>0</v>
      </c>
      <c r="L75" s="38">
        <f t="shared" si="37"/>
        <v>0</v>
      </c>
      <c r="M75" s="38">
        <f t="shared" si="38"/>
        <v>0</v>
      </c>
      <c r="N75" s="38">
        <f t="shared" si="39"/>
        <v>0</v>
      </c>
      <c r="O75" s="38">
        <f t="shared" si="40"/>
        <v>0</v>
      </c>
      <c r="P75" s="38">
        <f t="shared" si="41"/>
        <v>0</v>
      </c>
      <c r="Q75" s="39">
        <v>1</v>
      </c>
      <c r="R75" s="40">
        <f t="shared" si="69"/>
        <v>0</v>
      </c>
      <c r="S75" s="39">
        <v>1</v>
      </c>
      <c r="T75" s="41">
        <f t="shared" si="70"/>
        <v>0</v>
      </c>
      <c r="U75" s="42">
        <f t="shared" si="80"/>
        <v>0</v>
      </c>
      <c r="V75" s="43">
        <f t="shared" si="81"/>
        <v>0</v>
      </c>
      <c r="W75" s="193">
        <v>12</v>
      </c>
      <c r="X75" s="44">
        <f t="shared" si="82"/>
        <v>0</v>
      </c>
      <c r="Y75" s="45">
        <f t="shared" si="83"/>
        <v>0</v>
      </c>
      <c r="Z75" s="46" t="s">
        <v>0</v>
      </c>
      <c r="AA75" s="39">
        <v>1</v>
      </c>
      <c r="AB75" s="47">
        <f t="shared" si="84"/>
        <v>0</v>
      </c>
      <c r="AC75" s="39">
        <v>1</v>
      </c>
      <c r="AD75" s="47">
        <f t="shared" si="85"/>
        <v>0</v>
      </c>
      <c r="AE75" s="39">
        <v>1</v>
      </c>
      <c r="AF75" s="47">
        <f t="shared" si="86"/>
        <v>0</v>
      </c>
      <c r="AG75" s="188"/>
      <c r="AH75" s="194">
        <f t="shared" si="88"/>
        <v>3</v>
      </c>
      <c r="AI75" s="49">
        <f t="shared" si="89"/>
        <v>0</v>
      </c>
      <c r="AJ75" s="50">
        <f t="shared" si="90"/>
        <v>0</v>
      </c>
      <c r="AK75" s="188"/>
      <c r="AL75" s="194">
        <f t="shared" si="91"/>
        <v>3</v>
      </c>
      <c r="AM75" s="49">
        <f t="shared" si="92"/>
        <v>0</v>
      </c>
      <c r="AN75" s="50">
        <f t="shared" si="93"/>
        <v>0</v>
      </c>
      <c r="AO75" s="62"/>
      <c r="AP75" s="49">
        <f t="shared" si="94"/>
        <v>0</v>
      </c>
      <c r="AQ75" s="50">
        <f t="shared" si="95"/>
        <v>0</v>
      </c>
      <c r="AR75" s="62"/>
      <c r="AS75" s="49">
        <f t="shared" si="96"/>
        <v>0</v>
      </c>
      <c r="AT75" s="50">
        <f t="shared" si="97"/>
        <v>0</v>
      </c>
      <c r="AU75" s="62"/>
      <c r="AV75" s="49">
        <f t="shared" si="98"/>
        <v>0</v>
      </c>
      <c r="AW75" s="50">
        <f t="shared" si="99"/>
        <v>0</v>
      </c>
      <c r="AX75" s="62"/>
      <c r="AY75" s="49">
        <f t="shared" si="100"/>
        <v>0</v>
      </c>
      <c r="AZ75" s="50">
        <f t="shared" si="101"/>
        <v>0</v>
      </c>
      <c r="BA75" s="62"/>
      <c r="BB75" s="49">
        <f t="shared" si="102"/>
        <v>0</v>
      </c>
      <c r="BC75" s="50">
        <f t="shared" si="103"/>
        <v>0</v>
      </c>
      <c r="BD75" s="51">
        <f t="shared" si="87"/>
        <v>0</v>
      </c>
    </row>
    <row r="76" spans="1:56" hidden="1">
      <c r="A76" s="32"/>
      <c r="B76" s="169"/>
      <c r="C76" s="170"/>
      <c r="D76" s="34"/>
      <c r="E76" s="35"/>
      <c r="F76" s="36"/>
      <c r="G76" s="73"/>
      <c r="H76" s="72"/>
      <c r="I76" s="74">
        <f>IF(H76=Tablas!$B$5,Tablas!$C$5,VLOOKUP(H76,Tablas!$B$5:$D$40,2,FALSE))</f>
        <v>1</v>
      </c>
      <c r="J76" s="71">
        <f>IF(I76=0,"",VLOOKUP(I76,Tablas!$C$5:$D$40,2,FALSE))</f>
        <v>0</v>
      </c>
      <c r="K76" s="37" t="str">
        <f t="shared" ref="K76:K92" si="104">IF(G76=0,"0",F76/G76)</f>
        <v>0</v>
      </c>
      <c r="L76" s="38">
        <f t="shared" si="37"/>
        <v>0</v>
      </c>
      <c r="M76" s="38">
        <f t="shared" si="38"/>
        <v>0</v>
      </c>
      <c r="N76" s="38">
        <f t="shared" si="39"/>
        <v>0</v>
      </c>
      <c r="O76" s="38">
        <f t="shared" si="40"/>
        <v>0</v>
      </c>
      <c r="P76" s="38">
        <f t="shared" si="41"/>
        <v>0</v>
      </c>
      <c r="Q76" s="39">
        <v>1</v>
      </c>
      <c r="R76" s="40">
        <f t="shared" si="69"/>
        <v>0</v>
      </c>
      <c r="S76" s="39">
        <v>1</v>
      </c>
      <c r="T76" s="41">
        <f t="shared" si="70"/>
        <v>0</v>
      </c>
      <c r="U76" s="42">
        <f t="shared" ref="U76:U92" si="105">SUM(+L76+M76+N76+O76+P76+R76+T76)</f>
        <v>0</v>
      </c>
      <c r="V76" s="43">
        <f t="shared" ref="V76:V92" si="106">+U76*4.345</f>
        <v>0</v>
      </c>
      <c r="W76" s="193">
        <v>12</v>
      </c>
      <c r="X76" s="44">
        <f t="shared" ref="X76:X92" si="107">IF(V76="","",$X$4*V76)</f>
        <v>0</v>
      </c>
      <c r="Y76" s="45">
        <f t="shared" ref="Y76:Y92" si="108">ROUND(J76/4.3452380952381,1)</f>
        <v>0</v>
      </c>
      <c r="Z76" s="46" t="s">
        <v>0</v>
      </c>
      <c r="AA76" s="39">
        <v>1</v>
      </c>
      <c r="AB76" s="47">
        <f t="shared" ref="AB76:AB92" si="109">+IF($Z76="M",$U76,IF($Z76="MT",$U76/2,IF(Z76="MN",$U76/2,IF($Z76="MTN",$U76/3,0))))*AA76</f>
        <v>0</v>
      </c>
      <c r="AC76" s="39">
        <v>1</v>
      </c>
      <c r="AD76" s="47">
        <f t="shared" ref="AD76:AD92" si="110">+IF($Z76="T",$U76,IF($Z76="MT",$U76/2,IF($Z76="TN",$U76/2,IF($Z76="MTN",$U76/3,0))))*AC76</f>
        <v>0</v>
      </c>
      <c r="AE76" s="39">
        <v>1</v>
      </c>
      <c r="AF76" s="47">
        <f t="shared" ref="AF76:AF92" si="111">+IF($Z76="N",$U76,IF($Z76="MN",$U76/2,IF($Z76="TN",$U76/2,IF($Z76="MTN",$U76/3,0))))*AE76</f>
        <v>0</v>
      </c>
      <c r="AG76" s="188"/>
      <c r="AH76" s="194">
        <f t="shared" si="88"/>
        <v>3</v>
      </c>
      <c r="AI76" s="49">
        <f t="shared" si="89"/>
        <v>0</v>
      </c>
      <c r="AJ76" s="50">
        <f t="shared" si="90"/>
        <v>0</v>
      </c>
      <c r="AK76" s="188"/>
      <c r="AL76" s="194">
        <f t="shared" si="91"/>
        <v>3</v>
      </c>
      <c r="AM76" s="49">
        <f t="shared" si="92"/>
        <v>0</v>
      </c>
      <c r="AN76" s="50">
        <f t="shared" si="93"/>
        <v>0</v>
      </c>
      <c r="AO76" s="62"/>
      <c r="AP76" s="49">
        <f t="shared" si="94"/>
        <v>0</v>
      </c>
      <c r="AQ76" s="50">
        <f t="shared" si="95"/>
        <v>0</v>
      </c>
      <c r="AR76" s="62"/>
      <c r="AS76" s="49">
        <f t="shared" si="96"/>
        <v>0</v>
      </c>
      <c r="AT76" s="50">
        <f t="shared" si="97"/>
        <v>0</v>
      </c>
      <c r="AU76" s="62"/>
      <c r="AV76" s="49">
        <f t="shared" si="98"/>
        <v>0</v>
      </c>
      <c r="AW76" s="50">
        <f t="shared" si="99"/>
        <v>0</v>
      </c>
      <c r="AX76" s="62"/>
      <c r="AY76" s="49">
        <f t="shared" si="100"/>
        <v>0</v>
      </c>
      <c r="AZ76" s="50">
        <f t="shared" si="101"/>
        <v>0</v>
      </c>
      <c r="BA76" s="62"/>
      <c r="BB76" s="49">
        <f t="shared" si="102"/>
        <v>0</v>
      </c>
      <c r="BC76" s="50">
        <f t="shared" si="103"/>
        <v>0</v>
      </c>
      <c r="BD76" s="51">
        <f t="shared" ref="BD76:BD92" si="112">+AJ76+AN76+AQ76+AT76+AW76+AZ76+BC76</f>
        <v>0</v>
      </c>
    </row>
    <row r="77" spans="1:56" hidden="1">
      <c r="A77" s="32"/>
      <c r="B77" s="169"/>
      <c r="C77" s="170"/>
      <c r="D77" s="34"/>
      <c r="E77" s="35"/>
      <c r="F77" s="36"/>
      <c r="G77" s="73"/>
      <c r="H77" s="72"/>
      <c r="I77" s="74">
        <f>IF(H77=Tablas!$B$5,Tablas!$C$5,VLOOKUP(H77,Tablas!$B$5:$D$40,2,FALSE))</f>
        <v>1</v>
      </c>
      <c r="J77" s="71">
        <f>IF(I77=0,"",VLOOKUP(I77,Tablas!$C$5:$D$40,2,FALSE))</f>
        <v>0</v>
      </c>
      <c r="K77" s="37" t="str">
        <f t="shared" si="104"/>
        <v>0</v>
      </c>
      <c r="L77" s="38">
        <f t="shared" si="37"/>
        <v>0</v>
      </c>
      <c r="M77" s="38">
        <f t="shared" si="38"/>
        <v>0</v>
      </c>
      <c r="N77" s="38">
        <f t="shared" si="39"/>
        <v>0</v>
      </c>
      <c r="O77" s="38">
        <f t="shared" si="40"/>
        <v>0</v>
      </c>
      <c r="P77" s="38">
        <f t="shared" si="41"/>
        <v>0</v>
      </c>
      <c r="Q77" s="39">
        <v>1</v>
      </c>
      <c r="R77" s="40">
        <f t="shared" si="69"/>
        <v>0</v>
      </c>
      <c r="S77" s="39">
        <v>1</v>
      </c>
      <c r="T77" s="41">
        <f t="shared" si="70"/>
        <v>0</v>
      </c>
      <c r="U77" s="42">
        <f t="shared" si="105"/>
        <v>0</v>
      </c>
      <c r="V77" s="43">
        <f t="shared" si="106"/>
        <v>0</v>
      </c>
      <c r="W77" s="193">
        <v>12</v>
      </c>
      <c r="X77" s="44">
        <f t="shared" si="107"/>
        <v>0</v>
      </c>
      <c r="Y77" s="45">
        <f t="shared" si="108"/>
        <v>0</v>
      </c>
      <c r="Z77" s="46" t="s">
        <v>0</v>
      </c>
      <c r="AA77" s="39">
        <v>1</v>
      </c>
      <c r="AB77" s="47">
        <f t="shared" si="109"/>
        <v>0</v>
      </c>
      <c r="AC77" s="39">
        <v>1</v>
      </c>
      <c r="AD77" s="47">
        <f t="shared" si="110"/>
        <v>0</v>
      </c>
      <c r="AE77" s="39">
        <v>1</v>
      </c>
      <c r="AF77" s="47">
        <f t="shared" si="111"/>
        <v>0</v>
      </c>
      <c r="AG77" s="188"/>
      <c r="AH77" s="194">
        <f t="shared" si="88"/>
        <v>3</v>
      </c>
      <c r="AI77" s="49">
        <f t="shared" si="89"/>
        <v>0</v>
      </c>
      <c r="AJ77" s="50">
        <f t="shared" si="90"/>
        <v>0</v>
      </c>
      <c r="AK77" s="188"/>
      <c r="AL77" s="194">
        <f t="shared" si="91"/>
        <v>3</v>
      </c>
      <c r="AM77" s="49">
        <f t="shared" si="92"/>
        <v>0</v>
      </c>
      <c r="AN77" s="50">
        <f t="shared" si="93"/>
        <v>0</v>
      </c>
      <c r="AO77" s="62"/>
      <c r="AP77" s="49">
        <f t="shared" si="94"/>
        <v>0</v>
      </c>
      <c r="AQ77" s="50">
        <f t="shared" si="95"/>
        <v>0</v>
      </c>
      <c r="AR77" s="62"/>
      <c r="AS77" s="49">
        <f t="shared" si="96"/>
        <v>0</v>
      </c>
      <c r="AT77" s="50">
        <f t="shared" si="97"/>
        <v>0</v>
      </c>
      <c r="AU77" s="62"/>
      <c r="AV77" s="49">
        <f t="shared" si="98"/>
        <v>0</v>
      </c>
      <c r="AW77" s="50">
        <f t="shared" si="99"/>
        <v>0</v>
      </c>
      <c r="AX77" s="62"/>
      <c r="AY77" s="49">
        <f t="shared" si="100"/>
        <v>0</v>
      </c>
      <c r="AZ77" s="50">
        <f t="shared" si="101"/>
        <v>0</v>
      </c>
      <c r="BA77" s="62"/>
      <c r="BB77" s="49">
        <f t="shared" si="102"/>
        <v>0</v>
      </c>
      <c r="BC77" s="50">
        <f t="shared" si="103"/>
        <v>0</v>
      </c>
      <c r="BD77" s="51">
        <f t="shared" si="112"/>
        <v>0</v>
      </c>
    </row>
    <row r="78" spans="1:56" hidden="1">
      <c r="A78" s="32"/>
      <c r="B78" s="169"/>
      <c r="C78" s="170"/>
      <c r="D78" s="34"/>
      <c r="E78" s="35"/>
      <c r="F78" s="36"/>
      <c r="G78" s="73"/>
      <c r="H78" s="72"/>
      <c r="I78" s="74">
        <f>IF(H78=Tablas!$B$5,Tablas!$C$5,VLOOKUP(H78,Tablas!$B$5:$D$40,2,FALSE))</f>
        <v>1</v>
      </c>
      <c r="J78" s="71">
        <f>IF(I78=0,"",VLOOKUP(I78,Tablas!$C$5:$D$40,2,FALSE))</f>
        <v>0</v>
      </c>
      <c r="K78" s="37" t="str">
        <f t="shared" si="104"/>
        <v>0</v>
      </c>
      <c r="L78" s="38">
        <f t="shared" si="37"/>
        <v>0</v>
      </c>
      <c r="M78" s="38">
        <f t="shared" si="38"/>
        <v>0</v>
      </c>
      <c r="N78" s="38">
        <f t="shared" si="39"/>
        <v>0</v>
      </c>
      <c r="O78" s="38">
        <f t="shared" si="40"/>
        <v>0</v>
      </c>
      <c r="P78" s="38">
        <f t="shared" si="41"/>
        <v>0</v>
      </c>
      <c r="Q78" s="39">
        <v>1</v>
      </c>
      <c r="R78" s="40">
        <f t="shared" si="69"/>
        <v>0</v>
      </c>
      <c r="S78" s="39">
        <v>1</v>
      </c>
      <c r="T78" s="41">
        <f t="shared" si="70"/>
        <v>0</v>
      </c>
      <c r="U78" s="42">
        <f t="shared" si="105"/>
        <v>0</v>
      </c>
      <c r="V78" s="43">
        <f t="shared" si="106"/>
        <v>0</v>
      </c>
      <c r="W78" s="193">
        <v>12</v>
      </c>
      <c r="X78" s="44">
        <f t="shared" si="107"/>
        <v>0</v>
      </c>
      <c r="Y78" s="45">
        <f t="shared" si="108"/>
        <v>0</v>
      </c>
      <c r="Z78" s="46" t="s">
        <v>0</v>
      </c>
      <c r="AA78" s="39">
        <v>1</v>
      </c>
      <c r="AB78" s="47">
        <f t="shared" si="109"/>
        <v>0</v>
      </c>
      <c r="AC78" s="39">
        <v>1</v>
      </c>
      <c r="AD78" s="47">
        <f t="shared" si="110"/>
        <v>0</v>
      </c>
      <c r="AE78" s="39">
        <v>1</v>
      </c>
      <c r="AF78" s="47">
        <f t="shared" si="111"/>
        <v>0</v>
      </c>
      <c r="AG78" s="188"/>
      <c r="AH78" s="194">
        <f t="shared" si="88"/>
        <v>3</v>
      </c>
      <c r="AI78" s="49">
        <f t="shared" si="89"/>
        <v>0</v>
      </c>
      <c r="AJ78" s="50">
        <f t="shared" si="90"/>
        <v>0</v>
      </c>
      <c r="AK78" s="188"/>
      <c r="AL78" s="194">
        <f t="shared" si="91"/>
        <v>3</v>
      </c>
      <c r="AM78" s="49">
        <f t="shared" si="92"/>
        <v>0</v>
      </c>
      <c r="AN78" s="50">
        <f t="shared" si="93"/>
        <v>0</v>
      </c>
      <c r="AO78" s="62"/>
      <c r="AP78" s="49">
        <f t="shared" si="94"/>
        <v>0</v>
      </c>
      <c r="AQ78" s="50">
        <f t="shared" si="95"/>
        <v>0</v>
      </c>
      <c r="AR78" s="62"/>
      <c r="AS78" s="49">
        <f t="shared" si="96"/>
        <v>0</v>
      </c>
      <c r="AT78" s="50">
        <f t="shared" si="97"/>
        <v>0</v>
      </c>
      <c r="AU78" s="62"/>
      <c r="AV78" s="49">
        <f t="shared" si="98"/>
        <v>0</v>
      </c>
      <c r="AW78" s="50">
        <f t="shared" si="99"/>
        <v>0</v>
      </c>
      <c r="AX78" s="62"/>
      <c r="AY78" s="49">
        <f t="shared" si="100"/>
        <v>0</v>
      </c>
      <c r="AZ78" s="50">
        <f t="shared" si="101"/>
        <v>0</v>
      </c>
      <c r="BA78" s="62"/>
      <c r="BB78" s="49">
        <f t="shared" si="102"/>
        <v>0</v>
      </c>
      <c r="BC78" s="50">
        <f t="shared" si="103"/>
        <v>0</v>
      </c>
      <c r="BD78" s="51">
        <f t="shared" si="112"/>
        <v>0</v>
      </c>
    </row>
    <row r="79" spans="1:56" hidden="1">
      <c r="A79" s="32"/>
      <c r="B79" s="169"/>
      <c r="C79" s="170"/>
      <c r="D79" s="34"/>
      <c r="E79" s="35"/>
      <c r="F79" s="36"/>
      <c r="G79" s="73"/>
      <c r="H79" s="72"/>
      <c r="I79" s="74">
        <f>IF(H79=Tablas!$B$5,Tablas!$C$5,VLOOKUP(H79,Tablas!$B$5:$D$40,2,FALSE))</f>
        <v>1</v>
      </c>
      <c r="J79" s="71">
        <f>IF(I79=0,"",VLOOKUP(I79,Tablas!$C$5:$D$40,2,FALSE))</f>
        <v>0</v>
      </c>
      <c r="K79" s="37" t="str">
        <f t="shared" si="104"/>
        <v>0</v>
      </c>
      <c r="L79" s="38">
        <f t="shared" si="37"/>
        <v>0</v>
      </c>
      <c r="M79" s="38">
        <f t="shared" si="38"/>
        <v>0</v>
      </c>
      <c r="N79" s="38">
        <f t="shared" si="39"/>
        <v>0</v>
      </c>
      <c r="O79" s="38">
        <f t="shared" si="40"/>
        <v>0</v>
      </c>
      <c r="P79" s="38">
        <f t="shared" si="41"/>
        <v>0</v>
      </c>
      <c r="Q79" s="39">
        <v>1</v>
      </c>
      <c r="R79" s="40">
        <f t="shared" si="69"/>
        <v>0</v>
      </c>
      <c r="S79" s="39">
        <v>1</v>
      </c>
      <c r="T79" s="41">
        <f t="shared" si="70"/>
        <v>0</v>
      </c>
      <c r="U79" s="42">
        <f t="shared" si="105"/>
        <v>0</v>
      </c>
      <c r="V79" s="43">
        <f t="shared" si="106"/>
        <v>0</v>
      </c>
      <c r="W79" s="193">
        <v>12</v>
      </c>
      <c r="X79" s="44">
        <f t="shared" si="107"/>
        <v>0</v>
      </c>
      <c r="Y79" s="45">
        <f t="shared" si="108"/>
        <v>0</v>
      </c>
      <c r="Z79" s="46" t="s">
        <v>0</v>
      </c>
      <c r="AA79" s="39">
        <v>1</v>
      </c>
      <c r="AB79" s="47">
        <f t="shared" si="109"/>
        <v>0</v>
      </c>
      <c r="AC79" s="39">
        <v>1</v>
      </c>
      <c r="AD79" s="47">
        <f t="shared" si="110"/>
        <v>0</v>
      </c>
      <c r="AE79" s="39">
        <v>1</v>
      </c>
      <c r="AF79" s="47">
        <f t="shared" si="111"/>
        <v>0</v>
      </c>
      <c r="AG79" s="188"/>
      <c r="AH79" s="194">
        <f t="shared" si="88"/>
        <v>3</v>
      </c>
      <c r="AI79" s="49">
        <f t="shared" si="89"/>
        <v>0</v>
      </c>
      <c r="AJ79" s="50">
        <f t="shared" si="90"/>
        <v>0</v>
      </c>
      <c r="AK79" s="188"/>
      <c r="AL79" s="194">
        <f t="shared" si="91"/>
        <v>3</v>
      </c>
      <c r="AM79" s="49">
        <f t="shared" si="92"/>
        <v>0</v>
      </c>
      <c r="AN79" s="50">
        <f t="shared" si="93"/>
        <v>0</v>
      </c>
      <c r="AO79" s="62"/>
      <c r="AP79" s="49">
        <f t="shared" si="94"/>
        <v>0</v>
      </c>
      <c r="AQ79" s="50">
        <f t="shared" si="95"/>
        <v>0</v>
      </c>
      <c r="AR79" s="62"/>
      <c r="AS79" s="49">
        <f t="shared" si="96"/>
        <v>0</v>
      </c>
      <c r="AT79" s="50">
        <f t="shared" si="97"/>
        <v>0</v>
      </c>
      <c r="AU79" s="62"/>
      <c r="AV79" s="49">
        <f t="shared" si="98"/>
        <v>0</v>
      </c>
      <c r="AW79" s="50">
        <f t="shared" si="99"/>
        <v>0</v>
      </c>
      <c r="AX79" s="62"/>
      <c r="AY79" s="49">
        <f t="shared" si="100"/>
        <v>0</v>
      </c>
      <c r="AZ79" s="50">
        <f t="shared" si="101"/>
        <v>0</v>
      </c>
      <c r="BA79" s="62"/>
      <c r="BB79" s="49">
        <f t="shared" si="102"/>
        <v>0</v>
      </c>
      <c r="BC79" s="50">
        <f t="shared" si="103"/>
        <v>0</v>
      </c>
      <c r="BD79" s="51">
        <f t="shared" si="112"/>
        <v>0</v>
      </c>
    </row>
    <row r="80" spans="1:56" hidden="1">
      <c r="A80" s="32"/>
      <c r="B80" s="169"/>
      <c r="C80" s="170"/>
      <c r="D80" s="34"/>
      <c r="E80" s="35"/>
      <c r="F80" s="36"/>
      <c r="G80" s="73"/>
      <c r="H80" s="72"/>
      <c r="I80" s="74">
        <f>IF(H80=Tablas!$B$5,Tablas!$C$5,VLOOKUP(H80,Tablas!$B$5:$D$40,2,FALSE))</f>
        <v>1</v>
      </c>
      <c r="J80" s="71">
        <f>IF(I80=0,"",VLOOKUP(I80,Tablas!$C$5:$D$40,2,FALSE))</f>
        <v>0</v>
      </c>
      <c r="K80" s="37" t="str">
        <f t="shared" si="104"/>
        <v>0</v>
      </c>
      <c r="L80" s="38">
        <f t="shared" si="37"/>
        <v>0</v>
      </c>
      <c r="M80" s="38">
        <f t="shared" si="38"/>
        <v>0</v>
      </c>
      <c r="N80" s="38">
        <f t="shared" si="39"/>
        <v>0</v>
      </c>
      <c r="O80" s="38">
        <f t="shared" si="40"/>
        <v>0</v>
      </c>
      <c r="P80" s="38">
        <f t="shared" si="41"/>
        <v>0</v>
      </c>
      <c r="Q80" s="39">
        <v>1</v>
      </c>
      <c r="R80" s="40">
        <f t="shared" si="69"/>
        <v>0</v>
      </c>
      <c r="S80" s="39">
        <v>1</v>
      </c>
      <c r="T80" s="41">
        <f t="shared" si="70"/>
        <v>0</v>
      </c>
      <c r="U80" s="42">
        <f t="shared" si="105"/>
        <v>0</v>
      </c>
      <c r="V80" s="43">
        <f t="shared" si="106"/>
        <v>0</v>
      </c>
      <c r="W80" s="193">
        <v>12</v>
      </c>
      <c r="X80" s="44">
        <f t="shared" si="107"/>
        <v>0</v>
      </c>
      <c r="Y80" s="45">
        <f t="shared" si="108"/>
        <v>0</v>
      </c>
      <c r="Z80" s="46" t="s">
        <v>0</v>
      </c>
      <c r="AA80" s="39">
        <v>1</v>
      </c>
      <c r="AB80" s="47">
        <f t="shared" si="109"/>
        <v>0</v>
      </c>
      <c r="AC80" s="39">
        <v>1</v>
      </c>
      <c r="AD80" s="47">
        <f t="shared" si="110"/>
        <v>0</v>
      </c>
      <c r="AE80" s="39">
        <v>1</v>
      </c>
      <c r="AF80" s="47">
        <f t="shared" si="111"/>
        <v>0</v>
      </c>
      <c r="AG80" s="188"/>
      <c r="AH80" s="194">
        <f t="shared" si="88"/>
        <v>3</v>
      </c>
      <c r="AI80" s="49">
        <f t="shared" si="89"/>
        <v>0</v>
      </c>
      <c r="AJ80" s="50">
        <f t="shared" si="90"/>
        <v>0</v>
      </c>
      <c r="AK80" s="188"/>
      <c r="AL80" s="194">
        <f t="shared" si="91"/>
        <v>3</v>
      </c>
      <c r="AM80" s="49">
        <f t="shared" si="92"/>
        <v>0</v>
      </c>
      <c r="AN80" s="50">
        <f t="shared" si="93"/>
        <v>0</v>
      </c>
      <c r="AO80" s="62"/>
      <c r="AP80" s="49">
        <f t="shared" si="94"/>
        <v>0</v>
      </c>
      <c r="AQ80" s="50">
        <f t="shared" si="95"/>
        <v>0</v>
      </c>
      <c r="AR80" s="62"/>
      <c r="AS80" s="49">
        <f t="shared" si="96"/>
        <v>0</v>
      </c>
      <c r="AT80" s="50">
        <f t="shared" si="97"/>
        <v>0</v>
      </c>
      <c r="AU80" s="62"/>
      <c r="AV80" s="49">
        <f t="shared" si="98"/>
        <v>0</v>
      </c>
      <c r="AW80" s="50">
        <f t="shared" si="99"/>
        <v>0</v>
      </c>
      <c r="AX80" s="62"/>
      <c r="AY80" s="49">
        <f t="shared" si="100"/>
        <v>0</v>
      </c>
      <c r="AZ80" s="50">
        <f t="shared" si="101"/>
        <v>0</v>
      </c>
      <c r="BA80" s="62"/>
      <c r="BB80" s="49">
        <f t="shared" si="102"/>
        <v>0</v>
      </c>
      <c r="BC80" s="50">
        <f t="shared" si="103"/>
        <v>0</v>
      </c>
      <c r="BD80" s="51">
        <f t="shared" si="112"/>
        <v>0</v>
      </c>
    </row>
    <row r="81" spans="1:56" hidden="1">
      <c r="A81" s="32"/>
      <c r="B81" s="169"/>
      <c r="C81" s="170"/>
      <c r="D81" s="34"/>
      <c r="E81" s="35"/>
      <c r="F81" s="36"/>
      <c r="G81" s="73"/>
      <c r="H81" s="72"/>
      <c r="I81" s="74">
        <f>IF(H81=Tablas!$B$5,Tablas!$C$5,VLOOKUP(H81,Tablas!$B$5:$D$40,2,FALSE))</f>
        <v>1</v>
      </c>
      <c r="J81" s="71">
        <f>IF(I81=0,"",VLOOKUP(I81,Tablas!$C$5:$D$40,2,FALSE))</f>
        <v>0</v>
      </c>
      <c r="K81" s="37" t="str">
        <f t="shared" si="104"/>
        <v>0</v>
      </c>
      <c r="L81" s="38">
        <f t="shared" si="37"/>
        <v>0</v>
      </c>
      <c r="M81" s="38">
        <f t="shared" si="38"/>
        <v>0</v>
      </c>
      <c r="N81" s="38">
        <f t="shared" si="39"/>
        <v>0</v>
      </c>
      <c r="O81" s="38">
        <f t="shared" si="40"/>
        <v>0</v>
      </c>
      <c r="P81" s="38">
        <f t="shared" si="41"/>
        <v>0</v>
      </c>
      <c r="Q81" s="39">
        <v>1</v>
      </c>
      <c r="R81" s="40">
        <f t="shared" si="69"/>
        <v>0</v>
      </c>
      <c r="S81" s="39">
        <v>1</v>
      </c>
      <c r="T81" s="41">
        <f t="shared" si="70"/>
        <v>0</v>
      </c>
      <c r="U81" s="42">
        <f t="shared" si="105"/>
        <v>0</v>
      </c>
      <c r="V81" s="43">
        <f t="shared" si="106"/>
        <v>0</v>
      </c>
      <c r="W81" s="193">
        <v>12</v>
      </c>
      <c r="X81" s="44">
        <f t="shared" si="107"/>
        <v>0</v>
      </c>
      <c r="Y81" s="45">
        <f t="shared" si="108"/>
        <v>0</v>
      </c>
      <c r="Z81" s="46" t="s">
        <v>0</v>
      </c>
      <c r="AA81" s="39">
        <v>1</v>
      </c>
      <c r="AB81" s="47">
        <f t="shared" si="109"/>
        <v>0</v>
      </c>
      <c r="AC81" s="39">
        <v>1</v>
      </c>
      <c r="AD81" s="47">
        <f t="shared" si="110"/>
        <v>0</v>
      </c>
      <c r="AE81" s="39">
        <v>1</v>
      </c>
      <c r="AF81" s="47">
        <f t="shared" si="111"/>
        <v>0</v>
      </c>
      <c r="AG81" s="188"/>
      <c r="AH81" s="194">
        <f t="shared" si="88"/>
        <v>3</v>
      </c>
      <c r="AI81" s="49">
        <f t="shared" si="89"/>
        <v>0</v>
      </c>
      <c r="AJ81" s="50">
        <f t="shared" si="90"/>
        <v>0</v>
      </c>
      <c r="AK81" s="188"/>
      <c r="AL81" s="194">
        <f t="shared" si="91"/>
        <v>3</v>
      </c>
      <c r="AM81" s="49">
        <f t="shared" si="92"/>
        <v>0</v>
      </c>
      <c r="AN81" s="50">
        <f t="shared" si="93"/>
        <v>0</v>
      </c>
      <c r="AO81" s="62"/>
      <c r="AP81" s="49">
        <f t="shared" si="94"/>
        <v>0</v>
      </c>
      <c r="AQ81" s="50">
        <f t="shared" si="95"/>
        <v>0</v>
      </c>
      <c r="AR81" s="62"/>
      <c r="AS81" s="49">
        <f t="shared" si="96"/>
        <v>0</v>
      </c>
      <c r="AT81" s="50">
        <f t="shared" si="97"/>
        <v>0</v>
      </c>
      <c r="AU81" s="62"/>
      <c r="AV81" s="49">
        <f t="shared" si="98"/>
        <v>0</v>
      </c>
      <c r="AW81" s="50">
        <f t="shared" si="99"/>
        <v>0</v>
      </c>
      <c r="AX81" s="62"/>
      <c r="AY81" s="49">
        <f t="shared" si="100"/>
        <v>0</v>
      </c>
      <c r="AZ81" s="50">
        <f t="shared" si="101"/>
        <v>0</v>
      </c>
      <c r="BA81" s="62"/>
      <c r="BB81" s="49">
        <f t="shared" si="102"/>
        <v>0</v>
      </c>
      <c r="BC81" s="50">
        <f t="shared" si="103"/>
        <v>0</v>
      </c>
      <c r="BD81" s="51">
        <f t="shared" si="112"/>
        <v>0</v>
      </c>
    </row>
    <row r="82" spans="1:56" hidden="1">
      <c r="A82" s="32"/>
      <c r="B82" s="169"/>
      <c r="C82" s="170"/>
      <c r="D82" s="34"/>
      <c r="E82" s="35"/>
      <c r="F82" s="36"/>
      <c r="G82" s="73"/>
      <c r="H82" s="72"/>
      <c r="I82" s="74">
        <f>IF(H82=Tablas!$B$5,Tablas!$C$5,VLOOKUP(H82,Tablas!$B$5:$D$40,2,FALSE))</f>
        <v>1</v>
      </c>
      <c r="J82" s="71">
        <f>IF(I82=0,"",VLOOKUP(I82,Tablas!$C$5:$D$40,2,FALSE))</f>
        <v>0</v>
      </c>
      <c r="K82" s="37" t="str">
        <f t="shared" si="104"/>
        <v>0</v>
      </c>
      <c r="L82" s="38">
        <f t="shared" si="37"/>
        <v>0</v>
      </c>
      <c r="M82" s="38">
        <f t="shared" si="38"/>
        <v>0</v>
      </c>
      <c r="N82" s="38">
        <f t="shared" si="39"/>
        <v>0</v>
      </c>
      <c r="O82" s="38">
        <f t="shared" si="40"/>
        <v>0</v>
      </c>
      <c r="P82" s="38">
        <f t="shared" si="41"/>
        <v>0</v>
      </c>
      <c r="Q82" s="39">
        <v>1</v>
      </c>
      <c r="R82" s="40">
        <f t="shared" si="69"/>
        <v>0</v>
      </c>
      <c r="S82" s="39">
        <v>1</v>
      </c>
      <c r="T82" s="41">
        <f t="shared" si="70"/>
        <v>0</v>
      </c>
      <c r="U82" s="42">
        <f t="shared" si="105"/>
        <v>0</v>
      </c>
      <c r="V82" s="43">
        <f t="shared" si="106"/>
        <v>0</v>
      </c>
      <c r="W82" s="193">
        <v>12</v>
      </c>
      <c r="X82" s="44">
        <f t="shared" si="107"/>
        <v>0</v>
      </c>
      <c r="Y82" s="45">
        <f t="shared" si="108"/>
        <v>0</v>
      </c>
      <c r="Z82" s="46" t="s">
        <v>0</v>
      </c>
      <c r="AA82" s="39">
        <v>1</v>
      </c>
      <c r="AB82" s="47">
        <f t="shared" si="109"/>
        <v>0</v>
      </c>
      <c r="AC82" s="39">
        <v>1</v>
      </c>
      <c r="AD82" s="47">
        <f t="shared" si="110"/>
        <v>0</v>
      </c>
      <c r="AE82" s="39">
        <v>1</v>
      </c>
      <c r="AF82" s="47">
        <f t="shared" si="111"/>
        <v>0</v>
      </c>
      <c r="AG82" s="188"/>
      <c r="AH82" s="194">
        <f t="shared" si="88"/>
        <v>3</v>
      </c>
      <c r="AI82" s="49">
        <f t="shared" si="89"/>
        <v>0</v>
      </c>
      <c r="AJ82" s="50">
        <f t="shared" si="90"/>
        <v>0</v>
      </c>
      <c r="AK82" s="188"/>
      <c r="AL82" s="194">
        <f t="shared" si="91"/>
        <v>3</v>
      </c>
      <c r="AM82" s="49">
        <f t="shared" si="92"/>
        <v>0</v>
      </c>
      <c r="AN82" s="50">
        <f t="shared" si="93"/>
        <v>0</v>
      </c>
      <c r="AO82" s="62"/>
      <c r="AP82" s="49">
        <f t="shared" si="94"/>
        <v>0</v>
      </c>
      <c r="AQ82" s="50">
        <f t="shared" si="95"/>
        <v>0</v>
      </c>
      <c r="AR82" s="62"/>
      <c r="AS82" s="49">
        <f t="shared" si="96"/>
        <v>0</v>
      </c>
      <c r="AT82" s="50">
        <f t="shared" si="97"/>
        <v>0</v>
      </c>
      <c r="AU82" s="62"/>
      <c r="AV82" s="49">
        <f t="shared" si="98"/>
        <v>0</v>
      </c>
      <c r="AW82" s="50">
        <f t="shared" si="99"/>
        <v>0</v>
      </c>
      <c r="AX82" s="62"/>
      <c r="AY82" s="49">
        <f t="shared" si="100"/>
        <v>0</v>
      </c>
      <c r="AZ82" s="50">
        <f t="shared" si="101"/>
        <v>0</v>
      </c>
      <c r="BA82" s="62"/>
      <c r="BB82" s="49">
        <f t="shared" si="102"/>
        <v>0</v>
      </c>
      <c r="BC82" s="50">
        <f t="shared" si="103"/>
        <v>0</v>
      </c>
      <c r="BD82" s="51">
        <f t="shared" si="112"/>
        <v>0</v>
      </c>
    </row>
    <row r="83" spans="1:56" hidden="1">
      <c r="A83" s="32"/>
      <c r="B83" s="169"/>
      <c r="C83" s="170"/>
      <c r="D83" s="34"/>
      <c r="E83" s="35"/>
      <c r="F83" s="36"/>
      <c r="G83" s="73"/>
      <c r="H83" s="72"/>
      <c r="I83" s="74">
        <f>IF(H83=Tablas!$B$5,Tablas!$C$5,VLOOKUP(H83,Tablas!$B$5:$D$40,2,FALSE))</f>
        <v>1</v>
      </c>
      <c r="J83" s="71">
        <f>IF(I83=0,"",VLOOKUP(I83,Tablas!$C$5:$D$40,2,FALSE))</f>
        <v>0</v>
      </c>
      <c r="K83" s="37" t="str">
        <f t="shared" si="104"/>
        <v>0</v>
      </c>
      <c r="L83" s="38">
        <f t="shared" si="37"/>
        <v>0</v>
      </c>
      <c r="M83" s="38">
        <f t="shared" si="38"/>
        <v>0</v>
      </c>
      <c r="N83" s="38">
        <f t="shared" si="39"/>
        <v>0</v>
      </c>
      <c r="O83" s="38">
        <f t="shared" si="40"/>
        <v>0</v>
      </c>
      <c r="P83" s="38">
        <f t="shared" si="41"/>
        <v>0</v>
      </c>
      <c r="Q83" s="39">
        <v>1</v>
      </c>
      <c r="R83" s="40">
        <f t="shared" si="69"/>
        <v>0</v>
      </c>
      <c r="S83" s="39">
        <v>1</v>
      </c>
      <c r="T83" s="41">
        <f t="shared" si="70"/>
        <v>0</v>
      </c>
      <c r="U83" s="42">
        <f t="shared" si="105"/>
        <v>0</v>
      </c>
      <c r="V83" s="43">
        <f t="shared" si="106"/>
        <v>0</v>
      </c>
      <c r="W83" s="193">
        <v>12</v>
      </c>
      <c r="X83" s="44">
        <f t="shared" si="107"/>
        <v>0</v>
      </c>
      <c r="Y83" s="45">
        <f t="shared" si="108"/>
        <v>0</v>
      </c>
      <c r="Z83" s="46" t="s">
        <v>0</v>
      </c>
      <c r="AA83" s="39">
        <v>1</v>
      </c>
      <c r="AB83" s="47">
        <f t="shared" si="109"/>
        <v>0</v>
      </c>
      <c r="AC83" s="39">
        <v>1</v>
      </c>
      <c r="AD83" s="47">
        <f t="shared" si="110"/>
        <v>0</v>
      </c>
      <c r="AE83" s="39">
        <v>1</v>
      </c>
      <c r="AF83" s="47">
        <f t="shared" si="111"/>
        <v>0</v>
      </c>
      <c r="AG83" s="188"/>
      <c r="AH83" s="194">
        <f t="shared" si="88"/>
        <v>3</v>
      </c>
      <c r="AI83" s="49">
        <f t="shared" si="89"/>
        <v>0</v>
      </c>
      <c r="AJ83" s="50">
        <f t="shared" si="90"/>
        <v>0</v>
      </c>
      <c r="AK83" s="188"/>
      <c r="AL83" s="194">
        <f t="shared" si="91"/>
        <v>3</v>
      </c>
      <c r="AM83" s="49">
        <f t="shared" si="92"/>
        <v>0</v>
      </c>
      <c r="AN83" s="50">
        <f t="shared" si="93"/>
        <v>0</v>
      </c>
      <c r="AO83" s="62"/>
      <c r="AP83" s="49">
        <f t="shared" si="94"/>
        <v>0</v>
      </c>
      <c r="AQ83" s="50">
        <f t="shared" si="95"/>
        <v>0</v>
      </c>
      <c r="AR83" s="62"/>
      <c r="AS83" s="49">
        <f t="shared" si="96"/>
        <v>0</v>
      </c>
      <c r="AT83" s="50">
        <f t="shared" si="97"/>
        <v>0</v>
      </c>
      <c r="AU83" s="62"/>
      <c r="AV83" s="49">
        <f t="shared" si="98"/>
        <v>0</v>
      </c>
      <c r="AW83" s="50">
        <f t="shared" si="99"/>
        <v>0</v>
      </c>
      <c r="AX83" s="62"/>
      <c r="AY83" s="49">
        <f t="shared" si="100"/>
        <v>0</v>
      </c>
      <c r="AZ83" s="50">
        <f t="shared" si="101"/>
        <v>0</v>
      </c>
      <c r="BA83" s="62"/>
      <c r="BB83" s="49">
        <f t="shared" si="102"/>
        <v>0</v>
      </c>
      <c r="BC83" s="50">
        <f t="shared" si="103"/>
        <v>0</v>
      </c>
      <c r="BD83" s="51">
        <f t="shared" si="112"/>
        <v>0</v>
      </c>
    </row>
    <row r="84" spans="1:56" hidden="1">
      <c r="A84" s="32"/>
      <c r="B84" s="169"/>
      <c r="C84" s="170"/>
      <c r="D84" s="34"/>
      <c r="E84" s="35"/>
      <c r="F84" s="36"/>
      <c r="G84" s="73"/>
      <c r="H84" s="72"/>
      <c r="I84" s="74">
        <f>IF(H84=Tablas!$B$5,Tablas!$C$5,VLOOKUP(H84,Tablas!$B$5:$D$40,2,FALSE))</f>
        <v>1</v>
      </c>
      <c r="J84" s="71">
        <f>IF(I84=0,"",VLOOKUP(I84,Tablas!$C$5:$D$40,2,FALSE))</f>
        <v>0</v>
      </c>
      <c r="K84" s="37" t="str">
        <f t="shared" si="104"/>
        <v>0</v>
      </c>
      <c r="L84" s="38">
        <f t="shared" si="37"/>
        <v>0</v>
      </c>
      <c r="M84" s="38">
        <f t="shared" si="38"/>
        <v>0</v>
      </c>
      <c r="N84" s="38">
        <f t="shared" si="39"/>
        <v>0</v>
      </c>
      <c r="O84" s="38">
        <f t="shared" si="40"/>
        <v>0</v>
      </c>
      <c r="P84" s="38">
        <f t="shared" si="41"/>
        <v>0</v>
      </c>
      <c r="Q84" s="39">
        <v>1</v>
      </c>
      <c r="R84" s="40">
        <f t="shared" si="69"/>
        <v>0</v>
      </c>
      <c r="S84" s="39">
        <v>1</v>
      </c>
      <c r="T84" s="41">
        <f t="shared" si="70"/>
        <v>0</v>
      </c>
      <c r="U84" s="42">
        <f t="shared" si="105"/>
        <v>0</v>
      </c>
      <c r="V84" s="43">
        <f t="shared" si="106"/>
        <v>0</v>
      </c>
      <c r="W84" s="193">
        <v>12</v>
      </c>
      <c r="X84" s="44">
        <f t="shared" si="107"/>
        <v>0</v>
      </c>
      <c r="Y84" s="45">
        <f t="shared" si="108"/>
        <v>0</v>
      </c>
      <c r="Z84" s="46" t="s">
        <v>0</v>
      </c>
      <c r="AA84" s="39">
        <v>1</v>
      </c>
      <c r="AB84" s="47">
        <f t="shared" si="109"/>
        <v>0</v>
      </c>
      <c r="AC84" s="39">
        <v>1</v>
      </c>
      <c r="AD84" s="47">
        <f t="shared" si="110"/>
        <v>0</v>
      </c>
      <c r="AE84" s="39">
        <v>1</v>
      </c>
      <c r="AF84" s="47">
        <f t="shared" si="111"/>
        <v>0</v>
      </c>
      <c r="AG84" s="188"/>
      <c r="AH84" s="194">
        <f t="shared" si="88"/>
        <v>3</v>
      </c>
      <c r="AI84" s="49">
        <f t="shared" si="89"/>
        <v>0</v>
      </c>
      <c r="AJ84" s="50">
        <f t="shared" si="90"/>
        <v>0</v>
      </c>
      <c r="AK84" s="188"/>
      <c r="AL84" s="194">
        <f t="shared" si="91"/>
        <v>3</v>
      </c>
      <c r="AM84" s="49">
        <f t="shared" si="92"/>
        <v>0</v>
      </c>
      <c r="AN84" s="50">
        <f t="shared" si="93"/>
        <v>0</v>
      </c>
      <c r="AO84" s="62"/>
      <c r="AP84" s="49">
        <f t="shared" si="94"/>
        <v>0</v>
      </c>
      <c r="AQ84" s="50">
        <f t="shared" si="95"/>
        <v>0</v>
      </c>
      <c r="AR84" s="62"/>
      <c r="AS84" s="49">
        <f t="shared" si="96"/>
        <v>0</v>
      </c>
      <c r="AT84" s="50">
        <f t="shared" si="97"/>
        <v>0</v>
      </c>
      <c r="AU84" s="62"/>
      <c r="AV84" s="49">
        <f t="shared" si="98"/>
        <v>0</v>
      </c>
      <c r="AW84" s="50">
        <f t="shared" si="99"/>
        <v>0</v>
      </c>
      <c r="AX84" s="62"/>
      <c r="AY84" s="49">
        <f t="shared" si="100"/>
        <v>0</v>
      </c>
      <c r="AZ84" s="50">
        <f t="shared" si="101"/>
        <v>0</v>
      </c>
      <c r="BA84" s="62"/>
      <c r="BB84" s="49">
        <f t="shared" si="102"/>
        <v>0</v>
      </c>
      <c r="BC84" s="50">
        <f t="shared" si="103"/>
        <v>0</v>
      </c>
      <c r="BD84" s="51">
        <f t="shared" si="112"/>
        <v>0</v>
      </c>
    </row>
    <row r="85" spans="1:56" hidden="1">
      <c r="A85" s="32"/>
      <c r="B85" s="169"/>
      <c r="C85" s="170"/>
      <c r="D85" s="34"/>
      <c r="E85" s="35"/>
      <c r="F85" s="36"/>
      <c r="G85" s="73"/>
      <c r="H85" s="72"/>
      <c r="I85" s="74">
        <f>IF(H85=Tablas!$B$5,Tablas!$C$5,VLOOKUP(H85,Tablas!$B$5:$D$40,2,FALSE))</f>
        <v>1</v>
      </c>
      <c r="J85" s="71">
        <f>IF(I85=0,"",VLOOKUP(I85,Tablas!$C$5:$D$40,2,FALSE))</f>
        <v>0</v>
      </c>
      <c r="K85" s="37" t="str">
        <f t="shared" si="104"/>
        <v>0</v>
      </c>
      <c r="L85" s="38">
        <f t="shared" si="37"/>
        <v>0</v>
      </c>
      <c r="M85" s="38">
        <f t="shared" si="38"/>
        <v>0</v>
      </c>
      <c r="N85" s="38">
        <f t="shared" si="39"/>
        <v>0</v>
      </c>
      <c r="O85" s="38">
        <f t="shared" si="40"/>
        <v>0</v>
      </c>
      <c r="P85" s="38">
        <f t="shared" si="41"/>
        <v>0</v>
      </c>
      <c r="Q85" s="39">
        <v>1</v>
      </c>
      <c r="R85" s="40">
        <f t="shared" si="69"/>
        <v>0</v>
      </c>
      <c r="S85" s="39">
        <v>1</v>
      </c>
      <c r="T85" s="41">
        <f t="shared" si="70"/>
        <v>0</v>
      </c>
      <c r="U85" s="42">
        <f t="shared" si="105"/>
        <v>0</v>
      </c>
      <c r="V85" s="43">
        <f t="shared" si="106"/>
        <v>0</v>
      </c>
      <c r="W85" s="193">
        <v>12</v>
      </c>
      <c r="X85" s="44">
        <f t="shared" si="107"/>
        <v>0</v>
      </c>
      <c r="Y85" s="45">
        <f t="shared" si="108"/>
        <v>0</v>
      </c>
      <c r="Z85" s="46" t="s">
        <v>0</v>
      </c>
      <c r="AA85" s="39">
        <v>1</v>
      </c>
      <c r="AB85" s="47">
        <f t="shared" si="109"/>
        <v>0</v>
      </c>
      <c r="AC85" s="39">
        <v>1</v>
      </c>
      <c r="AD85" s="47">
        <f t="shared" si="110"/>
        <v>0</v>
      </c>
      <c r="AE85" s="39">
        <v>1</v>
      </c>
      <c r="AF85" s="47">
        <f t="shared" si="111"/>
        <v>0</v>
      </c>
      <c r="AG85" s="188"/>
      <c r="AH85" s="194">
        <f t="shared" si="88"/>
        <v>3</v>
      </c>
      <c r="AI85" s="49">
        <f t="shared" si="89"/>
        <v>0</v>
      </c>
      <c r="AJ85" s="50">
        <f t="shared" si="90"/>
        <v>0</v>
      </c>
      <c r="AK85" s="188"/>
      <c r="AL85" s="194">
        <f t="shared" si="91"/>
        <v>3</v>
      </c>
      <c r="AM85" s="49">
        <f t="shared" si="92"/>
        <v>0</v>
      </c>
      <c r="AN85" s="50">
        <f t="shared" si="93"/>
        <v>0</v>
      </c>
      <c r="AO85" s="62"/>
      <c r="AP85" s="49">
        <f t="shared" si="94"/>
        <v>0</v>
      </c>
      <c r="AQ85" s="50">
        <f t="shared" si="95"/>
        <v>0</v>
      </c>
      <c r="AR85" s="62"/>
      <c r="AS85" s="49">
        <f t="shared" si="96"/>
        <v>0</v>
      </c>
      <c r="AT85" s="50">
        <f t="shared" si="97"/>
        <v>0</v>
      </c>
      <c r="AU85" s="62"/>
      <c r="AV85" s="49">
        <f t="shared" si="98"/>
        <v>0</v>
      </c>
      <c r="AW85" s="50">
        <f t="shared" si="99"/>
        <v>0</v>
      </c>
      <c r="AX85" s="62"/>
      <c r="AY85" s="49">
        <f t="shared" si="100"/>
        <v>0</v>
      </c>
      <c r="AZ85" s="50">
        <f t="shared" si="101"/>
        <v>0</v>
      </c>
      <c r="BA85" s="62"/>
      <c r="BB85" s="49">
        <f t="shared" si="102"/>
        <v>0</v>
      </c>
      <c r="BC85" s="50">
        <f t="shared" si="103"/>
        <v>0</v>
      </c>
      <c r="BD85" s="51">
        <f t="shared" si="112"/>
        <v>0</v>
      </c>
    </row>
    <row r="86" spans="1:56" hidden="1">
      <c r="A86" s="32"/>
      <c r="B86" s="169"/>
      <c r="C86" s="170"/>
      <c r="D86" s="34"/>
      <c r="E86" s="35"/>
      <c r="F86" s="36"/>
      <c r="G86" s="73"/>
      <c r="H86" s="72"/>
      <c r="I86" s="74">
        <f>IF(H86=Tablas!$B$5,Tablas!$C$5,VLOOKUP(H86,Tablas!$B$5:$D$40,2,FALSE))</f>
        <v>1</v>
      </c>
      <c r="J86" s="71">
        <f>IF(I86=0,"",VLOOKUP(I86,Tablas!$C$5:$D$40,2,FALSE))</f>
        <v>0</v>
      </c>
      <c r="K86" s="37" t="str">
        <f t="shared" si="104"/>
        <v>0</v>
      </c>
      <c r="L86" s="38">
        <f t="shared" si="37"/>
        <v>0</v>
      </c>
      <c r="M86" s="38">
        <f t="shared" si="38"/>
        <v>0</v>
      </c>
      <c r="N86" s="38">
        <f t="shared" si="39"/>
        <v>0</v>
      </c>
      <c r="O86" s="38">
        <f t="shared" si="40"/>
        <v>0</v>
      </c>
      <c r="P86" s="38">
        <f t="shared" si="41"/>
        <v>0</v>
      </c>
      <c r="Q86" s="39">
        <v>1</v>
      </c>
      <c r="R86" s="40">
        <f t="shared" si="69"/>
        <v>0</v>
      </c>
      <c r="S86" s="39">
        <v>1</v>
      </c>
      <c r="T86" s="41">
        <f t="shared" si="70"/>
        <v>0</v>
      </c>
      <c r="U86" s="42">
        <f t="shared" si="105"/>
        <v>0</v>
      </c>
      <c r="V86" s="43">
        <f t="shared" si="106"/>
        <v>0</v>
      </c>
      <c r="W86" s="193">
        <v>12</v>
      </c>
      <c r="X86" s="44">
        <f t="shared" si="107"/>
        <v>0</v>
      </c>
      <c r="Y86" s="45">
        <f t="shared" si="108"/>
        <v>0</v>
      </c>
      <c r="Z86" s="46" t="s">
        <v>0</v>
      </c>
      <c r="AA86" s="39">
        <v>1</v>
      </c>
      <c r="AB86" s="47">
        <f t="shared" si="109"/>
        <v>0</v>
      </c>
      <c r="AC86" s="39">
        <v>1</v>
      </c>
      <c r="AD86" s="47">
        <f t="shared" si="110"/>
        <v>0</v>
      </c>
      <c r="AE86" s="39">
        <v>1</v>
      </c>
      <c r="AF86" s="47">
        <f t="shared" si="111"/>
        <v>0</v>
      </c>
      <c r="AG86" s="188"/>
      <c r="AH86" s="194">
        <f t="shared" si="88"/>
        <v>3</v>
      </c>
      <c r="AI86" s="49">
        <f t="shared" si="89"/>
        <v>0</v>
      </c>
      <c r="AJ86" s="50">
        <f t="shared" si="90"/>
        <v>0</v>
      </c>
      <c r="AK86" s="188"/>
      <c r="AL86" s="194">
        <f t="shared" si="91"/>
        <v>3</v>
      </c>
      <c r="AM86" s="49">
        <f t="shared" si="92"/>
        <v>0</v>
      </c>
      <c r="AN86" s="50">
        <f t="shared" si="93"/>
        <v>0</v>
      </c>
      <c r="AO86" s="62"/>
      <c r="AP86" s="49">
        <f t="shared" si="94"/>
        <v>0</v>
      </c>
      <c r="AQ86" s="50">
        <f t="shared" si="95"/>
        <v>0</v>
      </c>
      <c r="AR86" s="62"/>
      <c r="AS86" s="49">
        <f t="shared" si="96"/>
        <v>0</v>
      </c>
      <c r="AT86" s="50">
        <f t="shared" si="97"/>
        <v>0</v>
      </c>
      <c r="AU86" s="62"/>
      <c r="AV86" s="49">
        <f t="shared" si="98"/>
        <v>0</v>
      </c>
      <c r="AW86" s="50">
        <f t="shared" si="99"/>
        <v>0</v>
      </c>
      <c r="AX86" s="62"/>
      <c r="AY86" s="49">
        <f t="shared" si="100"/>
        <v>0</v>
      </c>
      <c r="AZ86" s="50">
        <f t="shared" si="101"/>
        <v>0</v>
      </c>
      <c r="BA86" s="62"/>
      <c r="BB86" s="49">
        <f t="shared" si="102"/>
        <v>0</v>
      </c>
      <c r="BC86" s="50">
        <f t="shared" si="103"/>
        <v>0</v>
      </c>
      <c r="BD86" s="51">
        <f t="shared" si="112"/>
        <v>0</v>
      </c>
    </row>
    <row r="87" spans="1:56" hidden="1">
      <c r="A87" s="32"/>
      <c r="B87" s="169"/>
      <c r="C87" s="170"/>
      <c r="D87" s="34"/>
      <c r="E87" s="35"/>
      <c r="F87" s="36"/>
      <c r="G87" s="73"/>
      <c r="H87" s="72"/>
      <c r="I87" s="74">
        <f>IF(H87=Tablas!$B$5,Tablas!$C$5,VLOOKUP(H87,Tablas!$B$5:$D$40,2,FALSE))</f>
        <v>1</v>
      </c>
      <c r="J87" s="71">
        <f>IF(I87=0,"",VLOOKUP(I87,Tablas!$C$5:$D$40,2,FALSE))</f>
        <v>0</v>
      </c>
      <c r="K87" s="37" t="str">
        <f t="shared" si="104"/>
        <v>0</v>
      </c>
      <c r="L87" s="38">
        <f t="shared" si="37"/>
        <v>0</v>
      </c>
      <c r="M87" s="38">
        <f t="shared" si="38"/>
        <v>0</v>
      </c>
      <c r="N87" s="38">
        <f t="shared" si="39"/>
        <v>0</v>
      </c>
      <c r="O87" s="38">
        <f t="shared" si="40"/>
        <v>0</v>
      </c>
      <c r="P87" s="38">
        <f t="shared" si="41"/>
        <v>0</v>
      </c>
      <c r="Q87" s="39">
        <v>1</v>
      </c>
      <c r="R87" s="40">
        <f t="shared" si="69"/>
        <v>0</v>
      </c>
      <c r="S87" s="39">
        <v>1</v>
      </c>
      <c r="T87" s="41">
        <f t="shared" si="70"/>
        <v>0</v>
      </c>
      <c r="U87" s="42">
        <f t="shared" si="105"/>
        <v>0</v>
      </c>
      <c r="V87" s="43">
        <f t="shared" si="106"/>
        <v>0</v>
      </c>
      <c r="W87" s="193">
        <v>12</v>
      </c>
      <c r="X87" s="44">
        <f t="shared" si="107"/>
        <v>0</v>
      </c>
      <c r="Y87" s="45">
        <f t="shared" si="108"/>
        <v>0</v>
      </c>
      <c r="Z87" s="46" t="s">
        <v>0</v>
      </c>
      <c r="AA87" s="39">
        <v>1</v>
      </c>
      <c r="AB87" s="47">
        <f t="shared" si="109"/>
        <v>0</v>
      </c>
      <c r="AC87" s="39">
        <v>1</v>
      </c>
      <c r="AD87" s="47">
        <f t="shared" si="110"/>
        <v>0</v>
      </c>
      <c r="AE87" s="39">
        <v>1</v>
      </c>
      <c r="AF87" s="47">
        <f t="shared" si="111"/>
        <v>0</v>
      </c>
      <c r="AG87" s="188"/>
      <c r="AH87" s="194">
        <f t="shared" si="88"/>
        <v>3</v>
      </c>
      <c r="AI87" s="49">
        <f t="shared" si="89"/>
        <v>0</v>
      </c>
      <c r="AJ87" s="50">
        <f t="shared" si="90"/>
        <v>0</v>
      </c>
      <c r="AK87" s="188"/>
      <c r="AL87" s="194">
        <f t="shared" si="91"/>
        <v>3</v>
      </c>
      <c r="AM87" s="49">
        <f t="shared" si="92"/>
        <v>0</v>
      </c>
      <c r="AN87" s="50">
        <f t="shared" si="93"/>
        <v>0</v>
      </c>
      <c r="AO87" s="62"/>
      <c r="AP87" s="49">
        <f t="shared" si="94"/>
        <v>0</v>
      </c>
      <c r="AQ87" s="50">
        <f t="shared" si="95"/>
        <v>0</v>
      </c>
      <c r="AR87" s="62"/>
      <c r="AS87" s="49">
        <f t="shared" si="96"/>
        <v>0</v>
      </c>
      <c r="AT87" s="50">
        <f t="shared" si="97"/>
        <v>0</v>
      </c>
      <c r="AU87" s="62"/>
      <c r="AV87" s="49">
        <f t="shared" si="98"/>
        <v>0</v>
      </c>
      <c r="AW87" s="50">
        <f t="shared" si="99"/>
        <v>0</v>
      </c>
      <c r="AX87" s="62"/>
      <c r="AY87" s="49">
        <f t="shared" si="100"/>
        <v>0</v>
      </c>
      <c r="AZ87" s="50">
        <f t="shared" si="101"/>
        <v>0</v>
      </c>
      <c r="BA87" s="62"/>
      <c r="BB87" s="49">
        <f t="shared" si="102"/>
        <v>0</v>
      </c>
      <c r="BC87" s="50">
        <f t="shared" si="103"/>
        <v>0</v>
      </c>
      <c r="BD87" s="51">
        <f t="shared" si="112"/>
        <v>0</v>
      </c>
    </row>
    <row r="88" spans="1:56" hidden="1">
      <c r="A88" s="32"/>
      <c r="B88" s="169"/>
      <c r="C88" s="170"/>
      <c r="D88" s="34"/>
      <c r="E88" s="35"/>
      <c r="F88" s="36"/>
      <c r="G88" s="73"/>
      <c r="H88" s="72"/>
      <c r="I88" s="74">
        <f>IF(H88=Tablas!$B$5,Tablas!$C$5,VLOOKUP(H88,Tablas!$B$5:$D$40,2,FALSE))</f>
        <v>1</v>
      </c>
      <c r="J88" s="71">
        <f>IF(I88=0,"",VLOOKUP(I88,Tablas!$C$5:$D$40,2,FALSE))</f>
        <v>0</v>
      </c>
      <c r="K88" s="37" t="str">
        <f t="shared" si="104"/>
        <v>0</v>
      </c>
      <c r="L88" s="38">
        <f t="shared" si="37"/>
        <v>0</v>
      </c>
      <c r="M88" s="38">
        <f t="shared" si="38"/>
        <v>0</v>
      </c>
      <c r="N88" s="38">
        <f t="shared" si="39"/>
        <v>0</v>
      </c>
      <c r="O88" s="38">
        <f t="shared" si="40"/>
        <v>0</v>
      </c>
      <c r="P88" s="38">
        <f t="shared" si="41"/>
        <v>0</v>
      </c>
      <c r="Q88" s="39">
        <v>1</v>
      </c>
      <c r="R88" s="40">
        <f t="shared" si="69"/>
        <v>0</v>
      </c>
      <c r="S88" s="39">
        <v>1</v>
      </c>
      <c r="T88" s="41">
        <f t="shared" si="70"/>
        <v>0</v>
      </c>
      <c r="U88" s="42">
        <f t="shared" si="105"/>
        <v>0</v>
      </c>
      <c r="V88" s="43">
        <f t="shared" si="106"/>
        <v>0</v>
      </c>
      <c r="W88" s="193">
        <v>12</v>
      </c>
      <c r="X88" s="44">
        <f t="shared" si="107"/>
        <v>0</v>
      </c>
      <c r="Y88" s="45">
        <f t="shared" si="108"/>
        <v>0</v>
      </c>
      <c r="Z88" s="46" t="s">
        <v>0</v>
      </c>
      <c r="AA88" s="39">
        <v>1</v>
      </c>
      <c r="AB88" s="47">
        <f t="shared" si="109"/>
        <v>0</v>
      </c>
      <c r="AC88" s="39">
        <v>1</v>
      </c>
      <c r="AD88" s="47">
        <f t="shared" si="110"/>
        <v>0</v>
      </c>
      <c r="AE88" s="39">
        <v>1</v>
      </c>
      <c r="AF88" s="47">
        <f t="shared" si="111"/>
        <v>0</v>
      </c>
      <c r="AG88" s="188"/>
      <c r="AH88" s="194">
        <f t="shared" si="88"/>
        <v>3</v>
      </c>
      <c r="AI88" s="49">
        <f t="shared" si="89"/>
        <v>0</v>
      </c>
      <c r="AJ88" s="50">
        <f t="shared" si="90"/>
        <v>0</v>
      </c>
      <c r="AK88" s="188"/>
      <c r="AL88" s="194">
        <f t="shared" si="91"/>
        <v>3</v>
      </c>
      <c r="AM88" s="49">
        <f t="shared" si="92"/>
        <v>0</v>
      </c>
      <c r="AN88" s="50">
        <f t="shared" si="93"/>
        <v>0</v>
      </c>
      <c r="AO88" s="62"/>
      <c r="AP88" s="49">
        <f t="shared" si="94"/>
        <v>0</v>
      </c>
      <c r="AQ88" s="50">
        <f t="shared" si="95"/>
        <v>0</v>
      </c>
      <c r="AR88" s="62"/>
      <c r="AS88" s="49">
        <f t="shared" si="96"/>
        <v>0</v>
      </c>
      <c r="AT88" s="50">
        <f t="shared" si="97"/>
        <v>0</v>
      </c>
      <c r="AU88" s="62"/>
      <c r="AV88" s="49">
        <f t="shared" si="98"/>
        <v>0</v>
      </c>
      <c r="AW88" s="50">
        <f t="shared" si="99"/>
        <v>0</v>
      </c>
      <c r="AX88" s="62"/>
      <c r="AY88" s="49">
        <f t="shared" si="100"/>
        <v>0</v>
      </c>
      <c r="AZ88" s="50">
        <f t="shared" si="101"/>
        <v>0</v>
      </c>
      <c r="BA88" s="62"/>
      <c r="BB88" s="49">
        <f t="shared" si="102"/>
        <v>0</v>
      </c>
      <c r="BC88" s="50">
        <f t="shared" si="103"/>
        <v>0</v>
      </c>
      <c r="BD88" s="51">
        <f t="shared" si="112"/>
        <v>0</v>
      </c>
    </row>
    <row r="89" spans="1:56" hidden="1">
      <c r="A89" s="32"/>
      <c r="B89" s="169"/>
      <c r="C89" s="170"/>
      <c r="D89" s="34"/>
      <c r="E89" s="35"/>
      <c r="F89" s="36"/>
      <c r="G89" s="73"/>
      <c r="H89" s="72"/>
      <c r="I89" s="74">
        <f>IF(H89=Tablas!$B$5,Tablas!$C$5,VLOOKUP(H89,Tablas!$B$5:$D$40,2,FALSE))</f>
        <v>1</v>
      </c>
      <c r="J89" s="71">
        <f>IF(I89=0,"",VLOOKUP(I89,Tablas!$C$5:$D$40,2,FALSE))</f>
        <v>0</v>
      </c>
      <c r="K89" s="37" t="str">
        <f t="shared" si="104"/>
        <v>0</v>
      </c>
      <c r="L89" s="38">
        <f t="shared" si="37"/>
        <v>0</v>
      </c>
      <c r="M89" s="38">
        <f t="shared" si="38"/>
        <v>0</v>
      </c>
      <c r="N89" s="38">
        <f t="shared" si="39"/>
        <v>0</v>
      </c>
      <c r="O89" s="38">
        <f t="shared" si="40"/>
        <v>0</v>
      </c>
      <c r="P89" s="38">
        <f t="shared" si="41"/>
        <v>0</v>
      </c>
      <c r="Q89" s="39">
        <v>1</v>
      </c>
      <c r="R89" s="40">
        <f t="shared" si="69"/>
        <v>0</v>
      </c>
      <c r="S89" s="39">
        <v>1</v>
      </c>
      <c r="T89" s="41">
        <f t="shared" si="70"/>
        <v>0</v>
      </c>
      <c r="U89" s="42">
        <f t="shared" si="105"/>
        <v>0</v>
      </c>
      <c r="V89" s="43">
        <f t="shared" si="106"/>
        <v>0</v>
      </c>
      <c r="W89" s="193">
        <v>12</v>
      </c>
      <c r="X89" s="44">
        <f t="shared" si="107"/>
        <v>0</v>
      </c>
      <c r="Y89" s="45">
        <f t="shared" si="108"/>
        <v>0</v>
      </c>
      <c r="Z89" s="46" t="s">
        <v>0</v>
      </c>
      <c r="AA89" s="39">
        <v>1</v>
      </c>
      <c r="AB89" s="47">
        <f t="shared" si="109"/>
        <v>0</v>
      </c>
      <c r="AC89" s="39">
        <v>1</v>
      </c>
      <c r="AD89" s="47">
        <f t="shared" si="110"/>
        <v>0</v>
      </c>
      <c r="AE89" s="39">
        <v>1</v>
      </c>
      <c r="AF89" s="47">
        <f t="shared" si="111"/>
        <v>0</v>
      </c>
      <c r="AG89" s="188"/>
      <c r="AH89" s="194">
        <f t="shared" si="88"/>
        <v>3</v>
      </c>
      <c r="AI89" s="49">
        <f t="shared" si="89"/>
        <v>0</v>
      </c>
      <c r="AJ89" s="50">
        <f t="shared" si="90"/>
        <v>0</v>
      </c>
      <c r="AK89" s="188"/>
      <c r="AL89" s="194">
        <f t="shared" si="91"/>
        <v>3</v>
      </c>
      <c r="AM89" s="49">
        <f t="shared" si="92"/>
        <v>0</v>
      </c>
      <c r="AN89" s="50">
        <f t="shared" si="93"/>
        <v>0</v>
      </c>
      <c r="AO89" s="62"/>
      <c r="AP89" s="49">
        <f t="shared" si="94"/>
        <v>0</v>
      </c>
      <c r="AQ89" s="50">
        <f t="shared" si="95"/>
        <v>0</v>
      </c>
      <c r="AR89" s="62"/>
      <c r="AS89" s="49">
        <f t="shared" si="96"/>
        <v>0</v>
      </c>
      <c r="AT89" s="50">
        <f t="shared" si="97"/>
        <v>0</v>
      </c>
      <c r="AU89" s="62"/>
      <c r="AV89" s="49">
        <f t="shared" si="98"/>
        <v>0</v>
      </c>
      <c r="AW89" s="50">
        <f t="shared" si="99"/>
        <v>0</v>
      </c>
      <c r="AX89" s="62"/>
      <c r="AY89" s="49">
        <f t="shared" si="100"/>
        <v>0</v>
      </c>
      <c r="AZ89" s="50">
        <f t="shared" si="101"/>
        <v>0</v>
      </c>
      <c r="BA89" s="62"/>
      <c r="BB89" s="49">
        <f t="shared" si="102"/>
        <v>0</v>
      </c>
      <c r="BC89" s="50">
        <f t="shared" si="103"/>
        <v>0</v>
      </c>
      <c r="BD89" s="51">
        <f t="shared" si="112"/>
        <v>0</v>
      </c>
    </row>
    <row r="90" spans="1:56" hidden="1">
      <c r="A90" s="32"/>
      <c r="B90" s="169"/>
      <c r="C90" s="170"/>
      <c r="D90" s="34"/>
      <c r="E90" s="35"/>
      <c r="F90" s="36"/>
      <c r="G90" s="73"/>
      <c r="H90" s="72"/>
      <c r="I90" s="74">
        <f>IF(H90=Tablas!$B$5,Tablas!$C$5,VLOOKUP(H90,Tablas!$B$5:$D$40,2,FALSE))</f>
        <v>1</v>
      </c>
      <c r="J90" s="71">
        <f>IF(I90=0,"",VLOOKUP(I90,Tablas!$C$5:$D$40,2,FALSE))</f>
        <v>0</v>
      </c>
      <c r="K90" s="37" t="str">
        <f t="shared" si="104"/>
        <v>0</v>
      </c>
      <c r="L90" s="38">
        <f t="shared" si="37"/>
        <v>0</v>
      </c>
      <c r="M90" s="38">
        <f t="shared" si="38"/>
        <v>0</v>
      </c>
      <c r="N90" s="38">
        <f t="shared" si="39"/>
        <v>0</v>
      </c>
      <c r="O90" s="38">
        <f t="shared" si="40"/>
        <v>0</v>
      </c>
      <c r="P90" s="38">
        <f t="shared" si="41"/>
        <v>0</v>
      </c>
      <c r="Q90" s="39">
        <v>1</v>
      </c>
      <c r="R90" s="40">
        <f t="shared" si="69"/>
        <v>0</v>
      </c>
      <c r="S90" s="39">
        <v>1</v>
      </c>
      <c r="T90" s="41">
        <f t="shared" si="70"/>
        <v>0</v>
      </c>
      <c r="U90" s="42">
        <f t="shared" si="105"/>
        <v>0</v>
      </c>
      <c r="V90" s="43">
        <f t="shared" si="106"/>
        <v>0</v>
      </c>
      <c r="W90" s="193">
        <v>12</v>
      </c>
      <c r="X90" s="44">
        <f t="shared" si="107"/>
        <v>0</v>
      </c>
      <c r="Y90" s="45">
        <f t="shared" si="108"/>
        <v>0</v>
      </c>
      <c r="Z90" s="46" t="s">
        <v>0</v>
      </c>
      <c r="AA90" s="39">
        <v>1</v>
      </c>
      <c r="AB90" s="47">
        <f t="shared" si="109"/>
        <v>0</v>
      </c>
      <c r="AC90" s="39">
        <v>1</v>
      </c>
      <c r="AD90" s="47">
        <f t="shared" si="110"/>
        <v>0</v>
      </c>
      <c r="AE90" s="39">
        <v>1</v>
      </c>
      <c r="AF90" s="47">
        <f t="shared" si="111"/>
        <v>0</v>
      </c>
      <c r="AG90" s="188"/>
      <c r="AH90" s="194">
        <f t="shared" si="88"/>
        <v>3</v>
      </c>
      <c r="AI90" s="49">
        <f t="shared" si="89"/>
        <v>0</v>
      </c>
      <c r="AJ90" s="50">
        <f t="shared" si="90"/>
        <v>0</v>
      </c>
      <c r="AK90" s="188"/>
      <c r="AL90" s="194">
        <f t="shared" si="91"/>
        <v>3</v>
      </c>
      <c r="AM90" s="49">
        <f t="shared" si="92"/>
        <v>0</v>
      </c>
      <c r="AN90" s="50">
        <f t="shared" si="93"/>
        <v>0</v>
      </c>
      <c r="AO90" s="62"/>
      <c r="AP90" s="49">
        <f t="shared" si="94"/>
        <v>0</v>
      </c>
      <c r="AQ90" s="50">
        <f t="shared" si="95"/>
        <v>0</v>
      </c>
      <c r="AR90" s="62"/>
      <c r="AS90" s="49">
        <f t="shared" si="96"/>
        <v>0</v>
      </c>
      <c r="AT90" s="50">
        <f t="shared" si="97"/>
        <v>0</v>
      </c>
      <c r="AU90" s="62"/>
      <c r="AV90" s="49">
        <f t="shared" si="98"/>
        <v>0</v>
      </c>
      <c r="AW90" s="50">
        <f t="shared" si="99"/>
        <v>0</v>
      </c>
      <c r="AX90" s="62"/>
      <c r="AY90" s="49">
        <f t="shared" si="100"/>
        <v>0</v>
      </c>
      <c r="AZ90" s="50">
        <f t="shared" si="101"/>
        <v>0</v>
      </c>
      <c r="BA90" s="62"/>
      <c r="BB90" s="49">
        <f t="shared" si="102"/>
        <v>0</v>
      </c>
      <c r="BC90" s="50">
        <f t="shared" si="103"/>
        <v>0</v>
      </c>
      <c r="BD90" s="51">
        <f t="shared" si="112"/>
        <v>0</v>
      </c>
    </row>
    <row r="91" spans="1:56" hidden="1">
      <c r="A91" s="32"/>
      <c r="B91" s="169"/>
      <c r="C91" s="170"/>
      <c r="D91" s="34"/>
      <c r="E91" s="35"/>
      <c r="F91" s="36"/>
      <c r="G91" s="73"/>
      <c r="H91" s="72"/>
      <c r="I91" s="74">
        <f>IF(H91=Tablas!$B$5,Tablas!$C$5,VLOOKUP(H91,Tablas!$B$5:$D$40,2,FALSE))</f>
        <v>1</v>
      </c>
      <c r="J91" s="71">
        <f>IF(I91=0,"",VLOOKUP(I91,Tablas!$C$5:$D$40,2,FALSE))</f>
        <v>0</v>
      </c>
      <c r="K91" s="37" t="str">
        <f t="shared" si="104"/>
        <v>0</v>
      </c>
      <c r="L91" s="38">
        <f t="shared" si="37"/>
        <v>0</v>
      </c>
      <c r="M91" s="38">
        <f t="shared" si="38"/>
        <v>0</v>
      </c>
      <c r="N91" s="38">
        <f t="shared" si="39"/>
        <v>0</v>
      </c>
      <c r="O91" s="38">
        <f t="shared" si="40"/>
        <v>0</v>
      </c>
      <c r="P91" s="38">
        <f t="shared" si="41"/>
        <v>0</v>
      </c>
      <c r="Q91" s="39">
        <v>1</v>
      </c>
      <c r="R91" s="40">
        <f t="shared" si="69"/>
        <v>0</v>
      </c>
      <c r="S91" s="39">
        <v>1</v>
      </c>
      <c r="T91" s="41">
        <f t="shared" si="70"/>
        <v>0</v>
      </c>
      <c r="U91" s="42">
        <f t="shared" si="105"/>
        <v>0</v>
      </c>
      <c r="V91" s="43">
        <f t="shared" si="106"/>
        <v>0</v>
      </c>
      <c r="W91" s="193">
        <v>12</v>
      </c>
      <c r="X91" s="44">
        <f t="shared" si="107"/>
        <v>0</v>
      </c>
      <c r="Y91" s="45">
        <f t="shared" si="108"/>
        <v>0</v>
      </c>
      <c r="Z91" s="46" t="s">
        <v>0</v>
      </c>
      <c r="AA91" s="39">
        <v>1</v>
      </c>
      <c r="AB91" s="47">
        <f t="shared" si="109"/>
        <v>0</v>
      </c>
      <c r="AC91" s="39">
        <v>1</v>
      </c>
      <c r="AD91" s="47">
        <f t="shared" si="110"/>
        <v>0</v>
      </c>
      <c r="AE91" s="39">
        <v>1</v>
      </c>
      <c r="AF91" s="47">
        <f t="shared" si="111"/>
        <v>0</v>
      </c>
      <c r="AG91" s="188"/>
      <c r="AH91" s="194">
        <f t="shared" si="88"/>
        <v>3</v>
      </c>
      <c r="AI91" s="49">
        <f t="shared" si="89"/>
        <v>0</v>
      </c>
      <c r="AJ91" s="50">
        <f t="shared" si="90"/>
        <v>0</v>
      </c>
      <c r="AK91" s="188"/>
      <c r="AL91" s="194">
        <f t="shared" si="91"/>
        <v>3</v>
      </c>
      <c r="AM91" s="49">
        <f t="shared" si="92"/>
        <v>0</v>
      </c>
      <c r="AN91" s="50">
        <f t="shared" si="93"/>
        <v>0</v>
      </c>
      <c r="AO91" s="62"/>
      <c r="AP91" s="49">
        <f t="shared" si="94"/>
        <v>0</v>
      </c>
      <c r="AQ91" s="50">
        <f t="shared" si="95"/>
        <v>0</v>
      </c>
      <c r="AR91" s="62"/>
      <c r="AS91" s="49">
        <f t="shared" si="96"/>
        <v>0</v>
      </c>
      <c r="AT91" s="50">
        <f t="shared" si="97"/>
        <v>0</v>
      </c>
      <c r="AU91" s="62"/>
      <c r="AV91" s="49">
        <f t="shared" si="98"/>
        <v>0</v>
      </c>
      <c r="AW91" s="50">
        <f t="shared" si="99"/>
        <v>0</v>
      </c>
      <c r="AX91" s="62"/>
      <c r="AY91" s="49">
        <f t="shared" si="100"/>
        <v>0</v>
      </c>
      <c r="AZ91" s="50">
        <f t="shared" si="101"/>
        <v>0</v>
      </c>
      <c r="BA91" s="62"/>
      <c r="BB91" s="49">
        <f t="shared" si="102"/>
        <v>0</v>
      </c>
      <c r="BC91" s="50">
        <f t="shared" si="103"/>
        <v>0</v>
      </c>
      <c r="BD91" s="51">
        <f t="shared" si="112"/>
        <v>0</v>
      </c>
    </row>
    <row r="92" spans="1:56" hidden="1">
      <c r="A92" s="32"/>
      <c r="B92" s="169"/>
      <c r="C92" s="170"/>
      <c r="D92" s="34"/>
      <c r="E92" s="35"/>
      <c r="F92" s="36"/>
      <c r="G92" s="73"/>
      <c r="H92" s="72"/>
      <c r="I92" s="74">
        <f>IF(H92=Tablas!$B$5,Tablas!$C$5,VLOOKUP(H92,Tablas!$B$5:$D$40,2,FALSE))</f>
        <v>1</v>
      </c>
      <c r="J92" s="71">
        <f>IF(I92=0,"",VLOOKUP(I92,Tablas!$C$5:$D$40,2,FALSE))</f>
        <v>0</v>
      </c>
      <c r="K92" s="37" t="str">
        <f t="shared" si="104"/>
        <v>0</v>
      </c>
      <c r="L92" s="38">
        <f t="shared" si="37"/>
        <v>0</v>
      </c>
      <c r="M92" s="38">
        <f t="shared" si="38"/>
        <v>0</v>
      </c>
      <c r="N92" s="38">
        <f t="shared" si="39"/>
        <v>0</v>
      </c>
      <c r="O92" s="38">
        <f t="shared" si="40"/>
        <v>0</v>
      </c>
      <c r="P92" s="38">
        <f t="shared" si="41"/>
        <v>0</v>
      </c>
      <c r="Q92" s="39">
        <v>1</v>
      </c>
      <c r="R92" s="40">
        <f t="shared" si="69"/>
        <v>0</v>
      </c>
      <c r="S92" s="39">
        <v>1</v>
      </c>
      <c r="T92" s="41">
        <f t="shared" si="70"/>
        <v>0</v>
      </c>
      <c r="U92" s="42">
        <f t="shared" si="105"/>
        <v>0</v>
      </c>
      <c r="V92" s="43">
        <f t="shared" si="106"/>
        <v>0</v>
      </c>
      <c r="W92" s="193">
        <v>12</v>
      </c>
      <c r="X92" s="44">
        <f t="shared" si="107"/>
        <v>0</v>
      </c>
      <c r="Y92" s="45">
        <f t="shared" si="108"/>
        <v>0</v>
      </c>
      <c r="Z92" s="46" t="s">
        <v>0</v>
      </c>
      <c r="AA92" s="39">
        <v>1</v>
      </c>
      <c r="AB92" s="47">
        <f t="shared" si="109"/>
        <v>0</v>
      </c>
      <c r="AC92" s="39">
        <v>1</v>
      </c>
      <c r="AD92" s="47">
        <f t="shared" si="110"/>
        <v>0</v>
      </c>
      <c r="AE92" s="39">
        <v>1</v>
      </c>
      <c r="AF92" s="47">
        <f t="shared" si="111"/>
        <v>0</v>
      </c>
      <c r="AG92" s="188"/>
      <c r="AH92" s="194">
        <f t="shared" si="88"/>
        <v>3</v>
      </c>
      <c r="AI92" s="49">
        <f t="shared" si="89"/>
        <v>0</v>
      </c>
      <c r="AJ92" s="50">
        <f t="shared" si="90"/>
        <v>0</v>
      </c>
      <c r="AK92" s="188"/>
      <c r="AL92" s="194">
        <f t="shared" si="91"/>
        <v>3</v>
      </c>
      <c r="AM92" s="49">
        <f t="shared" si="92"/>
        <v>0</v>
      </c>
      <c r="AN92" s="50">
        <f t="shared" si="93"/>
        <v>0</v>
      </c>
      <c r="AO92" s="62"/>
      <c r="AP92" s="49">
        <f t="shared" si="94"/>
        <v>0</v>
      </c>
      <c r="AQ92" s="50">
        <f t="shared" si="95"/>
        <v>0</v>
      </c>
      <c r="AR92" s="62"/>
      <c r="AS92" s="49">
        <f t="shared" si="96"/>
        <v>0</v>
      </c>
      <c r="AT92" s="50">
        <f t="shared" si="97"/>
        <v>0</v>
      </c>
      <c r="AU92" s="62"/>
      <c r="AV92" s="49">
        <f t="shared" si="98"/>
        <v>0</v>
      </c>
      <c r="AW92" s="50">
        <f t="shared" si="99"/>
        <v>0</v>
      </c>
      <c r="AX92" s="62"/>
      <c r="AY92" s="49">
        <f t="shared" si="100"/>
        <v>0</v>
      </c>
      <c r="AZ92" s="50">
        <f t="shared" si="101"/>
        <v>0</v>
      </c>
      <c r="BA92" s="62"/>
      <c r="BB92" s="49">
        <f t="shared" si="102"/>
        <v>0</v>
      </c>
      <c r="BC92" s="50">
        <f t="shared" si="103"/>
        <v>0</v>
      </c>
      <c r="BD92" s="51">
        <f t="shared" si="112"/>
        <v>0</v>
      </c>
    </row>
    <row r="93" spans="1:56" hidden="1">
      <c r="A93" s="32"/>
      <c r="B93" s="169"/>
      <c r="C93" s="170"/>
      <c r="D93" s="34"/>
      <c r="E93" s="35"/>
      <c r="F93" s="36"/>
      <c r="G93" s="73"/>
      <c r="H93" s="72"/>
      <c r="I93" s="74">
        <f>IF(H93=Tablas!$B$5,Tablas!$C$5,VLOOKUP(H93,Tablas!$B$5:$D$40,2,FALSE))</f>
        <v>1</v>
      </c>
      <c r="J93" s="71">
        <f>IF(I93=0,"",VLOOKUP(I93,Tablas!$C$5:$D$40,2,FALSE))</f>
        <v>0</v>
      </c>
      <c r="K93" s="37" t="str">
        <f t="shared" si="79"/>
        <v>0</v>
      </c>
      <c r="L93" s="38">
        <f t="shared" si="37"/>
        <v>0</v>
      </c>
      <c r="M93" s="38">
        <f t="shared" si="38"/>
        <v>0</v>
      </c>
      <c r="N93" s="38">
        <f t="shared" si="39"/>
        <v>0</v>
      </c>
      <c r="O93" s="38">
        <f t="shared" si="40"/>
        <v>0</v>
      </c>
      <c r="P93" s="38">
        <f t="shared" si="41"/>
        <v>0</v>
      </c>
      <c r="Q93" s="39">
        <v>1</v>
      </c>
      <c r="R93" s="40">
        <f t="shared" si="69"/>
        <v>0</v>
      </c>
      <c r="S93" s="39">
        <v>1</v>
      </c>
      <c r="T93" s="41">
        <f t="shared" si="70"/>
        <v>0</v>
      </c>
      <c r="U93" s="42">
        <f t="shared" si="80"/>
        <v>0</v>
      </c>
      <c r="V93" s="43">
        <f t="shared" si="81"/>
        <v>0</v>
      </c>
      <c r="W93" s="193">
        <v>12</v>
      </c>
      <c r="X93" s="44">
        <f t="shared" si="82"/>
        <v>0</v>
      </c>
      <c r="Y93" s="45">
        <f t="shared" si="83"/>
        <v>0</v>
      </c>
      <c r="Z93" s="46" t="s">
        <v>0</v>
      </c>
      <c r="AA93" s="39">
        <v>1</v>
      </c>
      <c r="AB93" s="47">
        <f t="shared" si="84"/>
        <v>0</v>
      </c>
      <c r="AC93" s="39">
        <v>1</v>
      </c>
      <c r="AD93" s="47">
        <f t="shared" si="85"/>
        <v>0</v>
      </c>
      <c r="AE93" s="39">
        <v>1</v>
      </c>
      <c r="AF93" s="47">
        <f t="shared" si="86"/>
        <v>0</v>
      </c>
      <c r="AG93" s="188"/>
      <c r="AH93" s="194">
        <f t="shared" si="88"/>
        <v>3</v>
      </c>
      <c r="AI93" s="49">
        <f t="shared" si="89"/>
        <v>0</v>
      </c>
      <c r="AJ93" s="50">
        <f t="shared" si="90"/>
        <v>0</v>
      </c>
      <c r="AK93" s="188"/>
      <c r="AL93" s="194">
        <f t="shared" si="91"/>
        <v>3</v>
      </c>
      <c r="AM93" s="49">
        <f t="shared" si="92"/>
        <v>0</v>
      </c>
      <c r="AN93" s="50">
        <f t="shared" si="93"/>
        <v>0</v>
      </c>
      <c r="AO93" s="62"/>
      <c r="AP93" s="49">
        <f t="shared" si="94"/>
        <v>0</v>
      </c>
      <c r="AQ93" s="50">
        <f t="shared" si="95"/>
        <v>0</v>
      </c>
      <c r="AR93" s="62"/>
      <c r="AS93" s="49">
        <f t="shared" si="96"/>
        <v>0</v>
      </c>
      <c r="AT93" s="50">
        <f t="shared" si="97"/>
        <v>0</v>
      </c>
      <c r="AU93" s="62"/>
      <c r="AV93" s="49">
        <f t="shared" si="98"/>
        <v>0</v>
      </c>
      <c r="AW93" s="50">
        <f t="shared" si="99"/>
        <v>0</v>
      </c>
      <c r="AX93" s="62"/>
      <c r="AY93" s="49">
        <f t="shared" si="100"/>
        <v>0</v>
      </c>
      <c r="AZ93" s="50">
        <f t="shared" si="101"/>
        <v>0</v>
      </c>
      <c r="BA93" s="62"/>
      <c r="BB93" s="49">
        <f t="shared" si="102"/>
        <v>0</v>
      </c>
      <c r="BC93" s="50">
        <f t="shared" si="103"/>
        <v>0</v>
      </c>
      <c r="BD93" s="51">
        <f t="shared" si="87"/>
        <v>0</v>
      </c>
    </row>
    <row r="94" spans="1:56" hidden="1">
      <c r="A94" s="32"/>
      <c r="B94" s="169"/>
      <c r="C94" s="170"/>
      <c r="D94" s="34"/>
      <c r="E94" s="35"/>
      <c r="F94" s="36"/>
      <c r="G94" s="73"/>
      <c r="H94" s="72"/>
      <c r="I94" s="74">
        <f>IF(H94=Tablas!$B$5,Tablas!$C$5,VLOOKUP(H94,Tablas!$B$5:$D$40,2,FALSE))</f>
        <v>1</v>
      </c>
      <c r="J94" s="71">
        <f>IF(I94=0,"",VLOOKUP(I94,Tablas!$C$5:$D$40,2,FALSE))</f>
        <v>0</v>
      </c>
      <c r="K94" s="37" t="str">
        <f t="shared" si="79"/>
        <v>0</v>
      </c>
      <c r="L94" s="38">
        <f t="shared" si="37"/>
        <v>0</v>
      </c>
      <c r="M94" s="38">
        <f t="shared" si="38"/>
        <v>0</v>
      </c>
      <c r="N94" s="38">
        <f t="shared" si="39"/>
        <v>0</v>
      </c>
      <c r="O94" s="38">
        <f t="shared" si="40"/>
        <v>0</v>
      </c>
      <c r="P94" s="38">
        <f t="shared" si="41"/>
        <v>0</v>
      </c>
      <c r="Q94" s="39">
        <v>1</v>
      </c>
      <c r="R94" s="40">
        <f t="shared" si="69"/>
        <v>0</v>
      </c>
      <c r="S94" s="39">
        <v>1</v>
      </c>
      <c r="T94" s="41">
        <f t="shared" si="70"/>
        <v>0</v>
      </c>
      <c r="U94" s="42">
        <f t="shared" si="80"/>
        <v>0</v>
      </c>
      <c r="V94" s="43">
        <f t="shared" si="81"/>
        <v>0</v>
      </c>
      <c r="W94" s="193">
        <v>12</v>
      </c>
      <c r="X94" s="44">
        <f t="shared" si="82"/>
        <v>0</v>
      </c>
      <c r="Y94" s="45">
        <f t="shared" si="83"/>
        <v>0</v>
      </c>
      <c r="Z94" s="46" t="s">
        <v>0</v>
      </c>
      <c r="AA94" s="39">
        <v>1</v>
      </c>
      <c r="AB94" s="47">
        <f t="shared" si="84"/>
        <v>0</v>
      </c>
      <c r="AC94" s="39">
        <v>1</v>
      </c>
      <c r="AD94" s="47">
        <f t="shared" si="85"/>
        <v>0</v>
      </c>
      <c r="AE94" s="39">
        <v>1</v>
      </c>
      <c r="AF94" s="47">
        <f t="shared" si="86"/>
        <v>0</v>
      </c>
      <c r="AG94" s="188"/>
      <c r="AH94" s="194">
        <f t="shared" si="88"/>
        <v>3</v>
      </c>
      <c r="AI94" s="49">
        <f t="shared" si="89"/>
        <v>0</v>
      </c>
      <c r="AJ94" s="50">
        <f t="shared" si="90"/>
        <v>0</v>
      </c>
      <c r="AK94" s="188"/>
      <c r="AL94" s="194">
        <f t="shared" si="91"/>
        <v>3</v>
      </c>
      <c r="AM94" s="49">
        <f t="shared" si="92"/>
        <v>0</v>
      </c>
      <c r="AN94" s="50">
        <f t="shared" si="93"/>
        <v>0</v>
      </c>
      <c r="AO94" s="62"/>
      <c r="AP94" s="49">
        <f t="shared" si="94"/>
        <v>0</v>
      </c>
      <c r="AQ94" s="50">
        <f t="shared" si="95"/>
        <v>0</v>
      </c>
      <c r="AR94" s="62"/>
      <c r="AS94" s="49">
        <f t="shared" si="96"/>
        <v>0</v>
      </c>
      <c r="AT94" s="50">
        <f t="shared" si="97"/>
        <v>0</v>
      </c>
      <c r="AU94" s="62"/>
      <c r="AV94" s="49">
        <f t="shared" si="98"/>
        <v>0</v>
      </c>
      <c r="AW94" s="50">
        <f t="shared" si="99"/>
        <v>0</v>
      </c>
      <c r="AX94" s="62"/>
      <c r="AY94" s="49">
        <f t="shared" si="100"/>
        <v>0</v>
      </c>
      <c r="AZ94" s="50">
        <f t="shared" si="101"/>
        <v>0</v>
      </c>
      <c r="BA94" s="62"/>
      <c r="BB94" s="49">
        <f t="shared" si="102"/>
        <v>0</v>
      </c>
      <c r="BC94" s="50">
        <f t="shared" si="103"/>
        <v>0</v>
      </c>
      <c r="BD94" s="51">
        <f t="shared" si="87"/>
        <v>0</v>
      </c>
    </row>
    <row r="95" spans="1:56" hidden="1">
      <c r="A95" s="32"/>
      <c r="B95" s="169"/>
      <c r="C95" s="170"/>
      <c r="D95" s="34"/>
      <c r="E95" s="35"/>
      <c r="F95" s="36"/>
      <c r="G95" s="73"/>
      <c r="H95" s="72"/>
      <c r="I95" s="74">
        <f>IF(H95=Tablas!$B$5,Tablas!$C$5,VLOOKUP(H95,Tablas!$B$5:$D$40,2,FALSE))</f>
        <v>1</v>
      </c>
      <c r="J95" s="71">
        <f>IF(I95=0,"",VLOOKUP(I95,Tablas!$C$5:$D$40,2,FALSE))</f>
        <v>0</v>
      </c>
      <c r="K95" s="37" t="str">
        <f t="shared" si="79"/>
        <v>0</v>
      </c>
      <c r="L95" s="38">
        <f t="shared" si="37"/>
        <v>0</v>
      </c>
      <c r="M95" s="38">
        <f t="shared" si="38"/>
        <v>0</v>
      </c>
      <c r="N95" s="38">
        <f t="shared" si="39"/>
        <v>0</v>
      </c>
      <c r="O95" s="38">
        <f t="shared" si="40"/>
        <v>0</v>
      </c>
      <c r="P95" s="38">
        <f t="shared" si="41"/>
        <v>0</v>
      </c>
      <c r="Q95" s="39">
        <v>1</v>
      </c>
      <c r="R95" s="40">
        <f t="shared" si="69"/>
        <v>0</v>
      </c>
      <c r="S95" s="39">
        <v>1</v>
      </c>
      <c r="T95" s="41">
        <f t="shared" si="70"/>
        <v>0</v>
      </c>
      <c r="U95" s="42">
        <f t="shared" si="80"/>
        <v>0</v>
      </c>
      <c r="V95" s="43">
        <f t="shared" si="81"/>
        <v>0</v>
      </c>
      <c r="W95" s="193">
        <v>12</v>
      </c>
      <c r="X95" s="44">
        <f t="shared" si="82"/>
        <v>0</v>
      </c>
      <c r="Y95" s="45">
        <f t="shared" si="83"/>
        <v>0</v>
      </c>
      <c r="Z95" s="46" t="s">
        <v>0</v>
      </c>
      <c r="AA95" s="39">
        <v>1</v>
      </c>
      <c r="AB95" s="47">
        <f t="shared" si="84"/>
        <v>0</v>
      </c>
      <c r="AC95" s="39">
        <v>1</v>
      </c>
      <c r="AD95" s="47">
        <f t="shared" si="85"/>
        <v>0</v>
      </c>
      <c r="AE95" s="39">
        <v>1</v>
      </c>
      <c r="AF95" s="47">
        <f t="shared" si="86"/>
        <v>0</v>
      </c>
      <c r="AG95" s="188"/>
      <c r="AH95" s="194">
        <f t="shared" si="88"/>
        <v>3</v>
      </c>
      <c r="AI95" s="49">
        <f t="shared" si="89"/>
        <v>0</v>
      </c>
      <c r="AJ95" s="50">
        <f t="shared" si="90"/>
        <v>0</v>
      </c>
      <c r="AK95" s="188"/>
      <c r="AL95" s="194">
        <f t="shared" si="91"/>
        <v>3</v>
      </c>
      <c r="AM95" s="49">
        <f t="shared" si="92"/>
        <v>0</v>
      </c>
      <c r="AN95" s="50">
        <f t="shared" si="93"/>
        <v>0</v>
      </c>
      <c r="AO95" s="62"/>
      <c r="AP95" s="49">
        <f t="shared" si="94"/>
        <v>0</v>
      </c>
      <c r="AQ95" s="50">
        <f t="shared" si="95"/>
        <v>0</v>
      </c>
      <c r="AR95" s="62"/>
      <c r="AS95" s="49">
        <f t="shared" si="96"/>
        <v>0</v>
      </c>
      <c r="AT95" s="50">
        <f t="shared" si="97"/>
        <v>0</v>
      </c>
      <c r="AU95" s="62"/>
      <c r="AV95" s="49">
        <f t="shared" si="98"/>
        <v>0</v>
      </c>
      <c r="AW95" s="50">
        <f t="shared" si="99"/>
        <v>0</v>
      </c>
      <c r="AX95" s="62"/>
      <c r="AY95" s="49">
        <f t="shared" si="100"/>
        <v>0</v>
      </c>
      <c r="AZ95" s="50">
        <f t="shared" si="101"/>
        <v>0</v>
      </c>
      <c r="BA95" s="62"/>
      <c r="BB95" s="49">
        <f t="shared" si="102"/>
        <v>0</v>
      </c>
      <c r="BC95" s="50">
        <f t="shared" si="103"/>
        <v>0</v>
      </c>
      <c r="BD95" s="51">
        <f t="shared" si="87"/>
        <v>0</v>
      </c>
    </row>
    <row r="96" spans="1:56" hidden="1">
      <c r="A96" s="32"/>
      <c r="B96" s="169"/>
      <c r="C96" s="170"/>
      <c r="D96" s="34"/>
      <c r="E96" s="35"/>
      <c r="F96" s="36"/>
      <c r="G96" s="73"/>
      <c r="H96" s="72"/>
      <c r="I96" s="74">
        <f>IF(H96=Tablas!$B$5,Tablas!$C$5,VLOOKUP(H96,Tablas!$B$5:$D$40,2,FALSE))</f>
        <v>1</v>
      </c>
      <c r="J96" s="71">
        <f>IF(I96=0,"",VLOOKUP(I96,Tablas!$C$5:$D$40,2,FALSE))</f>
        <v>0</v>
      </c>
      <c r="K96" s="37" t="str">
        <f t="shared" si="79"/>
        <v>0</v>
      </c>
      <c r="L96" s="38">
        <f t="shared" si="37"/>
        <v>0</v>
      </c>
      <c r="M96" s="38">
        <f t="shared" si="38"/>
        <v>0</v>
      </c>
      <c r="N96" s="38">
        <f t="shared" si="39"/>
        <v>0</v>
      </c>
      <c r="O96" s="38">
        <f t="shared" si="40"/>
        <v>0</v>
      </c>
      <c r="P96" s="38">
        <f t="shared" si="41"/>
        <v>0</v>
      </c>
      <c r="Q96" s="39">
        <v>1</v>
      </c>
      <c r="R96" s="40">
        <f t="shared" si="69"/>
        <v>0</v>
      </c>
      <c r="S96" s="39">
        <v>1</v>
      </c>
      <c r="T96" s="41">
        <f t="shared" si="70"/>
        <v>0</v>
      </c>
      <c r="U96" s="42">
        <f t="shared" si="80"/>
        <v>0</v>
      </c>
      <c r="V96" s="43">
        <f t="shared" si="81"/>
        <v>0</v>
      </c>
      <c r="W96" s="193">
        <v>12</v>
      </c>
      <c r="X96" s="44">
        <f t="shared" si="82"/>
        <v>0</v>
      </c>
      <c r="Y96" s="45">
        <f t="shared" si="83"/>
        <v>0</v>
      </c>
      <c r="Z96" s="46" t="s">
        <v>0</v>
      </c>
      <c r="AA96" s="39">
        <v>1</v>
      </c>
      <c r="AB96" s="47">
        <f t="shared" si="84"/>
        <v>0</v>
      </c>
      <c r="AC96" s="39">
        <v>1</v>
      </c>
      <c r="AD96" s="47">
        <f t="shared" si="85"/>
        <v>0</v>
      </c>
      <c r="AE96" s="39">
        <v>1</v>
      </c>
      <c r="AF96" s="47">
        <f t="shared" si="86"/>
        <v>0</v>
      </c>
      <c r="AG96" s="188"/>
      <c r="AH96" s="194">
        <f t="shared" si="88"/>
        <v>3</v>
      </c>
      <c r="AI96" s="49">
        <f t="shared" si="89"/>
        <v>0</v>
      </c>
      <c r="AJ96" s="50">
        <f t="shared" si="90"/>
        <v>0</v>
      </c>
      <c r="AK96" s="188"/>
      <c r="AL96" s="194">
        <f t="shared" si="91"/>
        <v>3</v>
      </c>
      <c r="AM96" s="49">
        <f t="shared" si="92"/>
        <v>0</v>
      </c>
      <c r="AN96" s="50">
        <f t="shared" si="93"/>
        <v>0</v>
      </c>
      <c r="AO96" s="62"/>
      <c r="AP96" s="49">
        <f t="shared" si="94"/>
        <v>0</v>
      </c>
      <c r="AQ96" s="50">
        <f t="shared" si="95"/>
        <v>0</v>
      </c>
      <c r="AR96" s="62"/>
      <c r="AS96" s="49">
        <f t="shared" si="96"/>
        <v>0</v>
      </c>
      <c r="AT96" s="50">
        <f t="shared" si="97"/>
        <v>0</v>
      </c>
      <c r="AU96" s="62"/>
      <c r="AV96" s="49">
        <f t="shared" si="98"/>
        <v>0</v>
      </c>
      <c r="AW96" s="50">
        <f t="shared" si="99"/>
        <v>0</v>
      </c>
      <c r="AX96" s="62"/>
      <c r="AY96" s="49">
        <f t="shared" si="100"/>
        <v>0</v>
      </c>
      <c r="AZ96" s="50">
        <f t="shared" si="101"/>
        <v>0</v>
      </c>
      <c r="BA96" s="62"/>
      <c r="BB96" s="49">
        <f t="shared" si="102"/>
        <v>0</v>
      </c>
      <c r="BC96" s="50">
        <f t="shared" si="103"/>
        <v>0</v>
      </c>
      <c r="BD96" s="51">
        <f t="shared" si="87"/>
        <v>0</v>
      </c>
    </row>
    <row r="97" spans="1:56" hidden="1">
      <c r="A97" s="32"/>
      <c r="B97" s="169"/>
      <c r="C97" s="170"/>
      <c r="D97" s="34"/>
      <c r="E97" s="35"/>
      <c r="F97" s="36"/>
      <c r="G97" s="73"/>
      <c r="H97" s="72"/>
      <c r="I97" s="74">
        <f>IF(H97=Tablas!$B$5,Tablas!$C$5,VLOOKUP(H97,Tablas!$B$5:$D$40,2,FALSE))</f>
        <v>1</v>
      </c>
      <c r="J97" s="71">
        <f>IF(I97=0,"",VLOOKUP(I97,Tablas!$C$5:$D$40,2,FALSE))</f>
        <v>0</v>
      </c>
      <c r="K97" s="37" t="str">
        <f t="shared" si="79"/>
        <v>0</v>
      </c>
      <c r="L97" s="38">
        <f t="shared" si="37"/>
        <v>0</v>
      </c>
      <c r="M97" s="38">
        <f t="shared" si="38"/>
        <v>0</v>
      </c>
      <c r="N97" s="38">
        <f t="shared" si="39"/>
        <v>0</v>
      </c>
      <c r="O97" s="38">
        <f t="shared" si="40"/>
        <v>0</v>
      </c>
      <c r="P97" s="38">
        <f t="shared" si="41"/>
        <v>0</v>
      </c>
      <c r="Q97" s="39">
        <v>1</v>
      </c>
      <c r="R97" s="40">
        <f t="shared" si="69"/>
        <v>0</v>
      </c>
      <c r="S97" s="39">
        <v>1</v>
      </c>
      <c r="T97" s="41">
        <f t="shared" si="70"/>
        <v>0</v>
      </c>
      <c r="U97" s="42">
        <f t="shared" si="80"/>
        <v>0</v>
      </c>
      <c r="V97" s="43">
        <f t="shared" si="81"/>
        <v>0</v>
      </c>
      <c r="W97" s="193">
        <v>12</v>
      </c>
      <c r="X97" s="44">
        <f t="shared" si="82"/>
        <v>0</v>
      </c>
      <c r="Y97" s="45">
        <f t="shared" si="83"/>
        <v>0</v>
      </c>
      <c r="Z97" s="46" t="s">
        <v>0</v>
      </c>
      <c r="AA97" s="39">
        <v>1</v>
      </c>
      <c r="AB97" s="47">
        <f t="shared" si="84"/>
        <v>0</v>
      </c>
      <c r="AC97" s="39">
        <v>1</v>
      </c>
      <c r="AD97" s="47">
        <f t="shared" si="85"/>
        <v>0</v>
      </c>
      <c r="AE97" s="39">
        <v>1</v>
      </c>
      <c r="AF97" s="47">
        <f t="shared" si="86"/>
        <v>0</v>
      </c>
      <c r="AG97" s="188"/>
      <c r="AH97" s="194">
        <f t="shared" si="88"/>
        <v>3</v>
      </c>
      <c r="AI97" s="49">
        <f t="shared" si="89"/>
        <v>0</v>
      </c>
      <c r="AJ97" s="50">
        <f t="shared" si="90"/>
        <v>0</v>
      </c>
      <c r="AK97" s="188"/>
      <c r="AL97" s="194">
        <f t="shared" si="91"/>
        <v>3</v>
      </c>
      <c r="AM97" s="49">
        <f t="shared" si="92"/>
        <v>0</v>
      </c>
      <c r="AN97" s="50">
        <f t="shared" si="93"/>
        <v>0</v>
      </c>
      <c r="AO97" s="62"/>
      <c r="AP97" s="49">
        <f t="shared" si="94"/>
        <v>0</v>
      </c>
      <c r="AQ97" s="50">
        <f t="shared" si="95"/>
        <v>0</v>
      </c>
      <c r="AR97" s="62"/>
      <c r="AS97" s="49">
        <f t="shared" si="96"/>
        <v>0</v>
      </c>
      <c r="AT97" s="50">
        <f t="shared" si="97"/>
        <v>0</v>
      </c>
      <c r="AU97" s="62"/>
      <c r="AV97" s="49">
        <f t="shared" si="98"/>
        <v>0</v>
      </c>
      <c r="AW97" s="50">
        <f t="shared" si="99"/>
        <v>0</v>
      </c>
      <c r="AX97" s="62"/>
      <c r="AY97" s="49">
        <f t="shared" si="100"/>
        <v>0</v>
      </c>
      <c r="AZ97" s="50">
        <f t="shared" si="101"/>
        <v>0</v>
      </c>
      <c r="BA97" s="62"/>
      <c r="BB97" s="49">
        <f t="shared" si="102"/>
        <v>0</v>
      </c>
      <c r="BC97" s="50">
        <f t="shared" si="103"/>
        <v>0</v>
      </c>
      <c r="BD97" s="51">
        <f t="shared" si="87"/>
        <v>0</v>
      </c>
    </row>
    <row r="98" spans="1:56" hidden="1">
      <c r="A98" s="32"/>
      <c r="B98" s="169"/>
      <c r="C98" s="170"/>
      <c r="D98" s="34"/>
      <c r="E98" s="35"/>
      <c r="F98" s="36"/>
      <c r="G98" s="73"/>
      <c r="H98" s="72"/>
      <c r="I98" s="74">
        <f>IF(H98=Tablas!$B$5,Tablas!$C$5,VLOOKUP(H98,Tablas!$B$5:$D$40,2,FALSE))</f>
        <v>1</v>
      </c>
      <c r="J98" s="71">
        <f>IF(I98=0,"",VLOOKUP(I98,Tablas!$C$5:$D$40,2,FALSE))</f>
        <v>0</v>
      </c>
      <c r="K98" s="37" t="str">
        <f t="shared" si="79"/>
        <v>0</v>
      </c>
      <c r="L98" s="38">
        <f t="shared" si="37"/>
        <v>0</v>
      </c>
      <c r="M98" s="38">
        <f t="shared" si="38"/>
        <v>0</v>
      </c>
      <c r="N98" s="38">
        <f t="shared" si="39"/>
        <v>0</v>
      </c>
      <c r="O98" s="38">
        <f t="shared" si="40"/>
        <v>0</v>
      </c>
      <c r="P98" s="38">
        <f t="shared" si="41"/>
        <v>0</v>
      </c>
      <c r="Q98" s="39">
        <v>1</v>
      </c>
      <c r="R98" s="40">
        <f t="shared" si="69"/>
        <v>0</v>
      </c>
      <c r="S98" s="39">
        <v>1</v>
      </c>
      <c r="T98" s="41">
        <f t="shared" si="70"/>
        <v>0</v>
      </c>
      <c r="U98" s="42">
        <f t="shared" si="80"/>
        <v>0</v>
      </c>
      <c r="V98" s="43">
        <f t="shared" si="81"/>
        <v>0</v>
      </c>
      <c r="W98" s="193">
        <v>12</v>
      </c>
      <c r="X98" s="44">
        <f t="shared" si="82"/>
        <v>0</v>
      </c>
      <c r="Y98" s="45">
        <f t="shared" si="83"/>
        <v>0</v>
      </c>
      <c r="Z98" s="46" t="s">
        <v>0</v>
      </c>
      <c r="AA98" s="39">
        <v>1</v>
      </c>
      <c r="AB98" s="47">
        <f t="shared" si="84"/>
        <v>0</v>
      </c>
      <c r="AC98" s="39">
        <v>1</v>
      </c>
      <c r="AD98" s="47">
        <f t="shared" si="85"/>
        <v>0</v>
      </c>
      <c r="AE98" s="39">
        <v>1</v>
      </c>
      <c r="AF98" s="47">
        <f t="shared" si="86"/>
        <v>0</v>
      </c>
      <c r="AG98" s="188"/>
      <c r="AH98" s="194">
        <f t="shared" si="88"/>
        <v>3</v>
      </c>
      <c r="AI98" s="49">
        <f t="shared" si="89"/>
        <v>0</v>
      </c>
      <c r="AJ98" s="50">
        <f t="shared" si="90"/>
        <v>0</v>
      </c>
      <c r="AK98" s="188"/>
      <c r="AL98" s="194">
        <f t="shared" si="91"/>
        <v>3</v>
      </c>
      <c r="AM98" s="49">
        <f t="shared" si="92"/>
        <v>0</v>
      </c>
      <c r="AN98" s="50">
        <f t="shared" si="93"/>
        <v>0</v>
      </c>
      <c r="AO98" s="62"/>
      <c r="AP98" s="49">
        <f t="shared" si="94"/>
        <v>0</v>
      </c>
      <c r="AQ98" s="50">
        <f t="shared" si="95"/>
        <v>0</v>
      </c>
      <c r="AR98" s="62"/>
      <c r="AS98" s="49">
        <f t="shared" si="96"/>
        <v>0</v>
      </c>
      <c r="AT98" s="50">
        <f t="shared" si="97"/>
        <v>0</v>
      </c>
      <c r="AU98" s="62"/>
      <c r="AV98" s="49">
        <f t="shared" si="98"/>
        <v>0</v>
      </c>
      <c r="AW98" s="50">
        <f t="shared" si="99"/>
        <v>0</v>
      </c>
      <c r="AX98" s="62"/>
      <c r="AY98" s="49">
        <f t="shared" si="100"/>
        <v>0</v>
      </c>
      <c r="AZ98" s="50">
        <f t="shared" si="101"/>
        <v>0</v>
      </c>
      <c r="BA98" s="62"/>
      <c r="BB98" s="49">
        <f t="shared" si="102"/>
        <v>0</v>
      </c>
      <c r="BC98" s="50">
        <f t="shared" si="103"/>
        <v>0</v>
      </c>
      <c r="BD98" s="51">
        <f t="shared" si="87"/>
        <v>0</v>
      </c>
    </row>
    <row r="99" spans="1:56" hidden="1">
      <c r="A99" s="32"/>
      <c r="B99" s="169"/>
      <c r="C99" s="170"/>
      <c r="D99" s="34"/>
      <c r="E99" s="35"/>
      <c r="F99" s="36"/>
      <c r="G99" s="73"/>
      <c r="H99" s="72"/>
      <c r="I99" s="74">
        <f>IF(H99=Tablas!$B$5,Tablas!$C$5,VLOOKUP(H99,Tablas!$B$5:$D$40,2,FALSE))</f>
        <v>1</v>
      </c>
      <c r="J99" s="71">
        <f>IF(I99=0,"",VLOOKUP(I99,Tablas!$C$5:$D$40,2,FALSE))</f>
        <v>0</v>
      </c>
      <c r="K99" s="37" t="str">
        <f t="shared" si="79"/>
        <v>0</v>
      </c>
      <c r="L99" s="38">
        <f t="shared" si="37"/>
        <v>0</v>
      </c>
      <c r="M99" s="38">
        <f t="shared" si="38"/>
        <v>0</v>
      </c>
      <c r="N99" s="38">
        <f t="shared" si="39"/>
        <v>0</v>
      </c>
      <c r="O99" s="38">
        <f t="shared" si="40"/>
        <v>0</v>
      </c>
      <c r="P99" s="38">
        <f t="shared" si="41"/>
        <v>0</v>
      </c>
      <c r="Q99" s="39">
        <v>1</v>
      </c>
      <c r="R99" s="40">
        <f t="shared" si="69"/>
        <v>0</v>
      </c>
      <c r="S99" s="39">
        <v>1</v>
      </c>
      <c r="T99" s="41">
        <f t="shared" si="70"/>
        <v>0</v>
      </c>
      <c r="U99" s="42">
        <f t="shared" si="80"/>
        <v>0</v>
      </c>
      <c r="V99" s="43">
        <f t="shared" si="81"/>
        <v>0</v>
      </c>
      <c r="W99" s="193">
        <v>12</v>
      </c>
      <c r="X99" s="44">
        <f t="shared" si="82"/>
        <v>0</v>
      </c>
      <c r="Y99" s="45">
        <f t="shared" si="83"/>
        <v>0</v>
      </c>
      <c r="Z99" s="46" t="s">
        <v>0</v>
      </c>
      <c r="AA99" s="39">
        <v>1</v>
      </c>
      <c r="AB99" s="47">
        <f t="shared" si="84"/>
        <v>0</v>
      </c>
      <c r="AC99" s="39">
        <v>1</v>
      </c>
      <c r="AD99" s="47">
        <f t="shared" si="85"/>
        <v>0</v>
      </c>
      <c r="AE99" s="39">
        <v>1</v>
      </c>
      <c r="AF99" s="47">
        <f t="shared" si="86"/>
        <v>0</v>
      </c>
      <c r="AG99" s="188"/>
      <c r="AH99" s="194">
        <f t="shared" si="88"/>
        <v>3</v>
      </c>
      <c r="AI99" s="49">
        <f t="shared" si="89"/>
        <v>0</v>
      </c>
      <c r="AJ99" s="50">
        <f t="shared" si="90"/>
        <v>0</v>
      </c>
      <c r="AK99" s="188"/>
      <c r="AL99" s="194">
        <f t="shared" si="91"/>
        <v>3</v>
      </c>
      <c r="AM99" s="49">
        <f t="shared" si="92"/>
        <v>0</v>
      </c>
      <c r="AN99" s="50">
        <f t="shared" si="93"/>
        <v>0</v>
      </c>
      <c r="AO99" s="62"/>
      <c r="AP99" s="49">
        <f t="shared" si="94"/>
        <v>0</v>
      </c>
      <c r="AQ99" s="50">
        <f t="shared" si="95"/>
        <v>0</v>
      </c>
      <c r="AR99" s="62"/>
      <c r="AS99" s="49">
        <f t="shared" si="96"/>
        <v>0</v>
      </c>
      <c r="AT99" s="50">
        <f t="shared" si="97"/>
        <v>0</v>
      </c>
      <c r="AU99" s="62"/>
      <c r="AV99" s="49">
        <f t="shared" si="98"/>
        <v>0</v>
      </c>
      <c r="AW99" s="50">
        <f t="shared" si="99"/>
        <v>0</v>
      </c>
      <c r="AX99" s="62"/>
      <c r="AY99" s="49">
        <f t="shared" si="100"/>
        <v>0</v>
      </c>
      <c r="AZ99" s="50">
        <f t="shared" si="101"/>
        <v>0</v>
      </c>
      <c r="BA99" s="62"/>
      <c r="BB99" s="49">
        <f t="shared" si="102"/>
        <v>0</v>
      </c>
      <c r="BC99" s="50">
        <f t="shared" si="103"/>
        <v>0</v>
      </c>
      <c r="BD99" s="51">
        <f t="shared" si="87"/>
        <v>0</v>
      </c>
    </row>
    <row r="100" spans="1:56" hidden="1">
      <c r="A100" s="32"/>
      <c r="B100" s="169"/>
      <c r="C100" s="170"/>
      <c r="D100" s="34"/>
      <c r="E100" s="35"/>
      <c r="F100" s="36"/>
      <c r="G100" s="73"/>
      <c r="H100" s="72"/>
      <c r="I100" s="74">
        <f>IF(H100=Tablas!$B$5,Tablas!$C$5,VLOOKUP(H100,Tablas!$B$5:$D$40,2,FALSE))</f>
        <v>1</v>
      </c>
      <c r="J100" s="71">
        <f>IF(I100=0,"",VLOOKUP(I100,Tablas!$C$5:$D$40,2,FALSE))</f>
        <v>0</v>
      </c>
      <c r="K100" s="37" t="str">
        <f t="shared" si="79"/>
        <v>0</v>
      </c>
      <c r="L100" s="38">
        <f t="shared" si="37"/>
        <v>0</v>
      </c>
      <c r="M100" s="38">
        <f t="shared" si="38"/>
        <v>0</v>
      </c>
      <c r="N100" s="38">
        <f t="shared" si="39"/>
        <v>0</v>
      </c>
      <c r="O100" s="38">
        <f t="shared" si="40"/>
        <v>0</v>
      </c>
      <c r="P100" s="38">
        <f t="shared" si="41"/>
        <v>0</v>
      </c>
      <c r="Q100" s="39">
        <v>1</v>
      </c>
      <c r="R100" s="40">
        <f t="shared" si="69"/>
        <v>0</v>
      </c>
      <c r="S100" s="39">
        <v>1</v>
      </c>
      <c r="T100" s="41">
        <f t="shared" si="70"/>
        <v>0</v>
      </c>
      <c r="U100" s="42">
        <f t="shared" si="80"/>
        <v>0</v>
      </c>
      <c r="V100" s="43">
        <f t="shared" si="81"/>
        <v>0</v>
      </c>
      <c r="W100" s="193">
        <v>12</v>
      </c>
      <c r="X100" s="44">
        <f t="shared" si="82"/>
        <v>0</v>
      </c>
      <c r="Y100" s="45">
        <f t="shared" si="83"/>
        <v>0</v>
      </c>
      <c r="Z100" s="46" t="s">
        <v>0</v>
      </c>
      <c r="AA100" s="39">
        <v>1</v>
      </c>
      <c r="AB100" s="47">
        <f t="shared" si="84"/>
        <v>0</v>
      </c>
      <c r="AC100" s="39">
        <v>1</v>
      </c>
      <c r="AD100" s="47">
        <f t="shared" si="85"/>
        <v>0</v>
      </c>
      <c r="AE100" s="39">
        <v>1</v>
      </c>
      <c r="AF100" s="47">
        <f t="shared" si="86"/>
        <v>0</v>
      </c>
      <c r="AG100" s="188"/>
      <c r="AH100" s="194">
        <f t="shared" si="88"/>
        <v>3</v>
      </c>
      <c r="AI100" s="49">
        <f t="shared" si="89"/>
        <v>0</v>
      </c>
      <c r="AJ100" s="50">
        <f t="shared" si="90"/>
        <v>0</v>
      </c>
      <c r="AK100" s="188"/>
      <c r="AL100" s="194">
        <f t="shared" si="91"/>
        <v>3</v>
      </c>
      <c r="AM100" s="49">
        <f t="shared" si="92"/>
        <v>0</v>
      </c>
      <c r="AN100" s="50">
        <f t="shared" si="93"/>
        <v>0</v>
      </c>
      <c r="AO100" s="62"/>
      <c r="AP100" s="49">
        <f t="shared" si="94"/>
        <v>0</v>
      </c>
      <c r="AQ100" s="50">
        <f t="shared" si="95"/>
        <v>0</v>
      </c>
      <c r="AR100" s="62"/>
      <c r="AS100" s="49">
        <f t="shared" si="96"/>
        <v>0</v>
      </c>
      <c r="AT100" s="50">
        <f t="shared" si="97"/>
        <v>0</v>
      </c>
      <c r="AU100" s="62"/>
      <c r="AV100" s="49">
        <f t="shared" si="98"/>
        <v>0</v>
      </c>
      <c r="AW100" s="50">
        <f t="shared" si="99"/>
        <v>0</v>
      </c>
      <c r="AX100" s="62"/>
      <c r="AY100" s="49">
        <f t="shared" si="100"/>
        <v>0</v>
      </c>
      <c r="AZ100" s="50">
        <f t="shared" si="101"/>
        <v>0</v>
      </c>
      <c r="BA100" s="62"/>
      <c r="BB100" s="49">
        <f t="shared" si="102"/>
        <v>0</v>
      </c>
      <c r="BC100" s="50">
        <f t="shared" si="103"/>
        <v>0</v>
      </c>
      <c r="BD100" s="51">
        <f t="shared" si="87"/>
        <v>0</v>
      </c>
    </row>
    <row r="101" spans="1:56" hidden="1">
      <c r="A101" s="32"/>
      <c r="B101" s="169"/>
      <c r="C101" s="170"/>
      <c r="D101" s="34"/>
      <c r="E101" s="35"/>
      <c r="F101" s="36"/>
      <c r="G101" s="73"/>
      <c r="H101" s="72"/>
      <c r="I101" s="74">
        <f>IF(H101=Tablas!$B$5,Tablas!$C$5,VLOOKUP(H101,Tablas!$B$5:$D$40,2,FALSE))</f>
        <v>1</v>
      </c>
      <c r="J101" s="71">
        <f>IF(I101=0,"",VLOOKUP(I101,Tablas!$C$5:$D$40,2,FALSE))</f>
        <v>0</v>
      </c>
      <c r="K101" s="37" t="str">
        <f t="shared" si="79"/>
        <v>0</v>
      </c>
      <c r="L101" s="38">
        <f t="shared" si="37"/>
        <v>0</v>
      </c>
      <c r="M101" s="38">
        <f t="shared" si="38"/>
        <v>0</v>
      </c>
      <c r="N101" s="38">
        <f t="shared" si="39"/>
        <v>0</v>
      </c>
      <c r="O101" s="38">
        <f t="shared" si="40"/>
        <v>0</v>
      </c>
      <c r="P101" s="38">
        <f t="shared" si="41"/>
        <v>0</v>
      </c>
      <c r="Q101" s="39">
        <v>1</v>
      </c>
      <c r="R101" s="40">
        <f t="shared" si="69"/>
        <v>0</v>
      </c>
      <c r="S101" s="39">
        <v>1</v>
      </c>
      <c r="T101" s="41">
        <f t="shared" si="70"/>
        <v>0</v>
      </c>
      <c r="U101" s="42">
        <f t="shared" si="80"/>
        <v>0</v>
      </c>
      <c r="V101" s="43">
        <f t="shared" si="81"/>
        <v>0</v>
      </c>
      <c r="W101" s="193">
        <v>12</v>
      </c>
      <c r="X101" s="44">
        <f t="shared" si="82"/>
        <v>0</v>
      </c>
      <c r="Y101" s="45">
        <f t="shared" si="83"/>
        <v>0</v>
      </c>
      <c r="Z101" s="46" t="s">
        <v>0</v>
      </c>
      <c r="AA101" s="39">
        <v>1</v>
      </c>
      <c r="AB101" s="47">
        <f t="shared" si="84"/>
        <v>0</v>
      </c>
      <c r="AC101" s="39">
        <v>1</v>
      </c>
      <c r="AD101" s="47">
        <f t="shared" si="85"/>
        <v>0</v>
      </c>
      <c r="AE101" s="39">
        <v>1</v>
      </c>
      <c r="AF101" s="47">
        <f t="shared" si="86"/>
        <v>0</v>
      </c>
      <c r="AG101" s="188"/>
      <c r="AH101" s="194">
        <f t="shared" si="88"/>
        <v>3</v>
      </c>
      <c r="AI101" s="49">
        <f t="shared" si="89"/>
        <v>0</v>
      </c>
      <c r="AJ101" s="50">
        <f t="shared" si="90"/>
        <v>0</v>
      </c>
      <c r="AK101" s="188"/>
      <c r="AL101" s="194">
        <f t="shared" si="91"/>
        <v>3</v>
      </c>
      <c r="AM101" s="49">
        <f t="shared" si="92"/>
        <v>0</v>
      </c>
      <c r="AN101" s="50">
        <f t="shared" si="93"/>
        <v>0</v>
      </c>
      <c r="AO101" s="62"/>
      <c r="AP101" s="49">
        <f t="shared" si="94"/>
        <v>0</v>
      </c>
      <c r="AQ101" s="50">
        <f t="shared" si="95"/>
        <v>0</v>
      </c>
      <c r="AR101" s="62"/>
      <c r="AS101" s="49">
        <f t="shared" si="96"/>
        <v>0</v>
      </c>
      <c r="AT101" s="50">
        <f t="shared" si="97"/>
        <v>0</v>
      </c>
      <c r="AU101" s="62"/>
      <c r="AV101" s="49">
        <f t="shared" si="98"/>
        <v>0</v>
      </c>
      <c r="AW101" s="50">
        <f t="shared" si="99"/>
        <v>0</v>
      </c>
      <c r="AX101" s="62"/>
      <c r="AY101" s="49">
        <f t="shared" si="100"/>
        <v>0</v>
      </c>
      <c r="AZ101" s="50">
        <f t="shared" si="101"/>
        <v>0</v>
      </c>
      <c r="BA101" s="62"/>
      <c r="BB101" s="49">
        <f t="shared" si="102"/>
        <v>0</v>
      </c>
      <c r="BC101" s="50">
        <f t="shared" si="103"/>
        <v>0</v>
      </c>
      <c r="BD101" s="51">
        <f t="shared" si="87"/>
        <v>0</v>
      </c>
    </row>
    <row r="102" spans="1:56" hidden="1">
      <c r="A102" s="32"/>
      <c r="B102" s="169"/>
      <c r="C102" s="170"/>
      <c r="D102" s="34"/>
      <c r="E102" s="35"/>
      <c r="F102" s="36"/>
      <c r="G102" s="73"/>
      <c r="H102" s="72"/>
      <c r="I102" s="74">
        <f>IF(H102=Tablas!$B$5,Tablas!$C$5,VLOOKUP(H102,Tablas!$B$5:$D$40,2,FALSE))</f>
        <v>1</v>
      </c>
      <c r="J102" s="71">
        <f>IF(I102=0,"",VLOOKUP(I102,Tablas!$C$5:$D$40,2,FALSE))</f>
        <v>0</v>
      </c>
      <c r="K102" s="37" t="str">
        <f t="shared" si="79"/>
        <v>0</v>
      </c>
      <c r="L102" s="38">
        <f t="shared" si="37"/>
        <v>0</v>
      </c>
      <c r="M102" s="38">
        <f t="shared" si="38"/>
        <v>0</v>
      </c>
      <c r="N102" s="38">
        <f t="shared" si="39"/>
        <v>0</v>
      </c>
      <c r="O102" s="38">
        <f t="shared" si="40"/>
        <v>0</v>
      </c>
      <c r="P102" s="38">
        <f t="shared" si="41"/>
        <v>0</v>
      </c>
      <c r="Q102" s="39">
        <v>1</v>
      </c>
      <c r="R102" s="40">
        <f t="shared" si="69"/>
        <v>0</v>
      </c>
      <c r="S102" s="39">
        <v>1</v>
      </c>
      <c r="T102" s="41">
        <f t="shared" si="70"/>
        <v>0</v>
      </c>
      <c r="U102" s="42">
        <f t="shared" si="80"/>
        <v>0</v>
      </c>
      <c r="V102" s="43">
        <f t="shared" si="81"/>
        <v>0</v>
      </c>
      <c r="W102" s="193">
        <v>12</v>
      </c>
      <c r="X102" s="44">
        <f t="shared" si="82"/>
        <v>0</v>
      </c>
      <c r="Y102" s="45">
        <f t="shared" si="83"/>
        <v>0</v>
      </c>
      <c r="Z102" s="46" t="s">
        <v>0</v>
      </c>
      <c r="AA102" s="39">
        <v>1</v>
      </c>
      <c r="AB102" s="47">
        <f t="shared" si="84"/>
        <v>0</v>
      </c>
      <c r="AC102" s="39">
        <v>1</v>
      </c>
      <c r="AD102" s="47">
        <f t="shared" si="85"/>
        <v>0</v>
      </c>
      <c r="AE102" s="39">
        <v>1</v>
      </c>
      <c r="AF102" s="47">
        <f t="shared" si="86"/>
        <v>0</v>
      </c>
      <c r="AG102" s="188"/>
      <c r="AH102" s="194">
        <f t="shared" si="88"/>
        <v>3</v>
      </c>
      <c r="AI102" s="49">
        <f t="shared" si="89"/>
        <v>0</v>
      </c>
      <c r="AJ102" s="50">
        <f t="shared" si="90"/>
        <v>0</v>
      </c>
      <c r="AK102" s="188"/>
      <c r="AL102" s="194">
        <f t="shared" si="91"/>
        <v>3</v>
      </c>
      <c r="AM102" s="49">
        <f t="shared" si="92"/>
        <v>0</v>
      </c>
      <c r="AN102" s="50">
        <f t="shared" si="93"/>
        <v>0</v>
      </c>
      <c r="AO102" s="62"/>
      <c r="AP102" s="49">
        <f t="shared" si="94"/>
        <v>0</v>
      </c>
      <c r="AQ102" s="50">
        <f t="shared" si="95"/>
        <v>0</v>
      </c>
      <c r="AR102" s="62"/>
      <c r="AS102" s="49">
        <f t="shared" si="96"/>
        <v>0</v>
      </c>
      <c r="AT102" s="50">
        <f t="shared" si="97"/>
        <v>0</v>
      </c>
      <c r="AU102" s="62"/>
      <c r="AV102" s="49">
        <f t="shared" si="98"/>
        <v>0</v>
      </c>
      <c r="AW102" s="50">
        <f t="shared" si="99"/>
        <v>0</v>
      </c>
      <c r="AX102" s="62"/>
      <c r="AY102" s="49">
        <f t="shared" si="100"/>
        <v>0</v>
      </c>
      <c r="AZ102" s="50">
        <f t="shared" si="101"/>
        <v>0</v>
      </c>
      <c r="BA102" s="62"/>
      <c r="BB102" s="49">
        <f t="shared" si="102"/>
        <v>0</v>
      </c>
      <c r="BC102" s="50">
        <f t="shared" si="103"/>
        <v>0</v>
      </c>
      <c r="BD102" s="51">
        <f t="shared" si="87"/>
        <v>0</v>
      </c>
    </row>
    <row r="103" spans="1:56" hidden="1">
      <c r="A103" s="32"/>
      <c r="B103" s="169"/>
      <c r="C103" s="170"/>
      <c r="D103" s="34"/>
      <c r="E103" s="35"/>
      <c r="F103" s="36"/>
      <c r="G103" s="73"/>
      <c r="H103" s="72"/>
      <c r="I103" s="74">
        <f>IF(H103=Tablas!$B$5,Tablas!$C$5,VLOOKUP(H103,Tablas!$B$5:$D$40,2,FALSE))</f>
        <v>1</v>
      </c>
      <c r="J103" s="71">
        <f>IF(I103=0,"",VLOOKUP(I103,Tablas!$C$5:$D$40,2,FALSE))</f>
        <v>0</v>
      </c>
      <c r="K103" s="37" t="str">
        <f t="shared" si="79"/>
        <v>0</v>
      </c>
      <c r="L103" s="38">
        <f t="shared" si="37"/>
        <v>0</v>
      </c>
      <c r="M103" s="38">
        <f t="shared" si="38"/>
        <v>0</v>
      </c>
      <c r="N103" s="38">
        <f t="shared" si="39"/>
        <v>0</v>
      </c>
      <c r="O103" s="38">
        <f t="shared" si="40"/>
        <v>0</v>
      </c>
      <c r="P103" s="38">
        <f t="shared" si="41"/>
        <v>0</v>
      </c>
      <c r="Q103" s="39">
        <v>1</v>
      </c>
      <c r="R103" s="40">
        <f t="shared" si="69"/>
        <v>0</v>
      </c>
      <c r="S103" s="39">
        <v>1</v>
      </c>
      <c r="T103" s="41">
        <f t="shared" si="70"/>
        <v>0</v>
      </c>
      <c r="U103" s="42">
        <f t="shared" si="80"/>
        <v>0</v>
      </c>
      <c r="V103" s="43">
        <f t="shared" si="81"/>
        <v>0</v>
      </c>
      <c r="W103" s="193">
        <v>12</v>
      </c>
      <c r="X103" s="44">
        <f t="shared" si="82"/>
        <v>0</v>
      </c>
      <c r="Y103" s="45">
        <f t="shared" si="83"/>
        <v>0</v>
      </c>
      <c r="Z103" s="46" t="s">
        <v>0</v>
      </c>
      <c r="AA103" s="39">
        <v>1</v>
      </c>
      <c r="AB103" s="47">
        <f t="shared" si="84"/>
        <v>0</v>
      </c>
      <c r="AC103" s="39">
        <v>1</v>
      </c>
      <c r="AD103" s="47">
        <f t="shared" si="85"/>
        <v>0</v>
      </c>
      <c r="AE103" s="39">
        <v>1</v>
      </c>
      <c r="AF103" s="47">
        <f t="shared" si="86"/>
        <v>0</v>
      </c>
      <c r="AG103" s="188"/>
      <c r="AH103" s="194">
        <f t="shared" si="88"/>
        <v>3</v>
      </c>
      <c r="AI103" s="49">
        <f t="shared" si="89"/>
        <v>0</v>
      </c>
      <c r="AJ103" s="50">
        <f t="shared" si="90"/>
        <v>0</v>
      </c>
      <c r="AK103" s="188"/>
      <c r="AL103" s="194">
        <f t="shared" si="91"/>
        <v>3</v>
      </c>
      <c r="AM103" s="49">
        <f t="shared" si="92"/>
        <v>0</v>
      </c>
      <c r="AN103" s="50">
        <f t="shared" si="93"/>
        <v>0</v>
      </c>
      <c r="AO103" s="62"/>
      <c r="AP103" s="49">
        <f t="shared" si="94"/>
        <v>0</v>
      </c>
      <c r="AQ103" s="50">
        <f t="shared" si="95"/>
        <v>0</v>
      </c>
      <c r="AR103" s="62"/>
      <c r="AS103" s="49">
        <f t="shared" si="96"/>
        <v>0</v>
      </c>
      <c r="AT103" s="50">
        <f t="shared" si="97"/>
        <v>0</v>
      </c>
      <c r="AU103" s="62"/>
      <c r="AV103" s="49">
        <f t="shared" si="98"/>
        <v>0</v>
      </c>
      <c r="AW103" s="50">
        <f t="shared" si="99"/>
        <v>0</v>
      </c>
      <c r="AX103" s="62"/>
      <c r="AY103" s="49">
        <f t="shared" si="100"/>
        <v>0</v>
      </c>
      <c r="AZ103" s="50">
        <f t="shared" si="101"/>
        <v>0</v>
      </c>
      <c r="BA103" s="62"/>
      <c r="BB103" s="49">
        <f t="shared" si="102"/>
        <v>0</v>
      </c>
      <c r="BC103" s="50">
        <f t="shared" si="103"/>
        <v>0</v>
      </c>
      <c r="BD103" s="51">
        <f t="shared" si="87"/>
        <v>0</v>
      </c>
    </row>
    <row r="104" spans="1:56" hidden="1">
      <c r="A104" s="32"/>
      <c r="B104" s="169"/>
      <c r="C104" s="170"/>
      <c r="D104" s="34"/>
      <c r="E104" s="35"/>
      <c r="F104" s="36"/>
      <c r="G104" s="73"/>
      <c r="H104" s="72"/>
      <c r="I104" s="74">
        <f>IF(H104=Tablas!$B$5,Tablas!$C$5,VLOOKUP(H104,Tablas!$B$5:$D$40,2,FALSE))</f>
        <v>1</v>
      </c>
      <c r="J104" s="71">
        <f>IF(I104=0,"",VLOOKUP(I104,Tablas!$C$5:$D$40,2,FALSE))</f>
        <v>0</v>
      </c>
      <c r="K104" s="37" t="str">
        <f t="shared" si="79"/>
        <v>0</v>
      </c>
      <c r="L104" s="38">
        <f t="shared" ref="L104:L110" si="113">IF($Y104=3,$K104,0)+IF($Y104=4,$K104,0)+IF($Y104=5,$K104,0)+IF($Y104=6,$K104,0)+IF($Y104=7,$K104,0)+IF($Y104=10,$K104*2,0)+IF($Y104=12,$K104*2,0)+IF($Y104=14,$K104*2,0)+IF($Y104=21,$K104*3,0)+IF($Y104&lt;=1,$K104*$J104/21.75,0)+IF($Y104=15,$K104*3,0)+IF($Y104=42,$K104*6,0)+IF($Y104=28,$K104*4,0)</f>
        <v>0</v>
      </c>
      <c r="M104" s="38">
        <f t="shared" ref="M104:M110" si="114">IF($Y104=2,$K104,0)+IF($Y104=4,$K104,0)+IF($Y104=5,$K104,0)+IF($Y104=6,$K104,0)+IF($Y104=7,$K104,0)+IF($Y104=10,$K104*2,0)+IF($Y104=12,$K104*2,0)+IF($Y104=14,$K104*2,0)+IF($Y104=15,$K104*3,0)+IF($Y104=21,$K104*3,0)+IF($Y104&lt;=1,$K104*$J104/21.75,0)+IF($Y104=42,$K104*6,0)+IF($Y104=28,$K104*4,0)</f>
        <v>0</v>
      </c>
      <c r="N104" s="38">
        <f t="shared" ref="N104:N110" si="115">IF($Y104=3,$K104,0)+IF($Y104=4,$K104,0)+IF($Y104=5,$K104,0)+IF($Y104=6,$K104,0)+IF($Y104=7,$K104,0)+IF($Y104=10,$K104*2,0)+IF($Y104=12,$K104*2,0)+IF($Y104=14,$K104*2,0)+IF($Y104=21,$K104*3,0)+IF($Y104&lt;=1,$K104*$J104/21.75,0)+IF($Y104=15,$K104*3,0)+IF($Y104=42,$K104*6,0)+IF($Y104=28,$K104*4,0)</f>
        <v>0</v>
      </c>
      <c r="O104" s="38">
        <f t="shared" ref="O104:O110" si="116">IF($Y104=2,$K104,0)+IF($Y104=4,$K104,0)+IF($Y104=5,$K104,0)+IF($Y104=6,$K104,0)+IF($Y104=7,$K104,0)+IF($Y104=10,$K104*2,0)+IF($Y104=12,$K104*2,0)+IF($Y104=14,$K104*2,0)+IF($Y104=15,$K104*3,0)+IF($Y104=21,$K104*3,0)+IF($Y104&lt;=1,$K104*$J104/21.75,0)+IF($Y104=42,$K104*6,0)+IF($Y104=28,$K104*4,0)</f>
        <v>0</v>
      </c>
      <c r="P104" s="38">
        <f t="shared" ref="P104:P110" si="117">IF($Y104=3,$K104,0)+IF($Y104=4,$K104,0)+IF($Y104=5,$K104,0)+IF($Y104=6,$K104,0)+IF($Y104=7,$K104,0)+IF($Y104=10,$K104*2,0)+IF($Y104=12,$K104*2,0)+IF($Y104=14,$K104*2,0)+IF($Y104=21,$K104*3,0)+IF($Y104&lt;=1,$K104*$J104/21.75,0)+IF($Y104=15,$K104*3,0)+IF($Y104=42,$K104*6,0)+IF($Y104=28,$K104*4,0)</f>
        <v>0</v>
      </c>
      <c r="Q104" s="39">
        <v>1</v>
      </c>
      <c r="R104" s="40">
        <f t="shared" ref="R104:R110" si="118">(IF($Y104=6,$K104,)+IF($Y104=7,$K104,)+IF($Y104=12,$K104*2,)+IF($Y104=18,$K104*3,)+IF($Y104=28,$K104*4,0)+IF($Y104=21,$K104*3,)+IF($Y104=42,$K104*6,0)+IF($Y104=14,$K104*2,))*Q104</f>
        <v>0</v>
      </c>
      <c r="S104" s="39">
        <v>1</v>
      </c>
      <c r="T104" s="41">
        <f t="shared" ref="T104:T110" si="119">(IF($Y104=7,$K104,)+IF($Y104=21,$K104*3,)+IF($Y104=42,$K104*6,0)+IF($Y104=28,$K104*4,0)+IF($Y104=14,$K104*2,))*S104</f>
        <v>0</v>
      </c>
      <c r="U104" s="42">
        <f t="shared" si="80"/>
        <v>0</v>
      </c>
      <c r="V104" s="43">
        <f t="shared" si="81"/>
        <v>0</v>
      </c>
      <c r="W104" s="193">
        <v>12</v>
      </c>
      <c r="X104" s="44">
        <f t="shared" si="82"/>
        <v>0</v>
      </c>
      <c r="Y104" s="45">
        <f t="shared" si="83"/>
        <v>0</v>
      </c>
      <c r="Z104" s="46" t="s">
        <v>0</v>
      </c>
      <c r="AA104" s="39">
        <v>1</v>
      </c>
      <c r="AB104" s="47">
        <f t="shared" si="84"/>
        <v>0</v>
      </c>
      <c r="AC104" s="39">
        <v>1</v>
      </c>
      <c r="AD104" s="47">
        <f t="shared" si="85"/>
        <v>0</v>
      </c>
      <c r="AE104" s="39">
        <v>1</v>
      </c>
      <c r="AF104" s="47">
        <f t="shared" si="86"/>
        <v>0</v>
      </c>
      <c r="AG104" s="188"/>
      <c r="AH104" s="194">
        <f t="shared" si="88"/>
        <v>3</v>
      </c>
      <c r="AI104" s="49">
        <f t="shared" si="89"/>
        <v>0</v>
      </c>
      <c r="AJ104" s="50">
        <f t="shared" si="90"/>
        <v>0</v>
      </c>
      <c r="AK104" s="188"/>
      <c r="AL104" s="194">
        <f t="shared" si="91"/>
        <v>3</v>
      </c>
      <c r="AM104" s="49">
        <f t="shared" si="92"/>
        <v>0</v>
      </c>
      <c r="AN104" s="50">
        <f t="shared" si="93"/>
        <v>0</v>
      </c>
      <c r="AO104" s="62"/>
      <c r="AP104" s="49">
        <f t="shared" si="94"/>
        <v>0</v>
      </c>
      <c r="AQ104" s="50">
        <f t="shared" si="95"/>
        <v>0</v>
      </c>
      <c r="AR104" s="62"/>
      <c r="AS104" s="49">
        <f t="shared" si="96"/>
        <v>0</v>
      </c>
      <c r="AT104" s="50">
        <f t="shared" si="97"/>
        <v>0</v>
      </c>
      <c r="AU104" s="62"/>
      <c r="AV104" s="49">
        <f t="shared" si="98"/>
        <v>0</v>
      </c>
      <c r="AW104" s="50">
        <f t="shared" si="99"/>
        <v>0</v>
      </c>
      <c r="AX104" s="62"/>
      <c r="AY104" s="49">
        <f t="shared" si="100"/>
        <v>0</v>
      </c>
      <c r="AZ104" s="50">
        <f t="shared" si="101"/>
        <v>0</v>
      </c>
      <c r="BA104" s="62"/>
      <c r="BB104" s="49">
        <f t="shared" si="102"/>
        <v>0</v>
      </c>
      <c r="BC104" s="50">
        <f t="shared" si="103"/>
        <v>0</v>
      </c>
      <c r="BD104" s="51">
        <f t="shared" si="87"/>
        <v>0</v>
      </c>
    </row>
    <row r="105" spans="1:56" hidden="1">
      <c r="A105" s="32"/>
      <c r="B105" s="169"/>
      <c r="C105" s="170"/>
      <c r="D105" s="34"/>
      <c r="E105" s="35"/>
      <c r="F105" s="36"/>
      <c r="G105" s="73"/>
      <c r="H105" s="72"/>
      <c r="I105" s="74">
        <f>IF(H105=Tablas!$B$5,Tablas!$C$5,VLOOKUP(H105,Tablas!$B$5:$D$40,2,FALSE))</f>
        <v>1</v>
      </c>
      <c r="J105" s="71">
        <f>IF(I105=0,"",VLOOKUP(I105,Tablas!$C$5:$D$40,2,FALSE))</f>
        <v>0</v>
      </c>
      <c r="K105" s="37" t="str">
        <f t="shared" si="79"/>
        <v>0</v>
      </c>
      <c r="L105" s="38">
        <f t="shared" si="113"/>
        <v>0</v>
      </c>
      <c r="M105" s="38">
        <f t="shared" si="114"/>
        <v>0</v>
      </c>
      <c r="N105" s="38">
        <f t="shared" si="115"/>
        <v>0</v>
      </c>
      <c r="O105" s="38">
        <f t="shared" si="116"/>
        <v>0</v>
      </c>
      <c r="P105" s="38">
        <f t="shared" si="117"/>
        <v>0</v>
      </c>
      <c r="Q105" s="39">
        <v>1</v>
      </c>
      <c r="R105" s="40">
        <f t="shared" si="118"/>
        <v>0</v>
      </c>
      <c r="S105" s="39">
        <v>1</v>
      </c>
      <c r="T105" s="41">
        <f t="shared" si="119"/>
        <v>0</v>
      </c>
      <c r="U105" s="42">
        <f t="shared" si="80"/>
        <v>0</v>
      </c>
      <c r="V105" s="43">
        <f t="shared" si="81"/>
        <v>0</v>
      </c>
      <c r="W105" s="193">
        <v>12</v>
      </c>
      <c r="X105" s="44">
        <f t="shared" si="82"/>
        <v>0</v>
      </c>
      <c r="Y105" s="45">
        <f t="shared" si="83"/>
        <v>0</v>
      </c>
      <c r="Z105" s="46" t="s">
        <v>0</v>
      </c>
      <c r="AA105" s="39">
        <v>1</v>
      </c>
      <c r="AB105" s="47">
        <f t="shared" si="84"/>
        <v>0</v>
      </c>
      <c r="AC105" s="39">
        <v>1</v>
      </c>
      <c r="AD105" s="47">
        <f t="shared" si="85"/>
        <v>0</v>
      </c>
      <c r="AE105" s="39">
        <v>1</v>
      </c>
      <c r="AF105" s="47">
        <f t="shared" si="86"/>
        <v>0</v>
      </c>
      <c r="AG105" s="188"/>
      <c r="AH105" s="194">
        <f t="shared" si="88"/>
        <v>3</v>
      </c>
      <c r="AI105" s="49">
        <f t="shared" si="89"/>
        <v>0</v>
      </c>
      <c r="AJ105" s="50">
        <f t="shared" si="90"/>
        <v>0</v>
      </c>
      <c r="AK105" s="188"/>
      <c r="AL105" s="194">
        <f t="shared" si="91"/>
        <v>3</v>
      </c>
      <c r="AM105" s="49">
        <f t="shared" si="92"/>
        <v>0</v>
      </c>
      <c r="AN105" s="50">
        <f t="shared" si="93"/>
        <v>0</v>
      </c>
      <c r="AO105" s="62"/>
      <c r="AP105" s="49">
        <f t="shared" si="94"/>
        <v>0</v>
      </c>
      <c r="AQ105" s="50">
        <f t="shared" si="95"/>
        <v>0</v>
      </c>
      <c r="AR105" s="62"/>
      <c r="AS105" s="49">
        <f t="shared" si="96"/>
        <v>0</v>
      </c>
      <c r="AT105" s="50">
        <f t="shared" si="97"/>
        <v>0</v>
      </c>
      <c r="AU105" s="62"/>
      <c r="AV105" s="49">
        <f t="shared" si="98"/>
        <v>0</v>
      </c>
      <c r="AW105" s="50">
        <f t="shared" si="99"/>
        <v>0</v>
      </c>
      <c r="AX105" s="62"/>
      <c r="AY105" s="49">
        <f t="shared" si="100"/>
        <v>0</v>
      </c>
      <c r="AZ105" s="50">
        <f t="shared" si="101"/>
        <v>0</v>
      </c>
      <c r="BA105" s="62"/>
      <c r="BB105" s="49">
        <f t="shared" si="102"/>
        <v>0</v>
      </c>
      <c r="BC105" s="50">
        <f t="shared" si="103"/>
        <v>0</v>
      </c>
      <c r="BD105" s="51">
        <f t="shared" si="87"/>
        <v>0</v>
      </c>
    </row>
    <row r="106" spans="1:56" hidden="1">
      <c r="A106" s="32"/>
      <c r="B106" s="169"/>
      <c r="C106" s="170"/>
      <c r="D106" s="34"/>
      <c r="E106" s="35"/>
      <c r="F106" s="36"/>
      <c r="G106" s="73"/>
      <c r="H106" s="72"/>
      <c r="I106" s="74">
        <f>IF(H106=Tablas!$B$5,Tablas!$C$5,VLOOKUP(H106,Tablas!$B$5:$D$40,2,FALSE))</f>
        <v>1</v>
      </c>
      <c r="J106" s="71">
        <f>IF(I106=0,"",VLOOKUP(I106,Tablas!$C$5:$D$40,2,FALSE))</f>
        <v>0</v>
      </c>
      <c r="K106" s="37" t="str">
        <f t="shared" si="79"/>
        <v>0</v>
      </c>
      <c r="L106" s="38">
        <f t="shared" si="113"/>
        <v>0</v>
      </c>
      <c r="M106" s="38">
        <f t="shared" si="114"/>
        <v>0</v>
      </c>
      <c r="N106" s="38">
        <f t="shared" si="115"/>
        <v>0</v>
      </c>
      <c r="O106" s="38">
        <f t="shared" si="116"/>
        <v>0</v>
      </c>
      <c r="P106" s="38">
        <f t="shared" si="117"/>
        <v>0</v>
      </c>
      <c r="Q106" s="39">
        <v>1</v>
      </c>
      <c r="R106" s="40">
        <f t="shared" si="118"/>
        <v>0</v>
      </c>
      <c r="S106" s="39">
        <v>1</v>
      </c>
      <c r="T106" s="41">
        <f t="shared" si="119"/>
        <v>0</v>
      </c>
      <c r="U106" s="42">
        <f t="shared" si="80"/>
        <v>0</v>
      </c>
      <c r="V106" s="43">
        <f t="shared" si="81"/>
        <v>0</v>
      </c>
      <c r="W106" s="193">
        <v>12</v>
      </c>
      <c r="X106" s="44">
        <f t="shared" si="82"/>
        <v>0</v>
      </c>
      <c r="Y106" s="45">
        <f t="shared" si="83"/>
        <v>0</v>
      </c>
      <c r="Z106" s="46" t="s">
        <v>0</v>
      </c>
      <c r="AA106" s="39">
        <v>1</v>
      </c>
      <c r="AB106" s="47">
        <f t="shared" si="84"/>
        <v>0</v>
      </c>
      <c r="AC106" s="39">
        <v>1</v>
      </c>
      <c r="AD106" s="47">
        <f t="shared" si="85"/>
        <v>0</v>
      </c>
      <c r="AE106" s="39">
        <v>1</v>
      </c>
      <c r="AF106" s="47">
        <f t="shared" si="86"/>
        <v>0</v>
      </c>
      <c r="AG106" s="188"/>
      <c r="AH106" s="194">
        <f t="shared" si="88"/>
        <v>3</v>
      </c>
      <c r="AI106" s="49">
        <f t="shared" si="89"/>
        <v>0</v>
      </c>
      <c r="AJ106" s="50">
        <f t="shared" si="90"/>
        <v>0</v>
      </c>
      <c r="AK106" s="188"/>
      <c r="AL106" s="194">
        <f t="shared" si="91"/>
        <v>3</v>
      </c>
      <c r="AM106" s="49">
        <f t="shared" si="92"/>
        <v>0</v>
      </c>
      <c r="AN106" s="50">
        <f t="shared" si="93"/>
        <v>0</v>
      </c>
      <c r="AO106" s="62"/>
      <c r="AP106" s="49">
        <f t="shared" si="94"/>
        <v>0</v>
      </c>
      <c r="AQ106" s="50">
        <f t="shared" si="95"/>
        <v>0</v>
      </c>
      <c r="AR106" s="62"/>
      <c r="AS106" s="49">
        <f t="shared" si="96"/>
        <v>0</v>
      </c>
      <c r="AT106" s="50">
        <f t="shared" si="97"/>
        <v>0</v>
      </c>
      <c r="AU106" s="62"/>
      <c r="AV106" s="49">
        <f t="shared" si="98"/>
        <v>0</v>
      </c>
      <c r="AW106" s="50">
        <f t="shared" si="99"/>
        <v>0</v>
      </c>
      <c r="AX106" s="62"/>
      <c r="AY106" s="49">
        <f t="shared" si="100"/>
        <v>0</v>
      </c>
      <c r="AZ106" s="50">
        <f t="shared" si="101"/>
        <v>0</v>
      </c>
      <c r="BA106" s="62"/>
      <c r="BB106" s="49">
        <f t="shared" si="102"/>
        <v>0</v>
      </c>
      <c r="BC106" s="50">
        <f t="shared" si="103"/>
        <v>0</v>
      </c>
      <c r="BD106" s="51">
        <f t="shared" si="87"/>
        <v>0</v>
      </c>
    </row>
    <row r="107" spans="1:56" hidden="1">
      <c r="A107" s="32"/>
      <c r="B107" s="169"/>
      <c r="C107" s="170"/>
      <c r="D107" s="34"/>
      <c r="E107" s="35"/>
      <c r="F107" s="36"/>
      <c r="G107" s="73"/>
      <c r="H107" s="72"/>
      <c r="I107" s="74">
        <f>IF(H107=Tablas!$B$5,Tablas!$C$5,VLOOKUP(H107,Tablas!$B$5:$D$40,2,FALSE))</f>
        <v>1</v>
      </c>
      <c r="J107" s="71">
        <f>IF(I107=0,"",VLOOKUP(I107,Tablas!$C$5:$D$40,2,FALSE))</f>
        <v>0</v>
      </c>
      <c r="K107" s="37" t="str">
        <f t="shared" si="79"/>
        <v>0</v>
      </c>
      <c r="L107" s="38">
        <f t="shared" si="113"/>
        <v>0</v>
      </c>
      <c r="M107" s="38">
        <f t="shared" si="114"/>
        <v>0</v>
      </c>
      <c r="N107" s="38">
        <f t="shared" si="115"/>
        <v>0</v>
      </c>
      <c r="O107" s="38">
        <f t="shared" si="116"/>
        <v>0</v>
      </c>
      <c r="P107" s="38">
        <f t="shared" si="117"/>
        <v>0</v>
      </c>
      <c r="Q107" s="39">
        <v>1</v>
      </c>
      <c r="R107" s="40">
        <f t="shared" si="118"/>
        <v>0</v>
      </c>
      <c r="S107" s="39">
        <v>1</v>
      </c>
      <c r="T107" s="41">
        <f t="shared" si="119"/>
        <v>0</v>
      </c>
      <c r="U107" s="42">
        <f t="shared" si="80"/>
        <v>0</v>
      </c>
      <c r="V107" s="43">
        <f t="shared" si="81"/>
        <v>0</v>
      </c>
      <c r="W107" s="193">
        <v>12</v>
      </c>
      <c r="X107" s="44">
        <f t="shared" si="82"/>
        <v>0</v>
      </c>
      <c r="Y107" s="45">
        <f t="shared" si="83"/>
        <v>0</v>
      </c>
      <c r="Z107" s="46" t="s">
        <v>0</v>
      </c>
      <c r="AA107" s="39">
        <v>1</v>
      </c>
      <c r="AB107" s="47">
        <f t="shared" si="84"/>
        <v>0</v>
      </c>
      <c r="AC107" s="39">
        <v>1</v>
      </c>
      <c r="AD107" s="47">
        <f t="shared" si="85"/>
        <v>0</v>
      </c>
      <c r="AE107" s="39">
        <v>1</v>
      </c>
      <c r="AF107" s="47">
        <f t="shared" si="86"/>
        <v>0</v>
      </c>
      <c r="AG107" s="188"/>
      <c r="AH107" s="194">
        <f t="shared" si="88"/>
        <v>3</v>
      </c>
      <c r="AI107" s="49">
        <f t="shared" si="89"/>
        <v>0</v>
      </c>
      <c r="AJ107" s="50">
        <f t="shared" si="90"/>
        <v>0</v>
      </c>
      <c r="AK107" s="188"/>
      <c r="AL107" s="194">
        <f t="shared" si="91"/>
        <v>3</v>
      </c>
      <c r="AM107" s="49">
        <f t="shared" si="92"/>
        <v>0</v>
      </c>
      <c r="AN107" s="50">
        <f t="shared" si="93"/>
        <v>0</v>
      </c>
      <c r="AO107" s="62"/>
      <c r="AP107" s="49">
        <f t="shared" si="94"/>
        <v>0</v>
      </c>
      <c r="AQ107" s="50">
        <f t="shared" si="95"/>
        <v>0</v>
      </c>
      <c r="AR107" s="62"/>
      <c r="AS107" s="49">
        <f t="shared" si="96"/>
        <v>0</v>
      </c>
      <c r="AT107" s="50">
        <f t="shared" si="97"/>
        <v>0</v>
      </c>
      <c r="AU107" s="62"/>
      <c r="AV107" s="49">
        <f t="shared" si="98"/>
        <v>0</v>
      </c>
      <c r="AW107" s="50">
        <f t="shared" si="99"/>
        <v>0</v>
      </c>
      <c r="AX107" s="62"/>
      <c r="AY107" s="49">
        <f t="shared" si="100"/>
        <v>0</v>
      </c>
      <c r="AZ107" s="50">
        <f t="shared" si="101"/>
        <v>0</v>
      </c>
      <c r="BA107" s="62"/>
      <c r="BB107" s="49">
        <f t="shared" si="102"/>
        <v>0</v>
      </c>
      <c r="BC107" s="50">
        <f t="shared" si="103"/>
        <v>0</v>
      </c>
      <c r="BD107" s="51">
        <f t="shared" si="87"/>
        <v>0</v>
      </c>
    </row>
    <row r="108" spans="1:56" hidden="1">
      <c r="A108" s="32"/>
      <c r="B108" s="169"/>
      <c r="C108" s="170"/>
      <c r="D108" s="34"/>
      <c r="E108" s="35"/>
      <c r="F108" s="36"/>
      <c r="G108" s="73"/>
      <c r="H108" s="72"/>
      <c r="I108" s="74">
        <f>IF(H108=Tablas!$B$5,Tablas!$C$5,VLOOKUP(H108,Tablas!$B$5:$D$40,2,FALSE))</f>
        <v>1</v>
      </c>
      <c r="J108" s="71">
        <f>IF(I108=0,"",VLOOKUP(I108,Tablas!$C$5:$D$40,2,FALSE))</f>
        <v>0</v>
      </c>
      <c r="K108" s="37" t="str">
        <f t="shared" si="79"/>
        <v>0</v>
      </c>
      <c r="L108" s="38">
        <f t="shared" si="113"/>
        <v>0</v>
      </c>
      <c r="M108" s="38">
        <f t="shared" si="114"/>
        <v>0</v>
      </c>
      <c r="N108" s="38">
        <f t="shared" si="115"/>
        <v>0</v>
      </c>
      <c r="O108" s="38">
        <f t="shared" si="116"/>
        <v>0</v>
      </c>
      <c r="P108" s="38">
        <f t="shared" si="117"/>
        <v>0</v>
      </c>
      <c r="Q108" s="39">
        <v>1</v>
      </c>
      <c r="R108" s="40">
        <f t="shared" si="118"/>
        <v>0</v>
      </c>
      <c r="S108" s="39">
        <v>1</v>
      </c>
      <c r="T108" s="41">
        <f t="shared" si="119"/>
        <v>0</v>
      </c>
      <c r="U108" s="42">
        <f t="shared" si="80"/>
        <v>0</v>
      </c>
      <c r="V108" s="43">
        <f t="shared" si="81"/>
        <v>0</v>
      </c>
      <c r="W108" s="193">
        <v>12</v>
      </c>
      <c r="X108" s="44">
        <f t="shared" si="82"/>
        <v>0</v>
      </c>
      <c r="Y108" s="45">
        <f t="shared" si="83"/>
        <v>0</v>
      </c>
      <c r="Z108" s="46" t="s">
        <v>0</v>
      </c>
      <c r="AA108" s="39">
        <v>1</v>
      </c>
      <c r="AB108" s="47">
        <f t="shared" si="84"/>
        <v>0</v>
      </c>
      <c r="AC108" s="39">
        <v>1</v>
      </c>
      <c r="AD108" s="47">
        <f t="shared" si="85"/>
        <v>0</v>
      </c>
      <c r="AE108" s="39">
        <v>1</v>
      </c>
      <c r="AF108" s="47">
        <f t="shared" si="86"/>
        <v>0</v>
      </c>
      <c r="AG108" s="188"/>
      <c r="AH108" s="194">
        <f t="shared" si="88"/>
        <v>3</v>
      </c>
      <c r="AI108" s="49">
        <f t="shared" si="89"/>
        <v>0</v>
      </c>
      <c r="AJ108" s="50">
        <f t="shared" si="90"/>
        <v>0</v>
      </c>
      <c r="AK108" s="188"/>
      <c r="AL108" s="194">
        <f t="shared" si="91"/>
        <v>3</v>
      </c>
      <c r="AM108" s="49">
        <f t="shared" si="92"/>
        <v>0</v>
      </c>
      <c r="AN108" s="50">
        <f t="shared" si="93"/>
        <v>0</v>
      </c>
      <c r="AO108" s="62"/>
      <c r="AP108" s="49">
        <f t="shared" si="94"/>
        <v>0</v>
      </c>
      <c r="AQ108" s="50">
        <f t="shared" si="95"/>
        <v>0</v>
      </c>
      <c r="AR108" s="62"/>
      <c r="AS108" s="49">
        <f t="shared" si="96"/>
        <v>0</v>
      </c>
      <c r="AT108" s="50">
        <f t="shared" si="97"/>
        <v>0</v>
      </c>
      <c r="AU108" s="62"/>
      <c r="AV108" s="49">
        <f t="shared" si="98"/>
        <v>0</v>
      </c>
      <c r="AW108" s="50">
        <f t="shared" si="99"/>
        <v>0</v>
      </c>
      <c r="AX108" s="62"/>
      <c r="AY108" s="49">
        <f t="shared" si="100"/>
        <v>0</v>
      </c>
      <c r="AZ108" s="50">
        <f t="shared" si="101"/>
        <v>0</v>
      </c>
      <c r="BA108" s="62"/>
      <c r="BB108" s="49">
        <f t="shared" si="102"/>
        <v>0</v>
      </c>
      <c r="BC108" s="50">
        <f t="shared" si="103"/>
        <v>0</v>
      </c>
      <c r="BD108" s="51">
        <f t="shared" si="87"/>
        <v>0</v>
      </c>
    </row>
    <row r="109" spans="1:56" hidden="1">
      <c r="A109" s="32"/>
      <c r="B109" s="169"/>
      <c r="C109" s="170"/>
      <c r="D109" s="34"/>
      <c r="E109" s="35"/>
      <c r="F109" s="36"/>
      <c r="G109" s="73"/>
      <c r="H109" s="72"/>
      <c r="I109" s="74">
        <f>IF(H109=Tablas!$B$5,Tablas!$C$5,VLOOKUP(H109,Tablas!$B$5:$D$40,2,FALSE))</f>
        <v>1</v>
      </c>
      <c r="J109" s="71">
        <f>IF(I109=0,"",VLOOKUP(I109,Tablas!$C$5:$D$40,2,FALSE))</f>
        <v>0</v>
      </c>
      <c r="K109" s="37" t="str">
        <f t="shared" si="79"/>
        <v>0</v>
      </c>
      <c r="L109" s="38">
        <f t="shared" si="113"/>
        <v>0</v>
      </c>
      <c r="M109" s="38">
        <f t="shared" si="114"/>
        <v>0</v>
      </c>
      <c r="N109" s="38">
        <f t="shared" si="115"/>
        <v>0</v>
      </c>
      <c r="O109" s="38">
        <f t="shared" si="116"/>
        <v>0</v>
      </c>
      <c r="P109" s="38">
        <f t="shared" si="117"/>
        <v>0</v>
      </c>
      <c r="Q109" s="39">
        <v>1</v>
      </c>
      <c r="R109" s="40">
        <f t="shared" si="118"/>
        <v>0</v>
      </c>
      <c r="S109" s="39">
        <v>1</v>
      </c>
      <c r="T109" s="41">
        <f t="shared" si="119"/>
        <v>0</v>
      </c>
      <c r="U109" s="42">
        <f t="shared" si="80"/>
        <v>0</v>
      </c>
      <c r="V109" s="43">
        <f t="shared" si="81"/>
        <v>0</v>
      </c>
      <c r="W109" s="193">
        <v>12</v>
      </c>
      <c r="X109" s="44">
        <f t="shared" si="82"/>
        <v>0</v>
      </c>
      <c r="Y109" s="45">
        <f t="shared" si="83"/>
        <v>0</v>
      </c>
      <c r="Z109" s="46" t="s">
        <v>0</v>
      </c>
      <c r="AA109" s="39">
        <v>1</v>
      </c>
      <c r="AB109" s="47">
        <f t="shared" si="84"/>
        <v>0</v>
      </c>
      <c r="AC109" s="39">
        <v>1</v>
      </c>
      <c r="AD109" s="47">
        <f t="shared" si="85"/>
        <v>0</v>
      </c>
      <c r="AE109" s="39">
        <v>1</v>
      </c>
      <c r="AF109" s="47">
        <f t="shared" si="86"/>
        <v>0</v>
      </c>
      <c r="AG109" s="188"/>
      <c r="AH109" s="194">
        <f t="shared" si="88"/>
        <v>3</v>
      </c>
      <c r="AI109" s="49">
        <f t="shared" si="89"/>
        <v>0</v>
      </c>
      <c r="AJ109" s="50">
        <f t="shared" si="90"/>
        <v>0</v>
      </c>
      <c r="AK109" s="188"/>
      <c r="AL109" s="194">
        <f t="shared" si="91"/>
        <v>3</v>
      </c>
      <c r="AM109" s="49">
        <f t="shared" si="92"/>
        <v>0</v>
      </c>
      <c r="AN109" s="50">
        <f t="shared" si="93"/>
        <v>0</v>
      </c>
      <c r="AO109" s="62"/>
      <c r="AP109" s="49">
        <f t="shared" si="94"/>
        <v>0</v>
      </c>
      <c r="AQ109" s="50">
        <f t="shared" si="95"/>
        <v>0</v>
      </c>
      <c r="AR109" s="62"/>
      <c r="AS109" s="49">
        <f t="shared" si="96"/>
        <v>0</v>
      </c>
      <c r="AT109" s="50">
        <f t="shared" si="97"/>
        <v>0</v>
      </c>
      <c r="AU109" s="62"/>
      <c r="AV109" s="49">
        <f t="shared" si="98"/>
        <v>0</v>
      </c>
      <c r="AW109" s="50">
        <f t="shared" si="99"/>
        <v>0</v>
      </c>
      <c r="AX109" s="62"/>
      <c r="AY109" s="49">
        <f t="shared" si="100"/>
        <v>0</v>
      </c>
      <c r="AZ109" s="50">
        <f t="shared" si="101"/>
        <v>0</v>
      </c>
      <c r="BA109" s="62"/>
      <c r="BB109" s="49">
        <f t="shared" si="102"/>
        <v>0</v>
      </c>
      <c r="BC109" s="50">
        <f t="shared" si="103"/>
        <v>0</v>
      </c>
      <c r="BD109" s="51">
        <f t="shared" si="87"/>
        <v>0</v>
      </c>
    </row>
    <row r="110" spans="1:56" hidden="1">
      <c r="A110" s="32"/>
      <c r="B110" s="169"/>
      <c r="C110" s="170"/>
      <c r="D110" s="34"/>
      <c r="E110" s="35"/>
      <c r="F110" s="36"/>
      <c r="G110" s="73"/>
      <c r="H110" s="72"/>
      <c r="I110" s="74">
        <f>IF(H110=Tablas!$B$5,Tablas!$C$5,VLOOKUP(H110,Tablas!$B$5:$D$40,2,FALSE))</f>
        <v>1</v>
      </c>
      <c r="J110" s="71">
        <f>IF(I110=0,"",VLOOKUP(I110,Tablas!$C$5:$D$40,2,FALSE))</f>
        <v>0</v>
      </c>
      <c r="K110" s="37" t="str">
        <f t="shared" si="79"/>
        <v>0</v>
      </c>
      <c r="L110" s="38">
        <f t="shared" si="113"/>
        <v>0</v>
      </c>
      <c r="M110" s="38">
        <f t="shared" si="114"/>
        <v>0</v>
      </c>
      <c r="N110" s="38">
        <f t="shared" si="115"/>
        <v>0</v>
      </c>
      <c r="O110" s="38">
        <f t="shared" si="116"/>
        <v>0</v>
      </c>
      <c r="P110" s="38">
        <f t="shared" si="117"/>
        <v>0</v>
      </c>
      <c r="Q110" s="39">
        <v>1</v>
      </c>
      <c r="R110" s="40">
        <f t="shared" si="118"/>
        <v>0</v>
      </c>
      <c r="S110" s="39">
        <v>1</v>
      </c>
      <c r="T110" s="41">
        <f t="shared" si="119"/>
        <v>0</v>
      </c>
      <c r="U110" s="42">
        <f t="shared" si="80"/>
        <v>0</v>
      </c>
      <c r="V110" s="43">
        <f t="shared" si="81"/>
        <v>0</v>
      </c>
      <c r="W110" s="193">
        <v>12</v>
      </c>
      <c r="X110" s="44">
        <f t="shared" si="82"/>
        <v>0</v>
      </c>
      <c r="Y110" s="45">
        <f t="shared" si="83"/>
        <v>0</v>
      </c>
      <c r="Z110" s="46" t="s">
        <v>0</v>
      </c>
      <c r="AA110" s="39">
        <v>1</v>
      </c>
      <c r="AB110" s="47">
        <f t="shared" si="84"/>
        <v>0</v>
      </c>
      <c r="AC110" s="39">
        <v>1</v>
      </c>
      <c r="AD110" s="47">
        <f t="shared" si="85"/>
        <v>0</v>
      </c>
      <c r="AE110" s="39">
        <v>1</v>
      </c>
      <c r="AF110" s="47">
        <f t="shared" si="86"/>
        <v>0</v>
      </c>
      <c r="AG110" s="188"/>
      <c r="AH110" s="194">
        <f t="shared" si="88"/>
        <v>3</v>
      </c>
      <c r="AI110" s="49">
        <f t="shared" si="89"/>
        <v>0</v>
      </c>
      <c r="AJ110" s="50">
        <f t="shared" si="90"/>
        <v>0</v>
      </c>
      <c r="AK110" s="188"/>
      <c r="AL110" s="194">
        <f t="shared" si="91"/>
        <v>3</v>
      </c>
      <c r="AM110" s="49">
        <f t="shared" si="92"/>
        <v>0</v>
      </c>
      <c r="AN110" s="50">
        <f t="shared" si="93"/>
        <v>0</v>
      </c>
      <c r="AO110" s="62"/>
      <c r="AP110" s="49">
        <f t="shared" si="94"/>
        <v>0</v>
      </c>
      <c r="AQ110" s="50">
        <f t="shared" si="95"/>
        <v>0</v>
      </c>
      <c r="AR110" s="62"/>
      <c r="AS110" s="49">
        <f t="shared" si="96"/>
        <v>0</v>
      </c>
      <c r="AT110" s="50">
        <f t="shared" si="97"/>
        <v>0</v>
      </c>
      <c r="AU110" s="62"/>
      <c r="AV110" s="49">
        <f t="shared" si="98"/>
        <v>0</v>
      </c>
      <c r="AW110" s="50">
        <f t="shared" si="99"/>
        <v>0</v>
      </c>
      <c r="AX110" s="62"/>
      <c r="AY110" s="49">
        <f t="shared" si="100"/>
        <v>0</v>
      </c>
      <c r="AZ110" s="50">
        <f t="shared" si="101"/>
        <v>0</v>
      </c>
      <c r="BA110" s="62"/>
      <c r="BB110" s="49">
        <f t="shared" si="102"/>
        <v>0</v>
      </c>
      <c r="BC110" s="50">
        <f t="shared" si="103"/>
        <v>0</v>
      </c>
      <c r="BD110" s="51">
        <f t="shared" si="87"/>
        <v>0</v>
      </c>
    </row>
    <row r="111" spans="1:56" ht="15.75" thickBot="1">
      <c r="A111" s="3"/>
      <c r="B111" s="6"/>
      <c r="C111" s="6"/>
      <c r="D111" s="6"/>
      <c r="E111" s="6"/>
      <c r="F111" s="264">
        <f>SUM(F8:F110)</f>
        <v>274.87</v>
      </c>
      <c r="K111" s="52">
        <f t="shared" ref="K111:P111" si="120">SUM(K8:K110)</f>
        <v>0</v>
      </c>
      <c r="L111" s="52">
        <f t="shared" si="120"/>
        <v>0</v>
      </c>
      <c r="M111" s="52">
        <f t="shared" si="120"/>
        <v>0</v>
      </c>
      <c r="N111" s="52">
        <f t="shared" si="120"/>
        <v>0</v>
      </c>
      <c r="O111" s="52">
        <f t="shared" si="120"/>
        <v>0</v>
      </c>
      <c r="P111" s="52">
        <f t="shared" si="120"/>
        <v>0</v>
      </c>
      <c r="Q111" s="52"/>
      <c r="R111" s="52">
        <f>SUM(R8:R110)</f>
        <v>0</v>
      </c>
      <c r="S111" s="52"/>
      <c r="T111" s="52">
        <f>SUM(T8:T110)</f>
        <v>0</v>
      </c>
      <c r="U111" s="52">
        <f>SUM(U8:U110)</f>
        <v>0</v>
      </c>
      <c r="V111" s="52">
        <f>SUM(V8:V110)</f>
        <v>0</v>
      </c>
      <c r="W111" s="52"/>
      <c r="X111" s="52">
        <f>SUM(X8:X110)</f>
        <v>0</v>
      </c>
      <c r="Y111" s="53"/>
      <c r="Z111" s="53"/>
      <c r="AA111" s="53"/>
      <c r="AB111" s="52">
        <f>SUM(AB8:AB110)</f>
        <v>0</v>
      </c>
      <c r="AC111" s="52"/>
      <c r="AD111" s="52">
        <f>SUM(AD8:AD110)</f>
        <v>0</v>
      </c>
      <c r="AE111" s="52"/>
      <c r="AF111" s="52">
        <f>SUM(AF8:AF110)</f>
        <v>0</v>
      </c>
      <c r="AG111" s="54">
        <f>SUM(AG8:AG110)</f>
        <v>3</v>
      </c>
      <c r="AH111" s="54"/>
      <c r="AI111" s="54"/>
      <c r="AJ111" s="55">
        <f>SUM(AJ8:AJ110)</f>
        <v>0</v>
      </c>
      <c r="AK111" s="54">
        <f>SUM(AK8:AK110)</f>
        <v>51.100000000000009</v>
      </c>
      <c r="AL111" s="54"/>
      <c r="AM111" s="54"/>
      <c r="AN111" s="55">
        <f>SUM(AN8:AN110)</f>
        <v>0</v>
      </c>
      <c r="AO111" s="54">
        <f>SUM(AO8:AO110)</f>
        <v>234.87</v>
      </c>
      <c r="AP111" s="54"/>
      <c r="AQ111" s="55">
        <f>SUM(AQ8:AQ110)</f>
        <v>0</v>
      </c>
      <c r="AR111" s="54">
        <f>SUM(AR8:AR110)</f>
        <v>3.31</v>
      </c>
      <c r="AS111" s="54"/>
      <c r="AT111" s="55">
        <f>SUM(AT8:AT110)</f>
        <v>0</v>
      </c>
      <c r="AU111" s="54">
        <f>SUM(AU8:AU110)</f>
        <v>0</v>
      </c>
      <c r="AV111" s="54"/>
      <c r="AW111" s="55">
        <f>SUM(AW8:AW110)</f>
        <v>0</v>
      </c>
      <c r="AX111" s="54">
        <f>SUM(AX8:AX110)</f>
        <v>234.87</v>
      </c>
      <c r="AY111" s="54"/>
      <c r="AZ111" s="55">
        <f>SUM(AZ8:AZ110)</f>
        <v>0</v>
      </c>
      <c r="BA111" s="54">
        <f>SUM(BA8:BA110)</f>
        <v>25.550000000000004</v>
      </c>
      <c r="BB111" s="54"/>
      <c r="BC111" s="55">
        <f>SUM(BC8:BC110)</f>
        <v>0</v>
      </c>
      <c r="BD111" s="52">
        <f>SUM(BD8:BD110)</f>
        <v>0</v>
      </c>
    </row>
    <row r="112" spans="1:56" ht="15.75" hidden="1" thickBot="1">
      <c r="AB112" s="289">
        <f>SUM(AB111:AF111)</f>
        <v>0</v>
      </c>
      <c r="AC112" s="290"/>
      <c r="AD112" s="290"/>
      <c r="AE112" s="290"/>
      <c r="AF112" s="291"/>
      <c r="AG112" s="292">
        <f>+AJ111/4.345</f>
        <v>0</v>
      </c>
      <c r="AH112" s="292"/>
      <c r="AI112" s="292"/>
      <c r="AJ112" s="292"/>
      <c r="AK112" s="292">
        <f>+AN111/4.345</f>
        <v>0</v>
      </c>
      <c r="AL112" s="292"/>
      <c r="AM112" s="292"/>
      <c r="AN112" s="292"/>
      <c r="AO112" s="292">
        <f>+AQ111/4.345</f>
        <v>0</v>
      </c>
      <c r="AP112" s="292"/>
      <c r="AQ112" s="292"/>
      <c r="AR112" s="292">
        <f>+AT111/4.345</f>
        <v>0</v>
      </c>
      <c r="AS112" s="292"/>
      <c r="AT112" s="292"/>
      <c r="AU112" s="292">
        <f>+AW111/4.345</f>
        <v>0</v>
      </c>
      <c r="AV112" s="292"/>
      <c r="AW112" s="292"/>
      <c r="AX112" s="292">
        <f>+AZ111/4.345</f>
        <v>0</v>
      </c>
      <c r="AY112" s="292"/>
      <c r="AZ112" s="292"/>
      <c r="BA112" s="292">
        <f>+BC111/4.345</f>
        <v>0</v>
      </c>
      <c r="BB112" s="292"/>
      <c r="BC112" s="292"/>
      <c r="BD112" s="284" t="s">
        <v>4</v>
      </c>
    </row>
    <row r="113" spans="7:56" ht="16.5" thickTop="1" thickBot="1">
      <c r="AG113" s="286" t="s">
        <v>3</v>
      </c>
      <c r="AH113" s="286"/>
      <c r="AI113" s="286"/>
      <c r="AJ113" s="286"/>
      <c r="AK113" s="286"/>
      <c r="AL113" s="286"/>
      <c r="AM113" s="286"/>
      <c r="AN113" s="286"/>
      <c r="AO113" s="286"/>
      <c r="AP113" s="286"/>
      <c r="AQ113" s="286"/>
      <c r="AR113" s="286"/>
      <c r="AS113" s="286"/>
      <c r="AT113" s="286"/>
      <c r="AU113" s="286"/>
      <c r="AV113" s="286"/>
      <c r="AW113" s="286"/>
      <c r="AX113" s="286"/>
      <c r="AY113" s="286"/>
      <c r="AZ113" s="286"/>
      <c r="BA113" s="286"/>
      <c r="BB113" s="286"/>
      <c r="BC113" s="287"/>
      <c r="BD113" s="285"/>
    </row>
    <row r="115" spans="7:56">
      <c r="G115" s="56"/>
      <c r="H115" s="56"/>
      <c r="I115" s="56"/>
      <c r="J115" s="56"/>
    </row>
  </sheetData>
  <sheetProtection algorithmName="SHA-512" hashValue="fXJM0S5+tgth+sUhcVdv4X3lqJqdwttGPJX4xpHPEEc6Jri1iFZ6utMfl6SaK/MLHCC1vFvOdJFl6km+hfP01w==" saltValue="UjRrL+gP2LGm8b7r2frBVA==" spinCount="100000" sheet="1" selectLockedCells="1" autoFilter="0"/>
  <autoFilter ref="B7:BD112">
    <filterColumn colId="4">
      <customFilters>
        <customFilter operator="notEqual" val=" "/>
      </customFilters>
    </filterColumn>
  </autoFilter>
  <mergeCells count="48">
    <mergeCell ref="B1:C1"/>
    <mergeCell ref="B3:D3"/>
    <mergeCell ref="AG3:AJ3"/>
    <mergeCell ref="AK3:AN3"/>
    <mergeCell ref="AO3:AQ3"/>
    <mergeCell ref="AC6:AD6"/>
    <mergeCell ref="AE6:AF6"/>
    <mergeCell ref="AU3:AW3"/>
    <mergeCell ref="AX3:AZ3"/>
    <mergeCell ref="BA3:BC3"/>
    <mergeCell ref="AG4:AG5"/>
    <mergeCell ref="AI4:AI5"/>
    <mergeCell ref="AJ4:AJ5"/>
    <mergeCell ref="AK4:AK5"/>
    <mergeCell ref="AM4:AM5"/>
    <mergeCell ref="AP4:AP5"/>
    <mergeCell ref="AQ4:AQ5"/>
    <mergeCell ref="AN4:AN5"/>
    <mergeCell ref="AO4:AO5"/>
    <mergeCell ref="AH4:AH5"/>
    <mergeCell ref="AL4:AL5"/>
    <mergeCell ref="AX112:AZ112"/>
    <mergeCell ref="BA112:BC112"/>
    <mergeCell ref="AR4:AR5"/>
    <mergeCell ref="AS4:AS5"/>
    <mergeCell ref="AT4:AT5"/>
    <mergeCell ref="BB4:BB5"/>
    <mergeCell ref="BC4:BC5"/>
    <mergeCell ref="AY4:AY5"/>
    <mergeCell ref="AZ4:AZ5"/>
    <mergeCell ref="BA4:BA5"/>
    <mergeCell ref="AX4:AX5"/>
    <mergeCell ref="BD112:BD113"/>
    <mergeCell ref="AG113:BC113"/>
    <mergeCell ref="P1:AB1"/>
    <mergeCell ref="AB112:AF112"/>
    <mergeCell ref="AG112:AJ112"/>
    <mergeCell ref="AK112:AN112"/>
    <mergeCell ref="AO112:AQ112"/>
    <mergeCell ref="AR112:AT112"/>
    <mergeCell ref="AU112:AW112"/>
    <mergeCell ref="AR3:AT3"/>
    <mergeCell ref="BD4:BD5"/>
    <mergeCell ref="Y5:AF5"/>
    <mergeCell ref="AA6:AB6"/>
    <mergeCell ref="AV4:AV5"/>
    <mergeCell ref="AW4:AW5"/>
    <mergeCell ref="AU4:AU5"/>
  </mergeCells>
  <phoneticPr fontId="76" type="noConversion"/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H8:H110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Q176"/>
  <sheetViews>
    <sheetView zoomScaleNormal="100" workbookViewId="0">
      <pane ySplit="2" topLeftCell="A3" activePane="bottomLeft" state="frozen"/>
      <selection pane="bottomLeft" activeCell="D22" sqref="D22"/>
    </sheetView>
  </sheetViews>
  <sheetFormatPr defaultColWidth="11.42578125" defaultRowHeight="15.75"/>
  <cols>
    <col min="1" max="1" width="5.7109375" style="115" customWidth="1"/>
    <col min="2" max="2" width="12" style="85" customWidth="1"/>
    <col min="3" max="3" width="31" style="111" customWidth="1"/>
    <col min="4" max="4" width="41.140625" style="84" customWidth="1"/>
    <col min="5" max="5" width="5.7109375" style="119" customWidth="1"/>
    <col min="6" max="6" width="81.42578125" style="84" customWidth="1"/>
    <col min="7" max="7" width="12.7109375" style="84" customWidth="1"/>
    <col min="8" max="8" width="13.85546875" style="119" customWidth="1"/>
    <col min="9" max="9" width="13.5703125" style="83" bestFit="1" customWidth="1"/>
    <col min="10" max="10" width="14.5703125" style="83" bestFit="1" customWidth="1"/>
    <col min="11" max="11" width="15.28515625" style="83" bestFit="1" customWidth="1"/>
    <col min="12" max="12" width="18.42578125" style="82" customWidth="1"/>
    <col min="13" max="13" width="20.85546875" style="116" bestFit="1" customWidth="1"/>
    <col min="14" max="14" width="13.5703125" style="116" hidden="1" customWidth="1"/>
    <col min="15" max="15" width="17.7109375" style="116" bestFit="1" customWidth="1"/>
    <col min="16" max="16" width="15.42578125" style="116" bestFit="1" customWidth="1"/>
    <col min="17" max="17" width="17.28515625" style="116" bestFit="1" customWidth="1"/>
    <col min="18" max="16384" width="11.42578125" style="116"/>
  </cols>
  <sheetData>
    <row r="1" spans="2:17" ht="35.25">
      <c r="B1" s="275" t="s">
        <v>154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6" t="s">
        <v>21</v>
      </c>
      <c r="N1" s="276"/>
      <c r="O1" s="276"/>
    </row>
    <row r="2" spans="2:17" ht="30">
      <c r="B2" s="156" t="s">
        <v>2</v>
      </c>
      <c r="C2" s="165" t="s">
        <v>49</v>
      </c>
      <c r="D2" s="166" t="s">
        <v>22</v>
      </c>
      <c r="E2" s="167"/>
      <c r="F2" s="166" t="s">
        <v>84</v>
      </c>
      <c r="G2" s="167" t="s">
        <v>79</v>
      </c>
      <c r="H2" s="167" t="s">
        <v>41</v>
      </c>
      <c r="I2" s="167" t="s">
        <v>85</v>
      </c>
      <c r="J2" s="167" t="s">
        <v>56</v>
      </c>
      <c r="K2" s="167" t="s">
        <v>77</v>
      </c>
      <c r="L2" s="167" t="s">
        <v>44</v>
      </c>
      <c r="M2" s="167" t="s">
        <v>46</v>
      </c>
      <c r="N2" s="167" t="s">
        <v>47</v>
      </c>
      <c r="O2" s="167" t="s">
        <v>48</v>
      </c>
      <c r="P2" s="167" t="s">
        <v>122</v>
      </c>
      <c r="Q2" s="167" t="s">
        <v>123</v>
      </c>
    </row>
    <row r="4" spans="2:17" ht="20.25">
      <c r="B4" s="93"/>
      <c r="C4" s="112"/>
      <c r="D4" s="92"/>
      <c r="E4" s="120"/>
      <c r="F4" s="92"/>
      <c r="G4" s="92"/>
      <c r="H4" s="120"/>
      <c r="I4" s="91"/>
      <c r="J4" s="91"/>
      <c r="K4" s="91"/>
      <c r="L4" s="90"/>
      <c r="M4" s="90"/>
      <c r="N4" s="90"/>
      <c r="O4" s="90"/>
      <c r="P4" s="90"/>
      <c r="Q4" s="90"/>
    </row>
    <row r="5" spans="2:17" ht="37.5">
      <c r="B5" s="156">
        <v>1</v>
      </c>
      <c r="C5" s="190" t="s">
        <v>154</v>
      </c>
      <c r="D5" s="190" t="s">
        <v>155</v>
      </c>
      <c r="E5" s="262">
        <v>1</v>
      </c>
      <c r="F5" s="190" t="s">
        <v>179</v>
      </c>
      <c r="G5" s="191">
        <v>12</v>
      </c>
      <c r="H5" s="192">
        <v>5</v>
      </c>
      <c r="I5" s="154">
        <f>+'Resumen Estudio'!G4</f>
        <v>397.20400000000001</v>
      </c>
      <c r="J5" s="154">
        <f>+'1'!AG96</f>
        <v>11.489999999999998</v>
      </c>
      <c r="K5" s="154">
        <f>+'1'!AK96</f>
        <v>81.94</v>
      </c>
      <c r="L5" s="154">
        <f>+'1'!AO96</f>
        <v>397.20400000000001</v>
      </c>
      <c r="M5" s="154">
        <f>+'1'!AR96</f>
        <v>62.274999999999999</v>
      </c>
      <c r="N5" s="154">
        <f>+'1'!AU96</f>
        <v>0</v>
      </c>
      <c r="O5" s="154">
        <f>+'1'!AX96</f>
        <v>397.20400000000001</v>
      </c>
      <c r="P5" s="154">
        <f>+'1'!BA96</f>
        <v>40.97</v>
      </c>
      <c r="Q5" s="154">
        <f>+'1'!BD96</f>
        <v>0</v>
      </c>
    </row>
    <row r="6" spans="2:17" ht="37.5">
      <c r="B6" s="156">
        <v>2</v>
      </c>
      <c r="C6" s="190" t="s">
        <v>154</v>
      </c>
      <c r="D6" s="190" t="s">
        <v>156</v>
      </c>
      <c r="E6" s="262">
        <v>2</v>
      </c>
      <c r="F6" s="190" t="s">
        <v>180</v>
      </c>
      <c r="G6" s="191">
        <v>12</v>
      </c>
      <c r="H6" s="192">
        <v>3</v>
      </c>
      <c r="I6" s="154">
        <f>+'Resumen Estudio'!G5</f>
        <v>509.51</v>
      </c>
      <c r="J6" s="154">
        <f>+'2'!AG108</f>
        <v>46.449999999999996</v>
      </c>
      <c r="K6" s="154">
        <f>+'2'!AK108</f>
        <v>54.124999999999993</v>
      </c>
      <c r="L6" s="154">
        <f>+'2'!AO108</f>
        <v>463.88000000000005</v>
      </c>
      <c r="M6" s="154">
        <f>+'2'!AR108</f>
        <v>58.085000000000001</v>
      </c>
      <c r="N6" s="154">
        <f>+'2'!AU108</f>
        <v>0</v>
      </c>
      <c r="O6" s="154">
        <f>+'2'!AX108</f>
        <v>463.88000000000005</v>
      </c>
      <c r="P6" s="154">
        <f>+'2'!BA108</f>
        <v>27.062499999999996</v>
      </c>
      <c r="Q6" s="154">
        <f>+'2'!BD108</f>
        <v>0</v>
      </c>
    </row>
    <row r="7" spans="2:17" ht="37.5">
      <c r="B7" s="156">
        <v>3</v>
      </c>
      <c r="C7" s="190" t="s">
        <v>154</v>
      </c>
      <c r="D7" s="190" t="s">
        <v>157</v>
      </c>
      <c r="E7" s="262">
        <v>3</v>
      </c>
      <c r="F7" s="190" t="s">
        <v>181</v>
      </c>
      <c r="G7" s="191">
        <v>12</v>
      </c>
      <c r="H7" s="192">
        <v>7</v>
      </c>
      <c r="I7" s="154">
        <f>+'Resumen Estudio'!G6</f>
        <v>455.43999999999994</v>
      </c>
      <c r="J7" s="154">
        <f>+'3'!AG$89</f>
        <v>34.200000000000003</v>
      </c>
      <c r="K7" s="154">
        <f>+'3'!AK$89</f>
        <v>39.69</v>
      </c>
      <c r="L7" s="154">
        <f>+'3'!AO$89</f>
        <v>183.00999999999996</v>
      </c>
      <c r="M7" s="154">
        <f>+'3'!AR$89</f>
        <v>18.572500000000002</v>
      </c>
      <c r="N7" s="154">
        <f>+'3'!AU$89</f>
        <v>0</v>
      </c>
      <c r="O7" s="154">
        <f>+'3'!AX$89</f>
        <v>183.00999999999996</v>
      </c>
      <c r="P7" s="154">
        <f>+'3'!BA$89</f>
        <v>19.844999999999999</v>
      </c>
      <c r="Q7" s="154">
        <f>+'3'!BD$89</f>
        <v>0</v>
      </c>
    </row>
    <row r="8" spans="2:17" ht="37.5">
      <c r="B8" s="156">
        <v>4</v>
      </c>
      <c r="C8" s="190" t="s">
        <v>154</v>
      </c>
      <c r="D8" s="190" t="s">
        <v>203</v>
      </c>
      <c r="E8" s="262">
        <v>4</v>
      </c>
      <c r="F8" s="190" t="s">
        <v>182</v>
      </c>
      <c r="G8" s="191">
        <v>5</v>
      </c>
      <c r="H8" s="192">
        <v>2</v>
      </c>
      <c r="I8" s="154">
        <f>+'Resumen Estudio'!G7</f>
        <v>185.8</v>
      </c>
      <c r="J8" s="154">
        <f>+'4'!AG102</f>
        <v>0</v>
      </c>
      <c r="K8" s="154">
        <f>+'4'!AK102</f>
        <v>46.45</v>
      </c>
      <c r="L8" s="154">
        <f>+'4'!AO102</f>
        <v>185.8</v>
      </c>
      <c r="M8" s="154">
        <f>+'4'!AR102</f>
        <v>0</v>
      </c>
      <c r="N8" s="154">
        <f>+'4'!AU102</f>
        <v>0</v>
      </c>
      <c r="O8" s="154">
        <f>+'4'!AX102</f>
        <v>185.8</v>
      </c>
      <c r="P8" s="154">
        <f>+'4'!BA102</f>
        <v>23.225000000000001</v>
      </c>
      <c r="Q8" s="154">
        <f>+'4'!BD102</f>
        <v>0</v>
      </c>
    </row>
    <row r="9" spans="2:17" ht="37.5">
      <c r="B9" s="156">
        <v>5</v>
      </c>
      <c r="C9" s="190" t="s">
        <v>154</v>
      </c>
      <c r="D9" s="190" t="s">
        <v>204</v>
      </c>
      <c r="E9" s="262">
        <v>5</v>
      </c>
      <c r="F9" s="190" t="s">
        <v>182</v>
      </c>
      <c r="G9" s="191">
        <v>7</v>
      </c>
      <c r="H9" s="192">
        <v>1</v>
      </c>
      <c r="I9" s="154">
        <f>+'Resumen Estudio'!G8</f>
        <v>185.8</v>
      </c>
      <c r="J9" s="154">
        <f>+'5'!AG$102</f>
        <v>0</v>
      </c>
      <c r="K9" s="154">
        <f>+'5'!AK$102</f>
        <v>46.45</v>
      </c>
      <c r="L9" s="154">
        <f>+'5'!AO$102</f>
        <v>185.8</v>
      </c>
      <c r="M9" s="154">
        <f>+'5'!AR$102</f>
        <v>0</v>
      </c>
      <c r="N9" s="154">
        <f>+'5'!AU$102</f>
        <v>0</v>
      </c>
      <c r="O9" s="154">
        <f>+'5'!AX$102</f>
        <v>185.8</v>
      </c>
      <c r="P9" s="154">
        <f>+'5'!BA$102</f>
        <v>23.225000000000001</v>
      </c>
      <c r="Q9" s="154">
        <f>+'5'!BD$102</f>
        <v>0</v>
      </c>
    </row>
    <row r="10" spans="2:17" ht="37.5">
      <c r="B10" s="156">
        <v>6</v>
      </c>
      <c r="C10" s="190" t="s">
        <v>154</v>
      </c>
      <c r="D10" s="190" t="s">
        <v>158</v>
      </c>
      <c r="E10" s="262">
        <v>6</v>
      </c>
      <c r="F10" s="190" t="s">
        <v>183</v>
      </c>
      <c r="G10" s="191">
        <v>10.5</v>
      </c>
      <c r="H10" s="192">
        <v>5</v>
      </c>
      <c r="I10" s="154">
        <f>+'Resumen Estudio'!G9</f>
        <v>3247.7200000000003</v>
      </c>
      <c r="J10" s="154">
        <f>+'6'!AG104</f>
        <v>26.4</v>
      </c>
      <c r="K10" s="154">
        <f>+'6'!AK104</f>
        <v>166.45499999999996</v>
      </c>
      <c r="L10" s="154">
        <f>+'6'!AO104</f>
        <v>1163.9300000000003</v>
      </c>
      <c r="M10" s="154">
        <f>+'6'!AR104</f>
        <v>166.45499999999996</v>
      </c>
      <c r="N10" s="154">
        <f>+'6'!AU104</f>
        <v>0</v>
      </c>
      <c r="O10" s="154">
        <f>+'6'!AX104</f>
        <v>1163.9300000000003</v>
      </c>
      <c r="P10" s="154">
        <f>+'6'!BA104</f>
        <v>83.227499999999978</v>
      </c>
      <c r="Q10" s="154">
        <f>+'6'!BD104</f>
        <v>0</v>
      </c>
    </row>
    <row r="11" spans="2:17" ht="37.5">
      <c r="B11" s="156">
        <v>7</v>
      </c>
      <c r="C11" s="190" t="s">
        <v>154</v>
      </c>
      <c r="D11" s="190" t="s">
        <v>159</v>
      </c>
      <c r="E11" s="262">
        <v>7</v>
      </c>
      <c r="F11" s="190" t="s">
        <v>184</v>
      </c>
      <c r="G11" s="191">
        <v>10.5</v>
      </c>
      <c r="H11" s="192">
        <v>5</v>
      </c>
      <c r="I11" s="154">
        <f>+'Resumen Estudio'!G10</f>
        <v>7128.3</v>
      </c>
      <c r="J11" s="154">
        <f>+'7'!AG$101</f>
        <v>61</v>
      </c>
      <c r="K11" s="154">
        <f>+'7'!AK$101</f>
        <v>488</v>
      </c>
      <c r="L11" s="154">
        <f>+'7'!AO$101</f>
        <v>2015.3000000000002</v>
      </c>
      <c r="M11" s="154">
        <f>+'7'!AR$101</f>
        <v>31.5</v>
      </c>
      <c r="N11" s="154">
        <f>+'7'!AU$101</f>
        <v>0</v>
      </c>
      <c r="O11" s="154">
        <f>+'7'!AX$101</f>
        <v>2015.3000000000002</v>
      </c>
      <c r="P11" s="154">
        <f>+'7'!BA$101</f>
        <v>244</v>
      </c>
      <c r="Q11" s="154">
        <f>+'7'!BD$101</f>
        <v>0</v>
      </c>
    </row>
    <row r="12" spans="2:17" ht="37.5">
      <c r="B12" s="156">
        <v>8</v>
      </c>
      <c r="C12" s="190" t="s">
        <v>154</v>
      </c>
      <c r="D12" s="190" t="s">
        <v>160</v>
      </c>
      <c r="E12" s="262">
        <v>8</v>
      </c>
      <c r="F12" s="190" t="s">
        <v>185</v>
      </c>
      <c r="G12" s="191">
        <v>10.5</v>
      </c>
      <c r="H12" s="192">
        <v>5</v>
      </c>
      <c r="I12" s="154">
        <f>+'Resumen Estudio'!G11</f>
        <v>2207.6999999999998</v>
      </c>
      <c r="J12" s="154">
        <f>+'8'!AG101</f>
        <v>21</v>
      </c>
      <c r="K12" s="154">
        <f>+'8'!AK101</f>
        <v>194</v>
      </c>
      <c r="L12" s="154">
        <f>+'8'!AO101</f>
        <v>685.7</v>
      </c>
      <c r="M12" s="154">
        <f>+'8'!AR101</f>
        <v>8.8000000000000007</v>
      </c>
      <c r="N12" s="154">
        <f>+'8'!AU101</f>
        <v>0</v>
      </c>
      <c r="O12" s="154">
        <f>+'8'!AX101</f>
        <v>685.7</v>
      </c>
      <c r="P12" s="154">
        <f>+'8'!BA101</f>
        <v>97</v>
      </c>
      <c r="Q12" s="154">
        <f>+'8'!BD101</f>
        <v>0</v>
      </c>
    </row>
    <row r="13" spans="2:17" ht="37.5">
      <c r="B13" s="156">
        <v>9</v>
      </c>
      <c r="C13" s="190" t="s">
        <v>154</v>
      </c>
      <c r="D13" s="190" t="s">
        <v>161</v>
      </c>
      <c r="E13" s="262">
        <v>9</v>
      </c>
      <c r="F13" s="190" t="s">
        <v>185</v>
      </c>
      <c r="G13" s="191">
        <v>10.5</v>
      </c>
      <c r="H13" s="192">
        <v>5</v>
      </c>
      <c r="I13" s="154">
        <f>+'Resumen Estudio'!G12</f>
        <v>4682.2699999999995</v>
      </c>
      <c r="J13" s="154">
        <f>+'9'!AG$77</f>
        <v>0</v>
      </c>
      <c r="K13" s="154">
        <f>+'9'!AK$77</f>
        <v>693.74333333333323</v>
      </c>
      <c r="L13" s="154">
        <f>+'9'!AO$77</f>
        <v>2160.2699999999995</v>
      </c>
      <c r="M13" s="154">
        <f>+'9'!AR$77</f>
        <v>40.077500000000001</v>
      </c>
      <c r="N13" s="154">
        <f>+'9'!AU$77</f>
        <v>0</v>
      </c>
      <c r="O13" s="154">
        <f>+'9'!AX$77</f>
        <v>2160.2699999999995</v>
      </c>
      <c r="P13" s="154">
        <f>+'9'!BA$77</f>
        <v>346.87166666666661</v>
      </c>
      <c r="Q13" s="154">
        <f>+'9'!BD$77</f>
        <v>0</v>
      </c>
    </row>
    <row r="14" spans="2:17" ht="37.5">
      <c r="B14" s="156">
        <v>10</v>
      </c>
      <c r="C14" s="190" t="s">
        <v>154</v>
      </c>
      <c r="D14" s="190" t="s">
        <v>162</v>
      </c>
      <c r="E14" s="262">
        <v>10</v>
      </c>
      <c r="F14" s="190" t="s">
        <v>186</v>
      </c>
      <c r="G14" s="191">
        <v>10.5</v>
      </c>
      <c r="H14" s="192">
        <v>5</v>
      </c>
      <c r="I14" s="154">
        <f>+'Resumen Estudio'!G13</f>
        <v>994.5</v>
      </c>
      <c r="J14" s="154">
        <f>+'10'!AG112</f>
        <v>18</v>
      </c>
      <c r="K14" s="154">
        <f>+'10'!AK112</f>
        <v>153.62500000000003</v>
      </c>
      <c r="L14" s="154">
        <f>+'10'!AO112</f>
        <v>994.5</v>
      </c>
      <c r="M14" s="154">
        <f>+'10'!AR112</f>
        <v>32</v>
      </c>
      <c r="N14" s="154">
        <f>+'10'!AU112</f>
        <v>0</v>
      </c>
      <c r="O14" s="154">
        <f>+'10'!AX112</f>
        <v>994.5</v>
      </c>
      <c r="P14" s="154">
        <f>+'10'!BA112</f>
        <v>76.812500000000014</v>
      </c>
      <c r="Q14" s="154">
        <f>+'10'!BD112</f>
        <v>0</v>
      </c>
    </row>
    <row r="15" spans="2:17" ht="37.5">
      <c r="B15" s="156">
        <v>11</v>
      </c>
      <c r="C15" s="190" t="s">
        <v>154</v>
      </c>
      <c r="D15" s="190" t="s">
        <v>163</v>
      </c>
      <c r="E15" s="262">
        <v>11</v>
      </c>
      <c r="F15" s="190" t="s">
        <v>187</v>
      </c>
      <c r="G15" s="191">
        <v>12</v>
      </c>
      <c r="H15" s="192">
        <v>5</v>
      </c>
      <c r="I15" s="154">
        <f>+'Resumen Estudio'!G14</f>
        <v>1106.3599999999999</v>
      </c>
      <c r="J15" s="154">
        <f>+'11'!AG$57</f>
        <v>0</v>
      </c>
      <c r="K15" s="154">
        <f>+'11'!AK$57</f>
        <v>83.1</v>
      </c>
      <c r="L15" s="154">
        <f>+'11'!AO$57</f>
        <v>1106.3599999999999</v>
      </c>
      <c r="M15" s="154">
        <f>+'11'!AR$57</f>
        <v>30.324999999999999</v>
      </c>
      <c r="N15" s="154">
        <f>+'11'!AU$57</f>
        <v>0</v>
      </c>
      <c r="O15" s="154">
        <f>+'11'!AX$57</f>
        <v>1106.3599999999999</v>
      </c>
      <c r="P15" s="154">
        <f>+'11'!BA$57</f>
        <v>41.55</v>
      </c>
      <c r="Q15" s="154">
        <f>+'11'!BD$57</f>
        <v>0</v>
      </c>
    </row>
    <row r="16" spans="2:17" ht="37.5">
      <c r="B16" s="156">
        <v>12</v>
      </c>
      <c r="C16" s="190" t="s">
        <v>154</v>
      </c>
      <c r="D16" s="190" t="s">
        <v>164</v>
      </c>
      <c r="E16" s="262">
        <v>12</v>
      </c>
      <c r="F16" s="190" t="s">
        <v>187</v>
      </c>
      <c r="G16" s="191">
        <v>12</v>
      </c>
      <c r="H16" s="192">
        <v>5</v>
      </c>
      <c r="I16" s="154">
        <f>+'Resumen Estudio'!G15</f>
        <v>14</v>
      </c>
      <c r="J16" s="154">
        <f>+'12'!AG94</f>
        <v>0</v>
      </c>
      <c r="K16" s="154">
        <f>+'12'!AK94</f>
        <v>0</v>
      </c>
      <c r="L16" s="154">
        <f>+'12'!AO94</f>
        <v>14</v>
      </c>
      <c r="M16" s="154">
        <f>+'12'!AR94</f>
        <v>0</v>
      </c>
      <c r="N16" s="154">
        <f>+'12'!AU94</f>
        <v>0</v>
      </c>
      <c r="O16" s="154">
        <f>+'12'!AX94</f>
        <v>14</v>
      </c>
      <c r="P16" s="154">
        <f>+'12'!BA94</f>
        <v>0</v>
      </c>
      <c r="Q16" s="154">
        <f>+'12'!BD94</f>
        <v>0</v>
      </c>
    </row>
    <row r="17" spans="2:17" ht="37.5">
      <c r="B17" s="156">
        <v>13</v>
      </c>
      <c r="C17" s="190" t="s">
        <v>154</v>
      </c>
      <c r="D17" s="190" t="s">
        <v>165</v>
      </c>
      <c r="E17" s="262">
        <v>13</v>
      </c>
      <c r="F17" s="190" t="s">
        <v>188</v>
      </c>
      <c r="G17" s="191">
        <v>12</v>
      </c>
      <c r="H17" s="192">
        <v>5</v>
      </c>
      <c r="I17" s="154">
        <f>+'Resumen Estudio'!G16</f>
        <v>871.27</v>
      </c>
      <c r="J17" s="154">
        <f>+'13'!AG$63</f>
        <v>42.349999999999994</v>
      </c>
      <c r="K17" s="154">
        <f>+'13'!AK$63</f>
        <v>168.70499999999998</v>
      </c>
      <c r="L17" s="154">
        <f>+'13'!AO$63</f>
        <v>493.52</v>
      </c>
      <c r="M17" s="154">
        <f>+'13'!AR$63</f>
        <v>15.86</v>
      </c>
      <c r="N17" s="154">
        <f>+'13'!AU$63</f>
        <v>0</v>
      </c>
      <c r="O17" s="154">
        <f>+'13'!AX$63</f>
        <v>493.52</v>
      </c>
      <c r="P17" s="154">
        <f>+'13'!BA$63</f>
        <v>84.352499999999992</v>
      </c>
      <c r="Q17" s="154">
        <f>+'13'!BD$63</f>
        <v>0</v>
      </c>
    </row>
    <row r="18" spans="2:17" ht="37.5">
      <c r="B18" s="156">
        <v>14</v>
      </c>
      <c r="C18" s="190" t="s">
        <v>154</v>
      </c>
      <c r="D18" s="190" t="s">
        <v>166</v>
      </c>
      <c r="E18" s="262">
        <v>14</v>
      </c>
      <c r="F18" s="190" t="s">
        <v>189</v>
      </c>
      <c r="G18" s="191">
        <v>11.25</v>
      </c>
      <c r="H18" s="192">
        <v>7</v>
      </c>
      <c r="I18" s="154">
        <f>+'Resumen Estudio'!G17</f>
        <v>5633</v>
      </c>
      <c r="J18" s="154">
        <f>+'14'!AG95</f>
        <v>72</v>
      </c>
      <c r="K18" s="154">
        <f>+'14'!AK95</f>
        <v>802</v>
      </c>
      <c r="L18" s="154">
        <f>+'14'!AO95</f>
        <v>3583</v>
      </c>
      <c r="M18" s="154">
        <f>+'14'!AR95</f>
        <v>0</v>
      </c>
      <c r="N18" s="154">
        <f>+'14'!AU95</f>
        <v>0</v>
      </c>
      <c r="O18" s="154">
        <f>+'14'!AX95</f>
        <v>2066</v>
      </c>
      <c r="P18" s="154">
        <f>+'14'!BA95</f>
        <v>401</v>
      </c>
      <c r="Q18" s="154">
        <f>+'14'!BD95</f>
        <v>0</v>
      </c>
    </row>
    <row r="19" spans="2:17" ht="37.5">
      <c r="B19" s="156">
        <v>15</v>
      </c>
      <c r="C19" s="190" t="s">
        <v>154</v>
      </c>
      <c r="D19" s="190" t="s">
        <v>167</v>
      </c>
      <c r="E19" s="262">
        <v>15</v>
      </c>
      <c r="F19" s="190" t="s">
        <v>190</v>
      </c>
      <c r="G19" s="191">
        <v>11.25</v>
      </c>
      <c r="H19" s="192">
        <v>7</v>
      </c>
      <c r="I19" s="154">
        <f>+'Resumen Estudio'!G18</f>
        <v>660.69999999999993</v>
      </c>
      <c r="J19" s="154">
        <f>+'15'!AG103</f>
        <v>30</v>
      </c>
      <c r="K19" s="154">
        <f>+'15'!AK103</f>
        <v>47.300000000000004</v>
      </c>
      <c r="L19" s="154">
        <f>+'15'!AO103</f>
        <v>581.25</v>
      </c>
      <c r="M19" s="154">
        <f>+'15'!AR103</f>
        <v>3.78</v>
      </c>
      <c r="N19" s="154">
        <f>+'15'!AU103</f>
        <v>0</v>
      </c>
      <c r="O19" s="154">
        <f>+'15'!AX103</f>
        <v>581.25</v>
      </c>
      <c r="P19" s="154">
        <f>+'15'!BA103</f>
        <v>23.650000000000002</v>
      </c>
      <c r="Q19" s="154">
        <f>+'15'!BD103</f>
        <v>0</v>
      </c>
    </row>
    <row r="20" spans="2:17" ht="37.5">
      <c r="B20" s="156">
        <v>16</v>
      </c>
      <c r="C20" s="190" t="s">
        <v>154</v>
      </c>
      <c r="D20" s="190" t="s">
        <v>168</v>
      </c>
      <c r="E20" s="262">
        <v>16</v>
      </c>
      <c r="F20" s="190" t="s">
        <v>190</v>
      </c>
      <c r="G20" s="191">
        <v>3</v>
      </c>
      <c r="H20" s="192">
        <v>7</v>
      </c>
      <c r="I20" s="154">
        <f>+'Resumen Estudio'!G19</f>
        <v>274.87</v>
      </c>
      <c r="J20" s="154">
        <f>+'16'!AG111</f>
        <v>3</v>
      </c>
      <c r="K20" s="154">
        <f>+'16'!AK111</f>
        <v>51.100000000000009</v>
      </c>
      <c r="L20" s="154">
        <f>+'16'!AO111</f>
        <v>234.87</v>
      </c>
      <c r="M20" s="154">
        <f>+'16'!AR111</f>
        <v>3.31</v>
      </c>
      <c r="N20" s="154">
        <f>+'16'!AU111</f>
        <v>0</v>
      </c>
      <c r="O20" s="154">
        <f>+'16'!AX111</f>
        <v>234.87</v>
      </c>
      <c r="P20" s="154">
        <f>+'16'!BA111</f>
        <v>25.550000000000004</v>
      </c>
      <c r="Q20" s="154">
        <f>+'16'!BD111</f>
        <v>0</v>
      </c>
    </row>
    <row r="21" spans="2:17" ht="37.5">
      <c r="B21" s="156">
        <v>17</v>
      </c>
      <c r="C21" s="190" t="s">
        <v>154</v>
      </c>
      <c r="D21" s="190" t="s">
        <v>549</v>
      </c>
      <c r="E21" s="262">
        <v>17</v>
      </c>
      <c r="F21" s="190" t="s">
        <v>191</v>
      </c>
      <c r="G21" s="191">
        <v>12</v>
      </c>
      <c r="H21" s="192">
        <v>3</v>
      </c>
      <c r="I21" s="154">
        <f>+'Resumen Estudio'!G20</f>
        <v>292.15999999999997</v>
      </c>
      <c r="J21" s="154">
        <f>+'17'!AG53</f>
        <v>5</v>
      </c>
      <c r="K21" s="154">
        <f>+'17'!AK53</f>
        <v>56</v>
      </c>
      <c r="L21" s="154">
        <f>+'17'!AO53</f>
        <v>259.22000000000003</v>
      </c>
      <c r="M21" s="154">
        <f>+'17'!AR53</f>
        <v>21.945</v>
      </c>
      <c r="N21" s="154">
        <f>+'16'!AU111</f>
        <v>0</v>
      </c>
      <c r="O21" s="154">
        <f>+'17'!AX53</f>
        <v>259.22000000000003</v>
      </c>
      <c r="P21" s="154">
        <f>+'17'!BA53</f>
        <v>28</v>
      </c>
      <c r="Q21" s="154">
        <f>+'17'!BD53</f>
        <v>0</v>
      </c>
    </row>
    <row r="22" spans="2:17" ht="37.5">
      <c r="B22" s="156">
        <v>18</v>
      </c>
      <c r="C22" s="190" t="s">
        <v>154</v>
      </c>
      <c r="D22" s="190" t="s">
        <v>550</v>
      </c>
      <c r="E22" s="262">
        <v>18</v>
      </c>
      <c r="F22" s="190" t="s">
        <v>192</v>
      </c>
      <c r="G22" s="191">
        <v>11.25</v>
      </c>
      <c r="H22" s="192">
        <v>7</v>
      </c>
      <c r="I22" s="154">
        <f>+'Resumen Estudio'!G21</f>
        <v>655.7</v>
      </c>
      <c r="J22" s="154">
        <f>+'18'!AG54</f>
        <v>0</v>
      </c>
      <c r="K22" s="154">
        <f>+'18'!AK54</f>
        <v>20</v>
      </c>
      <c r="L22" s="154">
        <f>+'18'!AO54</f>
        <v>283</v>
      </c>
      <c r="M22" s="154">
        <f>+'18'!AR54</f>
        <v>13.012499999999999</v>
      </c>
      <c r="N22" s="154">
        <f>+'18'!AU54</f>
        <v>0</v>
      </c>
      <c r="O22" s="154">
        <f>+'18'!AX54</f>
        <v>187.2</v>
      </c>
      <c r="P22" s="154">
        <f>+'18'!BA54</f>
        <v>10</v>
      </c>
      <c r="Q22" s="154">
        <f>+'18'!BD54</f>
        <v>0</v>
      </c>
    </row>
    <row r="23" spans="2:17" ht="37.5">
      <c r="B23" s="156">
        <v>19</v>
      </c>
      <c r="C23" s="190" t="s">
        <v>154</v>
      </c>
      <c r="D23" s="190" t="s">
        <v>170</v>
      </c>
      <c r="E23" s="262">
        <v>19</v>
      </c>
      <c r="F23" s="190" t="s">
        <v>193</v>
      </c>
      <c r="G23" s="191">
        <v>11.5</v>
      </c>
      <c r="H23" s="192">
        <v>6</v>
      </c>
      <c r="I23" s="154">
        <f>+'Resumen Estudio'!G22</f>
        <v>1837.2900000000002</v>
      </c>
      <c r="J23" s="154">
        <f>+'19'!AF91</f>
        <v>23.4</v>
      </c>
      <c r="K23" s="154">
        <f>+'19'!AI91</f>
        <v>151.20000000000005</v>
      </c>
      <c r="L23" s="154">
        <f>+'19'!AL91</f>
        <v>1837.2900000000002</v>
      </c>
      <c r="M23" s="154">
        <f>+'19'!AO91</f>
        <v>61.750000000000007</v>
      </c>
      <c r="N23" s="154">
        <f>+'19'!AR91</f>
        <v>0</v>
      </c>
      <c r="O23" s="154">
        <f>+'19'!AU91</f>
        <v>1837.2900000000002</v>
      </c>
      <c r="P23" s="154">
        <f>+'19'!AX91</f>
        <v>75.600000000000023</v>
      </c>
      <c r="Q23" s="154">
        <f>+'19'!BA91</f>
        <v>0</v>
      </c>
    </row>
    <row r="24" spans="2:17" ht="37.5">
      <c r="B24" s="156">
        <v>20</v>
      </c>
      <c r="C24" s="190" t="s">
        <v>154</v>
      </c>
      <c r="D24" s="190" t="s">
        <v>171</v>
      </c>
      <c r="E24" s="262">
        <v>20</v>
      </c>
      <c r="F24" s="190" t="s">
        <v>194</v>
      </c>
      <c r="G24" s="191">
        <v>11.25</v>
      </c>
      <c r="H24" s="192">
        <v>3</v>
      </c>
      <c r="I24" s="154">
        <f>+'Resumen Estudio'!G23</f>
        <v>129.96</v>
      </c>
      <c r="J24" s="154">
        <f>+'20'!AF58</f>
        <v>15.674999999999999</v>
      </c>
      <c r="K24" s="154">
        <f>+'20'!AI58</f>
        <v>29.574999999999996</v>
      </c>
      <c r="L24" s="154">
        <f>+'20'!AL58</f>
        <v>127.35</v>
      </c>
      <c r="M24" s="154">
        <f>+'20'!AO58</f>
        <v>4.7699999999999996</v>
      </c>
      <c r="N24" s="154">
        <f>+'20'!AR58</f>
        <v>0</v>
      </c>
      <c r="O24" s="154">
        <f>+'20'!AU58</f>
        <v>127.35</v>
      </c>
      <c r="P24" s="154">
        <f>+'20'!AX58</f>
        <v>14.787499999999998</v>
      </c>
      <c r="Q24" s="154">
        <f>+'20'!BA58</f>
        <v>0</v>
      </c>
    </row>
    <row r="25" spans="2:17" ht="37.5">
      <c r="B25" s="156">
        <v>21</v>
      </c>
      <c r="C25" s="190" t="s">
        <v>154</v>
      </c>
      <c r="D25" s="190" t="s">
        <v>172</v>
      </c>
      <c r="E25" s="262">
        <v>21</v>
      </c>
      <c r="F25" s="190" t="s">
        <v>195</v>
      </c>
      <c r="G25" s="191">
        <v>12</v>
      </c>
      <c r="H25" s="192">
        <v>1</v>
      </c>
      <c r="I25" s="154">
        <f>+'Resumen Estudio'!G24</f>
        <v>74</v>
      </c>
      <c r="J25" s="154">
        <f>+'21'!AF105</f>
        <v>0</v>
      </c>
      <c r="K25" s="154">
        <f>+'21'!AI105</f>
        <v>15</v>
      </c>
      <c r="L25" s="154">
        <f>+'21'!AL105</f>
        <v>74</v>
      </c>
      <c r="M25" s="154">
        <f>+'21'!AO105</f>
        <v>7</v>
      </c>
      <c r="N25" s="154">
        <f>+'21'!AR105</f>
        <v>0</v>
      </c>
      <c r="O25" s="154">
        <f>+'21'!AU105</f>
        <v>74</v>
      </c>
      <c r="P25" s="154">
        <f>+'21'!AX105</f>
        <v>7.5</v>
      </c>
      <c r="Q25" s="154">
        <f>+'21'!BA105</f>
        <v>0</v>
      </c>
    </row>
    <row r="26" spans="2:17" ht="37.5">
      <c r="B26" s="156">
        <v>22</v>
      </c>
      <c r="C26" s="190" t="s">
        <v>154</v>
      </c>
      <c r="D26" s="190" t="s">
        <v>173</v>
      </c>
      <c r="E26" s="262">
        <v>22</v>
      </c>
      <c r="F26" s="190" t="s">
        <v>196</v>
      </c>
      <c r="G26" s="191">
        <v>12</v>
      </c>
      <c r="H26" s="192">
        <v>3</v>
      </c>
      <c r="I26" s="154">
        <f>+'Resumen Estudio'!G25</f>
        <v>100</v>
      </c>
      <c r="J26" s="154">
        <f>+'22'!AF61</f>
        <v>0</v>
      </c>
      <c r="K26" s="154">
        <f>+'22'!AI61</f>
        <v>20</v>
      </c>
      <c r="L26" s="154">
        <f>+'22'!AL61</f>
        <v>5</v>
      </c>
      <c r="M26" s="154">
        <f>+'22'!AO61</f>
        <v>0</v>
      </c>
      <c r="N26" s="154">
        <f>+'22'!AR61</f>
        <v>0</v>
      </c>
      <c r="O26" s="154">
        <f>+'22'!AU61</f>
        <v>0</v>
      </c>
      <c r="P26" s="154">
        <f>+'22'!AX61</f>
        <v>0</v>
      </c>
      <c r="Q26" s="154">
        <f>+'22'!BA61</f>
        <v>0</v>
      </c>
    </row>
    <row r="27" spans="2:17" ht="37.5">
      <c r="B27" s="156">
        <v>23</v>
      </c>
      <c r="C27" s="190" t="s">
        <v>154</v>
      </c>
      <c r="D27" s="190" t="s">
        <v>174</v>
      </c>
      <c r="E27" s="262">
        <v>23</v>
      </c>
      <c r="F27" s="190" t="s">
        <v>202</v>
      </c>
      <c r="G27" s="191">
        <v>12</v>
      </c>
      <c r="H27" s="192">
        <v>0.25</v>
      </c>
      <c r="I27" s="154">
        <f>+'Resumen Estudio'!G26</f>
        <v>5</v>
      </c>
      <c r="J27" s="154">
        <f>+'23'!AF70</f>
        <v>0</v>
      </c>
      <c r="K27" s="154">
        <f>+'23'!AI70</f>
        <v>0</v>
      </c>
      <c r="L27" s="154">
        <f>+'23'!AL70</f>
        <v>0</v>
      </c>
      <c r="M27" s="154">
        <f>+'23'!AO70</f>
        <v>0</v>
      </c>
      <c r="N27" s="154">
        <f>+'23'!AR70</f>
        <v>0</v>
      </c>
      <c r="O27" s="154">
        <f>+'23'!AU70</f>
        <v>0</v>
      </c>
      <c r="P27" s="154">
        <f>+'23'!AX70</f>
        <v>0</v>
      </c>
      <c r="Q27" s="154">
        <f>+'23'!BA70</f>
        <v>0</v>
      </c>
    </row>
    <row r="28" spans="2:17" ht="37.5">
      <c r="B28" s="156">
        <v>24</v>
      </c>
      <c r="C28" s="190" t="s">
        <v>154</v>
      </c>
      <c r="D28" s="190" t="s">
        <v>175</v>
      </c>
      <c r="E28" s="262">
        <v>24</v>
      </c>
      <c r="F28" s="190" t="s">
        <v>197</v>
      </c>
      <c r="G28" s="191">
        <v>11</v>
      </c>
      <c r="H28" s="158">
        <v>5</v>
      </c>
      <c r="I28" s="154">
        <f>+'Resumen Estudio'!G27</f>
        <v>1556.69</v>
      </c>
      <c r="J28" s="154">
        <f>+'24'!AF101</f>
        <v>36.875</v>
      </c>
      <c r="K28" s="154">
        <f>+'24'!AI101</f>
        <v>160.89999999999998</v>
      </c>
      <c r="L28" s="154">
        <f>+'24'!AL101</f>
        <v>711.52</v>
      </c>
      <c r="M28" s="154">
        <f>+'24'!AO101</f>
        <v>20.7425</v>
      </c>
      <c r="N28" s="154">
        <f>+'24'!AR101</f>
        <v>0</v>
      </c>
      <c r="O28" s="154">
        <f>+'24'!AU101</f>
        <v>711.52</v>
      </c>
      <c r="P28" s="154">
        <f>+'24'!AX101</f>
        <v>80.449999999999989</v>
      </c>
      <c r="Q28" s="154">
        <f>+'24'!BA101</f>
        <v>0</v>
      </c>
    </row>
    <row r="29" spans="2:17" ht="37.5">
      <c r="B29" s="156">
        <v>25</v>
      </c>
      <c r="C29" s="190" t="s">
        <v>154</v>
      </c>
      <c r="D29" s="190" t="s">
        <v>176</v>
      </c>
      <c r="E29" s="262">
        <v>25</v>
      </c>
      <c r="F29" s="190" t="s">
        <v>198</v>
      </c>
      <c r="G29" s="191">
        <v>12</v>
      </c>
      <c r="H29" s="192">
        <v>3</v>
      </c>
      <c r="I29" s="154">
        <f>+'Resumen Estudio'!G28</f>
        <v>246.37</v>
      </c>
      <c r="J29" s="154">
        <f>+'25'!AF83</f>
        <v>88.25</v>
      </c>
      <c r="K29" s="154">
        <f>+'25'!AI83</f>
        <v>5.25</v>
      </c>
      <c r="L29" s="154">
        <f>+'25'!AL83</f>
        <v>246.37</v>
      </c>
      <c r="M29" s="154">
        <f>+'25'!AO83</f>
        <v>61.592500000000001</v>
      </c>
      <c r="N29" s="154">
        <f>+'25'!AR81</f>
        <v>0</v>
      </c>
      <c r="O29" s="154">
        <f>+'25'!AU83</f>
        <v>246.37</v>
      </c>
      <c r="P29" s="154">
        <f>+'25'!AX83</f>
        <v>2.625</v>
      </c>
      <c r="Q29" s="154">
        <f>+'25'!BA83</f>
        <v>0</v>
      </c>
    </row>
    <row r="30" spans="2:17" ht="37.5">
      <c r="B30" s="156">
        <v>26</v>
      </c>
      <c r="C30" s="190" t="s">
        <v>154</v>
      </c>
      <c r="D30" s="190" t="s">
        <v>177</v>
      </c>
      <c r="E30" s="262">
        <v>26</v>
      </c>
      <c r="F30" s="190" t="s">
        <v>199</v>
      </c>
      <c r="G30" s="191">
        <v>12</v>
      </c>
      <c r="H30" s="192">
        <v>6</v>
      </c>
      <c r="I30" s="154">
        <f>+'Resumen Estudio'!G29</f>
        <v>200</v>
      </c>
      <c r="J30" s="154">
        <f>+'26'!AF83</f>
        <v>0</v>
      </c>
      <c r="K30" s="154">
        <f>+'26'!AI83</f>
        <v>0</v>
      </c>
      <c r="L30" s="154">
        <f>+'26'!AL83</f>
        <v>0</v>
      </c>
      <c r="M30" s="154">
        <f>+'26'!AO83</f>
        <v>0</v>
      </c>
      <c r="N30" s="154">
        <f>+'25'!AR82</f>
        <v>0</v>
      </c>
      <c r="O30" s="154">
        <f>+'26'!AU83</f>
        <v>0</v>
      </c>
      <c r="P30" s="154">
        <f>+'26'!AX83</f>
        <v>0</v>
      </c>
      <c r="Q30" s="154">
        <f>+'26'!BA83</f>
        <v>0</v>
      </c>
    </row>
    <row r="31" spans="2:17" ht="37.5">
      <c r="B31" s="156">
        <v>27</v>
      </c>
      <c r="C31" s="190" t="s">
        <v>154</v>
      </c>
      <c r="D31" s="190" t="s">
        <v>178</v>
      </c>
      <c r="E31" s="262">
        <v>27</v>
      </c>
      <c r="F31" s="190" t="s">
        <v>200</v>
      </c>
      <c r="G31" s="191">
        <v>9</v>
      </c>
      <c r="H31" s="192">
        <v>2</v>
      </c>
      <c r="I31" s="154">
        <f>+'Resumen Estudio'!G30</f>
        <v>101.90000000000002</v>
      </c>
      <c r="J31" s="154">
        <f>+'27'!AF83</f>
        <v>0</v>
      </c>
      <c r="K31" s="154">
        <f>+'27'!AI83</f>
        <v>5.5</v>
      </c>
      <c r="L31" s="154">
        <f>+'27'!AL83</f>
        <v>88.40000000000002</v>
      </c>
      <c r="M31" s="154">
        <f>+'27'!AO83</f>
        <v>0</v>
      </c>
      <c r="N31" s="154">
        <f>+'25'!AR83</f>
        <v>0</v>
      </c>
      <c r="O31" s="154">
        <f>+'27'!AU83</f>
        <v>88.40000000000002</v>
      </c>
      <c r="P31" s="154">
        <f>+'27'!AX83</f>
        <v>2.75</v>
      </c>
      <c r="Q31" s="154">
        <f>+'27'!BA83</f>
        <v>0</v>
      </c>
    </row>
    <row r="32" spans="2:17" ht="18.75" hidden="1">
      <c r="B32" s="156">
        <v>28</v>
      </c>
      <c r="C32" s="190"/>
      <c r="D32" s="190"/>
      <c r="E32" s="262"/>
      <c r="F32" s="190"/>
      <c r="G32" s="191"/>
      <c r="H32" s="192"/>
      <c r="I32" s="154">
        <f>+'Resumen Estudio'!G31</f>
        <v>0</v>
      </c>
      <c r="J32" s="154">
        <f>+'28'!AF83</f>
        <v>0</v>
      </c>
      <c r="K32" s="154">
        <f>+'28'!AI83</f>
        <v>0</v>
      </c>
      <c r="L32" s="154">
        <f>+'28'!AL83</f>
        <v>0</v>
      </c>
      <c r="M32" s="154">
        <f>+'28'!AO83</f>
        <v>0</v>
      </c>
      <c r="N32" s="154">
        <f>+'25'!AR84</f>
        <v>0</v>
      </c>
      <c r="O32" s="154">
        <f>+'28'!AU83</f>
        <v>0</v>
      </c>
      <c r="P32" s="154">
        <f>+'28'!AX83</f>
        <v>0</v>
      </c>
      <c r="Q32" s="154">
        <f>+'28'!BA83</f>
        <v>0</v>
      </c>
    </row>
    <row r="33" spans="2:17" ht="20.25">
      <c r="B33" s="113"/>
      <c r="C33" s="113"/>
      <c r="D33" s="108"/>
      <c r="E33" s="121"/>
      <c r="F33" s="108"/>
      <c r="G33" s="108"/>
      <c r="H33" s="121"/>
      <c r="I33" s="155">
        <f t="shared" ref="I33:Q33" si="0">SUM(I5:I31)</f>
        <v>33753.51400000001</v>
      </c>
      <c r="J33" s="155">
        <f t="shared" si="0"/>
        <v>535.08999999999992</v>
      </c>
      <c r="K33" s="155">
        <f t="shared" si="0"/>
        <v>3580.1083333333331</v>
      </c>
      <c r="L33" s="155">
        <f t="shared" si="0"/>
        <v>18080.544000000002</v>
      </c>
      <c r="M33" s="155">
        <f t="shared" si="0"/>
        <v>661.85249999999985</v>
      </c>
      <c r="N33" s="155">
        <f t="shared" si="0"/>
        <v>0</v>
      </c>
      <c r="O33" s="155">
        <f t="shared" si="0"/>
        <v>16462.744000000006</v>
      </c>
      <c r="P33" s="155">
        <f t="shared" si="0"/>
        <v>1780.0541666666666</v>
      </c>
      <c r="Q33" s="155">
        <f t="shared" si="0"/>
        <v>0</v>
      </c>
    </row>
    <row r="34" spans="2:17" ht="20.25">
      <c r="B34" s="113"/>
      <c r="C34" s="113"/>
      <c r="D34" s="108"/>
      <c r="E34" s="121"/>
      <c r="F34" s="108"/>
      <c r="G34" s="108"/>
      <c r="H34" s="121"/>
      <c r="I34" s="109"/>
      <c r="J34" s="109"/>
      <c r="K34" s="109"/>
      <c r="L34" s="110"/>
    </row>
    <row r="35" spans="2:17" ht="20.25">
      <c r="B35" s="113"/>
      <c r="C35" s="113"/>
      <c r="D35" s="108"/>
      <c r="E35" s="121"/>
      <c r="F35" s="108"/>
      <c r="G35" s="108"/>
      <c r="H35" s="121"/>
      <c r="I35" s="109"/>
      <c r="J35" s="109"/>
      <c r="K35" s="109"/>
      <c r="L35" s="110"/>
    </row>
    <row r="36" spans="2:17">
      <c r="B36" s="114"/>
      <c r="C36" s="114"/>
      <c r="D36" s="88"/>
      <c r="E36" s="122"/>
      <c r="F36" s="88"/>
      <c r="G36" s="88"/>
      <c r="H36" s="122"/>
      <c r="I36" s="87"/>
      <c r="J36" s="87"/>
      <c r="K36" s="87"/>
      <c r="L36" s="86"/>
    </row>
    <row r="37" spans="2:17">
      <c r="B37" s="114"/>
      <c r="C37" s="114"/>
      <c r="D37" s="88"/>
      <c r="E37" s="122"/>
      <c r="F37" s="88"/>
      <c r="G37" s="88"/>
      <c r="H37" s="122"/>
      <c r="I37" s="87"/>
      <c r="J37" s="87"/>
      <c r="K37" s="87"/>
      <c r="L37" s="86"/>
    </row>
    <row r="38" spans="2:17">
      <c r="B38" s="114"/>
      <c r="C38" s="114"/>
      <c r="D38" s="88"/>
      <c r="E38" s="122"/>
      <c r="F38" s="88"/>
      <c r="G38" s="88"/>
      <c r="H38" s="122"/>
      <c r="I38" s="87"/>
      <c r="J38" s="87"/>
      <c r="K38" s="87"/>
      <c r="L38" s="86"/>
    </row>
    <row r="39" spans="2:17">
      <c r="B39" s="114"/>
      <c r="C39" s="114"/>
      <c r="D39" s="88"/>
      <c r="E39" s="122"/>
      <c r="F39" s="88"/>
      <c r="G39" s="88"/>
      <c r="H39" s="122"/>
      <c r="I39" s="87"/>
      <c r="J39" s="87"/>
      <c r="K39" s="87"/>
      <c r="L39" s="86"/>
    </row>
    <row r="40" spans="2:17">
      <c r="B40" s="114"/>
      <c r="C40" s="114"/>
      <c r="D40" s="88"/>
      <c r="E40" s="122"/>
      <c r="F40" s="88"/>
      <c r="G40" s="88"/>
      <c r="H40" s="122"/>
      <c r="I40" s="87"/>
      <c r="J40" s="87"/>
      <c r="K40" s="87"/>
      <c r="L40" s="86"/>
    </row>
    <row r="41" spans="2:17">
      <c r="B41" s="114"/>
      <c r="C41" s="114"/>
      <c r="D41" s="88"/>
      <c r="E41" s="122"/>
      <c r="F41" s="88"/>
      <c r="G41" s="88"/>
      <c r="H41" s="122"/>
      <c r="I41" s="87"/>
      <c r="J41" s="87"/>
    </row>
    <row r="42" spans="2:17">
      <c r="B42" s="114"/>
      <c r="C42" s="114"/>
      <c r="D42" s="88"/>
      <c r="E42" s="122"/>
      <c r="F42" s="88"/>
      <c r="G42" s="88"/>
      <c r="H42" s="122"/>
      <c r="I42" s="87"/>
      <c r="J42" s="87"/>
      <c r="K42" s="87"/>
      <c r="L42" s="86"/>
    </row>
    <row r="43" spans="2:17">
      <c r="B43" s="114"/>
      <c r="C43" s="114"/>
      <c r="D43" s="88"/>
      <c r="E43" s="122"/>
      <c r="F43" s="88"/>
      <c r="G43" s="88"/>
      <c r="H43" s="122"/>
      <c r="I43" s="87"/>
      <c r="J43" s="87"/>
      <c r="K43" s="87"/>
      <c r="L43" s="86"/>
    </row>
    <row r="44" spans="2:17">
      <c r="B44" s="114"/>
      <c r="C44" s="114"/>
      <c r="D44" s="88"/>
      <c r="E44" s="122"/>
      <c r="F44" s="88"/>
      <c r="G44" s="88"/>
      <c r="H44" s="122"/>
      <c r="I44" s="87"/>
      <c r="J44" s="87"/>
      <c r="K44" s="87"/>
      <c r="L44" s="86"/>
    </row>
    <row r="45" spans="2:17">
      <c r="B45" s="114"/>
      <c r="C45" s="114"/>
      <c r="D45" s="88"/>
      <c r="E45" s="122"/>
      <c r="F45" s="88"/>
      <c r="G45" s="88"/>
      <c r="H45" s="122"/>
      <c r="I45" s="87"/>
      <c r="J45" s="87"/>
      <c r="K45" s="87"/>
      <c r="L45" s="86"/>
    </row>
    <row r="46" spans="2:17">
      <c r="B46" s="114"/>
      <c r="C46" s="114"/>
      <c r="D46" s="88"/>
      <c r="E46" s="122"/>
      <c r="F46" s="88"/>
      <c r="G46" s="88"/>
      <c r="H46" s="122"/>
      <c r="I46" s="87"/>
      <c r="J46" s="87"/>
      <c r="K46" s="87"/>
      <c r="L46" s="86"/>
    </row>
    <row r="47" spans="2:17">
      <c r="B47" s="114"/>
      <c r="C47" s="114"/>
      <c r="D47" s="88"/>
      <c r="E47" s="122"/>
      <c r="F47" s="88"/>
      <c r="G47" s="88"/>
      <c r="H47" s="122"/>
      <c r="I47" s="87"/>
      <c r="J47" s="87"/>
      <c r="K47" s="87"/>
      <c r="L47" s="86"/>
    </row>
    <row r="48" spans="2:17">
      <c r="B48" s="114"/>
      <c r="C48" s="114"/>
      <c r="D48" s="88"/>
      <c r="E48" s="122"/>
      <c r="F48" s="88"/>
      <c r="G48" s="88"/>
      <c r="H48" s="122"/>
      <c r="I48" s="87"/>
      <c r="J48" s="87"/>
      <c r="K48" s="87"/>
      <c r="L48" s="86"/>
    </row>
    <row r="49" spans="2:12">
      <c r="B49" s="114"/>
      <c r="C49" s="114"/>
      <c r="D49" s="88"/>
      <c r="E49" s="122"/>
      <c r="F49" s="88"/>
      <c r="G49" s="88"/>
      <c r="H49" s="122"/>
      <c r="I49" s="87"/>
      <c r="J49" s="87"/>
      <c r="K49" s="87"/>
      <c r="L49" s="86"/>
    </row>
    <row r="50" spans="2:12">
      <c r="B50" s="114"/>
      <c r="C50" s="114"/>
      <c r="D50" s="88"/>
      <c r="E50" s="122"/>
      <c r="F50" s="88"/>
      <c r="G50" s="88"/>
      <c r="H50" s="122"/>
      <c r="I50" s="87"/>
      <c r="J50" s="87"/>
      <c r="K50" s="87"/>
      <c r="L50" s="86"/>
    </row>
    <row r="51" spans="2:12">
      <c r="B51" s="114"/>
      <c r="C51" s="114"/>
      <c r="D51" s="88"/>
      <c r="E51" s="122"/>
      <c r="F51" s="88"/>
      <c r="G51" s="88"/>
      <c r="H51" s="122"/>
      <c r="I51" s="87"/>
      <c r="J51" s="87"/>
      <c r="K51" s="87"/>
      <c r="L51" s="86"/>
    </row>
    <row r="52" spans="2:12">
      <c r="B52" s="114"/>
      <c r="C52" s="114"/>
      <c r="D52" s="88"/>
      <c r="E52" s="122"/>
      <c r="F52" s="88"/>
      <c r="G52" s="88"/>
      <c r="H52" s="122"/>
      <c r="I52" s="87"/>
      <c r="J52" s="87"/>
      <c r="K52" s="87"/>
      <c r="L52" s="86"/>
    </row>
    <row r="53" spans="2:12">
      <c r="B53" s="114"/>
      <c r="C53" s="114"/>
      <c r="D53" s="88"/>
      <c r="E53" s="122"/>
      <c r="F53" s="88"/>
      <c r="G53" s="88"/>
      <c r="H53" s="122"/>
      <c r="I53" s="87"/>
      <c r="J53" s="87"/>
      <c r="K53" s="87"/>
      <c r="L53" s="86"/>
    </row>
    <row r="54" spans="2:12">
      <c r="B54" s="114"/>
      <c r="C54" s="114"/>
      <c r="D54" s="88"/>
      <c r="E54" s="122"/>
      <c r="F54" s="88"/>
      <c r="G54" s="88"/>
      <c r="H54" s="122"/>
      <c r="I54" s="87"/>
      <c r="J54" s="87"/>
      <c r="K54" s="87"/>
      <c r="L54" s="86"/>
    </row>
    <row r="55" spans="2:12">
      <c r="B55" s="114"/>
      <c r="C55" s="114"/>
      <c r="D55" s="88"/>
      <c r="E55" s="122"/>
      <c r="F55" s="88"/>
      <c r="G55" s="88"/>
      <c r="H55" s="122"/>
      <c r="I55" s="87"/>
      <c r="J55" s="87"/>
      <c r="K55" s="87"/>
      <c r="L55" s="86"/>
    </row>
    <row r="56" spans="2:12">
      <c r="B56" s="114"/>
      <c r="C56" s="114"/>
      <c r="D56" s="88"/>
      <c r="E56" s="122"/>
      <c r="F56" s="88"/>
      <c r="G56" s="88"/>
      <c r="H56" s="122"/>
      <c r="I56" s="87"/>
      <c r="J56" s="87"/>
      <c r="K56" s="87"/>
      <c r="L56" s="86"/>
    </row>
    <row r="57" spans="2:12">
      <c r="B57" s="114"/>
      <c r="C57" s="114"/>
      <c r="D57" s="88"/>
      <c r="E57" s="122"/>
      <c r="F57" s="88"/>
      <c r="G57" s="88"/>
      <c r="H57" s="122"/>
      <c r="I57" s="87"/>
      <c r="J57" s="87"/>
      <c r="K57" s="87"/>
      <c r="L57" s="86"/>
    </row>
    <row r="58" spans="2:12" ht="20.25">
      <c r="B58" s="107"/>
      <c r="C58" s="114"/>
      <c r="D58" s="88"/>
      <c r="E58" s="122"/>
      <c r="F58" s="88"/>
      <c r="G58" s="88"/>
      <c r="H58" s="122"/>
      <c r="I58" s="87"/>
      <c r="J58" s="87"/>
      <c r="K58" s="87"/>
      <c r="L58" s="86"/>
    </row>
    <row r="59" spans="2:12" ht="20.25">
      <c r="B59" s="107"/>
      <c r="C59" s="114"/>
      <c r="D59" s="88"/>
      <c r="E59" s="122"/>
      <c r="F59" s="88"/>
      <c r="G59" s="88"/>
      <c r="H59" s="122"/>
      <c r="I59" s="87"/>
      <c r="J59" s="87"/>
      <c r="K59" s="87"/>
      <c r="L59" s="86"/>
    </row>
    <row r="60" spans="2:12" ht="20.25">
      <c r="B60" s="107"/>
      <c r="C60" s="114"/>
      <c r="D60" s="88"/>
      <c r="E60" s="122"/>
      <c r="F60" s="88"/>
      <c r="G60" s="88"/>
      <c r="H60" s="122"/>
      <c r="I60" s="87"/>
      <c r="J60" s="87"/>
      <c r="K60" s="87"/>
      <c r="L60" s="86"/>
    </row>
    <row r="61" spans="2:12">
      <c r="B61" s="89"/>
      <c r="C61" s="114"/>
      <c r="D61" s="88"/>
      <c r="E61" s="122"/>
      <c r="F61" s="88"/>
      <c r="G61" s="88"/>
      <c r="H61" s="122"/>
      <c r="I61" s="87"/>
      <c r="J61" s="87"/>
      <c r="K61" s="87"/>
      <c r="L61" s="86"/>
    </row>
    <row r="62" spans="2:12">
      <c r="B62" s="89"/>
      <c r="C62" s="114"/>
      <c r="D62" s="88"/>
      <c r="E62" s="122"/>
      <c r="F62" s="88"/>
      <c r="G62" s="88"/>
      <c r="H62" s="122"/>
      <c r="I62" s="87"/>
      <c r="J62" s="87"/>
      <c r="K62" s="87"/>
      <c r="L62" s="86"/>
    </row>
    <row r="63" spans="2:12">
      <c r="B63" s="89"/>
      <c r="C63" s="114"/>
      <c r="D63" s="88"/>
      <c r="E63" s="122"/>
      <c r="F63" s="88"/>
      <c r="G63" s="88"/>
      <c r="H63" s="122"/>
      <c r="I63" s="87"/>
      <c r="J63" s="87"/>
      <c r="K63" s="87"/>
      <c r="L63" s="86"/>
    </row>
    <row r="64" spans="2:12">
      <c r="B64" s="89"/>
      <c r="C64" s="114"/>
      <c r="D64" s="88"/>
      <c r="E64" s="122"/>
      <c r="F64" s="88"/>
      <c r="G64" s="88"/>
      <c r="H64" s="122"/>
      <c r="I64" s="87"/>
      <c r="J64" s="87"/>
      <c r="K64" s="87"/>
      <c r="L64" s="86"/>
    </row>
    <row r="65" spans="2:12">
      <c r="B65" s="89"/>
      <c r="C65" s="114"/>
      <c r="D65" s="88"/>
      <c r="E65" s="122"/>
      <c r="F65" s="88"/>
      <c r="G65" s="88"/>
      <c r="H65" s="122"/>
      <c r="I65" s="87"/>
      <c r="J65" s="87"/>
      <c r="K65" s="87"/>
      <c r="L65" s="86"/>
    </row>
    <row r="66" spans="2:12">
      <c r="B66" s="89"/>
      <c r="C66" s="114"/>
      <c r="D66" s="88"/>
      <c r="E66" s="122"/>
      <c r="F66" s="88"/>
      <c r="G66" s="88"/>
      <c r="H66" s="122"/>
      <c r="I66" s="87"/>
      <c r="J66" s="87"/>
      <c r="K66" s="87"/>
      <c r="L66" s="86"/>
    </row>
    <row r="67" spans="2:12">
      <c r="B67" s="89"/>
      <c r="C67" s="114"/>
      <c r="D67" s="88"/>
      <c r="E67" s="122"/>
      <c r="F67" s="88"/>
      <c r="G67" s="88"/>
      <c r="H67" s="122"/>
      <c r="I67" s="87"/>
      <c r="J67" s="87"/>
      <c r="K67" s="87"/>
      <c r="L67" s="86"/>
    </row>
    <row r="68" spans="2:12">
      <c r="B68" s="89"/>
      <c r="C68" s="114"/>
      <c r="D68" s="88"/>
      <c r="E68" s="122"/>
      <c r="F68" s="88"/>
      <c r="G68" s="88"/>
      <c r="H68" s="122"/>
      <c r="I68" s="87"/>
      <c r="J68" s="87"/>
      <c r="K68" s="87"/>
      <c r="L68" s="86"/>
    </row>
    <row r="69" spans="2:12">
      <c r="B69" s="89"/>
      <c r="C69" s="114"/>
      <c r="D69" s="88"/>
      <c r="E69" s="122"/>
      <c r="F69" s="88"/>
      <c r="G69" s="88"/>
      <c r="H69" s="122"/>
      <c r="I69" s="87"/>
      <c r="J69" s="87"/>
      <c r="K69" s="87"/>
      <c r="L69" s="86"/>
    </row>
    <row r="70" spans="2:12">
      <c r="B70" s="89"/>
      <c r="C70" s="114"/>
      <c r="D70" s="88"/>
      <c r="E70" s="122"/>
      <c r="F70" s="88"/>
      <c r="G70" s="88"/>
      <c r="H70" s="122"/>
      <c r="I70" s="87"/>
      <c r="J70" s="87"/>
      <c r="K70" s="87"/>
      <c r="L70" s="86"/>
    </row>
    <row r="71" spans="2:12">
      <c r="B71" s="89"/>
      <c r="C71" s="114"/>
      <c r="D71" s="88"/>
      <c r="E71" s="122"/>
      <c r="F71" s="88"/>
      <c r="G71" s="88"/>
      <c r="H71" s="122"/>
      <c r="I71" s="87"/>
      <c r="J71" s="87"/>
      <c r="K71" s="87"/>
      <c r="L71" s="86"/>
    </row>
    <row r="72" spans="2:12">
      <c r="B72" s="89"/>
      <c r="C72" s="114"/>
      <c r="D72" s="88"/>
      <c r="E72" s="122"/>
      <c r="F72" s="88"/>
      <c r="G72" s="88"/>
      <c r="H72" s="122"/>
      <c r="I72" s="87"/>
      <c r="J72" s="87"/>
      <c r="K72" s="87"/>
      <c r="L72" s="86"/>
    </row>
    <row r="73" spans="2:12">
      <c r="B73" s="89"/>
      <c r="C73" s="114"/>
      <c r="D73" s="88"/>
      <c r="E73" s="122"/>
      <c r="F73" s="88"/>
      <c r="G73" s="88"/>
      <c r="H73" s="122"/>
      <c r="I73" s="87"/>
      <c r="J73" s="87"/>
      <c r="K73" s="87"/>
      <c r="L73" s="86"/>
    </row>
    <row r="74" spans="2:12">
      <c r="B74" s="89"/>
      <c r="C74" s="114"/>
      <c r="D74" s="88"/>
      <c r="E74" s="122"/>
      <c r="F74" s="88"/>
      <c r="G74" s="88"/>
      <c r="H74" s="122"/>
      <c r="I74" s="87"/>
      <c r="J74" s="87"/>
      <c r="K74" s="87"/>
      <c r="L74" s="86"/>
    </row>
    <row r="75" spans="2:12">
      <c r="B75" s="89"/>
      <c r="C75" s="114"/>
      <c r="D75" s="88"/>
      <c r="E75" s="122"/>
      <c r="F75" s="88"/>
      <c r="G75" s="88"/>
      <c r="H75" s="122"/>
      <c r="I75" s="87"/>
      <c r="J75" s="87"/>
      <c r="K75" s="87"/>
      <c r="L75" s="86"/>
    </row>
    <row r="76" spans="2:12">
      <c r="B76" s="89"/>
      <c r="C76" s="114"/>
      <c r="D76" s="88"/>
      <c r="E76" s="122"/>
      <c r="F76" s="88"/>
      <c r="G76" s="88"/>
      <c r="H76" s="122"/>
      <c r="I76" s="87"/>
      <c r="J76" s="87"/>
      <c r="K76" s="87"/>
      <c r="L76" s="86"/>
    </row>
    <row r="77" spans="2:12">
      <c r="B77" s="89"/>
      <c r="C77" s="114"/>
      <c r="D77" s="88"/>
      <c r="E77" s="122"/>
      <c r="F77" s="88"/>
      <c r="G77" s="88"/>
      <c r="H77" s="122"/>
      <c r="I77" s="87"/>
      <c r="J77" s="87"/>
      <c r="K77" s="87"/>
      <c r="L77" s="86"/>
    </row>
    <row r="78" spans="2:12">
      <c r="B78" s="89"/>
      <c r="C78" s="114"/>
      <c r="D78" s="88"/>
      <c r="E78" s="122"/>
      <c r="F78" s="88"/>
      <c r="G78" s="88"/>
      <c r="H78" s="122"/>
      <c r="I78" s="87"/>
      <c r="J78" s="87"/>
      <c r="K78" s="87"/>
      <c r="L78" s="86"/>
    </row>
    <row r="79" spans="2:12">
      <c r="B79" s="89"/>
      <c r="C79" s="114"/>
      <c r="D79" s="88"/>
      <c r="E79" s="122"/>
      <c r="F79" s="88"/>
      <c r="G79" s="88"/>
      <c r="H79" s="122"/>
      <c r="I79" s="87"/>
      <c r="J79" s="87"/>
      <c r="K79" s="87"/>
      <c r="L79" s="86"/>
    </row>
    <row r="80" spans="2:12">
      <c r="B80" s="89"/>
      <c r="C80" s="114"/>
      <c r="D80" s="88"/>
      <c r="E80" s="122"/>
      <c r="F80" s="88"/>
      <c r="G80" s="88"/>
      <c r="H80" s="122"/>
      <c r="I80" s="87"/>
      <c r="J80" s="87"/>
      <c r="K80" s="87"/>
      <c r="L80" s="86"/>
    </row>
    <row r="81" spans="2:12">
      <c r="B81" s="89"/>
      <c r="C81" s="114"/>
      <c r="D81" s="88"/>
      <c r="E81" s="122"/>
      <c r="F81" s="88"/>
      <c r="G81" s="88"/>
      <c r="H81" s="122"/>
      <c r="I81" s="87"/>
      <c r="J81" s="87"/>
      <c r="K81" s="87"/>
      <c r="L81" s="86"/>
    </row>
    <row r="82" spans="2:12">
      <c r="B82" s="89"/>
      <c r="C82" s="114"/>
      <c r="D82" s="88"/>
      <c r="E82" s="122"/>
      <c r="F82" s="88"/>
      <c r="G82" s="88"/>
      <c r="H82" s="122"/>
      <c r="I82" s="87"/>
      <c r="J82" s="87"/>
      <c r="K82" s="87"/>
      <c r="L82" s="86"/>
    </row>
    <row r="83" spans="2:12">
      <c r="B83" s="89"/>
      <c r="C83" s="114"/>
      <c r="D83" s="88"/>
      <c r="E83" s="122"/>
      <c r="F83" s="88"/>
      <c r="G83" s="88"/>
      <c r="H83" s="122"/>
      <c r="I83" s="87"/>
      <c r="J83" s="87"/>
      <c r="K83" s="87"/>
      <c r="L83" s="86"/>
    </row>
    <row r="84" spans="2:12">
      <c r="B84" s="89"/>
      <c r="C84" s="114"/>
      <c r="D84" s="88"/>
      <c r="E84" s="122"/>
      <c r="F84" s="88"/>
      <c r="G84" s="88"/>
      <c r="H84" s="122"/>
      <c r="I84" s="87"/>
      <c r="J84" s="87"/>
      <c r="K84" s="87"/>
      <c r="L84" s="86"/>
    </row>
    <row r="85" spans="2:12">
      <c r="B85" s="89"/>
      <c r="C85" s="114"/>
      <c r="D85" s="88"/>
      <c r="E85" s="122"/>
      <c r="F85" s="88"/>
      <c r="G85" s="88"/>
      <c r="H85" s="122"/>
      <c r="I85" s="87"/>
      <c r="J85" s="87"/>
      <c r="K85" s="87"/>
      <c r="L85" s="86"/>
    </row>
    <row r="86" spans="2:12">
      <c r="B86" s="89"/>
      <c r="C86" s="114"/>
      <c r="D86" s="88"/>
      <c r="E86" s="122"/>
      <c r="F86" s="88"/>
      <c r="G86" s="88"/>
      <c r="H86" s="122"/>
      <c r="I86" s="87"/>
      <c r="J86" s="87"/>
      <c r="K86" s="87"/>
      <c r="L86" s="86"/>
    </row>
    <row r="87" spans="2:12">
      <c r="B87" s="89"/>
      <c r="C87" s="114"/>
      <c r="D87" s="88"/>
      <c r="E87" s="122"/>
      <c r="F87" s="88"/>
      <c r="G87" s="88"/>
      <c r="H87" s="122"/>
      <c r="I87" s="87"/>
      <c r="J87" s="87"/>
      <c r="K87" s="87"/>
      <c r="L87" s="86"/>
    </row>
    <row r="88" spans="2:12">
      <c r="B88" s="89"/>
      <c r="C88" s="114"/>
      <c r="D88" s="88"/>
      <c r="E88" s="122"/>
      <c r="F88" s="88"/>
      <c r="G88" s="88"/>
      <c r="H88" s="122"/>
      <c r="I88" s="87"/>
      <c r="J88" s="87"/>
      <c r="K88" s="87"/>
      <c r="L88" s="86"/>
    </row>
    <row r="89" spans="2:12">
      <c r="B89" s="89"/>
      <c r="C89" s="114"/>
      <c r="D89" s="88"/>
      <c r="E89" s="122"/>
      <c r="F89" s="88"/>
      <c r="G89" s="88"/>
      <c r="H89" s="122"/>
      <c r="I89" s="87"/>
      <c r="J89" s="87"/>
      <c r="K89" s="87"/>
      <c r="L89" s="86"/>
    </row>
    <row r="90" spans="2:12">
      <c r="B90" s="89"/>
      <c r="C90" s="114"/>
      <c r="D90" s="88"/>
      <c r="E90" s="122"/>
      <c r="F90" s="88"/>
      <c r="G90" s="88"/>
      <c r="H90" s="122"/>
      <c r="I90" s="87"/>
      <c r="J90" s="87"/>
      <c r="K90" s="87"/>
      <c r="L90" s="86"/>
    </row>
    <row r="91" spans="2:12">
      <c r="B91" s="89"/>
      <c r="C91" s="114"/>
      <c r="D91" s="88"/>
      <c r="E91" s="122"/>
      <c r="F91" s="88"/>
      <c r="G91" s="88"/>
      <c r="H91" s="122"/>
      <c r="I91" s="87"/>
      <c r="J91" s="87"/>
      <c r="K91" s="87"/>
      <c r="L91" s="86"/>
    </row>
    <row r="92" spans="2:12">
      <c r="B92" s="89"/>
      <c r="C92" s="114"/>
      <c r="D92" s="88"/>
      <c r="E92" s="122"/>
      <c r="F92" s="88"/>
      <c r="G92" s="88"/>
      <c r="H92" s="122"/>
      <c r="I92" s="87"/>
      <c r="J92" s="87"/>
      <c r="K92" s="87"/>
      <c r="L92" s="86"/>
    </row>
    <row r="93" spans="2:12">
      <c r="B93" s="89"/>
      <c r="C93" s="114"/>
      <c r="D93" s="88"/>
      <c r="E93" s="122"/>
      <c r="F93" s="88"/>
      <c r="G93" s="88"/>
      <c r="H93" s="122"/>
      <c r="I93" s="87"/>
      <c r="J93" s="87"/>
      <c r="K93" s="87"/>
      <c r="L93" s="86"/>
    </row>
    <row r="94" spans="2:12">
      <c r="B94" s="89"/>
      <c r="C94" s="114"/>
      <c r="D94" s="88"/>
      <c r="E94" s="122"/>
      <c r="F94" s="88"/>
      <c r="G94" s="88"/>
      <c r="H94" s="122"/>
      <c r="I94" s="87"/>
      <c r="J94" s="87"/>
      <c r="K94" s="87"/>
      <c r="L94" s="86"/>
    </row>
    <row r="95" spans="2:12">
      <c r="B95" s="89"/>
      <c r="C95" s="114"/>
      <c r="D95" s="88"/>
      <c r="E95" s="122"/>
      <c r="F95" s="88"/>
      <c r="G95" s="88"/>
      <c r="H95" s="122"/>
      <c r="I95" s="87"/>
      <c r="J95" s="87"/>
      <c r="K95" s="87"/>
      <c r="L95" s="86"/>
    </row>
    <row r="96" spans="2:12">
      <c r="B96" s="89"/>
      <c r="C96" s="114"/>
      <c r="D96" s="88"/>
      <c r="E96" s="122"/>
      <c r="F96" s="88"/>
      <c r="G96" s="88"/>
      <c r="H96" s="122"/>
      <c r="I96" s="87"/>
      <c r="J96" s="87"/>
      <c r="K96" s="87"/>
      <c r="L96" s="86"/>
    </row>
    <row r="97" spans="2:12">
      <c r="B97" s="89"/>
      <c r="C97" s="114"/>
      <c r="D97" s="88"/>
      <c r="E97" s="122"/>
      <c r="F97" s="88"/>
      <c r="G97" s="88"/>
      <c r="H97" s="122"/>
      <c r="I97" s="87"/>
      <c r="J97" s="87"/>
      <c r="K97" s="87"/>
      <c r="L97" s="86"/>
    </row>
    <row r="98" spans="2:12">
      <c r="B98" s="89"/>
      <c r="C98" s="114"/>
      <c r="D98" s="88"/>
      <c r="E98" s="122"/>
      <c r="F98" s="88"/>
      <c r="G98" s="88"/>
      <c r="H98" s="122"/>
      <c r="I98" s="87"/>
      <c r="J98" s="87"/>
      <c r="K98" s="87"/>
      <c r="L98" s="86"/>
    </row>
    <row r="99" spans="2:12">
      <c r="B99" s="89"/>
      <c r="C99" s="114"/>
      <c r="D99" s="88"/>
      <c r="E99" s="122"/>
      <c r="F99" s="88"/>
      <c r="G99" s="88"/>
      <c r="H99" s="122"/>
      <c r="I99" s="87"/>
      <c r="J99" s="87"/>
      <c r="K99" s="87"/>
      <c r="L99" s="86"/>
    </row>
    <row r="100" spans="2:12">
      <c r="B100" s="89"/>
      <c r="C100" s="114"/>
      <c r="D100" s="88"/>
      <c r="E100" s="122"/>
      <c r="F100" s="88"/>
      <c r="G100" s="88"/>
      <c r="H100" s="122"/>
      <c r="I100" s="87"/>
      <c r="J100" s="87"/>
      <c r="K100" s="87"/>
      <c r="L100" s="86"/>
    </row>
    <row r="101" spans="2:12">
      <c r="B101" s="89"/>
      <c r="C101" s="114"/>
      <c r="D101" s="88"/>
      <c r="E101" s="122"/>
      <c r="F101" s="88"/>
      <c r="G101" s="88"/>
      <c r="H101" s="122"/>
      <c r="I101" s="87"/>
      <c r="J101" s="87"/>
      <c r="K101" s="87"/>
      <c r="L101" s="86"/>
    </row>
    <row r="102" spans="2:12">
      <c r="B102" s="89"/>
      <c r="C102" s="114"/>
      <c r="D102" s="88"/>
      <c r="E102" s="122"/>
      <c r="F102" s="88"/>
      <c r="G102" s="88"/>
      <c r="H102" s="122"/>
      <c r="I102" s="87"/>
      <c r="J102" s="87"/>
      <c r="K102" s="87"/>
      <c r="L102" s="86"/>
    </row>
    <row r="103" spans="2:12">
      <c r="B103" s="89"/>
      <c r="C103" s="114"/>
      <c r="D103" s="88"/>
      <c r="E103" s="122"/>
      <c r="F103" s="88"/>
      <c r="G103" s="88"/>
      <c r="H103" s="122"/>
      <c r="I103" s="87"/>
      <c r="J103" s="87"/>
      <c r="K103" s="87"/>
      <c r="L103" s="86"/>
    </row>
    <row r="104" spans="2:12">
      <c r="B104" s="89"/>
      <c r="C104" s="114"/>
      <c r="D104" s="88"/>
      <c r="E104" s="122"/>
      <c r="F104" s="88"/>
      <c r="G104" s="88"/>
      <c r="H104" s="122"/>
      <c r="I104" s="87"/>
      <c r="J104" s="87"/>
      <c r="K104" s="87"/>
      <c r="L104" s="86"/>
    </row>
    <row r="105" spans="2:12">
      <c r="B105" s="89"/>
      <c r="C105" s="114"/>
      <c r="D105" s="88"/>
      <c r="E105" s="122"/>
      <c r="F105" s="88"/>
      <c r="G105" s="88"/>
      <c r="H105" s="122"/>
      <c r="I105" s="87"/>
      <c r="J105" s="87"/>
      <c r="K105" s="87"/>
      <c r="L105" s="86"/>
    </row>
    <row r="106" spans="2:12">
      <c r="B106" s="89"/>
      <c r="C106" s="114"/>
      <c r="D106" s="88"/>
      <c r="E106" s="122"/>
      <c r="F106" s="88"/>
      <c r="G106" s="88"/>
      <c r="H106" s="122"/>
      <c r="I106" s="87"/>
      <c r="J106" s="87"/>
      <c r="K106" s="87"/>
      <c r="L106" s="86"/>
    </row>
    <row r="107" spans="2:12">
      <c r="B107" s="89"/>
      <c r="C107" s="114"/>
      <c r="D107" s="88"/>
      <c r="E107" s="122"/>
      <c r="F107" s="88"/>
      <c r="G107" s="88"/>
      <c r="H107" s="122"/>
      <c r="I107" s="87"/>
      <c r="J107" s="87"/>
      <c r="K107" s="87"/>
      <c r="L107" s="86"/>
    </row>
    <row r="108" spans="2:12">
      <c r="B108" s="89"/>
      <c r="C108" s="114"/>
      <c r="D108" s="88"/>
      <c r="E108" s="122"/>
      <c r="F108" s="88"/>
      <c r="G108" s="88"/>
      <c r="H108" s="122"/>
      <c r="I108" s="87"/>
      <c r="J108" s="87"/>
      <c r="K108" s="87"/>
      <c r="L108" s="86"/>
    </row>
    <row r="109" spans="2:12">
      <c r="B109" s="89"/>
      <c r="C109" s="114"/>
      <c r="D109" s="88"/>
      <c r="E109" s="122"/>
      <c r="F109" s="88"/>
      <c r="G109" s="88"/>
      <c r="H109" s="122"/>
      <c r="I109" s="87"/>
      <c r="J109" s="87"/>
      <c r="K109" s="87"/>
      <c r="L109" s="86"/>
    </row>
    <row r="110" spans="2:12">
      <c r="B110" s="89"/>
      <c r="C110" s="114"/>
      <c r="D110" s="88"/>
      <c r="E110" s="122"/>
      <c r="F110" s="88"/>
      <c r="G110" s="88"/>
      <c r="H110" s="122"/>
      <c r="I110" s="87"/>
      <c r="J110" s="87"/>
      <c r="K110" s="87"/>
      <c r="L110" s="86"/>
    </row>
    <row r="111" spans="2:12">
      <c r="B111" s="89"/>
      <c r="C111" s="114"/>
      <c r="D111" s="88"/>
      <c r="E111" s="122"/>
      <c r="F111" s="88"/>
      <c r="G111" s="88"/>
      <c r="H111" s="122"/>
      <c r="I111" s="87"/>
      <c r="J111" s="87"/>
      <c r="K111" s="87"/>
      <c r="L111" s="86"/>
    </row>
    <row r="112" spans="2:12">
      <c r="B112" s="89"/>
      <c r="C112" s="114"/>
      <c r="D112" s="88"/>
      <c r="E112" s="122"/>
      <c r="F112" s="88"/>
      <c r="G112" s="88"/>
      <c r="H112" s="122"/>
      <c r="I112" s="87"/>
      <c r="J112" s="87"/>
      <c r="K112" s="87"/>
      <c r="L112" s="86"/>
    </row>
    <row r="113" spans="2:12">
      <c r="B113" s="89"/>
      <c r="C113" s="114"/>
      <c r="D113" s="88"/>
      <c r="E113" s="122"/>
      <c r="F113" s="88"/>
      <c r="G113" s="88"/>
      <c r="H113" s="122"/>
      <c r="I113" s="87"/>
      <c r="J113" s="87"/>
      <c r="K113" s="87"/>
      <c r="L113" s="86"/>
    </row>
    <row r="114" spans="2:12">
      <c r="B114" s="89"/>
      <c r="C114" s="114"/>
      <c r="D114" s="88"/>
      <c r="E114" s="122"/>
      <c r="F114" s="88"/>
      <c r="G114" s="88"/>
      <c r="H114" s="122"/>
      <c r="I114" s="87"/>
      <c r="J114" s="87"/>
      <c r="K114" s="87"/>
      <c r="L114" s="86"/>
    </row>
    <row r="115" spans="2:12">
      <c r="B115" s="89"/>
      <c r="C115" s="114"/>
      <c r="D115" s="88"/>
      <c r="E115" s="122"/>
      <c r="F115" s="88"/>
      <c r="G115" s="88"/>
      <c r="H115" s="122"/>
      <c r="I115" s="87"/>
      <c r="J115" s="87"/>
      <c r="K115" s="87"/>
      <c r="L115" s="86"/>
    </row>
    <row r="116" spans="2:12">
      <c r="B116" s="89"/>
      <c r="C116" s="114"/>
      <c r="D116" s="88"/>
      <c r="E116" s="122"/>
      <c r="F116" s="88"/>
      <c r="G116" s="88"/>
      <c r="H116" s="122"/>
      <c r="I116" s="87"/>
      <c r="J116" s="87"/>
      <c r="K116" s="87"/>
      <c r="L116" s="86"/>
    </row>
    <row r="117" spans="2:12">
      <c r="B117" s="89"/>
      <c r="C117" s="114"/>
      <c r="D117" s="88"/>
      <c r="E117" s="122"/>
      <c r="F117" s="88"/>
      <c r="G117" s="88"/>
      <c r="H117" s="122"/>
      <c r="I117" s="87"/>
      <c r="J117" s="87"/>
      <c r="K117" s="87"/>
      <c r="L117" s="86"/>
    </row>
    <row r="118" spans="2:12">
      <c r="B118" s="89"/>
      <c r="C118" s="114"/>
      <c r="D118" s="88"/>
      <c r="E118" s="122"/>
      <c r="F118" s="88"/>
      <c r="G118" s="88"/>
      <c r="H118" s="122"/>
      <c r="I118" s="87"/>
      <c r="J118" s="87"/>
      <c r="K118" s="87"/>
      <c r="L118" s="86"/>
    </row>
    <row r="119" spans="2:12">
      <c r="B119" s="89"/>
      <c r="C119" s="114"/>
      <c r="D119" s="88"/>
      <c r="E119" s="122"/>
      <c r="F119" s="88"/>
      <c r="G119" s="88"/>
      <c r="H119" s="122"/>
      <c r="I119" s="87"/>
      <c r="J119" s="87"/>
      <c r="K119" s="87"/>
      <c r="L119" s="86"/>
    </row>
    <row r="120" spans="2:12">
      <c r="B120" s="89"/>
      <c r="C120" s="114"/>
      <c r="D120" s="88"/>
      <c r="E120" s="122"/>
      <c r="F120" s="88"/>
      <c r="G120" s="88"/>
      <c r="H120" s="122"/>
      <c r="I120" s="87"/>
      <c r="J120" s="87"/>
      <c r="K120" s="87"/>
      <c r="L120" s="86"/>
    </row>
    <row r="121" spans="2:12">
      <c r="B121" s="89"/>
      <c r="C121" s="114"/>
      <c r="D121" s="88"/>
      <c r="E121" s="122"/>
      <c r="F121" s="88"/>
      <c r="G121" s="88"/>
      <c r="H121" s="122"/>
      <c r="I121" s="87"/>
      <c r="J121" s="87"/>
      <c r="K121" s="87"/>
      <c r="L121" s="86"/>
    </row>
    <row r="122" spans="2:12">
      <c r="B122" s="89"/>
      <c r="C122" s="114"/>
      <c r="D122" s="88"/>
      <c r="E122" s="122"/>
      <c r="F122" s="88"/>
      <c r="G122" s="88"/>
      <c r="H122" s="122"/>
      <c r="I122" s="87"/>
      <c r="J122" s="87"/>
      <c r="K122" s="87"/>
      <c r="L122" s="86"/>
    </row>
    <row r="123" spans="2:12">
      <c r="B123" s="89"/>
      <c r="C123" s="114"/>
      <c r="D123" s="88"/>
      <c r="E123" s="122"/>
      <c r="F123" s="88"/>
      <c r="G123" s="88"/>
      <c r="H123" s="122"/>
      <c r="I123" s="87"/>
      <c r="J123" s="87"/>
      <c r="K123" s="87"/>
      <c r="L123" s="86"/>
    </row>
    <row r="124" spans="2:12">
      <c r="B124" s="89"/>
      <c r="C124" s="114"/>
      <c r="D124" s="88"/>
      <c r="E124" s="122"/>
      <c r="F124" s="88"/>
      <c r="G124" s="88"/>
      <c r="H124" s="122"/>
      <c r="I124" s="87"/>
      <c r="J124" s="87"/>
      <c r="K124" s="87"/>
      <c r="L124" s="86"/>
    </row>
    <row r="125" spans="2:12">
      <c r="B125" s="89"/>
      <c r="C125" s="114"/>
      <c r="D125" s="88"/>
      <c r="E125" s="122"/>
      <c r="F125" s="88"/>
      <c r="G125" s="88"/>
      <c r="H125" s="122"/>
      <c r="I125" s="87"/>
      <c r="J125" s="87"/>
      <c r="K125" s="87"/>
      <c r="L125" s="86"/>
    </row>
    <row r="126" spans="2:12">
      <c r="B126" s="89"/>
      <c r="C126" s="114"/>
      <c r="D126" s="88"/>
      <c r="E126" s="122"/>
      <c r="F126" s="88"/>
      <c r="G126" s="88"/>
      <c r="H126" s="122"/>
      <c r="I126" s="87"/>
      <c r="J126" s="87"/>
      <c r="K126" s="87"/>
      <c r="L126" s="86"/>
    </row>
    <row r="127" spans="2:12">
      <c r="B127" s="89"/>
      <c r="C127" s="114"/>
      <c r="D127" s="88"/>
      <c r="E127" s="122"/>
      <c r="F127" s="88"/>
      <c r="G127" s="88"/>
      <c r="H127" s="122"/>
      <c r="I127" s="87"/>
      <c r="J127" s="87"/>
      <c r="K127" s="87"/>
      <c r="L127" s="86"/>
    </row>
    <row r="128" spans="2:12">
      <c r="B128" s="89"/>
      <c r="C128" s="114"/>
      <c r="D128" s="88"/>
      <c r="E128" s="122"/>
      <c r="F128" s="88"/>
      <c r="G128" s="88"/>
      <c r="H128" s="122"/>
      <c r="I128" s="87"/>
      <c r="J128" s="87"/>
      <c r="K128" s="87"/>
      <c r="L128" s="86"/>
    </row>
    <row r="129" spans="2:12">
      <c r="B129" s="89"/>
      <c r="C129" s="114"/>
      <c r="D129" s="88"/>
      <c r="E129" s="122"/>
      <c r="F129" s="88"/>
      <c r="G129" s="88"/>
      <c r="H129" s="122"/>
      <c r="I129" s="87"/>
      <c r="J129" s="87"/>
      <c r="K129" s="87"/>
      <c r="L129" s="86"/>
    </row>
    <row r="130" spans="2:12">
      <c r="B130" s="89"/>
      <c r="C130" s="114"/>
      <c r="D130" s="88"/>
      <c r="E130" s="122"/>
      <c r="F130" s="88"/>
      <c r="G130" s="88"/>
      <c r="H130" s="122"/>
      <c r="I130" s="87"/>
      <c r="J130" s="87"/>
      <c r="K130" s="87"/>
      <c r="L130" s="86"/>
    </row>
    <row r="131" spans="2:12">
      <c r="B131" s="89"/>
      <c r="C131" s="114"/>
      <c r="D131" s="88"/>
      <c r="E131" s="122"/>
      <c r="F131" s="88"/>
      <c r="G131" s="88"/>
      <c r="H131" s="122"/>
      <c r="I131" s="87"/>
      <c r="J131" s="87"/>
      <c r="K131" s="87"/>
      <c r="L131" s="86"/>
    </row>
    <row r="132" spans="2:12">
      <c r="B132" s="89"/>
      <c r="C132" s="114"/>
      <c r="D132" s="88"/>
      <c r="E132" s="122"/>
      <c r="F132" s="88"/>
      <c r="G132" s="88"/>
      <c r="H132" s="122"/>
      <c r="I132" s="87"/>
      <c r="J132" s="87"/>
      <c r="K132" s="87"/>
      <c r="L132" s="86"/>
    </row>
    <row r="133" spans="2:12">
      <c r="B133" s="89"/>
      <c r="C133" s="114"/>
      <c r="D133" s="88"/>
      <c r="E133" s="122"/>
      <c r="F133" s="88"/>
      <c r="G133" s="88"/>
      <c r="H133" s="122"/>
      <c r="I133" s="87"/>
      <c r="J133" s="87"/>
      <c r="K133" s="87"/>
      <c r="L133" s="86"/>
    </row>
    <row r="134" spans="2:12">
      <c r="B134" s="89"/>
      <c r="C134" s="114"/>
      <c r="D134" s="88"/>
      <c r="E134" s="122"/>
      <c r="F134" s="88"/>
      <c r="G134" s="88"/>
      <c r="H134" s="122"/>
      <c r="I134" s="87"/>
      <c r="J134" s="87"/>
      <c r="K134" s="87"/>
      <c r="L134" s="86"/>
    </row>
    <row r="135" spans="2:12">
      <c r="B135" s="89"/>
      <c r="C135" s="114"/>
      <c r="D135" s="88"/>
      <c r="E135" s="122"/>
      <c r="F135" s="88"/>
      <c r="G135" s="88"/>
      <c r="H135" s="122"/>
      <c r="I135" s="87"/>
      <c r="J135" s="87"/>
      <c r="K135" s="87"/>
      <c r="L135" s="86"/>
    </row>
    <row r="136" spans="2:12">
      <c r="B136" s="89"/>
      <c r="C136" s="114"/>
      <c r="D136" s="88"/>
      <c r="E136" s="122"/>
      <c r="F136" s="88"/>
      <c r="G136" s="88"/>
      <c r="H136" s="122"/>
      <c r="I136" s="87"/>
      <c r="J136" s="87"/>
      <c r="K136" s="87"/>
      <c r="L136" s="86"/>
    </row>
    <row r="137" spans="2:12">
      <c r="B137" s="89"/>
      <c r="C137" s="114"/>
      <c r="D137" s="88"/>
      <c r="E137" s="122"/>
      <c r="F137" s="88"/>
      <c r="G137" s="88"/>
      <c r="H137" s="122"/>
      <c r="I137" s="87"/>
      <c r="J137" s="87"/>
      <c r="K137" s="87"/>
      <c r="L137" s="86"/>
    </row>
    <row r="138" spans="2:12">
      <c r="B138" s="89"/>
      <c r="C138" s="114"/>
      <c r="D138" s="88"/>
      <c r="E138" s="122"/>
      <c r="F138" s="88"/>
      <c r="G138" s="88"/>
      <c r="H138" s="122"/>
      <c r="I138" s="87"/>
      <c r="J138" s="87"/>
      <c r="K138" s="87"/>
      <c r="L138" s="86"/>
    </row>
    <row r="139" spans="2:12">
      <c r="B139" s="89"/>
      <c r="C139" s="114"/>
      <c r="D139" s="88"/>
      <c r="E139" s="122"/>
      <c r="F139" s="88"/>
      <c r="G139" s="88"/>
      <c r="H139" s="122"/>
      <c r="I139" s="87"/>
      <c r="J139" s="87"/>
      <c r="K139" s="87"/>
      <c r="L139" s="86"/>
    </row>
    <row r="140" spans="2:12">
      <c r="B140" s="89"/>
      <c r="C140" s="114"/>
      <c r="D140" s="88"/>
      <c r="E140" s="122"/>
      <c r="F140" s="88"/>
      <c r="G140" s="88"/>
      <c r="H140" s="122"/>
      <c r="I140" s="87"/>
      <c r="J140" s="87"/>
      <c r="K140" s="87"/>
      <c r="L140" s="86"/>
    </row>
    <row r="141" spans="2:12">
      <c r="B141" s="89"/>
      <c r="C141" s="114"/>
      <c r="D141" s="88"/>
      <c r="E141" s="122"/>
      <c r="F141" s="88"/>
      <c r="G141" s="88"/>
      <c r="H141" s="122"/>
      <c r="I141" s="87"/>
      <c r="J141" s="87"/>
      <c r="K141" s="87"/>
      <c r="L141" s="86"/>
    </row>
    <row r="142" spans="2:12">
      <c r="B142" s="89"/>
      <c r="C142" s="114"/>
      <c r="D142" s="88"/>
      <c r="E142" s="122"/>
      <c r="F142" s="88"/>
      <c r="G142" s="88"/>
      <c r="H142" s="122"/>
      <c r="I142" s="87"/>
      <c r="J142" s="87"/>
      <c r="K142" s="87"/>
      <c r="L142" s="86"/>
    </row>
    <row r="143" spans="2:12">
      <c r="B143" s="89"/>
      <c r="C143" s="114"/>
      <c r="D143" s="88"/>
      <c r="E143" s="122"/>
      <c r="F143" s="88"/>
      <c r="G143" s="88"/>
      <c r="H143" s="122"/>
      <c r="I143" s="87"/>
      <c r="J143" s="87"/>
      <c r="K143" s="87"/>
      <c r="L143" s="86"/>
    </row>
    <row r="144" spans="2:12">
      <c r="B144" s="89"/>
      <c r="C144" s="114"/>
      <c r="D144" s="88"/>
      <c r="E144" s="122"/>
      <c r="F144" s="88"/>
      <c r="G144" s="88"/>
      <c r="H144" s="122"/>
      <c r="I144" s="87"/>
      <c r="J144" s="87"/>
      <c r="K144" s="87"/>
      <c r="L144" s="86"/>
    </row>
    <row r="145" spans="2:12">
      <c r="B145" s="89"/>
      <c r="C145" s="114"/>
      <c r="D145" s="88"/>
      <c r="E145" s="122"/>
      <c r="F145" s="88"/>
      <c r="G145" s="88"/>
      <c r="H145" s="122"/>
      <c r="I145" s="87"/>
      <c r="J145" s="87"/>
      <c r="K145" s="87"/>
      <c r="L145" s="86"/>
    </row>
    <row r="146" spans="2:12">
      <c r="B146" s="89"/>
      <c r="C146" s="114"/>
      <c r="D146" s="88"/>
      <c r="E146" s="122"/>
      <c r="F146" s="88"/>
      <c r="G146" s="88"/>
      <c r="H146" s="122"/>
      <c r="I146" s="87"/>
      <c r="J146" s="87"/>
      <c r="K146" s="87"/>
      <c r="L146" s="86"/>
    </row>
    <row r="147" spans="2:12">
      <c r="B147" s="89"/>
      <c r="C147" s="114"/>
      <c r="D147" s="88"/>
      <c r="E147" s="122"/>
      <c r="F147" s="88"/>
      <c r="G147" s="88"/>
      <c r="H147" s="122"/>
      <c r="I147" s="87"/>
      <c r="J147" s="87"/>
      <c r="K147" s="87"/>
      <c r="L147" s="86"/>
    </row>
    <row r="148" spans="2:12">
      <c r="B148" s="89"/>
      <c r="C148" s="114"/>
      <c r="D148" s="88"/>
      <c r="E148" s="122"/>
      <c r="F148" s="88"/>
      <c r="G148" s="88"/>
      <c r="H148" s="122"/>
      <c r="I148" s="87"/>
      <c r="J148" s="87"/>
      <c r="K148" s="87"/>
      <c r="L148" s="86"/>
    </row>
    <row r="149" spans="2:12">
      <c r="B149" s="89"/>
      <c r="C149" s="114"/>
      <c r="D149" s="88"/>
      <c r="E149" s="122"/>
      <c r="F149" s="88"/>
      <c r="G149" s="88"/>
      <c r="H149" s="122"/>
      <c r="I149" s="87"/>
      <c r="J149" s="87"/>
      <c r="K149" s="87"/>
      <c r="L149" s="86"/>
    </row>
    <row r="150" spans="2:12">
      <c r="B150" s="89"/>
      <c r="C150" s="114"/>
      <c r="D150" s="88"/>
      <c r="E150" s="122"/>
      <c r="F150" s="88"/>
      <c r="G150" s="88"/>
      <c r="H150" s="122"/>
      <c r="I150" s="87"/>
      <c r="J150" s="87"/>
      <c r="K150" s="87"/>
      <c r="L150" s="86"/>
    </row>
    <row r="151" spans="2:12">
      <c r="B151" s="89"/>
      <c r="C151" s="114"/>
      <c r="D151" s="88"/>
      <c r="E151" s="122"/>
      <c r="F151" s="88"/>
      <c r="G151" s="88"/>
      <c r="H151" s="122"/>
      <c r="I151" s="87"/>
      <c r="J151" s="87"/>
      <c r="K151" s="87"/>
      <c r="L151" s="86"/>
    </row>
    <row r="152" spans="2:12">
      <c r="B152" s="89"/>
    </row>
    <row r="153" spans="2:12">
      <c r="B153" s="89"/>
    </row>
    <row r="154" spans="2:12">
      <c r="B154" s="89"/>
    </row>
    <row r="155" spans="2:12">
      <c r="B155" s="89"/>
    </row>
    <row r="156" spans="2:12">
      <c r="B156" s="89"/>
    </row>
    <row r="157" spans="2:12">
      <c r="B157" s="89"/>
      <c r="F157" s="83"/>
      <c r="G157" s="83"/>
      <c r="H157" s="123"/>
    </row>
    <row r="158" spans="2:12">
      <c r="B158" s="89"/>
    </row>
    <row r="159" spans="2:12">
      <c r="B159" s="89"/>
    </row>
    <row r="160" spans="2:12">
      <c r="B160" s="89"/>
    </row>
    <row r="161" spans="2:2">
      <c r="B161" s="89"/>
    </row>
    <row r="162" spans="2:2">
      <c r="B162" s="89"/>
    </row>
    <row r="163" spans="2:2">
      <c r="B163" s="89"/>
    </row>
    <row r="164" spans="2:2">
      <c r="B164" s="89"/>
    </row>
    <row r="165" spans="2:2">
      <c r="B165" s="89"/>
    </row>
    <row r="166" spans="2:2">
      <c r="B166" s="89"/>
    </row>
    <row r="167" spans="2:2">
      <c r="B167" s="89"/>
    </row>
    <row r="168" spans="2:2">
      <c r="B168" s="89"/>
    </row>
    <row r="169" spans="2:2">
      <c r="B169" s="89"/>
    </row>
    <row r="170" spans="2:2">
      <c r="B170" s="89"/>
    </row>
    <row r="171" spans="2:2">
      <c r="B171" s="89"/>
    </row>
    <row r="172" spans="2:2">
      <c r="B172" s="89"/>
    </row>
    <row r="173" spans="2:2">
      <c r="B173" s="89"/>
    </row>
    <row r="174" spans="2:2">
      <c r="B174" s="89"/>
    </row>
    <row r="175" spans="2:2">
      <c r="B175" s="89"/>
    </row>
    <row r="176" spans="2:2">
      <c r="B176" s="89"/>
    </row>
  </sheetData>
  <sheetProtection algorithmName="SHA-512" hashValue="7IzSVxe4EUlSLeS7iJNsYyQGeNKbVJti1NYYNkXP1ZtUAT/HPTTgQ7hMlDMPPNg4om6n5uzHy6/wWDACi0JFqQ==" saltValue="CwiQ5NVWwCSzGUDe/hBWsg==" spinCount="100000" sheet="1" objects="1" scenarios="1"/>
  <autoFilter ref="B2:Q33"/>
  <mergeCells count="2">
    <mergeCell ref="B1:L1"/>
    <mergeCell ref="M1:O1"/>
  </mergeCells>
  <phoneticPr fontId="5" type="noConversion"/>
  <hyperlinks>
    <hyperlink ref="M1:N1" location="Inici!A1" display="Inici"/>
  </hyperlinks>
  <pageMargins left="0.7" right="0.7" top="0.75" bottom="0.75" header="0.3" footer="0.3"/>
  <pageSetup paperSize="9" orientation="portrait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 filterMode="1">
    <pageSetUpPr fitToPage="1"/>
  </sheetPr>
  <dimension ref="A1:BD57"/>
  <sheetViews>
    <sheetView workbookViewId="0">
      <pane xSplit="6" ySplit="7" topLeftCell="G8" activePane="bottomRight" state="frozen"/>
      <selection sqref="A1:AE1"/>
      <selection pane="topRight" sqref="A1:AE1"/>
      <selection pane="bottomLeft" sqref="A1:AE1"/>
      <selection pane="bottomRight" activeCell="G8" sqref="G8:G15"/>
    </sheetView>
  </sheetViews>
  <sheetFormatPr defaultColWidth="11.42578125" defaultRowHeight="15"/>
  <cols>
    <col min="1" max="1" width="2.85546875" style="2" customWidth="1"/>
    <col min="2" max="2" width="27.7109375" style="2" customWidth="1"/>
    <col min="3" max="3" width="18.5703125" style="2" customWidth="1"/>
    <col min="4" max="4" width="19.5703125" style="2" customWidth="1"/>
    <col min="5" max="5" width="9.5703125" style="2" customWidth="1"/>
    <col min="6" max="6" width="10.42578125" style="2" bestFit="1" customWidth="1"/>
    <col min="7" max="7" width="9.7109375" style="2" customWidth="1"/>
    <col min="8" max="8" width="14.140625" style="2" bestFit="1" customWidth="1"/>
    <col min="9" max="9" width="3" style="2" hidden="1" customWidth="1"/>
    <col min="10" max="10" width="4.85546875" style="2" hidden="1" customWidth="1"/>
    <col min="11" max="11" width="8.140625" style="2" bestFit="1" customWidth="1"/>
    <col min="12" max="12" width="5.42578125" style="2" bestFit="1" customWidth="1"/>
    <col min="13" max="16" width="8.42578125" style="2" customWidth="1"/>
    <col min="17" max="17" width="4.85546875" style="2" bestFit="1" customWidth="1"/>
    <col min="18" max="18" width="8.42578125" style="2" customWidth="1"/>
    <col min="19" max="19" width="4.85546875" style="2" bestFit="1" customWidth="1"/>
    <col min="20" max="20" width="8.42578125" style="2" customWidth="1"/>
    <col min="21" max="21" width="9.28515625" style="2" customWidth="1"/>
    <col min="22" max="22" width="8.42578125" style="2" bestFit="1" customWidth="1"/>
    <col min="23" max="23" width="8.42578125" style="2" customWidth="1"/>
    <col min="24" max="24" width="9.28515625" style="2" bestFit="1" customWidth="1"/>
    <col min="25" max="25" width="4.7109375" style="2" customWidth="1"/>
    <col min="26" max="26" width="4.140625" style="2" bestFit="1" customWidth="1"/>
    <col min="27" max="27" width="5" style="2" bestFit="1" customWidth="1"/>
    <col min="28" max="28" width="7.140625" style="2" bestFit="1" customWidth="1"/>
    <col min="29" max="29" width="7.140625" style="2" customWidth="1"/>
    <col min="30" max="30" width="7.28515625" style="2" bestFit="1" customWidth="1"/>
    <col min="31" max="31" width="7.28515625" style="2" customWidth="1"/>
    <col min="32" max="32" width="5.7109375" style="2" bestFit="1" customWidth="1"/>
    <col min="33" max="33" width="7" style="2" bestFit="1" customWidth="1"/>
    <col min="34" max="34" width="7" style="2" customWidth="1"/>
    <col min="35" max="35" width="5.5703125" style="2" bestFit="1" customWidth="1"/>
    <col min="36" max="36" width="10.28515625" style="2" bestFit="1" customWidth="1"/>
    <col min="37" max="37" width="7.140625" style="2" bestFit="1" customWidth="1"/>
    <col min="38" max="38" width="7.140625" style="2" customWidth="1"/>
    <col min="39" max="39" width="6.140625" style="2" bestFit="1" customWidth="1"/>
    <col min="40" max="40" width="10.28515625" style="2" bestFit="1" customWidth="1"/>
    <col min="41" max="41" width="8.42578125" style="2" bestFit="1" customWidth="1"/>
    <col min="42" max="42" width="5.85546875" style="2" customWidth="1"/>
    <col min="43" max="43" width="9.5703125" style="2" bestFit="1" customWidth="1"/>
    <col min="44" max="44" width="7.140625" style="2" customWidth="1"/>
    <col min="45" max="45" width="6.140625" style="2" customWidth="1"/>
    <col min="46" max="46" width="9.5703125" style="2" customWidth="1"/>
    <col min="47" max="47" width="8.42578125" style="2" hidden="1" customWidth="1"/>
    <col min="48" max="48" width="7" style="2" hidden="1" customWidth="1"/>
    <col min="49" max="49" width="9.5703125" style="2" hidden="1" customWidth="1"/>
    <col min="50" max="50" width="8.42578125" style="2" bestFit="1" customWidth="1"/>
    <col min="51" max="51" width="7" style="2" bestFit="1" customWidth="1"/>
    <col min="52" max="52" width="9.5703125" style="2" bestFit="1" customWidth="1"/>
    <col min="53" max="53" width="6.85546875" style="2" customWidth="1"/>
    <col min="54" max="54" width="6.140625" style="2" customWidth="1"/>
    <col min="55" max="55" width="9.5703125" style="2" customWidth="1"/>
    <col min="56" max="56" width="13.7109375" style="2" bestFit="1" customWidth="1"/>
    <col min="57" max="16384" width="11.42578125" style="2"/>
  </cols>
  <sheetData>
    <row r="1" spans="1:56" ht="34.5" thickBot="1">
      <c r="A1" s="7"/>
      <c r="B1" s="274" t="s">
        <v>21</v>
      </c>
      <c r="C1" s="274"/>
      <c r="E1" s="8" t="str">
        <f>+'2'!E1</f>
        <v>Ajuntament de Matadepera</v>
      </c>
      <c r="F1" s="9"/>
      <c r="G1" s="9"/>
      <c r="H1" s="9"/>
      <c r="I1" s="9"/>
      <c r="J1" s="9"/>
      <c r="K1" s="9"/>
      <c r="L1" s="9"/>
      <c r="M1" s="10"/>
      <c r="N1" s="9"/>
      <c r="O1" s="9"/>
      <c r="P1" s="288" t="str">
        <f>+'Resumen Estudio'!D20</f>
        <v>Can Vinyes</v>
      </c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11"/>
      <c r="AD1" s="11"/>
      <c r="AE1" s="11"/>
      <c r="AF1" s="11"/>
      <c r="AG1" s="57"/>
      <c r="AH1" s="57"/>
      <c r="AI1" s="57"/>
      <c r="AJ1" s="58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ht="15.75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ht="30.75" customHeight="1" thickBot="1">
      <c r="A3" s="7"/>
      <c r="B3" s="309" t="str">
        <f>+'2'!B3:D3</f>
        <v>Annex 4</v>
      </c>
      <c r="C3" s="309"/>
      <c r="D3" s="30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9" t="s">
        <v>12</v>
      </c>
      <c r="Y3" s="13"/>
      <c r="Z3" s="13"/>
      <c r="AA3" s="13"/>
      <c r="AB3" s="13"/>
      <c r="AC3" s="13"/>
      <c r="AD3" s="13"/>
      <c r="AE3" s="13"/>
      <c r="AF3" s="13"/>
      <c r="AG3" s="293" t="str">
        <f>'1'!AG3</f>
        <v>Vidres interiors</v>
      </c>
      <c r="AH3" s="293"/>
      <c r="AI3" s="293"/>
      <c r="AJ3" s="293"/>
      <c r="AK3" s="293" t="str">
        <f>'1'!AK3</f>
        <v>Vidres perimetre</v>
      </c>
      <c r="AL3" s="293"/>
      <c r="AM3" s="293"/>
      <c r="AN3" s="293"/>
      <c r="AO3" s="293" t="str">
        <f>'1'!AO3</f>
        <v>Punts de llum i difusors d'aire</v>
      </c>
      <c r="AP3" s="293"/>
      <c r="AQ3" s="293"/>
      <c r="AR3" s="293" t="str">
        <f>'1'!AR3</f>
        <v>Neteja de cadires i moquetes</v>
      </c>
      <c r="AS3" s="293"/>
      <c r="AT3" s="293"/>
      <c r="AU3" s="293" t="str">
        <f>'1'!AU3</f>
        <v>Neteja de Sostres</v>
      </c>
      <c r="AV3" s="293"/>
      <c r="AW3" s="293"/>
      <c r="AX3" s="293" t="str">
        <f>'1'!AX3</f>
        <v>Tractament de Terres</v>
      </c>
      <c r="AY3" s="293"/>
      <c r="AZ3" s="293"/>
      <c r="BA3" s="293" t="str">
        <f>'1'!BA3</f>
        <v>Neteja de Persianes</v>
      </c>
      <c r="BB3" s="293"/>
      <c r="BC3" s="293"/>
      <c r="BD3" s="19" t="s">
        <v>4</v>
      </c>
    </row>
    <row r="4" spans="1:56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+L53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+'Resumen Estudio'!H20</f>
        <v>12</v>
      </c>
      <c r="Y4" s="23"/>
      <c r="Z4" s="23"/>
      <c r="AA4" s="23"/>
      <c r="AB4" s="23"/>
      <c r="AC4" s="23"/>
      <c r="AD4" s="23"/>
      <c r="AE4" s="23"/>
      <c r="AF4" s="23"/>
      <c r="AG4" s="304"/>
      <c r="AH4" s="304"/>
      <c r="AI4" s="302">
        <f>'1'!AI4</f>
        <v>3</v>
      </c>
      <c r="AJ4" s="303">
        <f>'1'!AJ4</f>
        <v>0</v>
      </c>
      <c r="AK4" s="304"/>
      <c r="AL4" s="304"/>
      <c r="AM4" s="302">
        <f>'1'!AM4</f>
        <v>3</v>
      </c>
      <c r="AN4" s="303">
        <f>'1'!AN4</f>
        <v>0</v>
      </c>
      <c r="AO4" s="304" t="str">
        <f>'1'!AO4</f>
        <v>Freq</v>
      </c>
      <c r="AP4" s="302">
        <f>'1'!AP4</f>
        <v>1</v>
      </c>
      <c r="AQ4" s="303">
        <f>'1'!AQ4</f>
        <v>0</v>
      </c>
      <c r="AR4" s="304" t="str">
        <f>'1'!AR4</f>
        <v>Freq</v>
      </c>
      <c r="AS4" s="302">
        <f>'1'!AS4</f>
        <v>1</v>
      </c>
      <c r="AT4" s="303">
        <f>'1'!AT4</f>
        <v>0</v>
      </c>
      <c r="AU4" s="304" t="str">
        <f>'1'!AU4</f>
        <v>Freq</v>
      </c>
      <c r="AV4" s="302">
        <f>'1'!AV4</f>
        <v>1</v>
      </c>
      <c r="AW4" s="303">
        <f>'1'!AW4</f>
        <v>50</v>
      </c>
      <c r="AX4" s="304" t="str">
        <f>'1'!AX4</f>
        <v>Freq</v>
      </c>
      <c r="AY4" s="302">
        <f>'1'!AY4</f>
        <v>1</v>
      </c>
      <c r="AZ4" s="303">
        <f>'1'!AZ4</f>
        <v>0</v>
      </c>
      <c r="BA4" s="304" t="str">
        <f>'1'!BA4</f>
        <v>Freq</v>
      </c>
      <c r="BB4" s="302">
        <f>'1'!BB4</f>
        <v>1</v>
      </c>
      <c r="BC4" s="303">
        <f>'1'!BC4</f>
        <v>0</v>
      </c>
      <c r="BD4" s="294">
        <f>BD53</f>
        <v>0</v>
      </c>
    </row>
    <row r="5" spans="1:56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96" t="s">
        <v>7</v>
      </c>
      <c r="Z5" s="297"/>
      <c r="AA5" s="298"/>
      <c r="AB5" s="298"/>
      <c r="AC5" s="297"/>
      <c r="AD5" s="297"/>
      <c r="AE5" s="297"/>
      <c r="AF5" s="299"/>
      <c r="AG5" s="304"/>
      <c r="AH5" s="304"/>
      <c r="AI5" s="302"/>
      <c r="AJ5" s="303"/>
      <c r="AK5" s="304"/>
      <c r="AL5" s="304"/>
      <c r="AM5" s="302"/>
      <c r="AN5" s="303"/>
      <c r="AO5" s="304"/>
      <c r="AP5" s="302"/>
      <c r="AQ5" s="303"/>
      <c r="AR5" s="304"/>
      <c r="AS5" s="302"/>
      <c r="AT5" s="303"/>
      <c r="AU5" s="304"/>
      <c r="AV5" s="302"/>
      <c r="AW5" s="303"/>
      <c r="AX5" s="304"/>
      <c r="AY5" s="302"/>
      <c r="AZ5" s="303"/>
      <c r="BA5" s="304"/>
      <c r="BB5" s="302"/>
      <c r="BC5" s="303"/>
      <c r="BD5" s="295"/>
    </row>
    <row r="6" spans="1:56" ht="30.75" customHeight="1" thickBot="1">
      <c r="A6" s="24"/>
      <c r="B6" s="142" t="s">
        <v>22</v>
      </c>
      <c r="C6" s="142" t="s">
        <v>8</v>
      </c>
      <c r="D6" s="142" t="s">
        <v>5</v>
      </c>
      <c r="E6" s="142" t="s">
        <v>23</v>
      </c>
      <c r="F6" s="142" t="s">
        <v>9</v>
      </c>
      <c r="G6" s="142" t="s">
        <v>24</v>
      </c>
      <c r="H6" s="142" t="s">
        <v>25</v>
      </c>
      <c r="I6" s="118"/>
      <c r="J6" s="118"/>
      <c r="K6" s="142" t="s">
        <v>26</v>
      </c>
      <c r="L6" s="142" t="s">
        <v>27</v>
      </c>
      <c r="M6" s="142" t="s">
        <v>28</v>
      </c>
      <c r="N6" s="142" t="s">
        <v>29</v>
      </c>
      <c r="O6" s="142" t="s">
        <v>30</v>
      </c>
      <c r="P6" s="142" t="s">
        <v>31</v>
      </c>
      <c r="Q6" s="142"/>
      <c r="R6" s="142" t="s">
        <v>37</v>
      </c>
      <c r="S6" s="142"/>
      <c r="T6" s="142" t="s">
        <v>38</v>
      </c>
      <c r="U6" s="142" t="s">
        <v>32</v>
      </c>
      <c r="V6" s="142" t="s">
        <v>33</v>
      </c>
      <c r="W6" s="142" t="s">
        <v>52</v>
      </c>
      <c r="X6" s="142" t="s">
        <v>34</v>
      </c>
      <c r="Y6" s="142" t="s">
        <v>10</v>
      </c>
      <c r="Z6" s="142" t="s">
        <v>35</v>
      </c>
      <c r="AA6" s="300" t="s">
        <v>36</v>
      </c>
      <c r="AB6" s="301"/>
      <c r="AC6" s="310" t="s">
        <v>39</v>
      </c>
      <c r="AD6" s="311"/>
      <c r="AE6" s="310" t="s">
        <v>40</v>
      </c>
      <c r="AF6" s="312"/>
      <c r="AG6" s="25" t="s">
        <v>97</v>
      </c>
      <c r="AH6" s="25" t="s">
        <v>6</v>
      </c>
      <c r="AI6" s="25" t="s">
        <v>11</v>
      </c>
      <c r="AJ6" s="25" t="s">
        <v>45</v>
      </c>
      <c r="AK6" s="25" t="s">
        <v>97</v>
      </c>
      <c r="AL6" s="25" t="s">
        <v>6</v>
      </c>
      <c r="AM6" s="25" t="s">
        <v>11</v>
      </c>
      <c r="AN6" s="25" t="s">
        <v>45</v>
      </c>
      <c r="AO6" s="25" t="s">
        <v>97</v>
      </c>
      <c r="AP6" s="25" t="str">
        <f>+'1'!AP6</f>
        <v>H/V</v>
      </c>
      <c r="AQ6" s="25" t="str">
        <f>+'1'!AQ6</f>
        <v>Hores/mes</v>
      </c>
      <c r="AR6" s="25" t="s">
        <v>98</v>
      </c>
      <c r="AS6" s="25" t="str">
        <f>+'1'!AS6</f>
        <v>H/V</v>
      </c>
      <c r="AT6" s="25" t="str">
        <f>+'1'!AT6</f>
        <v>Hores/mes</v>
      </c>
      <c r="AU6" s="25" t="s">
        <v>99</v>
      </c>
      <c r="AV6" s="25" t="str">
        <f>+'1'!AV6</f>
        <v>H/V</v>
      </c>
      <c r="AW6" s="25" t="str">
        <f>+'1'!AW6</f>
        <v>Hores/mes</v>
      </c>
      <c r="AX6" s="25" t="s">
        <v>100</v>
      </c>
      <c r="AY6" s="25" t="str">
        <f>+'1'!AY6</f>
        <v>H/V</v>
      </c>
      <c r="AZ6" s="25" t="str">
        <f>+'1'!AZ6</f>
        <v>Hores/mes</v>
      </c>
      <c r="BA6" s="25" t="s">
        <v>101</v>
      </c>
      <c r="BB6" s="25" t="str">
        <f>+'1'!BB6</f>
        <v>H/V</v>
      </c>
      <c r="BC6" s="25" t="str">
        <f>+'1'!BC6</f>
        <v>Hores/mes</v>
      </c>
      <c r="BD6" s="28" t="s">
        <v>4</v>
      </c>
    </row>
    <row r="7" spans="1:56">
      <c r="A7" s="24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41"/>
      <c r="X7" s="118"/>
      <c r="Y7" s="118"/>
      <c r="Z7" s="118"/>
      <c r="AA7" s="118"/>
      <c r="AB7" s="118"/>
      <c r="AC7" s="118"/>
      <c r="AD7" s="118"/>
      <c r="AE7" s="118"/>
      <c r="AF7" s="118"/>
      <c r="AG7" s="29"/>
      <c r="AH7" s="29"/>
      <c r="AI7" s="30"/>
      <c r="AJ7" s="31"/>
      <c r="AK7" s="29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29"/>
      <c r="BB7" s="30"/>
      <c r="BC7" s="31"/>
      <c r="BD7" s="60"/>
    </row>
    <row r="8" spans="1:56">
      <c r="A8" s="32">
        <v>17</v>
      </c>
      <c r="B8" s="169" t="s">
        <v>169</v>
      </c>
      <c r="C8" s="170" t="s">
        <v>205</v>
      </c>
      <c r="D8" s="34" t="s">
        <v>446</v>
      </c>
      <c r="E8" s="35" t="s">
        <v>275</v>
      </c>
      <c r="F8" s="36">
        <v>32.94</v>
      </c>
      <c r="G8" s="73"/>
      <c r="H8" s="72" t="s">
        <v>143</v>
      </c>
      <c r="I8" s="74">
        <f>IF(H8=Tablas!$B$5,Tablas!$C$5,VLOOKUP(H8,Tablas!$B$5:$D$40,2,FALSE))</f>
        <v>21</v>
      </c>
      <c r="J8" s="71">
        <f>IF(I8=0,"",VLOOKUP(I8,Tablas!$C$5:$D$40,2,FALSE))</f>
        <v>13.035714285714288</v>
      </c>
      <c r="K8" s="37" t="str">
        <f t="shared" ref="K8:K15" si="1">IF(G8=0,"0",F8/G8)</f>
        <v>0</v>
      </c>
      <c r="L8" s="38">
        <f t="shared" ref="L8:L15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15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15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15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15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15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15" si="8">(IF($Y8=7,$K8,)+IF($Y8=21,$K8*3,)+IF($Y8=42,$K8*6,0)+IF($Y8=28,$K8*4,0)+IF($Y8=14,$K8*2,))*S8</f>
        <v>0</v>
      </c>
      <c r="U8" s="42">
        <f t="shared" ref="U8" si="9">SUM(+L8+M8+N8+O8+P8+R8+T8)</f>
        <v>0</v>
      </c>
      <c r="V8" s="43">
        <f t="shared" ref="V8:V15" si="10">+U8*4.345</f>
        <v>0</v>
      </c>
      <c r="W8" s="193">
        <f>+$X$4</f>
        <v>12</v>
      </c>
      <c r="X8" s="44">
        <f t="shared" ref="X8" si="11">IF(V8="","",W8*V8)</f>
        <v>0</v>
      </c>
      <c r="Y8" s="45">
        <f t="shared" ref="Y8:Y15" si="12">ROUND(J8/4.3452380952381,1)</f>
        <v>3</v>
      </c>
      <c r="Z8" s="46" t="s">
        <v>0</v>
      </c>
      <c r="AA8" s="39">
        <v>1</v>
      </c>
      <c r="AB8" s="47">
        <f t="shared" ref="AB8:AB15" si="13">+IF($Z8="M",$U8,IF($Z8="MT",$U8/2,IF(Z8="MN",$U8/2,IF($Z8="MTN",$U8/3,0))))*AA8</f>
        <v>0</v>
      </c>
      <c r="AC8" s="39">
        <v>1</v>
      </c>
      <c r="AD8" s="47">
        <f t="shared" ref="AD8:AD15" si="14">+IF($Z8="T",$U8,IF($Z8="MT",$U8/2,IF($Z8="TN",$U8/2,IF($Z8="MTN",$U8/3,0))))*AC8</f>
        <v>0</v>
      </c>
      <c r="AE8" s="39">
        <v>1</v>
      </c>
      <c r="AF8" s="47">
        <f t="shared" ref="AF8:AF15" si="15">+IF($Z8="N",$U8,IF($Z8="MN",$U8/2,IF($Z8="TN",$U8/2,IF($Z8="MTN",$U8/3,0))))*AE8</f>
        <v>0</v>
      </c>
      <c r="AG8" s="188"/>
      <c r="AH8" s="194">
        <f t="shared" ref="AH8:AH15" si="16">+$AI$4</f>
        <v>3</v>
      </c>
      <c r="AI8" s="49">
        <f t="shared" ref="AI8:AI15" si="17">IF(AJ$4=0,0,(AG8/AJ$4))</f>
        <v>0</v>
      </c>
      <c r="AJ8" s="50">
        <f t="shared" ref="AJ8:AJ15" si="18">IF(AJ$4=0,0,(AI8*AI$4/12))</f>
        <v>0</v>
      </c>
      <c r="AK8" s="188">
        <v>10</v>
      </c>
      <c r="AL8" s="194">
        <f t="shared" ref="AL8:AL15" si="19">+$AM$4</f>
        <v>3</v>
      </c>
      <c r="AM8" s="49">
        <f>IF(AN$4=0,0,(AK8/AN$4))</f>
        <v>0</v>
      </c>
      <c r="AN8" s="50">
        <f>IF(AN$4=0,0,(AM8*AM$4/12))</f>
        <v>0</v>
      </c>
      <c r="AO8" s="188"/>
      <c r="AP8" s="49">
        <f t="shared" ref="AP8:AP15" si="20">IF(AQ$4=0,0,(AO8/AQ$4))</f>
        <v>0</v>
      </c>
      <c r="AQ8" s="50">
        <f t="shared" ref="AQ8:AQ15" si="21">IF(AQ$4=0,0,(AP8*AP$4/12))</f>
        <v>0</v>
      </c>
      <c r="AR8" s="188"/>
      <c r="AS8" s="49">
        <f t="shared" ref="AS8:AS15" si="22">IF(AT$4=0,0,(AR8/AT$4))</f>
        <v>0</v>
      </c>
      <c r="AT8" s="50">
        <f t="shared" ref="AT8:AT15" si="23">IF(AT$4=0,0,(AS8*AS$4/12))</f>
        <v>0</v>
      </c>
      <c r="AU8" s="62"/>
      <c r="AV8" s="49">
        <f t="shared" ref="AV8:AV15" si="24">IF(AW$4=0,0,(AU8/AW$4))</f>
        <v>0</v>
      </c>
      <c r="AW8" s="50">
        <f t="shared" ref="AW8:AW15" si="25">IF(AW$4=0,0,(AV8*AV$4/12))</f>
        <v>0</v>
      </c>
      <c r="AX8" s="188"/>
      <c r="AY8" s="49">
        <f t="shared" ref="AY8:AY15" si="26">IF(AZ$4=0,0,(AX8/AZ$4))</f>
        <v>0</v>
      </c>
      <c r="AZ8" s="50">
        <f t="shared" ref="AZ8:AZ15" si="27">IF(AZ$4=0,0,(AY8*AY$4/12))</f>
        <v>0</v>
      </c>
      <c r="BA8" s="188">
        <v>5</v>
      </c>
      <c r="BB8" s="49">
        <f t="shared" ref="BB8:BB15" si="28">IF(BC$4=0,0,(BA8/BC$4))</f>
        <v>0</v>
      </c>
      <c r="BC8" s="50">
        <f t="shared" ref="BC8:BC15" si="29">IF(BC$4=0,0,(BB8*BB$4/12))</f>
        <v>0</v>
      </c>
      <c r="BD8" s="51">
        <f t="shared" ref="BD8:BD15" si="30">+AJ8+AN8+AQ8+AT8+AW8+AZ8+BC8</f>
        <v>0</v>
      </c>
    </row>
    <row r="9" spans="1:56">
      <c r="A9" s="32">
        <v>17</v>
      </c>
      <c r="B9" s="169" t="s">
        <v>169</v>
      </c>
      <c r="C9" s="170" t="s">
        <v>205</v>
      </c>
      <c r="D9" s="34" t="s">
        <v>460</v>
      </c>
      <c r="E9" s="35" t="s">
        <v>275</v>
      </c>
      <c r="F9" s="36">
        <v>9.7200000000000006</v>
      </c>
      <c r="G9" s="73"/>
      <c r="H9" s="72" t="s">
        <v>143</v>
      </c>
      <c r="I9" s="74">
        <f>IF(H9=Tablas!$B$5,Tablas!$C$5,VLOOKUP(H9,Tablas!$B$5:$D$40,2,FALSE))</f>
        <v>21</v>
      </c>
      <c r="J9" s="71">
        <f>IF(I9=0,"",VLOOKUP(I9,Tablas!$C$5:$D$40,2,FALSE))</f>
        <v>13.035714285714288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ref="U9:U10" si="31">SUM(+L9+M9+N9+O9+P9+R9+T9)</f>
        <v>0</v>
      </c>
      <c r="V9" s="43">
        <f t="shared" si="10"/>
        <v>0</v>
      </c>
      <c r="W9" s="193">
        <f t="shared" ref="W9:W52" si="32">+$X$4</f>
        <v>12</v>
      </c>
      <c r="X9" s="44">
        <f t="shared" ref="X9:X15" si="33">IF(V9="","",$X$4*V9)</f>
        <v>0</v>
      </c>
      <c r="Y9" s="45">
        <f t="shared" si="12"/>
        <v>3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188"/>
      <c r="AH9" s="194">
        <f t="shared" si="16"/>
        <v>3</v>
      </c>
      <c r="AI9" s="49">
        <f t="shared" si="17"/>
        <v>0</v>
      </c>
      <c r="AJ9" s="50">
        <f t="shared" si="18"/>
        <v>0</v>
      </c>
      <c r="AK9" s="188"/>
      <c r="AL9" s="194">
        <f t="shared" si="19"/>
        <v>3</v>
      </c>
      <c r="AM9" s="49">
        <f t="shared" ref="AM9:AM15" si="34">IF(AN$4=0,0,(AK9/AN$4))</f>
        <v>0</v>
      </c>
      <c r="AN9" s="50">
        <f t="shared" ref="AN9:AN15" si="35">IF(AN$4=0,0,(AM9*AM$4/12))</f>
        <v>0</v>
      </c>
      <c r="AO9" s="188">
        <v>9.7200000000000006</v>
      </c>
      <c r="AP9" s="49">
        <f t="shared" si="20"/>
        <v>0</v>
      </c>
      <c r="AQ9" s="50">
        <f t="shared" si="21"/>
        <v>0</v>
      </c>
      <c r="AR9" s="188"/>
      <c r="AS9" s="49">
        <f t="shared" si="22"/>
        <v>0</v>
      </c>
      <c r="AT9" s="50">
        <f t="shared" si="23"/>
        <v>0</v>
      </c>
      <c r="AU9" s="62"/>
      <c r="AV9" s="49">
        <f t="shared" si="24"/>
        <v>0</v>
      </c>
      <c r="AW9" s="50">
        <f t="shared" si="25"/>
        <v>0</v>
      </c>
      <c r="AX9" s="188">
        <v>9.7200000000000006</v>
      </c>
      <c r="AY9" s="49">
        <f t="shared" si="26"/>
        <v>0</v>
      </c>
      <c r="AZ9" s="50">
        <f t="shared" si="27"/>
        <v>0</v>
      </c>
      <c r="BA9" s="188">
        <v>0</v>
      </c>
      <c r="BB9" s="49">
        <f t="shared" si="28"/>
        <v>0</v>
      </c>
      <c r="BC9" s="50">
        <f t="shared" si="29"/>
        <v>0</v>
      </c>
      <c r="BD9" s="51">
        <f t="shared" si="30"/>
        <v>0</v>
      </c>
    </row>
    <row r="10" spans="1:56">
      <c r="A10" s="32">
        <v>17</v>
      </c>
      <c r="B10" s="169" t="s">
        <v>169</v>
      </c>
      <c r="C10" s="170" t="s">
        <v>205</v>
      </c>
      <c r="D10" s="34" t="s">
        <v>461</v>
      </c>
      <c r="E10" s="35" t="s">
        <v>275</v>
      </c>
      <c r="F10" s="36">
        <v>20.99</v>
      </c>
      <c r="G10" s="73"/>
      <c r="H10" s="72" t="s">
        <v>143</v>
      </c>
      <c r="I10" s="74">
        <f>IF(H10=Tablas!$B$5,Tablas!$C$5,VLOOKUP(H10,Tablas!$B$5:$D$40,2,FALSE))</f>
        <v>21</v>
      </c>
      <c r="J10" s="71">
        <f>IF(I10=0,"",VLOOKUP(I10,Tablas!$C$5:$D$40,2,FALSE))</f>
        <v>13.035714285714288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31"/>
        <v>0</v>
      </c>
      <c r="V10" s="43">
        <f t="shared" si="10"/>
        <v>0</v>
      </c>
      <c r="W10" s="193">
        <f t="shared" si="32"/>
        <v>12</v>
      </c>
      <c r="X10" s="44">
        <f t="shared" si="33"/>
        <v>0</v>
      </c>
      <c r="Y10" s="45">
        <f t="shared" si="12"/>
        <v>3</v>
      </c>
      <c r="Z10" s="46" t="s">
        <v>0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188"/>
      <c r="AH10" s="194">
        <f t="shared" si="16"/>
        <v>3</v>
      </c>
      <c r="AI10" s="49">
        <f t="shared" si="17"/>
        <v>0</v>
      </c>
      <c r="AJ10" s="50">
        <f t="shared" si="18"/>
        <v>0</v>
      </c>
      <c r="AK10" s="188">
        <v>3</v>
      </c>
      <c r="AL10" s="194">
        <f t="shared" si="19"/>
        <v>3</v>
      </c>
      <c r="AM10" s="49">
        <f t="shared" si="34"/>
        <v>0</v>
      </c>
      <c r="AN10" s="50">
        <f t="shared" si="35"/>
        <v>0</v>
      </c>
      <c r="AO10" s="188">
        <v>20.99</v>
      </c>
      <c r="AP10" s="49">
        <f t="shared" si="20"/>
        <v>0</v>
      </c>
      <c r="AQ10" s="50">
        <f t="shared" si="21"/>
        <v>0</v>
      </c>
      <c r="AR10" s="188">
        <v>5.2474999999999996</v>
      </c>
      <c r="AS10" s="49">
        <f t="shared" si="22"/>
        <v>0</v>
      </c>
      <c r="AT10" s="50">
        <f t="shared" si="23"/>
        <v>0</v>
      </c>
      <c r="AU10" s="62"/>
      <c r="AV10" s="49">
        <f t="shared" si="24"/>
        <v>0</v>
      </c>
      <c r="AW10" s="50">
        <f t="shared" si="25"/>
        <v>0</v>
      </c>
      <c r="AX10" s="188">
        <v>20.99</v>
      </c>
      <c r="AY10" s="49">
        <f t="shared" si="26"/>
        <v>0</v>
      </c>
      <c r="AZ10" s="50">
        <f t="shared" si="27"/>
        <v>0</v>
      </c>
      <c r="BA10" s="188">
        <v>1.5</v>
      </c>
      <c r="BB10" s="49">
        <f t="shared" si="28"/>
        <v>0</v>
      </c>
      <c r="BC10" s="50">
        <f t="shared" si="29"/>
        <v>0</v>
      </c>
      <c r="BD10" s="51">
        <f t="shared" si="30"/>
        <v>0</v>
      </c>
    </row>
    <row r="11" spans="1:56">
      <c r="A11" s="32">
        <v>17</v>
      </c>
      <c r="B11" s="169" t="s">
        <v>169</v>
      </c>
      <c r="C11" s="170" t="s">
        <v>205</v>
      </c>
      <c r="D11" s="34" t="s">
        <v>462</v>
      </c>
      <c r="E11" s="35" t="s">
        <v>275</v>
      </c>
      <c r="F11" s="36">
        <v>22.79</v>
      </c>
      <c r="G11" s="73"/>
      <c r="H11" s="72" t="s">
        <v>143</v>
      </c>
      <c r="I11" s="74">
        <f>IF(H11=Tablas!$B$5,Tablas!$C$5,VLOOKUP(H11,Tablas!$B$5:$D$40,2,FALSE))</f>
        <v>21</v>
      </c>
      <c r="J11" s="71">
        <f>IF(I11=0,"",VLOOKUP(I11,Tablas!$C$5:$D$40,2,FALSE))</f>
        <v>13.035714285714288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ref="U11:U15" si="36">SUM(+L11+M11+N11+O11+P11+R11+T11)</f>
        <v>0</v>
      </c>
      <c r="V11" s="43">
        <f t="shared" si="10"/>
        <v>0</v>
      </c>
      <c r="W11" s="193">
        <f t="shared" si="32"/>
        <v>12</v>
      </c>
      <c r="X11" s="44">
        <f t="shared" si="33"/>
        <v>0</v>
      </c>
      <c r="Y11" s="45">
        <f t="shared" si="12"/>
        <v>3</v>
      </c>
      <c r="Z11" s="46" t="s">
        <v>0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188">
        <v>5</v>
      </c>
      <c r="AH11" s="194">
        <f t="shared" si="16"/>
        <v>3</v>
      </c>
      <c r="AI11" s="49">
        <f t="shared" si="17"/>
        <v>0</v>
      </c>
      <c r="AJ11" s="50">
        <f t="shared" si="18"/>
        <v>0</v>
      </c>
      <c r="AK11" s="188">
        <v>3</v>
      </c>
      <c r="AL11" s="194">
        <f t="shared" si="19"/>
        <v>3</v>
      </c>
      <c r="AM11" s="49">
        <f t="shared" si="34"/>
        <v>0</v>
      </c>
      <c r="AN11" s="50">
        <f t="shared" si="35"/>
        <v>0</v>
      </c>
      <c r="AO11" s="188">
        <v>22.79</v>
      </c>
      <c r="AP11" s="49">
        <f t="shared" si="20"/>
        <v>0</v>
      </c>
      <c r="AQ11" s="50">
        <f t="shared" si="21"/>
        <v>0</v>
      </c>
      <c r="AR11" s="188">
        <v>5.6974999999999998</v>
      </c>
      <c r="AS11" s="49">
        <f t="shared" si="22"/>
        <v>0</v>
      </c>
      <c r="AT11" s="50">
        <f t="shared" si="23"/>
        <v>0</v>
      </c>
      <c r="AU11" s="62"/>
      <c r="AV11" s="49">
        <f t="shared" si="24"/>
        <v>0</v>
      </c>
      <c r="AW11" s="50">
        <f t="shared" si="25"/>
        <v>0</v>
      </c>
      <c r="AX11" s="188">
        <v>22.79</v>
      </c>
      <c r="AY11" s="49">
        <f t="shared" si="26"/>
        <v>0</v>
      </c>
      <c r="AZ11" s="50">
        <f t="shared" si="27"/>
        <v>0</v>
      </c>
      <c r="BA11" s="188">
        <v>1.5</v>
      </c>
      <c r="BB11" s="49">
        <f t="shared" si="28"/>
        <v>0</v>
      </c>
      <c r="BC11" s="50">
        <f t="shared" si="29"/>
        <v>0</v>
      </c>
      <c r="BD11" s="51">
        <f t="shared" si="30"/>
        <v>0</v>
      </c>
    </row>
    <row r="12" spans="1:56">
      <c r="A12" s="32">
        <v>17</v>
      </c>
      <c r="B12" s="169" t="s">
        <v>169</v>
      </c>
      <c r="C12" s="170" t="s">
        <v>340</v>
      </c>
      <c r="D12" s="34" t="s">
        <v>258</v>
      </c>
      <c r="E12" s="35" t="s">
        <v>275</v>
      </c>
      <c r="F12" s="36">
        <v>44</v>
      </c>
      <c r="G12" s="73"/>
      <c r="H12" s="72" t="s">
        <v>143</v>
      </c>
      <c r="I12" s="74">
        <f>IF(H12=Tablas!$B$5,Tablas!$C$5,VLOOKUP(H12,Tablas!$B$5:$D$40,2,FALSE))</f>
        <v>21</v>
      </c>
      <c r="J12" s="71">
        <f>IF(I12=0,"",VLOOKUP(I12,Tablas!$C$5:$D$40,2,FALSE))</f>
        <v>13.035714285714288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36"/>
        <v>0</v>
      </c>
      <c r="V12" s="43">
        <f t="shared" si="10"/>
        <v>0</v>
      </c>
      <c r="W12" s="193">
        <f t="shared" si="32"/>
        <v>12</v>
      </c>
      <c r="X12" s="44">
        <f t="shared" si="33"/>
        <v>0</v>
      </c>
      <c r="Y12" s="45">
        <f t="shared" si="12"/>
        <v>3</v>
      </c>
      <c r="Z12" s="46" t="s">
        <v>0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188"/>
      <c r="AH12" s="194">
        <f t="shared" si="16"/>
        <v>3</v>
      </c>
      <c r="AI12" s="49">
        <f t="shared" si="17"/>
        <v>0</v>
      </c>
      <c r="AJ12" s="50">
        <f t="shared" si="18"/>
        <v>0</v>
      </c>
      <c r="AK12" s="188">
        <v>10</v>
      </c>
      <c r="AL12" s="194">
        <f t="shared" si="19"/>
        <v>3</v>
      </c>
      <c r="AM12" s="49">
        <f t="shared" si="34"/>
        <v>0</v>
      </c>
      <c r="AN12" s="50">
        <f t="shared" si="35"/>
        <v>0</v>
      </c>
      <c r="AO12" s="188">
        <v>44</v>
      </c>
      <c r="AP12" s="49">
        <f t="shared" si="20"/>
        <v>0</v>
      </c>
      <c r="AQ12" s="50">
        <f t="shared" si="21"/>
        <v>0</v>
      </c>
      <c r="AR12" s="188">
        <v>11</v>
      </c>
      <c r="AS12" s="49">
        <f t="shared" si="22"/>
        <v>0</v>
      </c>
      <c r="AT12" s="50">
        <f t="shared" si="23"/>
        <v>0</v>
      </c>
      <c r="AU12" s="62"/>
      <c r="AV12" s="49">
        <f t="shared" si="24"/>
        <v>0</v>
      </c>
      <c r="AW12" s="50">
        <f t="shared" si="25"/>
        <v>0</v>
      </c>
      <c r="AX12" s="188">
        <v>44</v>
      </c>
      <c r="AY12" s="49">
        <f t="shared" si="26"/>
        <v>0</v>
      </c>
      <c r="AZ12" s="50">
        <f t="shared" si="27"/>
        <v>0</v>
      </c>
      <c r="BA12" s="188">
        <v>5</v>
      </c>
      <c r="BB12" s="49">
        <f t="shared" si="28"/>
        <v>0</v>
      </c>
      <c r="BC12" s="50">
        <f t="shared" si="29"/>
        <v>0</v>
      </c>
      <c r="BD12" s="51">
        <f t="shared" si="30"/>
        <v>0</v>
      </c>
    </row>
    <row r="13" spans="1:56">
      <c r="A13" s="32">
        <v>17</v>
      </c>
      <c r="B13" s="169" t="s">
        <v>169</v>
      </c>
      <c r="C13" s="170" t="s">
        <v>340</v>
      </c>
      <c r="D13" s="34" t="s">
        <v>463</v>
      </c>
      <c r="E13" s="35" t="s">
        <v>275</v>
      </c>
      <c r="F13" s="36">
        <v>58</v>
      </c>
      <c r="G13" s="73"/>
      <c r="H13" s="72" t="s">
        <v>143</v>
      </c>
      <c r="I13" s="74">
        <f>IF(H13=Tablas!$B$5,Tablas!$C$5,VLOOKUP(H13,Tablas!$B$5:$D$40,2,FALSE))</f>
        <v>21</v>
      </c>
      <c r="J13" s="71">
        <f>IF(I13=0,"",VLOOKUP(I13,Tablas!$C$5:$D$40,2,FALSE))</f>
        <v>13.035714285714288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36"/>
        <v>0</v>
      </c>
      <c r="V13" s="43">
        <f t="shared" si="10"/>
        <v>0</v>
      </c>
      <c r="W13" s="193">
        <f t="shared" si="32"/>
        <v>12</v>
      </c>
      <c r="X13" s="44">
        <f t="shared" si="33"/>
        <v>0</v>
      </c>
      <c r="Y13" s="45">
        <f t="shared" si="12"/>
        <v>3</v>
      </c>
      <c r="Z13" s="46" t="s">
        <v>0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188"/>
      <c r="AH13" s="194">
        <f t="shared" si="16"/>
        <v>3</v>
      </c>
      <c r="AI13" s="49">
        <f t="shared" si="17"/>
        <v>0</v>
      </c>
      <c r="AJ13" s="50">
        <f t="shared" si="18"/>
        <v>0</v>
      </c>
      <c r="AK13" s="188">
        <v>10</v>
      </c>
      <c r="AL13" s="194">
        <f t="shared" si="19"/>
        <v>3</v>
      </c>
      <c r="AM13" s="49">
        <f t="shared" si="34"/>
        <v>0</v>
      </c>
      <c r="AN13" s="50">
        <f t="shared" si="35"/>
        <v>0</v>
      </c>
      <c r="AO13" s="188">
        <v>58</v>
      </c>
      <c r="AP13" s="49">
        <f t="shared" si="20"/>
        <v>0</v>
      </c>
      <c r="AQ13" s="50">
        <f t="shared" si="21"/>
        <v>0</v>
      </c>
      <c r="AR13" s="188"/>
      <c r="AS13" s="49">
        <f t="shared" si="22"/>
        <v>0</v>
      </c>
      <c r="AT13" s="50">
        <f t="shared" si="23"/>
        <v>0</v>
      </c>
      <c r="AU13" s="62"/>
      <c r="AV13" s="49">
        <f t="shared" si="24"/>
        <v>0</v>
      </c>
      <c r="AW13" s="50">
        <f t="shared" si="25"/>
        <v>0</v>
      </c>
      <c r="AX13" s="188">
        <v>58</v>
      </c>
      <c r="AY13" s="49">
        <f t="shared" si="26"/>
        <v>0</v>
      </c>
      <c r="AZ13" s="50">
        <f t="shared" si="27"/>
        <v>0</v>
      </c>
      <c r="BA13" s="188">
        <v>5</v>
      </c>
      <c r="BB13" s="49">
        <f t="shared" si="28"/>
        <v>0</v>
      </c>
      <c r="BC13" s="50">
        <f t="shared" si="29"/>
        <v>0</v>
      </c>
      <c r="BD13" s="51">
        <f t="shared" si="30"/>
        <v>0</v>
      </c>
    </row>
    <row r="14" spans="1:56">
      <c r="A14" s="32">
        <v>17</v>
      </c>
      <c r="B14" s="169" t="s">
        <v>169</v>
      </c>
      <c r="C14" s="170" t="s">
        <v>340</v>
      </c>
      <c r="D14" s="34" t="s">
        <v>261</v>
      </c>
      <c r="E14" s="35" t="s">
        <v>275</v>
      </c>
      <c r="F14" s="36">
        <v>9.7200000000000006</v>
      </c>
      <c r="G14" s="73"/>
      <c r="H14" s="72" t="s">
        <v>143</v>
      </c>
      <c r="I14" s="74">
        <f>IF(H14=Tablas!$B$5,Tablas!$C$5,VLOOKUP(H14,Tablas!$B$5:$D$40,2,FALSE))</f>
        <v>21</v>
      </c>
      <c r="J14" s="71">
        <f>IF(I14=0,"",VLOOKUP(I14,Tablas!$C$5:$D$40,2,FALSE))</f>
        <v>13.035714285714288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36"/>
        <v>0</v>
      </c>
      <c r="V14" s="43">
        <f t="shared" si="10"/>
        <v>0</v>
      </c>
      <c r="W14" s="193">
        <f t="shared" si="32"/>
        <v>12</v>
      </c>
      <c r="X14" s="44">
        <f t="shared" si="33"/>
        <v>0</v>
      </c>
      <c r="Y14" s="45">
        <f t="shared" si="12"/>
        <v>3</v>
      </c>
      <c r="Z14" s="46" t="s">
        <v>0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188"/>
      <c r="AH14" s="194">
        <f t="shared" si="16"/>
        <v>3</v>
      </c>
      <c r="AI14" s="49">
        <f t="shared" si="17"/>
        <v>0</v>
      </c>
      <c r="AJ14" s="50">
        <f t="shared" si="18"/>
        <v>0</v>
      </c>
      <c r="AK14" s="188"/>
      <c r="AL14" s="194">
        <f t="shared" si="19"/>
        <v>3</v>
      </c>
      <c r="AM14" s="49">
        <f t="shared" si="34"/>
        <v>0</v>
      </c>
      <c r="AN14" s="50">
        <f t="shared" si="35"/>
        <v>0</v>
      </c>
      <c r="AO14" s="188">
        <v>9.7200000000000006</v>
      </c>
      <c r="AP14" s="49">
        <f t="shared" si="20"/>
        <v>0</v>
      </c>
      <c r="AQ14" s="50">
        <f t="shared" si="21"/>
        <v>0</v>
      </c>
      <c r="AR14" s="188"/>
      <c r="AS14" s="49">
        <f t="shared" si="22"/>
        <v>0</v>
      </c>
      <c r="AT14" s="50">
        <f t="shared" si="23"/>
        <v>0</v>
      </c>
      <c r="AU14" s="62"/>
      <c r="AV14" s="49">
        <f t="shared" si="24"/>
        <v>0</v>
      </c>
      <c r="AW14" s="50">
        <f t="shared" si="25"/>
        <v>0</v>
      </c>
      <c r="AX14" s="188">
        <v>9.7200000000000006</v>
      </c>
      <c r="AY14" s="49">
        <f t="shared" si="26"/>
        <v>0</v>
      </c>
      <c r="AZ14" s="50">
        <f t="shared" si="27"/>
        <v>0</v>
      </c>
      <c r="BA14" s="188">
        <v>0</v>
      </c>
      <c r="BB14" s="49">
        <f t="shared" si="28"/>
        <v>0</v>
      </c>
      <c r="BC14" s="50">
        <f t="shared" si="29"/>
        <v>0</v>
      </c>
      <c r="BD14" s="51">
        <f t="shared" si="30"/>
        <v>0</v>
      </c>
    </row>
    <row r="15" spans="1:56">
      <c r="A15" s="32">
        <v>17</v>
      </c>
      <c r="B15" s="169" t="s">
        <v>169</v>
      </c>
      <c r="C15" s="170" t="s">
        <v>340</v>
      </c>
      <c r="D15" s="34" t="s">
        <v>464</v>
      </c>
      <c r="E15" s="35" t="s">
        <v>275</v>
      </c>
      <c r="F15" s="36">
        <v>94</v>
      </c>
      <c r="G15" s="73"/>
      <c r="H15" s="72" t="s">
        <v>148</v>
      </c>
      <c r="I15" s="74">
        <f>IF(H15=Tablas!$B$5,Tablas!$C$5,VLOOKUP(H15,Tablas!$B$5:$D$40,2,FALSE))</f>
        <v>26</v>
      </c>
      <c r="J15" s="71">
        <f>IF(I15=0,"",VLOOKUP(I15,Tablas!$C$5:$D$40,2,FALSE))</f>
        <v>4.3452380952380958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36"/>
        <v>0</v>
      </c>
      <c r="V15" s="43">
        <f t="shared" si="10"/>
        <v>0</v>
      </c>
      <c r="W15" s="193">
        <f t="shared" si="32"/>
        <v>12</v>
      </c>
      <c r="X15" s="44">
        <f t="shared" si="33"/>
        <v>0</v>
      </c>
      <c r="Y15" s="45">
        <f t="shared" si="12"/>
        <v>1</v>
      </c>
      <c r="Z15" s="46" t="s">
        <v>0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188"/>
      <c r="AH15" s="194">
        <f t="shared" si="16"/>
        <v>3</v>
      </c>
      <c r="AI15" s="49">
        <f t="shared" si="17"/>
        <v>0</v>
      </c>
      <c r="AJ15" s="50">
        <f t="shared" si="18"/>
        <v>0</v>
      </c>
      <c r="AK15" s="188">
        <v>20</v>
      </c>
      <c r="AL15" s="194">
        <f t="shared" si="19"/>
        <v>3</v>
      </c>
      <c r="AM15" s="49">
        <f t="shared" si="34"/>
        <v>0</v>
      </c>
      <c r="AN15" s="50">
        <f t="shared" si="35"/>
        <v>0</v>
      </c>
      <c r="AO15" s="188">
        <v>94</v>
      </c>
      <c r="AP15" s="49">
        <f t="shared" si="20"/>
        <v>0</v>
      </c>
      <c r="AQ15" s="50">
        <f t="shared" si="21"/>
        <v>0</v>
      </c>
      <c r="AR15" s="188"/>
      <c r="AS15" s="49">
        <f t="shared" si="22"/>
        <v>0</v>
      </c>
      <c r="AT15" s="50">
        <f t="shared" si="23"/>
        <v>0</v>
      </c>
      <c r="AU15" s="62"/>
      <c r="AV15" s="49">
        <f t="shared" si="24"/>
        <v>0</v>
      </c>
      <c r="AW15" s="50">
        <f t="shared" si="25"/>
        <v>0</v>
      </c>
      <c r="AX15" s="188">
        <v>94</v>
      </c>
      <c r="AY15" s="49">
        <f t="shared" si="26"/>
        <v>0</v>
      </c>
      <c r="AZ15" s="50">
        <f t="shared" si="27"/>
        <v>0</v>
      </c>
      <c r="BA15" s="188">
        <v>10</v>
      </c>
      <c r="BB15" s="49">
        <f t="shared" si="28"/>
        <v>0</v>
      </c>
      <c r="BC15" s="50">
        <f t="shared" si="29"/>
        <v>0</v>
      </c>
      <c r="BD15" s="51">
        <f t="shared" si="30"/>
        <v>0</v>
      </c>
    </row>
    <row r="16" spans="1:56" hidden="1">
      <c r="A16" s="32">
        <v>17</v>
      </c>
      <c r="B16" s="169"/>
      <c r="C16" s="170"/>
      <c r="D16" s="34"/>
      <c r="E16" s="35"/>
      <c r="F16" s="36"/>
      <c r="G16" s="73"/>
      <c r="H16" s="72"/>
      <c r="I16" s="74">
        <f>IF(H16=Tablas!$B$5,Tablas!$C$5,VLOOKUP(H16,Tablas!$B$5:$D$40,2,FALSE))</f>
        <v>1</v>
      </c>
      <c r="J16" s="71">
        <f>IF(I16=0,"",VLOOKUP(I16,Tablas!$C$5:$D$40,2,FALSE))</f>
        <v>0</v>
      </c>
      <c r="K16" s="37" t="str">
        <f t="shared" ref="K16:K52" si="37">IF(G16=0,"0",F16/G16)</f>
        <v>0</v>
      </c>
      <c r="L16" s="38">
        <f t="shared" ref="L16:L52" si="38">IF($Y16=3,$K16,0)+IF($Y16=4,$K16,0)+IF($Y16=5,$K16,0)+IF($Y16=6,$K16,0)+IF($Y16=7,$K16,0)+IF($Y16=10,$K16*2,0)+IF($Y16=12,$K16*2,0)+IF($Y16=14,$K16*2,0)+IF($Y16=21,$K16*3,0)+IF($Y16&lt;=1,$K16*$J16/21.75,0)+IF($Y16=15,$K16*3,0)+IF($Y16=42,$K16*6,0)+IF($Y16=28,$K16*4,0)</f>
        <v>0</v>
      </c>
      <c r="M16" s="38">
        <f t="shared" ref="M16:M52" si="39">IF($Y16=2,$K16,0)+IF($Y16=4,$K16,0)+IF($Y16=5,$K16,0)+IF($Y16=6,$K16,0)+IF($Y16=7,$K16,0)+IF($Y16=10,$K16*2,0)+IF($Y16=12,$K16*2,0)+IF($Y16=14,$K16*2,0)+IF($Y16=15,$K16*3,0)+IF($Y16=21,$K16*3,0)+IF($Y16&lt;=1,$K16*$J16/21.75,0)+IF($Y16=42,$K16*6,0)+IF($Y16=28,$K16*4,0)</f>
        <v>0</v>
      </c>
      <c r="N16" s="38">
        <f t="shared" ref="N16:N52" si="40">IF($Y16=3,$K16,0)+IF($Y16=4,$K16,0)+IF($Y16=5,$K16,0)+IF($Y16=6,$K16,0)+IF($Y16=7,$K16,0)+IF($Y16=10,$K16*2,0)+IF($Y16=12,$K16*2,0)+IF($Y16=14,$K16*2,0)+IF($Y16=21,$K16*3,0)+IF($Y16&lt;=1,$K16*$J16/21.75,0)+IF($Y16=15,$K16*3,0)+IF($Y16=42,$K16*6,0)+IF($Y16=28,$K16*4,0)</f>
        <v>0</v>
      </c>
      <c r="O16" s="38">
        <f t="shared" ref="O16:O52" si="41">IF($Y16=2,$K16,0)+IF($Y16=4,$K16,0)+IF($Y16=5,$K16,0)+IF($Y16=6,$K16,0)+IF($Y16=7,$K16,0)+IF($Y16=10,$K16*2,0)+IF($Y16=12,$K16*2,0)+IF($Y16=14,$K16*2,0)+IF($Y16=15,$K16*3,0)+IF($Y16=21,$K16*3,0)+IF($Y16&lt;=1,$K16*$J16/21.75,0)+IF($Y16=42,$K16*6,0)+IF($Y16=28,$K16*4,0)</f>
        <v>0</v>
      </c>
      <c r="P16" s="38">
        <f t="shared" ref="P16:P52" si="42">IF($Y16=3,$K16,0)+IF($Y16=4,$K16,0)+IF($Y16=5,$K16,0)+IF($Y16=6,$K16,0)+IF($Y16=7,$K16,0)+IF($Y16=10,$K16*2,0)+IF($Y16=12,$K16*2,0)+IF($Y16=14,$K16*2,0)+IF($Y16=21,$K16*3,0)+IF($Y16&lt;=1,$K16*$J16/21.75,0)+IF($Y16=15,$K16*3,0)+IF($Y16=42,$K16*6,0)+IF($Y16=28,$K16*4,0)</f>
        <v>0</v>
      </c>
      <c r="Q16" s="39">
        <v>1</v>
      </c>
      <c r="R16" s="40">
        <f t="shared" ref="R16:R52" si="43">(IF($Y16=6,$K16,)+IF($Y16=7,$K16,)+IF($Y16=12,$K16*2,)+IF($Y16=18,$K16*3,)+IF($Y16=28,$K16*4,0)+IF($Y16=21,$K16*3,)+IF($Y16=42,$K16*6,0)+IF($Y16=14,$K16*2,))*Q16</f>
        <v>0</v>
      </c>
      <c r="S16" s="39">
        <v>1</v>
      </c>
      <c r="T16" s="41">
        <f t="shared" ref="T16:T52" si="44">(IF($Y16=7,$K16,)+IF($Y16=21,$K16*3,)+IF($Y16=42,$K16*6,0)+IF($Y16=28,$K16*4,0)+IF($Y16=14,$K16*2,))*S16</f>
        <v>0</v>
      </c>
      <c r="U16" s="42">
        <f t="shared" ref="U16:U52" si="45">SUM(+L16+M16+N16+O16+P16+R16+T16)</f>
        <v>0</v>
      </c>
      <c r="V16" s="43">
        <f t="shared" ref="V16:V52" si="46">+U16*4.345</f>
        <v>0</v>
      </c>
      <c r="W16" s="193">
        <f t="shared" si="32"/>
        <v>12</v>
      </c>
      <c r="X16" s="44">
        <f t="shared" ref="X16:X52" si="47">IF(V16="","",$X$4*V16)</f>
        <v>0</v>
      </c>
      <c r="Y16" s="45">
        <f t="shared" ref="Y16:Y52" si="48">ROUND(J16/4.3452380952381,1)</f>
        <v>0</v>
      </c>
      <c r="Z16" s="46" t="s">
        <v>0</v>
      </c>
      <c r="AA16" s="39">
        <v>1</v>
      </c>
      <c r="AB16" s="47">
        <f t="shared" ref="AB16:AB52" si="49">+IF($Z16="M",$U16,IF($Z16="MT",$U16/2,IF(Z16="MN",$U16/2,IF($Z16="MTN",$U16/3,0))))*AA16</f>
        <v>0</v>
      </c>
      <c r="AC16" s="39">
        <v>1</v>
      </c>
      <c r="AD16" s="47">
        <f t="shared" ref="AD16:AD52" si="50">+IF($Z16="T",$U16,IF($Z16="MT",$U16/2,IF($Z16="TN",$U16/2,IF($Z16="MTN",$U16/3,0))))*AC16</f>
        <v>0</v>
      </c>
      <c r="AE16" s="39">
        <v>1</v>
      </c>
      <c r="AF16" s="47">
        <f t="shared" ref="AF16:AF52" si="51">+IF($Z16="N",$U16,IF($Z16="MN",$U16/2,IF($Z16="TN",$U16/2,IF($Z16="MTN",$U16/3,0))))*AE16</f>
        <v>0</v>
      </c>
      <c r="AG16" s="188"/>
      <c r="AH16" s="194">
        <f t="shared" ref="AH16:AH52" si="52">+$AI$4</f>
        <v>3</v>
      </c>
      <c r="AI16" s="49">
        <f t="shared" ref="AI16:AI52" si="53">IF(AJ$4=0,0,(AG16/AJ$4))</f>
        <v>0</v>
      </c>
      <c r="AJ16" s="50">
        <f t="shared" ref="AJ16:AJ52" si="54">IF(AJ$4=0,0,(AI16*AI$4/12))</f>
        <v>0</v>
      </c>
      <c r="AK16" s="188"/>
      <c r="AL16" s="194">
        <f t="shared" ref="AL16:AL52" si="55">+$AM$4</f>
        <v>3</v>
      </c>
      <c r="AM16" s="49">
        <f t="shared" ref="AM16:AM52" si="56">IF(AN$4=0,0,(AK16/AN$4))</f>
        <v>0</v>
      </c>
      <c r="AN16" s="50">
        <f t="shared" ref="AN16:AN52" si="57">IF(AN$4=0,0,(AM16*AM$4/12))</f>
        <v>0</v>
      </c>
      <c r="AO16" s="188"/>
      <c r="AP16" s="49">
        <f t="shared" ref="AP16:AP52" si="58">IF(AQ$4=0,0,(AO16/AQ$4))</f>
        <v>0</v>
      </c>
      <c r="AQ16" s="50">
        <f t="shared" ref="AQ16:AQ52" si="59">IF(AQ$4=0,0,(AP16*AP$4/12))</f>
        <v>0</v>
      </c>
      <c r="AR16" s="188"/>
      <c r="AS16" s="49">
        <f t="shared" ref="AS16:AS52" si="60">IF(AT$4=0,0,(AR16/AT$4))</f>
        <v>0</v>
      </c>
      <c r="AT16" s="50">
        <f t="shared" ref="AT16:AT52" si="61">IF(AT$4=0,0,(AS16*AS$4/12))</f>
        <v>0</v>
      </c>
      <c r="AU16" s="62"/>
      <c r="AV16" s="49">
        <f t="shared" ref="AV16:AV52" si="62">IF(AW$4=0,0,(AU16/AW$4))</f>
        <v>0</v>
      </c>
      <c r="AW16" s="50">
        <f t="shared" ref="AW16:AW52" si="63">IF(AW$4=0,0,(AV16*AV$4/12))</f>
        <v>0</v>
      </c>
      <c r="AX16" s="188"/>
      <c r="AY16" s="49">
        <f t="shared" ref="AY16:AY52" si="64">IF(AZ$4=0,0,(AX16/AZ$4))</f>
        <v>0</v>
      </c>
      <c r="AZ16" s="50">
        <f t="shared" ref="AZ16:AZ52" si="65">IF(AZ$4=0,0,(AY16*AY$4/12))</f>
        <v>0</v>
      </c>
      <c r="BA16" s="188"/>
      <c r="BB16" s="49">
        <f t="shared" ref="BB16:BB52" si="66">IF(BC$4=0,0,(BA16/BC$4))</f>
        <v>0</v>
      </c>
      <c r="BC16" s="50">
        <f t="shared" ref="BC16:BC52" si="67">IF(BC$4=0,0,(BB16*BB$4/12))</f>
        <v>0</v>
      </c>
      <c r="BD16" s="51">
        <f t="shared" ref="BD16:BD52" si="68">+AJ16+AN16+AQ16+AT16+AW16+AZ16+BC16</f>
        <v>0</v>
      </c>
    </row>
    <row r="17" spans="1:56" hidden="1">
      <c r="A17" s="32">
        <v>17</v>
      </c>
      <c r="B17" s="169"/>
      <c r="C17" s="170"/>
      <c r="D17" s="34"/>
      <c r="E17" s="35"/>
      <c r="F17" s="36"/>
      <c r="G17" s="73"/>
      <c r="H17" s="72"/>
      <c r="I17" s="74">
        <f>IF(H17=Tablas!$B$5,Tablas!$C$5,VLOOKUP(H17,Tablas!$B$5:$D$40,2,FALSE))</f>
        <v>1</v>
      </c>
      <c r="J17" s="71">
        <f>IF(I17=0,"",VLOOKUP(I17,Tablas!$C$5:$D$40,2,FALSE))</f>
        <v>0</v>
      </c>
      <c r="K17" s="37" t="str">
        <f t="shared" si="37"/>
        <v>0</v>
      </c>
      <c r="L17" s="38">
        <f t="shared" si="38"/>
        <v>0</v>
      </c>
      <c r="M17" s="38">
        <f t="shared" si="39"/>
        <v>0</v>
      </c>
      <c r="N17" s="38">
        <f t="shared" si="40"/>
        <v>0</v>
      </c>
      <c r="O17" s="38">
        <f t="shared" si="41"/>
        <v>0</v>
      </c>
      <c r="P17" s="38">
        <f t="shared" si="42"/>
        <v>0</v>
      </c>
      <c r="Q17" s="39">
        <v>1</v>
      </c>
      <c r="R17" s="40">
        <f t="shared" si="43"/>
        <v>0</v>
      </c>
      <c r="S17" s="39">
        <v>1</v>
      </c>
      <c r="T17" s="41">
        <f t="shared" si="44"/>
        <v>0</v>
      </c>
      <c r="U17" s="42">
        <f t="shared" si="45"/>
        <v>0</v>
      </c>
      <c r="V17" s="43">
        <f t="shared" si="46"/>
        <v>0</v>
      </c>
      <c r="W17" s="193">
        <f t="shared" si="32"/>
        <v>12</v>
      </c>
      <c r="X17" s="44">
        <f t="shared" si="47"/>
        <v>0</v>
      </c>
      <c r="Y17" s="45">
        <f t="shared" si="48"/>
        <v>0</v>
      </c>
      <c r="Z17" s="46" t="s">
        <v>0</v>
      </c>
      <c r="AA17" s="39">
        <v>1</v>
      </c>
      <c r="AB17" s="47">
        <f t="shared" si="49"/>
        <v>0</v>
      </c>
      <c r="AC17" s="39">
        <v>1</v>
      </c>
      <c r="AD17" s="47">
        <f t="shared" si="50"/>
        <v>0</v>
      </c>
      <c r="AE17" s="39">
        <v>1</v>
      </c>
      <c r="AF17" s="47">
        <f t="shared" si="51"/>
        <v>0</v>
      </c>
      <c r="AG17" s="188"/>
      <c r="AH17" s="194">
        <f t="shared" si="52"/>
        <v>3</v>
      </c>
      <c r="AI17" s="49">
        <f t="shared" si="53"/>
        <v>0</v>
      </c>
      <c r="AJ17" s="50">
        <f t="shared" si="54"/>
        <v>0</v>
      </c>
      <c r="AK17" s="188"/>
      <c r="AL17" s="194">
        <f t="shared" si="55"/>
        <v>3</v>
      </c>
      <c r="AM17" s="49">
        <f t="shared" si="56"/>
        <v>0</v>
      </c>
      <c r="AN17" s="50">
        <f t="shared" si="57"/>
        <v>0</v>
      </c>
      <c r="AO17" s="188"/>
      <c r="AP17" s="49">
        <f t="shared" si="58"/>
        <v>0</v>
      </c>
      <c r="AQ17" s="50">
        <f t="shared" si="59"/>
        <v>0</v>
      </c>
      <c r="AR17" s="188"/>
      <c r="AS17" s="49">
        <f t="shared" si="60"/>
        <v>0</v>
      </c>
      <c r="AT17" s="50">
        <f t="shared" si="61"/>
        <v>0</v>
      </c>
      <c r="AU17" s="62"/>
      <c r="AV17" s="49">
        <f t="shared" si="62"/>
        <v>0</v>
      </c>
      <c r="AW17" s="50">
        <f t="shared" si="63"/>
        <v>0</v>
      </c>
      <c r="AX17" s="188"/>
      <c r="AY17" s="49">
        <f t="shared" si="64"/>
        <v>0</v>
      </c>
      <c r="AZ17" s="50">
        <f t="shared" si="65"/>
        <v>0</v>
      </c>
      <c r="BA17" s="188"/>
      <c r="BB17" s="49">
        <f t="shared" si="66"/>
        <v>0</v>
      </c>
      <c r="BC17" s="50">
        <f t="shared" si="67"/>
        <v>0</v>
      </c>
      <c r="BD17" s="51">
        <f t="shared" si="68"/>
        <v>0</v>
      </c>
    </row>
    <row r="18" spans="1:56" hidden="1">
      <c r="A18" s="32">
        <v>17</v>
      </c>
      <c r="B18" s="169"/>
      <c r="C18" s="170"/>
      <c r="D18" s="34"/>
      <c r="E18" s="35"/>
      <c r="F18" s="36"/>
      <c r="G18" s="73"/>
      <c r="H18" s="72"/>
      <c r="I18" s="74">
        <f>IF(H18=Tablas!$B$5,Tablas!$C$5,VLOOKUP(H18,Tablas!$B$5:$D$40,2,FALSE))</f>
        <v>1</v>
      </c>
      <c r="J18" s="71">
        <f>IF(I18=0,"",VLOOKUP(I18,Tablas!$C$5:$D$40,2,FALSE))</f>
        <v>0</v>
      </c>
      <c r="K18" s="37" t="str">
        <f t="shared" si="37"/>
        <v>0</v>
      </c>
      <c r="L18" s="38">
        <f t="shared" si="38"/>
        <v>0</v>
      </c>
      <c r="M18" s="38">
        <f t="shared" si="39"/>
        <v>0</v>
      </c>
      <c r="N18" s="38">
        <f t="shared" si="40"/>
        <v>0</v>
      </c>
      <c r="O18" s="38">
        <f t="shared" si="41"/>
        <v>0</v>
      </c>
      <c r="P18" s="38">
        <f t="shared" si="42"/>
        <v>0</v>
      </c>
      <c r="Q18" s="39">
        <v>1</v>
      </c>
      <c r="R18" s="40">
        <f t="shared" si="43"/>
        <v>0</v>
      </c>
      <c r="S18" s="39">
        <v>1</v>
      </c>
      <c r="T18" s="41">
        <f t="shared" si="44"/>
        <v>0</v>
      </c>
      <c r="U18" s="42">
        <f t="shared" si="45"/>
        <v>0</v>
      </c>
      <c r="V18" s="43">
        <f t="shared" si="46"/>
        <v>0</v>
      </c>
      <c r="W18" s="193">
        <f t="shared" si="32"/>
        <v>12</v>
      </c>
      <c r="X18" s="44">
        <f t="shared" si="47"/>
        <v>0</v>
      </c>
      <c r="Y18" s="45">
        <f t="shared" si="48"/>
        <v>0</v>
      </c>
      <c r="Z18" s="46" t="s">
        <v>0</v>
      </c>
      <c r="AA18" s="39">
        <v>1</v>
      </c>
      <c r="AB18" s="47">
        <f t="shared" si="49"/>
        <v>0</v>
      </c>
      <c r="AC18" s="39">
        <v>1</v>
      </c>
      <c r="AD18" s="47">
        <f t="shared" si="50"/>
        <v>0</v>
      </c>
      <c r="AE18" s="39">
        <v>1</v>
      </c>
      <c r="AF18" s="47">
        <f t="shared" si="51"/>
        <v>0</v>
      </c>
      <c r="AG18" s="188"/>
      <c r="AH18" s="194">
        <f t="shared" si="52"/>
        <v>3</v>
      </c>
      <c r="AI18" s="49">
        <f t="shared" si="53"/>
        <v>0</v>
      </c>
      <c r="AJ18" s="50">
        <f t="shared" si="54"/>
        <v>0</v>
      </c>
      <c r="AK18" s="188"/>
      <c r="AL18" s="194">
        <f t="shared" si="55"/>
        <v>3</v>
      </c>
      <c r="AM18" s="49">
        <f t="shared" si="56"/>
        <v>0</v>
      </c>
      <c r="AN18" s="50">
        <f t="shared" si="57"/>
        <v>0</v>
      </c>
      <c r="AO18" s="188"/>
      <c r="AP18" s="49">
        <f t="shared" si="58"/>
        <v>0</v>
      </c>
      <c r="AQ18" s="50">
        <f t="shared" si="59"/>
        <v>0</v>
      </c>
      <c r="AR18" s="188"/>
      <c r="AS18" s="49">
        <f t="shared" si="60"/>
        <v>0</v>
      </c>
      <c r="AT18" s="50">
        <f t="shared" si="61"/>
        <v>0</v>
      </c>
      <c r="AU18" s="62"/>
      <c r="AV18" s="49">
        <f t="shared" si="62"/>
        <v>0</v>
      </c>
      <c r="AW18" s="50">
        <f t="shared" si="63"/>
        <v>0</v>
      </c>
      <c r="AX18" s="188"/>
      <c r="AY18" s="49">
        <f t="shared" si="64"/>
        <v>0</v>
      </c>
      <c r="AZ18" s="50">
        <f t="shared" si="65"/>
        <v>0</v>
      </c>
      <c r="BA18" s="188"/>
      <c r="BB18" s="49">
        <f t="shared" si="66"/>
        <v>0</v>
      </c>
      <c r="BC18" s="50">
        <f t="shared" si="67"/>
        <v>0</v>
      </c>
      <c r="BD18" s="51">
        <f t="shared" si="68"/>
        <v>0</v>
      </c>
    </row>
    <row r="19" spans="1:56" hidden="1">
      <c r="A19" s="32">
        <v>17</v>
      </c>
      <c r="B19" s="169"/>
      <c r="C19" s="170"/>
      <c r="D19" s="34"/>
      <c r="E19" s="35"/>
      <c r="F19" s="36"/>
      <c r="G19" s="73"/>
      <c r="H19" s="72"/>
      <c r="I19" s="74">
        <f>IF(H19=Tablas!$B$5,Tablas!$C$5,VLOOKUP(H19,Tablas!$B$5:$D$40,2,FALSE))</f>
        <v>1</v>
      </c>
      <c r="J19" s="71">
        <f>IF(I19=0,"",VLOOKUP(I19,Tablas!$C$5:$D$40,2,FALSE))</f>
        <v>0</v>
      </c>
      <c r="K19" s="37" t="str">
        <f t="shared" si="37"/>
        <v>0</v>
      </c>
      <c r="L19" s="38">
        <f t="shared" si="38"/>
        <v>0</v>
      </c>
      <c r="M19" s="38">
        <f t="shared" si="39"/>
        <v>0</v>
      </c>
      <c r="N19" s="38">
        <f t="shared" si="40"/>
        <v>0</v>
      </c>
      <c r="O19" s="38">
        <f t="shared" si="41"/>
        <v>0</v>
      </c>
      <c r="P19" s="38">
        <f t="shared" si="42"/>
        <v>0</v>
      </c>
      <c r="Q19" s="39">
        <v>1</v>
      </c>
      <c r="R19" s="40">
        <f t="shared" si="43"/>
        <v>0</v>
      </c>
      <c r="S19" s="39">
        <v>1</v>
      </c>
      <c r="T19" s="41">
        <f t="shared" si="44"/>
        <v>0</v>
      </c>
      <c r="U19" s="42">
        <f t="shared" si="45"/>
        <v>0</v>
      </c>
      <c r="V19" s="43">
        <f t="shared" si="46"/>
        <v>0</v>
      </c>
      <c r="W19" s="193">
        <f t="shared" si="32"/>
        <v>12</v>
      </c>
      <c r="X19" s="44">
        <f t="shared" si="47"/>
        <v>0</v>
      </c>
      <c r="Y19" s="45">
        <f t="shared" si="48"/>
        <v>0</v>
      </c>
      <c r="Z19" s="46" t="s">
        <v>0</v>
      </c>
      <c r="AA19" s="39">
        <v>1</v>
      </c>
      <c r="AB19" s="47">
        <f t="shared" si="49"/>
        <v>0</v>
      </c>
      <c r="AC19" s="39">
        <v>1</v>
      </c>
      <c r="AD19" s="47">
        <f t="shared" si="50"/>
        <v>0</v>
      </c>
      <c r="AE19" s="39">
        <v>1</v>
      </c>
      <c r="AF19" s="47">
        <f t="shared" si="51"/>
        <v>0</v>
      </c>
      <c r="AG19" s="188"/>
      <c r="AH19" s="194">
        <f t="shared" si="52"/>
        <v>3</v>
      </c>
      <c r="AI19" s="49">
        <f t="shared" si="53"/>
        <v>0</v>
      </c>
      <c r="AJ19" s="50">
        <f t="shared" si="54"/>
        <v>0</v>
      </c>
      <c r="AK19" s="188"/>
      <c r="AL19" s="194">
        <f t="shared" si="55"/>
        <v>3</v>
      </c>
      <c r="AM19" s="49">
        <f t="shared" si="56"/>
        <v>0</v>
      </c>
      <c r="AN19" s="50">
        <f t="shared" si="57"/>
        <v>0</v>
      </c>
      <c r="AO19" s="188"/>
      <c r="AP19" s="49">
        <f t="shared" si="58"/>
        <v>0</v>
      </c>
      <c r="AQ19" s="50">
        <f t="shared" si="59"/>
        <v>0</v>
      </c>
      <c r="AR19" s="188"/>
      <c r="AS19" s="49">
        <f t="shared" si="60"/>
        <v>0</v>
      </c>
      <c r="AT19" s="50">
        <f t="shared" si="61"/>
        <v>0</v>
      </c>
      <c r="AU19" s="62"/>
      <c r="AV19" s="49">
        <f t="shared" si="62"/>
        <v>0</v>
      </c>
      <c r="AW19" s="50">
        <f t="shared" si="63"/>
        <v>0</v>
      </c>
      <c r="AX19" s="188"/>
      <c r="AY19" s="49">
        <f t="shared" si="64"/>
        <v>0</v>
      </c>
      <c r="AZ19" s="50">
        <f t="shared" si="65"/>
        <v>0</v>
      </c>
      <c r="BA19" s="188"/>
      <c r="BB19" s="49">
        <f t="shared" si="66"/>
        <v>0</v>
      </c>
      <c r="BC19" s="50">
        <f t="shared" si="67"/>
        <v>0</v>
      </c>
      <c r="BD19" s="51">
        <f t="shared" si="68"/>
        <v>0</v>
      </c>
    </row>
    <row r="20" spans="1:56" hidden="1">
      <c r="A20" s="32">
        <v>17</v>
      </c>
      <c r="B20" s="169"/>
      <c r="C20" s="170"/>
      <c r="D20" s="34"/>
      <c r="E20" s="35"/>
      <c r="F20" s="36"/>
      <c r="G20" s="73"/>
      <c r="H20" s="72"/>
      <c r="I20" s="74">
        <f>IF(H20=Tablas!$B$5,Tablas!$C$5,VLOOKUP(H20,Tablas!$B$5:$D$40,2,FALSE))</f>
        <v>1</v>
      </c>
      <c r="J20" s="71">
        <f>IF(I20=0,"",VLOOKUP(I20,Tablas!$C$5:$D$40,2,FALSE))</f>
        <v>0</v>
      </c>
      <c r="K20" s="37" t="str">
        <f t="shared" si="37"/>
        <v>0</v>
      </c>
      <c r="L20" s="38">
        <f t="shared" si="38"/>
        <v>0</v>
      </c>
      <c r="M20" s="38">
        <f t="shared" si="39"/>
        <v>0</v>
      </c>
      <c r="N20" s="38">
        <f t="shared" si="40"/>
        <v>0</v>
      </c>
      <c r="O20" s="38">
        <f t="shared" si="41"/>
        <v>0</v>
      </c>
      <c r="P20" s="38">
        <f t="shared" si="42"/>
        <v>0</v>
      </c>
      <c r="Q20" s="39">
        <v>1</v>
      </c>
      <c r="R20" s="40">
        <f t="shared" si="43"/>
        <v>0</v>
      </c>
      <c r="S20" s="39">
        <v>1</v>
      </c>
      <c r="T20" s="41">
        <f t="shared" si="44"/>
        <v>0</v>
      </c>
      <c r="U20" s="42">
        <f t="shared" si="45"/>
        <v>0</v>
      </c>
      <c r="V20" s="43">
        <f t="shared" si="46"/>
        <v>0</v>
      </c>
      <c r="W20" s="193">
        <f t="shared" si="32"/>
        <v>12</v>
      </c>
      <c r="X20" s="44">
        <f t="shared" si="47"/>
        <v>0</v>
      </c>
      <c r="Y20" s="45">
        <f t="shared" si="48"/>
        <v>0</v>
      </c>
      <c r="Z20" s="46" t="s">
        <v>0</v>
      </c>
      <c r="AA20" s="39">
        <v>1</v>
      </c>
      <c r="AB20" s="47">
        <f t="shared" si="49"/>
        <v>0</v>
      </c>
      <c r="AC20" s="39">
        <v>1</v>
      </c>
      <c r="AD20" s="47">
        <f t="shared" si="50"/>
        <v>0</v>
      </c>
      <c r="AE20" s="39">
        <v>1</v>
      </c>
      <c r="AF20" s="47">
        <f t="shared" si="51"/>
        <v>0</v>
      </c>
      <c r="AG20" s="188"/>
      <c r="AH20" s="194">
        <f t="shared" si="52"/>
        <v>3</v>
      </c>
      <c r="AI20" s="49">
        <f t="shared" si="53"/>
        <v>0</v>
      </c>
      <c r="AJ20" s="50">
        <f t="shared" si="54"/>
        <v>0</v>
      </c>
      <c r="AK20" s="188"/>
      <c r="AL20" s="194">
        <f t="shared" si="55"/>
        <v>3</v>
      </c>
      <c r="AM20" s="49">
        <f t="shared" si="56"/>
        <v>0</v>
      </c>
      <c r="AN20" s="50">
        <f t="shared" si="57"/>
        <v>0</v>
      </c>
      <c r="AO20" s="188"/>
      <c r="AP20" s="49">
        <f t="shared" si="58"/>
        <v>0</v>
      </c>
      <c r="AQ20" s="50">
        <f t="shared" si="59"/>
        <v>0</v>
      </c>
      <c r="AR20" s="188"/>
      <c r="AS20" s="49">
        <f t="shared" si="60"/>
        <v>0</v>
      </c>
      <c r="AT20" s="50">
        <f t="shared" si="61"/>
        <v>0</v>
      </c>
      <c r="AU20" s="62"/>
      <c r="AV20" s="49">
        <f t="shared" si="62"/>
        <v>0</v>
      </c>
      <c r="AW20" s="50">
        <f t="shared" si="63"/>
        <v>0</v>
      </c>
      <c r="AX20" s="188"/>
      <c r="AY20" s="49">
        <f t="shared" si="64"/>
        <v>0</v>
      </c>
      <c r="AZ20" s="50">
        <f t="shared" si="65"/>
        <v>0</v>
      </c>
      <c r="BA20" s="188"/>
      <c r="BB20" s="49">
        <f t="shared" si="66"/>
        <v>0</v>
      </c>
      <c r="BC20" s="50">
        <f t="shared" si="67"/>
        <v>0</v>
      </c>
      <c r="BD20" s="51">
        <f t="shared" si="68"/>
        <v>0</v>
      </c>
    </row>
    <row r="21" spans="1:56" hidden="1">
      <c r="A21" s="32">
        <v>17</v>
      </c>
      <c r="B21" s="169"/>
      <c r="C21" s="170"/>
      <c r="D21" s="34"/>
      <c r="E21" s="35"/>
      <c r="F21" s="36"/>
      <c r="G21" s="73"/>
      <c r="H21" s="72"/>
      <c r="I21" s="74">
        <f>IF(H21=Tablas!$B$5,Tablas!$C$5,VLOOKUP(H21,Tablas!$B$5:$D$40,2,FALSE))</f>
        <v>1</v>
      </c>
      <c r="J21" s="71">
        <f>IF(I21=0,"",VLOOKUP(I21,Tablas!$C$5:$D$40,2,FALSE))</f>
        <v>0</v>
      </c>
      <c r="K21" s="37" t="str">
        <f t="shared" si="37"/>
        <v>0</v>
      </c>
      <c r="L21" s="38">
        <f t="shared" si="38"/>
        <v>0</v>
      </c>
      <c r="M21" s="38">
        <f t="shared" si="39"/>
        <v>0</v>
      </c>
      <c r="N21" s="38">
        <f t="shared" si="40"/>
        <v>0</v>
      </c>
      <c r="O21" s="38">
        <f t="shared" si="41"/>
        <v>0</v>
      </c>
      <c r="P21" s="38">
        <f t="shared" si="42"/>
        <v>0</v>
      </c>
      <c r="Q21" s="39">
        <v>1</v>
      </c>
      <c r="R21" s="40">
        <f t="shared" si="43"/>
        <v>0</v>
      </c>
      <c r="S21" s="39">
        <v>1</v>
      </c>
      <c r="T21" s="41">
        <f t="shared" si="44"/>
        <v>0</v>
      </c>
      <c r="U21" s="42">
        <f t="shared" si="45"/>
        <v>0</v>
      </c>
      <c r="V21" s="43">
        <f t="shared" si="46"/>
        <v>0</v>
      </c>
      <c r="W21" s="193">
        <f t="shared" si="32"/>
        <v>12</v>
      </c>
      <c r="X21" s="44">
        <f t="shared" si="47"/>
        <v>0</v>
      </c>
      <c r="Y21" s="45">
        <f t="shared" si="48"/>
        <v>0</v>
      </c>
      <c r="Z21" s="46" t="s">
        <v>0</v>
      </c>
      <c r="AA21" s="39">
        <v>1</v>
      </c>
      <c r="AB21" s="47">
        <f t="shared" si="49"/>
        <v>0</v>
      </c>
      <c r="AC21" s="39">
        <v>1</v>
      </c>
      <c r="AD21" s="47">
        <f t="shared" si="50"/>
        <v>0</v>
      </c>
      <c r="AE21" s="39">
        <v>1</v>
      </c>
      <c r="AF21" s="47">
        <f t="shared" si="51"/>
        <v>0</v>
      </c>
      <c r="AG21" s="188"/>
      <c r="AH21" s="194">
        <f t="shared" si="52"/>
        <v>3</v>
      </c>
      <c r="AI21" s="49">
        <f t="shared" si="53"/>
        <v>0</v>
      </c>
      <c r="AJ21" s="50">
        <f t="shared" si="54"/>
        <v>0</v>
      </c>
      <c r="AK21" s="188"/>
      <c r="AL21" s="194">
        <f t="shared" si="55"/>
        <v>3</v>
      </c>
      <c r="AM21" s="49">
        <f t="shared" si="56"/>
        <v>0</v>
      </c>
      <c r="AN21" s="50">
        <f t="shared" si="57"/>
        <v>0</v>
      </c>
      <c r="AO21" s="188"/>
      <c r="AP21" s="49">
        <f t="shared" si="58"/>
        <v>0</v>
      </c>
      <c r="AQ21" s="50">
        <f t="shared" si="59"/>
        <v>0</v>
      </c>
      <c r="AR21" s="188"/>
      <c r="AS21" s="49">
        <f t="shared" si="60"/>
        <v>0</v>
      </c>
      <c r="AT21" s="50">
        <f t="shared" si="61"/>
        <v>0</v>
      </c>
      <c r="AU21" s="62"/>
      <c r="AV21" s="49">
        <f t="shared" si="62"/>
        <v>0</v>
      </c>
      <c r="AW21" s="50">
        <f t="shared" si="63"/>
        <v>0</v>
      </c>
      <c r="AX21" s="188"/>
      <c r="AY21" s="49">
        <f t="shared" si="64"/>
        <v>0</v>
      </c>
      <c r="AZ21" s="50">
        <f t="shared" si="65"/>
        <v>0</v>
      </c>
      <c r="BA21" s="188"/>
      <c r="BB21" s="49">
        <f t="shared" si="66"/>
        <v>0</v>
      </c>
      <c r="BC21" s="50">
        <f t="shared" si="67"/>
        <v>0</v>
      </c>
      <c r="BD21" s="51">
        <f t="shared" si="68"/>
        <v>0</v>
      </c>
    </row>
    <row r="22" spans="1:56" hidden="1">
      <c r="A22" s="32">
        <v>17</v>
      </c>
      <c r="B22" s="169"/>
      <c r="C22" s="170"/>
      <c r="D22" s="34"/>
      <c r="E22" s="35"/>
      <c r="F22" s="36"/>
      <c r="G22" s="73"/>
      <c r="H22" s="72"/>
      <c r="I22" s="74">
        <f>IF(H22=Tablas!$B$5,Tablas!$C$5,VLOOKUP(H22,Tablas!$B$5:$D$40,2,FALSE))</f>
        <v>1</v>
      </c>
      <c r="J22" s="71">
        <f>IF(I22=0,"",VLOOKUP(I22,Tablas!$C$5:$D$40,2,FALSE))</f>
        <v>0</v>
      </c>
      <c r="K22" s="37" t="str">
        <f t="shared" si="37"/>
        <v>0</v>
      </c>
      <c r="L22" s="38">
        <f t="shared" si="38"/>
        <v>0</v>
      </c>
      <c r="M22" s="38">
        <f t="shared" si="39"/>
        <v>0</v>
      </c>
      <c r="N22" s="38">
        <f t="shared" si="40"/>
        <v>0</v>
      </c>
      <c r="O22" s="38">
        <f t="shared" si="41"/>
        <v>0</v>
      </c>
      <c r="P22" s="38">
        <f t="shared" si="42"/>
        <v>0</v>
      </c>
      <c r="Q22" s="39">
        <v>1</v>
      </c>
      <c r="R22" s="40">
        <f t="shared" si="43"/>
        <v>0</v>
      </c>
      <c r="S22" s="39">
        <v>1</v>
      </c>
      <c r="T22" s="41">
        <f t="shared" si="44"/>
        <v>0</v>
      </c>
      <c r="U22" s="42">
        <f t="shared" si="45"/>
        <v>0</v>
      </c>
      <c r="V22" s="43">
        <f t="shared" si="46"/>
        <v>0</v>
      </c>
      <c r="W22" s="193">
        <f t="shared" si="32"/>
        <v>12</v>
      </c>
      <c r="X22" s="44">
        <f t="shared" si="47"/>
        <v>0</v>
      </c>
      <c r="Y22" s="45">
        <f t="shared" si="48"/>
        <v>0</v>
      </c>
      <c r="Z22" s="46" t="s">
        <v>0</v>
      </c>
      <c r="AA22" s="39">
        <v>1</v>
      </c>
      <c r="AB22" s="47">
        <f t="shared" si="49"/>
        <v>0</v>
      </c>
      <c r="AC22" s="39">
        <v>1</v>
      </c>
      <c r="AD22" s="47">
        <f t="shared" si="50"/>
        <v>0</v>
      </c>
      <c r="AE22" s="39">
        <v>1</v>
      </c>
      <c r="AF22" s="47">
        <f t="shared" si="51"/>
        <v>0</v>
      </c>
      <c r="AG22" s="188"/>
      <c r="AH22" s="194">
        <f t="shared" si="52"/>
        <v>3</v>
      </c>
      <c r="AI22" s="49">
        <f t="shared" si="53"/>
        <v>0</v>
      </c>
      <c r="AJ22" s="50">
        <f t="shared" si="54"/>
        <v>0</v>
      </c>
      <c r="AK22" s="188"/>
      <c r="AL22" s="194">
        <f t="shared" si="55"/>
        <v>3</v>
      </c>
      <c r="AM22" s="49">
        <f t="shared" si="56"/>
        <v>0</v>
      </c>
      <c r="AN22" s="50">
        <f t="shared" si="57"/>
        <v>0</v>
      </c>
      <c r="AO22" s="188"/>
      <c r="AP22" s="49">
        <f t="shared" si="58"/>
        <v>0</v>
      </c>
      <c r="AQ22" s="50">
        <f t="shared" si="59"/>
        <v>0</v>
      </c>
      <c r="AR22" s="188"/>
      <c r="AS22" s="49">
        <f t="shared" si="60"/>
        <v>0</v>
      </c>
      <c r="AT22" s="50">
        <f t="shared" si="61"/>
        <v>0</v>
      </c>
      <c r="AU22" s="62"/>
      <c r="AV22" s="49">
        <f t="shared" si="62"/>
        <v>0</v>
      </c>
      <c r="AW22" s="50">
        <f t="shared" si="63"/>
        <v>0</v>
      </c>
      <c r="AX22" s="188"/>
      <c r="AY22" s="49">
        <f t="shared" si="64"/>
        <v>0</v>
      </c>
      <c r="AZ22" s="50">
        <f t="shared" si="65"/>
        <v>0</v>
      </c>
      <c r="BA22" s="188"/>
      <c r="BB22" s="49">
        <f t="shared" si="66"/>
        <v>0</v>
      </c>
      <c r="BC22" s="50">
        <f t="shared" si="67"/>
        <v>0</v>
      </c>
      <c r="BD22" s="51">
        <f t="shared" si="68"/>
        <v>0</v>
      </c>
    </row>
    <row r="23" spans="1:56" hidden="1">
      <c r="A23" s="32">
        <v>17</v>
      </c>
      <c r="B23" s="169"/>
      <c r="C23" s="170"/>
      <c r="D23" s="34"/>
      <c r="E23" s="35"/>
      <c r="F23" s="36"/>
      <c r="G23" s="73"/>
      <c r="H23" s="72"/>
      <c r="I23" s="74">
        <f>IF(H23=Tablas!$B$5,Tablas!$C$5,VLOOKUP(H23,Tablas!$B$5:$D$40,2,FALSE))</f>
        <v>1</v>
      </c>
      <c r="J23" s="71">
        <f>IF(I23=0,"",VLOOKUP(I23,Tablas!$C$5:$D$40,2,FALSE))</f>
        <v>0</v>
      </c>
      <c r="K23" s="37" t="str">
        <f t="shared" si="37"/>
        <v>0</v>
      </c>
      <c r="L23" s="38">
        <f t="shared" si="38"/>
        <v>0</v>
      </c>
      <c r="M23" s="38">
        <f t="shared" si="39"/>
        <v>0</v>
      </c>
      <c r="N23" s="38">
        <f t="shared" si="40"/>
        <v>0</v>
      </c>
      <c r="O23" s="38">
        <f t="shared" si="41"/>
        <v>0</v>
      </c>
      <c r="P23" s="38">
        <f t="shared" si="42"/>
        <v>0</v>
      </c>
      <c r="Q23" s="39">
        <v>1</v>
      </c>
      <c r="R23" s="40">
        <f t="shared" si="43"/>
        <v>0</v>
      </c>
      <c r="S23" s="39">
        <v>1</v>
      </c>
      <c r="T23" s="41">
        <f t="shared" si="44"/>
        <v>0</v>
      </c>
      <c r="U23" s="42">
        <f t="shared" si="45"/>
        <v>0</v>
      </c>
      <c r="V23" s="43">
        <f t="shared" si="46"/>
        <v>0</v>
      </c>
      <c r="W23" s="193">
        <f t="shared" si="32"/>
        <v>12</v>
      </c>
      <c r="X23" s="44">
        <f t="shared" si="47"/>
        <v>0</v>
      </c>
      <c r="Y23" s="45">
        <f t="shared" si="48"/>
        <v>0</v>
      </c>
      <c r="Z23" s="46" t="s">
        <v>0</v>
      </c>
      <c r="AA23" s="39">
        <v>1</v>
      </c>
      <c r="AB23" s="47">
        <f t="shared" si="49"/>
        <v>0</v>
      </c>
      <c r="AC23" s="39">
        <v>1</v>
      </c>
      <c r="AD23" s="47">
        <f t="shared" si="50"/>
        <v>0</v>
      </c>
      <c r="AE23" s="39">
        <v>1</v>
      </c>
      <c r="AF23" s="47">
        <f t="shared" si="51"/>
        <v>0</v>
      </c>
      <c r="AG23" s="188"/>
      <c r="AH23" s="194">
        <f t="shared" si="52"/>
        <v>3</v>
      </c>
      <c r="AI23" s="49">
        <f t="shared" si="53"/>
        <v>0</v>
      </c>
      <c r="AJ23" s="50">
        <f t="shared" si="54"/>
        <v>0</v>
      </c>
      <c r="AK23" s="188"/>
      <c r="AL23" s="194">
        <f t="shared" si="55"/>
        <v>3</v>
      </c>
      <c r="AM23" s="49">
        <f t="shared" si="56"/>
        <v>0</v>
      </c>
      <c r="AN23" s="50">
        <f t="shared" si="57"/>
        <v>0</v>
      </c>
      <c r="AO23" s="188"/>
      <c r="AP23" s="49">
        <f t="shared" si="58"/>
        <v>0</v>
      </c>
      <c r="AQ23" s="50">
        <f t="shared" si="59"/>
        <v>0</v>
      </c>
      <c r="AR23" s="188"/>
      <c r="AS23" s="49">
        <f t="shared" si="60"/>
        <v>0</v>
      </c>
      <c r="AT23" s="50">
        <f t="shared" si="61"/>
        <v>0</v>
      </c>
      <c r="AU23" s="62"/>
      <c r="AV23" s="49">
        <f t="shared" si="62"/>
        <v>0</v>
      </c>
      <c r="AW23" s="50">
        <f t="shared" si="63"/>
        <v>0</v>
      </c>
      <c r="AX23" s="188"/>
      <c r="AY23" s="49">
        <f t="shared" si="64"/>
        <v>0</v>
      </c>
      <c r="AZ23" s="50">
        <f t="shared" si="65"/>
        <v>0</v>
      </c>
      <c r="BA23" s="188"/>
      <c r="BB23" s="49">
        <f t="shared" si="66"/>
        <v>0</v>
      </c>
      <c r="BC23" s="50">
        <f t="shared" si="67"/>
        <v>0</v>
      </c>
      <c r="BD23" s="51">
        <f t="shared" si="68"/>
        <v>0</v>
      </c>
    </row>
    <row r="24" spans="1:56" hidden="1">
      <c r="A24" s="32">
        <v>17</v>
      </c>
      <c r="B24" s="169"/>
      <c r="C24" s="170"/>
      <c r="D24" s="34"/>
      <c r="E24" s="35"/>
      <c r="F24" s="36"/>
      <c r="G24" s="73"/>
      <c r="H24" s="72"/>
      <c r="I24" s="74">
        <f>IF(H24=Tablas!$B$5,Tablas!$C$5,VLOOKUP(H24,Tablas!$B$5:$D$40,2,FALSE))</f>
        <v>1</v>
      </c>
      <c r="J24" s="71">
        <f>IF(I24=0,"",VLOOKUP(I24,Tablas!$C$5:$D$40,2,FALSE))</f>
        <v>0</v>
      </c>
      <c r="K24" s="37" t="str">
        <f t="shared" si="37"/>
        <v>0</v>
      </c>
      <c r="L24" s="38">
        <f t="shared" si="38"/>
        <v>0</v>
      </c>
      <c r="M24" s="38">
        <f t="shared" si="39"/>
        <v>0</v>
      </c>
      <c r="N24" s="38">
        <f t="shared" si="40"/>
        <v>0</v>
      </c>
      <c r="O24" s="38">
        <f t="shared" si="41"/>
        <v>0</v>
      </c>
      <c r="P24" s="38">
        <f t="shared" si="42"/>
        <v>0</v>
      </c>
      <c r="Q24" s="39">
        <v>1</v>
      </c>
      <c r="R24" s="40">
        <f t="shared" si="43"/>
        <v>0</v>
      </c>
      <c r="S24" s="39">
        <v>1</v>
      </c>
      <c r="T24" s="41">
        <f t="shared" si="44"/>
        <v>0</v>
      </c>
      <c r="U24" s="42">
        <f t="shared" si="45"/>
        <v>0</v>
      </c>
      <c r="V24" s="43">
        <f t="shared" si="46"/>
        <v>0</v>
      </c>
      <c r="W24" s="193">
        <f t="shared" si="32"/>
        <v>12</v>
      </c>
      <c r="X24" s="44">
        <f t="shared" si="47"/>
        <v>0</v>
      </c>
      <c r="Y24" s="45">
        <f t="shared" si="48"/>
        <v>0</v>
      </c>
      <c r="Z24" s="46" t="s">
        <v>0</v>
      </c>
      <c r="AA24" s="39">
        <v>1</v>
      </c>
      <c r="AB24" s="47">
        <f t="shared" si="49"/>
        <v>0</v>
      </c>
      <c r="AC24" s="39">
        <v>1</v>
      </c>
      <c r="AD24" s="47">
        <f t="shared" si="50"/>
        <v>0</v>
      </c>
      <c r="AE24" s="39">
        <v>1</v>
      </c>
      <c r="AF24" s="47">
        <f t="shared" si="51"/>
        <v>0</v>
      </c>
      <c r="AG24" s="188"/>
      <c r="AH24" s="194">
        <f t="shared" si="52"/>
        <v>3</v>
      </c>
      <c r="AI24" s="49">
        <f t="shared" si="53"/>
        <v>0</v>
      </c>
      <c r="AJ24" s="50">
        <f t="shared" si="54"/>
        <v>0</v>
      </c>
      <c r="AK24" s="188"/>
      <c r="AL24" s="194">
        <f t="shared" si="55"/>
        <v>3</v>
      </c>
      <c r="AM24" s="49">
        <f t="shared" si="56"/>
        <v>0</v>
      </c>
      <c r="AN24" s="50">
        <f t="shared" si="57"/>
        <v>0</v>
      </c>
      <c r="AO24" s="188"/>
      <c r="AP24" s="49">
        <f t="shared" si="58"/>
        <v>0</v>
      </c>
      <c r="AQ24" s="50">
        <f t="shared" si="59"/>
        <v>0</v>
      </c>
      <c r="AR24" s="188"/>
      <c r="AS24" s="49">
        <f t="shared" si="60"/>
        <v>0</v>
      </c>
      <c r="AT24" s="50">
        <f t="shared" si="61"/>
        <v>0</v>
      </c>
      <c r="AU24" s="62"/>
      <c r="AV24" s="49">
        <f t="shared" si="62"/>
        <v>0</v>
      </c>
      <c r="AW24" s="50">
        <f t="shared" si="63"/>
        <v>0</v>
      </c>
      <c r="AX24" s="188"/>
      <c r="AY24" s="49">
        <f t="shared" si="64"/>
        <v>0</v>
      </c>
      <c r="AZ24" s="50">
        <f t="shared" si="65"/>
        <v>0</v>
      </c>
      <c r="BA24" s="188"/>
      <c r="BB24" s="49">
        <f t="shared" si="66"/>
        <v>0</v>
      </c>
      <c r="BC24" s="50">
        <f t="shared" si="67"/>
        <v>0</v>
      </c>
      <c r="BD24" s="51">
        <f t="shared" si="68"/>
        <v>0</v>
      </c>
    </row>
    <row r="25" spans="1:56" hidden="1">
      <c r="A25" s="32">
        <v>17</v>
      </c>
      <c r="B25" s="169"/>
      <c r="C25" s="170"/>
      <c r="D25" s="34"/>
      <c r="E25" s="35"/>
      <c r="F25" s="36"/>
      <c r="G25" s="73"/>
      <c r="H25" s="72"/>
      <c r="I25" s="74">
        <f>IF(H25=Tablas!$B$5,Tablas!$C$5,VLOOKUP(H25,Tablas!$B$5:$D$40,2,FALSE))</f>
        <v>1</v>
      </c>
      <c r="J25" s="71">
        <f>IF(I25=0,"",VLOOKUP(I25,Tablas!$C$5:$D$40,2,FALSE))</f>
        <v>0</v>
      </c>
      <c r="K25" s="37" t="str">
        <f t="shared" si="37"/>
        <v>0</v>
      </c>
      <c r="L25" s="38">
        <f t="shared" si="38"/>
        <v>0</v>
      </c>
      <c r="M25" s="38">
        <f t="shared" si="39"/>
        <v>0</v>
      </c>
      <c r="N25" s="38">
        <f t="shared" si="40"/>
        <v>0</v>
      </c>
      <c r="O25" s="38">
        <f t="shared" si="41"/>
        <v>0</v>
      </c>
      <c r="P25" s="38">
        <f t="shared" si="42"/>
        <v>0</v>
      </c>
      <c r="Q25" s="39">
        <v>1</v>
      </c>
      <c r="R25" s="40">
        <f t="shared" si="43"/>
        <v>0</v>
      </c>
      <c r="S25" s="39">
        <v>1</v>
      </c>
      <c r="T25" s="41">
        <f t="shared" si="44"/>
        <v>0</v>
      </c>
      <c r="U25" s="42">
        <f t="shared" si="45"/>
        <v>0</v>
      </c>
      <c r="V25" s="43">
        <f t="shared" si="46"/>
        <v>0</v>
      </c>
      <c r="W25" s="193">
        <f t="shared" si="32"/>
        <v>12</v>
      </c>
      <c r="X25" s="44">
        <f t="shared" si="47"/>
        <v>0</v>
      </c>
      <c r="Y25" s="45">
        <f t="shared" si="48"/>
        <v>0</v>
      </c>
      <c r="Z25" s="46" t="s">
        <v>0</v>
      </c>
      <c r="AA25" s="39">
        <v>1</v>
      </c>
      <c r="AB25" s="47">
        <f t="shared" si="49"/>
        <v>0</v>
      </c>
      <c r="AC25" s="39">
        <v>1</v>
      </c>
      <c r="AD25" s="47">
        <f t="shared" si="50"/>
        <v>0</v>
      </c>
      <c r="AE25" s="39">
        <v>1</v>
      </c>
      <c r="AF25" s="47">
        <f t="shared" si="51"/>
        <v>0</v>
      </c>
      <c r="AG25" s="188"/>
      <c r="AH25" s="194">
        <f t="shared" si="52"/>
        <v>3</v>
      </c>
      <c r="AI25" s="49">
        <f t="shared" si="53"/>
        <v>0</v>
      </c>
      <c r="AJ25" s="50">
        <f t="shared" si="54"/>
        <v>0</v>
      </c>
      <c r="AK25" s="188"/>
      <c r="AL25" s="194">
        <f t="shared" si="55"/>
        <v>3</v>
      </c>
      <c r="AM25" s="49">
        <f t="shared" si="56"/>
        <v>0</v>
      </c>
      <c r="AN25" s="50">
        <f t="shared" si="57"/>
        <v>0</v>
      </c>
      <c r="AO25" s="188"/>
      <c r="AP25" s="49">
        <f t="shared" si="58"/>
        <v>0</v>
      </c>
      <c r="AQ25" s="50">
        <f t="shared" si="59"/>
        <v>0</v>
      </c>
      <c r="AR25" s="188"/>
      <c r="AS25" s="49">
        <f t="shared" si="60"/>
        <v>0</v>
      </c>
      <c r="AT25" s="50">
        <f t="shared" si="61"/>
        <v>0</v>
      </c>
      <c r="AU25" s="62"/>
      <c r="AV25" s="49">
        <f t="shared" si="62"/>
        <v>0</v>
      </c>
      <c r="AW25" s="50">
        <f t="shared" si="63"/>
        <v>0</v>
      </c>
      <c r="AX25" s="188"/>
      <c r="AY25" s="49">
        <f t="shared" si="64"/>
        <v>0</v>
      </c>
      <c r="AZ25" s="50">
        <f t="shared" si="65"/>
        <v>0</v>
      </c>
      <c r="BA25" s="188"/>
      <c r="BB25" s="49">
        <f t="shared" si="66"/>
        <v>0</v>
      </c>
      <c r="BC25" s="50">
        <f t="shared" si="67"/>
        <v>0</v>
      </c>
      <c r="BD25" s="51">
        <f t="shared" si="68"/>
        <v>0</v>
      </c>
    </row>
    <row r="26" spans="1:56" hidden="1">
      <c r="A26" s="32">
        <v>17</v>
      </c>
      <c r="B26" s="169"/>
      <c r="C26" s="170"/>
      <c r="D26" s="34"/>
      <c r="E26" s="35"/>
      <c r="F26" s="36"/>
      <c r="G26" s="73"/>
      <c r="H26" s="72"/>
      <c r="I26" s="74">
        <f>IF(H26=Tablas!$B$5,Tablas!$C$5,VLOOKUP(H26,Tablas!$B$5:$D$40,2,FALSE))</f>
        <v>1</v>
      </c>
      <c r="J26" s="71">
        <f>IF(I26=0,"",VLOOKUP(I26,Tablas!$C$5:$D$40,2,FALSE))</f>
        <v>0</v>
      </c>
      <c r="K26" s="37" t="str">
        <f t="shared" si="37"/>
        <v>0</v>
      </c>
      <c r="L26" s="38">
        <f t="shared" si="38"/>
        <v>0</v>
      </c>
      <c r="M26" s="38">
        <f t="shared" si="39"/>
        <v>0</v>
      </c>
      <c r="N26" s="38">
        <f t="shared" si="40"/>
        <v>0</v>
      </c>
      <c r="O26" s="38">
        <f t="shared" si="41"/>
        <v>0</v>
      </c>
      <c r="P26" s="38">
        <f t="shared" si="42"/>
        <v>0</v>
      </c>
      <c r="Q26" s="39">
        <v>1</v>
      </c>
      <c r="R26" s="40">
        <f t="shared" si="43"/>
        <v>0</v>
      </c>
      <c r="S26" s="39">
        <v>1</v>
      </c>
      <c r="T26" s="41">
        <f t="shared" si="44"/>
        <v>0</v>
      </c>
      <c r="U26" s="42">
        <f t="shared" si="45"/>
        <v>0</v>
      </c>
      <c r="V26" s="43">
        <f t="shared" si="46"/>
        <v>0</v>
      </c>
      <c r="W26" s="193">
        <f t="shared" si="32"/>
        <v>12</v>
      </c>
      <c r="X26" s="44">
        <f t="shared" si="47"/>
        <v>0</v>
      </c>
      <c r="Y26" s="45">
        <f t="shared" si="48"/>
        <v>0</v>
      </c>
      <c r="Z26" s="46" t="s">
        <v>0</v>
      </c>
      <c r="AA26" s="39">
        <v>1</v>
      </c>
      <c r="AB26" s="47">
        <f t="shared" si="49"/>
        <v>0</v>
      </c>
      <c r="AC26" s="39">
        <v>1</v>
      </c>
      <c r="AD26" s="47">
        <f t="shared" si="50"/>
        <v>0</v>
      </c>
      <c r="AE26" s="39">
        <v>1</v>
      </c>
      <c r="AF26" s="47">
        <f t="shared" si="51"/>
        <v>0</v>
      </c>
      <c r="AG26" s="188"/>
      <c r="AH26" s="194">
        <f t="shared" si="52"/>
        <v>3</v>
      </c>
      <c r="AI26" s="49">
        <f t="shared" si="53"/>
        <v>0</v>
      </c>
      <c r="AJ26" s="50">
        <f t="shared" si="54"/>
        <v>0</v>
      </c>
      <c r="AK26" s="188"/>
      <c r="AL26" s="194">
        <f t="shared" si="55"/>
        <v>3</v>
      </c>
      <c r="AM26" s="49">
        <f t="shared" si="56"/>
        <v>0</v>
      </c>
      <c r="AN26" s="50">
        <f t="shared" si="57"/>
        <v>0</v>
      </c>
      <c r="AO26" s="188"/>
      <c r="AP26" s="49">
        <f t="shared" si="58"/>
        <v>0</v>
      </c>
      <c r="AQ26" s="50">
        <f t="shared" si="59"/>
        <v>0</v>
      </c>
      <c r="AR26" s="188"/>
      <c r="AS26" s="49">
        <f t="shared" si="60"/>
        <v>0</v>
      </c>
      <c r="AT26" s="50">
        <f t="shared" si="61"/>
        <v>0</v>
      </c>
      <c r="AU26" s="62"/>
      <c r="AV26" s="49">
        <f t="shared" si="62"/>
        <v>0</v>
      </c>
      <c r="AW26" s="50">
        <f t="shared" si="63"/>
        <v>0</v>
      </c>
      <c r="AX26" s="188"/>
      <c r="AY26" s="49">
        <f t="shared" si="64"/>
        <v>0</v>
      </c>
      <c r="AZ26" s="50">
        <f t="shared" si="65"/>
        <v>0</v>
      </c>
      <c r="BA26" s="188"/>
      <c r="BB26" s="49">
        <f t="shared" si="66"/>
        <v>0</v>
      </c>
      <c r="BC26" s="50">
        <f t="shared" si="67"/>
        <v>0</v>
      </c>
      <c r="BD26" s="51">
        <f t="shared" si="68"/>
        <v>0</v>
      </c>
    </row>
    <row r="27" spans="1:56" hidden="1">
      <c r="A27" s="32">
        <v>17</v>
      </c>
      <c r="B27" s="169"/>
      <c r="C27" s="170"/>
      <c r="D27" s="34"/>
      <c r="E27" s="35"/>
      <c r="F27" s="36"/>
      <c r="G27" s="73"/>
      <c r="H27" s="72"/>
      <c r="I27" s="74">
        <f>IF(H27=Tablas!$B$5,Tablas!$C$5,VLOOKUP(H27,Tablas!$B$5:$D$40,2,FALSE))</f>
        <v>1</v>
      </c>
      <c r="J27" s="71">
        <f>IF(I27=0,"",VLOOKUP(I27,Tablas!$C$5:$D$40,2,FALSE))</f>
        <v>0</v>
      </c>
      <c r="K27" s="37" t="str">
        <f t="shared" ref="K27:K42" si="69">IF(G27=0,"0",F27/G27)</f>
        <v>0</v>
      </c>
      <c r="L27" s="38">
        <f t="shared" si="38"/>
        <v>0</v>
      </c>
      <c r="M27" s="38">
        <f t="shared" si="39"/>
        <v>0</v>
      </c>
      <c r="N27" s="38">
        <f t="shared" si="40"/>
        <v>0</v>
      </c>
      <c r="O27" s="38">
        <f t="shared" si="41"/>
        <v>0</v>
      </c>
      <c r="P27" s="38">
        <f t="shared" si="42"/>
        <v>0</v>
      </c>
      <c r="Q27" s="39">
        <v>1</v>
      </c>
      <c r="R27" s="40">
        <f t="shared" si="43"/>
        <v>0</v>
      </c>
      <c r="S27" s="39">
        <v>1</v>
      </c>
      <c r="T27" s="41">
        <f t="shared" si="44"/>
        <v>0</v>
      </c>
      <c r="U27" s="42">
        <f t="shared" ref="U27:U42" si="70">SUM(+L27+M27+N27+O27+P27+R27+T27)</f>
        <v>0</v>
      </c>
      <c r="V27" s="43">
        <f t="shared" ref="V27:V42" si="71">+U27*4.345</f>
        <v>0</v>
      </c>
      <c r="W27" s="193">
        <f t="shared" si="32"/>
        <v>12</v>
      </c>
      <c r="X27" s="44">
        <f t="shared" ref="X27:X42" si="72">IF(V27="","",$X$4*V27)</f>
        <v>0</v>
      </c>
      <c r="Y27" s="45">
        <f t="shared" ref="Y27:Y42" si="73">ROUND(J27/4.3452380952381,1)</f>
        <v>0</v>
      </c>
      <c r="Z27" s="46" t="s">
        <v>0</v>
      </c>
      <c r="AA27" s="39">
        <v>1</v>
      </c>
      <c r="AB27" s="47">
        <f t="shared" ref="AB27:AB42" si="74">+IF($Z27="M",$U27,IF($Z27="MT",$U27/2,IF(Z27="MN",$U27/2,IF($Z27="MTN",$U27/3,0))))*AA27</f>
        <v>0</v>
      </c>
      <c r="AC27" s="39">
        <v>1</v>
      </c>
      <c r="AD27" s="47">
        <f t="shared" ref="AD27:AD42" si="75">+IF($Z27="T",$U27,IF($Z27="MT",$U27/2,IF($Z27="TN",$U27/2,IF($Z27="MTN",$U27/3,0))))*AC27</f>
        <v>0</v>
      </c>
      <c r="AE27" s="39">
        <v>1</v>
      </c>
      <c r="AF27" s="47">
        <f t="shared" ref="AF27:AF42" si="76">+IF($Z27="N",$U27,IF($Z27="MN",$U27/2,IF($Z27="TN",$U27/2,IF($Z27="MTN",$U27/3,0))))*AE27</f>
        <v>0</v>
      </c>
      <c r="AG27" s="188"/>
      <c r="AH27" s="194">
        <f t="shared" si="52"/>
        <v>3</v>
      </c>
      <c r="AI27" s="49">
        <f t="shared" si="53"/>
        <v>0</v>
      </c>
      <c r="AJ27" s="50">
        <f t="shared" si="54"/>
        <v>0</v>
      </c>
      <c r="AK27" s="188"/>
      <c r="AL27" s="194">
        <f t="shared" si="55"/>
        <v>3</v>
      </c>
      <c r="AM27" s="49">
        <f t="shared" si="56"/>
        <v>0</v>
      </c>
      <c r="AN27" s="50">
        <f t="shared" si="57"/>
        <v>0</v>
      </c>
      <c r="AO27" s="188"/>
      <c r="AP27" s="49">
        <f t="shared" si="58"/>
        <v>0</v>
      </c>
      <c r="AQ27" s="50">
        <f t="shared" si="59"/>
        <v>0</v>
      </c>
      <c r="AR27" s="188"/>
      <c r="AS27" s="49">
        <f t="shared" si="60"/>
        <v>0</v>
      </c>
      <c r="AT27" s="50">
        <f t="shared" si="61"/>
        <v>0</v>
      </c>
      <c r="AU27" s="62"/>
      <c r="AV27" s="49">
        <f t="shared" si="62"/>
        <v>0</v>
      </c>
      <c r="AW27" s="50">
        <f t="shared" si="63"/>
        <v>0</v>
      </c>
      <c r="AX27" s="188"/>
      <c r="AY27" s="49">
        <f t="shared" si="64"/>
        <v>0</v>
      </c>
      <c r="AZ27" s="50">
        <f t="shared" si="65"/>
        <v>0</v>
      </c>
      <c r="BA27" s="188"/>
      <c r="BB27" s="49">
        <f t="shared" si="66"/>
        <v>0</v>
      </c>
      <c r="BC27" s="50">
        <f t="shared" si="67"/>
        <v>0</v>
      </c>
      <c r="BD27" s="51">
        <f t="shared" ref="BD27:BD42" si="77">+AJ27+AN27+AQ27+AT27+AW27+AZ27+BC27</f>
        <v>0</v>
      </c>
    </row>
    <row r="28" spans="1:56" hidden="1">
      <c r="A28" s="32">
        <v>17</v>
      </c>
      <c r="B28" s="169"/>
      <c r="C28" s="170"/>
      <c r="D28" s="34"/>
      <c r="E28" s="35"/>
      <c r="F28" s="36"/>
      <c r="G28" s="73"/>
      <c r="H28" s="72"/>
      <c r="I28" s="74">
        <f>IF(H28=Tablas!$B$5,Tablas!$C$5,VLOOKUP(H28,Tablas!$B$5:$D$40,2,FALSE))</f>
        <v>1</v>
      </c>
      <c r="J28" s="71">
        <f>IF(I28=0,"",VLOOKUP(I28,Tablas!$C$5:$D$40,2,FALSE))</f>
        <v>0</v>
      </c>
      <c r="K28" s="37" t="str">
        <f t="shared" si="69"/>
        <v>0</v>
      </c>
      <c r="L28" s="38">
        <f t="shared" si="38"/>
        <v>0</v>
      </c>
      <c r="M28" s="38">
        <f t="shared" si="39"/>
        <v>0</v>
      </c>
      <c r="N28" s="38">
        <f t="shared" si="40"/>
        <v>0</v>
      </c>
      <c r="O28" s="38">
        <f t="shared" si="41"/>
        <v>0</v>
      </c>
      <c r="P28" s="38">
        <f t="shared" si="42"/>
        <v>0</v>
      </c>
      <c r="Q28" s="39">
        <v>1</v>
      </c>
      <c r="R28" s="40">
        <f t="shared" si="43"/>
        <v>0</v>
      </c>
      <c r="S28" s="39">
        <v>1</v>
      </c>
      <c r="T28" s="41">
        <f t="shared" si="44"/>
        <v>0</v>
      </c>
      <c r="U28" s="42">
        <f t="shared" si="70"/>
        <v>0</v>
      </c>
      <c r="V28" s="43">
        <f t="shared" si="71"/>
        <v>0</v>
      </c>
      <c r="W28" s="193">
        <f t="shared" si="32"/>
        <v>12</v>
      </c>
      <c r="X28" s="44">
        <f t="shared" si="72"/>
        <v>0</v>
      </c>
      <c r="Y28" s="45">
        <f t="shared" si="73"/>
        <v>0</v>
      </c>
      <c r="Z28" s="46" t="s">
        <v>0</v>
      </c>
      <c r="AA28" s="39">
        <v>1</v>
      </c>
      <c r="AB28" s="47">
        <f t="shared" si="74"/>
        <v>0</v>
      </c>
      <c r="AC28" s="39">
        <v>1</v>
      </c>
      <c r="AD28" s="47">
        <f t="shared" si="75"/>
        <v>0</v>
      </c>
      <c r="AE28" s="39">
        <v>1</v>
      </c>
      <c r="AF28" s="47">
        <f t="shared" si="76"/>
        <v>0</v>
      </c>
      <c r="AG28" s="188"/>
      <c r="AH28" s="194">
        <f t="shared" si="52"/>
        <v>3</v>
      </c>
      <c r="AI28" s="49">
        <f t="shared" si="53"/>
        <v>0</v>
      </c>
      <c r="AJ28" s="50">
        <f t="shared" si="54"/>
        <v>0</v>
      </c>
      <c r="AK28" s="188"/>
      <c r="AL28" s="194">
        <f t="shared" si="55"/>
        <v>3</v>
      </c>
      <c r="AM28" s="49">
        <f t="shared" si="56"/>
        <v>0</v>
      </c>
      <c r="AN28" s="50">
        <f t="shared" si="57"/>
        <v>0</v>
      </c>
      <c r="AO28" s="188"/>
      <c r="AP28" s="49">
        <f t="shared" si="58"/>
        <v>0</v>
      </c>
      <c r="AQ28" s="50">
        <f t="shared" si="59"/>
        <v>0</v>
      </c>
      <c r="AR28" s="188"/>
      <c r="AS28" s="49">
        <f t="shared" si="60"/>
        <v>0</v>
      </c>
      <c r="AT28" s="50">
        <f t="shared" si="61"/>
        <v>0</v>
      </c>
      <c r="AU28" s="62"/>
      <c r="AV28" s="49">
        <f t="shared" si="62"/>
        <v>0</v>
      </c>
      <c r="AW28" s="50">
        <f t="shared" si="63"/>
        <v>0</v>
      </c>
      <c r="AX28" s="188"/>
      <c r="AY28" s="49">
        <f t="shared" si="64"/>
        <v>0</v>
      </c>
      <c r="AZ28" s="50">
        <f t="shared" si="65"/>
        <v>0</v>
      </c>
      <c r="BA28" s="188"/>
      <c r="BB28" s="49">
        <f t="shared" si="66"/>
        <v>0</v>
      </c>
      <c r="BC28" s="50">
        <f t="shared" si="67"/>
        <v>0</v>
      </c>
      <c r="BD28" s="51">
        <f t="shared" si="77"/>
        <v>0</v>
      </c>
    </row>
    <row r="29" spans="1:56" hidden="1">
      <c r="A29" s="32">
        <v>17</v>
      </c>
      <c r="B29" s="169"/>
      <c r="C29" s="170"/>
      <c r="D29" s="34"/>
      <c r="E29" s="35"/>
      <c r="F29" s="36"/>
      <c r="G29" s="73"/>
      <c r="H29" s="72"/>
      <c r="I29" s="74">
        <f>IF(H29=Tablas!$B$5,Tablas!$C$5,VLOOKUP(H29,Tablas!$B$5:$D$40,2,FALSE))</f>
        <v>1</v>
      </c>
      <c r="J29" s="71">
        <f>IF(I29=0,"",VLOOKUP(I29,Tablas!$C$5:$D$40,2,FALSE))</f>
        <v>0</v>
      </c>
      <c r="K29" s="37" t="str">
        <f t="shared" si="69"/>
        <v>0</v>
      </c>
      <c r="L29" s="38">
        <f t="shared" si="38"/>
        <v>0</v>
      </c>
      <c r="M29" s="38">
        <f t="shared" si="39"/>
        <v>0</v>
      </c>
      <c r="N29" s="38">
        <f t="shared" si="40"/>
        <v>0</v>
      </c>
      <c r="O29" s="38">
        <f t="shared" si="41"/>
        <v>0</v>
      </c>
      <c r="P29" s="38">
        <f t="shared" si="42"/>
        <v>0</v>
      </c>
      <c r="Q29" s="39">
        <v>1</v>
      </c>
      <c r="R29" s="40">
        <f t="shared" si="43"/>
        <v>0</v>
      </c>
      <c r="S29" s="39">
        <v>1</v>
      </c>
      <c r="T29" s="41">
        <f t="shared" si="44"/>
        <v>0</v>
      </c>
      <c r="U29" s="42">
        <f t="shared" si="70"/>
        <v>0</v>
      </c>
      <c r="V29" s="43">
        <f t="shared" si="71"/>
        <v>0</v>
      </c>
      <c r="W29" s="193">
        <f t="shared" si="32"/>
        <v>12</v>
      </c>
      <c r="X29" s="44">
        <f t="shared" si="72"/>
        <v>0</v>
      </c>
      <c r="Y29" s="45">
        <f t="shared" si="73"/>
        <v>0</v>
      </c>
      <c r="Z29" s="46" t="s">
        <v>0</v>
      </c>
      <c r="AA29" s="39">
        <v>1</v>
      </c>
      <c r="AB29" s="47">
        <f t="shared" si="74"/>
        <v>0</v>
      </c>
      <c r="AC29" s="39">
        <v>1</v>
      </c>
      <c r="AD29" s="47">
        <f t="shared" si="75"/>
        <v>0</v>
      </c>
      <c r="AE29" s="39">
        <v>1</v>
      </c>
      <c r="AF29" s="47">
        <f t="shared" si="76"/>
        <v>0</v>
      </c>
      <c r="AG29" s="188"/>
      <c r="AH29" s="194">
        <f t="shared" si="52"/>
        <v>3</v>
      </c>
      <c r="AI29" s="49">
        <f t="shared" si="53"/>
        <v>0</v>
      </c>
      <c r="AJ29" s="50">
        <f t="shared" si="54"/>
        <v>0</v>
      </c>
      <c r="AK29" s="188"/>
      <c r="AL29" s="194">
        <f t="shared" si="55"/>
        <v>3</v>
      </c>
      <c r="AM29" s="49">
        <f t="shared" si="56"/>
        <v>0</v>
      </c>
      <c r="AN29" s="50">
        <f t="shared" si="57"/>
        <v>0</v>
      </c>
      <c r="AO29" s="188"/>
      <c r="AP29" s="49">
        <f t="shared" si="58"/>
        <v>0</v>
      </c>
      <c r="AQ29" s="50">
        <f t="shared" si="59"/>
        <v>0</v>
      </c>
      <c r="AR29" s="188"/>
      <c r="AS29" s="49">
        <f t="shared" si="60"/>
        <v>0</v>
      </c>
      <c r="AT29" s="50">
        <f t="shared" si="61"/>
        <v>0</v>
      </c>
      <c r="AU29" s="62"/>
      <c r="AV29" s="49">
        <f t="shared" si="62"/>
        <v>0</v>
      </c>
      <c r="AW29" s="50">
        <f t="shared" si="63"/>
        <v>0</v>
      </c>
      <c r="AX29" s="188"/>
      <c r="AY29" s="49">
        <f t="shared" si="64"/>
        <v>0</v>
      </c>
      <c r="AZ29" s="50">
        <f t="shared" si="65"/>
        <v>0</v>
      </c>
      <c r="BA29" s="188"/>
      <c r="BB29" s="49">
        <f t="shared" si="66"/>
        <v>0</v>
      </c>
      <c r="BC29" s="50">
        <f t="shared" si="67"/>
        <v>0</v>
      </c>
      <c r="BD29" s="51">
        <f t="shared" si="77"/>
        <v>0</v>
      </c>
    </row>
    <row r="30" spans="1:56" hidden="1">
      <c r="A30" s="32">
        <v>17</v>
      </c>
      <c r="B30" s="169"/>
      <c r="C30" s="170"/>
      <c r="D30" s="34"/>
      <c r="E30" s="35"/>
      <c r="F30" s="36"/>
      <c r="G30" s="73"/>
      <c r="H30" s="72"/>
      <c r="I30" s="74">
        <f>IF(H30=Tablas!$B$5,Tablas!$C$5,VLOOKUP(H30,Tablas!$B$5:$D$40,2,FALSE))</f>
        <v>1</v>
      </c>
      <c r="J30" s="71">
        <f>IF(I30=0,"",VLOOKUP(I30,Tablas!$C$5:$D$40,2,FALSE))</f>
        <v>0</v>
      </c>
      <c r="K30" s="37" t="str">
        <f t="shared" si="69"/>
        <v>0</v>
      </c>
      <c r="L30" s="38">
        <f t="shared" si="38"/>
        <v>0</v>
      </c>
      <c r="M30" s="38">
        <f t="shared" si="39"/>
        <v>0</v>
      </c>
      <c r="N30" s="38">
        <f t="shared" si="40"/>
        <v>0</v>
      </c>
      <c r="O30" s="38">
        <f t="shared" si="41"/>
        <v>0</v>
      </c>
      <c r="P30" s="38">
        <f t="shared" si="42"/>
        <v>0</v>
      </c>
      <c r="Q30" s="39">
        <v>1</v>
      </c>
      <c r="R30" s="40">
        <f t="shared" si="43"/>
        <v>0</v>
      </c>
      <c r="S30" s="39">
        <v>1</v>
      </c>
      <c r="T30" s="41">
        <f t="shared" si="44"/>
        <v>0</v>
      </c>
      <c r="U30" s="42">
        <f t="shared" si="70"/>
        <v>0</v>
      </c>
      <c r="V30" s="43">
        <f t="shared" si="71"/>
        <v>0</v>
      </c>
      <c r="W30" s="193">
        <f t="shared" si="32"/>
        <v>12</v>
      </c>
      <c r="X30" s="44">
        <f t="shared" si="72"/>
        <v>0</v>
      </c>
      <c r="Y30" s="45">
        <f t="shared" si="73"/>
        <v>0</v>
      </c>
      <c r="Z30" s="46" t="s">
        <v>0</v>
      </c>
      <c r="AA30" s="39">
        <v>1</v>
      </c>
      <c r="AB30" s="47">
        <f t="shared" si="74"/>
        <v>0</v>
      </c>
      <c r="AC30" s="39">
        <v>1</v>
      </c>
      <c r="AD30" s="47">
        <f t="shared" si="75"/>
        <v>0</v>
      </c>
      <c r="AE30" s="39">
        <v>1</v>
      </c>
      <c r="AF30" s="47">
        <f t="shared" si="76"/>
        <v>0</v>
      </c>
      <c r="AG30" s="188"/>
      <c r="AH30" s="194">
        <f t="shared" si="52"/>
        <v>3</v>
      </c>
      <c r="AI30" s="49">
        <f t="shared" si="53"/>
        <v>0</v>
      </c>
      <c r="AJ30" s="50">
        <f t="shared" si="54"/>
        <v>0</v>
      </c>
      <c r="AK30" s="188"/>
      <c r="AL30" s="194">
        <f t="shared" si="55"/>
        <v>3</v>
      </c>
      <c r="AM30" s="49">
        <f t="shared" si="56"/>
        <v>0</v>
      </c>
      <c r="AN30" s="50">
        <f t="shared" si="57"/>
        <v>0</v>
      </c>
      <c r="AO30" s="188"/>
      <c r="AP30" s="49">
        <f t="shared" si="58"/>
        <v>0</v>
      </c>
      <c r="AQ30" s="50">
        <f t="shared" si="59"/>
        <v>0</v>
      </c>
      <c r="AR30" s="188"/>
      <c r="AS30" s="49">
        <f t="shared" si="60"/>
        <v>0</v>
      </c>
      <c r="AT30" s="50">
        <f t="shared" si="61"/>
        <v>0</v>
      </c>
      <c r="AU30" s="62"/>
      <c r="AV30" s="49">
        <f t="shared" si="62"/>
        <v>0</v>
      </c>
      <c r="AW30" s="50">
        <f t="shared" si="63"/>
        <v>0</v>
      </c>
      <c r="AX30" s="188"/>
      <c r="AY30" s="49">
        <f t="shared" si="64"/>
        <v>0</v>
      </c>
      <c r="AZ30" s="50">
        <f t="shared" si="65"/>
        <v>0</v>
      </c>
      <c r="BA30" s="188"/>
      <c r="BB30" s="49">
        <f t="shared" si="66"/>
        <v>0</v>
      </c>
      <c r="BC30" s="50">
        <f t="shared" si="67"/>
        <v>0</v>
      </c>
      <c r="BD30" s="51">
        <f t="shared" si="77"/>
        <v>0</v>
      </c>
    </row>
    <row r="31" spans="1:56" hidden="1">
      <c r="A31" s="32">
        <v>17</v>
      </c>
      <c r="B31" s="169"/>
      <c r="C31" s="170"/>
      <c r="D31" s="34"/>
      <c r="E31" s="35"/>
      <c r="F31" s="36"/>
      <c r="G31" s="73"/>
      <c r="H31" s="72"/>
      <c r="I31" s="74">
        <f>IF(H31=Tablas!$B$5,Tablas!$C$5,VLOOKUP(H31,Tablas!$B$5:$D$40,2,FALSE))</f>
        <v>1</v>
      </c>
      <c r="J31" s="71">
        <f>IF(I31=0,"",VLOOKUP(I31,Tablas!$C$5:$D$40,2,FALSE))</f>
        <v>0</v>
      </c>
      <c r="K31" s="37" t="str">
        <f t="shared" si="69"/>
        <v>0</v>
      </c>
      <c r="L31" s="38">
        <f t="shared" si="38"/>
        <v>0</v>
      </c>
      <c r="M31" s="38">
        <f t="shared" si="39"/>
        <v>0</v>
      </c>
      <c r="N31" s="38">
        <f t="shared" si="40"/>
        <v>0</v>
      </c>
      <c r="O31" s="38">
        <f t="shared" si="41"/>
        <v>0</v>
      </c>
      <c r="P31" s="38">
        <f t="shared" si="42"/>
        <v>0</v>
      </c>
      <c r="Q31" s="39">
        <v>1</v>
      </c>
      <c r="R31" s="40">
        <f t="shared" si="43"/>
        <v>0</v>
      </c>
      <c r="S31" s="39">
        <v>1</v>
      </c>
      <c r="T31" s="41">
        <f t="shared" si="44"/>
        <v>0</v>
      </c>
      <c r="U31" s="42">
        <f t="shared" si="70"/>
        <v>0</v>
      </c>
      <c r="V31" s="43">
        <f t="shared" si="71"/>
        <v>0</v>
      </c>
      <c r="W31" s="193">
        <f t="shared" si="32"/>
        <v>12</v>
      </c>
      <c r="X31" s="44">
        <f t="shared" si="72"/>
        <v>0</v>
      </c>
      <c r="Y31" s="45">
        <f t="shared" si="73"/>
        <v>0</v>
      </c>
      <c r="Z31" s="46" t="s">
        <v>0</v>
      </c>
      <c r="AA31" s="39">
        <v>1</v>
      </c>
      <c r="AB31" s="47">
        <f t="shared" si="74"/>
        <v>0</v>
      </c>
      <c r="AC31" s="39">
        <v>1</v>
      </c>
      <c r="AD31" s="47">
        <f t="shared" si="75"/>
        <v>0</v>
      </c>
      <c r="AE31" s="39">
        <v>1</v>
      </c>
      <c r="AF31" s="47">
        <f t="shared" si="76"/>
        <v>0</v>
      </c>
      <c r="AG31" s="188"/>
      <c r="AH31" s="194">
        <f t="shared" si="52"/>
        <v>3</v>
      </c>
      <c r="AI31" s="49">
        <f t="shared" si="53"/>
        <v>0</v>
      </c>
      <c r="AJ31" s="50">
        <f t="shared" si="54"/>
        <v>0</v>
      </c>
      <c r="AK31" s="188"/>
      <c r="AL31" s="194">
        <f t="shared" si="55"/>
        <v>3</v>
      </c>
      <c r="AM31" s="49">
        <f t="shared" si="56"/>
        <v>0</v>
      </c>
      <c r="AN31" s="50">
        <f t="shared" si="57"/>
        <v>0</v>
      </c>
      <c r="AO31" s="188"/>
      <c r="AP31" s="49">
        <f t="shared" si="58"/>
        <v>0</v>
      </c>
      <c r="AQ31" s="50">
        <f t="shared" si="59"/>
        <v>0</v>
      </c>
      <c r="AR31" s="188"/>
      <c r="AS31" s="49">
        <f t="shared" si="60"/>
        <v>0</v>
      </c>
      <c r="AT31" s="50">
        <f t="shared" si="61"/>
        <v>0</v>
      </c>
      <c r="AU31" s="62"/>
      <c r="AV31" s="49">
        <f t="shared" si="62"/>
        <v>0</v>
      </c>
      <c r="AW31" s="50">
        <f t="shared" si="63"/>
        <v>0</v>
      </c>
      <c r="AX31" s="188"/>
      <c r="AY31" s="49">
        <f t="shared" si="64"/>
        <v>0</v>
      </c>
      <c r="AZ31" s="50">
        <f t="shared" si="65"/>
        <v>0</v>
      </c>
      <c r="BA31" s="188"/>
      <c r="BB31" s="49">
        <f t="shared" si="66"/>
        <v>0</v>
      </c>
      <c r="BC31" s="50">
        <f t="shared" si="67"/>
        <v>0</v>
      </c>
      <c r="BD31" s="51">
        <f t="shared" si="77"/>
        <v>0</v>
      </c>
    </row>
    <row r="32" spans="1:56" hidden="1">
      <c r="A32" s="32">
        <v>17</v>
      </c>
      <c r="B32" s="169"/>
      <c r="C32" s="170"/>
      <c r="D32" s="34"/>
      <c r="E32" s="35"/>
      <c r="F32" s="36"/>
      <c r="G32" s="73"/>
      <c r="H32" s="72"/>
      <c r="I32" s="74">
        <f>IF(H32=Tablas!$B$5,Tablas!$C$5,VLOOKUP(H32,Tablas!$B$5:$D$40,2,FALSE))</f>
        <v>1</v>
      </c>
      <c r="J32" s="71">
        <f>IF(I32=0,"",VLOOKUP(I32,Tablas!$C$5:$D$40,2,FALSE))</f>
        <v>0</v>
      </c>
      <c r="K32" s="37" t="str">
        <f t="shared" si="69"/>
        <v>0</v>
      </c>
      <c r="L32" s="38">
        <f t="shared" si="38"/>
        <v>0</v>
      </c>
      <c r="M32" s="38">
        <f t="shared" si="39"/>
        <v>0</v>
      </c>
      <c r="N32" s="38">
        <f t="shared" si="40"/>
        <v>0</v>
      </c>
      <c r="O32" s="38">
        <f t="shared" si="41"/>
        <v>0</v>
      </c>
      <c r="P32" s="38">
        <f t="shared" si="42"/>
        <v>0</v>
      </c>
      <c r="Q32" s="39">
        <v>1</v>
      </c>
      <c r="R32" s="40">
        <f t="shared" si="43"/>
        <v>0</v>
      </c>
      <c r="S32" s="39">
        <v>1</v>
      </c>
      <c r="T32" s="41">
        <f t="shared" si="44"/>
        <v>0</v>
      </c>
      <c r="U32" s="42">
        <f t="shared" si="70"/>
        <v>0</v>
      </c>
      <c r="V32" s="43">
        <f t="shared" si="71"/>
        <v>0</v>
      </c>
      <c r="W32" s="193">
        <f t="shared" si="32"/>
        <v>12</v>
      </c>
      <c r="X32" s="44">
        <f t="shared" si="72"/>
        <v>0</v>
      </c>
      <c r="Y32" s="45">
        <f t="shared" si="73"/>
        <v>0</v>
      </c>
      <c r="Z32" s="46" t="s">
        <v>0</v>
      </c>
      <c r="AA32" s="39">
        <v>1</v>
      </c>
      <c r="AB32" s="47">
        <f t="shared" si="74"/>
        <v>0</v>
      </c>
      <c r="AC32" s="39">
        <v>1</v>
      </c>
      <c r="AD32" s="47">
        <f t="shared" si="75"/>
        <v>0</v>
      </c>
      <c r="AE32" s="39">
        <v>1</v>
      </c>
      <c r="AF32" s="47">
        <f t="shared" si="76"/>
        <v>0</v>
      </c>
      <c r="AG32" s="188"/>
      <c r="AH32" s="194">
        <f t="shared" si="52"/>
        <v>3</v>
      </c>
      <c r="AI32" s="49">
        <f t="shared" si="53"/>
        <v>0</v>
      </c>
      <c r="AJ32" s="50">
        <f t="shared" si="54"/>
        <v>0</v>
      </c>
      <c r="AK32" s="188"/>
      <c r="AL32" s="194">
        <f t="shared" si="55"/>
        <v>3</v>
      </c>
      <c r="AM32" s="49">
        <f t="shared" si="56"/>
        <v>0</v>
      </c>
      <c r="AN32" s="50">
        <f t="shared" si="57"/>
        <v>0</v>
      </c>
      <c r="AO32" s="188"/>
      <c r="AP32" s="49">
        <f t="shared" si="58"/>
        <v>0</v>
      </c>
      <c r="AQ32" s="50">
        <f t="shared" si="59"/>
        <v>0</v>
      </c>
      <c r="AR32" s="188"/>
      <c r="AS32" s="49">
        <f t="shared" si="60"/>
        <v>0</v>
      </c>
      <c r="AT32" s="50">
        <f t="shared" si="61"/>
        <v>0</v>
      </c>
      <c r="AU32" s="62"/>
      <c r="AV32" s="49">
        <f t="shared" si="62"/>
        <v>0</v>
      </c>
      <c r="AW32" s="50">
        <f t="shared" si="63"/>
        <v>0</v>
      </c>
      <c r="AX32" s="188"/>
      <c r="AY32" s="49">
        <f t="shared" si="64"/>
        <v>0</v>
      </c>
      <c r="AZ32" s="50">
        <f t="shared" si="65"/>
        <v>0</v>
      </c>
      <c r="BA32" s="188"/>
      <c r="BB32" s="49">
        <f t="shared" si="66"/>
        <v>0</v>
      </c>
      <c r="BC32" s="50">
        <f t="shared" si="67"/>
        <v>0</v>
      </c>
      <c r="BD32" s="51">
        <f t="shared" si="77"/>
        <v>0</v>
      </c>
    </row>
    <row r="33" spans="1:56" hidden="1">
      <c r="A33" s="32">
        <v>17</v>
      </c>
      <c r="B33" s="169"/>
      <c r="C33" s="170"/>
      <c r="D33" s="34"/>
      <c r="E33" s="35"/>
      <c r="F33" s="36"/>
      <c r="G33" s="73"/>
      <c r="H33" s="72"/>
      <c r="I33" s="74">
        <f>IF(H33=Tablas!$B$5,Tablas!$C$5,VLOOKUP(H33,Tablas!$B$5:$D$40,2,FALSE))</f>
        <v>1</v>
      </c>
      <c r="J33" s="71">
        <f>IF(I33=0,"",VLOOKUP(I33,Tablas!$C$5:$D$40,2,FALSE))</f>
        <v>0</v>
      </c>
      <c r="K33" s="37" t="str">
        <f t="shared" si="69"/>
        <v>0</v>
      </c>
      <c r="L33" s="38">
        <f t="shared" si="38"/>
        <v>0</v>
      </c>
      <c r="M33" s="38">
        <f t="shared" si="39"/>
        <v>0</v>
      </c>
      <c r="N33" s="38">
        <f t="shared" si="40"/>
        <v>0</v>
      </c>
      <c r="O33" s="38">
        <f t="shared" si="41"/>
        <v>0</v>
      </c>
      <c r="P33" s="38">
        <f t="shared" si="42"/>
        <v>0</v>
      </c>
      <c r="Q33" s="39">
        <v>1</v>
      </c>
      <c r="R33" s="40">
        <f t="shared" si="43"/>
        <v>0</v>
      </c>
      <c r="S33" s="39">
        <v>1</v>
      </c>
      <c r="T33" s="41">
        <f t="shared" si="44"/>
        <v>0</v>
      </c>
      <c r="U33" s="42">
        <f t="shared" si="70"/>
        <v>0</v>
      </c>
      <c r="V33" s="43">
        <f t="shared" si="71"/>
        <v>0</v>
      </c>
      <c r="W33" s="193">
        <f t="shared" si="32"/>
        <v>12</v>
      </c>
      <c r="X33" s="44">
        <f t="shared" si="72"/>
        <v>0</v>
      </c>
      <c r="Y33" s="45">
        <f t="shared" si="73"/>
        <v>0</v>
      </c>
      <c r="Z33" s="46" t="s">
        <v>0</v>
      </c>
      <c r="AA33" s="39">
        <v>1</v>
      </c>
      <c r="AB33" s="47">
        <f t="shared" si="74"/>
        <v>0</v>
      </c>
      <c r="AC33" s="39">
        <v>1</v>
      </c>
      <c r="AD33" s="47">
        <f t="shared" si="75"/>
        <v>0</v>
      </c>
      <c r="AE33" s="39">
        <v>1</v>
      </c>
      <c r="AF33" s="47">
        <f t="shared" si="76"/>
        <v>0</v>
      </c>
      <c r="AG33" s="188"/>
      <c r="AH33" s="194">
        <f t="shared" si="52"/>
        <v>3</v>
      </c>
      <c r="AI33" s="49">
        <f t="shared" si="53"/>
        <v>0</v>
      </c>
      <c r="AJ33" s="50">
        <f t="shared" si="54"/>
        <v>0</v>
      </c>
      <c r="AK33" s="188"/>
      <c r="AL33" s="194">
        <f t="shared" si="55"/>
        <v>3</v>
      </c>
      <c r="AM33" s="49">
        <f t="shared" si="56"/>
        <v>0</v>
      </c>
      <c r="AN33" s="50">
        <f t="shared" si="57"/>
        <v>0</v>
      </c>
      <c r="AO33" s="188"/>
      <c r="AP33" s="49">
        <f t="shared" si="58"/>
        <v>0</v>
      </c>
      <c r="AQ33" s="50">
        <f t="shared" si="59"/>
        <v>0</v>
      </c>
      <c r="AR33" s="188"/>
      <c r="AS33" s="49">
        <f t="shared" si="60"/>
        <v>0</v>
      </c>
      <c r="AT33" s="50">
        <f t="shared" si="61"/>
        <v>0</v>
      </c>
      <c r="AU33" s="62"/>
      <c r="AV33" s="49">
        <f t="shared" si="62"/>
        <v>0</v>
      </c>
      <c r="AW33" s="50">
        <f t="shared" si="63"/>
        <v>0</v>
      </c>
      <c r="AX33" s="188"/>
      <c r="AY33" s="49">
        <f t="shared" si="64"/>
        <v>0</v>
      </c>
      <c r="AZ33" s="50">
        <f t="shared" si="65"/>
        <v>0</v>
      </c>
      <c r="BA33" s="188"/>
      <c r="BB33" s="49">
        <f t="shared" si="66"/>
        <v>0</v>
      </c>
      <c r="BC33" s="50">
        <f t="shared" si="67"/>
        <v>0</v>
      </c>
      <c r="BD33" s="51">
        <f t="shared" si="77"/>
        <v>0</v>
      </c>
    </row>
    <row r="34" spans="1:56" hidden="1">
      <c r="A34" s="32">
        <v>17</v>
      </c>
      <c r="B34" s="169"/>
      <c r="C34" s="170"/>
      <c r="D34" s="34"/>
      <c r="E34" s="35"/>
      <c r="F34" s="36"/>
      <c r="G34" s="73"/>
      <c r="H34" s="72"/>
      <c r="I34" s="74">
        <f>IF(H34=Tablas!$B$5,Tablas!$C$5,VLOOKUP(H34,Tablas!$B$5:$D$40,2,FALSE))</f>
        <v>1</v>
      </c>
      <c r="J34" s="71">
        <f>IF(I34=0,"",VLOOKUP(I34,Tablas!$C$5:$D$40,2,FALSE))</f>
        <v>0</v>
      </c>
      <c r="K34" s="37" t="str">
        <f t="shared" si="69"/>
        <v>0</v>
      </c>
      <c r="L34" s="38">
        <f t="shared" si="38"/>
        <v>0</v>
      </c>
      <c r="M34" s="38">
        <f t="shared" si="39"/>
        <v>0</v>
      </c>
      <c r="N34" s="38">
        <f t="shared" si="40"/>
        <v>0</v>
      </c>
      <c r="O34" s="38">
        <f t="shared" si="41"/>
        <v>0</v>
      </c>
      <c r="P34" s="38">
        <f t="shared" si="42"/>
        <v>0</v>
      </c>
      <c r="Q34" s="39">
        <v>1</v>
      </c>
      <c r="R34" s="40">
        <f t="shared" si="43"/>
        <v>0</v>
      </c>
      <c r="S34" s="39">
        <v>1</v>
      </c>
      <c r="T34" s="41">
        <f t="shared" si="44"/>
        <v>0</v>
      </c>
      <c r="U34" s="42">
        <f t="shared" si="70"/>
        <v>0</v>
      </c>
      <c r="V34" s="43">
        <f t="shared" si="71"/>
        <v>0</v>
      </c>
      <c r="W34" s="193">
        <f t="shared" si="32"/>
        <v>12</v>
      </c>
      <c r="X34" s="44">
        <f t="shared" si="72"/>
        <v>0</v>
      </c>
      <c r="Y34" s="45">
        <f t="shared" si="73"/>
        <v>0</v>
      </c>
      <c r="Z34" s="46" t="s">
        <v>0</v>
      </c>
      <c r="AA34" s="39">
        <v>1</v>
      </c>
      <c r="AB34" s="47">
        <f t="shared" si="74"/>
        <v>0</v>
      </c>
      <c r="AC34" s="39">
        <v>1</v>
      </c>
      <c r="AD34" s="47">
        <f t="shared" si="75"/>
        <v>0</v>
      </c>
      <c r="AE34" s="39">
        <v>1</v>
      </c>
      <c r="AF34" s="47">
        <f t="shared" si="76"/>
        <v>0</v>
      </c>
      <c r="AG34" s="188"/>
      <c r="AH34" s="194">
        <f t="shared" si="52"/>
        <v>3</v>
      </c>
      <c r="AI34" s="49">
        <f t="shared" si="53"/>
        <v>0</v>
      </c>
      <c r="AJ34" s="50">
        <f t="shared" si="54"/>
        <v>0</v>
      </c>
      <c r="AK34" s="188"/>
      <c r="AL34" s="194">
        <f t="shared" si="55"/>
        <v>3</v>
      </c>
      <c r="AM34" s="49">
        <f t="shared" si="56"/>
        <v>0</v>
      </c>
      <c r="AN34" s="50">
        <f t="shared" si="57"/>
        <v>0</v>
      </c>
      <c r="AO34" s="188"/>
      <c r="AP34" s="49">
        <f t="shared" si="58"/>
        <v>0</v>
      </c>
      <c r="AQ34" s="50">
        <f t="shared" si="59"/>
        <v>0</v>
      </c>
      <c r="AR34" s="188"/>
      <c r="AS34" s="49">
        <f t="shared" si="60"/>
        <v>0</v>
      </c>
      <c r="AT34" s="50">
        <f t="shared" si="61"/>
        <v>0</v>
      </c>
      <c r="AU34" s="62"/>
      <c r="AV34" s="49">
        <f t="shared" si="62"/>
        <v>0</v>
      </c>
      <c r="AW34" s="50">
        <f t="shared" si="63"/>
        <v>0</v>
      </c>
      <c r="AX34" s="188"/>
      <c r="AY34" s="49">
        <f t="shared" si="64"/>
        <v>0</v>
      </c>
      <c r="AZ34" s="50">
        <f t="shared" si="65"/>
        <v>0</v>
      </c>
      <c r="BA34" s="188"/>
      <c r="BB34" s="49">
        <f t="shared" si="66"/>
        <v>0</v>
      </c>
      <c r="BC34" s="50">
        <f t="shared" si="67"/>
        <v>0</v>
      </c>
      <c r="BD34" s="51">
        <f t="shared" si="77"/>
        <v>0</v>
      </c>
    </row>
    <row r="35" spans="1:56" hidden="1">
      <c r="A35" s="32">
        <v>17</v>
      </c>
      <c r="B35" s="169"/>
      <c r="C35" s="170"/>
      <c r="D35" s="34"/>
      <c r="E35" s="35"/>
      <c r="F35" s="36"/>
      <c r="G35" s="73"/>
      <c r="H35" s="72"/>
      <c r="I35" s="74">
        <f>IF(H35=Tablas!$B$5,Tablas!$C$5,VLOOKUP(H35,Tablas!$B$5:$D$40,2,FALSE))</f>
        <v>1</v>
      </c>
      <c r="J35" s="71">
        <f>IF(I35=0,"",VLOOKUP(I35,Tablas!$C$5:$D$40,2,FALSE))</f>
        <v>0</v>
      </c>
      <c r="K35" s="37" t="str">
        <f t="shared" si="69"/>
        <v>0</v>
      </c>
      <c r="L35" s="38">
        <f t="shared" si="38"/>
        <v>0</v>
      </c>
      <c r="M35" s="38">
        <f t="shared" si="39"/>
        <v>0</v>
      </c>
      <c r="N35" s="38">
        <f t="shared" si="40"/>
        <v>0</v>
      </c>
      <c r="O35" s="38">
        <f t="shared" si="41"/>
        <v>0</v>
      </c>
      <c r="P35" s="38">
        <f t="shared" si="42"/>
        <v>0</v>
      </c>
      <c r="Q35" s="39">
        <v>1</v>
      </c>
      <c r="R35" s="40">
        <f t="shared" si="43"/>
        <v>0</v>
      </c>
      <c r="S35" s="39">
        <v>1</v>
      </c>
      <c r="T35" s="41">
        <f t="shared" si="44"/>
        <v>0</v>
      </c>
      <c r="U35" s="42">
        <f t="shared" si="70"/>
        <v>0</v>
      </c>
      <c r="V35" s="43">
        <f t="shared" si="71"/>
        <v>0</v>
      </c>
      <c r="W35" s="193">
        <f t="shared" si="32"/>
        <v>12</v>
      </c>
      <c r="X35" s="44">
        <f t="shared" si="72"/>
        <v>0</v>
      </c>
      <c r="Y35" s="45">
        <f t="shared" si="73"/>
        <v>0</v>
      </c>
      <c r="Z35" s="46" t="s">
        <v>0</v>
      </c>
      <c r="AA35" s="39">
        <v>1</v>
      </c>
      <c r="AB35" s="47">
        <f t="shared" si="74"/>
        <v>0</v>
      </c>
      <c r="AC35" s="39">
        <v>1</v>
      </c>
      <c r="AD35" s="47">
        <f t="shared" si="75"/>
        <v>0</v>
      </c>
      <c r="AE35" s="39">
        <v>1</v>
      </c>
      <c r="AF35" s="47">
        <f t="shared" si="76"/>
        <v>0</v>
      </c>
      <c r="AG35" s="188"/>
      <c r="AH35" s="194">
        <f t="shared" si="52"/>
        <v>3</v>
      </c>
      <c r="AI35" s="49">
        <f t="shared" si="53"/>
        <v>0</v>
      </c>
      <c r="AJ35" s="50">
        <f t="shared" si="54"/>
        <v>0</v>
      </c>
      <c r="AK35" s="188"/>
      <c r="AL35" s="194">
        <f t="shared" si="55"/>
        <v>3</v>
      </c>
      <c r="AM35" s="49">
        <f t="shared" si="56"/>
        <v>0</v>
      </c>
      <c r="AN35" s="50">
        <f t="shared" si="57"/>
        <v>0</v>
      </c>
      <c r="AO35" s="188"/>
      <c r="AP35" s="49">
        <f t="shared" si="58"/>
        <v>0</v>
      </c>
      <c r="AQ35" s="50">
        <f t="shared" si="59"/>
        <v>0</v>
      </c>
      <c r="AR35" s="188"/>
      <c r="AS35" s="49">
        <f t="shared" si="60"/>
        <v>0</v>
      </c>
      <c r="AT35" s="50">
        <f t="shared" si="61"/>
        <v>0</v>
      </c>
      <c r="AU35" s="62"/>
      <c r="AV35" s="49">
        <f t="shared" si="62"/>
        <v>0</v>
      </c>
      <c r="AW35" s="50">
        <f t="shared" si="63"/>
        <v>0</v>
      </c>
      <c r="AX35" s="188"/>
      <c r="AY35" s="49">
        <f t="shared" si="64"/>
        <v>0</v>
      </c>
      <c r="AZ35" s="50">
        <f t="shared" si="65"/>
        <v>0</v>
      </c>
      <c r="BA35" s="188"/>
      <c r="BB35" s="49">
        <f t="shared" si="66"/>
        <v>0</v>
      </c>
      <c r="BC35" s="50">
        <f t="shared" si="67"/>
        <v>0</v>
      </c>
      <c r="BD35" s="51">
        <f t="shared" si="77"/>
        <v>0</v>
      </c>
    </row>
    <row r="36" spans="1:56" hidden="1">
      <c r="A36" s="32">
        <v>17</v>
      </c>
      <c r="B36" s="169"/>
      <c r="C36" s="170"/>
      <c r="D36" s="34"/>
      <c r="E36" s="35"/>
      <c r="F36" s="36"/>
      <c r="G36" s="73"/>
      <c r="H36" s="72"/>
      <c r="I36" s="74">
        <f>IF(H36=Tablas!$B$5,Tablas!$C$5,VLOOKUP(H36,Tablas!$B$5:$D$40,2,FALSE))</f>
        <v>1</v>
      </c>
      <c r="J36" s="71">
        <f>IF(I36=0,"",VLOOKUP(I36,Tablas!$C$5:$D$40,2,FALSE))</f>
        <v>0</v>
      </c>
      <c r="K36" s="37" t="str">
        <f t="shared" si="69"/>
        <v>0</v>
      </c>
      <c r="L36" s="38">
        <f t="shared" si="38"/>
        <v>0</v>
      </c>
      <c r="M36" s="38">
        <f t="shared" si="39"/>
        <v>0</v>
      </c>
      <c r="N36" s="38">
        <f t="shared" si="40"/>
        <v>0</v>
      </c>
      <c r="O36" s="38">
        <f t="shared" si="41"/>
        <v>0</v>
      </c>
      <c r="P36" s="38">
        <f t="shared" si="42"/>
        <v>0</v>
      </c>
      <c r="Q36" s="39">
        <v>1</v>
      </c>
      <c r="R36" s="40">
        <f t="shared" si="43"/>
        <v>0</v>
      </c>
      <c r="S36" s="39">
        <v>1</v>
      </c>
      <c r="T36" s="41">
        <f t="shared" si="44"/>
        <v>0</v>
      </c>
      <c r="U36" s="42">
        <f t="shared" si="70"/>
        <v>0</v>
      </c>
      <c r="V36" s="43">
        <f t="shared" si="71"/>
        <v>0</v>
      </c>
      <c r="W36" s="193">
        <f t="shared" si="32"/>
        <v>12</v>
      </c>
      <c r="X36" s="44">
        <f t="shared" si="72"/>
        <v>0</v>
      </c>
      <c r="Y36" s="45">
        <f t="shared" si="73"/>
        <v>0</v>
      </c>
      <c r="Z36" s="46" t="s">
        <v>0</v>
      </c>
      <c r="AA36" s="39">
        <v>1</v>
      </c>
      <c r="AB36" s="47">
        <f t="shared" si="74"/>
        <v>0</v>
      </c>
      <c r="AC36" s="39">
        <v>1</v>
      </c>
      <c r="AD36" s="47">
        <f t="shared" si="75"/>
        <v>0</v>
      </c>
      <c r="AE36" s="39">
        <v>1</v>
      </c>
      <c r="AF36" s="47">
        <f t="shared" si="76"/>
        <v>0</v>
      </c>
      <c r="AG36" s="188"/>
      <c r="AH36" s="194">
        <f t="shared" si="52"/>
        <v>3</v>
      </c>
      <c r="AI36" s="49">
        <f t="shared" si="53"/>
        <v>0</v>
      </c>
      <c r="AJ36" s="50">
        <f t="shared" si="54"/>
        <v>0</v>
      </c>
      <c r="AK36" s="188"/>
      <c r="AL36" s="194">
        <f t="shared" si="55"/>
        <v>3</v>
      </c>
      <c r="AM36" s="49">
        <f t="shared" si="56"/>
        <v>0</v>
      </c>
      <c r="AN36" s="50">
        <f t="shared" si="57"/>
        <v>0</v>
      </c>
      <c r="AO36" s="188"/>
      <c r="AP36" s="49">
        <f t="shared" si="58"/>
        <v>0</v>
      </c>
      <c r="AQ36" s="50">
        <f t="shared" si="59"/>
        <v>0</v>
      </c>
      <c r="AR36" s="188"/>
      <c r="AS36" s="49">
        <f t="shared" si="60"/>
        <v>0</v>
      </c>
      <c r="AT36" s="50">
        <f t="shared" si="61"/>
        <v>0</v>
      </c>
      <c r="AU36" s="62"/>
      <c r="AV36" s="49">
        <f t="shared" si="62"/>
        <v>0</v>
      </c>
      <c r="AW36" s="50">
        <f t="shared" si="63"/>
        <v>0</v>
      </c>
      <c r="AX36" s="188"/>
      <c r="AY36" s="49">
        <f t="shared" si="64"/>
        <v>0</v>
      </c>
      <c r="AZ36" s="50">
        <f t="shared" si="65"/>
        <v>0</v>
      </c>
      <c r="BA36" s="188"/>
      <c r="BB36" s="49">
        <f t="shared" si="66"/>
        <v>0</v>
      </c>
      <c r="BC36" s="50">
        <f t="shared" si="67"/>
        <v>0</v>
      </c>
      <c r="BD36" s="51">
        <f t="shared" si="77"/>
        <v>0</v>
      </c>
    </row>
    <row r="37" spans="1:56" hidden="1">
      <c r="A37" s="32">
        <v>17</v>
      </c>
      <c r="B37" s="169"/>
      <c r="C37" s="170"/>
      <c r="D37" s="34"/>
      <c r="E37" s="35"/>
      <c r="F37" s="36"/>
      <c r="G37" s="73"/>
      <c r="H37" s="72"/>
      <c r="I37" s="74">
        <f>IF(H37=Tablas!$B$5,Tablas!$C$5,VLOOKUP(H37,Tablas!$B$5:$D$40,2,FALSE))</f>
        <v>1</v>
      </c>
      <c r="J37" s="71">
        <f>IF(I37=0,"",VLOOKUP(I37,Tablas!$C$5:$D$40,2,FALSE))</f>
        <v>0</v>
      </c>
      <c r="K37" s="37" t="str">
        <f t="shared" si="69"/>
        <v>0</v>
      </c>
      <c r="L37" s="38">
        <f t="shared" si="38"/>
        <v>0</v>
      </c>
      <c r="M37" s="38">
        <f t="shared" si="39"/>
        <v>0</v>
      </c>
      <c r="N37" s="38">
        <f t="shared" si="40"/>
        <v>0</v>
      </c>
      <c r="O37" s="38">
        <f t="shared" si="41"/>
        <v>0</v>
      </c>
      <c r="P37" s="38">
        <f t="shared" si="42"/>
        <v>0</v>
      </c>
      <c r="Q37" s="39">
        <v>1</v>
      </c>
      <c r="R37" s="40">
        <f t="shared" si="43"/>
        <v>0</v>
      </c>
      <c r="S37" s="39">
        <v>1</v>
      </c>
      <c r="T37" s="41">
        <f t="shared" si="44"/>
        <v>0</v>
      </c>
      <c r="U37" s="42">
        <f t="shared" si="70"/>
        <v>0</v>
      </c>
      <c r="V37" s="43">
        <f t="shared" si="71"/>
        <v>0</v>
      </c>
      <c r="W37" s="193">
        <f t="shared" si="32"/>
        <v>12</v>
      </c>
      <c r="X37" s="44">
        <f t="shared" si="72"/>
        <v>0</v>
      </c>
      <c r="Y37" s="45">
        <f t="shared" si="73"/>
        <v>0</v>
      </c>
      <c r="Z37" s="46" t="s">
        <v>0</v>
      </c>
      <c r="AA37" s="39">
        <v>1</v>
      </c>
      <c r="AB37" s="47">
        <f t="shared" si="74"/>
        <v>0</v>
      </c>
      <c r="AC37" s="39">
        <v>1</v>
      </c>
      <c r="AD37" s="47">
        <f t="shared" si="75"/>
        <v>0</v>
      </c>
      <c r="AE37" s="39">
        <v>1</v>
      </c>
      <c r="AF37" s="47">
        <f t="shared" si="76"/>
        <v>0</v>
      </c>
      <c r="AG37" s="188"/>
      <c r="AH37" s="194">
        <f t="shared" si="52"/>
        <v>3</v>
      </c>
      <c r="AI37" s="49">
        <f t="shared" si="53"/>
        <v>0</v>
      </c>
      <c r="AJ37" s="50">
        <f t="shared" si="54"/>
        <v>0</v>
      </c>
      <c r="AK37" s="188"/>
      <c r="AL37" s="194">
        <f t="shared" si="55"/>
        <v>3</v>
      </c>
      <c r="AM37" s="49">
        <f t="shared" si="56"/>
        <v>0</v>
      </c>
      <c r="AN37" s="50">
        <f t="shared" si="57"/>
        <v>0</v>
      </c>
      <c r="AO37" s="188"/>
      <c r="AP37" s="49">
        <f t="shared" si="58"/>
        <v>0</v>
      </c>
      <c r="AQ37" s="50">
        <f t="shared" si="59"/>
        <v>0</v>
      </c>
      <c r="AR37" s="188"/>
      <c r="AS37" s="49">
        <f t="shared" si="60"/>
        <v>0</v>
      </c>
      <c r="AT37" s="50">
        <f t="shared" si="61"/>
        <v>0</v>
      </c>
      <c r="AU37" s="62"/>
      <c r="AV37" s="49">
        <f t="shared" si="62"/>
        <v>0</v>
      </c>
      <c r="AW37" s="50">
        <f t="shared" si="63"/>
        <v>0</v>
      </c>
      <c r="AX37" s="188"/>
      <c r="AY37" s="49">
        <f t="shared" si="64"/>
        <v>0</v>
      </c>
      <c r="AZ37" s="50">
        <f t="shared" si="65"/>
        <v>0</v>
      </c>
      <c r="BA37" s="188"/>
      <c r="BB37" s="49">
        <f t="shared" si="66"/>
        <v>0</v>
      </c>
      <c r="BC37" s="50">
        <f t="shared" si="67"/>
        <v>0</v>
      </c>
      <c r="BD37" s="51">
        <f t="shared" si="77"/>
        <v>0</v>
      </c>
    </row>
    <row r="38" spans="1:56" hidden="1">
      <c r="A38" s="32">
        <v>17</v>
      </c>
      <c r="B38" s="169"/>
      <c r="C38" s="170"/>
      <c r="D38" s="34"/>
      <c r="E38" s="35"/>
      <c r="F38" s="36"/>
      <c r="G38" s="73"/>
      <c r="H38" s="72"/>
      <c r="I38" s="74">
        <f>IF(H38=Tablas!$B$5,Tablas!$C$5,VLOOKUP(H38,Tablas!$B$5:$D$40,2,FALSE))</f>
        <v>1</v>
      </c>
      <c r="J38" s="71">
        <f>IF(I38=0,"",VLOOKUP(I38,Tablas!$C$5:$D$40,2,FALSE))</f>
        <v>0</v>
      </c>
      <c r="K38" s="37" t="str">
        <f t="shared" si="69"/>
        <v>0</v>
      </c>
      <c r="L38" s="38">
        <f t="shared" si="38"/>
        <v>0</v>
      </c>
      <c r="M38" s="38">
        <f t="shared" si="39"/>
        <v>0</v>
      </c>
      <c r="N38" s="38">
        <f t="shared" si="40"/>
        <v>0</v>
      </c>
      <c r="O38" s="38">
        <f t="shared" si="41"/>
        <v>0</v>
      </c>
      <c r="P38" s="38">
        <f t="shared" si="42"/>
        <v>0</v>
      </c>
      <c r="Q38" s="39">
        <v>1</v>
      </c>
      <c r="R38" s="40">
        <f t="shared" si="43"/>
        <v>0</v>
      </c>
      <c r="S38" s="39">
        <v>1</v>
      </c>
      <c r="T38" s="41">
        <f t="shared" si="44"/>
        <v>0</v>
      </c>
      <c r="U38" s="42">
        <f t="shared" si="70"/>
        <v>0</v>
      </c>
      <c r="V38" s="43">
        <f t="shared" si="71"/>
        <v>0</v>
      </c>
      <c r="W38" s="193">
        <f t="shared" si="32"/>
        <v>12</v>
      </c>
      <c r="X38" s="44">
        <f t="shared" si="72"/>
        <v>0</v>
      </c>
      <c r="Y38" s="45">
        <f t="shared" si="73"/>
        <v>0</v>
      </c>
      <c r="Z38" s="46" t="s">
        <v>0</v>
      </c>
      <c r="AA38" s="39">
        <v>1</v>
      </c>
      <c r="AB38" s="47">
        <f t="shared" si="74"/>
        <v>0</v>
      </c>
      <c r="AC38" s="39">
        <v>1</v>
      </c>
      <c r="AD38" s="47">
        <f t="shared" si="75"/>
        <v>0</v>
      </c>
      <c r="AE38" s="39">
        <v>1</v>
      </c>
      <c r="AF38" s="47">
        <f t="shared" si="76"/>
        <v>0</v>
      </c>
      <c r="AG38" s="188"/>
      <c r="AH38" s="194">
        <f t="shared" si="52"/>
        <v>3</v>
      </c>
      <c r="AI38" s="49">
        <f t="shared" si="53"/>
        <v>0</v>
      </c>
      <c r="AJ38" s="50">
        <f t="shared" si="54"/>
        <v>0</v>
      </c>
      <c r="AK38" s="188"/>
      <c r="AL38" s="194">
        <f t="shared" si="55"/>
        <v>3</v>
      </c>
      <c r="AM38" s="49">
        <f t="shared" si="56"/>
        <v>0</v>
      </c>
      <c r="AN38" s="50">
        <f t="shared" si="57"/>
        <v>0</v>
      </c>
      <c r="AO38" s="188"/>
      <c r="AP38" s="49">
        <f t="shared" si="58"/>
        <v>0</v>
      </c>
      <c r="AQ38" s="50">
        <f t="shared" si="59"/>
        <v>0</v>
      </c>
      <c r="AR38" s="188"/>
      <c r="AS38" s="49">
        <f t="shared" si="60"/>
        <v>0</v>
      </c>
      <c r="AT38" s="50">
        <f t="shared" si="61"/>
        <v>0</v>
      </c>
      <c r="AU38" s="62"/>
      <c r="AV38" s="49">
        <f t="shared" si="62"/>
        <v>0</v>
      </c>
      <c r="AW38" s="50">
        <f t="shared" si="63"/>
        <v>0</v>
      </c>
      <c r="AX38" s="188"/>
      <c r="AY38" s="49">
        <f t="shared" si="64"/>
        <v>0</v>
      </c>
      <c r="AZ38" s="50">
        <f t="shared" si="65"/>
        <v>0</v>
      </c>
      <c r="BA38" s="188"/>
      <c r="BB38" s="49">
        <f t="shared" si="66"/>
        <v>0</v>
      </c>
      <c r="BC38" s="50">
        <f t="shared" si="67"/>
        <v>0</v>
      </c>
      <c r="BD38" s="51">
        <f t="shared" si="77"/>
        <v>0</v>
      </c>
    </row>
    <row r="39" spans="1:56" hidden="1">
      <c r="A39" s="32">
        <v>17</v>
      </c>
      <c r="B39" s="169"/>
      <c r="C39" s="170"/>
      <c r="D39" s="34"/>
      <c r="E39" s="35"/>
      <c r="F39" s="36"/>
      <c r="G39" s="73"/>
      <c r="H39" s="72"/>
      <c r="I39" s="74">
        <f>IF(H39=Tablas!$B$5,Tablas!$C$5,VLOOKUP(H39,Tablas!$B$5:$D$40,2,FALSE))</f>
        <v>1</v>
      </c>
      <c r="J39" s="71">
        <f>IF(I39=0,"",VLOOKUP(I39,Tablas!$C$5:$D$40,2,FALSE))</f>
        <v>0</v>
      </c>
      <c r="K39" s="37" t="str">
        <f t="shared" si="69"/>
        <v>0</v>
      </c>
      <c r="L39" s="38">
        <f t="shared" si="38"/>
        <v>0</v>
      </c>
      <c r="M39" s="38">
        <f t="shared" si="39"/>
        <v>0</v>
      </c>
      <c r="N39" s="38">
        <f t="shared" si="40"/>
        <v>0</v>
      </c>
      <c r="O39" s="38">
        <f t="shared" si="41"/>
        <v>0</v>
      </c>
      <c r="P39" s="38">
        <f t="shared" si="42"/>
        <v>0</v>
      </c>
      <c r="Q39" s="39">
        <v>1</v>
      </c>
      <c r="R39" s="40">
        <f t="shared" si="43"/>
        <v>0</v>
      </c>
      <c r="S39" s="39">
        <v>1</v>
      </c>
      <c r="T39" s="41">
        <f t="shared" si="44"/>
        <v>0</v>
      </c>
      <c r="U39" s="42">
        <f t="shared" si="70"/>
        <v>0</v>
      </c>
      <c r="V39" s="43">
        <f t="shared" si="71"/>
        <v>0</v>
      </c>
      <c r="W39" s="193">
        <f t="shared" si="32"/>
        <v>12</v>
      </c>
      <c r="X39" s="44">
        <f t="shared" si="72"/>
        <v>0</v>
      </c>
      <c r="Y39" s="45">
        <f t="shared" si="73"/>
        <v>0</v>
      </c>
      <c r="Z39" s="46" t="s">
        <v>0</v>
      </c>
      <c r="AA39" s="39">
        <v>1</v>
      </c>
      <c r="AB39" s="47">
        <f t="shared" si="74"/>
        <v>0</v>
      </c>
      <c r="AC39" s="39">
        <v>1</v>
      </c>
      <c r="AD39" s="47">
        <f t="shared" si="75"/>
        <v>0</v>
      </c>
      <c r="AE39" s="39">
        <v>1</v>
      </c>
      <c r="AF39" s="47">
        <f t="shared" si="76"/>
        <v>0</v>
      </c>
      <c r="AG39" s="188"/>
      <c r="AH39" s="194">
        <f t="shared" si="52"/>
        <v>3</v>
      </c>
      <c r="AI39" s="49">
        <f t="shared" si="53"/>
        <v>0</v>
      </c>
      <c r="AJ39" s="50">
        <f t="shared" si="54"/>
        <v>0</v>
      </c>
      <c r="AK39" s="188"/>
      <c r="AL39" s="194">
        <f t="shared" si="55"/>
        <v>3</v>
      </c>
      <c r="AM39" s="49">
        <f t="shared" si="56"/>
        <v>0</v>
      </c>
      <c r="AN39" s="50">
        <f t="shared" si="57"/>
        <v>0</v>
      </c>
      <c r="AO39" s="188"/>
      <c r="AP39" s="49">
        <f t="shared" si="58"/>
        <v>0</v>
      </c>
      <c r="AQ39" s="50">
        <f t="shared" si="59"/>
        <v>0</v>
      </c>
      <c r="AR39" s="188"/>
      <c r="AS39" s="49">
        <f t="shared" si="60"/>
        <v>0</v>
      </c>
      <c r="AT39" s="50">
        <f t="shared" si="61"/>
        <v>0</v>
      </c>
      <c r="AU39" s="62"/>
      <c r="AV39" s="49">
        <f t="shared" si="62"/>
        <v>0</v>
      </c>
      <c r="AW39" s="50">
        <f t="shared" si="63"/>
        <v>0</v>
      </c>
      <c r="AX39" s="188"/>
      <c r="AY39" s="49">
        <f t="shared" si="64"/>
        <v>0</v>
      </c>
      <c r="AZ39" s="50">
        <f t="shared" si="65"/>
        <v>0</v>
      </c>
      <c r="BA39" s="188"/>
      <c r="BB39" s="49">
        <f t="shared" si="66"/>
        <v>0</v>
      </c>
      <c r="BC39" s="50">
        <f t="shared" si="67"/>
        <v>0</v>
      </c>
      <c r="BD39" s="51">
        <f t="shared" si="77"/>
        <v>0</v>
      </c>
    </row>
    <row r="40" spans="1:56" hidden="1">
      <c r="A40" s="32">
        <v>17</v>
      </c>
      <c r="B40" s="169"/>
      <c r="C40" s="170"/>
      <c r="D40" s="34"/>
      <c r="E40" s="35"/>
      <c r="F40" s="36"/>
      <c r="G40" s="73"/>
      <c r="H40" s="72"/>
      <c r="I40" s="74">
        <f>IF(H40=Tablas!$B$5,Tablas!$C$5,VLOOKUP(H40,Tablas!$B$5:$D$40,2,FALSE))</f>
        <v>1</v>
      </c>
      <c r="J40" s="71">
        <f>IF(I40=0,"",VLOOKUP(I40,Tablas!$C$5:$D$40,2,FALSE))</f>
        <v>0</v>
      </c>
      <c r="K40" s="37" t="str">
        <f t="shared" si="69"/>
        <v>0</v>
      </c>
      <c r="L40" s="38">
        <f t="shared" si="38"/>
        <v>0</v>
      </c>
      <c r="M40" s="38">
        <f t="shared" si="39"/>
        <v>0</v>
      </c>
      <c r="N40" s="38">
        <f t="shared" si="40"/>
        <v>0</v>
      </c>
      <c r="O40" s="38">
        <f t="shared" si="41"/>
        <v>0</v>
      </c>
      <c r="P40" s="38">
        <f t="shared" si="42"/>
        <v>0</v>
      </c>
      <c r="Q40" s="39">
        <v>1</v>
      </c>
      <c r="R40" s="40">
        <f t="shared" si="43"/>
        <v>0</v>
      </c>
      <c r="S40" s="39">
        <v>1</v>
      </c>
      <c r="T40" s="41">
        <f t="shared" si="44"/>
        <v>0</v>
      </c>
      <c r="U40" s="42">
        <f t="shared" si="70"/>
        <v>0</v>
      </c>
      <c r="V40" s="43">
        <f t="shared" si="71"/>
        <v>0</v>
      </c>
      <c r="W40" s="193">
        <f t="shared" si="32"/>
        <v>12</v>
      </c>
      <c r="X40" s="44">
        <f t="shared" si="72"/>
        <v>0</v>
      </c>
      <c r="Y40" s="45">
        <f t="shared" si="73"/>
        <v>0</v>
      </c>
      <c r="Z40" s="46" t="s">
        <v>0</v>
      </c>
      <c r="AA40" s="39">
        <v>1</v>
      </c>
      <c r="AB40" s="47">
        <f t="shared" si="74"/>
        <v>0</v>
      </c>
      <c r="AC40" s="39">
        <v>1</v>
      </c>
      <c r="AD40" s="47">
        <f t="shared" si="75"/>
        <v>0</v>
      </c>
      <c r="AE40" s="39">
        <v>1</v>
      </c>
      <c r="AF40" s="47">
        <f t="shared" si="76"/>
        <v>0</v>
      </c>
      <c r="AG40" s="188"/>
      <c r="AH40" s="194">
        <f t="shared" si="52"/>
        <v>3</v>
      </c>
      <c r="AI40" s="49">
        <f t="shared" si="53"/>
        <v>0</v>
      </c>
      <c r="AJ40" s="50">
        <f t="shared" si="54"/>
        <v>0</v>
      </c>
      <c r="AK40" s="188"/>
      <c r="AL40" s="194">
        <f t="shared" si="55"/>
        <v>3</v>
      </c>
      <c r="AM40" s="49">
        <f t="shared" si="56"/>
        <v>0</v>
      </c>
      <c r="AN40" s="50">
        <f t="shared" si="57"/>
        <v>0</v>
      </c>
      <c r="AO40" s="188"/>
      <c r="AP40" s="49">
        <f t="shared" si="58"/>
        <v>0</v>
      </c>
      <c r="AQ40" s="50">
        <f t="shared" si="59"/>
        <v>0</v>
      </c>
      <c r="AR40" s="188"/>
      <c r="AS40" s="49">
        <f t="shared" si="60"/>
        <v>0</v>
      </c>
      <c r="AT40" s="50">
        <f t="shared" si="61"/>
        <v>0</v>
      </c>
      <c r="AU40" s="62"/>
      <c r="AV40" s="49">
        <f t="shared" si="62"/>
        <v>0</v>
      </c>
      <c r="AW40" s="50">
        <f t="shared" si="63"/>
        <v>0</v>
      </c>
      <c r="AX40" s="188"/>
      <c r="AY40" s="49">
        <f t="shared" si="64"/>
        <v>0</v>
      </c>
      <c r="AZ40" s="50">
        <f t="shared" si="65"/>
        <v>0</v>
      </c>
      <c r="BA40" s="188"/>
      <c r="BB40" s="49">
        <f t="shared" si="66"/>
        <v>0</v>
      </c>
      <c r="BC40" s="50">
        <f t="shared" si="67"/>
        <v>0</v>
      </c>
      <c r="BD40" s="51">
        <f t="shared" si="77"/>
        <v>0</v>
      </c>
    </row>
    <row r="41" spans="1:56" hidden="1">
      <c r="A41" s="32">
        <v>17</v>
      </c>
      <c r="B41" s="169"/>
      <c r="C41" s="170"/>
      <c r="D41" s="34"/>
      <c r="E41" s="35"/>
      <c r="F41" s="36"/>
      <c r="G41" s="73"/>
      <c r="H41" s="72"/>
      <c r="I41" s="74">
        <f>IF(H41=Tablas!$B$5,Tablas!$C$5,VLOOKUP(H41,Tablas!$B$5:$D$40,2,FALSE))</f>
        <v>1</v>
      </c>
      <c r="J41" s="71">
        <f>IF(I41=0,"",VLOOKUP(I41,Tablas!$C$5:$D$40,2,FALSE))</f>
        <v>0</v>
      </c>
      <c r="K41" s="37" t="str">
        <f t="shared" si="69"/>
        <v>0</v>
      </c>
      <c r="L41" s="38">
        <f t="shared" si="38"/>
        <v>0</v>
      </c>
      <c r="M41" s="38">
        <f t="shared" si="39"/>
        <v>0</v>
      </c>
      <c r="N41" s="38">
        <f t="shared" si="40"/>
        <v>0</v>
      </c>
      <c r="O41" s="38">
        <f t="shared" si="41"/>
        <v>0</v>
      </c>
      <c r="P41" s="38">
        <f t="shared" si="42"/>
        <v>0</v>
      </c>
      <c r="Q41" s="39">
        <v>1</v>
      </c>
      <c r="R41" s="40">
        <f t="shared" si="43"/>
        <v>0</v>
      </c>
      <c r="S41" s="39">
        <v>1</v>
      </c>
      <c r="T41" s="41">
        <f t="shared" si="44"/>
        <v>0</v>
      </c>
      <c r="U41" s="42">
        <f t="shared" si="70"/>
        <v>0</v>
      </c>
      <c r="V41" s="43">
        <f t="shared" si="71"/>
        <v>0</v>
      </c>
      <c r="W41" s="193">
        <f t="shared" si="32"/>
        <v>12</v>
      </c>
      <c r="X41" s="44">
        <f t="shared" si="72"/>
        <v>0</v>
      </c>
      <c r="Y41" s="45">
        <f t="shared" si="73"/>
        <v>0</v>
      </c>
      <c r="Z41" s="46" t="s">
        <v>0</v>
      </c>
      <c r="AA41" s="39">
        <v>1</v>
      </c>
      <c r="AB41" s="47">
        <f t="shared" si="74"/>
        <v>0</v>
      </c>
      <c r="AC41" s="39">
        <v>1</v>
      </c>
      <c r="AD41" s="47">
        <f t="shared" si="75"/>
        <v>0</v>
      </c>
      <c r="AE41" s="39">
        <v>1</v>
      </c>
      <c r="AF41" s="47">
        <f t="shared" si="76"/>
        <v>0</v>
      </c>
      <c r="AG41" s="188"/>
      <c r="AH41" s="194">
        <f t="shared" si="52"/>
        <v>3</v>
      </c>
      <c r="AI41" s="49">
        <f t="shared" si="53"/>
        <v>0</v>
      </c>
      <c r="AJ41" s="50">
        <f t="shared" si="54"/>
        <v>0</v>
      </c>
      <c r="AK41" s="188"/>
      <c r="AL41" s="194">
        <f t="shared" si="55"/>
        <v>3</v>
      </c>
      <c r="AM41" s="49">
        <f t="shared" si="56"/>
        <v>0</v>
      </c>
      <c r="AN41" s="50">
        <f t="shared" si="57"/>
        <v>0</v>
      </c>
      <c r="AO41" s="188"/>
      <c r="AP41" s="49">
        <f t="shared" si="58"/>
        <v>0</v>
      </c>
      <c r="AQ41" s="50">
        <f t="shared" si="59"/>
        <v>0</v>
      </c>
      <c r="AR41" s="188"/>
      <c r="AS41" s="49">
        <f t="shared" si="60"/>
        <v>0</v>
      </c>
      <c r="AT41" s="50">
        <f t="shared" si="61"/>
        <v>0</v>
      </c>
      <c r="AU41" s="62"/>
      <c r="AV41" s="49">
        <f t="shared" si="62"/>
        <v>0</v>
      </c>
      <c r="AW41" s="50">
        <f t="shared" si="63"/>
        <v>0</v>
      </c>
      <c r="AX41" s="188"/>
      <c r="AY41" s="49">
        <f t="shared" si="64"/>
        <v>0</v>
      </c>
      <c r="AZ41" s="50">
        <f t="shared" si="65"/>
        <v>0</v>
      </c>
      <c r="BA41" s="188"/>
      <c r="BB41" s="49">
        <f t="shared" si="66"/>
        <v>0</v>
      </c>
      <c r="BC41" s="50">
        <f t="shared" si="67"/>
        <v>0</v>
      </c>
      <c r="BD41" s="51">
        <f t="shared" si="77"/>
        <v>0</v>
      </c>
    </row>
    <row r="42" spans="1:56" hidden="1">
      <c r="A42" s="32">
        <v>17</v>
      </c>
      <c r="B42" s="169"/>
      <c r="C42" s="170"/>
      <c r="D42" s="34"/>
      <c r="E42" s="35"/>
      <c r="F42" s="36"/>
      <c r="G42" s="73"/>
      <c r="H42" s="72"/>
      <c r="I42" s="74">
        <f>IF(H42=Tablas!$B$5,Tablas!$C$5,VLOOKUP(H42,Tablas!$B$5:$D$40,2,FALSE))</f>
        <v>1</v>
      </c>
      <c r="J42" s="71">
        <f>IF(I42=0,"",VLOOKUP(I42,Tablas!$C$5:$D$40,2,FALSE))</f>
        <v>0</v>
      </c>
      <c r="K42" s="37" t="str">
        <f t="shared" si="69"/>
        <v>0</v>
      </c>
      <c r="L42" s="38">
        <f t="shared" si="38"/>
        <v>0</v>
      </c>
      <c r="M42" s="38">
        <f t="shared" si="39"/>
        <v>0</v>
      </c>
      <c r="N42" s="38">
        <f t="shared" si="40"/>
        <v>0</v>
      </c>
      <c r="O42" s="38">
        <f t="shared" si="41"/>
        <v>0</v>
      </c>
      <c r="P42" s="38">
        <f t="shared" si="42"/>
        <v>0</v>
      </c>
      <c r="Q42" s="39">
        <v>1</v>
      </c>
      <c r="R42" s="40">
        <f t="shared" si="43"/>
        <v>0</v>
      </c>
      <c r="S42" s="39">
        <v>1</v>
      </c>
      <c r="T42" s="41">
        <f t="shared" si="44"/>
        <v>0</v>
      </c>
      <c r="U42" s="42">
        <f t="shared" si="70"/>
        <v>0</v>
      </c>
      <c r="V42" s="43">
        <f t="shared" si="71"/>
        <v>0</v>
      </c>
      <c r="W42" s="193">
        <f t="shared" si="32"/>
        <v>12</v>
      </c>
      <c r="X42" s="44">
        <f t="shared" si="72"/>
        <v>0</v>
      </c>
      <c r="Y42" s="45">
        <f t="shared" si="73"/>
        <v>0</v>
      </c>
      <c r="Z42" s="46" t="s">
        <v>0</v>
      </c>
      <c r="AA42" s="39">
        <v>1</v>
      </c>
      <c r="AB42" s="47">
        <f t="shared" si="74"/>
        <v>0</v>
      </c>
      <c r="AC42" s="39">
        <v>1</v>
      </c>
      <c r="AD42" s="47">
        <f t="shared" si="75"/>
        <v>0</v>
      </c>
      <c r="AE42" s="39">
        <v>1</v>
      </c>
      <c r="AF42" s="47">
        <f t="shared" si="76"/>
        <v>0</v>
      </c>
      <c r="AG42" s="188"/>
      <c r="AH42" s="194">
        <f t="shared" si="52"/>
        <v>3</v>
      </c>
      <c r="AI42" s="49">
        <f t="shared" si="53"/>
        <v>0</v>
      </c>
      <c r="AJ42" s="50">
        <f t="shared" si="54"/>
        <v>0</v>
      </c>
      <c r="AK42" s="188"/>
      <c r="AL42" s="194">
        <f t="shared" si="55"/>
        <v>3</v>
      </c>
      <c r="AM42" s="49">
        <f t="shared" si="56"/>
        <v>0</v>
      </c>
      <c r="AN42" s="50">
        <f t="shared" si="57"/>
        <v>0</v>
      </c>
      <c r="AO42" s="188"/>
      <c r="AP42" s="49">
        <f t="shared" si="58"/>
        <v>0</v>
      </c>
      <c r="AQ42" s="50">
        <f t="shared" si="59"/>
        <v>0</v>
      </c>
      <c r="AR42" s="188"/>
      <c r="AS42" s="49">
        <f t="shared" si="60"/>
        <v>0</v>
      </c>
      <c r="AT42" s="50">
        <f t="shared" si="61"/>
        <v>0</v>
      </c>
      <c r="AU42" s="62"/>
      <c r="AV42" s="49">
        <f t="shared" si="62"/>
        <v>0</v>
      </c>
      <c r="AW42" s="50">
        <f t="shared" si="63"/>
        <v>0</v>
      </c>
      <c r="AX42" s="188"/>
      <c r="AY42" s="49">
        <f t="shared" si="64"/>
        <v>0</v>
      </c>
      <c r="AZ42" s="50">
        <f t="shared" si="65"/>
        <v>0</v>
      </c>
      <c r="BA42" s="188"/>
      <c r="BB42" s="49">
        <f t="shared" si="66"/>
        <v>0</v>
      </c>
      <c r="BC42" s="50">
        <f t="shared" si="67"/>
        <v>0</v>
      </c>
      <c r="BD42" s="51">
        <f t="shared" si="77"/>
        <v>0</v>
      </c>
    </row>
    <row r="43" spans="1:56" hidden="1">
      <c r="A43" s="32">
        <v>17</v>
      </c>
      <c r="B43" s="169"/>
      <c r="C43" s="170"/>
      <c r="D43" s="34"/>
      <c r="E43" s="35"/>
      <c r="F43" s="36"/>
      <c r="G43" s="73"/>
      <c r="H43" s="72"/>
      <c r="I43" s="74">
        <f>IF(H43=Tablas!$B$5,Tablas!$C$5,VLOOKUP(H43,Tablas!$B$5:$D$40,2,FALSE))</f>
        <v>1</v>
      </c>
      <c r="J43" s="71">
        <f>IF(I43=0,"",VLOOKUP(I43,Tablas!$C$5:$D$40,2,FALSE))</f>
        <v>0</v>
      </c>
      <c r="K43" s="37" t="str">
        <f t="shared" si="37"/>
        <v>0</v>
      </c>
      <c r="L43" s="38">
        <f t="shared" si="38"/>
        <v>0</v>
      </c>
      <c r="M43" s="38">
        <f t="shared" si="39"/>
        <v>0</v>
      </c>
      <c r="N43" s="38">
        <f t="shared" si="40"/>
        <v>0</v>
      </c>
      <c r="O43" s="38">
        <f t="shared" si="41"/>
        <v>0</v>
      </c>
      <c r="P43" s="38">
        <f t="shared" si="42"/>
        <v>0</v>
      </c>
      <c r="Q43" s="39">
        <v>1</v>
      </c>
      <c r="R43" s="40">
        <f t="shared" si="43"/>
        <v>0</v>
      </c>
      <c r="S43" s="39">
        <v>1</v>
      </c>
      <c r="T43" s="41">
        <f t="shared" si="44"/>
        <v>0</v>
      </c>
      <c r="U43" s="42">
        <f t="shared" si="45"/>
        <v>0</v>
      </c>
      <c r="V43" s="43">
        <f t="shared" si="46"/>
        <v>0</v>
      </c>
      <c r="W43" s="193">
        <f t="shared" si="32"/>
        <v>12</v>
      </c>
      <c r="X43" s="44">
        <f t="shared" si="47"/>
        <v>0</v>
      </c>
      <c r="Y43" s="45">
        <f t="shared" si="48"/>
        <v>0</v>
      </c>
      <c r="Z43" s="46" t="s">
        <v>0</v>
      </c>
      <c r="AA43" s="39">
        <v>1</v>
      </c>
      <c r="AB43" s="47">
        <f t="shared" si="49"/>
        <v>0</v>
      </c>
      <c r="AC43" s="39">
        <v>1</v>
      </c>
      <c r="AD43" s="47">
        <f t="shared" si="50"/>
        <v>0</v>
      </c>
      <c r="AE43" s="39">
        <v>1</v>
      </c>
      <c r="AF43" s="47">
        <f t="shared" si="51"/>
        <v>0</v>
      </c>
      <c r="AG43" s="188"/>
      <c r="AH43" s="194">
        <f t="shared" si="52"/>
        <v>3</v>
      </c>
      <c r="AI43" s="49">
        <f t="shared" si="53"/>
        <v>0</v>
      </c>
      <c r="AJ43" s="50">
        <f t="shared" si="54"/>
        <v>0</v>
      </c>
      <c r="AK43" s="188"/>
      <c r="AL43" s="194">
        <f t="shared" si="55"/>
        <v>3</v>
      </c>
      <c r="AM43" s="49">
        <f t="shared" si="56"/>
        <v>0</v>
      </c>
      <c r="AN43" s="50">
        <f t="shared" si="57"/>
        <v>0</v>
      </c>
      <c r="AO43" s="188"/>
      <c r="AP43" s="49">
        <f t="shared" si="58"/>
        <v>0</v>
      </c>
      <c r="AQ43" s="50">
        <f t="shared" si="59"/>
        <v>0</v>
      </c>
      <c r="AR43" s="188"/>
      <c r="AS43" s="49">
        <f t="shared" si="60"/>
        <v>0</v>
      </c>
      <c r="AT43" s="50">
        <f t="shared" si="61"/>
        <v>0</v>
      </c>
      <c r="AU43" s="62"/>
      <c r="AV43" s="49">
        <f t="shared" si="62"/>
        <v>0</v>
      </c>
      <c r="AW43" s="50">
        <f t="shared" si="63"/>
        <v>0</v>
      </c>
      <c r="AX43" s="188"/>
      <c r="AY43" s="49">
        <f t="shared" si="64"/>
        <v>0</v>
      </c>
      <c r="AZ43" s="50">
        <f t="shared" si="65"/>
        <v>0</v>
      </c>
      <c r="BA43" s="188"/>
      <c r="BB43" s="49">
        <f t="shared" si="66"/>
        <v>0</v>
      </c>
      <c r="BC43" s="50">
        <f t="shared" si="67"/>
        <v>0</v>
      </c>
      <c r="BD43" s="51">
        <f t="shared" si="68"/>
        <v>0</v>
      </c>
    </row>
    <row r="44" spans="1:56" hidden="1">
      <c r="A44" s="32">
        <v>17</v>
      </c>
      <c r="B44" s="169"/>
      <c r="C44" s="170"/>
      <c r="D44" s="34"/>
      <c r="E44" s="35"/>
      <c r="F44" s="36"/>
      <c r="G44" s="73"/>
      <c r="H44" s="72"/>
      <c r="I44" s="74">
        <f>IF(H44=Tablas!$B$5,Tablas!$C$5,VLOOKUP(H44,Tablas!$B$5:$D$40,2,FALSE))</f>
        <v>1</v>
      </c>
      <c r="J44" s="71">
        <f>IF(I44=0,"",VLOOKUP(I44,Tablas!$C$5:$D$40,2,FALSE))</f>
        <v>0</v>
      </c>
      <c r="K44" s="37" t="str">
        <f t="shared" si="37"/>
        <v>0</v>
      </c>
      <c r="L44" s="38">
        <f t="shared" si="38"/>
        <v>0</v>
      </c>
      <c r="M44" s="38">
        <f t="shared" si="39"/>
        <v>0</v>
      </c>
      <c r="N44" s="38">
        <f t="shared" si="40"/>
        <v>0</v>
      </c>
      <c r="O44" s="38">
        <f t="shared" si="41"/>
        <v>0</v>
      </c>
      <c r="P44" s="38">
        <f t="shared" si="42"/>
        <v>0</v>
      </c>
      <c r="Q44" s="39">
        <v>1</v>
      </c>
      <c r="R44" s="40">
        <f t="shared" si="43"/>
        <v>0</v>
      </c>
      <c r="S44" s="39">
        <v>1</v>
      </c>
      <c r="T44" s="41">
        <f t="shared" si="44"/>
        <v>0</v>
      </c>
      <c r="U44" s="42">
        <f t="shared" si="45"/>
        <v>0</v>
      </c>
      <c r="V44" s="43">
        <f t="shared" si="46"/>
        <v>0</v>
      </c>
      <c r="W44" s="193">
        <f t="shared" si="32"/>
        <v>12</v>
      </c>
      <c r="X44" s="44">
        <f t="shared" si="47"/>
        <v>0</v>
      </c>
      <c r="Y44" s="45">
        <f t="shared" si="48"/>
        <v>0</v>
      </c>
      <c r="Z44" s="46" t="s">
        <v>0</v>
      </c>
      <c r="AA44" s="39">
        <v>1</v>
      </c>
      <c r="AB44" s="47">
        <f t="shared" si="49"/>
        <v>0</v>
      </c>
      <c r="AC44" s="39">
        <v>1</v>
      </c>
      <c r="AD44" s="47">
        <f t="shared" si="50"/>
        <v>0</v>
      </c>
      <c r="AE44" s="39">
        <v>1</v>
      </c>
      <c r="AF44" s="47">
        <f t="shared" si="51"/>
        <v>0</v>
      </c>
      <c r="AG44" s="188"/>
      <c r="AH44" s="194">
        <f t="shared" si="52"/>
        <v>3</v>
      </c>
      <c r="AI44" s="49">
        <f t="shared" si="53"/>
        <v>0</v>
      </c>
      <c r="AJ44" s="50">
        <f t="shared" si="54"/>
        <v>0</v>
      </c>
      <c r="AK44" s="188"/>
      <c r="AL44" s="194">
        <f t="shared" si="55"/>
        <v>3</v>
      </c>
      <c r="AM44" s="49">
        <f t="shared" si="56"/>
        <v>0</v>
      </c>
      <c r="AN44" s="50">
        <f t="shared" si="57"/>
        <v>0</v>
      </c>
      <c r="AO44" s="188"/>
      <c r="AP44" s="49">
        <f t="shared" si="58"/>
        <v>0</v>
      </c>
      <c r="AQ44" s="50">
        <f t="shared" si="59"/>
        <v>0</v>
      </c>
      <c r="AR44" s="188"/>
      <c r="AS44" s="49">
        <f t="shared" si="60"/>
        <v>0</v>
      </c>
      <c r="AT44" s="50">
        <f t="shared" si="61"/>
        <v>0</v>
      </c>
      <c r="AU44" s="62"/>
      <c r="AV44" s="49">
        <f t="shared" si="62"/>
        <v>0</v>
      </c>
      <c r="AW44" s="50">
        <f t="shared" si="63"/>
        <v>0</v>
      </c>
      <c r="AX44" s="188"/>
      <c r="AY44" s="49">
        <f t="shared" si="64"/>
        <v>0</v>
      </c>
      <c r="AZ44" s="50">
        <f t="shared" si="65"/>
        <v>0</v>
      </c>
      <c r="BA44" s="188"/>
      <c r="BB44" s="49">
        <f t="shared" si="66"/>
        <v>0</v>
      </c>
      <c r="BC44" s="50">
        <f t="shared" si="67"/>
        <v>0</v>
      </c>
      <c r="BD44" s="51">
        <f t="shared" si="68"/>
        <v>0</v>
      </c>
    </row>
    <row r="45" spans="1:56" hidden="1">
      <c r="A45" s="32">
        <v>17</v>
      </c>
      <c r="B45" s="169"/>
      <c r="C45" s="170"/>
      <c r="D45" s="34"/>
      <c r="E45" s="35"/>
      <c r="F45" s="36"/>
      <c r="G45" s="73"/>
      <c r="H45" s="72"/>
      <c r="I45" s="74">
        <f>IF(H45=Tablas!$B$5,Tablas!$C$5,VLOOKUP(H45,Tablas!$B$5:$D$40,2,FALSE))</f>
        <v>1</v>
      </c>
      <c r="J45" s="71">
        <f>IF(I45=0,"",VLOOKUP(I45,Tablas!$C$5:$D$40,2,FALSE))</f>
        <v>0</v>
      </c>
      <c r="K45" s="37" t="str">
        <f t="shared" si="37"/>
        <v>0</v>
      </c>
      <c r="L45" s="38">
        <f t="shared" si="38"/>
        <v>0</v>
      </c>
      <c r="M45" s="38">
        <f t="shared" si="39"/>
        <v>0</v>
      </c>
      <c r="N45" s="38">
        <f t="shared" si="40"/>
        <v>0</v>
      </c>
      <c r="O45" s="38">
        <f t="shared" si="41"/>
        <v>0</v>
      </c>
      <c r="P45" s="38">
        <f t="shared" si="42"/>
        <v>0</v>
      </c>
      <c r="Q45" s="39">
        <v>1</v>
      </c>
      <c r="R45" s="40">
        <f t="shared" si="43"/>
        <v>0</v>
      </c>
      <c r="S45" s="39">
        <v>1</v>
      </c>
      <c r="T45" s="41">
        <f t="shared" si="44"/>
        <v>0</v>
      </c>
      <c r="U45" s="42">
        <f t="shared" si="45"/>
        <v>0</v>
      </c>
      <c r="V45" s="43">
        <f t="shared" si="46"/>
        <v>0</v>
      </c>
      <c r="W45" s="193">
        <f t="shared" si="32"/>
        <v>12</v>
      </c>
      <c r="X45" s="44">
        <f t="shared" si="47"/>
        <v>0</v>
      </c>
      <c r="Y45" s="45">
        <f t="shared" si="48"/>
        <v>0</v>
      </c>
      <c r="Z45" s="46" t="s">
        <v>0</v>
      </c>
      <c r="AA45" s="39">
        <v>1</v>
      </c>
      <c r="AB45" s="47">
        <f t="shared" si="49"/>
        <v>0</v>
      </c>
      <c r="AC45" s="39">
        <v>1</v>
      </c>
      <c r="AD45" s="47">
        <f t="shared" si="50"/>
        <v>0</v>
      </c>
      <c r="AE45" s="39">
        <v>1</v>
      </c>
      <c r="AF45" s="47">
        <f t="shared" si="51"/>
        <v>0</v>
      </c>
      <c r="AG45" s="188"/>
      <c r="AH45" s="194">
        <f t="shared" si="52"/>
        <v>3</v>
      </c>
      <c r="AI45" s="49">
        <f t="shared" si="53"/>
        <v>0</v>
      </c>
      <c r="AJ45" s="50">
        <f t="shared" si="54"/>
        <v>0</v>
      </c>
      <c r="AK45" s="188"/>
      <c r="AL45" s="194">
        <f t="shared" si="55"/>
        <v>3</v>
      </c>
      <c r="AM45" s="49">
        <f t="shared" si="56"/>
        <v>0</v>
      </c>
      <c r="AN45" s="50">
        <f t="shared" si="57"/>
        <v>0</v>
      </c>
      <c r="AO45" s="188"/>
      <c r="AP45" s="49">
        <f t="shared" si="58"/>
        <v>0</v>
      </c>
      <c r="AQ45" s="50">
        <f t="shared" si="59"/>
        <v>0</v>
      </c>
      <c r="AR45" s="188"/>
      <c r="AS45" s="49">
        <f t="shared" si="60"/>
        <v>0</v>
      </c>
      <c r="AT45" s="50">
        <f t="shared" si="61"/>
        <v>0</v>
      </c>
      <c r="AU45" s="62"/>
      <c r="AV45" s="49">
        <f t="shared" si="62"/>
        <v>0</v>
      </c>
      <c r="AW45" s="50">
        <f t="shared" si="63"/>
        <v>0</v>
      </c>
      <c r="AX45" s="188"/>
      <c r="AY45" s="49">
        <f t="shared" si="64"/>
        <v>0</v>
      </c>
      <c r="AZ45" s="50">
        <f t="shared" si="65"/>
        <v>0</v>
      </c>
      <c r="BA45" s="188"/>
      <c r="BB45" s="49">
        <f t="shared" si="66"/>
        <v>0</v>
      </c>
      <c r="BC45" s="50">
        <f t="shared" si="67"/>
        <v>0</v>
      </c>
      <c r="BD45" s="51">
        <f t="shared" si="68"/>
        <v>0</v>
      </c>
    </row>
    <row r="46" spans="1:56" hidden="1">
      <c r="A46" s="32">
        <v>17</v>
      </c>
      <c r="B46" s="169"/>
      <c r="C46" s="170"/>
      <c r="D46" s="34"/>
      <c r="E46" s="35"/>
      <c r="F46" s="36"/>
      <c r="G46" s="73"/>
      <c r="H46" s="72"/>
      <c r="I46" s="74">
        <f>IF(H46=Tablas!$B$5,Tablas!$C$5,VLOOKUP(H46,Tablas!$B$5:$D$40,2,FALSE))</f>
        <v>1</v>
      </c>
      <c r="J46" s="71">
        <f>IF(I46=0,"",VLOOKUP(I46,Tablas!$C$5:$D$40,2,FALSE))</f>
        <v>0</v>
      </c>
      <c r="K46" s="37" t="str">
        <f t="shared" si="37"/>
        <v>0</v>
      </c>
      <c r="L46" s="38">
        <f t="shared" si="38"/>
        <v>0</v>
      </c>
      <c r="M46" s="38">
        <f t="shared" si="39"/>
        <v>0</v>
      </c>
      <c r="N46" s="38">
        <f t="shared" si="40"/>
        <v>0</v>
      </c>
      <c r="O46" s="38">
        <f t="shared" si="41"/>
        <v>0</v>
      </c>
      <c r="P46" s="38">
        <f t="shared" si="42"/>
        <v>0</v>
      </c>
      <c r="Q46" s="39">
        <v>1</v>
      </c>
      <c r="R46" s="40">
        <f t="shared" si="43"/>
        <v>0</v>
      </c>
      <c r="S46" s="39">
        <v>1</v>
      </c>
      <c r="T46" s="41">
        <f t="shared" si="44"/>
        <v>0</v>
      </c>
      <c r="U46" s="42">
        <f t="shared" si="45"/>
        <v>0</v>
      </c>
      <c r="V46" s="43">
        <f t="shared" si="46"/>
        <v>0</v>
      </c>
      <c r="W46" s="193">
        <f t="shared" si="32"/>
        <v>12</v>
      </c>
      <c r="X46" s="44">
        <f t="shared" si="47"/>
        <v>0</v>
      </c>
      <c r="Y46" s="45">
        <f t="shared" si="48"/>
        <v>0</v>
      </c>
      <c r="Z46" s="46" t="s">
        <v>0</v>
      </c>
      <c r="AA46" s="39">
        <v>1</v>
      </c>
      <c r="AB46" s="47">
        <f t="shared" si="49"/>
        <v>0</v>
      </c>
      <c r="AC46" s="39">
        <v>1</v>
      </c>
      <c r="AD46" s="47">
        <f t="shared" si="50"/>
        <v>0</v>
      </c>
      <c r="AE46" s="39">
        <v>1</v>
      </c>
      <c r="AF46" s="47">
        <f t="shared" si="51"/>
        <v>0</v>
      </c>
      <c r="AG46" s="188"/>
      <c r="AH46" s="194">
        <f t="shared" si="52"/>
        <v>3</v>
      </c>
      <c r="AI46" s="49">
        <f t="shared" si="53"/>
        <v>0</v>
      </c>
      <c r="AJ46" s="50">
        <f t="shared" si="54"/>
        <v>0</v>
      </c>
      <c r="AK46" s="188"/>
      <c r="AL46" s="194">
        <f t="shared" si="55"/>
        <v>3</v>
      </c>
      <c r="AM46" s="49">
        <f t="shared" si="56"/>
        <v>0</v>
      </c>
      <c r="AN46" s="50">
        <f t="shared" si="57"/>
        <v>0</v>
      </c>
      <c r="AO46" s="188"/>
      <c r="AP46" s="49">
        <f t="shared" si="58"/>
        <v>0</v>
      </c>
      <c r="AQ46" s="50">
        <f t="shared" si="59"/>
        <v>0</v>
      </c>
      <c r="AR46" s="188"/>
      <c r="AS46" s="49">
        <f t="shared" si="60"/>
        <v>0</v>
      </c>
      <c r="AT46" s="50">
        <f t="shared" si="61"/>
        <v>0</v>
      </c>
      <c r="AU46" s="62"/>
      <c r="AV46" s="49">
        <f t="shared" si="62"/>
        <v>0</v>
      </c>
      <c r="AW46" s="50">
        <f t="shared" si="63"/>
        <v>0</v>
      </c>
      <c r="AX46" s="188"/>
      <c r="AY46" s="49">
        <f t="shared" si="64"/>
        <v>0</v>
      </c>
      <c r="AZ46" s="50">
        <f t="shared" si="65"/>
        <v>0</v>
      </c>
      <c r="BA46" s="188"/>
      <c r="BB46" s="49">
        <f t="shared" si="66"/>
        <v>0</v>
      </c>
      <c r="BC46" s="50">
        <f t="shared" si="67"/>
        <v>0</v>
      </c>
      <c r="BD46" s="51">
        <f t="shared" si="68"/>
        <v>0</v>
      </c>
    </row>
    <row r="47" spans="1:56" hidden="1">
      <c r="A47" s="32">
        <v>17</v>
      </c>
      <c r="B47" s="169"/>
      <c r="C47" s="170"/>
      <c r="D47" s="34"/>
      <c r="E47" s="35"/>
      <c r="F47" s="36"/>
      <c r="G47" s="73"/>
      <c r="H47" s="72"/>
      <c r="I47" s="74">
        <f>IF(H47=Tablas!$B$5,Tablas!$C$5,VLOOKUP(H47,Tablas!$B$5:$D$40,2,FALSE))</f>
        <v>1</v>
      </c>
      <c r="J47" s="71">
        <f>IF(I47=0,"",VLOOKUP(I47,Tablas!$C$5:$D$40,2,FALSE))</f>
        <v>0</v>
      </c>
      <c r="K47" s="37" t="str">
        <f t="shared" si="37"/>
        <v>0</v>
      </c>
      <c r="L47" s="38">
        <f t="shared" si="38"/>
        <v>0</v>
      </c>
      <c r="M47" s="38">
        <f t="shared" si="39"/>
        <v>0</v>
      </c>
      <c r="N47" s="38">
        <f t="shared" si="40"/>
        <v>0</v>
      </c>
      <c r="O47" s="38">
        <f t="shared" si="41"/>
        <v>0</v>
      </c>
      <c r="P47" s="38">
        <f t="shared" si="42"/>
        <v>0</v>
      </c>
      <c r="Q47" s="39">
        <v>1</v>
      </c>
      <c r="R47" s="40">
        <f t="shared" si="43"/>
        <v>0</v>
      </c>
      <c r="S47" s="39">
        <v>1</v>
      </c>
      <c r="T47" s="41">
        <f t="shared" si="44"/>
        <v>0</v>
      </c>
      <c r="U47" s="42">
        <f t="shared" si="45"/>
        <v>0</v>
      </c>
      <c r="V47" s="43">
        <f t="shared" si="46"/>
        <v>0</v>
      </c>
      <c r="W47" s="193">
        <f t="shared" si="32"/>
        <v>12</v>
      </c>
      <c r="X47" s="44">
        <f t="shared" si="47"/>
        <v>0</v>
      </c>
      <c r="Y47" s="45">
        <f t="shared" si="48"/>
        <v>0</v>
      </c>
      <c r="Z47" s="46" t="s">
        <v>0</v>
      </c>
      <c r="AA47" s="39">
        <v>1</v>
      </c>
      <c r="AB47" s="47">
        <f t="shared" si="49"/>
        <v>0</v>
      </c>
      <c r="AC47" s="39">
        <v>1</v>
      </c>
      <c r="AD47" s="47">
        <f t="shared" si="50"/>
        <v>0</v>
      </c>
      <c r="AE47" s="39">
        <v>1</v>
      </c>
      <c r="AF47" s="47">
        <f t="shared" si="51"/>
        <v>0</v>
      </c>
      <c r="AG47" s="188"/>
      <c r="AH47" s="194">
        <f t="shared" si="52"/>
        <v>3</v>
      </c>
      <c r="AI47" s="49">
        <f t="shared" si="53"/>
        <v>0</v>
      </c>
      <c r="AJ47" s="50">
        <f t="shared" si="54"/>
        <v>0</v>
      </c>
      <c r="AK47" s="188"/>
      <c r="AL47" s="194">
        <f t="shared" si="55"/>
        <v>3</v>
      </c>
      <c r="AM47" s="49">
        <f t="shared" si="56"/>
        <v>0</v>
      </c>
      <c r="AN47" s="50">
        <f t="shared" si="57"/>
        <v>0</v>
      </c>
      <c r="AO47" s="188"/>
      <c r="AP47" s="49">
        <f t="shared" si="58"/>
        <v>0</v>
      </c>
      <c r="AQ47" s="50">
        <f t="shared" si="59"/>
        <v>0</v>
      </c>
      <c r="AR47" s="188"/>
      <c r="AS47" s="49">
        <f t="shared" si="60"/>
        <v>0</v>
      </c>
      <c r="AT47" s="50">
        <f t="shared" si="61"/>
        <v>0</v>
      </c>
      <c r="AU47" s="62"/>
      <c r="AV47" s="49">
        <f t="shared" si="62"/>
        <v>0</v>
      </c>
      <c r="AW47" s="50">
        <f t="shared" si="63"/>
        <v>0</v>
      </c>
      <c r="AX47" s="188"/>
      <c r="AY47" s="49">
        <f t="shared" si="64"/>
        <v>0</v>
      </c>
      <c r="AZ47" s="50">
        <f t="shared" si="65"/>
        <v>0</v>
      </c>
      <c r="BA47" s="188"/>
      <c r="BB47" s="49">
        <f t="shared" si="66"/>
        <v>0</v>
      </c>
      <c r="BC47" s="50">
        <f t="shared" si="67"/>
        <v>0</v>
      </c>
      <c r="BD47" s="51">
        <f t="shared" si="68"/>
        <v>0</v>
      </c>
    </row>
    <row r="48" spans="1:56" hidden="1">
      <c r="A48" s="32"/>
      <c r="B48" s="61"/>
      <c r="C48" s="33"/>
      <c r="D48" s="34"/>
      <c r="E48" s="35"/>
      <c r="F48" s="36"/>
      <c r="G48" s="73"/>
      <c r="H48" s="72"/>
      <c r="I48" s="74">
        <f>IF(H48=Tablas!$B$5,Tablas!$C$5,VLOOKUP(H48,Tablas!$B$5:$D$40,2,FALSE))</f>
        <v>1</v>
      </c>
      <c r="J48" s="71">
        <f>IF(I48=0,"",VLOOKUP(I48,Tablas!$C$5:$D$40,2,FALSE))</f>
        <v>0</v>
      </c>
      <c r="K48" s="37" t="str">
        <f t="shared" si="37"/>
        <v>0</v>
      </c>
      <c r="L48" s="38">
        <f t="shared" si="38"/>
        <v>0</v>
      </c>
      <c r="M48" s="38">
        <f t="shared" si="39"/>
        <v>0</v>
      </c>
      <c r="N48" s="38">
        <f t="shared" si="40"/>
        <v>0</v>
      </c>
      <c r="O48" s="38">
        <f t="shared" si="41"/>
        <v>0</v>
      </c>
      <c r="P48" s="38">
        <f t="shared" si="42"/>
        <v>0</v>
      </c>
      <c r="Q48" s="39">
        <v>1</v>
      </c>
      <c r="R48" s="40">
        <f t="shared" si="43"/>
        <v>0</v>
      </c>
      <c r="S48" s="39">
        <v>1</v>
      </c>
      <c r="T48" s="41">
        <f t="shared" si="44"/>
        <v>0</v>
      </c>
      <c r="U48" s="42">
        <f t="shared" si="45"/>
        <v>0</v>
      </c>
      <c r="V48" s="43">
        <f t="shared" si="46"/>
        <v>0</v>
      </c>
      <c r="W48" s="193">
        <f t="shared" si="32"/>
        <v>12</v>
      </c>
      <c r="X48" s="44">
        <f t="shared" si="47"/>
        <v>0</v>
      </c>
      <c r="Y48" s="45">
        <f t="shared" si="48"/>
        <v>0</v>
      </c>
      <c r="Z48" s="46" t="s">
        <v>0</v>
      </c>
      <c r="AA48" s="39">
        <v>1</v>
      </c>
      <c r="AB48" s="47">
        <f t="shared" si="49"/>
        <v>0</v>
      </c>
      <c r="AC48" s="39">
        <v>1</v>
      </c>
      <c r="AD48" s="47">
        <f t="shared" si="50"/>
        <v>0</v>
      </c>
      <c r="AE48" s="39">
        <v>1</v>
      </c>
      <c r="AF48" s="47">
        <f t="shared" si="51"/>
        <v>0</v>
      </c>
      <c r="AG48" s="188"/>
      <c r="AH48" s="194">
        <f t="shared" si="52"/>
        <v>3</v>
      </c>
      <c r="AI48" s="49">
        <f t="shared" si="53"/>
        <v>0</v>
      </c>
      <c r="AJ48" s="50">
        <f t="shared" si="54"/>
        <v>0</v>
      </c>
      <c r="AK48" s="188"/>
      <c r="AL48" s="194">
        <f t="shared" si="55"/>
        <v>3</v>
      </c>
      <c r="AM48" s="49">
        <f t="shared" si="56"/>
        <v>0</v>
      </c>
      <c r="AN48" s="50">
        <f t="shared" si="57"/>
        <v>0</v>
      </c>
      <c r="AO48" s="62"/>
      <c r="AP48" s="49">
        <f t="shared" si="58"/>
        <v>0</v>
      </c>
      <c r="AQ48" s="50">
        <f t="shared" si="59"/>
        <v>0</v>
      </c>
      <c r="AR48" s="62"/>
      <c r="AS48" s="49">
        <f t="shared" si="60"/>
        <v>0</v>
      </c>
      <c r="AT48" s="50">
        <f t="shared" si="61"/>
        <v>0</v>
      </c>
      <c r="AU48" s="62"/>
      <c r="AV48" s="49">
        <f t="shared" si="62"/>
        <v>0</v>
      </c>
      <c r="AW48" s="50">
        <f t="shared" si="63"/>
        <v>0</v>
      </c>
      <c r="AX48" s="62"/>
      <c r="AY48" s="49">
        <f t="shared" si="64"/>
        <v>0</v>
      </c>
      <c r="AZ48" s="50">
        <f t="shared" si="65"/>
        <v>0</v>
      </c>
      <c r="BA48" s="62"/>
      <c r="BB48" s="49">
        <f t="shared" si="66"/>
        <v>0</v>
      </c>
      <c r="BC48" s="50">
        <f t="shared" si="67"/>
        <v>0</v>
      </c>
      <c r="BD48" s="51">
        <f t="shared" si="68"/>
        <v>0</v>
      </c>
    </row>
    <row r="49" spans="1:56" hidden="1">
      <c r="A49" s="32"/>
      <c r="B49" s="61"/>
      <c r="C49" s="33"/>
      <c r="D49" s="34"/>
      <c r="E49" s="35"/>
      <c r="F49" s="36"/>
      <c r="G49" s="73"/>
      <c r="H49" s="72"/>
      <c r="I49" s="74">
        <f>IF(H49=Tablas!$B$5,Tablas!$C$5,VLOOKUP(H49,Tablas!$B$5:$D$40,2,FALSE))</f>
        <v>1</v>
      </c>
      <c r="J49" s="71">
        <f>IF(I49=0,"",VLOOKUP(I49,Tablas!$C$5:$D$40,2,FALSE))</f>
        <v>0</v>
      </c>
      <c r="K49" s="37" t="str">
        <f t="shared" si="37"/>
        <v>0</v>
      </c>
      <c r="L49" s="38">
        <f t="shared" si="38"/>
        <v>0</v>
      </c>
      <c r="M49" s="38">
        <f t="shared" si="39"/>
        <v>0</v>
      </c>
      <c r="N49" s="38">
        <f t="shared" si="40"/>
        <v>0</v>
      </c>
      <c r="O49" s="38">
        <f t="shared" si="41"/>
        <v>0</v>
      </c>
      <c r="P49" s="38">
        <f t="shared" si="42"/>
        <v>0</v>
      </c>
      <c r="Q49" s="39">
        <v>1</v>
      </c>
      <c r="R49" s="40">
        <f t="shared" si="43"/>
        <v>0</v>
      </c>
      <c r="S49" s="39">
        <v>1</v>
      </c>
      <c r="T49" s="41">
        <f t="shared" si="44"/>
        <v>0</v>
      </c>
      <c r="U49" s="42">
        <f t="shared" si="45"/>
        <v>0</v>
      </c>
      <c r="V49" s="43">
        <f t="shared" si="46"/>
        <v>0</v>
      </c>
      <c r="W49" s="193">
        <f t="shared" si="32"/>
        <v>12</v>
      </c>
      <c r="X49" s="44">
        <f t="shared" si="47"/>
        <v>0</v>
      </c>
      <c r="Y49" s="45">
        <f t="shared" si="48"/>
        <v>0</v>
      </c>
      <c r="Z49" s="46" t="s">
        <v>0</v>
      </c>
      <c r="AA49" s="39">
        <v>1</v>
      </c>
      <c r="AB49" s="47">
        <f t="shared" si="49"/>
        <v>0</v>
      </c>
      <c r="AC49" s="39">
        <v>1</v>
      </c>
      <c r="AD49" s="47">
        <f t="shared" si="50"/>
        <v>0</v>
      </c>
      <c r="AE49" s="39">
        <v>1</v>
      </c>
      <c r="AF49" s="47">
        <f t="shared" si="51"/>
        <v>0</v>
      </c>
      <c r="AG49" s="188"/>
      <c r="AH49" s="194">
        <f t="shared" si="52"/>
        <v>3</v>
      </c>
      <c r="AI49" s="49">
        <f t="shared" si="53"/>
        <v>0</v>
      </c>
      <c r="AJ49" s="50">
        <f t="shared" si="54"/>
        <v>0</v>
      </c>
      <c r="AK49" s="188"/>
      <c r="AL49" s="194">
        <f t="shared" si="55"/>
        <v>3</v>
      </c>
      <c r="AM49" s="49">
        <f t="shared" si="56"/>
        <v>0</v>
      </c>
      <c r="AN49" s="50">
        <f t="shared" si="57"/>
        <v>0</v>
      </c>
      <c r="AO49" s="62"/>
      <c r="AP49" s="49">
        <f t="shared" si="58"/>
        <v>0</v>
      </c>
      <c r="AQ49" s="50">
        <f t="shared" si="59"/>
        <v>0</v>
      </c>
      <c r="AR49" s="62"/>
      <c r="AS49" s="49">
        <f t="shared" si="60"/>
        <v>0</v>
      </c>
      <c r="AT49" s="50">
        <f t="shared" si="61"/>
        <v>0</v>
      </c>
      <c r="AU49" s="62"/>
      <c r="AV49" s="49">
        <f t="shared" si="62"/>
        <v>0</v>
      </c>
      <c r="AW49" s="50">
        <f t="shared" si="63"/>
        <v>0</v>
      </c>
      <c r="AX49" s="62"/>
      <c r="AY49" s="49">
        <f t="shared" si="64"/>
        <v>0</v>
      </c>
      <c r="AZ49" s="50">
        <f t="shared" si="65"/>
        <v>0</v>
      </c>
      <c r="BA49" s="62"/>
      <c r="BB49" s="49">
        <f t="shared" si="66"/>
        <v>0</v>
      </c>
      <c r="BC49" s="50">
        <f t="shared" si="67"/>
        <v>0</v>
      </c>
      <c r="BD49" s="51">
        <f t="shared" si="68"/>
        <v>0</v>
      </c>
    </row>
    <row r="50" spans="1:56" hidden="1">
      <c r="A50" s="32"/>
      <c r="B50" s="61"/>
      <c r="C50" s="33"/>
      <c r="D50" s="34"/>
      <c r="E50" s="35"/>
      <c r="F50" s="36"/>
      <c r="G50" s="73"/>
      <c r="H50" s="72"/>
      <c r="I50" s="74">
        <f>IF(H50=Tablas!$B$5,Tablas!$C$5,VLOOKUP(H50,Tablas!$B$5:$D$40,2,FALSE))</f>
        <v>1</v>
      </c>
      <c r="J50" s="71">
        <f>IF(I50=0,"",VLOOKUP(I50,Tablas!$C$5:$D$40,2,FALSE))</f>
        <v>0</v>
      </c>
      <c r="K50" s="37" t="str">
        <f t="shared" si="37"/>
        <v>0</v>
      </c>
      <c r="L50" s="38">
        <f t="shared" si="38"/>
        <v>0</v>
      </c>
      <c r="M50" s="38">
        <f t="shared" si="39"/>
        <v>0</v>
      </c>
      <c r="N50" s="38">
        <f t="shared" si="40"/>
        <v>0</v>
      </c>
      <c r="O50" s="38">
        <f t="shared" si="41"/>
        <v>0</v>
      </c>
      <c r="P50" s="38">
        <f t="shared" si="42"/>
        <v>0</v>
      </c>
      <c r="Q50" s="39">
        <v>1</v>
      </c>
      <c r="R50" s="40">
        <f t="shared" si="43"/>
        <v>0</v>
      </c>
      <c r="S50" s="39">
        <v>1</v>
      </c>
      <c r="T50" s="41">
        <f t="shared" si="44"/>
        <v>0</v>
      </c>
      <c r="U50" s="42">
        <f t="shared" si="45"/>
        <v>0</v>
      </c>
      <c r="V50" s="43">
        <f t="shared" si="46"/>
        <v>0</v>
      </c>
      <c r="W50" s="193">
        <f t="shared" si="32"/>
        <v>12</v>
      </c>
      <c r="X50" s="44">
        <f t="shared" si="47"/>
        <v>0</v>
      </c>
      <c r="Y50" s="45">
        <f t="shared" si="48"/>
        <v>0</v>
      </c>
      <c r="Z50" s="46" t="s">
        <v>0</v>
      </c>
      <c r="AA50" s="39">
        <v>1</v>
      </c>
      <c r="AB50" s="47">
        <f t="shared" si="49"/>
        <v>0</v>
      </c>
      <c r="AC50" s="39">
        <v>1</v>
      </c>
      <c r="AD50" s="47">
        <f t="shared" si="50"/>
        <v>0</v>
      </c>
      <c r="AE50" s="39">
        <v>1</v>
      </c>
      <c r="AF50" s="47">
        <f t="shared" si="51"/>
        <v>0</v>
      </c>
      <c r="AG50" s="188"/>
      <c r="AH50" s="194">
        <f t="shared" si="52"/>
        <v>3</v>
      </c>
      <c r="AI50" s="49">
        <f t="shared" si="53"/>
        <v>0</v>
      </c>
      <c r="AJ50" s="50">
        <f t="shared" si="54"/>
        <v>0</v>
      </c>
      <c r="AK50" s="188"/>
      <c r="AL50" s="194">
        <f t="shared" si="55"/>
        <v>3</v>
      </c>
      <c r="AM50" s="49">
        <f t="shared" si="56"/>
        <v>0</v>
      </c>
      <c r="AN50" s="50">
        <f t="shared" si="57"/>
        <v>0</v>
      </c>
      <c r="AO50" s="62"/>
      <c r="AP50" s="49">
        <f t="shared" si="58"/>
        <v>0</v>
      </c>
      <c r="AQ50" s="50">
        <f t="shared" si="59"/>
        <v>0</v>
      </c>
      <c r="AR50" s="62"/>
      <c r="AS50" s="49">
        <f t="shared" si="60"/>
        <v>0</v>
      </c>
      <c r="AT50" s="50">
        <f t="shared" si="61"/>
        <v>0</v>
      </c>
      <c r="AU50" s="62"/>
      <c r="AV50" s="49">
        <f t="shared" si="62"/>
        <v>0</v>
      </c>
      <c r="AW50" s="50">
        <f t="shared" si="63"/>
        <v>0</v>
      </c>
      <c r="AX50" s="62"/>
      <c r="AY50" s="49">
        <f t="shared" si="64"/>
        <v>0</v>
      </c>
      <c r="AZ50" s="50">
        <f t="shared" si="65"/>
        <v>0</v>
      </c>
      <c r="BA50" s="62"/>
      <c r="BB50" s="49">
        <f t="shared" si="66"/>
        <v>0</v>
      </c>
      <c r="BC50" s="50">
        <f t="shared" si="67"/>
        <v>0</v>
      </c>
      <c r="BD50" s="51">
        <f t="shared" si="68"/>
        <v>0</v>
      </c>
    </row>
    <row r="51" spans="1:56" hidden="1">
      <c r="A51" s="32"/>
      <c r="B51" s="61"/>
      <c r="C51" s="33"/>
      <c r="D51" s="34"/>
      <c r="E51" s="35"/>
      <c r="F51" s="36"/>
      <c r="G51" s="73"/>
      <c r="H51" s="72"/>
      <c r="I51" s="74">
        <f>IF(H51=Tablas!$B$5,Tablas!$C$5,VLOOKUP(H51,Tablas!$B$5:$D$40,2,FALSE))</f>
        <v>1</v>
      </c>
      <c r="J51" s="71">
        <f>IF(I51=0,"",VLOOKUP(I51,Tablas!$C$5:$D$40,2,FALSE))</f>
        <v>0</v>
      </c>
      <c r="K51" s="37" t="str">
        <f t="shared" si="37"/>
        <v>0</v>
      </c>
      <c r="L51" s="38">
        <f t="shared" si="38"/>
        <v>0</v>
      </c>
      <c r="M51" s="38">
        <f t="shared" si="39"/>
        <v>0</v>
      </c>
      <c r="N51" s="38">
        <f t="shared" si="40"/>
        <v>0</v>
      </c>
      <c r="O51" s="38">
        <f t="shared" si="41"/>
        <v>0</v>
      </c>
      <c r="P51" s="38">
        <f t="shared" si="42"/>
        <v>0</v>
      </c>
      <c r="Q51" s="39">
        <v>1</v>
      </c>
      <c r="R51" s="40">
        <f t="shared" si="43"/>
        <v>0</v>
      </c>
      <c r="S51" s="39">
        <v>1</v>
      </c>
      <c r="T51" s="41">
        <f t="shared" si="44"/>
        <v>0</v>
      </c>
      <c r="U51" s="42">
        <f t="shared" si="45"/>
        <v>0</v>
      </c>
      <c r="V51" s="43">
        <f t="shared" si="46"/>
        <v>0</v>
      </c>
      <c r="W51" s="193">
        <f t="shared" si="32"/>
        <v>12</v>
      </c>
      <c r="X51" s="44">
        <f t="shared" si="47"/>
        <v>0</v>
      </c>
      <c r="Y51" s="45">
        <f t="shared" si="48"/>
        <v>0</v>
      </c>
      <c r="Z51" s="46" t="s">
        <v>0</v>
      </c>
      <c r="AA51" s="39">
        <v>1</v>
      </c>
      <c r="AB51" s="47">
        <f t="shared" si="49"/>
        <v>0</v>
      </c>
      <c r="AC51" s="39">
        <v>1</v>
      </c>
      <c r="AD51" s="47">
        <f t="shared" si="50"/>
        <v>0</v>
      </c>
      <c r="AE51" s="39">
        <v>1</v>
      </c>
      <c r="AF51" s="47">
        <f t="shared" si="51"/>
        <v>0</v>
      </c>
      <c r="AG51" s="188"/>
      <c r="AH51" s="194">
        <f t="shared" si="52"/>
        <v>3</v>
      </c>
      <c r="AI51" s="49">
        <f t="shared" si="53"/>
        <v>0</v>
      </c>
      <c r="AJ51" s="50">
        <f t="shared" si="54"/>
        <v>0</v>
      </c>
      <c r="AK51" s="188"/>
      <c r="AL51" s="194">
        <f t="shared" si="55"/>
        <v>3</v>
      </c>
      <c r="AM51" s="49">
        <f t="shared" si="56"/>
        <v>0</v>
      </c>
      <c r="AN51" s="50">
        <f t="shared" si="57"/>
        <v>0</v>
      </c>
      <c r="AO51" s="62"/>
      <c r="AP51" s="49">
        <f t="shared" si="58"/>
        <v>0</v>
      </c>
      <c r="AQ51" s="50">
        <f t="shared" si="59"/>
        <v>0</v>
      </c>
      <c r="AR51" s="62"/>
      <c r="AS51" s="49">
        <f t="shared" si="60"/>
        <v>0</v>
      </c>
      <c r="AT51" s="50">
        <f t="shared" si="61"/>
        <v>0</v>
      </c>
      <c r="AU51" s="62"/>
      <c r="AV51" s="49">
        <f t="shared" si="62"/>
        <v>0</v>
      </c>
      <c r="AW51" s="50">
        <f t="shared" si="63"/>
        <v>0</v>
      </c>
      <c r="AX51" s="62"/>
      <c r="AY51" s="49">
        <f t="shared" si="64"/>
        <v>0</v>
      </c>
      <c r="AZ51" s="50">
        <f t="shared" si="65"/>
        <v>0</v>
      </c>
      <c r="BA51" s="62"/>
      <c r="BB51" s="49">
        <f t="shared" si="66"/>
        <v>0</v>
      </c>
      <c r="BC51" s="50">
        <f t="shared" si="67"/>
        <v>0</v>
      </c>
      <c r="BD51" s="51">
        <f t="shared" si="68"/>
        <v>0</v>
      </c>
    </row>
    <row r="52" spans="1:56" hidden="1">
      <c r="A52" s="32"/>
      <c r="B52" s="61"/>
      <c r="C52" s="33"/>
      <c r="D52" s="34"/>
      <c r="E52" s="35"/>
      <c r="F52" s="36"/>
      <c r="G52" s="73"/>
      <c r="H52" s="72"/>
      <c r="I52" s="74">
        <f>IF(H52=Tablas!$B$5,Tablas!$C$5,VLOOKUP(H52,Tablas!$B$5:$D$40,2,FALSE))</f>
        <v>1</v>
      </c>
      <c r="J52" s="71">
        <f>IF(I52=0,"",VLOOKUP(I52,Tablas!$C$5:$D$40,2,FALSE))</f>
        <v>0</v>
      </c>
      <c r="K52" s="37" t="str">
        <f t="shared" si="37"/>
        <v>0</v>
      </c>
      <c r="L52" s="38">
        <f t="shared" si="38"/>
        <v>0</v>
      </c>
      <c r="M52" s="38">
        <f t="shared" si="39"/>
        <v>0</v>
      </c>
      <c r="N52" s="38">
        <f t="shared" si="40"/>
        <v>0</v>
      </c>
      <c r="O52" s="38">
        <f t="shared" si="41"/>
        <v>0</v>
      </c>
      <c r="P52" s="38">
        <f t="shared" si="42"/>
        <v>0</v>
      </c>
      <c r="Q52" s="39">
        <v>1</v>
      </c>
      <c r="R52" s="40">
        <f t="shared" si="43"/>
        <v>0</v>
      </c>
      <c r="S52" s="39">
        <v>1</v>
      </c>
      <c r="T52" s="41">
        <f t="shared" si="44"/>
        <v>0</v>
      </c>
      <c r="U52" s="42">
        <f t="shared" si="45"/>
        <v>0</v>
      </c>
      <c r="V52" s="43">
        <f t="shared" si="46"/>
        <v>0</v>
      </c>
      <c r="W52" s="193">
        <f t="shared" si="32"/>
        <v>12</v>
      </c>
      <c r="X52" s="44">
        <f t="shared" si="47"/>
        <v>0</v>
      </c>
      <c r="Y52" s="45">
        <f t="shared" si="48"/>
        <v>0</v>
      </c>
      <c r="Z52" s="46" t="s">
        <v>0</v>
      </c>
      <c r="AA52" s="39">
        <v>1</v>
      </c>
      <c r="AB52" s="47">
        <f t="shared" si="49"/>
        <v>0</v>
      </c>
      <c r="AC52" s="39">
        <v>1</v>
      </c>
      <c r="AD52" s="47">
        <f t="shared" si="50"/>
        <v>0</v>
      </c>
      <c r="AE52" s="39">
        <v>1</v>
      </c>
      <c r="AF52" s="47">
        <f t="shared" si="51"/>
        <v>0</v>
      </c>
      <c r="AG52" s="188"/>
      <c r="AH52" s="194">
        <f t="shared" si="52"/>
        <v>3</v>
      </c>
      <c r="AI52" s="49">
        <f t="shared" si="53"/>
        <v>0</v>
      </c>
      <c r="AJ52" s="50">
        <f t="shared" si="54"/>
        <v>0</v>
      </c>
      <c r="AK52" s="188"/>
      <c r="AL52" s="194">
        <f t="shared" si="55"/>
        <v>3</v>
      </c>
      <c r="AM52" s="49">
        <f t="shared" si="56"/>
        <v>0</v>
      </c>
      <c r="AN52" s="50">
        <f t="shared" si="57"/>
        <v>0</v>
      </c>
      <c r="AO52" s="62"/>
      <c r="AP52" s="49">
        <f t="shared" si="58"/>
        <v>0</v>
      </c>
      <c r="AQ52" s="50">
        <f t="shared" si="59"/>
        <v>0</v>
      </c>
      <c r="AR52" s="62"/>
      <c r="AS52" s="49">
        <f t="shared" si="60"/>
        <v>0</v>
      </c>
      <c r="AT52" s="50">
        <f t="shared" si="61"/>
        <v>0</v>
      </c>
      <c r="AU52" s="62"/>
      <c r="AV52" s="49">
        <f t="shared" si="62"/>
        <v>0</v>
      </c>
      <c r="AW52" s="50">
        <f t="shared" si="63"/>
        <v>0</v>
      </c>
      <c r="AX52" s="62"/>
      <c r="AY52" s="49">
        <f t="shared" si="64"/>
        <v>0</v>
      </c>
      <c r="AZ52" s="50">
        <f t="shared" si="65"/>
        <v>0</v>
      </c>
      <c r="BA52" s="62"/>
      <c r="BB52" s="49">
        <f t="shared" si="66"/>
        <v>0</v>
      </c>
      <c r="BC52" s="50">
        <f t="shared" si="67"/>
        <v>0</v>
      </c>
      <c r="BD52" s="51">
        <f t="shared" si="68"/>
        <v>0</v>
      </c>
    </row>
    <row r="53" spans="1:56" ht="15.75" thickBot="1">
      <c r="A53" s="3"/>
      <c r="B53" s="6"/>
      <c r="C53" s="6"/>
      <c r="D53" s="6"/>
      <c r="E53" s="6"/>
      <c r="F53" s="264">
        <f>SUM(F8:F52)</f>
        <v>292.15999999999997</v>
      </c>
      <c r="K53" s="52">
        <f t="shared" ref="K53:P53" si="78">SUM(K8:K52)</f>
        <v>0</v>
      </c>
      <c r="L53" s="52">
        <f t="shared" si="78"/>
        <v>0</v>
      </c>
      <c r="M53" s="52">
        <f t="shared" si="78"/>
        <v>0</v>
      </c>
      <c r="N53" s="52">
        <f t="shared" si="78"/>
        <v>0</v>
      </c>
      <c r="O53" s="52">
        <f t="shared" si="78"/>
        <v>0</v>
      </c>
      <c r="P53" s="52">
        <f t="shared" si="78"/>
        <v>0</v>
      </c>
      <c r="Q53" s="52"/>
      <c r="R53" s="52">
        <f>SUM(R8:R52)</f>
        <v>0</v>
      </c>
      <c r="S53" s="52"/>
      <c r="T53" s="52">
        <f>SUM(T8:T52)</f>
        <v>0</v>
      </c>
      <c r="U53" s="52">
        <f>SUM(U8:U52)</f>
        <v>0</v>
      </c>
      <c r="V53" s="52">
        <f>SUM(V8:V52)</f>
        <v>0</v>
      </c>
      <c r="W53" s="52"/>
      <c r="X53" s="52">
        <f>SUM(X8:X52)</f>
        <v>0</v>
      </c>
      <c r="Y53" s="53"/>
      <c r="Z53" s="53"/>
      <c r="AA53" s="53"/>
      <c r="AB53" s="52">
        <f>SUM(AB8:AB52)</f>
        <v>0</v>
      </c>
      <c r="AC53" s="52"/>
      <c r="AD53" s="52">
        <f>SUM(AD8:AD52)</f>
        <v>0</v>
      </c>
      <c r="AE53" s="52"/>
      <c r="AF53" s="52">
        <f>SUM(AF8:AF52)</f>
        <v>0</v>
      </c>
      <c r="AG53" s="54">
        <f>SUM(AG8:AG52)</f>
        <v>5</v>
      </c>
      <c r="AH53" s="54"/>
      <c r="AI53" s="54"/>
      <c r="AJ53" s="55">
        <f>SUM(AJ8:AJ52)</f>
        <v>0</v>
      </c>
      <c r="AK53" s="54">
        <f>SUM(AK8:AK52)</f>
        <v>56</v>
      </c>
      <c r="AL53" s="54"/>
      <c r="AM53" s="54"/>
      <c r="AN53" s="55">
        <f>SUM(AN8:AN52)</f>
        <v>0</v>
      </c>
      <c r="AO53" s="54">
        <f>SUM(AO8:AO52)</f>
        <v>259.22000000000003</v>
      </c>
      <c r="AP53" s="54"/>
      <c r="AQ53" s="55">
        <f>SUM(AQ8:AQ52)</f>
        <v>0</v>
      </c>
      <c r="AR53" s="54">
        <f>SUM(AR8:AR52)</f>
        <v>21.945</v>
      </c>
      <c r="AS53" s="54"/>
      <c r="AT53" s="55">
        <f>SUM(AT8:AT52)</f>
        <v>0</v>
      </c>
      <c r="AU53" s="54">
        <f>SUM(AU8:AU52)</f>
        <v>0</v>
      </c>
      <c r="AV53" s="54"/>
      <c r="AW53" s="55">
        <f>SUM(AW8:AW52)</f>
        <v>0</v>
      </c>
      <c r="AX53" s="54">
        <f>SUBTOTAL(9,AX8:AX52)</f>
        <v>259.22000000000003</v>
      </c>
      <c r="AY53" s="54"/>
      <c r="AZ53" s="55">
        <f>SUM(AZ8:AZ52)</f>
        <v>0</v>
      </c>
      <c r="BA53" s="54">
        <f>SUM(BA8:BA52)</f>
        <v>28</v>
      </c>
      <c r="BB53" s="54"/>
      <c r="BC53" s="55">
        <f>SUM(BC8:BC52)</f>
        <v>0</v>
      </c>
      <c r="BD53" s="52">
        <f>SUM(BD8:BD52)</f>
        <v>0</v>
      </c>
    </row>
    <row r="54" spans="1:56" ht="15.75" hidden="1" thickBot="1">
      <c r="AB54" s="289">
        <f>SUM(AB53:AF53)</f>
        <v>0</v>
      </c>
      <c r="AC54" s="290"/>
      <c r="AD54" s="290"/>
      <c r="AE54" s="290"/>
      <c r="AF54" s="291"/>
      <c r="AG54" s="292">
        <f>+AJ53/4.345</f>
        <v>0</v>
      </c>
      <c r="AH54" s="292"/>
      <c r="AI54" s="292"/>
      <c r="AJ54" s="292"/>
      <c r="AK54" s="292">
        <f>+AN53/4.345</f>
        <v>0</v>
      </c>
      <c r="AL54" s="292"/>
      <c r="AM54" s="292"/>
      <c r="AN54" s="292"/>
      <c r="AO54" s="292">
        <f>+AQ53/4.345</f>
        <v>0</v>
      </c>
      <c r="AP54" s="292"/>
      <c r="AQ54" s="292"/>
      <c r="AR54" s="292">
        <f>+AT53/4.345</f>
        <v>0</v>
      </c>
      <c r="AS54" s="292"/>
      <c r="AT54" s="292"/>
      <c r="AU54" s="292">
        <f>+AW53/4.345</f>
        <v>0</v>
      </c>
      <c r="AV54" s="292"/>
      <c r="AW54" s="292"/>
      <c r="AX54" s="292">
        <f>+AZ53/4.345</f>
        <v>0</v>
      </c>
      <c r="AY54" s="292"/>
      <c r="AZ54" s="292"/>
      <c r="BA54" s="292">
        <f>+BC53/4.345</f>
        <v>0</v>
      </c>
      <c r="BB54" s="292"/>
      <c r="BC54" s="292"/>
      <c r="BD54" s="284" t="s">
        <v>4</v>
      </c>
    </row>
    <row r="55" spans="1:56" ht="16.5" thickTop="1" thickBot="1">
      <c r="AG55" s="286" t="s">
        <v>3</v>
      </c>
      <c r="AH55" s="286"/>
      <c r="AI55" s="286"/>
      <c r="AJ55" s="286"/>
      <c r="AK55" s="286"/>
      <c r="AL55" s="286"/>
      <c r="AM55" s="286"/>
      <c r="AN55" s="286"/>
      <c r="AO55" s="286"/>
      <c r="AP55" s="286"/>
      <c r="AQ55" s="286"/>
      <c r="AR55" s="286"/>
      <c r="AS55" s="286"/>
      <c r="AT55" s="286"/>
      <c r="AU55" s="286"/>
      <c r="AV55" s="286"/>
      <c r="AW55" s="286"/>
      <c r="AX55" s="286"/>
      <c r="AY55" s="286"/>
      <c r="AZ55" s="286"/>
      <c r="BA55" s="286"/>
      <c r="BB55" s="286"/>
      <c r="BC55" s="287"/>
      <c r="BD55" s="285"/>
    </row>
    <row r="57" spans="1:56">
      <c r="G57" s="56"/>
      <c r="H57" s="56"/>
      <c r="I57" s="56"/>
      <c r="J57" s="56"/>
    </row>
  </sheetData>
  <sheetProtection algorithmName="SHA-512" hashValue="20eW+nSumOZUztbrj2o2GQ+McMSzUPsXkA6Q4raVDsxexuahtZ9LEqxTsjIyY7tVYf5x5jbBOx8+TuWIO7Y/sw==" saltValue="wKiv2hwMuuyyUGOO+2vUfw==" spinCount="100000" sheet="1" selectLockedCells="1" autoFilter="0"/>
  <autoFilter ref="B7:BD54">
    <filterColumn colId="4">
      <customFilters>
        <customFilter operator="notEqual" val=" "/>
      </customFilters>
    </filterColumn>
  </autoFilter>
  <mergeCells count="48">
    <mergeCell ref="B1:C1"/>
    <mergeCell ref="B3:D3"/>
    <mergeCell ref="AG3:AJ3"/>
    <mergeCell ref="AK3:AN3"/>
    <mergeCell ref="AO3:AQ3"/>
    <mergeCell ref="AC6:AD6"/>
    <mergeCell ref="AE6:AF6"/>
    <mergeCell ref="AU3:AW3"/>
    <mergeCell ref="AX3:AZ3"/>
    <mergeCell ref="BA3:BC3"/>
    <mergeCell ref="AG4:AG5"/>
    <mergeCell ref="AI4:AI5"/>
    <mergeCell ref="AJ4:AJ5"/>
    <mergeCell ref="AK4:AK5"/>
    <mergeCell ref="AM4:AM5"/>
    <mergeCell ref="AP4:AP5"/>
    <mergeCell ref="AQ4:AQ5"/>
    <mergeCell ref="AN4:AN5"/>
    <mergeCell ref="AO4:AO5"/>
    <mergeCell ref="AH4:AH5"/>
    <mergeCell ref="AL4:AL5"/>
    <mergeCell ref="AX54:AZ54"/>
    <mergeCell ref="BA54:BC54"/>
    <mergeCell ref="AR4:AR5"/>
    <mergeCell ref="AS4:AS5"/>
    <mergeCell ref="AT4:AT5"/>
    <mergeCell ref="BB4:BB5"/>
    <mergeCell ref="BC4:BC5"/>
    <mergeCell ref="AY4:AY5"/>
    <mergeCell ref="AZ4:AZ5"/>
    <mergeCell ref="BA4:BA5"/>
    <mergeCell ref="AX4:AX5"/>
    <mergeCell ref="BD54:BD55"/>
    <mergeCell ref="AG55:BC55"/>
    <mergeCell ref="P1:AB1"/>
    <mergeCell ref="AB54:AF54"/>
    <mergeCell ref="AG54:AJ54"/>
    <mergeCell ref="AK54:AN54"/>
    <mergeCell ref="AO54:AQ54"/>
    <mergeCell ref="AR54:AT54"/>
    <mergeCell ref="AU54:AW54"/>
    <mergeCell ref="AR3:AT3"/>
    <mergeCell ref="BD4:BD5"/>
    <mergeCell ref="Y5:AF5"/>
    <mergeCell ref="AA6:AB6"/>
    <mergeCell ref="AV4:AV5"/>
    <mergeCell ref="AW4:AW5"/>
    <mergeCell ref="AU4:AU5"/>
  </mergeCells>
  <phoneticPr fontId="76" type="noConversion"/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H8:H52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 filterMode="1">
    <pageSetUpPr fitToPage="1"/>
  </sheetPr>
  <dimension ref="A1:BD58"/>
  <sheetViews>
    <sheetView workbookViewId="0">
      <pane xSplit="6" ySplit="7" topLeftCell="M8" activePane="bottomRight" state="frozen"/>
      <selection sqref="A1:AE1"/>
      <selection pane="topRight" sqref="A1:AE1"/>
      <selection pane="bottomLeft" sqref="A1:AE1"/>
      <selection pane="bottomRight" activeCell="B1" sqref="B1:C1"/>
    </sheetView>
  </sheetViews>
  <sheetFormatPr defaultColWidth="11.42578125" defaultRowHeight="15"/>
  <cols>
    <col min="1" max="1" width="2.85546875" style="2" customWidth="1"/>
    <col min="2" max="2" width="20.28515625" style="2" customWidth="1"/>
    <col min="3" max="3" width="14.5703125" style="2" customWidth="1"/>
    <col min="4" max="4" width="19.5703125" style="2" customWidth="1"/>
    <col min="5" max="5" width="11.85546875" style="2" customWidth="1"/>
    <col min="6" max="6" width="10.42578125" style="2" bestFit="1" customWidth="1"/>
    <col min="7" max="7" width="8" style="2" bestFit="1" customWidth="1"/>
    <col min="8" max="8" width="14.85546875" style="2" bestFit="1" customWidth="1"/>
    <col min="9" max="9" width="3" style="2" hidden="1" customWidth="1"/>
    <col min="10" max="10" width="4.85546875" style="2" hidden="1" customWidth="1"/>
    <col min="11" max="11" width="8.140625" style="2" bestFit="1" customWidth="1"/>
    <col min="12" max="12" width="6.28515625" style="2" bestFit="1" customWidth="1"/>
    <col min="13" max="16" width="8.42578125" style="2" customWidth="1"/>
    <col min="17" max="17" width="4.85546875" style="2" bestFit="1" customWidth="1"/>
    <col min="18" max="18" width="8.42578125" style="2" customWidth="1"/>
    <col min="19" max="19" width="4.85546875" style="2" bestFit="1" customWidth="1"/>
    <col min="20" max="20" width="8.42578125" style="2" customWidth="1"/>
    <col min="21" max="21" width="9.28515625" style="2" customWidth="1"/>
    <col min="22" max="22" width="8.42578125" style="2" bestFit="1" customWidth="1"/>
    <col min="23" max="23" width="8.42578125" style="2" customWidth="1"/>
    <col min="24" max="24" width="9.28515625" style="2" bestFit="1" customWidth="1"/>
    <col min="25" max="25" width="4.7109375" style="2" customWidth="1"/>
    <col min="26" max="26" width="4.140625" style="2" bestFit="1" customWidth="1"/>
    <col min="27" max="27" width="5" style="2" bestFit="1" customWidth="1"/>
    <col min="28" max="28" width="7.140625" style="2" bestFit="1" customWidth="1"/>
    <col min="29" max="29" width="7.140625" style="2" customWidth="1"/>
    <col min="30" max="30" width="7.28515625" style="2" bestFit="1" customWidth="1"/>
    <col min="31" max="31" width="7.28515625" style="2" customWidth="1"/>
    <col min="32" max="32" width="5.7109375" style="2" bestFit="1" customWidth="1"/>
    <col min="33" max="33" width="7" style="2" bestFit="1" customWidth="1"/>
    <col min="34" max="34" width="7" style="2" customWidth="1"/>
    <col min="35" max="35" width="5.5703125" style="2" bestFit="1" customWidth="1"/>
    <col min="36" max="36" width="10.28515625" style="2" bestFit="1" customWidth="1"/>
    <col min="37" max="37" width="7.140625" style="2" bestFit="1" customWidth="1"/>
    <col min="38" max="38" width="7.140625" style="2" customWidth="1"/>
    <col min="39" max="39" width="6.140625" style="2" bestFit="1" customWidth="1"/>
    <col min="40" max="40" width="10.28515625" style="2" bestFit="1" customWidth="1"/>
    <col min="41" max="41" width="9.140625" style="2" bestFit="1" customWidth="1"/>
    <col min="42" max="42" width="6" style="2" bestFit="1" customWidth="1"/>
    <col min="43" max="43" width="9.5703125" style="2" bestFit="1" customWidth="1"/>
    <col min="44" max="44" width="7.140625" style="2" customWidth="1"/>
    <col min="45" max="45" width="6.140625" style="2" customWidth="1"/>
    <col min="46" max="46" width="9.5703125" style="2" customWidth="1"/>
    <col min="47" max="47" width="8.42578125" style="2" hidden="1" customWidth="1"/>
    <col min="48" max="48" width="7" style="2" hidden="1" customWidth="1"/>
    <col min="49" max="49" width="9.5703125" style="2" hidden="1" customWidth="1"/>
    <col min="50" max="50" width="9.140625" style="2" bestFit="1" customWidth="1"/>
    <col min="51" max="51" width="7" style="2" bestFit="1" customWidth="1"/>
    <col min="52" max="52" width="9.5703125" style="2" bestFit="1" customWidth="1"/>
    <col min="53" max="53" width="6.85546875" style="2" customWidth="1"/>
    <col min="54" max="54" width="6.140625" style="2" customWidth="1"/>
    <col min="55" max="55" width="9.5703125" style="2" customWidth="1"/>
    <col min="56" max="56" width="13.7109375" style="2" bestFit="1" customWidth="1"/>
    <col min="57" max="16384" width="11.42578125" style="2"/>
  </cols>
  <sheetData>
    <row r="1" spans="1:56" ht="34.5" thickBot="1">
      <c r="A1" s="7"/>
      <c r="B1" s="274" t="s">
        <v>21</v>
      </c>
      <c r="C1" s="274"/>
      <c r="E1" s="8" t="str">
        <f>+'2'!E1</f>
        <v>Ajuntament de Matadepera</v>
      </c>
      <c r="F1" s="9"/>
      <c r="G1" s="9"/>
      <c r="H1" s="9"/>
      <c r="I1" s="9"/>
      <c r="J1" s="9"/>
      <c r="K1" s="9"/>
      <c r="L1" s="9"/>
      <c r="M1" s="10"/>
      <c r="N1" s="9"/>
      <c r="O1" s="9"/>
      <c r="P1" s="288" t="str">
        <f>+'Resumen Estudio'!D21</f>
        <v>Zona Esportiva Mas Sot</v>
      </c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11"/>
      <c r="AD1" s="11"/>
      <c r="AE1" s="11"/>
      <c r="AF1" s="11"/>
      <c r="AG1" s="57"/>
      <c r="AH1" s="57"/>
      <c r="AI1" s="57"/>
      <c r="AJ1" s="58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ht="15.75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ht="30.75" customHeight="1" thickBot="1">
      <c r="A3" s="7"/>
      <c r="B3" s="309" t="str">
        <f>+'2'!B3:D3</f>
        <v>Annex 4</v>
      </c>
      <c r="C3" s="309"/>
      <c r="D3" s="30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9" t="s">
        <v>12</v>
      </c>
      <c r="Y3" s="13"/>
      <c r="Z3" s="13"/>
      <c r="AA3" s="13"/>
      <c r="AB3" s="13"/>
      <c r="AC3" s="13"/>
      <c r="AD3" s="13"/>
      <c r="AE3" s="13"/>
      <c r="AF3" s="13"/>
      <c r="AG3" s="293" t="str">
        <f>+'1'!AG3:AJ3</f>
        <v>Vidres interiors</v>
      </c>
      <c r="AH3" s="293"/>
      <c r="AI3" s="293"/>
      <c r="AJ3" s="293"/>
      <c r="AK3" s="293" t="str">
        <f>+'1'!AK3:AN3</f>
        <v>Vidres perimetre</v>
      </c>
      <c r="AL3" s="293"/>
      <c r="AM3" s="293"/>
      <c r="AN3" s="293"/>
      <c r="AO3" s="293" t="str">
        <f>+'1'!AO3:AQ3</f>
        <v>Punts de llum i difusors d'aire</v>
      </c>
      <c r="AP3" s="293"/>
      <c r="AQ3" s="293"/>
      <c r="AR3" s="293" t="str">
        <f>+'1'!AR3:AT3</f>
        <v>Neteja de cadires i moquetes</v>
      </c>
      <c r="AS3" s="293"/>
      <c r="AT3" s="293"/>
      <c r="AU3" s="293" t="str">
        <f>+'1'!AU3:AW3</f>
        <v>Neteja de Sostres</v>
      </c>
      <c r="AV3" s="293"/>
      <c r="AW3" s="293"/>
      <c r="AX3" s="293" t="str">
        <f>+'1'!AX3:AZ3</f>
        <v>Tractament de Terres</v>
      </c>
      <c r="AY3" s="293"/>
      <c r="AZ3" s="293"/>
      <c r="BA3" s="293" t="str">
        <f>+'1'!BA3:BC3</f>
        <v>Neteja de Persianes</v>
      </c>
      <c r="BB3" s="293"/>
      <c r="BC3" s="293"/>
      <c r="BD3" s="19" t="s">
        <v>4</v>
      </c>
    </row>
    <row r="4" spans="1:56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+L54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160">
        <f>+'Resumen Estudio'!H21</f>
        <v>11.25</v>
      </c>
      <c r="Y4" s="23"/>
      <c r="Z4" s="23"/>
      <c r="AA4" s="23"/>
      <c r="AB4" s="23"/>
      <c r="AC4" s="23"/>
      <c r="AD4" s="23"/>
      <c r="AE4" s="23"/>
      <c r="AF4" s="23"/>
      <c r="AG4" s="304"/>
      <c r="AH4" s="304"/>
      <c r="AI4" s="302">
        <v>3</v>
      </c>
      <c r="AJ4" s="303">
        <f>+'1'!AJ4:AJ5</f>
        <v>0</v>
      </c>
      <c r="AK4" s="304"/>
      <c r="AL4" s="304"/>
      <c r="AM4" s="302">
        <v>3</v>
      </c>
      <c r="AN4" s="303">
        <f>+'1'!AN4:AN5</f>
        <v>0</v>
      </c>
      <c r="AO4" s="304" t="s">
        <v>6</v>
      </c>
      <c r="AP4" s="302">
        <f>+'1'!AP4:AP5</f>
        <v>1</v>
      </c>
      <c r="AQ4" s="303">
        <f>+'1'!AQ4:AQ5</f>
        <v>0</v>
      </c>
      <c r="AR4" s="304" t="s">
        <v>6</v>
      </c>
      <c r="AS4" s="302">
        <f>+'1'!AS4:AS5</f>
        <v>1</v>
      </c>
      <c r="AT4" s="303">
        <f>+'1'!AT4:AT5</f>
        <v>0</v>
      </c>
      <c r="AU4" s="304" t="s">
        <v>6</v>
      </c>
      <c r="AV4" s="302">
        <f>+'1'!AV4:AV5</f>
        <v>1</v>
      </c>
      <c r="AW4" s="303">
        <f>+'1'!AW4:AW5</f>
        <v>50</v>
      </c>
      <c r="AX4" s="304" t="s">
        <v>6</v>
      </c>
      <c r="AY4" s="302">
        <f>+'1'!AY4:AY5</f>
        <v>1</v>
      </c>
      <c r="AZ4" s="303">
        <f>+'1'!AZ4:AZ5</f>
        <v>0</v>
      </c>
      <c r="BA4" s="304" t="s">
        <v>6</v>
      </c>
      <c r="BB4" s="302">
        <f>+'1'!BB4:BB5</f>
        <v>1</v>
      </c>
      <c r="BC4" s="303">
        <f>+'1'!BC4:BC5</f>
        <v>0</v>
      </c>
      <c r="BD4" s="294">
        <f>BD54</f>
        <v>0</v>
      </c>
    </row>
    <row r="5" spans="1:56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96" t="s">
        <v>7</v>
      </c>
      <c r="Z5" s="297"/>
      <c r="AA5" s="298"/>
      <c r="AB5" s="298"/>
      <c r="AC5" s="297"/>
      <c r="AD5" s="297"/>
      <c r="AE5" s="297"/>
      <c r="AF5" s="299"/>
      <c r="AG5" s="304"/>
      <c r="AH5" s="304"/>
      <c r="AI5" s="302"/>
      <c r="AJ5" s="303"/>
      <c r="AK5" s="304"/>
      <c r="AL5" s="304"/>
      <c r="AM5" s="302"/>
      <c r="AN5" s="303"/>
      <c r="AO5" s="304"/>
      <c r="AP5" s="302"/>
      <c r="AQ5" s="303"/>
      <c r="AR5" s="304"/>
      <c r="AS5" s="302"/>
      <c r="AT5" s="303"/>
      <c r="AU5" s="304"/>
      <c r="AV5" s="302"/>
      <c r="AW5" s="303"/>
      <c r="AX5" s="304"/>
      <c r="AY5" s="302"/>
      <c r="AZ5" s="303"/>
      <c r="BA5" s="304"/>
      <c r="BB5" s="302"/>
      <c r="BC5" s="303"/>
      <c r="BD5" s="295"/>
    </row>
    <row r="6" spans="1:56" ht="30.75" customHeight="1" thickBot="1">
      <c r="A6" s="24"/>
      <c r="B6" s="141" t="s">
        <v>22</v>
      </c>
      <c r="C6" s="141" t="s">
        <v>8</v>
      </c>
      <c r="D6" s="141" t="s">
        <v>5</v>
      </c>
      <c r="E6" s="141" t="s">
        <v>23</v>
      </c>
      <c r="F6" s="141" t="s">
        <v>9</v>
      </c>
      <c r="G6" s="141" t="s">
        <v>24</v>
      </c>
      <c r="H6" s="141" t="s">
        <v>25</v>
      </c>
      <c r="I6" s="118"/>
      <c r="J6" s="118"/>
      <c r="K6" s="141" t="s">
        <v>26</v>
      </c>
      <c r="L6" s="141" t="s">
        <v>27</v>
      </c>
      <c r="M6" s="141" t="s">
        <v>28</v>
      </c>
      <c r="N6" s="141" t="s">
        <v>29</v>
      </c>
      <c r="O6" s="141" t="s">
        <v>30</v>
      </c>
      <c r="P6" s="141" t="s">
        <v>31</v>
      </c>
      <c r="Q6" s="141"/>
      <c r="R6" s="141" t="s">
        <v>37</v>
      </c>
      <c r="S6" s="141"/>
      <c r="T6" s="141" t="s">
        <v>38</v>
      </c>
      <c r="U6" s="141" t="s">
        <v>32</v>
      </c>
      <c r="V6" s="141" t="s">
        <v>33</v>
      </c>
      <c r="W6" s="142" t="s">
        <v>52</v>
      </c>
      <c r="X6" s="141" t="s">
        <v>34</v>
      </c>
      <c r="Y6" s="141" t="s">
        <v>10</v>
      </c>
      <c r="Z6" s="141" t="s">
        <v>35</v>
      </c>
      <c r="AA6" s="322" t="s">
        <v>36</v>
      </c>
      <c r="AB6" s="323"/>
      <c r="AC6" s="324" t="s">
        <v>39</v>
      </c>
      <c r="AD6" s="325"/>
      <c r="AE6" s="324" t="s">
        <v>40</v>
      </c>
      <c r="AF6" s="326"/>
      <c r="AG6" s="25" t="s">
        <v>97</v>
      </c>
      <c r="AH6" s="25" t="s">
        <v>6</v>
      </c>
      <c r="AI6" s="25" t="s">
        <v>11</v>
      </c>
      <c r="AJ6" s="25" t="s">
        <v>45</v>
      </c>
      <c r="AK6" s="25" t="s">
        <v>97</v>
      </c>
      <c r="AL6" s="25" t="s">
        <v>6</v>
      </c>
      <c r="AM6" s="25" t="s">
        <v>11</v>
      </c>
      <c r="AN6" s="25" t="s">
        <v>45</v>
      </c>
      <c r="AO6" s="25" t="s">
        <v>97</v>
      </c>
      <c r="AP6" s="25" t="str">
        <f>+'1'!AP6</f>
        <v>H/V</v>
      </c>
      <c r="AQ6" s="25" t="str">
        <f>+'1'!AQ6</f>
        <v>Hores/mes</v>
      </c>
      <c r="AR6" s="25" t="s">
        <v>98</v>
      </c>
      <c r="AS6" s="25" t="str">
        <f>+'1'!AS6</f>
        <v>H/V</v>
      </c>
      <c r="AT6" s="25" t="str">
        <f>+'1'!AT6</f>
        <v>Hores/mes</v>
      </c>
      <c r="AU6" s="25" t="s">
        <v>99</v>
      </c>
      <c r="AV6" s="25" t="str">
        <f>+'1'!AV6</f>
        <v>H/V</v>
      </c>
      <c r="AW6" s="25" t="str">
        <f>+'1'!AW6</f>
        <v>Hores/mes</v>
      </c>
      <c r="AX6" s="25" t="s">
        <v>100</v>
      </c>
      <c r="AY6" s="25" t="str">
        <f>+'1'!AY6</f>
        <v>H/V</v>
      </c>
      <c r="AZ6" s="25" t="str">
        <f>+'1'!AZ6</f>
        <v>Hores/mes</v>
      </c>
      <c r="BA6" s="25" t="s">
        <v>101</v>
      </c>
      <c r="BB6" s="25" t="str">
        <f>+'1'!BB6</f>
        <v>H/V</v>
      </c>
      <c r="BC6" s="25" t="str">
        <f>+'1'!BC6</f>
        <v>Hores/mes</v>
      </c>
      <c r="BD6" s="28" t="s">
        <v>4</v>
      </c>
    </row>
    <row r="7" spans="1:56">
      <c r="A7" s="24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41"/>
      <c r="X7" s="118"/>
      <c r="Y7" s="118"/>
      <c r="Z7" s="118"/>
      <c r="AA7" s="118"/>
      <c r="AB7" s="118"/>
      <c r="AC7" s="118"/>
      <c r="AD7" s="118"/>
      <c r="AE7" s="118"/>
      <c r="AF7" s="118"/>
      <c r="AG7" s="29"/>
      <c r="AH7" s="29"/>
      <c r="AI7" s="30"/>
      <c r="AJ7" s="31"/>
      <c r="AK7" s="29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29"/>
      <c r="BB7" s="30"/>
      <c r="BC7" s="31"/>
      <c r="BD7" s="60"/>
    </row>
    <row r="8" spans="1:56">
      <c r="A8" s="32">
        <v>18</v>
      </c>
      <c r="B8" s="169" t="s">
        <v>550</v>
      </c>
      <c r="C8" s="170" t="s">
        <v>465</v>
      </c>
      <c r="D8" s="34" t="s">
        <v>283</v>
      </c>
      <c r="E8" s="267" t="s">
        <v>275</v>
      </c>
      <c r="F8" s="36">
        <v>57.599999999999994</v>
      </c>
      <c r="G8" s="73"/>
      <c r="H8" s="72" t="s">
        <v>130</v>
      </c>
      <c r="I8" s="74">
        <f>IF(H8=Tablas!$B$5,Tablas!$C$5,VLOOKUP(H8,Tablas!$B$5:$D$40,2,FALSE))</f>
        <v>7</v>
      </c>
      <c r="J8" s="71">
        <f>IF(I8=0,"",VLOOKUP(I8,Tablas!$C$5:$D$40,2,FALSE))</f>
        <v>30.416666666666668</v>
      </c>
      <c r="K8" s="37" t="str">
        <f t="shared" ref="K8" si="1">IF(G8=0,"0",F8/G8)</f>
        <v>0</v>
      </c>
      <c r="L8" s="38">
        <f t="shared" ref="L8:L22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22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22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22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22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9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9" si="8">(IF($Y8=7,$K8,)+IF($Y8=21,$K8*3,)+IF($Y8=42,$K8*6,0)+IF($Y8=28,$K8*4,0)+IF($Y8=14,$K8*2,))*S8</f>
        <v>0</v>
      </c>
      <c r="U8" s="42">
        <f t="shared" ref="U8:U9" si="9">SUM(+L8+M8+N8+O8+P8+R8+T8)</f>
        <v>0</v>
      </c>
      <c r="V8" s="43">
        <f t="shared" ref="V8:V9" si="10">+U8*4.345</f>
        <v>0</v>
      </c>
      <c r="W8" s="193">
        <f>+$X$4</f>
        <v>11.25</v>
      </c>
      <c r="X8" s="44">
        <f t="shared" ref="X8" si="11">IF(V8="","",W8*V8)</f>
        <v>0</v>
      </c>
      <c r="Y8" s="45">
        <f t="shared" ref="Y8:Y9" si="12">ROUND(J8/4.3452380952381,1)</f>
        <v>7</v>
      </c>
      <c r="Z8" s="46" t="s">
        <v>0</v>
      </c>
      <c r="AA8" s="39">
        <v>1</v>
      </c>
      <c r="AB8" s="47">
        <f t="shared" ref="AB8:AB9" si="13">+IF($Z8="M",$U8,IF($Z8="MT",$U8/2,IF(Z8="MN",$U8/2,IF($Z8="MTN",$U8/3,0))))*AA8</f>
        <v>0</v>
      </c>
      <c r="AC8" s="39">
        <v>1</v>
      </c>
      <c r="AD8" s="47">
        <f t="shared" ref="AD8:AD9" si="14">+IF($Z8="T",$U8,IF($Z8="MT",$U8/2,IF($Z8="TN",$U8/2,IF($Z8="MTN",$U8/3,0))))*AC8</f>
        <v>0</v>
      </c>
      <c r="AE8" s="39">
        <v>1</v>
      </c>
      <c r="AF8" s="47">
        <f t="shared" ref="AF8:AF9" si="15">+IF($Z8="N",$U8,IF($Z8="MN",$U8/2,IF($Z8="TN",$U8/2,IF($Z8="MTN",$U8/3,0))))*AE8</f>
        <v>0</v>
      </c>
      <c r="AG8" s="188"/>
      <c r="AH8" s="194">
        <f t="shared" ref="AH8:AH9" si="16">+$AI$4</f>
        <v>3</v>
      </c>
      <c r="AI8" s="49">
        <f t="shared" ref="AI8:AI9" si="17">IF(AJ$4=0,0,(AG8/AJ$4))</f>
        <v>0</v>
      </c>
      <c r="AJ8" s="50">
        <f t="shared" ref="AJ8:AJ9" si="18">IF(AJ$4=0,0,(AI8*AI$4/12))</f>
        <v>0</v>
      </c>
      <c r="AK8" s="188">
        <v>5</v>
      </c>
      <c r="AL8" s="194">
        <f t="shared" ref="AL8:AL9" si="19">+$AM$4</f>
        <v>3</v>
      </c>
      <c r="AM8" s="49">
        <f>IF(AN$4=0,0,(AK8/AN$4))</f>
        <v>0</v>
      </c>
      <c r="AN8" s="50">
        <f>IF(AN$4=0,0,(AM8*AM$4/12))</f>
        <v>0</v>
      </c>
      <c r="AO8" s="188">
        <v>57.599999999999994</v>
      </c>
      <c r="AP8" s="49">
        <f t="shared" ref="AP8:AP9" si="20">IF(AQ$4=0,0,(AO8/AQ$4))</f>
        <v>0</v>
      </c>
      <c r="AQ8" s="50">
        <f t="shared" ref="AQ8:AQ9" si="21">IF(AQ$4=0,0,(AP8*AP$4/12))</f>
        <v>0</v>
      </c>
      <c r="AR8" s="188"/>
      <c r="AS8" s="49">
        <f t="shared" ref="AS8:AS9" si="22">IF(AT$4=0,0,(AR8/AT$4))</f>
        <v>0</v>
      </c>
      <c r="AT8" s="50">
        <f t="shared" ref="AT8:AT9" si="23">IF(AT$4=0,0,(AS8*AS$4/12))</f>
        <v>0</v>
      </c>
      <c r="AU8" s="62"/>
      <c r="AV8" s="49">
        <f t="shared" ref="AV8:AV9" si="24">IF(AW$4=0,0,(AU8/AW$4))</f>
        <v>0</v>
      </c>
      <c r="AW8" s="50">
        <f t="shared" ref="AW8:AW9" si="25">IF(AW$4=0,0,(AV8*AV$4/12))</f>
        <v>0</v>
      </c>
      <c r="AX8" s="188">
        <v>57.599999999999994</v>
      </c>
      <c r="AY8" s="49">
        <f t="shared" ref="AY8:AY9" si="26">IF(AZ$4=0,0,(AX8/AZ$4))</f>
        <v>0</v>
      </c>
      <c r="AZ8" s="50">
        <f t="shared" ref="AZ8:AZ9" si="27">IF(AZ$4=0,0,(AY8*AY$4/12))</f>
        <v>0</v>
      </c>
      <c r="BA8" s="188">
        <v>2.5</v>
      </c>
      <c r="BB8" s="49">
        <f t="shared" ref="BB8:BB9" si="28">IF(BC$4=0,0,(BA8/BC$4))</f>
        <v>0</v>
      </c>
      <c r="BC8" s="50">
        <f t="shared" ref="BC8:BC9" si="29">IF(BC$4=0,0,(BB8*BB$4/12))</f>
        <v>0</v>
      </c>
      <c r="BD8" s="51">
        <f t="shared" ref="BD8:BD9" si="30">+AJ8+AN8+AQ8+AT8+AW8+AZ8+BC8</f>
        <v>0</v>
      </c>
    </row>
    <row r="9" spans="1:56">
      <c r="A9" s="32">
        <v>18</v>
      </c>
      <c r="B9" s="169" t="s">
        <v>550</v>
      </c>
      <c r="C9" s="170" t="s">
        <v>465</v>
      </c>
      <c r="D9" s="34" t="s">
        <v>283</v>
      </c>
      <c r="E9" s="267" t="s">
        <v>275</v>
      </c>
      <c r="F9" s="36">
        <v>57.599999999999994</v>
      </c>
      <c r="G9" s="73"/>
      <c r="H9" s="72" t="s">
        <v>130</v>
      </c>
      <c r="I9" s="74">
        <f>IF(H9=Tablas!$B$5,Tablas!$C$5,VLOOKUP(H9,Tablas!$B$5:$D$40,2,FALSE))</f>
        <v>7</v>
      </c>
      <c r="J9" s="71">
        <f>IF(I9=0,"",VLOOKUP(I9,Tablas!$C$5:$D$40,2,FALSE))</f>
        <v>30.416666666666668</v>
      </c>
      <c r="K9" s="37" t="str">
        <f t="shared" ref="K9:K22" si="31">IF(G9=0,"0",F9/G9)</f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193">
        <f t="shared" ref="W9:W53" si="32">+$X$4</f>
        <v>11.25</v>
      </c>
      <c r="X9" s="44">
        <f t="shared" ref="X9" si="33">IF(V9="","",$X$4*V9)</f>
        <v>0</v>
      </c>
      <c r="Y9" s="45">
        <f t="shared" si="12"/>
        <v>7</v>
      </c>
      <c r="Z9" s="46" t="s">
        <v>0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188"/>
      <c r="AH9" s="194">
        <f t="shared" si="16"/>
        <v>3</v>
      </c>
      <c r="AI9" s="49">
        <f t="shared" si="17"/>
        <v>0</v>
      </c>
      <c r="AJ9" s="50">
        <f t="shared" si="18"/>
        <v>0</v>
      </c>
      <c r="AK9" s="188">
        <v>5</v>
      </c>
      <c r="AL9" s="194">
        <f t="shared" si="19"/>
        <v>3</v>
      </c>
      <c r="AM9" s="49">
        <f t="shared" ref="AM9" si="34">IF(AN$4=0,0,(AK9/AN$4))</f>
        <v>0</v>
      </c>
      <c r="AN9" s="50">
        <f t="shared" ref="AN9" si="35">IF(AN$4=0,0,(AM9*AM$4/12))</f>
        <v>0</v>
      </c>
      <c r="AO9" s="188">
        <v>57.599999999999994</v>
      </c>
      <c r="AP9" s="49">
        <f t="shared" si="20"/>
        <v>0</v>
      </c>
      <c r="AQ9" s="50">
        <f t="shared" si="21"/>
        <v>0</v>
      </c>
      <c r="AR9" s="188"/>
      <c r="AS9" s="49">
        <f t="shared" si="22"/>
        <v>0</v>
      </c>
      <c r="AT9" s="50">
        <f t="shared" si="23"/>
        <v>0</v>
      </c>
      <c r="AU9" s="62"/>
      <c r="AV9" s="49">
        <f t="shared" si="24"/>
        <v>0</v>
      </c>
      <c r="AW9" s="50">
        <f t="shared" si="25"/>
        <v>0</v>
      </c>
      <c r="AX9" s="188">
        <v>57.599999999999994</v>
      </c>
      <c r="AY9" s="49">
        <f t="shared" si="26"/>
        <v>0</v>
      </c>
      <c r="AZ9" s="50">
        <f t="shared" si="27"/>
        <v>0</v>
      </c>
      <c r="BA9" s="188">
        <v>2.5</v>
      </c>
      <c r="BB9" s="49">
        <f t="shared" si="28"/>
        <v>0</v>
      </c>
      <c r="BC9" s="50">
        <f t="shared" si="29"/>
        <v>0</v>
      </c>
      <c r="BD9" s="51">
        <f t="shared" si="30"/>
        <v>0</v>
      </c>
    </row>
    <row r="10" spans="1:56">
      <c r="A10" s="32">
        <v>18</v>
      </c>
      <c r="B10" s="169" t="s">
        <v>550</v>
      </c>
      <c r="C10" s="170" t="s">
        <v>465</v>
      </c>
      <c r="D10" s="34" t="s">
        <v>212</v>
      </c>
      <c r="E10" s="267" t="s">
        <v>275</v>
      </c>
      <c r="F10" s="36">
        <v>14.399999999999999</v>
      </c>
      <c r="G10" s="73"/>
      <c r="H10" s="72" t="s">
        <v>130</v>
      </c>
      <c r="I10" s="74">
        <f>IF(H10=Tablas!$B$5,Tablas!$C$5,VLOOKUP(H10,Tablas!$B$5:$D$40,2,FALSE))</f>
        <v>7</v>
      </c>
      <c r="J10" s="71">
        <f>IF(I10=0,"",VLOOKUP(I10,Tablas!$C$5:$D$40,2,FALSE))</f>
        <v>30.416666666666668</v>
      </c>
      <c r="K10" s="37" t="str">
        <f t="shared" si="3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ref="R10:R53" si="36">(IF($Y10=6,$K10,)+IF($Y10=7,$K10,)+IF($Y10=12,$K10*2,)+IF($Y10=18,$K10*3,)+IF($Y10=28,$K10*4,0)+IF($Y10=21,$K10*3,)+IF($Y10=42,$K10*6,0)+IF($Y10=14,$K10*2,))*Q10</f>
        <v>0</v>
      </c>
      <c r="S10" s="39">
        <v>1</v>
      </c>
      <c r="T10" s="41">
        <f t="shared" ref="T10:T53" si="37">(IF($Y10=7,$K10,)+IF($Y10=21,$K10*3,)+IF($Y10=42,$K10*6,0)+IF($Y10=28,$K10*4,0)+IF($Y10=14,$K10*2,))*S10</f>
        <v>0</v>
      </c>
      <c r="U10" s="42">
        <f t="shared" ref="U10:U45" si="38">SUM(+L10+M10+N10+O10+P10+R10+T10)</f>
        <v>0</v>
      </c>
      <c r="V10" s="43">
        <f t="shared" ref="V10:V45" si="39">+U10*4.345</f>
        <v>0</v>
      </c>
      <c r="W10" s="193">
        <f t="shared" si="32"/>
        <v>11.25</v>
      </c>
      <c r="X10" s="44">
        <f t="shared" ref="X10:X45" si="40">IF(V10="","",$X$4*V10)</f>
        <v>0</v>
      </c>
      <c r="Y10" s="45">
        <f t="shared" ref="Y10:Y45" si="41">ROUND(J10/4.3452380952381,1)</f>
        <v>7</v>
      </c>
      <c r="Z10" s="46" t="s">
        <v>0</v>
      </c>
      <c r="AA10" s="39">
        <v>1</v>
      </c>
      <c r="AB10" s="47">
        <f t="shared" ref="AB10:AB45" si="42">+IF($Z10="M",$U10,IF($Z10="MT",$U10/2,IF(Z10="MN",$U10/2,IF($Z10="MTN",$U10/3,0))))*AA10</f>
        <v>0</v>
      </c>
      <c r="AC10" s="39">
        <v>1</v>
      </c>
      <c r="AD10" s="47">
        <f t="shared" ref="AD10:AD45" si="43">+IF($Z10="T",$U10,IF($Z10="MT",$U10/2,IF($Z10="TN",$U10/2,IF($Z10="MTN",$U10/3,0))))*AC10</f>
        <v>0</v>
      </c>
      <c r="AE10" s="39">
        <v>1</v>
      </c>
      <c r="AF10" s="47">
        <f t="shared" ref="AF10:AF45" si="44">+IF($Z10="N",$U10,IF($Z10="MN",$U10/2,IF($Z10="TN",$U10/2,IF($Z10="MTN",$U10/3,0))))*AE10</f>
        <v>0</v>
      </c>
      <c r="AG10" s="188"/>
      <c r="AH10" s="194">
        <f t="shared" ref="AH10:AH53" si="45">+$AI$4</f>
        <v>3</v>
      </c>
      <c r="AI10" s="49">
        <f t="shared" ref="AI10:AI53" si="46">IF(AJ$4=0,0,(AG10/AJ$4))</f>
        <v>0</v>
      </c>
      <c r="AJ10" s="50">
        <f t="shared" ref="AJ10:AJ53" si="47">IF(AJ$4=0,0,(AI10*AI$4/12))</f>
        <v>0</v>
      </c>
      <c r="AK10" s="188">
        <v>2</v>
      </c>
      <c r="AL10" s="194">
        <f t="shared" ref="AL10:AL53" si="48">+$AM$4</f>
        <v>3</v>
      </c>
      <c r="AM10" s="49">
        <f t="shared" ref="AM10:AM53" si="49">IF(AN$4=0,0,(AK10/AN$4))</f>
        <v>0</v>
      </c>
      <c r="AN10" s="50">
        <f t="shared" ref="AN10:AN53" si="50">IF(AN$4=0,0,(AM10*AM$4/12))</f>
        <v>0</v>
      </c>
      <c r="AO10" s="188">
        <v>14.399999999999999</v>
      </c>
      <c r="AP10" s="49">
        <f t="shared" ref="AP10:AP53" si="51">IF(AQ$4=0,0,(AO10/AQ$4))</f>
        <v>0</v>
      </c>
      <c r="AQ10" s="50">
        <f t="shared" ref="AQ10:AQ53" si="52">IF(AQ$4=0,0,(AP10*AP$4/12))</f>
        <v>0</v>
      </c>
      <c r="AR10" s="188"/>
      <c r="AS10" s="49">
        <f t="shared" ref="AS10:AS53" si="53">IF(AT$4=0,0,(AR10/AT$4))</f>
        <v>0</v>
      </c>
      <c r="AT10" s="50">
        <f t="shared" ref="AT10:AT53" si="54">IF(AT$4=0,0,(AS10*AS$4/12))</f>
        <v>0</v>
      </c>
      <c r="AU10" s="62"/>
      <c r="AV10" s="49">
        <f t="shared" ref="AV10:AV53" si="55">IF(AW$4=0,0,(AU10/AW$4))</f>
        <v>0</v>
      </c>
      <c r="AW10" s="50">
        <f t="shared" ref="AW10:AW53" si="56">IF(AW$4=0,0,(AV10*AV$4/12))</f>
        <v>0</v>
      </c>
      <c r="AX10" s="188">
        <v>14.399999999999999</v>
      </c>
      <c r="AY10" s="49">
        <f t="shared" ref="AY10:AY53" si="57">IF(AZ$4=0,0,(AX10/AZ$4))</f>
        <v>0</v>
      </c>
      <c r="AZ10" s="50">
        <f t="shared" ref="AZ10:AZ53" si="58">IF(AZ$4=0,0,(AY10*AY$4/12))</f>
        <v>0</v>
      </c>
      <c r="BA10" s="188">
        <v>1</v>
      </c>
      <c r="BB10" s="49">
        <f t="shared" ref="BB10:BB53" si="59">IF(BC$4=0,0,(BA10/BC$4))</f>
        <v>0</v>
      </c>
      <c r="BC10" s="50">
        <f t="shared" ref="BC10:BC53" si="60">IF(BC$4=0,0,(BB10*BB$4/12))</f>
        <v>0</v>
      </c>
      <c r="BD10" s="51">
        <f t="shared" ref="BD10:BD45" si="61">+AJ10+AN10+AQ10+AT10+AW10+AZ10+BC10</f>
        <v>0</v>
      </c>
    </row>
    <row r="11" spans="1:56">
      <c r="A11" s="32">
        <v>18</v>
      </c>
      <c r="B11" s="169" t="s">
        <v>550</v>
      </c>
      <c r="C11" s="170" t="s">
        <v>465</v>
      </c>
      <c r="D11" s="34" t="s">
        <v>238</v>
      </c>
      <c r="E11" s="267" t="s">
        <v>275</v>
      </c>
      <c r="F11" s="36">
        <v>28.799999999999997</v>
      </c>
      <c r="G11" s="73"/>
      <c r="H11" s="72" t="s">
        <v>124</v>
      </c>
      <c r="I11" s="74">
        <f>IF(H11=Tablas!$B$5,Tablas!$C$5,VLOOKUP(H11,Tablas!$B$5:$D$40,2,FALSE))</f>
        <v>19</v>
      </c>
      <c r="J11" s="71">
        <f>IF(I11=0,"",VLOOKUP(I11,Tablas!$C$5:$D$40,2,FALSE))</f>
        <v>21.72583333333333</v>
      </c>
      <c r="K11" s="37" t="str">
        <f t="shared" si="3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36"/>
        <v>0</v>
      </c>
      <c r="S11" s="39">
        <v>1</v>
      </c>
      <c r="T11" s="41">
        <f t="shared" si="37"/>
        <v>0</v>
      </c>
      <c r="U11" s="42">
        <f t="shared" si="38"/>
        <v>0</v>
      </c>
      <c r="V11" s="43">
        <f t="shared" si="39"/>
        <v>0</v>
      </c>
      <c r="W11" s="193">
        <f t="shared" si="32"/>
        <v>11.25</v>
      </c>
      <c r="X11" s="44">
        <f t="shared" si="40"/>
        <v>0</v>
      </c>
      <c r="Y11" s="45">
        <f t="shared" si="41"/>
        <v>5</v>
      </c>
      <c r="Z11" s="46" t="s">
        <v>0</v>
      </c>
      <c r="AA11" s="39">
        <v>1</v>
      </c>
      <c r="AB11" s="47">
        <f t="shared" si="42"/>
        <v>0</v>
      </c>
      <c r="AC11" s="39">
        <v>1</v>
      </c>
      <c r="AD11" s="47">
        <f t="shared" si="43"/>
        <v>0</v>
      </c>
      <c r="AE11" s="39">
        <v>1</v>
      </c>
      <c r="AF11" s="47">
        <f t="shared" si="44"/>
        <v>0</v>
      </c>
      <c r="AG11" s="188"/>
      <c r="AH11" s="194">
        <f t="shared" si="45"/>
        <v>3</v>
      </c>
      <c r="AI11" s="49">
        <f t="shared" si="46"/>
        <v>0</v>
      </c>
      <c r="AJ11" s="50">
        <f t="shared" si="47"/>
        <v>0</v>
      </c>
      <c r="AK11" s="188">
        <v>5</v>
      </c>
      <c r="AL11" s="194">
        <f t="shared" si="48"/>
        <v>3</v>
      </c>
      <c r="AM11" s="49">
        <f t="shared" si="49"/>
        <v>0</v>
      </c>
      <c r="AN11" s="50">
        <f t="shared" si="50"/>
        <v>0</v>
      </c>
      <c r="AO11" s="188">
        <v>28.799999999999997</v>
      </c>
      <c r="AP11" s="49">
        <f t="shared" si="51"/>
        <v>0</v>
      </c>
      <c r="AQ11" s="50">
        <f t="shared" si="52"/>
        <v>0</v>
      </c>
      <c r="AR11" s="188"/>
      <c r="AS11" s="49">
        <f t="shared" si="53"/>
        <v>0</v>
      </c>
      <c r="AT11" s="50">
        <f t="shared" si="54"/>
        <v>0</v>
      </c>
      <c r="AU11" s="62"/>
      <c r="AV11" s="49">
        <f t="shared" si="55"/>
        <v>0</v>
      </c>
      <c r="AW11" s="50">
        <f t="shared" si="56"/>
        <v>0</v>
      </c>
      <c r="AX11" s="188">
        <v>28.799999999999997</v>
      </c>
      <c r="AY11" s="49">
        <f t="shared" si="57"/>
        <v>0</v>
      </c>
      <c r="AZ11" s="50">
        <f t="shared" si="58"/>
        <v>0</v>
      </c>
      <c r="BA11" s="188">
        <v>2.5</v>
      </c>
      <c r="BB11" s="49">
        <f t="shared" si="59"/>
        <v>0</v>
      </c>
      <c r="BC11" s="50">
        <f t="shared" si="60"/>
        <v>0</v>
      </c>
      <c r="BD11" s="51">
        <f t="shared" si="61"/>
        <v>0</v>
      </c>
    </row>
    <row r="12" spans="1:56">
      <c r="A12" s="32">
        <v>18</v>
      </c>
      <c r="B12" s="169" t="s">
        <v>550</v>
      </c>
      <c r="C12" s="170" t="s">
        <v>465</v>
      </c>
      <c r="D12" s="34" t="s">
        <v>467</v>
      </c>
      <c r="E12" s="267" t="s">
        <v>275</v>
      </c>
      <c r="F12" s="36">
        <v>14.399999999999999</v>
      </c>
      <c r="G12" s="73"/>
      <c r="H12" s="72" t="s">
        <v>130</v>
      </c>
      <c r="I12" s="74">
        <f>IF(H12=Tablas!$B$5,Tablas!$C$5,VLOOKUP(H12,Tablas!$B$5:$D$40,2,FALSE))</f>
        <v>7</v>
      </c>
      <c r="J12" s="71">
        <f>IF(I12=0,"",VLOOKUP(I12,Tablas!$C$5:$D$40,2,FALSE))</f>
        <v>30.416666666666668</v>
      </c>
      <c r="K12" s="37" t="str">
        <f t="shared" si="3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36"/>
        <v>0</v>
      </c>
      <c r="S12" s="39">
        <v>1</v>
      </c>
      <c r="T12" s="41">
        <f t="shared" si="37"/>
        <v>0</v>
      </c>
      <c r="U12" s="42">
        <f t="shared" si="38"/>
        <v>0</v>
      </c>
      <c r="V12" s="43">
        <f t="shared" si="39"/>
        <v>0</v>
      </c>
      <c r="W12" s="193">
        <f t="shared" si="32"/>
        <v>11.25</v>
      </c>
      <c r="X12" s="44">
        <f t="shared" si="40"/>
        <v>0</v>
      </c>
      <c r="Y12" s="45">
        <f t="shared" si="41"/>
        <v>7</v>
      </c>
      <c r="Z12" s="46" t="s">
        <v>0</v>
      </c>
      <c r="AA12" s="39">
        <v>1</v>
      </c>
      <c r="AB12" s="47">
        <f t="shared" si="42"/>
        <v>0</v>
      </c>
      <c r="AC12" s="39">
        <v>1</v>
      </c>
      <c r="AD12" s="47">
        <f t="shared" si="43"/>
        <v>0</v>
      </c>
      <c r="AE12" s="39">
        <v>1</v>
      </c>
      <c r="AF12" s="47">
        <f t="shared" si="44"/>
        <v>0</v>
      </c>
      <c r="AG12" s="188"/>
      <c r="AH12" s="194">
        <f t="shared" si="45"/>
        <v>3</v>
      </c>
      <c r="AI12" s="49">
        <f t="shared" si="46"/>
        <v>0</v>
      </c>
      <c r="AJ12" s="50">
        <f t="shared" si="47"/>
        <v>0</v>
      </c>
      <c r="AK12" s="188">
        <v>3</v>
      </c>
      <c r="AL12" s="194">
        <f t="shared" si="48"/>
        <v>3</v>
      </c>
      <c r="AM12" s="49">
        <f t="shared" si="49"/>
        <v>0</v>
      </c>
      <c r="AN12" s="50">
        <f t="shared" si="50"/>
        <v>0</v>
      </c>
      <c r="AO12" s="188">
        <v>14.399999999999999</v>
      </c>
      <c r="AP12" s="49">
        <f t="shared" si="51"/>
        <v>0</v>
      </c>
      <c r="AQ12" s="50">
        <f t="shared" si="52"/>
        <v>0</v>
      </c>
      <c r="AR12" s="188"/>
      <c r="AS12" s="49">
        <f t="shared" si="53"/>
        <v>0</v>
      </c>
      <c r="AT12" s="50">
        <f t="shared" si="54"/>
        <v>0</v>
      </c>
      <c r="AU12" s="62"/>
      <c r="AV12" s="49">
        <f t="shared" si="55"/>
        <v>0</v>
      </c>
      <c r="AW12" s="50">
        <f t="shared" si="56"/>
        <v>0</v>
      </c>
      <c r="AX12" s="188">
        <v>14.399999999999999</v>
      </c>
      <c r="AY12" s="49">
        <f t="shared" si="57"/>
        <v>0</v>
      </c>
      <c r="AZ12" s="50">
        <f t="shared" si="58"/>
        <v>0</v>
      </c>
      <c r="BA12" s="188">
        <v>1.5</v>
      </c>
      <c r="BB12" s="49">
        <f t="shared" si="59"/>
        <v>0</v>
      </c>
      <c r="BC12" s="50">
        <f t="shared" si="60"/>
        <v>0</v>
      </c>
      <c r="BD12" s="51">
        <f t="shared" si="61"/>
        <v>0</v>
      </c>
    </row>
    <row r="13" spans="1:56">
      <c r="A13" s="32">
        <v>18</v>
      </c>
      <c r="B13" s="169" t="s">
        <v>550</v>
      </c>
      <c r="C13" s="170" t="s">
        <v>465</v>
      </c>
      <c r="D13" s="34" t="s">
        <v>218</v>
      </c>
      <c r="E13" s="267" t="s">
        <v>275</v>
      </c>
      <c r="F13" s="36">
        <v>14.399999999999999</v>
      </c>
      <c r="G13" s="73"/>
      <c r="H13" s="72" t="s">
        <v>124</v>
      </c>
      <c r="I13" s="74">
        <f>IF(H13=Tablas!$B$5,Tablas!$C$5,VLOOKUP(H13,Tablas!$B$5:$D$40,2,FALSE))</f>
        <v>19</v>
      </c>
      <c r="J13" s="71">
        <f>IF(I13=0,"",VLOOKUP(I13,Tablas!$C$5:$D$40,2,FALSE))</f>
        <v>21.72583333333333</v>
      </c>
      <c r="K13" s="37" t="str">
        <f t="shared" si="3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36"/>
        <v>0</v>
      </c>
      <c r="S13" s="39">
        <v>1</v>
      </c>
      <c r="T13" s="41">
        <f t="shared" si="37"/>
        <v>0</v>
      </c>
      <c r="U13" s="42">
        <f t="shared" si="38"/>
        <v>0</v>
      </c>
      <c r="V13" s="43">
        <f t="shared" si="39"/>
        <v>0</v>
      </c>
      <c r="W13" s="193">
        <f t="shared" si="32"/>
        <v>11.25</v>
      </c>
      <c r="X13" s="44">
        <f t="shared" si="40"/>
        <v>0</v>
      </c>
      <c r="Y13" s="45">
        <f t="shared" si="41"/>
        <v>5</v>
      </c>
      <c r="Z13" s="46" t="s">
        <v>0</v>
      </c>
      <c r="AA13" s="39">
        <v>1</v>
      </c>
      <c r="AB13" s="47">
        <f t="shared" si="42"/>
        <v>0</v>
      </c>
      <c r="AC13" s="39">
        <v>1</v>
      </c>
      <c r="AD13" s="47">
        <f t="shared" si="43"/>
        <v>0</v>
      </c>
      <c r="AE13" s="39">
        <v>1</v>
      </c>
      <c r="AF13" s="47">
        <f t="shared" si="44"/>
        <v>0</v>
      </c>
      <c r="AG13" s="188"/>
      <c r="AH13" s="194">
        <f t="shared" si="45"/>
        <v>3</v>
      </c>
      <c r="AI13" s="49">
        <f t="shared" si="46"/>
        <v>0</v>
      </c>
      <c r="AJ13" s="50">
        <f t="shared" si="47"/>
        <v>0</v>
      </c>
      <c r="AK13" s="188"/>
      <c r="AL13" s="194">
        <f t="shared" si="48"/>
        <v>3</v>
      </c>
      <c r="AM13" s="49">
        <f t="shared" si="49"/>
        <v>0</v>
      </c>
      <c r="AN13" s="50">
        <f t="shared" si="50"/>
        <v>0</v>
      </c>
      <c r="AO13" s="188">
        <v>14.399999999999999</v>
      </c>
      <c r="AP13" s="49">
        <f t="shared" si="51"/>
        <v>0</v>
      </c>
      <c r="AQ13" s="50">
        <f t="shared" si="52"/>
        <v>0</v>
      </c>
      <c r="AR13" s="188">
        <v>3.5999999999999996</v>
      </c>
      <c r="AS13" s="49">
        <f t="shared" si="53"/>
        <v>0</v>
      </c>
      <c r="AT13" s="50">
        <f t="shared" si="54"/>
        <v>0</v>
      </c>
      <c r="AU13" s="62"/>
      <c r="AV13" s="49">
        <f t="shared" si="55"/>
        <v>0</v>
      </c>
      <c r="AW13" s="50">
        <f t="shared" si="56"/>
        <v>0</v>
      </c>
      <c r="AX13" s="188">
        <v>14.399999999999999</v>
      </c>
      <c r="AY13" s="49">
        <f t="shared" si="57"/>
        <v>0</v>
      </c>
      <c r="AZ13" s="50">
        <f t="shared" si="58"/>
        <v>0</v>
      </c>
      <c r="BA13" s="188">
        <v>0</v>
      </c>
      <c r="BB13" s="49">
        <f t="shared" si="59"/>
        <v>0</v>
      </c>
      <c r="BC13" s="50">
        <f t="shared" si="60"/>
        <v>0</v>
      </c>
      <c r="BD13" s="51">
        <f t="shared" si="61"/>
        <v>0</v>
      </c>
    </row>
    <row r="14" spans="1:56">
      <c r="A14" s="32">
        <v>18</v>
      </c>
      <c r="B14" s="169" t="s">
        <v>550</v>
      </c>
      <c r="C14" s="170" t="s">
        <v>205</v>
      </c>
      <c r="D14" s="34" t="s">
        <v>468</v>
      </c>
      <c r="E14" s="267" t="s">
        <v>443</v>
      </c>
      <c r="F14" s="36">
        <v>12.35</v>
      </c>
      <c r="G14" s="73"/>
      <c r="H14" s="72" t="s">
        <v>124</v>
      </c>
      <c r="I14" s="74">
        <f>IF(H14=Tablas!$B$5,Tablas!$C$5,VLOOKUP(H14,Tablas!$B$5:$D$40,2,FALSE))</f>
        <v>19</v>
      </c>
      <c r="J14" s="71">
        <f>IF(I14=0,"",VLOOKUP(I14,Tablas!$C$5:$D$40,2,FALSE))</f>
        <v>21.72583333333333</v>
      </c>
      <c r="K14" s="37" t="str">
        <f t="shared" si="3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36"/>
        <v>0</v>
      </c>
      <c r="S14" s="39">
        <v>1</v>
      </c>
      <c r="T14" s="41">
        <f t="shared" si="37"/>
        <v>0</v>
      </c>
      <c r="U14" s="42">
        <f t="shared" ref="U14:U28" si="62">SUM(+L14+M14+N14+O14+P14+R14+T14)</f>
        <v>0</v>
      </c>
      <c r="V14" s="43">
        <f t="shared" ref="V14:V28" si="63">+U14*4.345</f>
        <v>0</v>
      </c>
      <c r="W14" s="193">
        <f t="shared" si="32"/>
        <v>11.25</v>
      </c>
      <c r="X14" s="44">
        <f t="shared" ref="X14:X28" si="64">IF(V14="","",$X$4*V14)</f>
        <v>0</v>
      </c>
      <c r="Y14" s="45">
        <f t="shared" ref="Y14:Y28" si="65">ROUND(J14/4.3452380952381,1)</f>
        <v>5</v>
      </c>
      <c r="Z14" s="46" t="s">
        <v>0</v>
      </c>
      <c r="AA14" s="39">
        <v>1</v>
      </c>
      <c r="AB14" s="47">
        <f t="shared" ref="AB14:AB28" si="66">+IF($Z14="M",$U14,IF($Z14="MT",$U14/2,IF(Z14="MN",$U14/2,IF($Z14="MTN",$U14/3,0))))*AA14</f>
        <v>0</v>
      </c>
      <c r="AC14" s="39">
        <v>1</v>
      </c>
      <c r="AD14" s="47">
        <f t="shared" ref="AD14:AD28" si="67">+IF($Z14="T",$U14,IF($Z14="MT",$U14/2,IF($Z14="TN",$U14/2,IF($Z14="MTN",$U14/3,0))))*AC14</f>
        <v>0</v>
      </c>
      <c r="AE14" s="39">
        <v>1</v>
      </c>
      <c r="AF14" s="47">
        <f t="shared" ref="AF14:AF28" si="68">+IF($Z14="N",$U14,IF($Z14="MN",$U14/2,IF($Z14="TN",$U14/2,IF($Z14="MTN",$U14/3,0))))*AE14</f>
        <v>0</v>
      </c>
      <c r="AG14" s="188"/>
      <c r="AH14" s="194">
        <f t="shared" si="45"/>
        <v>3</v>
      </c>
      <c r="AI14" s="49">
        <f t="shared" si="46"/>
        <v>0</v>
      </c>
      <c r="AJ14" s="50">
        <f t="shared" si="47"/>
        <v>0</v>
      </c>
      <c r="AK14" s="188"/>
      <c r="AL14" s="194">
        <f t="shared" si="48"/>
        <v>3</v>
      </c>
      <c r="AM14" s="49">
        <f t="shared" si="49"/>
        <v>0</v>
      </c>
      <c r="AN14" s="50">
        <f t="shared" si="50"/>
        <v>0</v>
      </c>
      <c r="AO14" s="188">
        <v>12.35</v>
      </c>
      <c r="AP14" s="49">
        <f t="shared" si="51"/>
        <v>0</v>
      </c>
      <c r="AQ14" s="50">
        <f t="shared" si="52"/>
        <v>0</v>
      </c>
      <c r="AR14" s="188">
        <v>3.0874999999999999</v>
      </c>
      <c r="AS14" s="49">
        <f t="shared" si="53"/>
        <v>0</v>
      </c>
      <c r="AT14" s="50">
        <f t="shared" si="54"/>
        <v>0</v>
      </c>
      <c r="AU14" s="62"/>
      <c r="AV14" s="49">
        <f t="shared" si="55"/>
        <v>0</v>
      </c>
      <c r="AW14" s="50">
        <f t="shared" si="56"/>
        <v>0</v>
      </c>
      <c r="AX14" s="188"/>
      <c r="AY14" s="49">
        <f t="shared" si="57"/>
        <v>0</v>
      </c>
      <c r="AZ14" s="50">
        <f t="shared" si="58"/>
        <v>0</v>
      </c>
      <c r="BA14" s="188">
        <v>0</v>
      </c>
      <c r="BB14" s="49">
        <f t="shared" si="59"/>
        <v>0</v>
      </c>
      <c r="BC14" s="50">
        <f t="shared" si="60"/>
        <v>0</v>
      </c>
      <c r="BD14" s="51">
        <f t="shared" ref="BD14:BD28" si="69">+AJ14+AN14+AQ14+AT14+AW14+AZ14+BC14</f>
        <v>0</v>
      </c>
    </row>
    <row r="15" spans="1:56">
      <c r="A15" s="32">
        <v>18</v>
      </c>
      <c r="B15" s="169" t="s">
        <v>550</v>
      </c>
      <c r="C15" s="170" t="s">
        <v>205</v>
      </c>
      <c r="D15" s="34" t="s">
        <v>241</v>
      </c>
      <c r="E15" s="267" t="s">
        <v>443</v>
      </c>
      <c r="F15" s="36">
        <v>12.65</v>
      </c>
      <c r="G15" s="73"/>
      <c r="H15" s="72" t="s">
        <v>124</v>
      </c>
      <c r="I15" s="74">
        <f>IF(H15=Tablas!$B$5,Tablas!$C$5,VLOOKUP(H15,Tablas!$B$5:$D$40,2,FALSE))</f>
        <v>19</v>
      </c>
      <c r="J15" s="71">
        <f>IF(I15=0,"",VLOOKUP(I15,Tablas!$C$5:$D$40,2,FALSE))</f>
        <v>21.72583333333333</v>
      </c>
      <c r="K15" s="37" t="str">
        <f t="shared" si="3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36"/>
        <v>0</v>
      </c>
      <c r="S15" s="39">
        <v>1</v>
      </c>
      <c r="T15" s="41">
        <f t="shared" si="37"/>
        <v>0</v>
      </c>
      <c r="U15" s="42">
        <f t="shared" si="62"/>
        <v>0</v>
      </c>
      <c r="V15" s="43">
        <f t="shared" si="63"/>
        <v>0</v>
      </c>
      <c r="W15" s="193">
        <f t="shared" si="32"/>
        <v>11.25</v>
      </c>
      <c r="X15" s="44">
        <f t="shared" si="64"/>
        <v>0</v>
      </c>
      <c r="Y15" s="45">
        <f t="shared" si="65"/>
        <v>5</v>
      </c>
      <c r="Z15" s="46" t="s">
        <v>0</v>
      </c>
      <c r="AA15" s="39">
        <v>1</v>
      </c>
      <c r="AB15" s="47">
        <f t="shared" si="66"/>
        <v>0</v>
      </c>
      <c r="AC15" s="39">
        <v>1</v>
      </c>
      <c r="AD15" s="47">
        <f t="shared" si="67"/>
        <v>0</v>
      </c>
      <c r="AE15" s="39">
        <v>1</v>
      </c>
      <c r="AF15" s="47">
        <f t="shared" si="68"/>
        <v>0</v>
      </c>
      <c r="AG15" s="188"/>
      <c r="AH15" s="194">
        <f t="shared" si="45"/>
        <v>3</v>
      </c>
      <c r="AI15" s="49">
        <f t="shared" si="46"/>
        <v>0</v>
      </c>
      <c r="AJ15" s="50">
        <f t="shared" si="47"/>
        <v>0</v>
      </c>
      <c r="AK15" s="188"/>
      <c r="AL15" s="194">
        <f t="shared" si="48"/>
        <v>3</v>
      </c>
      <c r="AM15" s="49">
        <f t="shared" si="49"/>
        <v>0</v>
      </c>
      <c r="AN15" s="50">
        <f t="shared" si="50"/>
        <v>0</v>
      </c>
      <c r="AO15" s="188">
        <v>12.65</v>
      </c>
      <c r="AP15" s="49">
        <f t="shared" si="51"/>
        <v>0</v>
      </c>
      <c r="AQ15" s="50">
        <f t="shared" si="52"/>
        <v>0</v>
      </c>
      <c r="AR15" s="188">
        <v>3.1625000000000001</v>
      </c>
      <c r="AS15" s="49">
        <f t="shared" si="53"/>
        <v>0</v>
      </c>
      <c r="AT15" s="50">
        <f t="shared" si="54"/>
        <v>0</v>
      </c>
      <c r="AU15" s="62"/>
      <c r="AV15" s="49">
        <f t="shared" si="55"/>
        <v>0</v>
      </c>
      <c r="AW15" s="50">
        <f t="shared" si="56"/>
        <v>0</v>
      </c>
      <c r="AX15" s="188"/>
      <c r="AY15" s="49">
        <f t="shared" si="57"/>
        <v>0</v>
      </c>
      <c r="AZ15" s="50">
        <f t="shared" si="58"/>
        <v>0</v>
      </c>
      <c r="BA15" s="188">
        <v>0</v>
      </c>
      <c r="BB15" s="49">
        <f t="shared" si="59"/>
        <v>0</v>
      </c>
      <c r="BC15" s="50">
        <f t="shared" si="60"/>
        <v>0</v>
      </c>
      <c r="BD15" s="51">
        <f t="shared" si="69"/>
        <v>0</v>
      </c>
    </row>
    <row r="16" spans="1:56">
      <c r="A16" s="32">
        <v>18</v>
      </c>
      <c r="B16" s="169" t="s">
        <v>550</v>
      </c>
      <c r="C16" s="170" t="s">
        <v>205</v>
      </c>
      <c r="D16" s="34" t="s">
        <v>226</v>
      </c>
      <c r="E16" s="267" t="s">
        <v>443</v>
      </c>
      <c r="F16" s="36">
        <v>12.65</v>
      </c>
      <c r="G16" s="73"/>
      <c r="H16" s="72" t="s">
        <v>124</v>
      </c>
      <c r="I16" s="74">
        <f>IF(H16=Tablas!$B$5,Tablas!$C$5,VLOOKUP(H16,Tablas!$B$5:$D$40,2,FALSE))</f>
        <v>19</v>
      </c>
      <c r="J16" s="71">
        <f>IF(I16=0,"",VLOOKUP(I16,Tablas!$C$5:$D$40,2,FALSE))</f>
        <v>21.72583333333333</v>
      </c>
      <c r="K16" s="37" t="str">
        <f t="shared" si="3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36"/>
        <v>0</v>
      </c>
      <c r="S16" s="39">
        <v>1</v>
      </c>
      <c r="T16" s="41">
        <f t="shared" si="37"/>
        <v>0</v>
      </c>
      <c r="U16" s="42">
        <f t="shared" si="62"/>
        <v>0</v>
      </c>
      <c r="V16" s="43">
        <f t="shared" si="63"/>
        <v>0</v>
      </c>
      <c r="W16" s="193">
        <f t="shared" si="32"/>
        <v>11.25</v>
      </c>
      <c r="X16" s="44">
        <f t="shared" si="64"/>
        <v>0</v>
      </c>
      <c r="Y16" s="45">
        <f t="shared" si="65"/>
        <v>5</v>
      </c>
      <c r="Z16" s="46" t="s">
        <v>0</v>
      </c>
      <c r="AA16" s="39">
        <v>1</v>
      </c>
      <c r="AB16" s="47">
        <f t="shared" si="66"/>
        <v>0</v>
      </c>
      <c r="AC16" s="39">
        <v>1</v>
      </c>
      <c r="AD16" s="47">
        <f t="shared" si="67"/>
        <v>0</v>
      </c>
      <c r="AE16" s="39">
        <v>1</v>
      </c>
      <c r="AF16" s="47">
        <f t="shared" si="68"/>
        <v>0</v>
      </c>
      <c r="AG16" s="188"/>
      <c r="AH16" s="194">
        <f t="shared" si="45"/>
        <v>3</v>
      </c>
      <c r="AI16" s="49">
        <f t="shared" si="46"/>
        <v>0</v>
      </c>
      <c r="AJ16" s="50">
        <f t="shared" si="47"/>
        <v>0</v>
      </c>
      <c r="AK16" s="188"/>
      <c r="AL16" s="194">
        <f t="shared" si="48"/>
        <v>3</v>
      </c>
      <c r="AM16" s="49">
        <f t="shared" si="49"/>
        <v>0</v>
      </c>
      <c r="AN16" s="50">
        <f t="shared" si="50"/>
        <v>0</v>
      </c>
      <c r="AO16" s="188">
        <v>12.65</v>
      </c>
      <c r="AP16" s="49">
        <f t="shared" si="51"/>
        <v>0</v>
      </c>
      <c r="AQ16" s="50">
        <f t="shared" si="52"/>
        <v>0</v>
      </c>
      <c r="AR16" s="188">
        <v>3.1625000000000001</v>
      </c>
      <c r="AS16" s="49">
        <f t="shared" si="53"/>
        <v>0</v>
      </c>
      <c r="AT16" s="50">
        <f t="shared" si="54"/>
        <v>0</v>
      </c>
      <c r="AU16" s="62"/>
      <c r="AV16" s="49">
        <f t="shared" si="55"/>
        <v>0</v>
      </c>
      <c r="AW16" s="50">
        <f t="shared" si="56"/>
        <v>0</v>
      </c>
      <c r="AX16" s="188"/>
      <c r="AY16" s="49">
        <f t="shared" si="57"/>
        <v>0</v>
      </c>
      <c r="AZ16" s="50">
        <f t="shared" si="58"/>
        <v>0</v>
      </c>
      <c r="BA16" s="188">
        <v>0</v>
      </c>
      <c r="BB16" s="49">
        <f t="shared" si="59"/>
        <v>0</v>
      </c>
      <c r="BC16" s="50">
        <f t="shared" si="60"/>
        <v>0</v>
      </c>
      <c r="BD16" s="51">
        <f t="shared" si="69"/>
        <v>0</v>
      </c>
    </row>
    <row r="17" spans="1:56">
      <c r="A17" s="32">
        <v>18</v>
      </c>
      <c r="B17" s="169" t="s">
        <v>550</v>
      </c>
      <c r="C17" s="170" t="s">
        <v>205</v>
      </c>
      <c r="D17" s="34" t="s">
        <v>325</v>
      </c>
      <c r="E17" s="267" t="s">
        <v>443</v>
      </c>
      <c r="F17" s="36">
        <v>32.4</v>
      </c>
      <c r="G17" s="73"/>
      <c r="H17" s="72" t="s">
        <v>124</v>
      </c>
      <c r="I17" s="74">
        <f>IF(H17=Tablas!$B$5,Tablas!$C$5,VLOOKUP(H17,Tablas!$B$5:$D$40,2,FALSE))</f>
        <v>19</v>
      </c>
      <c r="J17" s="71">
        <f>IF(I17=0,"",VLOOKUP(I17,Tablas!$C$5:$D$40,2,FALSE))</f>
        <v>21.72583333333333</v>
      </c>
      <c r="K17" s="37" t="str">
        <f t="shared" si="3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36"/>
        <v>0</v>
      </c>
      <c r="S17" s="39">
        <v>1</v>
      </c>
      <c r="T17" s="41">
        <f t="shared" si="37"/>
        <v>0</v>
      </c>
      <c r="U17" s="42">
        <f t="shared" si="62"/>
        <v>0</v>
      </c>
      <c r="V17" s="43">
        <f t="shared" si="63"/>
        <v>0</v>
      </c>
      <c r="W17" s="193">
        <f t="shared" si="32"/>
        <v>11.25</v>
      </c>
      <c r="X17" s="44">
        <f t="shared" si="64"/>
        <v>0</v>
      </c>
      <c r="Y17" s="45">
        <f t="shared" si="65"/>
        <v>5</v>
      </c>
      <c r="Z17" s="46" t="s">
        <v>0</v>
      </c>
      <c r="AA17" s="39">
        <v>1</v>
      </c>
      <c r="AB17" s="47">
        <f t="shared" si="66"/>
        <v>0</v>
      </c>
      <c r="AC17" s="39">
        <v>1</v>
      </c>
      <c r="AD17" s="47">
        <f t="shared" si="67"/>
        <v>0</v>
      </c>
      <c r="AE17" s="39">
        <v>1</v>
      </c>
      <c r="AF17" s="47">
        <f t="shared" si="68"/>
        <v>0</v>
      </c>
      <c r="AG17" s="188"/>
      <c r="AH17" s="194">
        <f t="shared" si="45"/>
        <v>3</v>
      </c>
      <c r="AI17" s="49">
        <f t="shared" si="46"/>
        <v>0</v>
      </c>
      <c r="AJ17" s="50">
        <f t="shared" si="47"/>
        <v>0</v>
      </c>
      <c r="AK17" s="188"/>
      <c r="AL17" s="194">
        <f t="shared" si="48"/>
        <v>3</v>
      </c>
      <c r="AM17" s="49">
        <f t="shared" si="49"/>
        <v>0</v>
      </c>
      <c r="AN17" s="50">
        <f t="shared" si="50"/>
        <v>0</v>
      </c>
      <c r="AO17" s="188">
        <v>32.4</v>
      </c>
      <c r="AP17" s="49">
        <f t="shared" si="51"/>
        <v>0</v>
      </c>
      <c r="AQ17" s="50">
        <f t="shared" si="52"/>
        <v>0</v>
      </c>
      <c r="AR17" s="188"/>
      <c r="AS17" s="49">
        <f t="shared" si="53"/>
        <v>0</v>
      </c>
      <c r="AT17" s="50">
        <f t="shared" si="54"/>
        <v>0</v>
      </c>
      <c r="AU17" s="62"/>
      <c r="AV17" s="49">
        <f t="shared" si="55"/>
        <v>0</v>
      </c>
      <c r="AW17" s="50">
        <f t="shared" si="56"/>
        <v>0</v>
      </c>
      <c r="AX17" s="188"/>
      <c r="AY17" s="49">
        <f t="shared" si="57"/>
        <v>0</v>
      </c>
      <c r="AZ17" s="50">
        <f t="shared" si="58"/>
        <v>0</v>
      </c>
      <c r="BA17" s="188">
        <v>0</v>
      </c>
      <c r="BB17" s="49">
        <f t="shared" si="59"/>
        <v>0</v>
      </c>
      <c r="BC17" s="50">
        <f t="shared" si="60"/>
        <v>0</v>
      </c>
      <c r="BD17" s="51">
        <f t="shared" si="69"/>
        <v>0</v>
      </c>
    </row>
    <row r="18" spans="1:56">
      <c r="A18" s="32">
        <v>18</v>
      </c>
      <c r="B18" s="169" t="s">
        <v>550</v>
      </c>
      <c r="C18" s="170" t="s">
        <v>205</v>
      </c>
      <c r="D18" s="34" t="s">
        <v>389</v>
      </c>
      <c r="E18" s="35" t="s">
        <v>443</v>
      </c>
      <c r="F18" s="36">
        <v>25.75</v>
      </c>
      <c r="G18" s="73"/>
      <c r="H18" s="72" t="s">
        <v>130</v>
      </c>
      <c r="I18" s="74">
        <f>IF(H18=Tablas!$B$5,Tablas!$C$5,VLOOKUP(H18,Tablas!$B$5:$D$40,2,FALSE))</f>
        <v>7</v>
      </c>
      <c r="J18" s="71">
        <f>IF(I18=0,"",VLOOKUP(I18,Tablas!$C$5:$D$40,2,FALSE))</f>
        <v>30.416666666666668</v>
      </c>
      <c r="K18" s="37" t="str">
        <f t="shared" si="3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36"/>
        <v>0</v>
      </c>
      <c r="S18" s="39">
        <v>1</v>
      </c>
      <c r="T18" s="41">
        <f t="shared" si="37"/>
        <v>0</v>
      </c>
      <c r="U18" s="42">
        <f t="shared" si="62"/>
        <v>0</v>
      </c>
      <c r="V18" s="43">
        <f t="shared" si="63"/>
        <v>0</v>
      </c>
      <c r="W18" s="193">
        <f t="shared" si="32"/>
        <v>11.25</v>
      </c>
      <c r="X18" s="44">
        <f t="shared" si="64"/>
        <v>0</v>
      </c>
      <c r="Y18" s="45">
        <f t="shared" si="65"/>
        <v>7</v>
      </c>
      <c r="Z18" s="46" t="s">
        <v>0</v>
      </c>
      <c r="AA18" s="39">
        <v>1</v>
      </c>
      <c r="AB18" s="47">
        <f t="shared" si="66"/>
        <v>0</v>
      </c>
      <c r="AC18" s="39">
        <v>1</v>
      </c>
      <c r="AD18" s="47">
        <f t="shared" si="67"/>
        <v>0</v>
      </c>
      <c r="AE18" s="39">
        <v>1</v>
      </c>
      <c r="AF18" s="47">
        <f t="shared" si="68"/>
        <v>0</v>
      </c>
      <c r="AG18" s="188"/>
      <c r="AH18" s="194">
        <f t="shared" si="45"/>
        <v>3</v>
      </c>
      <c r="AI18" s="49">
        <f t="shared" si="46"/>
        <v>0</v>
      </c>
      <c r="AJ18" s="50">
        <f t="shared" si="47"/>
        <v>0</v>
      </c>
      <c r="AK18" s="188"/>
      <c r="AL18" s="194">
        <f t="shared" si="48"/>
        <v>3</v>
      </c>
      <c r="AM18" s="49">
        <f t="shared" si="49"/>
        <v>0</v>
      </c>
      <c r="AN18" s="50">
        <f t="shared" si="50"/>
        <v>0</v>
      </c>
      <c r="AO18" s="188">
        <v>25.75</v>
      </c>
      <c r="AP18" s="49">
        <f t="shared" si="51"/>
        <v>0</v>
      </c>
      <c r="AQ18" s="50">
        <f t="shared" si="52"/>
        <v>0</v>
      </c>
      <c r="AR18" s="188"/>
      <c r="AS18" s="49">
        <f t="shared" si="53"/>
        <v>0</v>
      </c>
      <c r="AT18" s="50">
        <f t="shared" si="54"/>
        <v>0</v>
      </c>
      <c r="AU18" s="62"/>
      <c r="AV18" s="49">
        <f t="shared" si="55"/>
        <v>0</v>
      </c>
      <c r="AW18" s="50">
        <f t="shared" si="56"/>
        <v>0</v>
      </c>
      <c r="AX18" s="188"/>
      <c r="AY18" s="49">
        <f t="shared" si="57"/>
        <v>0</v>
      </c>
      <c r="AZ18" s="50">
        <f t="shared" si="58"/>
        <v>0</v>
      </c>
      <c r="BA18" s="188">
        <v>0</v>
      </c>
      <c r="BB18" s="49">
        <f t="shared" si="59"/>
        <v>0</v>
      </c>
      <c r="BC18" s="50">
        <f t="shared" si="60"/>
        <v>0</v>
      </c>
      <c r="BD18" s="51">
        <f t="shared" si="69"/>
        <v>0</v>
      </c>
    </row>
    <row r="19" spans="1:56">
      <c r="A19" s="32">
        <v>18</v>
      </c>
      <c r="B19" s="169" t="s">
        <v>550</v>
      </c>
      <c r="C19" s="170" t="s">
        <v>205</v>
      </c>
      <c r="D19" s="34" t="s">
        <v>469</v>
      </c>
      <c r="E19" s="35" t="s">
        <v>443</v>
      </c>
      <c r="F19" s="36">
        <v>76.3</v>
      </c>
      <c r="G19" s="73"/>
      <c r="H19" s="72" t="s">
        <v>148</v>
      </c>
      <c r="I19" s="74">
        <f>IF(H19=Tablas!$B$5,Tablas!$C$5,VLOOKUP(H19,Tablas!$B$5:$D$40,2,FALSE))</f>
        <v>26</v>
      </c>
      <c r="J19" s="71">
        <f>IF(I19=0,"",VLOOKUP(I19,Tablas!$C$5:$D$40,2,FALSE))</f>
        <v>4.3452380952380958</v>
      </c>
      <c r="K19" s="37" t="str">
        <f t="shared" si="3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36"/>
        <v>0</v>
      </c>
      <c r="S19" s="39">
        <v>1</v>
      </c>
      <c r="T19" s="41">
        <f t="shared" si="37"/>
        <v>0</v>
      </c>
      <c r="U19" s="42">
        <f t="shared" si="62"/>
        <v>0</v>
      </c>
      <c r="V19" s="43">
        <f t="shared" si="63"/>
        <v>0</v>
      </c>
      <c r="W19" s="193">
        <f t="shared" si="32"/>
        <v>11.25</v>
      </c>
      <c r="X19" s="44">
        <f t="shared" si="64"/>
        <v>0</v>
      </c>
      <c r="Y19" s="45">
        <f t="shared" si="65"/>
        <v>1</v>
      </c>
      <c r="Z19" s="46" t="s">
        <v>0</v>
      </c>
      <c r="AA19" s="39">
        <v>1</v>
      </c>
      <c r="AB19" s="47">
        <f t="shared" si="66"/>
        <v>0</v>
      </c>
      <c r="AC19" s="39">
        <v>1</v>
      </c>
      <c r="AD19" s="47">
        <f t="shared" si="67"/>
        <v>0</v>
      </c>
      <c r="AE19" s="39">
        <v>1</v>
      </c>
      <c r="AF19" s="47">
        <f t="shared" si="68"/>
        <v>0</v>
      </c>
      <c r="AG19" s="188"/>
      <c r="AH19" s="194">
        <f t="shared" si="45"/>
        <v>3</v>
      </c>
      <c r="AI19" s="49">
        <f t="shared" si="46"/>
        <v>0</v>
      </c>
      <c r="AJ19" s="50">
        <f t="shared" si="47"/>
        <v>0</v>
      </c>
      <c r="AK19" s="188"/>
      <c r="AL19" s="194">
        <f t="shared" si="48"/>
        <v>3</v>
      </c>
      <c r="AM19" s="49">
        <f t="shared" si="49"/>
        <v>0</v>
      </c>
      <c r="AN19" s="50">
        <f t="shared" si="50"/>
        <v>0</v>
      </c>
      <c r="AO19" s="188"/>
      <c r="AP19" s="49">
        <f t="shared" si="51"/>
        <v>0</v>
      </c>
      <c r="AQ19" s="50">
        <f t="shared" si="52"/>
        <v>0</v>
      </c>
      <c r="AR19" s="188"/>
      <c r="AS19" s="49">
        <f t="shared" si="53"/>
        <v>0</v>
      </c>
      <c r="AT19" s="50">
        <f t="shared" si="54"/>
        <v>0</v>
      </c>
      <c r="AU19" s="62"/>
      <c r="AV19" s="49">
        <f t="shared" si="55"/>
        <v>0</v>
      </c>
      <c r="AW19" s="50">
        <f t="shared" si="56"/>
        <v>0</v>
      </c>
      <c r="AX19" s="188"/>
      <c r="AY19" s="49">
        <f t="shared" si="57"/>
        <v>0</v>
      </c>
      <c r="AZ19" s="50">
        <f t="shared" si="58"/>
        <v>0</v>
      </c>
      <c r="BA19" s="188">
        <v>0</v>
      </c>
      <c r="BB19" s="49">
        <f t="shared" si="59"/>
        <v>0</v>
      </c>
      <c r="BC19" s="50">
        <f t="shared" si="60"/>
        <v>0</v>
      </c>
      <c r="BD19" s="51">
        <f t="shared" si="69"/>
        <v>0</v>
      </c>
    </row>
    <row r="20" spans="1:56">
      <c r="A20" s="32">
        <v>18</v>
      </c>
      <c r="B20" s="169" t="s">
        <v>550</v>
      </c>
      <c r="C20" s="170" t="s">
        <v>205</v>
      </c>
      <c r="D20" s="34" t="s">
        <v>470</v>
      </c>
      <c r="E20" s="35" t="s">
        <v>443</v>
      </c>
      <c r="F20" s="36">
        <v>36.4</v>
      </c>
      <c r="G20" s="73"/>
      <c r="H20" s="72" t="s">
        <v>148</v>
      </c>
      <c r="I20" s="74">
        <f>IF(H20=Tablas!$B$5,Tablas!$C$5,VLOOKUP(H20,Tablas!$B$5:$D$40,2,FALSE))</f>
        <v>26</v>
      </c>
      <c r="J20" s="71">
        <f>IF(I20=0,"",VLOOKUP(I20,Tablas!$C$5:$D$40,2,FALSE))</f>
        <v>4.3452380952380958</v>
      </c>
      <c r="K20" s="37" t="str">
        <f t="shared" si="3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36"/>
        <v>0</v>
      </c>
      <c r="S20" s="39">
        <v>1</v>
      </c>
      <c r="T20" s="41">
        <f t="shared" si="37"/>
        <v>0</v>
      </c>
      <c r="U20" s="42">
        <f t="shared" si="62"/>
        <v>0</v>
      </c>
      <c r="V20" s="43">
        <f t="shared" si="63"/>
        <v>0</v>
      </c>
      <c r="W20" s="193">
        <f t="shared" si="32"/>
        <v>11.25</v>
      </c>
      <c r="X20" s="44">
        <f t="shared" si="64"/>
        <v>0</v>
      </c>
      <c r="Y20" s="45">
        <f t="shared" si="65"/>
        <v>1</v>
      </c>
      <c r="Z20" s="46" t="s">
        <v>0</v>
      </c>
      <c r="AA20" s="39">
        <v>1</v>
      </c>
      <c r="AB20" s="47">
        <f t="shared" si="66"/>
        <v>0</v>
      </c>
      <c r="AC20" s="39">
        <v>1</v>
      </c>
      <c r="AD20" s="47">
        <f t="shared" si="67"/>
        <v>0</v>
      </c>
      <c r="AE20" s="39">
        <v>1</v>
      </c>
      <c r="AF20" s="47">
        <f t="shared" si="68"/>
        <v>0</v>
      </c>
      <c r="AG20" s="188"/>
      <c r="AH20" s="194">
        <f t="shared" si="45"/>
        <v>3</v>
      </c>
      <c r="AI20" s="49">
        <f t="shared" si="46"/>
        <v>0</v>
      </c>
      <c r="AJ20" s="50">
        <f t="shared" si="47"/>
        <v>0</v>
      </c>
      <c r="AK20" s="188"/>
      <c r="AL20" s="194">
        <f t="shared" si="48"/>
        <v>3</v>
      </c>
      <c r="AM20" s="49">
        <f t="shared" si="49"/>
        <v>0</v>
      </c>
      <c r="AN20" s="50">
        <f t="shared" si="50"/>
        <v>0</v>
      </c>
      <c r="AO20" s="188"/>
      <c r="AP20" s="49">
        <f t="shared" si="51"/>
        <v>0</v>
      </c>
      <c r="AQ20" s="50">
        <f t="shared" si="52"/>
        <v>0</v>
      </c>
      <c r="AR20" s="188"/>
      <c r="AS20" s="49">
        <f t="shared" si="53"/>
        <v>0</v>
      </c>
      <c r="AT20" s="50">
        <f t="shared" si="54"/>
        <v>0</v>
      </c>
      <c r="AU20" s="62"/>
      <c r="AV20" s="49">
        <f t="shared" si="55"/>
        <v>0</v>
      </c>
      <c r="AW20" s="50">
        <f t="shared" si="56"/>
        <v>0</v>
      </c>
      <c r="AX20" s="188"/>
      <c r="AY20" s="49">
        <f t="shared" si="57"/>
        <v>0</v>
      </c>
      <c r="AZ20" s="50">
        <f t="shared" si="58"/>
        <v>0</v>
      </c>
      <c r="BA20" s="188">
        <v>0</v>
      </c>
      <c r="BB20" s="49">
        <f t="shared" si="59"/>
        <v>0</v>
      </c>
      <c r="BC20" s="50">
        <f t="shared" si="60"/>
        <v>0</v>
      </c>
      <c r="BD20" s="51">
        <f t="shared" si="69"/>
        <v>0</v>
      </c>
    </row>
    <row r="21" spans="1:56">
      <c r="A21" s="32">
        <v>18</v>
      </c>
      <c r="B21" s="169" t="s">
        <v>550</v>
      </c>
      <c r="C21" s="170" t="s">
        <v>466</v>
      </c>
      <c r="D21" s="34" t="s">
        <v>471</v>
      </c>
      <c r="E21" s="35" t="s">
        <v>443</v>
      </c>
      <c r="F21" s="36">
        <v>17.7</v>
      </c>
      <c r="G21" s="73"/>
      <c r="H21" s="72" t="s">
        <v>148</v>
      </c>
      <c r="I21" s="74">
        <f>IF(H21=Tablas!$B$5,Tablas!$C$5,VLOOKUP(H21,Tablas!$B$5:$D$40,2,FALSE))</f>
        <v>26</v>
      </c>
      <c r="J21" s="71">
        <f>IF(I21=0,"",VLOOKUP(I21,Tablas!$C$5:$D$40,2,FALSE))</f>
        <v>4.3452380952380958</v>
      </c>
      <c r="K21" s="37" t="str">
        <f t="shared" si="3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36"/>
        <v>0</v>
      </c>
      <c r="S21" s="39">
        <v>1</v>
      </c>
      <c r="T21" s="41">
        <f t="shared" si="37"/>
        <v>0</v>
      </c>
      <c r="U21" s="42">
        <f t="shared" si="62"/>
        <v>0</v>
      </c>
      <c r="V21" s="43">
        <f t="shared" si="63"/>
        <v>0</v>
      </c>
      <c r="W21" s="193">
        <f t="shared" si="32"/>
        <v>11.25</v>
      </c>
      <c r="X21" s="44">
        <f t="shared" si="64"/>
        <v>0</v>
      </c>
      <c r="Y21" s="45">
        <f t="shared" si="65"/>
        <v>1</v>
      </c>
      <c r="Z21" s="46" t="s">
        <v>0</v>
      </c>
      <c r="AA21" s="39">
        <v>1</v>
      </c>
      <c r="AB21" s="47">
        <f t="shared" si="66"/>
        <v>0</v>
      </c>
      <c r="AC21" s="39">
        <v>1</v>
      </c>
      <c r="AD21" s="47">
        <f t="shared" si="67"/>
        <v>0</v>
      </c>
      <c r="AE21" s="39">
        <v>1</v>
      </c>
      <c r="AF21" s="47">
        <f t="shared" si="68"/>
        <v>0</v>
      </c>
      <c r="AG21" s="188"/>
      <c r="AH21" s="194">
        <f t="shared" si="45"/>
        <v>3</v>
      </c>
      <c r="AI21" s="49">
        <f t="shared" si="46"/>
        <v>0</v>
      </c>
      <c r="AJ21" s="50">
        <f t="shared" si="47"/>
        <v>0</v>
      </c>
      <c r="AK21" s="188"/>
      <c r="AL21" s="194">
        <f t="shared" si="48"/>
        <v>3</v>
      </c>
      <c r="AM21" s="49">
        <f t="shared" si="49"/>
        <v>0</v>
      </c>
      <c r="AN21" s="50">
        <f t="shared" si="50"/>
        <v>0</v>
      </c>
      <c r="AO21" s="188"/>
      <c r="AP21" s="49">
        <f t="shared" si="51"/>
        <v>0</v>
      </c>
      <c r="AQ21" s="50">
        <f t="shared" si="52"/>
        <v>0</v>
      </c>
      <c r="AR21" s="188"/>
      <c r="AS21" s="49">
        <f t="shared" si="53"/>
        <v>0</v>
      </c>
      <c r="AT21" s="50">
        <f t="shared" si="54"/>
        <v>0</v>
      </c>
      <c r="AU21" s="62"/>
      <c r="AV21" s="49">
        <f t="shared" si="55"/>
        <v>0</v>
      </c>
      <c r="AW21" s="50">
        <f t="shared" si="56"/>
        <v>0</v>
      </c>
      <c r="AX21" s="188"/>
      <c r="AY21" s="49">
        <f t="shared" si="57"/>
        <v>0</v>
      </c>
      <c r="AZ21" s="50">
        <f t="shared" si="58"/>
        <v>0</v>
      </c>
      <c r="BA21" s="188">
        <v>0</v>
      </c>
      <c r="BB21" s="49">
        <f t="shared" si="59"/>
        <v>0</v>
      </c>
      <c r="BC21" s="50">
        <f t="shared" si="60"/>
        <v>0</v>
      </c>
      <c r="BD21" s="51">
        <f t="shared" si="69"/>
        <v>0</v>
      </c>
    </row>
    <row r="22" spans="1:56">
      <c r="A22" s="32">
        <v>18</v>
      </c>
      <c r="B22" s="169" t="s">
        <v>550</v>
      </c>
      <c r="C22" s="170" t="s">
        <v>466</v>
      </c>
      <c r="D22" s="34" t="s">
        <v>472</v>
      </c>
      <c r="E22" s="35" t="s">
        <v>443</v>
      </c>
      <c r="F22" s="36">
        <v>242.3</v>
      </c>
      <c r="G22" s="73"/>
      <c r="H22" s="72" t="s">
        <v>148</v>
      </c>
      <c r="I22" s="74">
        <f>IF(H22=Tablas!$B$5,Tablas!$C$5,VLOOKUP(H22,Tablas!$B$5:$D$40,2,FALSE))</f>
        <v>26</v>
      </c>
      <c r="J22" s="71">
        <f>IF(I22=0,"",VLOOKUP(I22,Tablas!$C$5:$D$40,2,FALSE))</f>
        <v>4.3452380952380958</v>
      </c>
      <c r="K22" s="37" t="str">
        <f t="shared" si="3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36"/>
        <v>0</v>
      </c>
      <c r="S22" s="39">
        <v>1</v>
      </c>
      <c r="T22" s="41">
        <f t="shared" si="37"/>
        <v>0</v>
      </c>
      <c r="U22" s="42">
        <f t="shared" si="62"/>
        <v>0</v>
      </c>
      <c r="V22" s="43">
        <f t="shared" si="63"/>
        <v>0</v>
      </c>
      <c r="W22" s="193">
        <f t="shared" si="32"/>
        <v>11.25</v>
      </c>
      <c r="X22" s="44">
        <f t="shared" si="64"/>
        <v>0</v>
      </c>
      <c r="Y22" s="45">
        <f t="shared" si="65"/>
        <v>1</v>
      </c>
      <c r="Z22" s="46" t="s">
        <v>0</v>
      </c>
      <c r="AA22" s="39">
        <v>1</v>
      </c>
      <c r="AB22" s="47">
        <f t="shared" si="66"/>
        <v>0</v>
      </c>
      <c r="AC22" s="39">
        <v>1</v>
      </c>
      <c r="AD22" s="47">
        <f t="shared" si="67"/>
        <v>0</v>
      </c>
      <c r="AE22" s="39">
        <v>1</v>
      </c>
      <c r="AF22" s="47">
        <f t="shared" si="68"/>
        <v>0</v>
      </c>
      <c r="AG22" s="188"/>
      <c r="AH22" s="194">
        <f t="shared" si="45"/>
        <v>3</v>
      </c>
      <c r="AI22" s="49">
        <f t="shared" si="46"/>
        <v>0</v>
      </c>
      <c r="AJ22" s="50">
        <f t="shared" si="47"/>
        <v>0</v>
      </c>
      <c r="AK22" s="188"/>
      <c r="AL22" s="194">
        <f t="shared" si="48"/>
        <v>3</v>
      </c>
      <c r="AM22" s="49">
        <f t="shared" si="49"/>
        <v>0</v>
      </c>
      <c r="AN22" s="50">
        <f t="shared" si="50"/>
        <v>0</v>
      </c>
      <c r="AO22" s="188"/>
      <c r="AP22" s="49">
        <f t="shared" si="51"/>
        <v>0</v>
      </c>
      <c r="AQ22" s="50">
        <f t="shared" si="52"/>
        <v>0</v>
      </c>
      <c r="AR22" s="188"/>
      <c r="AS22" s="49">
        <f t="shared" si="53"/>
        <v>0</v>
      </c>
      <c r="AT22" s="50">
        <f t="shared" si="54"/>
        <v>0</v>
      </c>
      <c r="AU22" s="62"/>
      <c r="AV22" s="49">
        <f t="shared" si="55"/>
        <v>0</v>
      </c>
      <c r="AW22" s="50">
        <f t="shared" si="56"/>
        <v>0</v>
      </c>
      <c r="AX22" s="188"/>
      <c r="AY22" s="49">
        <f t="shared" si="57"/>
        <v>0</v>
      </c>
      <c r="AZ22" s="50">
        <f t="shared" si="58"/>
        <v>0</v>
      </c>
      <c r="BA22" s="188">
        <v>0</v>
      </c>
      <c r="BB22" s="49">
        <f t="shared" si="59"/>
        <v>0</v>
      </c>
      <c r="BC22" s="50">
        <f t="shared" si="60"/>
        <v>0</v>
      </c>
      <c r="BD22" s="51">
        <f t="shared" si="69"/>
        <v>0</v>
      </c>
    </row>
    <row r="23" spans="1:56" hidden="1">
      <c r="A23" s="32">
        <v>18</v>
      </c>
      <c r="B23" s="61"/>
      <c r="C23" s="33"/>
      <c r="D23" s="34"/>
      <c r="E23" s="35"/>
      <c r="F23" s="36"/>
      <c r="G23" s="73"/>
      <c r="H23" s="72"/>
      <c r="I23" s="74">
        <f>IF(H23=Tablas!$B$5,Tablas!$C$5,VLOOKUP(H23,Tablas!$B$5:$D$40,2,FALSE))</f>
        <v>1</v>
      </c>
      <c r="J23" s="71">
        <f>IF(I23=0,"",VLOOKUP(I23,Tablas!$C$5:$D$40,2,FALSE))</f>
        <v>0</v>
      </c>
      <c r="K23" s="37" t="str">
        <f t="shared" ref="K23:K28" si="70">IF(G23=0,"0",F23/G23)</f>
        <v>0</v>
      </c>
      <c r="L23" s="38">
        <f t="shared" ref="L23:L53" si="71">IF($Y23=3,$K23,0)+IF($Y23=4,$K23,0)+IF($Y23=5,$K23,0)+IF($Y23=6,$K23,0)+IF($Y23=7,$K23,0)+IF($Y23=10,$K23*2,0)+IF($Y23=12,$K23*2,0)+IF($Y23=14,$K23*2,0)+IF($Y23=21,$K23*3,0)+IF($Y23&lt;=1,$K23*$J23/21.75,0)+IF($Y23=15,$K23*3,0)+IF($Y23=42,$K23*6,0)+IF($Y23=28,$K23*4,0)</f>
        <v>0</v>
      </c>
      <c r="M23" s="38">
        <f t="shared" ref="M23:M53" si="72">IF($Y23=2,$K23,0)+IF($Y23=4,$K23,0)+IF($Y23=5,$K23,0)+IF($Y23=6,$K23,0)+IF($Y23=7,$K23,0)+IF($Y23=10,$K23*2,0)+IF($Y23=12,$K23*2,0)+IF($Y23=14,$K23*2,0)+IF($Y23=15,$K23*3,0)+IF($Y23=21,$K23*3,0)+IF($Y23&lt;=1,$K23*$J23/21.75,0)+IF($Y23=42,$K23*6,0)+IF($Y23=28,$K23*4,0)</f>
        <v>0</v>
      </c>
      <c r="N23" s="38">
        <f t="shared" ref="N23:N53" si="73">IF($Y23=3,$K23,0)+IF($Y23=4,$K23,0)+IF($Y23=5,$K23,0)+IF($Y23=6,$K23,0)+IF($Y23=7,$K23,0)+IF($Y23=10,$K23*2,0)+IF($Y23=12,$K23*2,0)+IF($Y23=14,$K23*2,0)+IF($Y23=21,$K23*3,0)+IF($Y23&lt;=1,$K23*$J23/21.75,0)+IF($Y23=15,$K23*3,0)+IF($Y23=42,$K23*6,0)+IF($Y23=28,$K23*4,0)</f>
        <v>0</v>
      </c>
      <c r="O23" s="38">
        <f t="shared" ref="O23:O53" si="74">IF($Y23=2,$K23,0)+IF($Y23=4,$K23,0)+IF($Y23=5,$K23,0)+IF($Y23=6,$K23,0)+IF($Y23=7,$K23,0)+IF($Y23=10,$K23*2,0)+IF($Y23=12,$K23*2,0)+IF($Y23=14,$K23*2,0)+IF($Y23=15,$K23*3,0)+IF($Y23=21,$K23*3,0)+IF($Y23&lt;=1,$K23*$J23/21.75,0)+IF($Y23=42,$K23*6,0)+IF($Y23=28,$K23*4,0)</f>
        <v>0</v>
      </c>
      <c r="P23" s="38">
        <f t="shared" ref="P23:P53" si="75">IF($Y23=3,$K23,0)+IF($Y23=4,$K23,0)+IF($Y23=5,$K23,0)+IF($Y23=6,$K23,0)+IF($Y23=7,$K23,0)+IF($Y23=10,$K23*2,0)+IF($Y23=12,$K23*2,0)+IF($Y23=14,$K23*2,0)+IF($Y23=21,$K23*3,0)+IF($Y23&lt;=1,$K23*$J23/21.75,0)+IF($Y23=15,$K23*3,0)+IF($Y23=42,$K23*6,0)+IF($Y23=28,$K23*4,0)</f>
        <v>0</v>
      </c>
      <c r="Q23" s="39">
        <v>1</v>
      </c>
      <c r="R23" s="40">
        <f t="shared" si="36"/>
        <v>0</v>
      </c>
      <c r="S23" s="39">
        <v>1</v>
      </c>
      <c r="T23" s="41">
        <f t="shared" si="37"/>
        <v>0</v>
      </c>
      <c r="U23" s="42">
        <f t="shared" si="62"/>
        <v>0</v>
      </c>
      <c r="V23" s="43">
        <f t="shared" si="63"/>
        <v>0</v>
      </c>
      <c r="W23" s="193">
        <f t="shared" si="32"/>
        <v>11.25</v>
      </c>
      <c r="X23" s="44">
        <f t="shared" si="64"/>
        <v>0</v>
      </c>
      <c r="Y23" s="45">
        <f t="shared" si="65"/>
        <v>0</v>
      </c>
      <c r="Z23" s="46" t="s">
        <v>0</v>
      </c>
      <c r="AA23" s="39">
        <v>1</v>
      </c>
      <c r="AB23" s="47">
        <f t="shared" si="66"/>
        <v>0</v>
      </c>
      <c r="AC23" s="39">
        <v>1</v>
      </c>
      <c r="AD23" s="47">
        <f t="shared" si="67"/>
        <v>0</v>
      </c>
      <c r="AE23" s="39">
        <v>1</v>
      </c>
      <c r="AF23" s="47">
        <f t="shared" si="68"/>
        <v>0</v>
      </c>
      <c r="AG23" s="188"/>
      <c r="AH23" s="194">
        <f t="shared" si="45"/>
        <v>3</v>
      </c>
      <c r="AI23" s="49">
        <f t="shared" si="46"/>
        <v>0</v>
      </c>
      <c r="AJ23" s="50">
        <f t="shared" si="47"/>
        <v>0</v>
      </c>
      <c r="AK23" s="188"/>
      <c r="AL23" s="194">
        <f t="shared" si="48"/>
        <v>3</v>
      </c>
      <c r="AM23" s="49">
        <f t="shared" si="49"/>
        <v>0</v>
      </c>
      <c r="AN23" s="50">
        <f t="shared" si="50"/>
        <v>0</v>
      </c>
      <c r="AO23" s="188"/>
      <c r="AP23" s="49">
        <f t="shared" si="51"/>
        <v>0</v>
      </c>
      <c r="AQ23" s="50">
        <f t="shared" si="52"/>
        <v>0</v>
      </c>
      <c r="AR23" s="188"/>
      <c r="AS23" s="49">
        <f t="shared" si="53"/>
        <v>0</v>
      </c>
      <c r="AT23" s="50">
        <f t="shared" si="54"/>
        <v>0</v>
      </c>
      <c r="AU23" s="62"/>
      <c r="AV23" s="49">
        <f t="shared" si="55"/>
        <v>0</v>
      </c>
      <c r="AW23" s="50">
        <f t="shared" si="56"/>
        <v>0</v>
      </c>
      <c r="AX23" s="188"/>
      <c r="AY23" s="49">
        <f t="shared" si="57"/>
        <v>0</v>
      </c>
      <c r="AZ23" s="50">
        <f t="shared" si="58"/>
        <v>0</v>
      </c>
      <c r="BA23" s="188"/>
      <c r="BB23" s="49">
        <f t="shared" si="59"/>
        <v>0</v>
      </c>
      <c r="BC23" s="50">
        <f t="shared" si="60"/>
        <v>0</v>
      </c>
      <c r="BD23" s="51">
        <f t="shared" si="69"/>
        <v>0</v>
      </c>
    </row>
    <row r="24" spans="1:56" hidden="1">
      <c r="A24" s="32">
        <v>18</v>
      </c>
      <c r="B24" s="61"/>
      <c r="C24" s="33"/>
      <c r="D24" s="34"/>
      <c r="E24" s="35"/>
      <c r="F24" s="36"/>
      <c r="G24" s="73"/>
      <c r="H24" s="72"/>
      <c r="I24" s="74">
        <f>IF(H24=Tablas!$B$5,Tablas!$C$5,VLOOKUP(H24,Tablas!$B$5:$D$40,2,FALSE))</f>
        <v>1</v>
      </c>
      <c r="J24" s="71">
        <f>IF(I24=0,"",VLOOKUP(I24,Tablas!$C$5:$D$40,2,FALSE))</f>
        <v>0</v>
      </c>
      <c r="K24" s="37" t="str">
        <f t="shared" si="70"/>
        <v>0</v>
      </c>
      <c r="L24" s="38">
        <f t="shared" si="71"/>
        <v>0</v>
      </c>
      <c r="M24" s="38">
        <f t="shared" si="72"/>
        <v>0</v>
      </c>
      <c r="N24" s="38">
        <f t="shared" si="73"/>
        <v>0</v>
      </c>
      <c r="O24" s="38">
        <f t="shared" si="74"/>
        <v>0</v>
      </c>
      <c r="P24" s="38">
        <f t="shared" si="75"/>
        <v>0</v>
      </c>
      <c r="Q24" s="39">
        <v>1</v>
      </c>
      <c r="R24" s="40">
        <f t="shared" si="36"/>
        <v>0</v>
      </c>
      <c r="S24" s="39">
        <v>1</v>
      </c>
      <c r="T24" s="41">
        <f t="shared" si="37"/>
        <v>0</v>
      </c>
      <c r="U24" s="42">
        <f t="shared" si="62"/>
        <v>0</v>
      </c>
      <c r="V24" s="43">
        <f t="shared" si="63"/>
        <v>0</v>
      </c>
      <c r="W24" s="193">
        <f t="shared" si="32"/>
        <v>11.25</v>
      </c>
      <c r="X24" s="44">
        <f t="shared" si="64"/>
        <v>0</v>
      </c>
      <c r="Y24" s="45">
        <f t="shared" si="65"/>
        <v>0</v>
      </c>
      <c r="Z24" s="46" t="s">
        <v>0</v>
      </c>
      <c r="AA24" s="39">
        <v>1</v>
      </c>
      <c r="AB24" s="47">
        <f t="shared" si="66"/>
        <v>0</v>
      </c>
      <c r="AC24" s="39">
        <v>1</v>
      </c>
      <c r="AD24" s="47">
        <f t="shared" si="67"/>
        <v>0</v>
      </c>
      <c r="AE24" s="39">
        <v>1</v>
      </c>
      <c r="AF24" s="47">
        <f t="shared" si="68"/>
        <v>0</v>
      </c>
      <c r="AG24" s="188"/>
      <c r="AH24" s="194">
        <f t="shared" si="45"/>
        <v>3</v>
      </c>
      <c r="AI24" s="49">
        <f t="shared" si="46"/>
        <v>0</v>
      </c>
      <c r="AJ24" s="50">
        <f t="shared" si="47"/>
        <v>0</v>
      </c>
      <c r="AK24" s="188"/>
      <c r="AL24" s="194">
        <f t="shared" si="48"/>
        <v>3</v>
      </c>
      <c r="AM24" s="49">
        <f t="shared" si="49"/>
        <v>0</v>
      </c>
      <c r="AN24" s="50">
        <f t="shared" si="50"/>
        <v>0</v>
      </c>
      <c r="AO24" s="188"/>
      <c r="AP24" s="49">
        <f t="shared" si="51"/>
        <v>0</v>
      </c>
      <c r="AQ24" s="50">
        <f t="shared" si="52"/>
        <v>0</v>
      </c>
      <c r="AR24" s="188"/>
      <c r="AS24" s="49">
        <f t="shared" si="53"/>
        <v>0</v>
      </c>
      <c r="AT24" s="50">
        <f t="shared" si="54"/>
        <v>0</v>
      </c>
      <c r="AU24" s="62"/>
      <c r="AV24" s="49">
        <f t="shared" si="55"/>
        <v>0</v>
      </c>
      <c r="AW24" s="50">
        <f t="shared" si="56"/>
        <v>0</v>
      </c>
      <c r="AX24" s="188"/>
      <c r="AY24" s="49">
        <f t="shared" si="57"/>
        <v>0</v>
      </c>
      <c r="AZ24" s="50">
        <f t="shared" si="58"/>
        <v>0</v>
      </c>
      <c r="BA24" s="188"/>
      <c r="BB24" s="49">
        <f t="shared" si="59"/>
        <v>0</v>
      </c>
      <c r="BC24" s="50">
        <f t="shared" si="60"/>
        <v>0</v>
      </c>
      <c r="BD24" s="51">
        <f t="shared" si="69"/>
        <v>0</v>
      </c>
    </row>
    <row r="25" spans="1:56" hidden="1">
      <c r="A25" s="32"/>
      <c r="B25" s="61"/>
      <c r="C25" s="33"/>
      <c r="D25" s="34"/>
      <c r="E25" s="35"/>
      <c r="F25" s="36"/>
      <c r="G25" s="73"/>
      <c r="H25" s="72"/>
      <c r="I25" s="74">
        <f>IF(H25=Tablas!$B$5,Tablas!$C$5,VLOOKUP(H25,Tablas!$B$5:$D$40,2,FALSE))</f>
        <v>1</v>
      </c>
      <c r="J25" s="71">
        <f>IF(I25=0,"",VLOOKUP(I25,Tablas!$C$5:$D$40,2,FALSE))</f>
        <v>0</v>
      </c>
      <c r="K25" s="37" t="str">
        <f t="shared" si="70"/>
        <v>0</v>
      </c>
      <c r="L25" s="38">
        <f t="shared" si="71"/>
        <v>0</v>
      </c>
      <c r="M25" s="38">
        <f t="shared" si="72"/>
        <v>0</v>
      </c>
      <c r="N25" s="38">
        <f t="shared" si="73"/>
        <v>0</v>
      </c>
      <c r="O25" s="38">
        <f t="shared" si="74"/>
        <v>0</v>
      </c>
      <c r="P25" s="38">
        <f t="shared" si="75"/>
        <v>0</v>
      </c>
      <c r="Q25" s="39">
        <v>1</v>
      </c>
      <c r="R25" s="40">
        <f t="shared" si="36"/>
        <v>0</v>
      </c>
      <c r="S25" s="39">
        <v>1</v>
      </c>
      <c r="T25" s="41">
        <f t="shared" si="37"/>
        <v>0</v>
      </c>
      <c r="U25" s="42">
        <f t="shared" si="62"/>
        <v>0</v>
      </c>
      <c r="V25" s="43">
        <f t="shared" si="63"/>
        <v>0</v>
      </c>
      <c r="W25" s="193">
        <f t="shared" si="32"/>
        <v>11.25</v>
      </c>
      <c r="X25" s="44">
        <f t="shared" si="64"/>
        <v>0</v>
      </c>
      <c r="Y25" s="45">
        <f t="shared" si="65"/>
        <v>0</v>
      </c>
      <c r="Z25" s="46" t="s">
        <v>0</v>
      </c>
      <c r="AA25" s="39">
        <v>1</v>
      </c>
      <c r="AB25" s="47">
        <f t="shared" si="66"/>
        <v>0</v>
      </c>
      <c r="AC25" s="39">
        <v>1</v>
      </c>
      <c r="AD25" s="47">
        <f t="shared" si="67"/>
        <v>0</v>
      </c>
      <c r="AE25" s="39">
        <v>1</v>
      </c>
      <c r="AF25" s="47">
        <f t="shared" si="68"/>
        <v>0</v>
      </c>
      <c r="AG25" s="188"/>
      <c r="AH25" s="194">
        <f t="shared" si="45"/>
        <v>3</v>
      </c>
      <c r="AI25" s="49">
        <f t="shared" si="46"/>
        <v>0</v>
      </c>
      <c r="AJ25" s="50">
        <f t="shared" si="47"/>
        <v>0</v>
      </c>
      <c r="AK25" s="188"/>
      <c r="AL25" s="194">
        <f t="shared" si="48"/>
        <v>3</v>
      </c>
      <c r="AM25" s="49">
        <f t="shared" si="49"/>
        <v>0</v>
      </c>
      <c r="AN25" s="50">
        <f t="shared" si="50"/>
        <v>0</v>
      </c>
      <c r="AO25" s="188"/>
      <c r="AP25" s="49">
        <f t="shared" si="51"/>
        <v>0</v>
      </c>
      <c r="AQ25" s="50">
        <f t="shared" si="52"/>
        <v>0</v>
      </c>
      <c r="AR25" s="62"/>
      <c r="AS25" s="49">
        <f t="shared" si="53"/>
        <v>0</v>
      </c>
      <c r="AT25" s="50">
        <f t="shared" si="54"/>
        <v>0</v>
      </c>
      <c r="AU25" s="62"/>
      <c r="AV25" s="49">
        <f t="shared" si="55"/>
        <v>0</v>
      </c>
      <c r="AW25" s="50">
        <f t="shared" si="56"/>
        <v>0</v>
      </c>
      <c r="AX25" s="62"/>
      <c r="AY25" s="49">
        <f t="shared" si="57"/>
        <v>0</v>
      </c>
      <c r="AZ25" s="50">
        <f t="shared" si="58"/>
        <v>0</v>
      </c>
      <c r="BA25" s="62"/>
      <c r="BB25" s="49">
        <f t="shared" si="59"/>
        <v>0</v>
      </c>
      <c r="BC25" s="50">
        <f t="shared" si="60"/>
        <v>0</v>
      </c>
      <c r="BD25" s="51">
        <f t="shared" si="69"/>
        <v>0</v>
      </c>
    </row>
    <row r="26" spans="1:56" hidden="1">
      <c r="A26" s="32"/>
      <c r="B26" s="61"/>
      <c r="C26" s="33"/>
      <c r="D26" s="34"/>
      <c r="E26" s="35"/>
      <c r="F26" s="36"/>
      <c r="G26" s="73"/>
      <c r="H26" s="72"/>
      <c r="I26" s="74">
        <f>IF(H26=Tablas!$B$5,Tablas!$C$5,VLOOKUP(H26,Tablas!$B$5:$D$40,2,FALSE))</f>
        <v>1</v>
      </c>
      <c r="J26" s="71">
        <f>IF(I26=0,"",VLOOKUP(I26,Tablas!$C$5:$D$40,2,FALSE))</f>
        <v>0</v>
      </c>
      <c r="K26" s="37" t="str">
        <f t="shared" si="70"/>
        <v>0</v>
      </c>
      <c r="L26" s="38">
        <f t="shared" si="71"/>
        <v>0</v>
      </c>
      <c r="M26" s="38">
        <f t="shared" si="72"/>
        <v>0</v>
      </c>
      <c r="N26" s="38">
        <f t="shared" si="73"/>
        <v>0</v>
      </c>
      <c r="O26" s="38">
        <f t="shared" si="74"/>
        <v>0</v>
      </c>
      <c r="P26" s="38">
        <f t="shared" si="75"/>
        <v>0</v>
      </c>
      <c r="Q26" s="39">
        <v>1</v>
      </c>
      <c r="R26" s="40">
        <f t="shared" si="36"/>
        <v>0</v>
      </c>
      <c r="S26" s="39">
        <v>1</v>
      </c>
      <c r="T26" s="41">
        <f t="shared" si="37"/>
        <v>0</v>
      </c>
      <c r="U26" s="42">
        <f t="shared" si="62"/>
        <v>0</v>
      </c>
      <c r="V26" s="43">
        <f t="shared" si="63"/>
        <v>0</v>
      </c>
      <c r="W26" s="193">
        <f t="shared" si="32"/>
        <v>11.25</v>
      </c>
      <c r="X26" s="44">
        <f t="shared" si="64"/>
        <v>0</v>
      </c>
      <c r="Y26" s="45">
        <f t="shared" si="65"/>
        <v>0</v>
      </c>
      <c r="Z26" s="46" t="s">
        <v>0</v>
      </c>
      <c r="AA26" s="39">
        <v>1</v>
      </c>
      <c r="AB26" s="47">
        <f t="shared" si="66"/>
        <v>0</v>
      </c>
      <c r="AC26" s="39">
        <v>1</v>
      </c>
      <c r="AD26" s="47">
        <f t="shared" si="67"/>
        <v>0</v>
      </c>
      <c r="AE26" s="39">
        <v>1</v>
      </c>
      <c r="AF26" s="47">
        <f t="shared" si="68"/>
        <v>0</v>
      </c>
      <c r="AG26" s="188"/>
      <c r="AH26" s="194">
        <f t="shared" si="45"/>
        <v>3</v>
      </c>
      <c r="AI26" s="49">
        <f t="shared" si="46"/>
        <v>0</v>
      </c>
      <c r="AJ26" s="50">
        <f t="shared" si="47"/>
        <v>0</v>
      </c>
      <c r="AK26" s="188"/>
      <c r="AL26" s="194">
        <f t="shared" si="48"/>
        <v>3</v>
      </c>
      <c r="AM26" s="49">
        <f t="shared" si="49"/>
        <v>0</v>
      </c>
      <c r="AN26" s="50">
        <f t="shared" si="50"/>
        <v>0</v>
      </c>
      <c r="AO26" s="188"/>
      <c r="AP26" s="49">
        <f t="shared" si="51"/>
        <v>0</v>
      </c>
      <c r="AQ26" s="50">
        <f t="shared" si="52"/>
        <v>0</v>
      </c>
      <c r="AR26" s="62"/>
      <c r="AS26" s="49">
        <f t="shared" si="53"/>
        <v>0</v>
      </c>
      <c r="AT26" s="50">
        <f t="shared" si="54"/>
        <v>0</v>
      </c>
      <c r="AU26" s="62"/>
      <c r="AV26" s="49">
        <f t="shared" si="55"/>
        <v>0</v>
      </c>
      <c r="AW26" s="50">
        <f t="shared" si="56"/>
        <v>0</v>
      </c>
      <c r="AX26" s="62"/>
      <c r="AY26" s="49">
        <f t="shared" si="57"/>
        <v>0</v>
      </c>
      <c r="AZ26" s="50">
        <f t="shared" si="58"/>
        <v>0</v>
      </c>
      <c r="BA26" s="62"/>
      <c r="BB26" s="49">
        <f t="shared" si="59"/>
        <v>0</v>
      </c>
      <c r="BC26" s="50">
        <f t="shared" si="60"/>
        <v>0</v>
      </c>
      <c r="BD26" s="51">
        <f t="shared" si="69"/>
        <v>0</v>
      </c>
    </row>
    <row r="27" spans="1:56" hidden="1">
      <c r="A27" s="32"/>
      <c r="B27" s="61"/>
      <c r="C27" s="33"/>
      <c r="D27" s="34"/>
      <c r="E27" s="35"/>
      <c r="F27" s="36"/>
      <c r="G27" s="73"/>
      <c r="H27" s="72"/>
      <c r="I27" s="74">
        <f>IF(H27=Tablas!$B$5,Tablas!$C$5,VLOOKUP(H27,Tablas!$B$5:$D$40,2,FALSE))</f>
        <v>1</v>
      </c>
      <c r="J27" s="71">
        <f>IF(I27=0,"",VLOOKUP(I27,Tablas!$C$5:$D$40,2,FALSE))</f>
        <v>0</v>
      </c>
      <c r="K27" s="37" t="str">
        <f t="shared" si="70"/>
        <v>0</v>
      </c>
      <c r="L27" s="38">
        <f t="shared" si="71"/>
        <v>0</v>
      </c>
      <c r="M27" s="38">
        <f t="shared" si="72"/>
        <v>0</v>
      </c>
      <c r="N27" s="38">
        <f t="shared" si="73"/>
        <v>0</v>
      </c>
      <c r="O27" s="38">
        <f t="shared" si="74"/>
        <v>0</v>
      </c>
      <c r="P27" s="38">
        <f t="shared" si="75"/>
        <v>0</v>
      </c>
      <c r="Q27" s="39">
        <v>1</v>
      </c>
      <c r="R27" s="40">
        <f t="shared" si="36"/>
        <v>0</v>
      </c>
      <c r="S27" s="39">
        <v>1</v>
      </c>
      <c r="T27" s="41">
        <f t="shared" si="37"/>
        <v>0</v>
      </c>
      <c r="U27" s="42">
        <f t="shared" si="62"/>
        <v>0</v>
      </c>
      <c r="V27" s="43">
        <f t="shared" si="63"/>
        <v>0</v>
      </c>
      <c r="W27" s="193">
        <f t="shared" si="32"/>
        <v>11.25</v>
      </c>
      <c r="X27" s="44">
        <f t="shared" si="64"/>
        <v>0</v>
      </c>
      <c r="Y27" s="45">
        <f t="shared" si="65"/>
        <v>0</v>
      </c>
      <c r="Z27" s="46" t="s">
        <v>0</v>
      </c>
      <c r="AA27" s="39">
        <v>1</v>
      </c>
      <c r="AB27" s="47">
        <f t="shared" si="66"/>
        <v>0</v>
      </c>
      <c r="AC27" s="39">
        <v>1</v>
      </c>
      <c r="AD27" s="47">
        <f t="shared" si="67"/>
        <v>0</v>
      </c>
      <c r="AE27" s="39">
        <v>1</v>
      </c>
      <c r="AF27" s="47">
        <f t="shared" si="68"/>
        <v>0</v>
      </c>
      <c r="AG27" s="188"/>
      <c r="AH27" s="194">
        <f t="shared" si="45"/>
        <v>3</v>
      </c>
      <c r="AI27" s="49">
        <f t="shared" si="46"/>
        <v>0</v>
      </c>
      <c r="AJ27" s="50">
        <f t="shared" si="47"/>
        <v>0</v>
      </c>
      <c r="AK27" s="188"/>
      <c r="AL27" s="194">
        <f t="shared" si="48"/>
        <v>3</v>
      </c>
      <c r="AM27" s="49">
        <f t="shared" si="49"/>
        <v>0</v>
      </c>
      <c r="AN27" s="50">
        <f t="shared" si="50"/>
        <v>0</v>
      </c>
      <c r="AO27" s="188"/>
      <c r="AP27" s="49">
        <f t="shared" si="51"/>
        <v>0</v>
      </c>
      <c r="AQ27" s="50">
        <f t="shared" si="52"/>
        <v>0</v>
      </c>
      <c r="AR27" s="62"/>
      <c r="AS27" s="49">
        <f t="shared" si="53"/>
        <v>0</v>
      </c>
      <c r="AT27" s="50">
        <f t="shared" si="54"/>
        <v>0</v>
      </c>
      <c r="AU27" s="62"/>
      <c r="AV27" s="49">
        <f t="shared" si="55"/>
        <v>0</v>
      </c>
      <c r="AW27" s="50">
        <f t="shared" si="56"/>
        <v>0</v>
      </c>
      <c r="AX27" s="62"/>
      <c r="AY27" s="49">
        <f t="shared" si="57"/>
        <v>0</v>
      </c>
      <c r="AZ27" s="50">
        <f t="shared" si="58"/>
        <v>0</v>
      </c>
      <c r="BA27" s="62"/>
      <c r="BB27" s="49">
        <f t="shared" si="59"/>
        <v>0</v>
      </c>
      <c r="BC27" s="50">
        <f t="shared" si="60"/>
        <v>0</v>
      </c>
      <c r="BD27" s="51">
        <f t="shared" si="69"/>
        <v>0</v>
      </c>
    </row>
    <row r="28" spans="1:56" hidden="1">
      <c r="A28" s="32"/>
      <c r="B28" s="61"/>
      <c r="C28" s="33"/>
      <c r="D28" s="34"/>
      <c r="E28" s="35"/>
      <c r="F28" s="36"/>
      <c r="G28" s="73"/>
      <c r="H28" s="72"/>
      <c r="I28" s="74">
        <f>IF(H28=Tablas!$B$5,Tablas!$C$5,VLOOKUP(H28,Tablas!$B$5:$D$40,2,FALSE))</f>
        <v>1</v>
      </c>
      <c r="J28" s="71">
        <f>IF(I28=0,"",VLOOKUP(I28,Tablas!$C$5:$D$40,2,FALSE))</f>
        <v>0</v>
      </c>
      <c r="K28" s="37" t="str">
        <f t="shared" si="70"/>
        <v>0</v>
      </c>
      <c r="L28" s="38">
        <f t="shared" si="71"/>
        <v>0</v>
      </c>
      <c r="M28" s="38">
        <f t="shared" si="72"/>
        <v>0</v>
      </c>
      <c r="N28" s="38">
        <f t="shared" si="73"/>
        <v>0</v>
      </c>
      <c r="O28" s="38">
        <f t="shared" si="74"/>
        <v>0</v>
      </c>
      <c r="P28" s="38">
        <f t="shared" si="75"/>
        <v>0</v>
      </c>
      <c r="Q28" s="39">
        <v>1</v>
      </c>
      <c r="R28" s="40">
        <f t="shared" si="36"/>
        <v>0</v>
      </c>
      <c r="S28" s="39">
        <v>1</v>
      </c>
      <c r="T28" s="41">
        <f t="shared" si="37"/>
        <v>0</v>
      </c>
      <c r="U28" s="42">
        <f t="shared" si="62"/>
        <v>0</v>
      </c>
      <c r="V28" s="43">
        <f t="shared" si="63"/>
        <v>0</v>
      </c>
      <c r="W28" s="193">
        <f t="shared" si="32"/>
        <v>11.25</v>
      </c>
      <c r="X28" s="44">
        <f t="shared" si="64"/>
        <v>0</v>
      </c>
      <c r="Y28" s="45">
        <f t="shared" si="65"/>
        <v>0</v>
      </c>
      <c r="Z28" s="46" t="s">
        <v>0</v>
      </c>
      <c r="AA28" s="39">
        <v>1</v>
      </c>
      <c r="AB28" s="47">
        <f t="shared" si="66"/>
        <v>0</v>
      </c>
      <c r="AC28" s="39">
        <v>1</v>
      </c>
      <c r="AD28" s="47">
        <f t="shared" si="67"/>
        <v>0</v>
      </c>
      <c r="AE28" s="39">
        <v>1</v>
      </c>
      <c r="AF28" s="47">
        <f t="shared" si="68"/>
        <v>0</v>
      </c>
      <c r="AG28" s="188"/>
      <c r="AH28" s="194">
        <f t="shared" si="45"/>
        <v>3</v>
      </c>
      <c r="AI28" s="49">
        <f t="shared" si="46"/>
        <v>0</v>
      </c>
      <c r="AJ28" s="50">
        <f t="shared" si="47"/>
        <v>0</v>
      </c>
      <c r="AK28" s="188"/>
      <c r="AL28" s="194">
        <f t="shared" si="48"/>
        <v>3</v>
      </c>
      <c r="AM28" s="49">
        <f t="shared" si="49"/>
        <v>0</v>
      </c>
      <c r="AN28" s="50">
        <f t="shared" si="50"/>
        <v>0</v>
      </c>
      <c r="AO28" s="188"/>
      <c r="AP28" s="49">
        <f t="shared" si="51"/>
        <v>0</v>
      </c>
      <c r="AQ28" s="50">
        <f t="shared" si="52"/>
        <v>0</v>
      </c>
      <c r="AR28" s="62"/>
      <c r="AS28" s="49">
        <f t="shared" si="53"/>
        <v>0</v>
      </c>
      <c r="AT28" s="50">
        <f t="shared" si="54"/>
        <v>0</v>
      </c>
      <c r="AU28" s="62"/>
      <c r="AV28" s="49">
        <f t="shared" si="55"/>
        <v>0</v>
      </c>
      <c r="AW28" s="50">
        <f t="shared" si="56"/>
        <v>0</v>
      </c>
      <c r="AX28" s="62"/>
      <c r="AY28" s="49">
        <f t="shared" si="57"/>
        <v>0</v>
      </c>
      <c r="AZ28" s="50">
        <f t="shared" si="58"/>
        <v>0</v>
      </c>
      <c r="BA28" s="62"/>
      <c r="BB28" s="49">
        <f t="shared" si="59"/>
        <v>0</v>
      </c>
      <c r="BC28" s="50">
        <f t="shared" si="60"/>
        <v>0</v>
      </c>
      <c r="BD28" s="51">
        <f t="shared" si="69"/>
        <v>0</v>
      </c>
    </row>
    <row r="29" spans="1:56" hidden="1">
      <c r="A29" s="32"/>
      <c r="B29" s="61"/>
      <c r="C29" s="33"/>
      <c r="D29" s="34"/>
      <c r="E29" s="35"/>
      <c r="F29" s="36"/>
      <c r="G29" s="73"/>
      <c r="H29" s="72"/>
      <c r="I29" s="74">
        <f>IF(H29=Tablas!$B$5,Tablas!$C$5,VLOOKUP(H29,Tablas!$B$5:$D$40,2,FALSE))</f>
        <v>1</v>
      </c>
      <c r="J29" s="71">
        <f>IF(I29=0,"",VLOOKUP(I29,Tablas!$C$5:$D$40,2,FALSE))</f>
        <v>0</v>
      </c>
      <c r="K29" s="37" t="str">
        <f t="shared" ref="K29:K45" si="76">IF(G29=0,"0",F29/G29)</f>
        <v>0</v>
      </c>
      <c r="L29" s="38">
        <f t="shared" si="71"/>
        <v>0</v>
      </c>
      <c r="M29" s="38">
        <f t="shared" si="72"/>
        <v>0</v>
      </c>
      <c r="N29" s="38">
        <f t="shared" si="73"/>
        <v>0</v>
      </c>
      <c r="O29" s="38">
        <f t="shared" si="74"/>
        <v>0</v>
      </c>
      <c r="P29" s="38">
        <f t="shared" si="75"/>
        <v>0</v>
      </c>
      <c r="Q29" s="39">
        <v>1</v>
      </c>
      <c r="R29" s="40">
        <f t="shared" si="36"/>
        <v>0</v>
      </c>
      <c r="S29" s="39">
        <v>1</v>
      </c>
      <c r="T29" s="41">
        <f t="shared" si="37"/>
        <v>0</v>
      </c>
      <c r="U29" s="42">
        <f t="shared" si="38"/>
        <v>0</v>
      </c>
      <c r="V29" s="43">
        <f t="shared" si="39"/>
        <v>0</v>
      </c>
      <c r="W29" s="193">
        <f t="shared" si="32"/>
        <v>11.25</v>
      </c>
      <c r="X29" s="44">
        <f t="shared" si="40"/>
        <v>0</v>
      </c>
      <c r="Y29" s="45">
        <f t="shared" si="41"/>
        <v>0</v>
      </c>
      <c r="Z29" s="46" t="s">
        <v>0</v>
      </c>
      <c r="AA29" s="39">
        <v>1</v>
      </c>
      <c r="AB29" s="47">
        <f t="shared" si="42"/>
        <v>0</v>
      </c>
      <c r="AC29" s="39">
        <v>1</v>
      </c>
      <c r="AD29" s="47">
        <f t="shared" si="43"/>
        <v>0</v>
      </c>
      <c r="AE29" s="39">
        <v>1</v>
      </c>
      <c r="AF29" s="47">
        <f t="shared" si="44"/>
        <v>0</v>
      </c>
      <c r="AG29" s="188"/>
      <c r="AH29" s="194">
        <f t="shared" si="45"/>
        <v>3</v>
      </c>
      <c r="AI29" s="49">
        <f t="shared" si="46"/>
        <v>0</v>
      </c>
      <c r="AJ29" s="50">
        <f t="shared" si="47"/>
        <v>0</v>
      </c>
      <c r="AK29" s="188"/>
      <c r="AL29" s="194">
        <f t="shared" si="48"/>
        <v>3</v>
      </c>
      <c r="AM29" s="49">
        <f t="shared" si="49"/>
        <v>0</v>
      </c>
      <c r="AN29" s="50">
        <f t="shared" si="50"/>
        <v>0</v>
      </c>
      <c r="AO29" s="188"/>
      <c r="AP29" s="49">
        <f t="shared" si="51"/>
        <v>0</v>
      </c>
      <c r="AQ29" s="50">
        <f t="shared" si="52"/>
        <v>0</v>
      </c>
      <c r="AR29" s="62"/>
      <c r="AS29" s="49">
        <f t="shared" si="53"/>
        <v>0</v>
      </c>
      <c r="AT29" s="50">
        <f t="shared" si="54"/>
        <v>0</v>
      </c>
      <c r="AU29" s="62"/>
      <c r="AV29" s="49">
        <f t="shared" si="55"/>
        <v>0</v>
      </c>
      <c r="AW29" s="50">
        <f t="shared" si="56"/>
        <v>0</v>
      </c>
      <c r="AX29" s="62"/>
      <c r="AY29" s="49">
        <f t="shared" si="57"/>
        <v>0</v>
      </c>
      <c r="AZ29" s="50">
        <f t="shared" si="58"/>
        <v>0</v>
      </c>
      <c r="BA29" s="62"/>
      <c r="BB29" s="49">
        <f t="shared" si="59"/>
        <v>0</v>
      </c>
      <c r="BC29" s="50">
        <f t="shared" si="60"/>
        <v>0</v>
      </c>
      <c r="BD29" s="51">
        <f t="shared" si="61"/>
        <v>0</v>
      </c>
    </row>
    <row r="30" spans="1:56" hidden="1">
      <c r="A30" s="32"/>
      <c r="B30" s="61"/>
      <c r="C30" s="33"/>
      <c r="D30" s="34"/>
      <c r="E30" s="35"/>
      <c r="F30" s="36"/>
      <c r="G30" s="73"/>
      <c r="H30" s="72"/>
      <c r="I30" s="74">
        <f>IF(H30=Tablas!$B$5,Tablas!$C$5,VLOOKUP(H30,Tablas!$B$5:$D$40,2,FALSE))</f>
        <v>1</v>
      </c>
      <c r="J30" s="71">
        <f>IF(I30=0,"",VLOOKUP(I30,Tablas!$C$5:$D$40,2,FALSE))</f>
        <v>0</v>
      </c>
      <c r="K30" s="37" t="str">
        <f t="shared" si="76"/>
        <v>0</v>
      </c>
      <c r="L30" s="38">
        <f t="shared" si="71"/>
        <v>0</v>
      </c>
      <c r="M30" s="38">
        <f t="shared" si="72"/>
        <v>0</v>
      </c>
      <c r="N30" s="38">
        <f t="shared" si="73"/>
        <v>0</v>
      </c>
      <c r="O30" s="38">
        <f t="shared" si="74"/>
        <v>0</v>
      </c>
      <c r="P30" s="38">
        <f t="shared" si="75"/>
        <v>0</v>
      </c>
      <c r="Q30" s="39">
        <v>1</v>
      </c>
      <c r="R30" s="40">
        <f t="shared" si="36"/>
        <v>0</v>
      </c>
      <c r="S30" s="39">
        <v>1</v>
      </c>
      <c r="T30" s="41">
        <f t="shared" si="37"/>
        <v>0</v>
      </c>
      <c r="U30" s="42">
        <f t="shared" si="38"/>
        <v>0</v>
      </c>
      <c r="V30" s="43">
        <f t="shared" si="39"/>
        <v>0</v>
      </c>
      <c r="W30" s="193">
        <f t="shared" si="32"/>
        <v>11.25</v>
      </c>
      <c r="X30" s="44">
        <f t="shared" si="40"/>
        <v>0</v>
      </c>
      <c r="Y30" s="45">
        <f t="shared" si="41"/>
        <v>0</v>
      </c>
      <c r="Z30" s="46" t="s">
        <v>0</v>
      </c>
      <c r="AA30" s="39">
        <v>1</v>
      </c>
      <c r="AB30" s="47">
        <f t="shared" si="42"/>
        <v>0</v>
      </c>
      <c r="AC30" s="39">
        <v>1</v>
      </c>
      <c r="AD30" s="47">
        <f t="shared" si="43"/>
        <v>0</v>
      </c>
      <c r="AE30" s="39">
        <v>1</v>
      </c>
      <c r="AF30" s="47">
        <f t="shared" si="44"/>
        <v>0</v>
      </c>
      <c r="AG30" s="188"/>
      <c r="AH30" s="194">
        <f t="shared" si="45"/>
        <v>3</v>
      </c>
      <c r="AI30" s="49">
        <f t="shared" si="46"/>
        <v>0</v>
      </c>
      <c r="AJ30" s="50">
        <f t="shared" si="47"/>
        <v>0</v>
      </c>
      <c r="AK30" s="188"/>
      <c r="AL30" s="194">
        <f t="shared" si="48"/>
        <v>3</v>
      </c>
      <c r="AM30" s="49">
        <f t="shared" si="49"/>
        <v>0</v>
      </c>
      <c r="AN30" s="50">
        <f t="shared" si="50"/>
        <v>0</v>
      </c>
      <c r="AO30" s="188"/>
      <c r="AP30" s="49">
        <f t="shared" si="51"/>
        <v>0</v>
      </c>
      <c r="AQ30" s="50">
        <f t="shared" si="52"/>
        <v>0</v>
      </c>
      <c r="AR30" s="62"/>
      <c r="AS30" s="49">
        <f t="shared" si="53"/>
        <v>0</v>
      </c>
      <c r="AT30" s="50">
        <f t="shared" si="54"/>
        <v>0</v>
      </c>
      <c r="AU30" s="62"/>
      <c r="AV30" s="49">
        <f t="shared" si="55"/>
        <v>0</v>
      </c>
      <c r="AW30" s="50">
        <f t="shared" si="56"/>
        <v>0</v>
      </c>
      <c r="AX30" s="62"/>
      <c r="AY30" s="49">
        <f t="shared" si="57"/>
        <v>0</v>
      </c>
      <c r="AZ30" s="50">
        <f t="shared" si="58"/>
        <v>0</v>
      </c>
      <c r="BA30" s="62"/>
      <c r="BB30" s="49">
        <f t="shared" si="59"/>
        <v>0</v>
      </c>
      <c r="BC30" s="50">
        <f t="shared" si="60"/>
        <v>0</v>
      </c>
      <c r="BD30" s="51">
        <f t="shared" si="61"/>
        <v>0</v>
      </c>
    </row>
    <row r="31" spans="1:56" hidden="1">
      <c r="A31" s="32"/>
      <c r="B31" s="61"/>
      <c r="C31" s="33"/>
      <c r="D31" s="34"/>
      <c r="E31" s="35"/>
      <c r="F31" s="36"/>
      <c r="G31" s="73"/>
      <c r="H31" s="72"/>
      <c r="I31" s="74">
        <f>IF(H31=Tablas!$B$5,Tablas!$C$5,VLOOKUP(H31,Tablas!$B$5:$D$40,2,FALSE))</f>
        <v>1</v>
      </c>
      <c r="J31" s="71">
        <f>IF(I31=0,"",VLOOKUP(I31,Tablas!$C$5:$D$40,2,FALSE))</f>
        <v>0</v>
      </c>
      <c r="K31" s="37" t="str">
        <f t="shared" si="76"/>
        <v>0</v>
      </c>
      <c r="L31" s="38">
        <f t="shared" si="71"/>
        <v>0</v>
      </c>
      <c r="M31" s="38">
        <f t="shared" si="72"/>
        <v>0</v>
      </c>
      <c r="N31" s="38">
        <f t="shared" si="73"/>
        <v>0</v>
      </c>
      <c r="O31" s="38">
        <f t="shared" si="74"/>
        <v>0</v>
      </c>
      <c r="P31" s="38">
        <f t="shared" si="75"/>
        <v>0</v>
      </c>
      <c r="Q31" s="39">
        <v>1</v>
      </c>
      <c r="R31" s="40">
        <f t="shared" si="36"/>
        <v>0</v>
      </c>
      <c r="S31" s="39">
        <v>1</v>
      </c>
      <c r="T31" s="41">
        <f t="shared" si="37"/>
        <v>0</v>
      </c>
      <c r="U31" s="42">
        <f t="shared" si="38"/>
        <v>0</v>
      </c>
      <c r="V31" s="43">
        <f t="shared" si="39"/>
        <v>0</v>
      </c>
      <c r="W31" s="193">
        <f t="shared" si="32"/>
        <v>11.25</v>
      </c>
      <c r="X31" s="44">
        <f t="shared" si="40"/>
        <v>0</v>
      </c>
      <c r="Y31" s="45">
        <f t="shared" si="41"/>
        <v>0</v>
      </c>
      <c r="Z31" s="46" t="s">
        <v>0</v>
      </c>
      <c r="AA31" s="39">
        <v>1</v>
      </c>
      <c r="AB31" s="47">
        <f t="shared" si="42"/>
        <v>0</v>
      </c>
      <c r="AC31" s="39">
        <v>1</v>
      </c>
      <c r="AD31" s="47">
        <f t="shared" si="43"/>
        <v>0</v>
      </c>
      <c r="AE31" s="39">
        <v>1</v>
      </c>
      <c r="AF31" s="47">
        <f t="shared" si="44"/>
        <v>0</v>
      </c>
      <c r="AG31" s="188"/>
      <c r="AH31" s="194">
        <f t="shared" si="45"/>
        <v>3</v>
      </c>
      <c r="AI31" s="49">
        <f t="shared" si="46"/>
        <v>0</v>
      </c>
      <c r="AJ31" s="50">
        <f t="shared" si="47"/>
        <v>0</v>
      </c>
      <c r="AK31" s="188"/>
      <c r="AL31" s="194">
        <f t="shared" si="48"/>
        <v>3</v>
      </c>
      <c r="AM31" s="49">
        <f t="shared" si="49"/>
        <v>0</v>
      </c>
      <c r="AN31" s="50">
        <f t="shared" si="50"/>
        <v>0</v>
      </c>
      <c r="AO31" s="188"/>
      <c r="AP31" s="49">
        <f t="shared" si="51"/>
        <v>0</v>
      </c>
      <c r="AQ31" s="50">
        <f t="shared" si="52"/>
        <v>0</v>
      </c>
      <c r="AR31" s="62"/>
      <c r="AS31" s="49">
        <f t="shared" si="53"/>
        <v>0</v>
      </c>
      <c r="AT31" s="50">
        <f t="shared" si="54"/>
        <v>0</v>
      </c>
      <c r="AU31" s="62"/>
      <c r="AV31" s="49">
        <f t="shared" si="55"/>
        <v>0</v>
      </c>
      <c r="AW31" s="50">
        <f t="shared" si="56"/>
        <v>0</v>
      </c>
      <c r="AX31" s="62"/>
      <c r="AY31" s="49">
        <f t="shared" si="57"/>
        <v>0</v>
      </c>
      <c r="AZ31" s="50">
        <f t="shared" si="58"/>
        <v>0</v>
      </c>
      <c r="BA31" s="62"/>
      <c r="BB31" s="49">
        <f t="shared" si="59"/>
        <v>0</v>
      </c>
      <c r="BC31" s="50">
        <f t="shared" si="60"/>
        <v>0</v>
      </c>
      <c r="BD31" s="51">
        <f t="shared" si="61"/>
        <v>0</v>
      </c>
    </row>
    <row r="32" spans="1:56" hidden="1">
      <c r="A32" s="32"/>
      <c r="B32" s="61"/>
      <c r="C32" s="33"/>
      <c r="D32" s="34"/>
      <c r="E32" s="35"/>
      <c r="F32" s="36"/>
      <c r="G32" s="73"/>
      <c r="H32" s="72"/>
      <c r="I32" s="74">
        <f>IF(H32=Tablas!$B$5,Tablas!$C$5,VLOOKUP(H32,Tablas!$B$5:$D$40,2,FALSE))</f>
        <v>1</v>
      </c>
      <c r="J32" s="71">
        <f>IF(I32=0,"",VLOOKUP(I32,Tablas!$C$5:$D$40,2,FALSE))</f>
        <v>0</v>
      </c>
      <c r="K32" s="37" t="str">
        <f t="shared" si="76"/>
        <v>0</v>
      </c>
      <c r="L32" s="38">
        <f t="shared" si="71"/>
        <v>0</v>
      </c>
      <c r="M32" s="38">
        <f t="shared" si="72"/>
        <v>0</v>
      </c>
      <c r="N32" s="38">
        <f t="shared" si="73"/>
        <v>0</v>
      </c>
      <c r="O32" s="38">
        <f t="shared" si="74"/>
        <v>0</v>
      </c>
      <c r="P32" s="38">
        <f t="shared" si="75"/>
        <v>0</v>
      </c>
      <c r="Q32" s="39">
        <v>1</v>
      </c>
      <c r="R32" s="40">
        <f t="shared" si="36"/>
        <v>0</v>
      </c>
      <c r="S32" s="39">
        <v>1</v>
      </c>
      <c r="T32" s="41">
        <f t="shared" si="37"/>
        <v>0</v>
      </c>
      <c r="U32" s="42">
        <f t="shared" si="38"/>
        <v>0</v>
      </c>
      <c r="V32" s="43">
        <f t="shared" si="39"/>
        <v>0</v>
      </c>
      <c r="W32" s="193">
        <f t="shared" si="32"/>
        <v>11.25</v>
      </c>
      <c r="X32" s="44">
        <f t="shared" si="40"/>
        <v>0</v>
      </c>
      <c r="Y32" s="45">
        <f t="shared" si="41"/>
        <v>0</v>
      </c>
      <c r="Z32" s="46" t="s">
        <v>0</v>
      </c>
      <c r="AA32" s="39">
        <v>1</v>
      </c>
      <c r="AB32" s="47">
        <f t="shared" si="42"/>
        <v>0</v>
      </c>
      <c r="AC32" s="39">
        <v>1</v>
      </c>
      <c r="AD32" s="47">
        <f t="shared" si="43"/>
        <v>0</v>
      </c>
      <c r="AE32" s="39">
        <v>1</v>
      </c>
      <c r="AF32" s="47">
        <f t="shared" si="44"/>
        <v>0</v>
      </c>
      <c r="AG32" s="188"/>
      <c r="AH32" s="194">
        <f t="shared" si="45"/>
        <v>3</v>
      </c>
      <c r="AI32" s="49">
        <f t="shared" si="46"/>
        <v>0</v>
      </c>
      <c r="AJ32" s="50">
        <f t="shared" si="47"/>
        <v>0</v>
      </c>
      <c r="AK32" s="188"/>
      <c r="AL32" s="194">
        <f t="shared" si="48"/>
        <v>3</v>
      </c>
      <c r="AM32" s="49">
        <f t="shared" si="49"/>
        <v>0</v>
      </c>
      <c r="AN32" s="50">
        <f t="shared" si="50"/>
        <v>0</v>
      </c>
      <c r="AO32" s="188"/>
      <c r="AP32" s="49">
        <f t="shared" si="51"/>
        <v>0</v>
      </c>
      <c r="AQ32" s="50">
        <f t="shared" si="52"/>
        <v>0</v>
      </c>
      <c r="AR32" s="62"/>
      <c r="AS32" s="49">
        <f t="shared" si="53"/>
        <v>0</v>
      </c>
      <c r="AT32" s="50">
        <f t="shared" si="54"/>
        <v>0</v>
      </c>
      <c r="AU32" s="62"/>
      <c r="AV32" s="49">
        <f t="shared" si="55"/>
        <v>0</v>
      </c>
      <c r="AW32" s="50">
        <f t="shared" si="56"/>
        <v>0</v>
      </c>
      <c r="AX32" s="62"/>
      <c r="AY32" s="49">
        <f t="shared" si="57"/>
        <v>0</v>
      </c>
      <c r="AZ32" s="50">
        <f t="shared" si="58"/>
        <v>0</v>
      </c>
      <c r="BA32" s="62"/>
      <c r="BB32" s="49">
        <f t="shared" si="59"/>
        <v>0</v>
      </c>
      <c r="BC32" s="50">
        <f t="shared" si="60"/>
        <v>0</v>
      </c>
      <c r="BD32" s="51">
        <f t="shared" si="61"/>
        <v>0</v>
      </c>
    </row>
    <row r="33" spans="1:56" hidden="1">
      <c r="A33" s="32"/>
      <c r="B33" s="61"/>
      <c r="C33" s="33"/>
      <c r="D33" s="34"/>
      <c r="E33" s="35"/>
      <c r="F33" s="36"/>
      <c r="G33" s="73"/>
      <c r="H33" s="72"/>
      <c r="I33" s="74">
        <f>IF(H33=Tablas!$B$5,Tablas!$C$5,VLOOKUP(H33,Tablas!$B$5:$D$40,2,FALSE))</f>
        <v>1</v>
      </c>
      <c r="J33" s="71">
        <f>IF(I33=0,"",VLOOKUP(I33,Tablas!$C$5:$D$40,2,FALSE))</f>
        <v>0</v>
      </c>
      <c r="K33" s="37" t="str">
        <f t="shared" si="76"/>
        <v>0</v>
      </c>
      <c r="L33" s="38">
        <f t="shared" si="71"/>
        <v>0</v>
      </c>
      <c r="M33" s="38">
        <f t="shared" si="72"/>
        <v>0</v>
      </c>
      <c r="N33" s="38">
        <f t="shared" si="73"/>
        <v>0</v>
      </c>
      <c r="O33" s="38">
        <f t="shared" si="74"/>
        <v>0</v>
      </c>
      <c r="P33" s="38">
        <f t="shared" si="75"/>
        <v>0</v>
      </c>
      <c r="Q33" s="39">
        <v>1</v>
      </c>
      <c r="R33" s="40">
        <f t="shared" si="36"/>
        <v>0</v>
      </c>
      <c r="S33" s="39">
        <v>1</v>
      </c>
      <c r="T33" s="41">
        <f t="shared" si="37"/>
        <v>0</v>
      </c>
      <c r="U33" s="42">
        <f t="shared" si="38"/>
        <v>0</v>
      </c>
      <c r="V33" s="43">
        <f t="shared" si="39"/>
        <v>0</v>
      </c>
      <c r="W33" s="193">
        <f t="shared" si="32"/>
        <v>11.25</v>
      </c>
      <c r="X33" s="44">
        <f t="shared" si="40"/>
        <v>0</v>
      </c>
      <c r="Y33" s="45">
        <f t="shared" si="41"/>
        <v>0</v>
      </c>
      <c r="Z33" s="46" t="s">
        <v>0</v>
      </c>
      <c r="AA33" s="39">
        <v>1</v>
      </c>
      <c r="AB33" s="47">
        <f t="shared" si="42"/>
        <v>0</v>
      </c>
      <c r="AC33" s="39">
        <v>1</v>
      </c>
      <c r="AD33" s="47">
        <f t="shared" si="43"/>
        <v>0</v>
      </c>
      <c r="AE33" s="39">
        <v>1</v>
      </c>
      <c r="AF33" s="47">
        <f t="shared" si="44"/>
        <v>0</v>
      </c>
      <c r="AG33" s="188"/>
      <c r="AH33" s="194">
        <f t="shared" si="45"/>
        <v>3</v>
      </c>
      <c r="AI33" s="49">
        <f t="shared" si="46"/>
        <v>0</v>
      </c>
      <c r="AJ33" s="50">
        <f t="shared" si="47"/>
        <v>0</v>
      </c>
      <c r="AK33" s="188"/>
      <c r="AL33" s="194">
        <f t="shared" si="48"/>
        <v>3</v>
      </c>
      <c r="AM33" s="49">
        <f t="shared" si="49"/>
        <v>0</v>
      </c>
      <c r="AN33" s="50">
        <f t="shared" si="50"/>
        <v>0</v>
      </c>
      <c r="AO33" s="188"/>
      <c r="AP33" s="49">
        <f t="shared" si="51"/>
        <v>0</v>
      </c>
      <c r="AQ33" s="50">
        <f t="shared" si="52"/>
        <v>0</v>
      </c>
      <c r="AR33" s="62"/>
      <c r="AS33" s="49">
        <f t="shared" si="53"/>
        <v>0</v>
      </c>
      <c r="AT33" s="50">
        <f t="shared" si="54"/>
        <v>0</v>
      </c>
      <c r="AU33" s="62"/>
      <c r="AV33" s="49">
        <f t="shared" si="55"/>
        <v>0</v>
      </c>
      <c r="AW33" s="50">
        <f t="shared" si="56"/>
        <v>0</v>
      </c>
      <c r="AX33" s="62"/>
      <c r="AY33" s="49">
        <f t="shared" si="57"/>
        <v>0</v>
      </c>
      <c r="AZ33" s="50">
        <f t="shared" si="58"/>
        <v>0</v>
      </c>
      <c r="BA33" s="62"/>
      <c r="BB33" s="49">
        <f t="shared" si="59"/>
        <v>0</v>
      </c>
      <c r="BC33" s="50">
        <f t="shared" si="60"/>
        <v>0</v>
      </c>
      <c r="BD33" s="51">
        <f t="shared" si="61"/>
        <v>0</v>
      </c>
    </row>
    <row r="34" spans="1:56" hidden="1">
      <c r="A34" s="32"/>
      <c r="B34" s="61"/>
      <c r="C34" s="33"/>
      <c r="D34" s="34"/>
      <c r="E34" s="35"/>
      <c r="F34" s="36"/>
      <c r="G34" s="73"/>
      <c r="H34" s="72"/>
      <c r="I34" s="74">
        <f>IF(H34=Tablas!$B$5,Tablas!$C$5,VLOOKUP(H34,Tablas!$B$5:$D$40,2,FALSE))</f>
        <v>1</v>
      </c>
      <c r="J34" s="71">
        <f>IF(I34=0,"",VLOOKUP(I34,Tablas!$C$5:$D$40,2,FALSE))</f>
        <v>0</v>
      </c>
      <c r="K34" s="37" t="str">
        <f t="shared" si="76"/>
        <v>0</v>
      </c>
      <c r="L34" s="38">
        <f t="shared" si="71"/>
        <v>0</v>
      </c>
      <c r="M34" s="38">
        <f t="shared" si="72"/>
        <v>0</v>
      </c>
      <c r="N34" s="38">
        <f t="shared" si="73"/>
        <v>0</v>
      </c>
      <c r="O34" s="38">
        <f t="shared" si="74"/>
        <v>0</v>
      </c>
      <c r="P34" s="38">
        <f t="shared" si="75"/>
        <v>0</v>
      </c>
      <c r="Q34" s="39">
        <v>1</v>
      </c>
      <c r="R34" s="40">
        <f t="shared" si="36"/>
        <v>0</v>
      </c>
      <c r="S34" s="39">
        <v>1</v>
      </c>
      <c r="T34" s="41">
        <f t="shared" si="37"/>
        <v>0</v>
      </c>
      <c r="U34" s="42">
        <f t="shared" si="38"/>
        <v>0</v>
      </c>
      <c r="V34" s="43">
        <f t="shared" si="39"/>
        <v>0</v>
      </c>
      <c r="W34" s="193">
        <f t="shared" si="32"/>
        <v>11.25</v>
      </c>
      <c r="X34" s="44">
        <f t="shared" si="40"/>
        <v>0</v>
      </c>
      <c r="Y34" s="45">
        <f t="shared" si="41"/>
        <v>0</v>
      </c>
      <c r="Z34" s="46" t="s">
        <v>0</v>
      </c>
      <c r="AA34" s="39">
        <v>1</v>
      </c>
      <c r="AB34" s="47">
        <f t="shared" si="42"/>
        <v>0</v>
      </c>
      <c r="AC34" s="39">
        <v>1</v>
      </c>
      <c r="AD34" s="47">
        <f t="shared" si="43"/>
        <v>0</v>
      </c>
      <c r="AE34" s="39">
        <v>1</v>
      </c>
      <c r="AF34" s="47">
        <f t="shared" si="44"/>
        <v>0</v>
      </c>
      <c r="AG34" s="188"/>
      <c r="AH34" s="194">
        <f t="shared" si="45"/>
        <v>3</v>
      </c>
      <c r="AI34" s="49">
        <f t="shared" si="46"/>
        <v>0</v>
      </c>
      <c r="AJ34" s="50">
        <f t="shared" si="47"/>
        <v>0</v>
      </c>
      <c r="AK34" s="188"/>
      <c r="AL34" s="194">
        <f t="shared" si="48"/>
        <v>3</v>
      </c>
      <c r="AM34" s="49">
        <f t="shared" si="49"/>
        <v>0</v>
      </c>
      <c r="AN34" s="50">
        <f t="shared" si="50"/>
        <v>0</v>
      </c>
      <c r="AO34" s="188"/>
      <c r="AP34" s="49">
        <f t="shared" si="51"/>
        <v>0</v>
      </c>
      <c r="AQ34" s="50">
        <f t="shared" si="52"/>
        <v>0</v>
      </c>
      <c r="AR34" s="62"/>
      <c r="AS34" s="49">
        <f t="shared" si="53"/>
        <v>0</v>
      </c>
      <c r="AT34" s="50">
        <f t="shared" si="54"/>
        <v>0</v>
      </c>
      <c r="AU34" s="62"/>
      <c r="AV34" s="49">
        <f t="shared" si="55"/>
        <v>0</v>
      </c>
      <c r="AW34" s="50">
        <f t="shared" si="56"/>
        <v>0</v>
      </c>
      <c r="AX34" s="62"/>
      <c r="AY34" s="49">
        <f t="shared" si="57"/>
        <v>0</v>
      </c>
      <c r="AZ34" s="50">
        <f t="shared" si="58"/>
        <v>0</v>
      </c>
      <c r="BA34" s="62"/>
      <c r="BB34" s="49">
        <f t="shared" si="59"/>
        <v>0</v>
      </c>
      <c r="BC34" s="50">
        <f t="shared" si="60"/>
        <v>0</v>
      </c>
      <c r="BD34" s="51">
        <f t="shared" si="61"/>
        <v>0</v>
      </c>
    </row>
    <row r="35" spans="1:56" hidden="1">
      <c r="A35" s="32"/>
      <c r="B35" s="61"/>
      <c r="C35" s="33"/>
      <c r="D35" s="34"/>
      <c r="E35" s="35"/>
      <c r="F35" s="36"/>
      <c r="G35" s="73"/>
      <c r="H35" s="72"/>
      <c r="I35" s="74">
        <f>IF(H35=Tablas!$B$5,Tablas!$C$5,VLOOKUP(H35,Tablas!$B$5:$D$40,2,FALSE))</f>
        <v>1</v>
      </c>
      <c r="J35" s="71">
        <f>IF(I35=0,"",VLOOKUP(I35,Tablas!$C$5:$D$40,2,FALSE))</f>
        <v>0</v>
      </c>
      <c r="K35" s="37" t="str">
        <f t="shared" si="76"/>
        <v>0</v>
      </c>
      <c r="L35" s="38">
        <f t="shared" si="71"/>
        <v>0</v>
      </c>
      <c r="M35" s="38">
        <f t="shared" si="72"/>
        <v>0</v>
      </c>
      <c r="N35" s="38">
        <f t="shared" si="73"/>
        <v>0</v>
      </c>
      <c r="O35" s="38">
        <f t="shared" si="74"/>
        <v>0</v>
      </c>
      <c r="P35" s="38">
        <f t="shared" si="75"/>
        <v>0</v>
      </c>
      <c r="Q35" s="39">
        <v>1</v>
      </c>
      <c r="R35" s="40">
        <f t="shared" si="36"/>
        <v>0</v>
      </c>
      <c r="S35" s="39">
        <v>1</v>
      </c>
      <c r="T35" s="41">
        <f t="shared" si="37"/>
        <v>0</v>
      </c>
      <c r="U35" s="42">
        <f t="shared" si="38"/>
        <v>0</v>
      </c>
      <c r="V35" s="43">
        <f t="shared" si="39"/>
        <v>0</v>
      </c>
      <c r="W35" s="193">
        <f t="shared" si="32"/>
        <v>11.25</v>
      </c>
      <c r="X35" s="44">
        <f t="shared" si="40"/>
        <v>0</v>
      </c>
      <c r="Y35" s="45">
        <f t="shared" si="41"/>
        <v>0</v>
      </c>
      <c r="Z35" s="46" t="s">
        <v>0</v>
      </c>
      <c r="AA35" s="39">
        <v>1</v>
      </c>
      <c r="AB35" s="47">
        <f t="shared" si="42"/>
        <v>0</v>
      </c>
      <c r="AC35" s="39">
        <v>1</v>
      </c>
      <c r="AD35" s="47">
        <f t="shared" si="43"/>
        <v>0</v>
      </c>
      <c r="AE35" s="39">
        <v>1</v>
      </c>
      <c r="AF35" s="47">
        <f t="shared" si="44"/>
        <v>0</v>
      </c>
      <c r="AG35" s="188"/>
      <c r="AH35" s="194">
        <f t="shared" si="45"/>
        <v>3</v>
      </c>
      <c r="AI35" s="49">
        <f t="shared" si="46"/>
        <v>0</v>
      </c>
      <c r="AJ35" s="50">
        <f t="shared" si="47"/>
        <v>0</v>
      </c>
      <c r="AK35" s="188"/>
      <c r="AL35" s="194">
        <f t="shared" si="48"/>
        <v>3</v>
      </c>
      <c r="AM35" s="49">
        <f t="shared" si="49"/>
        <v>0</v>
      </c>
      <c r="AN35" s="50">
        <f t="shared" si="50"/>
        <v>0</v>
      </c>
      <c r="AO35" s="188"/>
      <c r="AP35" s="49">
        <f t="shared" si="51"/>
        <v>0</v>
      </c>
      <c r="AQ35" s="50">
        <f t="shared" si="52"/>
        <v>0</v>
      </c>
      <c r="AR35" s="62"/>
      <c r="AS35" s="49">
        <f t="shared" si="53"/>
        <v>0</v>
      </c>
      <c r="AT35" s="50">
        <f t="shared" si="54"/>
        <v>0</v>
      </c>
      <c r="AU35" s="62"/>
      <c r="AV35" s="49">
        <f t="shared" si="55"/>
        <v>0</v>
      </c>
      <c r="AW35" s="50">
        <f t="shared" si="56"/>
        <v>0</v>
      </c>
      <c r="AX35" s="62"/>
      <c r="AY35" s="49">
        <f t="shared" si="57"/>
        <v>0</v>
      </c>
      <c r="AZ35" s="50">
        <f t="shared" si="58"/>
        <v>0</v>
      </c>
      <c r="BA35" s="62"/>
      <c r="BB35" s="49">
        <f t="shared" si="59"/>
        <v>0</v>
      </c>
      <c r="BC35" s="50">
        <f t="shared" si="60"/>
        <v>0</v>
      </c>
      <c r="BD35" s="51">
        <f t="shared" si="61"/>
        <v>0</v>
      </c>
    </row>
    <row r="36" spans="1:56" hidden="1">
      <c r="A36" s="32"/>
      <c r="B36" s="61"/>
      <c r="C36" s="33"/>
      <c r="D36" s="34"/>
      <c r="E36" s="35"/>
      <c r="F36" s="36"/>
      <c r="G36" s="73"/>
      <c r="H36" s="72"/>
      <c r="I36" s="74">
        <f>IF(H36=Tablas!$B$5,Tablas!$C$5,VLOOKUP(H36,Tablas!$B$5:$D$40,2,FALSE))</f>
        <v>1</v>
      </c>
      <c r="J36" s="71">
        <f>IF(I36=0,"",VLOOKUP(I36,Tablas!$C$5:$D$40,2,FALSE))</f>
        <v>0</v>
      </c>
      <c r="K36" s="37" t="str">
        <f t="shared" si="76"/>
        <v>0</v>
      </c>
      <c r="L36" s="38">
        <f t="shared" si="71"/>
        <v>0</v>
      </c>
      <c r="M36" s="38">
        <f t="shared" si="72"/>
        <v>0</v>
      </c>
      <c r="N36" s="38">
        <f t="shared" si="73"/>
        <v>0</v>
      </c>
      <c r="O36" s="38">
        <f t="shared" si="74"/>
        <v>0</v>
      </c>
      <c r="P36" s="38">
        <f t="shared" si="75"/>
        <v>0</v>
      </c>
      <c r="Q36" s="39">
        <v>1</v>
      </c>
      <c r="R36" s="40">
        <f t="shared" si="36"/>
        <v>0</v>
      </c>
      <c r="S36" s="39">
        <v>1</v>
      </c>
      <c r="T36" s="41">
        <f t="shared" si="37"/>
        <v>0</v>
      </c>
      <c r="U36" s="42">
        <f t="shared" si="38"/>
        <v>0</v>
      </c>
      <c r="V36" s="43">
        <f t="shared" si="39"/>
        <v>0</v>
      </c>
      <c r="W36" s="193">
        <f t="shared" si="32"/>
        <v>11.25</v>
      </c>
      <c r="X36" s="44">
        <f t="shared" si="40"/>
        <v>0</v>
      </c>
      <c r="Y36" s="45">
        <f t="shared" si="41"/>
        <v>0</v>
      </c>
      <c r="Z36" s="46" t="s">
        <v>0</v>
      </c>
      <c r="AA36" s="39">
        <v>1</v>
      </c>
      <c r="AB36" s="47">
        <f t="shared" si="42"/>
        <v>0</v>
      </c>
      <c r="AC36" s="39">
        <v>1</v>
      </c>
      <c r="AD36" s="47">
        <f t="shared" si="43"/>
        <v>0</v>
      </c>
      <c r="AE36" s="39">
        <v>1</v>
      </c>
      <c r="AF36" s="47">
        <f t="shared" si="44"/>
        <v>0</v>
      </c>
      <c r="AG36" s="188"/>
      <c r="AH36" s="194">
        <f t="shared" si="45"/>
        <v>3</v>
      </c>
      <c r="AI36" s="49">
        <f t="shared" si="46"/>
        <v>0</v>
      </c>
      <c r="AJ36" s="50">
        <f t="shared" si="47"/>
        <v>0</v>
      </c>
      <c r="AK36" s="188"/>
      <c r="AL36" s="194">
        <f t="shared" si="48"/>
        <v>3</v>
      </c>
      <c r="AM36" s="49">
        <f t="shared" si="49"/>
        <v>0</v>
      </c>
      <c r="AN36" s="50">
        <f t="shared" si="50"/>
        <v>0</v>
      </c>
      <c r="AO36" s="188"/>
      <c r="AP36" s="49">
        <f t="shared" si="51"/>
        <v>0</v>
      </c>
      <c r="AQ36" s="50">
        <f t="shared" si="52"/>
        <v>0</v>
      </c>
      <c r="AR36" s="62"/>
      <c r="AS36" s="49">
        <f t="shared" si="53"/>
        <v>0</v>
      </c>
      <c r="AT36" s="50">
        <f t="shared" si="54"/>
        <v>0</v>
      </c>
      <c r="AU36" s="62"/>
      <c r="AV36" s="49">
        <f t="shared" si="55"/>
        <v>0</v>
      </c>
      <c r="AW36" s="50">
        <f t="shared" si="56"/>
        <v>0</v>
      </c>
      <c r="AX36" s="62"/>
      <c r="AY36" s="49">
        <f t="shared" si="57"/>
        <v>0</v>
      </c>
      <c r="AZ36" s="50">
        <f t="shared" si="58"/>
        <v>0</v>
      </c>
      <c r="BA36" s="62"/>
      <c r="BB36" s="49">
        <f t="shared" si="59"/>
        <v>0</v>
      </c>
      <c r="BC36" s="50">
        <f t="shared" si="60"/>
        <v>0</v>
      </c>
      <c r="BD36" s="51">
        <f t="shared" si="61"/>
        <v>0</v>
      </c>
    </row>
    <row r="37" spans="1:56" hidden="1">
      <c r="A37" s="32"/>
      <c r="B37" s="61"/>
      <c r="C37" s="33"/>
      <c r="D37" s="34"/>
      <c r="E37" s="35"/>
      <c r="F37" s="36"/>
      <c r="G37" s="73"/>
      <c r="H37" s="72"/>
      <c r="I37" s="74">
        <f>IF(H37=Tablas!$B$5,Tablas!$C$5,VLOOKUP(H37,Tablas!$B$5:$D$40,2,FALSE))</f>
        <v>1</v>
      </c>
      <c r="J37" s="71">
        <f>IF(I37=0,"",VLOOKUP(I37,Tablas!$C$5:$D$40,2,FALSE))</f>
        <v>0</v>
      </c>
      <c r="K37" s="37" t="str">
        <f t="shared" si="76"/>
        <v>0</v>
      </c>
      <c r="L37" s="38">
        <f t="shared" si="71"/>
        <v>0</v>
      </c>
      <c r="M37" s="38">
        <f t="shared" si="72"/>
        <v>0</v>
      </c>
      <c r="N37" s="38">
        <f t="shared" si="73"/>
        <v>0</v>
      </c>
      <c r="O37" s="38">
        <f t="shared" si="74"/>
        <v>0</v>
      </c>
      <c r="P37" s="38">
        <f t="shared" si="75"/>
        <v>0</v>
      </c>
      <c r="Q37" s="39">
        <v>1</v>
      </c>
      <c r="R37" s="40">
        <f t="shared" si="36"/>
        <v>0</v>
      </c>
      <c r="S37" s="39">
        <v>1</v>
      </c>
      <c r="T37" s="41">
        <f t="shared" si="37"/>
        <v>0</v>
      </c>
      <c r="U37" s="42">
        <f t="shared" si="38"/>
        <v>0</v>
      </c>
      <c r="V37" s="43">
        <f t="shared" si="39"/>
        <v>0</v>
      </c>
      <c r="W37" s="193">
        <f t="shared" si="32"/>
        <v>11.25</v>
      </c>
      <c r="X37" s="44">
        <f t="shared" si="40"/>
        <v>0</v>
      </c>
      <c r="Y37" s="45">
        <f t="shared" si="41"/>
        <v>0</v>
      </c>
      <c r="Z37" s="46" t="s">
        <v>0</v>
      </c>
      <c r="AA37" s="39">
        <v>1</v>
      </c>
      <c r="AB37" s="47">
        <f t="shared" si="42"/>
        <v>0</v>
      </c>
      <c r="AC37" s="39">
        <v>1</v>
      </c>
      <c r="AD37" s="47">
        <f t="shared" si="43"/>
        <v>0</v>
      </c>
      <c r="AE37" s="39">
        <v>1</v>
      </c>
      <c r="AF37" s="47">
        <f t="shared" si="44"/>
        <v>0</v>
      </c>
      <c r="AG37" s="188"/>
      <c r="AH37" s="194">
        <f t="shared" si="45"/>
        <v>3</v>
      </c>
      <c r="AI37" s="49">
        <f t="shared" si="46"/>
        <v>0</v>
      </c>
      <c r="AJ37" s="50">
        <f t="shared" si="47"/>
        <v>0</v>
      </c>
      <c r="AK37" s="188"/>
      <c r="AL37" s="194">
        <f t="shared" si="48"/>
        <v>3</v>
      </c>
      <c r="AM37" s="49">
        <f t="shared" si="49"/>
        <v>0</v>
      </c>
      <c r="AN37" s="50">
        <f t="shared" si="50"/>
        <v>0</v>
      </c>
      <c r="AO37" s="188"/>
      <c r="AP37" s="49">
        <f t="shared" si="51"/>
        <v>0</v>
      </c>
      <c r="AQ37" s="50">
        <f t="shared" si="52"/>
        <v>0</v>
      </c>
      <c r="AR37" s="62"/>
      <c r="AS37" s="49">
        <f t="shared" si="53"/>
        <v>0</v>
      </c>
      <c r="AT37" s="50">
        <f t="shared" si="54"/>
        <v>0</v>
      </c>
      <c r="AU37" s="62"/>
      <c r="AV37" s="49">
        <f t="shared" si="55"/>
        <v>0</v>
      </c>
      <c r="AW37" s="50">
        <f t="shared" si="56"/>
        <v>0</v>
      </c>
      <c r="AX37" s="62"/>
      <c r="AY37" s="49">
        <f t="shared" si="57"/>
        <v>0</v>
      </c>
      <c r="AZ37" s="50">
        <f t="shared" si="58"/>
        <v>0</v>
      </c>
      <c r="BA37" s="62"/>
      <c r="BB37" s="49">
        <f t="shared" si="59"/>
        <v>0</v>
      </c>
      <c r="BC37" s="50">
        <f t="shared" si="60"/>
        <v>0</v>
      </c>
      <c r="BD37" s="51">
        <f t="shared" si="61"/>
        <v>0</v>
      </c>
    </row>
    <row r="38" spans="1:56" hidden="1">
      <c r="A38" s="32"/>
      <c r="B38" s="61"/>
      <c r="C38" s="33"/>
      <c r="D38" s="34"/>
      <c r="E38" s="35"/>
      <c r="F38" s="36"/>
      <c r="G38" s="73"/>
      <c r="H38" s="72"/>
      <c r="I38" s="74">
        <f>IF(H38=Tablas!$B$5,Tablas!$C$5,VLOOKUP(H38,Tablas!$B$5:$D$40,2,FALSE))</f>
        <v>1</v>
      </c>
      <c r="J38" s="71">
        <f>IF(I38=0,"",VLOOKUP(I38,Tablas!$C$5:$D$40,2,FALSE))</f>
        <v>0</v>
      </c>
      <c r="K38" s="37" t="str">
        <f t="shared" si="76"/>
        <v>0</v>
      </c>
      <c r="L38" s="38">
        <f t="shared" si="71"/>
        <v>0</v>
      </c>
      <c r="M38" s="38">
        <f t="shared" si="72"/>
        <v>0</v>
      </c>
      <c r="N38" s="38">
        <f t="shared" si="73"/>
        <v>0</v>
      </c>
      <c r="O38" s="38">
        <f t="shared" si="74"/>
        <v>0</v>
      </c>
      <c r="P38" s="38">
        <f t="shared" si="75"/>
        <v>0</v>
      </c>
      <c r="Q38" s="39">
        <v>1</v>
      </c>
      <c r="R38" s="40">
        <f t="shared" si="36"/>
        <v>0</v>
      </c>
      <c r="S38" s="39">
        <v>1</v>
      </c>
      <c r="T38" s="41">
        <f t="shared" si="37"/>
        <v>0</v>
      </c>
      <c r="U38" s="42">
        <f t="shared" si="38"/>
        <v>0</v>
      </c>
      <c r="V38" s="43">
        <f t="shared" si="39"/>
        <v>0</v>
      </c>
      <c r="W38" s="193">
        <f t="shared" si="32"/>
        <v>11.25</v>
      </c>
      <c r="X38" s="44">
        <f t="shared" si="40"/>
        <v>0</v>
      </c>
      <c r="Y38" s="45">
        <f t="shared" si="41"/>
        <v>0</v>
      </c>
      <c r="Z38" s="46" t="s">
        <v>0</v>
      </c>
      <c r="AA38" s="39">
        <v>1</v>
      </c>
      <c r="AB38" s="47">
        <f t="shared" si="42"/>
        <v>0</v>
      </c>
      <c r="AC38" s="39">
        <v>1</v>
      </c>
      <c r="AD38" s="47">
        <f t="shared" si="43"/>
        <v>0</v>
      </c>
      <c r="AE38" s="39">
        <v>1</v>
      </c>
      <c r="AF38" s="47">
        <f t="shared" si="44"/>
        <v>0</v>
      </c>
      <c r="AG38" s="188"/>
      <c r="AH38" s="194">
        <f t="shared" si="45"/>
        <v>3</v>
      </c>
      <c r="AI38" s="49">
        <f t="shared" si="46"/>
        <v>0</v>
      </c>
      <c r="AJ38" s="50">
        <f t="shared" si="47"/>
        <v>0</v>
      </c>
      <c r="AK38" s="188"/>
      <c r="AL38" s="194">
        <f t="shared" si="48"/>
        <v>3</v>
      </c>
      <c r="AM38" s="49">
        <f t="shared" si="49"/>
        <v>0</v>
      </c>
      <c r="AN38" s="50">
        <f t="shared" si="50"/>
        <v>0</v>
      </c>
      <c r="AO38" s="188"/>
      <c r="AP38" s="49">
        <f t="shared" si="51"/>
        <v>0</v>
      </c>
      <c r="AQ38" s="50">
        <f t="shared" si="52"/>
        <v>0</v>
      </c>
      <c r="AR38" s="62"/>
      <c r="AS38" s="49">
        <f t="shared" si="53"/>
        <v>0</v>
      </c>
      <c r="AT38" s="50">
        <f t="shared" si="54"/>
        <v>0</v>
      </c>
      <c r="AU38" s="62"/>
      <c r="AV38" s="49">
        <f t="shared" si="55"/>
        <v>0</v>
      </c>
      <c r="AW38" s="50">
        <f t="shared" si="56"/>
        <v>0</v>
      </c>
      <c r="AX38" s="62"/>
      <c r="AY38" s="49">
        <f t="shared" si="57"/>
        <v>0</v>
      </c>
      <c r="AZ38" s="50">
        <f t="shared" si="58"/>
        <v>0</v>
      </c>
      <c r="BA38" s="62"/>
      <c r="BB38" s="49">
        <f t="shared" si="59"/>
        <v>0</v>
      </c>
      <c r="BC38" s="50">
        <f t="shared" si="60"/>
        <v>0</v>
      </c>
      <c r="BD38" s="51">
        <f t="shared" si="61"/>
        <v>0</v>
      </c>
    </row>
    <row r="39" spans="1:56" hidden="1">
      <c r="A39" s="32"/>
      <c r="B39" s="61"/>
      <c r="C39" s="33"/>
      <c r="D39" s="34"/>
      <c r="E39" s="35"/>
      <c r="F39" s="36"/>
      <c r="G39" s="73"/>
      <c r="H39" s="72"/>
      <c r="I39" s="74">
        <f>IF(H39=Tablas!$B$5,Tablas!$C$5,VLOOKUP(H39,Tablas!$B$5:$D$40,2,FALSE))</f>
        <v>1</v>
      </c>
      <c r="J39" s="71">
        <f>IF(I39=0,"",VLOOKUP(I39,Tablas!$C$5:$D$40,2,FALSE))</f>
        <v>0</v>
      </c>
      <c r="K39" s="37" t="str">
        <f t="shared" si="76"/>
        <v>0</v>
      </c>
      <c r="L39" s="38">
        <f t="shared" si="71"/>
        <v>0</v>
      </c>
      <c r="M39" s="38">
        <f t="shared" si="72"/>
        <v>0</v>
      </c>
      <c r="N39" s="38">
        <f t="shared" si="73"/>
        <v>0</v>
      </c>
      <c r="O39" s="38">
        <f t="shared" si="74"/>
        <v>0</v>
      </c>
      <c r="P39" s="38">
        <f t="shared" si="75"/>
        <v>0</v>
      </c>
      <c r="Q39" s="39">
        <v>1</v>
      </c>
      <c r="R39" s="40">
        <f t="shared" si="36"/>
        <v>0</v>
      </c>
      <c r="S39" s="39">
        <v>1</v>
      </c>
      <c r="T39" s="41">
        <f t="shared" si="37"/>
        <v>0</v>
      </c>
      <c r="U39" s="42">
        <f t="shared" si="38"/>
        <v>0</v>
      </c>
      <c r="V39" s="43">
        <f t="shared" si="39"/>
        <v>0</v>
      </c>
      <c r="W39" s="193">
        <f t="shared" si="32"/>
        <v>11.25</v>
      </c>
      <c r="X39" s="44">
        <f t="shared" si="40"/>
        <v>0</v>
      </c>
      <c r="Y39" s="45">
        <f t="shared" si="41"/>
        <v>0</v>
      </c>
      <c r="Z39" s="46" t="s">
        <v>0</v>
      </c>
      <c r="AA39" s="39">
        <v>1</v>
      </c>
      <c r="AB39" s="47">
        <f t="shared" si="42"/>
        <v>0</v>
      </c>
      <c r="AC39" s="39">
        <v>1</v>
      </c>
      <c r="AD39" s="47">
        <f t="shared" si="43"/>
        <v>0</v>
      </c>
      <c r="AE39" s="39">
        <v>1</v>
      </c>
      <c r="AF39" s="47">
        <f t="shared" si="44"/>
        <v>0</v>
      </c>
      <c r="AG39" s="188"/>
      <c r="AH39" s="194">
        <f t="shared" si="45"/>
        <v>3</v>
      </c>
      <c r="AI39" s="49">
        <f t="shared" si="46"/>
        <v>0</v>
      </c>
      <c r="AJ39" s="50">
        <f t="shared" si="47"/>
        <v>0</v>
      </c>
      <c r="AK39" s="188"/>
      <c r="AL39" s="194">
        <f t="shared" si="48"/>
        <v>3</v>
      </c>
      <c r="AM39" s="49">
        <f t="shared" si="49"/>
        <v>0</v>
      </c>
      <c r="AN39" s="50">
        <f t="shared" si="50"/>
        <v>0</v>
      </c>
      <c r="AO39" s="188"/>
      <c r="AP39" s="49">
        <f t="shared" si="51"/>
        <v>0</v>
      </c>
      <c r="AQ39" s="50">
        <f t="shared" si="52"/>
        <v>0</v>
      </c>
      <c r="AR39" s="62"/>
      <c r="AS39" s="49">
        <f t="shared" si="53"/>
        <v>0</v>
      </c>
      <c r="AT39" s="50">
        <f t="shared" si="54"/>
        <v>0</v>
      </c>
      <c r="AU39" s="62"/>
      <c r="AV39" s="49">
        <f t="shared" si="55"/>
        <v>0</v>
      </c>
      <c r="AW39" s="50">
        <f t="shared" si="56"/>
        <v>0</v>
      </c>
      <c r="AX39" s="62"/>
      <c r="AY39" s="49">
        <f t="shared" si="57"/>
        <v>0</v>
      </c>
      <c r="AZ39" s="50">
        <f t="shared" si="58"/>
        <v>0</v>
      </c>
      <c r="BA39" s="62"/>
      <c r="BB39" s="49">
        <f t="shared" si="59"/>
        <v>0</v>
      </c>
      <c r="BC39" s="50">
        <f t="shared" si="60"/>
        <v>0</v>
      </c>
      <c r="BD39" s="51">
        <f t="shared" si="61"/>
        <v>0</v>
      </c>
    </row>
    <row r="40" spans="1:56" hidden="1">
      <c r="A40" s="32"/>
      <c r="B40" s="61"/>
      <c r="C40" s="33"/>
      <c r="D40" s="34"/>
      <c r="E40" s="35"/>
      <c r="F40" s="36"/>
      <c r="G40" s="73"/>
      <c r="H40" s="72"/>
      <c r="I40" s="74">
        <f>IF(H40=Tablas!$B$5,Tablas!$C$5,VLOOKUP(H40,Tablas!$B$5:$D$40,2,FALSE))</f>
        <v>1</v>
      </c>
      <c r="J40" s="71">
        <f>IF(I40=0,"",VLOOKUP(I40,Tablas!$C$5:$D$40,2,FALSE))</f>
        <v>0</v>
      </c>
      <c r="K40" s="37" t="str">
        <f t="shared" si="76"/>
        <v>0</v>
      </c>
      <c r="L40" s="38">
        <f t="shared" si="71"/>
        <v>0</v>
      </c>
      <c r="M40" s="38">
        <f t="shared" si="72"/>
        <v>0</v>
      </c>
      <c r="N40" s="38">
        <f t="shared" si="73"/>
        <v>0</v>
      </c>
      <c r="O40" s="38">
        <f t="shared" si="74"/>
        <v>0</v>
      </c>
      <c r="P40" s="38">
        <f t="shared" si="75"/>
        <v>0</v>
      </c>
      <c r="Q40" s="39">
        <v>1</v>
      </c>
      <c r="R40" s="40">
        <f t="shared" si="36"/>
        <v>0</v>
      </c>
      <c r="S40" s="39">
        <v>1</v>
      </c>
      <c r="T40" s="41">
        <f t="shared" si="37"/>
        <v>0</v>
      </c>
      <c r="U40" s="42">
        <f t="shared" si="38"/>
        <v>0</v>
      </c>
      <c r="V40" s="43">
        <f t="shared" si="39"/>
        <v>0</v>
      </c>
      <c r="W40" s="193">
        <f t="shared" si="32"/>
        <v>11.25</v>
      </c>
      <c r="X40" s="44">
        <f t="shared" si="40"/>
        <v>0</v>
      </c>
      <c r="Y40" s="45">
        <f t="shared" si="41"/>
        <v>0</v>
      </c>
      <c r="Z40" s="46" t="s">
        <v>0</v>
      </c>
      <c r="AA40" s="39">
        <v>1</v>
      </c>
      <c r="AB40" s="47">
        <f t="shared" si="42"/>
        <v>0</v>
      </c>
      <c r="AC40" s="39">
        <v>1</v>
      </c>
      <c r="AD40" s="47">
        <f t="shared" si="43"/>
        <v>0</v>
      </c>
      <c r="AE40" s="39">
        <v>1</v>
      </c>
      <c r="AF40" s="47">
        <f t="shared" si="44"/>
        <v>0</v>
      </c>
      <c r="AG40" s="188"/>
      <c r="AH40" s="194">
        <f t="shared" si="45"/>
        <v>3</v>
      </c>
      <c r="AI40" s="49">
        <f t="shared" si="46"/>
        <v>0</v>
      </c>
      <c r="AJ40" s="50">
        <f t="shared" si="47"/>
        <v>0</v>
      </c>
      <c r="AK40" s="188"/>
      <c r="AL40" s="194">
        <f t="shared" si="48"/>
        <v>3</v>
      </c>
      <c r="AM40" s="49">
        <f t="shared" si="49"/>
        <v>0</v>
      </c>
      <c r="AN40" s="50">
        <f t="shared" si="50"/>
        <v>0</v>
      </c>
      <c r="AO40" s="188"/>
      <c r="AP40" s="49">
        <f t="shared" si="51"/>
        <v>0</v>
      </c>
      <c r="AQ40" s="50">
        <f t="shared" si="52"/>
        <v>0</v>
      </c>
      <c r="AR40" s="62"/>
      <c r="AS40" s="49">
        <f t="shared" si="53"/>
        <v>0</v>
      </c>
      <c r="AT40" s="50">
        <f t="shared" si="54"/>
        <v>0</v>
      </c>
      <c r="AU40" s="62"/>
      <c r="AV40" s="49">
        <f t="shared" si="55"/>
        <v>0</v>
      </c>
      <c r="AW40" s="50">
        <f t="shared" si="56"/>
        <v>0</v>
      </c>
      <c r="AX40" s="62"/>
      <c r="AY40" s="49">
        <f t="shared" si="57"/>
        <v>0</v>
      </c>
      <c r="AZ40" s="50">
        <f t="shared" si="58"/>
        <v>0</v>
      </c>
      <c r="BA40" s="62"/>
      <c r="BB40" s="49">
        <f t="shared" si="59"/>
        <v>0</v>
      </c>
      <c r="BC40" s="50">
        <f t="shared" si="60"/>
        <v>0</v>
      </c>
      <c r="BD40" s="51">
        <f t="shared" si="61"/>
        <v>0</v>
      </c>
    </row>
    <row r="41" spans="1:56" hidden="1">
      <c r="A41" s="32"/>
      <c r="B41" s="61"/>
      <c r="C41" s="33"/>
      <c r="D41" s="34"/>
      <c r="E41" s="35"/>
      <c r="F41" s="36"/>
      <c r="G41" s="73"/>
      <c r="H41" s="72"/>
      <c r="I41" s="74">
        <f>IF(H41=Tablas!$B$5,Tablas!$C$5,VLOOKUP(H41,Tablas!$B$5:$D$40,2,FALSE))</f>
        <v>1</v>
      </c>
      <c r="J41" s="71">
        <f>IF(I41=0,"",VLOOKUP(I41,Tablas!$C$5:$D$40,2,FALSE))</f>
        <v>0</v>
      </c>
      <c r="K41" s="37" t="str">
        <f t="shared" si="76"/>
        <v>0</v>
      </c>
      <c r="L41" s="38">
        <f t="shared" si="71"/>
        <v>0</v>
      </c>
      <c r="M41" s="38">
        <f t="shared" si="72"/>
        <v>0</v>
      </c>
      <c r="N41" s="38">
        <f t="shared" si="73"/>
        <v>0</v>
      </c>
      <c r="O41" s="38">
        <f t="shared" si="74"/>
        <v>0</v>
      </c>
      <c r="P41" s="38">
        <f t="shared" si="75"/>
        <v>0</v>
      </c>
      <c r="Q41" s="39">
        <v>1</v>
      </c>
      <c r="R41" s="40">
        <f t="shared" si="36"/>
        <v>0</v>
      </c>
      <c r="S41" s="39">
        <v>1</v>
      </c>
      <c r="T41" s="41">
        <f t="shared" si="37"/>
        <v>0</v>
      </c>
      <c r="U41" s="42">
        <f t="shared" si="38"/>
        <v>0</v>
      </c>
      <c r="V41" s="43">
        <f t="shared" si="39"/>
        <v>0</v>
      </c>
      <c r="W41" s="193">
        <f t="shared" si="32"/>
        <v>11.25</v>
      </c>
      <c r="X41" s="44">
        <f t="shared" si="40"/>
        <v>0</v>
      </c>
      <c r="Y41" s="45">
        <f t="shared" si="41"/>
        <v>0</v>
      </c>
      <c r="Z41" s="46" t="s">
        <v>0</v>
      </c>
      <c r="AA41" s="39">
        <v>1</v>
      </c>
      <c r="AB41" s="47">
        <f t="shared" si="42"/>
        <v>0</v>
      </c>
      <c r="AC41" s="39">
        <v>1</v>
      </c>
      <c r="AD41" s="47">
        <f t="shared" si="43"/>
        <v>0</v>
      </c>
      <c r="AE41" s="39">
        <v>1</v>
      </c>
      <c r="AF41" s="47">
        <f t="shared" si="44"/>
        <v>0</v>
      </c>
      <c r="AG41" s="188"/>
      <c r="AH41" s="194">
        <f t="shared" si="45"/>
        <v>3</v>
      </c>
      <c r="AI41" s="49">
        <f t="shared" si="46"/>
        <v>0</v>
      </c>
      <c r="AJ41" s="50">
        <f t="shared" si="47"/>
        <v>0</v>
      </c>
      <c r="AK41" s="188"/>
      <c r="AL41" s="194">
        <f t="shared" si="48"/>
        <v>3</v>
      </c>
      <c r="AM41" s="49">
        <f t="shared" si="49"/>
        <v>0</v>
      </c>
      <c r="AN41" s="50">
        <f t="shared" si="50"/>
        <v>0</v>
      </c>
      <c r="AO41" s="188"/>
      <c r="AP41" s="49">
        <f t="shared" si="51"/>
        <v>0</v>
      </c>
      <c r="AQ41" s="50">
        <f t="shared" si="52"/>
        <v>0</v>
      </c>
      <c r="AR41" s="62"/>
      <c r="AS41" s="49">
        <f t="shared" si="53"/>
        <v>0</v>
      </c>
      <c r="AT41" s="50">
        <f t="shared" si="54"/>
        <v>0</v>
      </c>
      <c r="AU41" s="62"/>
      <c r="AV41" s="49">
        <f t="shared" si="55"/>
        <v>0</v>
      </c>
      <c r="AW41" s="50">
        <f t="shared" si="56"/>
        <v>0</v>
      </c>
      <c r="AX41" s="62"/>
      <c r="AY41" s="49">
        <f t="shared" si="57"/>
        <v>0</v>
      </c>
      <c r="AZ41" s="50">
        <f t="shared" si="58"/>
        <v>0</v>
      </c>
      <c r="BA41" s="62"/>
      <c r="BB41" s="49">
        <f t="shared" si="59"/>
        <v>0</v>
      </c>
      <c r="BC41" s="50">
        <f t="shared" si="60"/>
        <v>0</v>
      </c>
      <c r="BD41" s="51">
        <f t="shared" si="61"/>
        <v>0</v>
      </c>
    </row>
    <row r="42" spans="1:56" hidden="1">
      <c r="A42" s="32"/>
      <c r="B42" s="61"/>
      <c r="C42" s="33"/>
      <c r="D42" s="34"/>
      <c r="E42" s="35"/>
      <c r="F42" s="36"/>
      <c r="G42" s="73"/>
      <c r="H42" s="72"/>
      <c r="I42" s="74">
        <f>IF(H42=Tablas!$B$5,Tablas!$C$5,VLOOKUP(H42,Tablas!$B$5:$D$40,2,FALSE))</f>
        <v>1</v>
      </c>
      <c r="J42" s="71">
        <f>IF(I42=0,"",VLOOKUP(I42,Tablas!$C$5:$D$40,2,FALSE))</f>
        <v>0</v>
      </c>
      <c r="K42" s="37" t="str">
        <f t="shared" si="76"/>
        <v>0</v>
      </c>
      <c r="L42" s="38">
        <f t="shared" si="71"/>
        <v>0</v>
      </c>
      <c r="M42" s="38">
        <f t="shared" si="72"/>
        <v>0</v>
      </c>
      <c r="N42" s="38">
        <f t="shared" si="73"/>
        <v>0</v>
      </c>
      <c r="O42" s="38">
        <f t="shared" si="74"/>
        <v>0</v>
      </c>
      <c r="P42" s="38">
        <f t="shared" si="75"/>
        <v>0</v>
      </c>
      <c r="Q42" s="39">
        <v>1</v>
      </c>
      <c r="R42" s="40">
        <f t="shared" si="36"/>
        <v>0</v>
      </c>
      <c r="S42" s="39">
        <v>1</v>
      </c>
      <c r="T42" s="41">
        <f t="shared" si="37"/>
        <v>0</v>
      </c>
      <c r="U42" s="42">
        <f t="shared" si="38"/>
        <v>0</v>
      </c>
      <c r="V42" s="43">
        <f t="shared" si="39"/>
        <v>0</v>
      </c>
      <c r="W42" s="193">
        <f t="shared" si="32"/>
        <v>11.25</v>
      </c>
      <c r="X42" s="44">
        <f t="shared" si="40"/>
        <v>0</v>
      </c>
      <c r="Y42" s="45">
        <f t="shared" si="41"/>
        <v>0</v>
      </c>
      <c r="Z42" s="46" t="s">
        <v>0</v>
      </c>
      <c r="AA42" s="39">
        <v>1</v>
      </c>
      <c r="AB42" s="47">
        <f t="shared" si="42"/>
        <v>0</v>
      </c>
      <c r="AC42" s="39">
        <v>1</v>
      </c>
      <c r="AD42" s="47">
        <f t="shared" si="43"/>
        <v>0</v>
      </c>
      <c r="AE42" s="39">
        <v>1</v>
      </c>
      <c r="AF42" s="47">
        <f t="shared" si="44"/>
        <v>0</v>
      </c>
      <c r="AG42" s="188"/>
      <c r="AH42" s="194">
        <f t="shared" si="45"/>
        <v>3</v>
      </c>
      <c r="AI42" s="49">
        <f t="shared" si="46"/>
        <v>0</v>
      </c>
      <c r="AJ42" s="50">
        <f t="shared" si="47"/>
        <v>0</v>
      </c>
      <c r="AK42" s="188"/>
      <c r="AL42" s="194">
        <f t="shared" si="48"/>
        <v>3</v>
      </c>
      <c r="AM42" s="49">
        <f t="shared" si="49"/>
        <v>0</v>
      </c>
      <c r="AN42" s="50">
        <f t="shared" si="50"/>
        <v>0</v>
      </c>
      <c r="AO42" s="188"/>
      <c r="AP42" s="49">
        <f t="shared" si="51"/>
        <v>0</v>
      </c>
      <c r="AQ42" s="50">
        <f t="shared" si="52"/>
        <v>0</v>
      </c>
      <c r="AR42" s="62"/>
      <c r="AS42" s="49">
        <f t="shared" si="53"/>
        <v>0</v>
      </c>
      <c r="AT42" s="50">
        <f t="shared" si="54"/>
        <v>0</v>
      </c>
      <c r="AU42" s="62"/>
      <c r="AV42" s="49">
        <f t="shared" si="55"/>
        <v>0</v>
      </c>
      <c r="AW42" s="50">
        <f t="shared" si="56"/>
        <v>0</v>
      </c>
      <c r="AX42" s="62"/>
      <c r="AY42" s="49">
        <f t="shared" si="57"/>
        <v>0</v>
      </c>
      <c r="AZ42" s="50">
        <f t="shared" si="58"/>
        <v>0</v>
      </c>
      <c r="BA42" s="62"/>
      <c r="BB42" s="49">
        <f t="shared" si="59"/>
        <v>0</v>
      </c>
      <c r="BC42" s="50">
        <f t="shared" si="60"/>
        <v>0</v>
      </c>
      <c r="BD42" s="51">
        <f t="shared" si="61"/>
        <v>0</v>
      </c>
    </row>
    <row r="43" spans="1:56" hidden="1">
      <c r="A43" s="32"/>
      <c r="B43" s="61"/>
      <c r="C43" s="33"/>
      <c r="D43" s="34"/>
      <c r="E43" s="35"/>
      <c r="F43" s="36"/>
      <c r="G43" s="73"/>
      <c r="H43" s="72"/>
      <c r="I43" s="74">
        <f>IF(H43=Tablas!$B$5,Tablas!$C$5,VLOOKUP(H43,Tablas!$B$5:$D$40,2,FALSE))</f>
        <v>1</v>
      </c>
      <c r="J43" s="71">
        <f>IF(I43=0,"",VLOOKUP(I43,Tablas!$C$5:$D$40,2,FALSE))</f>
        <v>0</v>
      </c>
      <c r="K43" s="37" t="str">
        <f t="shared" si="76"/>
        <v>0</v>
      </c>
      <c r="L43" s="38">
        <f t="shared" si="71"/>
        <v>0</v>
      </c>
      <c r="M43" s="38">
        <f t="shared" si="72"/>
        <v>0</v>
      </c>
      <c r="N43" s="38">
        <f t="shared" si="73"/>
        <v>0</v>
      </c>
      <c r="O43" s="38">
        <f t="shared" si="74"/>
        <v>0</v>
      </c>
      <c r="P43" s="38">
        <f t="shared" si="75"/>
        <v>0</v>
      </c>
      <c r="Q43" s="39">
        <v>1</v>
      </c>
      <c r="R43" s="40">
        <f t="shared" si="36"/>
        <v>0</v>
      </c>
      <c r="S43" s="39">
        <v>1</v>
      </c>
      <c r="T43" s="41">
        <f t="shared" si="37"/>
        <v>0</v>
      </c>
      <c r="U43" s="42">
        <f t="shared" si="38"/>
        <v>0</v>
      </c>
      <c r="V43" s="43">
        <f t="shared" si="39"/>
        <v>0</v>
      </c>
      <c r="W43" s="193">
        <f t="shared" si="32"/>
        <v>11.25</v>
      </c>
      <c r="X43" s="44">
        <f t="shared" si="40"/>
        <v>0</v>
      </c>
      <c r="Y43" s="45">
        <f t="shared" si="41"/>
        <v>0</v>
      </c>
      <c r="Z43" s="46" t="s">
        <v>0</v>
      </c>
      <c r="AA43" s="39">
        <v>1</v>
      </c>
      <c r="AB43" s="47">
        <f t="shared" si="42"/>
        <v>0</v>
      </c>
      <c r="AC43" s="39">
        <v>1</v>
      </c>
      <c r="AD43" s="47">
        <f t="shared" si="43"/>
        <v>0</v>
      </c>
      <c r="AE43" s="39">
        <v>1</v>
      </c>
      <c r="AF43" s="47">
        <f t="shared" si="44"/>
        <v>0</v>
      </c>
      <c r="AG43" s="188"/>
      <c r="AH43" s="194">
        <f t="shared" si="45"/>
        <v>3</v>
      </c>
      <c r="AI43" s="49">
        <f t="shared" si="46"/>
        <v>0</v>
      </c>
      <c r="AJ43" s="50">
        <f t="shared" si="47"/>
        <v>0</v>
      </c>
      <c r="AK43" s="188"/>
      <c r="AL43" s="194">
        <f t="shared" si="48"/>
        <v>3</v>
      </c>
      <c r="AM43" s="49">
        <f t="shared" si="49"/>
        <v>0</v>
      </c>
      <c r="AN43" s="50">
        <f t="shared" si="50"/>
        <v>0</v>
      </c>
      <c r="AO43" s="188"/>
      <c r="AP43" s="49">
        <f t="shared" si="51"/>
        <v>0</v>
      </c>
      <c r="AQ43" s="50">
        <f t="shared" si="52"/>
        <v>0</v>
      </c>
      <c r="AR43" s="62"/>
      <c r="AS43" s="49">
        <f t="shared" si="53"/>
        <v>0</v>
      </c>
      <c r="AT43" s="50">
        <f t="shared" si="54"/>
        <v>0</v>
      </c>
      <c r="AU43" s="62"/>
      <c r="AV43" s="49">
        <f t="shared" si="55"/>
        <v>0</v>
      </c>
      <c r="AW43" s="50">
        <f t="shared" si="56"/>
        <v>0</v>
      </c>
      <c r="AX43" s="62"/>
      <c r="AY43" s="49">
        <f t="shared" si="57"/>
        <v>0</v>
      </c>
      <c r="AZ43" s="50">
        <f t="shared" si="58"/>
        <v>0</v>
      </c>
      <c r="BA43" s="62"/>
      <c r="BB43" s="49">
        <f t="shared" si="59"/>
        <v>0</v>
      </c>
      <c r="BC43" s="50">
        <f t="shared" si="60"/>
        <v>0</v>
      </c>
      <c r="BD43" s="51">
        <f t="shared" si="61"/>
        <v>0</v>
      </c>
    </row>
    <row r="44" spans="1:56" hidden="1">
      <c r="A44" s="32"/>
      <c r="B44" s="61"/>
      <c r="C44" s="33"/>
      <c r="D44" s="34"/>
      <c r="E44" s="35"/>
      <c r="F44" s="36"/>
      <c r="G44" s="73"/>
      <c r="H44" s="72"/>
      <c r="I44" s="74">
        <f>IF(H44=Tablas!$B$5,Tablas!$C$5,VLOOKUP(H44,Tablas!$B$5:$D$40,2,FALSE))</f>
        <v>1</v>
      </c>
      <c r="J44" s="71">
        <f>IF(I44=0,"",VLOOKUP(I44,Tablas!$C$5:$D$40,2,FALSE))</f>
        <v>0</v>
      </c>
      <c r="K44" s="37" t="str">
        <f t="shared" si="76"/>
        <v>0</v>
      </c>
      <c r="L44" s="38">
        <f t="shared" si="71"/>
        <v>0</v>
      </c>
      <c r="M44" s="38">
        <f t="shared" si="72"/>
        <v>0</v>
      </c>
      <c r="N44" s="38">
        <f t="shared" si="73"/>
        <v>0</v>
      </c>
      <c r="O44" s="38">
        <f t="shared" si="74"/>
        <v>0</v>
      </c>
      <c r="P44" s="38">
        <f t="shared" si="75"/>
        <v>0</v>
      </c>
      <c r="Q44" s="39">
        <v>1</v>
      </c>
      <c r="R44" s="40">
        <f t="shared" si="36"/>
        <v>0</v>
      </c>
      <c r="S44" s="39">
        <v>1</v>
      </c>
      <c r="T44" s="41">
        <f t="shared" si="37"/>
        <v>0</v>
      </c>
      <c r="U44" s="42">
        <f t="shared" si="38"/>
        <v>0</v>
      </c>
      <c r="V44" s="43">
        <f t="shared" si="39"/>
        <v>0</v>
      </c>
      <c r="W44" s="193">
        <f t="shared" si="32"/>
        <v>11.25</v>
      </c>
      <c r="X44" s="44">
        <f t="shared" si="40"/>
        <v>0</v>
      </c>
      <c r="Y44" s="45">
        <f t="shared" si="41"/>
        <v>0</v>
      </c>
      <c r="Z44" s="46" t="s">
        <v>0</v>
      </c>
      <c r="AA44" s="39">
        <v>1</v>
      </c>
      <c r="AB44" s="47">
        <f t="shared" si="42"/>
        <v>0</v>
      </c>
      <c r="AC44" s="39">
        <v>1</v>
      </c>
      <c r="AD44" s="47">
        <f t="shared" si="43"/>
        <v>0</v>
      </c>
      <c r="AE44" s="39">
        <v>1</v>
      </c>
      <c r="AF44" s="47">
        <f t="shared" si="44"/>
        <v>0</v>
      </c>
      <c r="AG44" s="188"/>
      <c r="AH44" s="194">
        <f t="shared" si="45"/>
        <v>3</v>
      </c>
      <c r="AI44" s="49">
        <f t="shared" si="46"/>
        <v>0</v>
      </c>
      <c r="AJ44" s="50">
        <f t="shared" si="47"/>
        <v>0</v>
      </c>
      <c r="AK44" s="188"/>
      <c r="AL44" s="194">
        <f t="shared" si="48"/>
        <v>3</v>
      </c>
      <c r="AM44" s="49">
        <f t="shared" si="49"/>
        <v>0</v>
      </c>
      <c r="AN44" s="50">
        <f t="shared" si="50"/>
        <v>0</v>
      </c>
      <c r="AO44" s="188"/>
      <c r="AP44" s="49">
        <f t="shared" si="51"/>
        <v>0</v>
      </c>
      <c r="AQ44" s="50">
        <f t="shared" si="52"/>
        <v>0</v>
      </c>
      <c r="AR44" s="62"/>
      <c r="AS44" s="49">
        <f t="shared" si="53"/>
        <v>0</v>
      </c>
      <c r="AT44" s="50">
        <f t="shared" si="54"/>
        <v>0</v>
      </c>
      <c r="AU44" s="62"/>
      <c r="AV44" s="49">
        <f t="shared" si="55"/>
        <v>0</v>
      </c>
      <c r="AW44" s="50">
        <f t="shared" si="56"/>
        <v>0</v>
      </c>
      <c r="AX44" s="62"/>
      <c r="AY44" s="49">
        <f t="shared" si="57"/>
        <v>0</v>
      </c>
      <c r="AZ44" s="50">
        <f t="shared" si="58"/>
        <v>0</v>
      </c>
      <c r="BA44" s="62"/>
      <c r="BB44" s="49">
        <f t="shared" si="59"/>
        <v>0</v>
      </c>
      <c r="BC44" s="50">
        <f t="shared" si="60"/>
        <v>0</v>
      </c>
      <c r="BD44" s="51">
        <f t="shared" si="61"/>
        <v>0</v>
      </c>
    </row>
    <row r="45" spans="1:56" hidden="1">
      <c r="A45" s="32"/>
      <c r="B45" s="61"/>
      <c r="C45" s="33"/>
      <c r="D45" s="34"/>
      <c r="E45" s="35"/>
      <c r="F45" s="36"/>
      <c r="G45" s="73"/>
      <c r="H45" s="72"/>
      <c r="I45" s="74">
        <f>IF(H45=Tablas!$B$5,Tablas!$C$5,VLOOKUP(H45,Tablas!$B$5:$D$40,2,FALSE))</f>
        <v>1</v>
      </c>
      <c r="J45" s="71">
        <f>IF(I45=0,"",VLOOKUP(I45,Tablas!$C$5:$D$40,2,FALSE))</f>
        <v>0</v>
      </c>
      <c r="K45" s="37" t="str">
        <f t="shared" si="76"/>
        <v>0</v>
      </c>
      <c r="L45" s="38">
        <f t="shared" si="71"/>
        <v>0</v>
      </c>
      <c r="M45" s="38">
        <f t="shared" si="72"/>
        <v>0</v>
      </c>
      <c r="N45" s="38">
        <f t="shared" si="73"/>
        <v>0</v>
      </c>
      <c r="O45" s="38">
        <f t="shared" si="74"/>
        <v>0</v>
      </c>
      <c r="P45" s="38">
        <f t="shared" si="75"/>
        <v>0</v>
      </c>
      <c r="Q45" s="39">
        <v>1</v>
      </c>
      <c r="R45" s="40">
        <f t="shared" si="36"/>
        <v>0</v>
      </c>
      <c r="S45" s="39">
        <v>1</v>
      </c>
      <c r="T45" s="41">
        <f t="shared" si="37"/>
        <v>0</v>
      </c>
      <c r="U45" s="42">
        <f t="shared" si="38"/>
        <v>0</v>
      </c>
      <c r="V45" s="43">
        <f t="shared" si="39"/>
        <v>0</v>
      </c>
      <c r="W45" s="193">
        <f t="shared" si="32"/>
        <v>11.25</v>
      </c>
      <c r="X45" s="44">
        <f t="shared" si="40"/>
        <v>0</v>
      </c>
      <c r="Y45" s="45">
        <f t="shared" si="41"/>
        <v>0</v>
      </c>
      <c r="Z45" s="46" t="s">
        <v>0</v>
      </c>
      <c r="AA45" s="39">
        <v>1</v>
      </c>
      <c r="AB45" s="47">
        <f t="shared" si="42"/>
        <v>0</v>
      </c>
      <c r="AC45" s="39">
        <v>1</v>
      </c>
      <c r="AD45" s="47">
        <f t="shared" si="43"/>
        <v>0</v>
      </c>
      <c r="AE45" s="39">
        <v>1</v>
      </c>
      <c r="AF45" s="47">
        <f t="shared" si="44"/>
        <v>0</v>
      </c>
      <c r="AG45" s="188"/>
      <c r="AH45" s="194">
        <f t="shared" si="45"/>
        <v>3</v>
      </c>
      <c r="AI45" s="49">
        <f t="shared" si="46"/>
        <v>0</v>
      </c>
      <c r="AJ45" s="50">
        <f t="shared" si="47"/>
        <v>0</v>
      </c>
      <c r="AK45" s="188"/>
      <c r="AL45" s="194">
        <f t="shared" si="48"/>
        <v>3</v>
      </c>
      <c r="AM45" s="49">
        <f t="shared" si="49"/>
        <v>0</v>
      </c>
      <c r="AN45" s="50">
        <f t="shared" si="50"/>
        <v>0</v>
      </c>
      <c r="AO45" s="188"/>
      <c r="AP45" s="49">
        <f t="shared" si="51"/>
        <v>0</v>
      </c>
      <c r="AQ45" s="50">
        <f t="shared" si="52"/>
        <v>0</v>
      </c>
      <c r="AR45" s="62"/>
      <c r="AS45" s="49">
        <f t="shared" si="53"/>
        <v>0</v>
      </c>
      <c r="AT45" s="50">
        <f t="shared" si="54"/>
        <v>0</v>
      </c>
      <c r="AU45" s="62"/>
      <c r="AV45" s="49">
        <f t="shared" si="55"/>
        <v>0</v>
      </c>
      <c r="AW45" s="50">
        <f t="shared" si="56"/>
        <v>0</v>
      </c>
      <c r="AX45" s="62"/>
      <c r="AY45" s="49">
        <f t="shared" si="57"/>
        <v>0</v>
      </c>
      <c r="AZ45" s="50">
        <f t="shared" si="58"/>
        <v>0</v>
      </c>
      <c r="BA45" s="62"/>
      <c r="BB45" s="49">
        <f t="shared" si="59"/>
        <v>0</v>
      </c>
      <c r="BC45" s="50">
        <f t="shared" si="60"/>
        <v>0</v>
      </c>
      <c r="BD45" s="51">
        <f t="shared" si="61"/>
        <v>0</v>
      </c>
    </row>
    <row r="46" spans="1:56" hidden="1">
      <c r="A46" s="32"/>
      <c r="B46" s="61"/>
      <c r="C46" s="33"/>
      <c r="D46" s="34"/>
      <c r="E46" s="35"/>
      <c r="F46" s="36"/>
      <c r="G46" s="73"/>
      <c r="H46" s="72"/>
      <c r="I46" s="74">
        <f>IF(H46=Tablas!$B$5,Tablas!$C$5,VLOOKUP(H46,Tablas!$B$5:$D$40,2,FALSE))</f>
        <v>1</v>
      </c>
      <c r="J46" s="71">
        <f>IF(I46=0,"",VLOOKUP(I46,Tablas!$C$5:$D$40,2,FALSE))</f>
        <v>0</v>
      </c>
      <c r="K46" s="37" t="str">
        <f t="shared" ref="K46:K49" si="77">IF(G46=0,"0",F46/G46)</f>
        <v>0</v>
      </c>
      <c r="L46" s="38">
        <f t="shared" si="71"/>
        <v>0</v>
      </c>
      <c r="M46" s="38">
        <f t="shared" si="72"/>
        <v>0</v>
      </c>
      <c r="N46" s="38">
        <f t="shared" si="73"/>
        <v>0</v>
      </c>
      <c r="O46" s="38">
        <f t="shared" si="74"/>
        <v>0</v>
      </c>
      <c r="P46" s="38">
        <f t="shared" si="75"/>
        <v>0</v>
      </c>
      <c r="Q46" s="39">
        <v>1</v>
      </c>
      <c r="R46" s="40">
        <f t="shared" si="36"/>
        <v>0</v>
      </c>
      <c r="S46" s="39">
        <v>1</v>
      </c>
      <c r="T46" s="41">
        <f t="shared" si="37"/>
        <v>0</v>
      </c>
      <c r="U46" s="42">
        <f t="shared" ref="U46:U49" si="78">SUM(+L46+M46+N46+O46+P46+R46+T46)</f>
        <v>0</v>
      </c>
      <c r="V46" s="43">
        <f t="shared" ref="V46:V49" si="79">+U46*4.345</f>
        <v>0</v>
      </c>
      <c r="W46" s="193">
        <f t="shared" si="32"/>
        <v>11.25</v>
      </c>
      <c r="X46" s="44">
        <f t="shared" ref="X46:X49" si="80">IF(V46="","",$X$4*V46)</f>
        <v>0</v>
      </c>
      <c r="Y46" s="45">
        <f t="shared" ref="Y46:Y49" si="81">ROUND(J46/4.3452380952381,1)</f>
        <v>0</v>
      </c>
      <c r="Z46" s="46" t="s">
        <v>0</v>
      </c>
      <c r="AA46" s="39">
        <v>1</v>
      </c>
      <c r="AB46" s="47">
        <f t="shared" ref="AB46:AB49" si="82">+IF($Z46="M",$U46,IF($Z46="MT",$U46/2,IF(Z46="MN",$U46/2,IF($Z46="MTN",$U46/3,0))))*AA46</f>
        <v>0</v>
      </c>
      <c r="AC46" s="39">
        <v>1</v>
      </c>
      <c r="AD46" s="47">
        <f t="shared" ref="AD46:AD49" si="83">+IF($Z46="T",$U46,IF($Z46="MT",$U46/2,IF($Z46="TN",$U46/2,IF($Z46="MTN",$U46/3,0))))*AC46</f>
        <v>0</v>
      </c>
      <c r="AE46" s="39">
        <v>1</v>
      </c>
      <c r="AF46" s="47">
        <f t="shared" ref="AF46:AF49" si="84">+IF($Z46="N",$U46,IF($Z46="MN",$U46/2,IF($Z46="TN",$U46/2,IF($Z46="MTN",$U46/3,0))))*AE46</f>
        <v>0</v>
      </c>
      <c r="AG46" s="188"/>
      <c r="AH46" s="194">
        <f t="shared" si="45"/>
        <v>3</v>
      </c>
      <c r="AI46" s="49">
        <f t="shared" si="46"/>
        <v>0</v>
      </c>
      <c r="AJ46" s="50">
        <f t="shared" si="47"/>
        <v>0</v>
      </c>
      <c r="AK46" s="188"/>
      <c r="AL46" s="194">
        <f t="shared" si="48"/>
        <v>3</v>
      </c>
      <c r="AM46" s="49">
        <f t="shared" si="49"/>
        <v>0</v>
      </c>
      <c r="AN46" s="50">
        <f t="shared" si="50"/>
        <v>0</v>
      </c>
      <c r="AO46" s="188"/>
      <c r="AP46" s="49">
        <f t="shared" si="51"/>
        <v>0</v>
      </c>
      <c r="AQ46" s="50">
        <f t="shared" si="52"/>
        <v>0</v>
      </c>
      <c r="AR46" s="62"/>
      <c r="AS46" s="49">
        <f t="shared" si="53"/>
        <v>0</v>
      </c>
      <c r="AT46" s="50">
        <f t="shared" si="54"/>
        <v>0</v>
      </c>
      <c r="AU46" s="62"/>
      <c r="AV46" s="49">
        <f t="shared" si="55"/>
        <v>0</v>
      </c>
      <c r="AW46" s="50">
        <f t="shared" si="56"/>
        <v>0</v>
      </c>
      <c r="AX46" s="62"/>
      <c r="AY46" s="49">
        <f t="shared" si="57"/>
        <v>0</v>
      </c>
      <c r="AZ46" s="50">
        <f t="shared" si="58"/>
        <v>0</v>
      </c>
      <c r="BA46" s="62"/>
      <c r="BB46" s="49">
        <f t="shared" si="59"/>
        <v>0</v>
      </c>
      <c r="BC46" s="50">
        <f t="shared" si="60"/>
        <v>0</v>
      </c>
      <c r="BD46" s="51">
        <f t="shared" ref="BD46:BD49" si="85">+AJ46+AN46+AQ46+AT46+AW46+AZ46+BC46</f>
        <v>0</v>
      </c>
    </row>
    <row r="47" spans="1:56" hidden="1">
      <c r="A47" s="32"/>
      <c r="B47" s="61"/>
      <c r="C47" s="33"/>
      <c r="D47" s="34"/>
      <c r="E47" s="35"/>
      <c r="F47" s="36"/>
      <c r="G47" s="73"/>
      <c r="H47" s="72"/>
      <c r="I47" s="74">
        <f>IF(H47=Tablas!$B$5,Tablas!$C$5,VLOOKUP(H47,Tablas!$B$5:$D$40,2,FALSE))</f>
        <v>1</v>
      </c>
      <c r="J47" s="71">
        <f>IF(I47=0,"",VLOOKUP(I47,Tablas!$C$5:$D$40,2,FALSE))</f>
        <v>0</v>
      </c>
      <c r="K47" s="37" t="str">
        <f t="shared" si="77"/>
        <v>0</v>
      </c>
      <c r="L47" s="38">
        <f t="shared" si="71"/>
        <v>0</v>
      </c>
      <c r="M47" s="38">
        <f t="shared" si="72"/>
        <v>0</v>
      </c>
      <c r="N47" s="38">
        <f t="shared" si="73"/>
        <v>0</v>
      </c>
      <c r="O47" s="38">
        <f t="shared" si="74"/>
        <v>0</v>
      </c>
      <c r="P47" s="38">
        <f t="shared" si="75"/>
        <v>0</v>
      </c>
      <c r="Q47" s="39">
        <v>1</v>
      </c>
      <c r="R47" s="40">
        <f t="shared" si="36"/>
        <v>0</v>
      </c>
      <c r="S47" s="39">
        <v>1</v>
      </c>
      <c r="T47" s="41">
        <f t="shared" si="37"/>
        <v>0</v>
      </c>
      <c r="U47" s="42">
        <f t="shared" si="78"/>
        <v>0</v>
      </c>
      <c r="V47" s="43">
        <f t="shared" si="79"/>
        <v>0</v>
      </c>
      <c r="W47" s="193">
        <f t="shared" si="32"/>
        <v>11.25</v>
      </c>
      <c r="X47" s="44">
        <f t="shared" si="80"/>
        <v>0</v>
      </c>
      <c r="Y47" s="45">
        <f t="shared" si="81"/>
        <v>0</v>
      </c>
      <c r="Z47" s="46" t="s">
        <v>0</v>
      </c>
      <c r="AA47" s="39">
        <v>1</v>
      </c>
      <c r="AB47" s="47">
        <f t="shared" si="82"/>
        <v>0</v>
      </c>
      <c r="AC47" s="39">
        <v>1</v>
      </c>
      <c r="AD47" s="47">
        <f t="shared" si="83"/>
        <v>0</v>
      </c>
      <c r="AE47" s="39">
        <v>1</v>
      </c>
      <c r="AF47" s="47">
        <f t="shared" si="84"/>
        <v>0</v>
      </c>
      <c r="AG47" s="188"/>
      <c r="AH47" s="194">
        <f t="shared" si="45"/>
        <v>3</v>
      </c>
      <c r="AI47" s="49">
        <f t="shared" si="46"/>
        <v>0</v>
      </c>
      <c r="AJ47" s="50">
        <f t="shared" si="47"/>
        <v>0</v>
      </c>
      <c r="AK47" s="188"/>
      <c r="AL47" s="194">
        <f t="shared" si="48"/>
        <v>3</v>
      </c>
      <c r="AM47" s="49">
        <f t="shared" si="49"/>
        <v>0</v>
      </c>
      <c r="AN47" s="50">
        <f t="shared" si="50"/>
        <v>0</v>
      </c>
      <c r="AO47" s="188"/>
      <c r="AP47" s="49">
        <f t="shared" si="51"/>
        <v>0</v>
      </c>
      <c r="AQ47" s="50">
        <f t="shared" si="52"/>
        <v>0</v>
      </c>
      <c r="AR47" s="62"/>
      <c r="AS47" s="49">
        <f t="shared" si="53"/>
        <v>0</v>
      </c>
      <c r="AT47" s="50">
        <f t="shared" si="54"/>
        <v>0</v>
      </c>
      <c r="AU47" s="62"/>
      <c r="AV47" s="49">
        <f t="shared" si="55"/>
        <v>0</v>
      </c>
      <c r="AW47" s="50">
        <f t="shared" si="56"/>
        <v>0</v>
      </c>
      <c r="AX47" s="62"/>
      <c r="AY47" s="49">
        <f t="shared" si="57"/>
        <v>0</v>
      </c>
      <c r="AZ47" s="50">
        <f t="shared" si="58"/>
        <v>0</v>
      </c>
      <c r="BA47" s="62"/>
      <c r="BB47" s="49">
        <f t="shared" si="59"/>
        <v>0</v>
      </c>
      <c r="BC47" s="50">
        <f t="shared" si="60"/>
        <v>0</v>
      </c>
      <c r="BD47" s="51">
        <f t="shared" si="85"/>
        <v>0</v>
      </c>
    </row>
    <row r="48" spans="1:56" hidden="1">
      <c r="A48" s="32"/>
      <c r="B48" s="61"/>
      <c r="C48" s="33"/>
      <c r="D48" s="34"/>
      <c r="E48" s="35"/>
      <c r="F48" s="36"/>
      <c r="G48" s="73"/>
      <c r="H48" s="72"/>
      <c r="I48" s="74">
        <f>IF(H48=Tablas!$B$5,Tablas!$C$5,VLOOKUP(H48,Tablas!$B$5:$D$40,2,FALSE))</f>
        <v>1</v>
      </c>
      <c r="J48" s="71">
        <f>IF(I48=0,"",VLOOKUP(I48,Tablas!$C$5:$D$40,2,FALSE))</f>
        <v>0</v>
      </c>
      <c r="K48" s="37" t="str">
        <f t="shared" si="77"/>
        <v>0</v>
      </c>
      <c r="L48" s="38">
        <f t="shared" si="71"/>
        <v>0</v>
      </c>
      <c r="M48" s="38">
        <f t="shared" si="72"/>
        <v>0</v>
      </c>
      <c r="N48" s="38">
        <f t="shared" si="73"/>
        <v>0</v>
      </c>
      <c r="O48" s="38">
        <f t="shared" si="74"/>
        <v>0</v>
      </c>
      <c r="P48" s="38">
        <f t="shared" si="75"/>
        <v>0</v>
      </c>
      <c r="Q48" s="39">
        <v>1</v>
      </c>
      <c r="R48" s="40">
        <f t="shared" si="36"/>
        <v>0</v>
      </c>
      <c r="S48" s="39">
        <v>1</v>
      </c>
      <c r="T48" s="41">
        <f t="shared" si="37"/>
        <v>0</v>
      </c>
      <c r="U48" s="42">
        <f t="shared" si="78"/>
        <v>0</v>
      </c>
      <c r="V48" s="43">
        <f t="shared" si="79"/>
        <v>0</v>
      </c>
      <c r="W48" s="193">
        <f t="shared" si="32"/>
        <v>11.25</v>
      </c>
      <c r="X48" s="44">
        <f t="shared" si="80"/>
        <v>0</v>
      </c>
      <c r="Y48" s="45">
        <f t="shared" si="81"/>
        <v>0</v>
      </c>
      <c r="Z48" s="46" t="s">
        <v>0</v>
      </c>
      <c r="AA48" s="39">
        <v>1</v>
      </c>
      <c r="AB48" s="47">
        <f t="shared" si="82"/>
        <v>0</v>
      </c>
      <c r="AC48" s="39">
        <v>1</v>
      </c>
      <c r="AD48" s="47">
        <f t="shared" si="83"/>
        <v>0</v>
      </c>
      <c r="AE48" s="39">
        <v>1</v>
      </c>
      <c r="AF48" s="47">
        <f t="shared" si="84"/>
        <v>0</v>
      </c>
      <c r="AG48" s="188"/>
      <c r="AH48" s="194">
        <f t="shared" si="45"/>
        <v>3</v>
      </c>
      <c r="AI48" s="49">
        <f t="shared" si="46"/>
        <v>0</v>
      </c>
      <c r="AJ48" s="50">
        <f t="shared" si="47"/>
        <v>0</v>
      </c>
      <c r="AK48" s="188"/>
      <c r="AL48" s="194">
        <f t="shared" si="48"/>
        <v>3</v>
      </c>
      <c r="AM48" s="49">
        <f t="shared" si="49"/>
        <v>0</v>
      </c>
      <c r="AN48" s="50">
        <f t="shared" si="50"/>
        <v>0</v>
      </c>
      <c r="AO48" s="188"/>
      <c r="AP48" s="49">
        <f t="shared" si="51"/>
        <v>0</v>
      </c>
      <c r="AQ48" s="50">
        <f t="shared" si="52"/>
        <v>0</v>
      </c>
      <c r="AR48" s="62"/>
      <c r="AS48" s="49">
        <f t="shared" si="53"/>
        <v>0</v>
      </c>
      <c r="AT48" s="50">
        <f t="shared" si="54"/>
        <v>0</v>
      </c>
      <c r="AU48" s="62"/>
      <c r="AV48" s="49">
        <f t="shared" si="55"/>
        <v>0</v>
      </c>
      <c r="AW48" s="50">
        <f t="shared" si="56"/>
        <v>0</v>
      </c>
      <c r="AX48" s="62"/>
      <c r="AY48" s="49">
        <f t="shared" si="57"/>
        <v>0</v>
      </c>
      <c r="AZ48" s="50">
        <f t="shared" si="58"/>
        <v>0</v>
      </c>
      <c r="BA48" s="62"/>
      <c r="BB48" s="49">
        <f t="shared" si="59"/>
        <v>0</v>
      </c>
      <c r="BC48" s="50">
        <f t="shared" si="60"/>
        <v>0</v>
      </c>
      <c r="BD48" s="51">
        <f t="shared" si="85"/>
        <v>0</v>
      </c>
    </row>
    <row r="49" spans="1:56" hidden="1">
      <c r="A49" s="32"/>
      <c r="B49" s="61"/>
      <c r="C49" s="33"/>
      <c r="D49" s="34"/>
      <c r="E49" s="35"/>
      <c r="F49" s="36"/>
      <c r="G49" s="73"/>
      <c r="H49" s="72"/>
      <c r="I49" s="74">
        <f>IF(H49=Tablas!$B$5,Tablas!$C$5,VLOOKUP(H49,Tablas!$B$5:$D$40,2,FALSE))</f>
        <v>1</v>
      </c>
      <c r="J49" s="71">
        <f>IF(I49=0,"",VLOOKUP(I49,Tablas!$C$5:$D$40,2,FALSE))</f>
        <v>0</v>
      </c>
      <c r="K49" s="37" t="str">
        <f t="shared" si="77"/>
        <v>0</v>
      </c>
      <c r="L49" s="38">
        <f t="shared" si="71"/>
        <v>0</v>
      </c>
      <c r="M49" s="38">
        <f t="shared" si="72"/>
        <v>0</v>
      </c>
      <c r="N49" s="38">
        <f t="shared" si="73"/>
        <v>0</v>
      </c>
      <c r="O49" s="38">
        <f t="shared" si="74"/>
        <v>0</v>
      </c>
      <c r="P49" s="38">
        <f t="shared" si="75"/>
        <v>0</v>
      </c>
      <c r="Q49" s="39">
        <v>1</v>
      </c>
      <c r="R49" s="40">
        <f t="shared" si="36"/>
        <v>0</v>
      </c>
      <c r="S49" s="39">
        <v>1</v>
      </c>
      <c r="T49" s="41">
        <f t="shared" si="37"/>
        <v>0</v>
      </c>
      <c r="U49" s="42">
        <f t="shared" si="78"/>
        <v>0</v>
      </c>
      <c r="V49" s="43">
        <f t="shared" si="79"/>
        <v>0</v>
      </c>
      <c r="W49" s="193">
        <f t="shared" si="32"/>
        <v>11.25</v>
      </c>
      <c r="X49" s="44">
        <f t="shared" si="80"/>
        <v>0</v>
      </c>
      <c r="Y49" s="45">
        <f t="shared" si="81"/>
        <v>0</v>
      </c>
      <c r="Z49" s="46" t="s">
        <v>0</v>
      </c>
      <c r="AA49" s="39">
        <v>1</v>
      </c>
      <c r="AB49" s="47">
        <f t="shared" si="82"/>
        <v>0</v>
      </c>
      <c r="AC49" s="39">
        <v>1</v>
      </c>
      <c r="AD49" s="47">
        <f t="shared" si="83"/>
        <v>0</v>
      </c>
      <c r="AE49" s="39">
        <v>1</v>
      </c>
      <c r="AF49" s="47">
        <f t="shared" si="84"/>
        <v>0</v>
      </c>
      <c r="AG49" s="188"/>
      <c r="AH49" s="194">
        <f t="shared" si="45"/>
        <v>3</v>
      </c>
      <c r="AI49" s="49">
        <f t="shared" si="46"/>
        <v>0</v>
      </c>
      <c r="AJ49" s="50">
        <f t="shared" si="47"/>
        <v>0</v>
      </c>
      <c r="AK49" s="188"/>
      <c r="AL49" s="194">
        <f t="shared" si="48"/>
        <v>3</v>
      </c>
      <c r="AM49" s="49">
        <f t="shared" si="49"/>
        <v>0</v>
      </c>
      <c r="AN49" s="50">
        <f t="shared" si="50"/>
        <v>0</v>
      </c>
      <c r="AO49" s="188"/>
      <c r="AP49" s="49">
        <f t="shared" si="51"/>
        <v>0</v>
      </c>
      <c r="AQ49" s="50">
        <f t="shared" si="52"/>
        <v>0</v>
      </c>
      <c r="AR49" s="62"/>
      <c r="AS49" s="49">
        <f t="shared" si="53"/>
        <v>0</v>
      </c>
      <c r="AT49" s="50">
        <f t="shared" si="54"/>
        <v>0</v>
      </c>
      <c r="AU49" s="62"/>
      <c r="AV49" s="49">
        <f t="shared" si="55"/>
        <v>0</v>
      </c>
      <c r="AW49" s="50">
        <f t="shared" si="56"/>
        <v>0</v>
      </c>
      <c r="AX49" s="62"/>
      <c r="AY49" s="49">
        <f t="shared" si="57"/>
        <v>0</v>
      </c>
      <c r="AZ49" s="50">
        <f t="shared" si="58"/>
        <v>0</v>
      </c>
      <c r="BA49" s="62"/>
      <c r="BB49" s="49">
        <f t="shared" si="59"/>
        <v>0</v>
      </c>
      <c r="BC49" s="50">
        <f t="shared" si="60"/>
        <v>0</v>
      </c>
      <c r="BD49" s="51">
        <f t="shared" si="85"/>
        <v>0</v>
      </c>
    </row>
    <row r="50" spans="1:56" hidden="1">
      <c r="A50" s="32"/>
      <c r="B50" s="61"/>
      <c r="C50" s="33"/>
      <c r="D50" s="34"/>
      <c r="E50" s="35"/>
      <c r="F50" s="36"/>
      <c r="G50" s="73"/>
      <c r="H50" s="72"/>
      <c r="I50" s="74">
        <f>IF(H50=Tablas!$B$5,Tablas!$C$5,VLOOKUP(H50,Tablas!$B$5:$D$40,2,FALSE))</f>
        <v>1</v>
      </c>
      <c r="J50" s="71">
        <f>IF(I50=0,"",VLOOKUP(I50,Tablas!$C$5:$D$40,2,FALSE))</f>
        <v>0</v>
      </c>
      <c r="K50" s="37" t="str">
        <f t="shared" ref="K50:K53" si="86">IF(G50=0,"0",F50/G50)</f>
        <v>0</v>
      </c>
      <c r="L50" s="38">
        <f t="shared" si="71"/>
        <v>0</v>
      </c>
      <c r="M50" s="38">
        <f t="shared" si="72"/>
        <v>0</v>
      </c>
      <c r="N50" s="38">
        <f t="shared" si="73"/>
        <v>0</v>
      </c>
      <c r="O50" s="38">
        <f t="shared" si="74"/>
        <v>0</v>
      </c>
      <c r="P50" s="38">
        <f t="shared" si="75"/>
        <v>0</v>
      </c>
      <c r="Q50" s="39">
        <v>1</v>
      </c>
      <c r="R50" s="40">
        <f t="shared" si="36"/>
        <v>0</v>
      </c>
      <c r="S50" s="39">
        <v>1</v>
      </c>
      <c r="T50" s="41">
        <f t="shared" si="37"/>
        <v>0</v>
      </c>
      <c r="U50" s="42">
        <f t="shared" ref="U50:U53" si="87">SUM(+L50+M50+N50+O50+P50+R50+T50)</f>
        <v>0</v>
      </c>
      <c r="V50" s="43">
        <f t="shared" ref="V50:V53" si="88">+U50*4.345</f>
        <v>0</v>
      </c>
      <c r="W50" s="193">
        <f t="shared" si="32"/>
        <v>11.25</v>
      </c>
      <c r="X50" s="44">
        <f t="shared" ref="X50:X53" si="89">IF(V50="","",$X$4*V50)</f>
        <v>0</v>
      </c>
      <c r="Y50" s="45">
        <f t="shared" ref="Y50:Y53" si="90">ROUND(J50/4.3452380952381,1)</f>
        <v>0</v>
      </c>
      <c r="Z50" s="46" t="s">
        <v>0</v>
      </c>
      <c r="AA50" s="39">
        <v>1</v>
      </c>
      <c r="AB50" s="47">
        <f t="shared" ref="AB50:AB53" si="91">+IF($Z50="M",$U50,IF($Z50="MT",$U50/2,IF(Z50="MN",$U50/2,IF($Z50="MTN",$U50/3,0))))*AA50</f>
        <v>0</v>
      </c>
      <c r="AC50" s="39">
        <v>1</v>
      </c>
      <c r="AD50" s="47">
        <f t="shared" ref="AD50:AD53" si="92">+IF($Z50="T",$U50,IF($Z50="MT",$U50/2,IF($Z50="TN",$U50/2,IF($Z50="MTN",$U50/3,0))))*AC50</f>
        <v>0</v>
      </c>
      <c r="AE50" s="39">
        <v>1</v>
      </c>
      <c r="AF50" s="47">
        <f t="shared" ref="AF50:AF53" si="93">+IF($Z50="N",$U50,IF($Z50="MN",$U50/2,IF($Z50="TN",$U50/2,IF($Z50="MTN",$U50/3,0))))*AE50</f>
        <v>0</v>
      </c>
      <c r="AG50" s="188"/>
      <c r="AH50" s="194">
        <f t="shared" si="45"/>
        <v>3</v>
      </c>
      <c r="AI50" s="49">
        <f t="shared" si="46"/>
        <v>0</v>
      </c>
      <c r="AJ50" s="50">
        <f t="shared" si="47"/>
        <v>0</v>
      </c>
      <c r="AK50" s="188"/>
      <c r="AL50" s="194">
        <f t="shared" si="48"/>
        <v>3</v>
      </c>
      <c r="AM50" s="49">
        <f t="shared" si="49"/>
        <v>0</v>
      </c>
      <c r="AN50" s="50">
        <f t="shared" si="50"/>
        <v>0</v>
      </c>
      <c r="AO50" s="188"/>
      <c r="AP50" s="49">
        <f t="shared" si="51"/>
        <v>0</v>
      </c>
      <c r="AQ50" s="50">
        <f t="shared" si="52"/>
        <v>0</v>
      </c>
      <c r="AR50" s="62"/>
      <c r="AS50" s="49">
        <f t="shared" si="53"/>
        <v>0</v>
      </c>
      <c r="AT50" s="50">
        <f t="shared" si="54"/>
        <v>0</v>
      </c>
      <c r="AU50" s="62"/>
      <c r="AV50" s="49">
        <f t="shared" si="55"/>
        <v>0</v>
      </c>
      <c r="AW50" s="50">
        <f t="shared" si="56"/>
        <v>0</v>
      </c>
      <c r="AX50" s="62"/>
      <c r="AY50" s="49">
        <f t="shared" si="57"/>
        <v>0</v>
      </c>
      <c r="AZ50" s="50">
        <f t="shared" si="58"/>
        <v>0</v>
      </c>
      <c r="BA50" s="62"/>
      <c r="BB50" s="49">
        <f t="shared" si="59"/>
        <v>0</v>
      </c>
      <c r="BC50" s="50">
        <f t="shared" si="60"/>
        <v>0</v>
      </c>
      <c r="BD50" s="51">
        <f t="shared" ref="BD50:BD53" si="94">+AJ50+AN50+AQ50+AT50+AW50+AZ50+BC50</f>
        <v>0</v>
      </c>
    </row>
    <row r="51" spans="1:56" hidden="1">
      <c r="A51" s="32"/>
      <c r="B51" s="61"/>
      <c r="C51" s="33"/>
      <c r="D51" s="34"/>
      <c r="E51" s="35"/>
      <c r="F51" s="36"/>
      <c r="G51" s="73"/>
      <c r="H51" s="72"/>
      <c r="I51" s="74">
        <f>IF(H51=Tablas!$B$5,Tablas!$C$5,VLOOKUP(H51,Tablas!$B$5:$D$40,2,FALSE))</f>
        <v>1</v>
      </c>
      <c r="J51" s="71">
        <f>IF(I51=0,"",VLOOKUP(I51,Tablas!$C$5:$D$40,2,FALSE))</f>
        <v>0</v>
      </c>
      <c r="K51" s="37" t="str">
        <f t="shared" si="86"/>
        <v>0</v>
      </c>
      <c r="L51" s="38">
        <f t="shared" si="71"/>
        <v>0</v>
      </c>
      <c r="M51" s="38">
        <f t="shared" si="72"/>
        <v>0</v>
      </c>
      <c r="N51" s="38">
        <f t="shared" si="73"/>
        <v>0</v>
      </c>
      <c r="O51" s="38">
        <f t="shared" si="74"/>
        <v>0</v>
      </c>
      <c r="P51" s="38">
        <f t="shared" si="75"/>
        <v>0</v>
      </c>
      <c r="Q51" s="39">
        <v>1</v>
      </c>
      <c r="R51" s="40">
        <f t="shared" si="36"/>
        <v>0</v>
      </c>
      <c r="S51" s="39">
        <v>1</v>
      </c>
      <c r="T51" s="41">
        <f t="shared" si="37"/>
        <v>0</v>
      </c>
      <c r="U51" s="42">
        <f t="shared" si="87"/>
        <v>0</v>
      </c>
      <c r="V51" s="43">
        <f t="shared" si="88"/>
        <v>0</v>
      </c>
      <c r="W51" s="193">
        <f t="shared" si="32"/>
        <v>11.25</v>
      </c>
      <c r="X51" s="44">
        <f t="shared" si="89"/>
        <v>0</v>
      </c>
      <c r="Y51" s="45">
        <f t="shared" si="90"/>
        <v>0</v>
      </c>
      <c r="Z51" s="46" t="s">
        <v>0</v>
      </c>
      <c r="AA51" s="39">
        <v>1</v>
      </c>
      <c r="AB51" s="47">
        <f t="shared" si="91"/>
        <v>0</v>
      </c>
      <c r="AC51" s="39">
        <v>1</v>
      </c>
      <c r="AD51" s="47">
        <f t="shared" si="92"/>
        <v>0</v>
      </c>
      <c r="AE51" s="39">
        <v>1</v>
      </c>
      <c r="AF51" s="47">
        <f t="shared" si="93"/>
        <v>0</v>
      </c>
      <c r="AG51" s="188"/>
      <c r="AH51" s="194">
        <f t="shared" si="45"/>
        <v>3</v>
      </c>
      <c r="AI51" s="49">
        <f t="shared" si="46"/>
        <v>0</v>
      </c>
      <c r="AJ51" s="50">
        <f t="shared" si="47"/>
        <v>0</v>
      </c>
      <c r="AK51" s="188"/>
      <c r="AL51" s="194">
        <f t="shared" si="48"/>
        <v>3</v>
      </c>
      <c r="AM51" s="49">
        <f t="shared" si="49"/>
        <v>0</v>
      </c>
      <c r="AN51" s="50">
        <f t="shared" si="50"/>
        <v>0</v>
      </c>
      <c r="AO51" s="188"/>
      <c r="AP51" s="49">
        <f t="shared" si="51"/>
        <v>0</v>
      </c>
      <c r="AQ51" s="50">
        <f t="shared" si="52"/>
        <v>0</v>
      </c>
      <c r="AR51" s="62"/>
      <c r="AS51" s="49">
        <f t="shared" si="53"/>
        <v>0</v>
      </c>
      <c r="AT51" s="50">
        <f t="shared" si="54"/>
        <v>0</v>
      </c>
      <c r="AU51" s="62"/>
      <c r="AV51" s="49">
        <f t="shared" si="55"/>
        <v>0</v>
      </c>
      <c r="AW51" s="50">
        <f t="shared" si="56"/>
        <v>0</v>
      </c>
      <c r="AX51" s="62"/>
      <c r="AY51" s="49">
        <f t="shared" si="57"/>
        <v>0</v>
      </c>
      <c r="AZ51" s="50">
        <f t="shared" si="58"/>
        <v>0</v>
      </c>
      <c r="BA51" s="62"/>
      <c r="BB51" s="49">
        <f t="shared" si="59"/>
        <v>0</v>
      </c>
      <c r="BC51" s="50">
        <f t="shared" si="60"/>
        <v>0</v>
      </c>
      <c r="BD51" s="51">
        <f t="shared" si="94"/>
        <v>0</v>
      </c>
    </row>
    <row r="52" spans="1:56" hidden="1">
      <c r="A52" s="32"/>
      <c r="B52" s="61"/>
      <c r="C52" s="33"/>
      <c r="D52" s="34"/>
      <c r="E52" s="35"/>
      <c r="F52" s="36"/>
      <c r="G52" s="73"/>
      <c r="H52" s="72"/>
      <c r="I52" s="74">
        <f>IF(H52=Tablas!$B$5,Tablas!$C$5,VLOOKUP(H52,Tablas!$B$5:$D$40,2,FALSE))</f>
        <v>1</v>
      </c>
      <c r="J52" s="71">
        <f>IF(I52=0,"",VLOOKUP(I52,Tablas!$C$5:$D$40,2,FALSE))</f>
        <v>0</v>
      </c>
      <c r="K52" s="37" t="str">
        <f t="shared" si="86"/>
        <v>0</v>
      </c>
      <c r="L52" s="38">
        <f t="shared" si="71"/>
        <v>0</v>
      </c>
      <c r="M52" s="38">
        <f t="shared" si="72"/>
        <v>0</v>
      </c>
      <c r="N52" s="38">
        <f t="shared" si="73"/>
        <v>0</v>
      </c>
      <c r="O52" s="38">
        <f t="shared" si="74"/>
        <v>0</v>
      </c>
      <c r="P52" s="38">
        <f t="shared" si="75"/>
        <v>0</v>
      </c>
      <c r="Q52" s="39">
        <v>1</v>
      </c>
      <c r="R52" s="40">
        <f t="shared" si="36"/>
        <v>0</v>
      </c>
      <c r="S52" s="39">
        <v>1</v>
      </c>
      <c r="T52" s="41">
        <f t="shared" si="37"/>
        <v>0</v>
      </c>
      <c r="U52" s="42">
        <f t="shared" si="87"/>
        <v>0</v>
      </c>
      <c r="V52" s="43">
        <f t="shared" si="88"/>
        <v>0</v>
      </c>
      <c r="W52" s="193">
        <f t="shared" si="32"/>
        <v>11.25</v>
      </c>
      <c r="X52" s="44">
        <f t="shared" si="89"/>
        <v>0</v>
      </c>
      <c r="Y52" s="45">
        <f t="shared" si="90"/>
        <v>0</v>
      </c>
      <c r="Z52" s="46" t="s">
        <v>0</v>
      </c>
      <c r="AA52" s="39">
        <v>1</v>
      </c>
      <c r="AB52" s="47">
        <f t="shared" si="91"/>
        <v>0</v>
      </c>
      <c r="AC52" s="39">
        <v>1</v>
      </c>
      <c r="AD52" s="47">
        <f t="shared" si="92"/>
        <v>0</v>
      </c>
      <c r="AE52" s="39">
        <v>1</v>
      </c>
      <c r="AF52" s="47">
        <f t="shared" si="93"/>
        <v>0</v>
      </c>
      <c r="AG52" s="188"/>
      <c r="AH52" s="194">
        <f t="shared" si="45"/>
        <v>3</v>
      </c>
      <c r="AI52" s="49">
        <f t="shared" si="46"/>
        <v>0</v>
      </c>
      <c r="AJ52" s="50">
        <f t="shared" si="47"/>
        <v>0</v>
      </c>
      <c r="AK52" s="188"/>
      <c r="AL52" s="194">
        <f t="shared" si="48"/>
        <v>3</v>
      </c>
      <c r="AM52" s="49">
        <f t="shared" si="49"/>
        <v>0</v>
      </c>
      <c r="AN52" s="50">
        <f t="shared" si="50"/>
        <v>0</v>
      </c>
      <c r="AO52" s="188"/>
      <c r="AP52" s="49">
        <f t="shared" si="51"/>
        <v>0</v>
      </c>
      <c r="AQ52" s="50">
        <f t="shared" si="52"/>
        <v>0</v>
      </c>
      <c r="AR52" s="62"/>
      <c r="AS52" s="49">
        <f t="shared" si="53"/>
        <v>0</v>
      </c>
      <c r="AT52" s="50">
        <f t="shared" si="54"/>
        <v>0</v>
      </c>
      <c r="AU52" s="62"/>
      <c r="AV52" s="49">
        <f t="shared" si="55"/>
        <v>0</v>
      </c>
      <c r="AW52" s="50">
        <f t="shared" si="56"/>
        <v>0</v>
      </c>
      <c r="AX52" s="62"/>
      <c r="AY52" s="49">
        <f t="shared" si="57"/>
        <v>0</v>
      </c>
      <c r="AZ52" s="50">
        <f t="shared" si="58"/>
        <v>0</v>
      </c>
      <c r="BA52" s="62"/>
      <c r="BB52" s="49">
        <f t="shared" si="59"/>
        <v>0</v>
      </c>
      <c r="BC52" s="50">
        <f t="shared" si="60"/>
        <v>0</v>
      </c>
      <c r="BD52" s="51">
        <f t="shared" si="94"/>
        <v>0</v>
      </c>
    </row>
    <row r="53" spans="1:56" hidden="1">
      <c r="A53" s="32"/>
      <c r="B53" s="61"/>
      <c r="C53" s="33"/>
      <c r="D53" s="34"/>
      <c r="E53" s="35"/>
      <c r="F53" s="36"/>
      <c r="G53" s="73"/>
      <c r="H53" s="72"/>
      <c r="I53" s="74">
        <f>IF(H53=Tablas!$B$5,Tablas!$C$5,VLOOKUP(H53,Tablas!$B$5:$D$40,2,FALSE))</f>
        <v>1</v>
      </c>
      <c r="J53" s="71">
        <f>IF(I53=0,"",VLOOKUP(I53,Tablas!$C$5:$D$40,2,FALSE))</f>
        <v>0</v>
      </c>
      <c r="K53" s="37" t="str">
        <f t="shared" si="86"/>
        <v>0</v>
      </c>
      <c r="L53" s="38">
        <f t="shared" si="71"/>
        <v>0</v>
      </c>
      <c r="M53" s="38">
        <f t="shared" si="72"/>
        <v>0</v>
      </c>
      <c r="N53" s="38">
        <f t="shared" si="73"/>
        <v>0</v>
      </c>
      <c r="O53" s="38">
        <f t="shared" si="74"/>
        <v>0</v>
      </c>
      <c r="P53" s="38">
        <f t="shared" si="75"/>
        <v>0</v>
      </c>
      <c r="Q53" s="39">
        <v>1</v>
      </c>
      <c r="R53" s="40">
        <f t="shared" si="36"/>
        <v>0</v>
      </c>
      <c r="S53" s="39">
        <v>1</v>
      </c>
      <c r="T53" s="41">
        <f t="shared" si="37"/>
        <v>0</v>
      </c>
      <c r="U53" s="42">
        <f t="shared" si="87"/>
        <v>0</v>
      </c>
      <c r="V53" s="43">
        <f t="shared" si="88"/>
        <v>0</v>
      </c>
      <c r="W53" s="193">
        <f t="shared" si="32"/>
        <v>11.25</v>
      </c>
      <c r="X53" s="44">
        <f t="shared" si="89"/>
        <v>0</v>
      </c>
      <c r="Y53" s="45">
        <f t="shared" si="90"/>
        <v>0</v>
      </c>
      <c r="Z53" s="46" t="s">
        <v>0</v>
      </c>
      <c r="AA53" s="39">
        <v>1</v>
      </c>
      <c r="AB53" s="47">
        <f t="shared" si="91"/>
        <v>0</v>
      </c>
      <c r="AC53" s="39">
        <v>1</v>
      </c>
      <c r="AD53" s="47">
        <f t="shared" si="92"/>
        <v>0</v>
      </c>
      <c r="AE53" s="39">
        <v>1</v>
      </c>
      <c r="AF53" s="47">
        <f t="shared" si="93"/>
        <v>0</v>
      </c>
      <c r="AG53" s="188"/>
      <c r="AH53" s="194">
        <f t="shared" si="45"/>
        <v>3</v>
      </c>
      <c r="AI53" s="49">
        <f t="shared" si="46"/>
        <v>0</v>
      </c>
      <c r="AJ53" s="50">
        <f t="shared" si="47"/>
        <v>0</v>
      </c>
      <c r="AK53" s="188"/>
      <c r="AL53" s="194">
        <f t="shared" si="48"/>
        <v>3</v>
      </c>
      <c r="AM53" s="49">
        <f t="shared" si="49"/>
        <v>0</v>
      </c>
      <c r="AN53" s="50">
        <f t="shared" si="50"/>
        <v>0</v>
      </c>
      <c r="AO53" s="188"/>
      <c r="AP53" s="49">
        <f t="shared" si="51"/>
        <v>0</v>
      </c>
      <c r="AQ53" s="50">
        <f t="shared" si="52"/>
        <v>0</v>
      </c>
      <c r="AR53" s="62"/>
      <c r="AS53" s="49">
        <f t="shared" si="53"/>
        <v>0</v>
      </c>
      <c r="AT53" s="50">
        <f t="shared" si="54"/>
        <v>0</v>
      </c>
      <c r="AU53" s="62"/>
      <c r="AV53" s="49">
        <f t="shared" si="55"/>
        <v>0</v>
      </c>
      <c r="AW53" s="50">
        <f t="shared" si="56"/>
        <v>0</v>
      </c>
      <c r="AX53" s="62"/>
      <c r="AY53" s="49">
        <f t="shared" si="57"/>
        <v>0</v>
      </c>
      <c r="AZ53" s="50">
        <f t="shared" si="58"/>
        <v>0</v>
      </c>
      <c r="BA53" s="62"/>
      <c r="BB53" s="49">
        <f t="shared" si="59"/>
        <v>0</v>
      </c>
      <c r="BC53" s="50">
        <f t="shared" si="60"/>
        <v>0</v>
      </c>
      <c r="BD53" s="51">
        <f t="shared" si="94"/>
        <v>0</v>
      </c>
    </row>
    <row r="54" spans="1:56" ht="15.75" thickBot="1">
      <c r="A54" s="3"/>
      <c r="B54" s="6"/>
      <c r="C54" s="6"/>
      <c r="D54" s="6"/>
      <c r="E54" s="6"/>
      <c r="F54" s="264">
        <f>SUM(F8:F53)</f>
        <v>655.7</v>
      </c>
      <c r="K54" s="52">
        <f t="shared" ref="K54:P54" si="95">SUM(K8:K53)</f>
        <v>0</v>
      </c>
      <c r="L54" s="52">
        <f t="shared" si="95"/>
        <v>0</v>
      </c>
      <c r="M54" s="52">
        <f t="shared" si="95"/>
        <v>0</v>
      </c>
      <c r="N54" s="52">
        <f t="shared" si="95"/>
        <v>0</v>
      </c>
      <c r="O54" s="52">
        <f t="shared" si="95"/>
        <v>0</v>
      </c>
      <c r="P54" s="52">
        <f t="shared" si="95"/>
        <v>0</v>
      </c>
      <c r="Q54" s="52"/>
      <c r="R54" s="52">
        <f>SUM(R8:R53)</f>
        <v>0</v>
      </c>
      <c r="S54" s="52"/>
      <c r="T54" s="52">
        <f>SUM(T8:T53)</f>
        <v>0</v>
      </c>
      <c r="U54" s="52">
        <f>SUM(U8:U53)</f>
        <v>0</v>
      </c>
      <c r="V54" s="52">
        <f>SUM(V8:V53)</f>
        <v>0</v>
      </c>
      <c r="W54" s="52"/>
      <c r="X54" s="52">
        <f>SUM(X8:X53)</f>
        <v>0</v>
      </c>
      <c r="Y54" s="53"/>
      <c r="Z54" s="53"/>
      <c r="AA54" s="53"/>
      <c r="AB54" s="52">
        <f>SUM(AB8:AB53)</f>
        <v>0</v>
      </c>
      <c r="AC54" s="52"/>
      <c r="AD54" s="52">
        <f>SUM(AD8:AD53)</f>
        <v>0</v>
      </c>
      <c r="AE54" s="52"/>
      <c r="AF54" s="52">
        <f>SUM(AF8:AF53)</f>
        <v>0</v>
      </c>
      <c r="AG54" s="54">
        <f>SUM(AG8:AG53)</f>
        <v>0</v>
      </c>
      <c r="AH54" s="54"/>
      <c r="AI54" s="54"/>
      <c r="AJ54" s="55">
        <f>SUM(AJ8:AJ53)</f>
        <v>0</v>
      </c>
      <c r="AK54" s="54">
        <f>SUM(AK8:AK53)</f>
        <v>20</v>
      </c>
      <c r="AL54" s="54"/>
      <c r="AM54" s="54"/>
      <c r="AN54" s="55">
        <f>SUM(AN8:AN53)</f>
        <v>0</v>
      </c>
      <c r="AO54" s="54">
        <f>SUM(AO8:AO53)</f>
        <v>283</v>
      </c>
      <c r="AP54" s="54"/>
      <c r="AQ54" s="55">
        <f>SUM(AQ8:AQ53)</f>
        <v>0</v>
      </c>
      <c r="AR54" s="54">
        <f>SUM(AR8:AR53)</f>
        <v>13.012499999999999</v>
      </c>
      <c r="AS54" s="54"/>
      <c r="AT54" s="55">
        <f>SUM(AT8:AT53)</f>
        <v>0</v>
      </c>
      <c r="AU54" s="54">
        <f>SUM(AU8:AU53)</f>
        <v>0</v>
      </c>
      <c r="AV54" s="54"/>
      <c r="AW54" s="55">
        <f>SUM(AW8:AW53)</f>
        <v>0</v>
      </c>
      <c r="AX54" s="54">
        <f>SUM(AX8:AX53)</f>
        <v>187.2</v>
      </c>
      <c r="AY54" s="54"/>
      <c r="AZ54" s="55">
        <f>SUM(AZ8:AZ53)</f>
        <v>0</v>
      </c>
      <c r="BA54" s="54">
        <f>SUM(BA8:BA53)</f>
        <v>10</v>
      </c>
      <c r="BB54" s="54"/>
      <c r="BC54" s="55">
        <f>SUM(BC8:BC53)</f>
        <v>0</v>
      </c>
      <c r="BD54" s="52">
        <f>SUM(BD8:BD53)</f>
        <v>0</v>
      </c>
    </row>
    <row r="55" spans="1:56" ht="15.75" hidden="1" thickBot="1">
      <c r="AB55" s="289">
        <f>SUM(AB54:AF54)</f>
        <v>0</v>
      </c>
      <c r="AC55" s="290"/>
      <c r="AD55" s="290"/>
      <c r="AE55" s="290"/>
      <c r="AF55" s="291"/>
      <c r="AG55" s="292">
        <f>+AJ54/4.345</f>
        <v>0</v>
      </c>
      <c r="AH55" s="292"/>
      <c r="AI55" s="292"/>
      <c r="AJ55" s="292"/>
      <c r="AK55" s="292">
        <f>+AN54/4.345</f>
        <v>0</v>
      </c>
      <c r="AL55" s="292"/>
      <c r="AM55" s="292"/>
      <c r="AN55" s="292"/>
      <c r="AO55" s="292">
        <f>+AQ54/4.345</f>
        <v>0</v>
      </c>
      <c r="AP55" s="292"/>
      <c r="AQ55" s="292"/>
      <c r="AR55" s="292">
        <f>+AT54/4.345</f>
        <v>0</v>
      </c>
      <c r="AS55" s="292"/>
      <c r="AT55" s="292"/>
      <c r="AU55" s="292">
        <f>+AW54/4.345</f>
        <v>0</v>
      </c>
      <c r="AV55" s="292"/>
      <c r="AW55" s="292"/>
      <c r="AX55" s="292">
        <f>+AZ54/4.345</f>
        <v>0</v>
      </c>
      <c r="AY55" s="292"/>
      <c r="AZ55" s="292"/>
      <c r="BA55" s="292">
        <f>+BC54/4.345</f>
        <v>0</v>
      </c>
      <c r="BB55" s="292"/>
      <c r="BC55" s="292"/>
      <c r="BD55" s="284" t="s">
        <v>4</v>
      </c>
    </row>
    <row r="56" spans="1:56" ht="16.5" thickTop="1" thickBot="1">
      <c r="AG56" s="286" t="s">
        <v>3</v>
      </c>
      <c r="AH56" s="286"/>
      <c r="AI56" s="286"/>
      <c r="AJ56" s="286"/>
      <c r="AK56" s="286"/>
      <c r="AL56" s="286"/>
      <c r="AM56" s="286"/>
      <c r="AN56" s="286"/>
      <c r="AO56" s="286"/>
      <c r="AP56" s="286"/>
      <c r="AQ56" s="286"/>
      <c r="AR56" s="286"/>
      <c r="AS56" s="286"/>
      <c r="AT56" s="286"/>
      <c r="AU56" s="286"/>
      <c r="AV56" s="286"/>
      <c r="AW56" s="286"/>
      <c r="AX56" s="286"/>
      <c r="AY56" s="286"/>
      <c r="AZ56" s="286"/>
      <c r="BA56" s="286"/>
      <c r="BB56" s="286"/>
      <c r="BC56" s="287"/>
      <c r="BD56" s="285"/>
    </row>
    <row r="58" spans="1:56">
      <c r="G58" s="56"/>
      <c r="H58" s="56"/>
      <c r="I58" s="56"/>
      <c r="J58" s="56"/>
    </row>
  </sheetData>
  <sheetProtection algorithmName="SHA-512" hashValue="6UDLILs4PDojbVMIEWQGqjMmbCc6oe0xl4ff3r4jSJAmn13S1z5wCQhxNACunleq1c5EXaKoJYgh3fCxaMFqUQ==" saltValue="TXB8GPBWeSj/LHLIVzROZg==" spinCount="100000" sheet="1" selectLockedCells="1" autoFilter="0"/>
  <autoFilter ref="B7:BD55">
    <filterColumn colId="4">
      <customFilters>
        <customFilter operator="notEqual" val=" "/>
      </customFilters>
    </filterColumn>
  </autoFilter>
  <mergeCells count="48">
    <mergeCell ref="B1:C1"/>
    <mergeCell ref="B3:D3"/>
    <mergeCell ref="AG3:AJ3"/>
    <mergeCell ref="AK3:AN3"/>
    <mergeCell ref="AO3:AQ3"/>
    <mergeCell ref="AC6:AD6"/>
    <mergeCell ref="AE6:AF6"/>
    <mergeCell ref="AU3:AW3"/>
    <mergeCell ref="AX3:AZ3"/>
    <mergeCell ref="BA3:BC3"/>
    <mergeCell ref="AG4:AG5"/>
    <mergeCell ref="AI4:AI5"/>
    <mergeCell ref="AJ4:AJ5"/>
    <mergeCell ref="AK4:AK5"/>
    <mergeCell ref="AM4:AM5"/>
    <mergeCell ref="AP4:AP5"/>
    <mergeCell ref="AQ4:AQ5"/>
    <mergeCell ref="AN4:AN5"/>
    <mergeCell ref="AO4:AO5"/>
    <mergeCell ref="AH4:AH5"/>
    <mergeCell ref="AL4:AL5"/>
    <mergeCell ref="AX55:AZ55"/>
    <mergeCell ref="BA55:BC55"/>
    <mergeCell ref="AR4:AR5"/>
    <mergeCell ref="AS4:AS5"/>
    <mergeCell ref="AT4:AT5"/>
    <mergeCell ref="BB4:BB5"/>
    <mergeCell ref="BC4:BC5"/>
    <mergeCell ref="AY4:AY5"/>
    <mergeCell ref="AZ4:AZ5"/>
    <mergeCell ref="BA4:BA5"/>
    <mergeCell ref="AX4:AX5"/>
    <mergeCell ref="BD55:BD56"/>
    <mergeCell ref="AG56:BC56"/>
    <mergeCell ref="P1:AB1"/>
    <mergeCell ref="AB55:AF55"/>
    <mergeCell ref="AG55:AJ55"/>
    <mergeCell ref="AK55:AN55"/>
    <mergeCell ref="AO55:AQ55"/>
    <mergeCell ref="AR55:AT55"/>
    <mergeCell ref="AU55:AW55"/>
    <mergeCell ref="AR3:AT3"/>
    <mergeCell ref="BD4:BD5"/>
    <mergeCell ref="Y5:AF5"/>
    <mergeCell ref="AA6:AB6"/>
    <mergeCell ref="AV4:AV5"/>
    <mergeCell ref="AW4:AW5"/>
    <mergeCell ref="AU4:AU5"/>
  </mergeCells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H8:H53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 filterMode="1">
    <pageSetUpPr fitToPage="1"/>
  </sheetPr>
  <dimension ref="A1:BA95"/>
  <sheetViews>
    <sheetView workbookViewId="0">
      <pane xSplit="6" ySplit="7" topLeftCell="G70" activePane="bottomRight" state="frozen"/>
      <selection sqref="A1:AE1"/>
      <selection pane="topRight" sqref="A1:AE1"/>
      <selection pane="bottomLeft" sqref="A1:AE1"/>
      <selection pane="bottomRight" activeCell="G8" sqref="G8:G89"/>
    </sheetView>
  </sheetViews>
  <sheetFormatPr defaultColWidth="11.42578125" defaultRowHeight="15"/>
  <cols>
    <col min="1" max="1" width="3" style="2" bestFit="1" customWidth="1"/>
    <col min="2" max="2" width="23" style="2" customWidth="1"/>
    <col min="3" max="3" width="11.5703125" style="2" customWidth="1"/>
    <col min="4" max="4" width="19.28515625" style="2" customWidth="1"/>
    <col min="5" max="5" width="13.5703125" style="2" customWidth="1"/>
    <col min="6" max="6" width="8.5703125" style="2" bestFit="1" customWidth="1"/>
    <col min="7" max="8" width="9.42578125" style="2" bestFit="1" customWidth="1"/>
    <col min="9" max="9" width="2" style="2" hidden="1" customWidth="1"/>
    <col min="10" max="10" width="3.5703125" style="2" hidden="1" customWidth="1"/>
    <col min="11" max="11" width="6.5703125" style="2" bestFit="1" customWidth="1"/>
    <col min="12" max="12" width="6.28515625" style="2" bestFit="1" customWidth="1"/>
    <col min="13" max="13" width="7.140625" style="2" bestFit="1" customWidth="1"/>
    <col min="14" max="14" width="8.140625" style="2" bestFit="1" customWidth="1"/>
    <col min="15" max="15" width="5.7109375" style="2" bestFit="1" customWidth="1"/>
    <col min="16" max="16" width="7.85546875" style="2" bestFit="1" customWidth="1"/>
    <col min="17" max="17" width="4.85546875" style="2" bestFit="1" customWidth="1"/>
    <col min="18" max="18" width="7.5703125" style="2" bestFit="1" customWidth="1"/>
    <col min="19" max="19" width="4.85546875" style="2" bestFit="1" customWidth="1"/>
    <col min="20" max="20" width="7.85546875" style="2" bestFit="1" customWidth="1"/>
    <col min="21" max="21" width="7.7109375" style="2" bestFit="1" customWidth="1"/>
    <col min="22" max="22" width="6.42578125" style="2" bestFit="1" customWidth="1"/>
    <col min="23" max="23" width="9" style="2" bestFit="1" customWidth="1"/>
    <col min="24" max="24" width="3.85546875" style="2" bestFit="1" customWidth="1"/>
    <col min="25" max="25" width="3.5703125" style="2" customWidth="1"/>
    <col min="26" max="26" width="4.85546875" style="2" bestFit="1" customWidth="1"/>
    <col min="27" max="27" width="6.28515625" style="2" bestFit="1" customWidth="1"/>
    <col min="28" max="28" width="4.85546875" style="2" bestFit="1" customWidth="1"/>
    <col min="29" max="29" width="5.5703125" style="2" bestFit="1" customWidth="1"/>
    <col min="30" max="30" width="4.85546875" style="2" bestFit="1" customWidth="1"/>
    <col min="31" max="31" width="5.5703125" style="2" bestFit="1" customWidth="1"/>
    <col min="32" max="32" width="8.7109375" style="2" customWidth="1"/>
    <col min="33" max="33" width="5.140625" style="2" bestFit="1" customWidth="1"/>
    <col min="34" max="34" width="8.28515625" style="2" bestFit="1" customWidth="1"/>
    <col min="35" max="35" width="6.85546875" style="2" customWidth="1"/>
    <col min="36" max="36" width="5.140625" style="2" bestFit="1" customWidth="1"/>
    <col min="37" max="37" width="8.28515625" style="2" bestFit="1" customWidth="1"/>
    <col min="38" max="38" width="8.42578125" style="2" customWidth="1"/>
    <col min="39" max="39" width="5.140625" style="2" bestFit="1" customWidth="1"/>
    <col min="40" max="40" width="8.28515625" style="2" bestFit="1" customWidth="1"/>
    <col min="41" max="41" width="7.28515625" style="2" customWidth="1"/>
    <col min="42" max="42" width="5.140625" style="2" bestFit="1" customWidth="1"/>
    <col min="43" max="43" width="8.28515625" style="2" bestFit="1" customWidth="1"/>
    <col min="44" max="44" width="3.85546875" style="2" hidden="1" customWidth="1"/>
    <col min="45" max="45" width="4.7109375" style="2" hidden="1" customWidth="1"/>
    <col min="46" max="46" width="8.28515625" style="2" hidden="1" customWidth="1"/>
    <col min="47" max="47" width="9.5703125" style="2" customWidth="1"/>
    <col min="48" max="48" width="5.140625" style="2" bestFit="1" customWidth="1"/>
    <col min="49" max="49" width="8.28515625" style="2" bestFit="1" customWidth="1"/>
    <col min="50" max="50" width="8.28515625" style="2" customWidth="1"/>
    <col min="51" max="51" width="5.140625" style="2" bestFit="1" customWidth="1"/>
    <col min="52" max="52" width="8.28515625" style="2" bestFit="1" customWidth="1"/>
    <col min="53" max="53" width="13" style="2" bestFit="1" customWidth="1"/>
    <col min="54" max="16384" width="11.42578125" style="2"/>
  </cols>
  <sheetData>
    <row r="1" spans="1:53" ht="34.5" thickBot="1">
      <c r="A1" s="7"/>
      <c r="B1" s="274" t="s">
        <v>21</v>
      </c>
      <c r="C1" s="274"/>
      <c r="E1" s="8" t="str">
        <f>+'2'!E1</f>
        <v>Ajuntament de Matadepera</v>
      </c>
      <c r="F1" s="9"/>
      <c r="G1" s="9"/>
      <c r="H1" s="9"/>
      <c r="I1" s="9"/>
      <c r="J1" s="9"/>
      <c r="K1" s="9"/>
      <c r="L1" s="9"/>
      <c r="M1" s="10"/>
      <c r="N1" s="9"/>
      <c r="O1" s="9"/>
      <c r="P1" s="288" t="str">
        <f>+'Resumen Estudio'!D22</f>
        <v>Casal de Cultura</v>
      </c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11"/>
      <c r="AC1" s="11"/>
      <c r="AD1" s="11"/>
      <c r="AE1" s="11"/>
      <c r="AF1" s="57"/>
      <c r="AG1" s="57"/>
      <c r="AH1" s="58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53" ht="15.75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3"/>
      <c r="X2" s="13"/>
      <c r="Y2" s="13"/>
      <c r="Z2" s="13"/>
      <c r="AA2" s="13"/>
      <c r="AB2" s="13"/>
      <c r="AC2" s="13"/>
      <c r="AD2" s="13"/>
      <c r="AE2" s="13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</row>
    <row r="3" spans="1:53" ht="30.75" customHeight="1" thickBot="1">
      <c r="A3" s="7"/>
      <c r="B3" s="309" t="str">
        <f>+'2'!B3:D3</f>
        <v>Annex 4</v>
      </c>
      <c r="C3" s="309"/>
      <c r="D3" s="30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59" t="s">
        <v>12</v>
      </c>
      <c r="X3" s="13"/>
      <c r="Y3" s="13"/>
      <c r="Z3" s="13"/>
      <c r="AA3" s="13"/>
      <c r="AB3" s="13"/>
      <c r="AC3" s="13"/>
      <c r="AD3" s="13"/>
      <c r="AE3" s="13"/>
      <c r="AF3" s="293" t="str">
        <f>+'1'!AG3</f>
        <v>Vidres interiors</v>
      </c>
      <c r="AG3" s="293"/>
      <c r="AH3" s="293"/>
      <c r="AI3" s="293" t="str">
        <f>+'1'!AK3</f>
        <v>Vidres perimetre</v>
      </c>
      <c r="AJ3" s="293"/>
      <c r="AK3" s="293"/>
      <c r="AL3" s="293" t="str">
        <f>+'1'!AO3</f>
        <v>Punts de llum i difusors d'aire</v>
      </c>
      <c r="AM3" s="293"/>
      <c r="AN3" s="293"/>
      <c r="AO3" s="293" t="str">
        <f>+'1'!AR3</f>
        <v>Neteja de cadires i moquetes</v>
      </c>
      <c r="AP3" s="293"/>
      <c r="AQ3" s="293"/>
      <c r="AR3" s="293" t="str">
        <f>+'1'!AU3</f>
        <v>Neteja de Sostres</v>
      </c>
      <c r="AS3" s="293"/>
      <c r="AT3" s="293"/>
      <c r="AU3" s="293" t="str">
        <f>+'1'!AX3</f>
        <v>Tractament de Terres</v>
      </c>
      <c r="AV3" s="293"/>
      <c r="AW3" s="293"/>
      <c r="AX3" s="293" t="str">
        <f>+'1'!BA3</f>
        <v>Neteja de Persianes</v>
      </c>
      <c r="AY3" s="293"/>
      <c r="AZ3" s="293"/>
      <c r="BA3" s="19" t="s">
        <v>4</v>
      </c>
    </row>
    <row r="4" spans="1:53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+L91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160">
        <f>+'Resumen Estudio'!H22</f>
        <v>11.5</v>
      </c>
      <c r="X4" s="23"/>
      <c r="Y4" s="23"/>
      <c r="Z4" s="23"/>
      <c r="AA4" s="23"/>
      <c r="AB4" s="23"/>
      <c r="AC4" s="23"/>
      <c r="AD4" s="23"/>
      <c r="AE4" s="23"/>
      <c r="AF4" s="304" t="s">
        <v>6</v>
      </c>
      <c r="AG4" s="302">
        <f>+'1'!AI4:AI5</f>
        <v>3</v>
      </c>
      <c r="AH4" s="303">
        <f>+'1'!AJ4:AJ5</f>
        <v>0</v>
      </c>
      <c r="AI4" s="304" t="s">
        <v>6</v>
      </c>
      <c r="AJ4" s="302">
        <f>+'1'!AM4:AM5</f>
        <v>3</v>
      </c>
      <c r="AK4" s="303">
        <f>+'1'!AN4:AN5</f>
        <v>0</v>
      </c>
      <c r="AL4" s="304" t="s">
        <v>6</v>
      </c>
      <c r="AM4" s="302">
        <f>+'1'!AP4:AP5</f>
        <v>1</v>
      </c>
      <c r="AN4" s="303">
        <f>+'1'!AQ4:AQ5</f>
        <v>0</v>
      </c>
      <c r="AO4" s="304" t="s">
        <v>6</v>
      </c>
      <c r="AP4" s="302">
        <f>+'1'!AS4:AS5</f>
        <v>1</v>
      </c>
      <c r="AQ4" s="303">
        <f>+'1'!AT4:AT5</f>
        <v>0</v>
      </c>
      <c r="AR4" s="304" t="s">
        <v>6</v>
      </c>
      <c r="AS4" s="302">
        <f>+'1'!AV4:AV5</f>
        <v>1</v>
      </c>
      <c r="AT4" s="303">
        <f>+'1'!AW4:AW5</f>
        <v>50</v>
      </c>
      <c r="AU4" s="304" t="s">
        <v>6</v>
      </c>
      <c r="AV4" s="302">
        <f>+'1'!AY4:AY5</f>
        <v>1</v>
      </c>
      <c r="AW4" s="303">
        <f>+'1'!AZ4:AZ5</f>
        <v>0</v>
      </c>
      <c r="AX4" s="304" t="s">
        <v>6</v>
      </c>
      <c r="AY4" s="302">
        <f>+'1'!BB4:BB5</f>
        <v>1</v>
      </c>
      <c r="AZ4" s="303">
        <f>+'1'!BC4:BC5</f>
        <v>0</v>
      </c>
      <c r="BA4" s="294">
        <f>BA91</f>
        <v>0</v>
      </c>
    </row>
    <row r="5" spans="1:53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296" t="s">
        <v>7</v>
      </c>
      <c r="Y5" s="297"/>
      <c r="Z5" s="298"/>
      <c r="AA5" s="298"/>
      <c r="AB5" s="297"/>
      <c r="AC5" s="297"/>
      <c r="AD5" s="297"/>
      <c r="AE5" s="299"/>
      <c r="AF5" s="304"/>
      <c r="AG5" s="302"/>
      <c r="AH5" s="303"/>
      <c r="AI5" s="304"/>
      <c r="AJ5" s="302"/>
      <c r="AK5" s="303"/>
      <c r="AL5" s="304"/>
      <c r="AM5" s="302"/>
      <c r="AN5" s="303"/>
      <c r="AO5" s="304"/>
      <c r="AP5" s="302"/>
      <c r="AQ5" s="303"/>
      <c r="AR5" s="304"/>
      <c r="AS5" s="302"/>
      <c r="AT5" s="303"/>
      <c r="AU5" s="304"/>
      <c r="AV5" s="302"/>
      <c r="AW5" s="303"/>
      <c r="AX5" s="304"/>
      <c r="AY5" s="302"/>
      <c r="AZ5" s="303"/>
      <c r="BA5" s="295"/>
    </row>
    <row r="6" spans="1:53" ht="30.75" thickBot="1">
      <c r="A6" s="24"/>
      <c r="B6" s="141" t="s">
        <v>22</v>
      </c>
      <c r="C6" s="141" t="s">
        <v>8</v>
      </c>
      <c r="D6" s="141" t="s">
        <v>5</v>
      </c>
      <c r="E6" s="141" t="s">
        <v>23</v>
      </c>
      <c r="F6" s="141" t="s">
        <v>9</v>
      </c>
      <c r="G6" s="141" t="s">
        <v>24</v>
      </c>
      <c r="H6" s="141" t="s">
        <v>25</v>
      </c>
      <c r="I6" s="118"/>
      <c r="J6" s="118"/>
      <c r="K6" s="141" t="s">
        <v>26</v>
      </c>
      <c r="L6" s="141" t="s">
        <v>27</v>
      </c>
      <c r="M6" s="141" t="s">
        <v>28</v>
      </c>
      <c r="N6" s="141" t="s">
        <v>29</v>
      </c>
      <c r="O6" s="141" t="s">
        <v>30</v>
      </c>
      <c r="P6" s="141" t="s">
        <v>31</v>
      </c>
      <c r="Q6" s="141"/>
      <c r="R6" s="141" t="s">
        <v>37</v>
      </c>
      <c r="S6" s="141"/>
      <c r="T6" s="141" t="s">
        <v>38</v>
      </c>
      <c r="U6" s="141" t="s">
        <v>32</v>
      </c>
      <c r="V6" s="141" t="s">
        <v>33</v>
      </c>
      <c r="W6" s="141" t="s">
        <v>34</v>
      </c>
      <c r="X6" s="141" t="s">
        <v>10</v>
      </c>
      <c r="Y6" s="141" t="s">
        <v>35</v>
      </c>
      <c r="Z6" s="322" t="s">
        <v>36</v>
      </c>
      <c r="AA6" s="323"/>
      <c r="AB6" s="324" t="s">
        <v>39</v>
      </c>
      <c r="AC6" s="325"/>
      <c r="AD6" s="324" t="s">
        <v>40</v>
      </c>
      <c r="AE6" s="326"/>
      <c r="AF6" s="25"/>
      <c r="AG6" s="25" t="str">
        <f>+'1'!AI6</f>
        <v>H/V</v>
      </c>
      <c r="AH6" s="25" t="str">
        <f>+'1'!AJ6</f>
        <v>Hores/mes</v>
      </c>
      <c r="AI6" s="25"/>
      <c r="AJ6" s="25" t="str">
        <f>+'1'!AM6</f>
        <v>H/V</v>
      </c>
      <c r="AK6" s="25" t="str">
        <f>+'1'!AN6</f>
        <v>Hores/mes</v>
      </c>
      <c r="AL6" s="25"/>
      <c r="AM6" s="25" t="str">
        <f>+'1'!AP6</f>
        <v>H/V</v>
      </c>
      <c r="AN6" s="25" t="str">
        <f>+'1'!AQ6</f>
        <v>Hores/mes</v>
      </c>
      <c r="AO6" s="25"/>
      <c r="AP6" s="25" t="str">
        <f>+'1'!AS6</f>
        <v>H/V</v>
      </c>
      <c r="AQ6" s="25" t="str">
        <f>+'1'!AT6</f>
        <v>Hores/mes</v>
      </c>
      <c r="AR6" s="25"/>
      <c r="AS6" s="25" t="str">
        <f>+'1'!AV6</f>
        <v>H/V</v>
      </c>
      <c r="AT6" s="25" t="str">
        <f>+'1'!AW6</f>
        <v>Hores/mes</v>
      </c>
      <c r="AU6" s="25"/>
      <c r="AV6" s="25" t="str">
        <f>+'1'!AY6</f>
        <v>H/V</v>
      </c>
      <c r="AW6" s="25" t="str">
        <f>+'1'!AZ6</f>
        <v>Hores/mes</v>
      </c>
      <c r="AX6" s="25"/>
      <c r="AY6" s="25" t="str">
        <f>+'1'!BB6</f>
        <v>H/V</v>
      </c>
      <c r="AZ6" s="25" t="str">
        <f>+'1'!BC6</f>
        <v>Hores/mes</v>
      </c>
      <c r="BA6" s="28" t="s">
        <v>4</v>
      </c>
    </row>
    <row r="7" spans="1:53">
      <c r="A7" s="24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29"/>
      <c r="AG7" s="30"/>
      <c r="AH7" s="31"/>
      <c r="AI7" s="29"/>
      <c r="AJ7" s="30"/>
      <c r="AK7" s="31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60"/>
    </row>
    <row r="8" spans="1:53">
      <c r="A8" s="32">
        <v>19</v>
      </c>
      <c r="B8" s="169" t="s">
        <v>170</v>
      </c>
      <c r="C8" s="170" t="s">
        <v>205</v>
      </c>
      <c r="D8" s="34" t="s">
        <v>325</v>
      </c>
      <c r="E8" s="35" t="s">
        <v>209</v>
      </c>
      <c r="F8" s="36">
        <v>37.85</v>
      </c>
      <c r="G8" s="73"/>
      <c r="H8" s="72" t="s">
        <v>136</v>
      </c>
      <c r="I8" s="74">
        <f>IF(H8=Tablas!$B$5,Tablas!$C$5,VLOOKUP(H8,Tablas!$B$5:$D$40,2,FALSE))</f>
        <v>13</v>
      </c>
      <c r="J8" s="71">
        <f>IF(I8=0,"",VLOOKUP(I8,Tablas!$C$5:$D$40,2,FALSE))</f>
        <v>26.071666666666669</v>
      </c>
      <c r="K8" s="37" t="str">
        <f t="shared" ref="K8" si="1">IF(G8=0,"0",F8/G8)</f>
        <v>0</v>
      </c>
      <c r="L8" s="38">
        <f t="shared" ref="L8:L90" si="2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M8" s="38">
        <f t="shared" ref="M8:M90" si="3">IF($X8=2,$K8,0)+IF($X8=4,$K8,0)+IF($X8=5,$K8,0)+IF($X8=6,$K8,0)+IF($X8=7,$K8,0)+IF($X8=10,$K8*2,0)+IF($X8=12,$K8*2,0)+IF($X8=14,$K8*2,0)+IF($X8=15,$K8*3,0)+IF($X8=21,$K8*3,0)+IF($X8&lt;=1,$K8*$J8/21.75,0)+IF($X8=42,$K8*6,0)+IF($X8=28,$K8*4,0)</f>
        <v>0</v>
      </c>
      <c r="N8" s="38">
        <f t="shared" ref="N8:N90" si="4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O8" s="38">
        <f t="shared" ref="O8:O90" si="5">IF($X8=2,$K8,0)+IF($X8=4,$K8,0)+IF($X8=5,$K8,0)+IF($X8=6,$K8,0)+IF($X8=7,$K8,0)+IF($X8=10,$K8*2,0)+IF($X8=12,$K8*2,0)+IF($X8=14,$K8*2,0)+IF($X8=15,$K8*3,0)+IF($X8=21,$K8*3,0)+IF($X8&lt;=1,$K8*$J8/21.75,0)+IF($X8=42,$K8*6,0)+IF($X8=28,$K8*4,0)</f>
        <v>0</v>
      </c>
      <c r="P8" s="38">
        <f t="shared" ref="P8:P90" si="6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Q8" s="39">
        <v>1</v>
      </c>
      <c r="R8" s="40">
        <f t="shared" ref="R8:R90" si="7">(IF($X8=6,$K8,)+IF($X8=7,$K8,)+IF($X8=12,$K8*2,)+IF($X8=18,$K8*3,)+IF($X8=28,$K8*4,0)+IF($X8=21,$K8*3,)+IF($X8=42,$K8*6,0)+IF($X8=14,$K8*2,))*Q8</f>
        <v>0</v>
      </c>
      <c r="S8" s="39">
        <v>1</v>
      </c>
      <c r="T8" s="41">
        <f t="shared" ref="T8:T90" si="8">(IF($X8=7,$K8,)+IF($X8=21,$K8*3,)+IF($X8=42,$K8*6,0)+IF($X8=28,$K8*4,0)+IF($X8=14,$K8*2,))*S8</f>
        <v>0</v>
      </c>
      <c r="U8" s="42">
        <f t="shared" ref="U8:U90" si="9">SUM(+L8+M8+N8+O8+P8+R8+T8)</f>
        <v>0</v>
      </c>
      <c r="V8" s="43">
        <f t="shared" ref="V8:V90" si="10">+U8*4.345</f>
        <v>0</v>
      </c>
      <c r="W8" s="44">
        <f t="shared" ref="W8:W90" si="11">IF(V8="","",$W$4*V8)</f>
        <v>0</v>
      </c>
      <c r="X8" s="45">
        <f t="shared" ref="X8:X90" si="12">ROUND(J8/4.3452380952381,1)</f>
        <v>6</v>
      </c>
      <c r="Y8" s="46" t="s">
        <v>0</v>
      </c>
      <c r="Z8" s="39">
        <v>1</v>
      </c>
      <c r="AA8" s="47">
        <f t="shared" ref="AA8:AA90" si="13">+IF($Y8="M",$U8,IF($Y8="MT",$U8/2,IF(Y8="MN",$U8/2,IF($Y8="MTN",$U8/3,0))))*Z8</f>
        <v>0</v>
      </c>
      <c r="AB8" s="39">
        <v>1</v>
      </c>
      <c r="AC8" s="47">
        <f t="shared" ref="AC8:AC90" si="14">+IF($Y8="T",$U8,IF($Y8="MT",$U8/2,IF($Y8="TN",$U8/2,IF($Y8="MTN",$U8/3,0))))*AB8</f>
        <v>0</v>
      </c>
      <c r="AD8" s="39">
        <v>1</v>
      </c>
      <c r="AE8" s="47">
        <f t="shared" ref="AE8:AE90" si="15">+IF($Y8="N",$U8,IF($Y8="MN",$U8/2,IF($Y8="TN",$U8/2,IF($Y8="MTN",$U8/3,0))))*AD8</f>
        <v>0</v>
      </c>
      <c r="AF8" s="188"/>
      <c r="AG8" s="49">
        <f t="shared" ref="AG8:AG90" si="16">IF(AH$4=0,0,(AF8/AH$4))</f>
        <v>0</v>
      </c>
      <c r="AH8" s="50">
        <f t="shared" ref="AH8:AH90" si="17">IF(AH$4=0,0,(AG8*AG$4/12))</f>
        <v>0</v>
      </c>
      <c r="AI8" s="188">
        <v>12.82</v>
      </c>
      <c r="AJ8" s="49">
        <f t="shared" ref="AJ8:AJ90" si="18">IF(AK$4=0,0,(AI8/AK$4))</f>
        <v>0</v>
      </c>
      <c r="AK8" s="50">
        <f t="shared" ref="AK8:AK90" si="19">IF(AK$4=0,0,(AJ8*AJ$4/12))</f>
        <v>0</v>
      </c>
      <c r="AL8" s="188">
        <v>37.85</v>
      </c>
      <c r="AM8" s="49">
        <f t="shared" ref="AM8:AM90" si="20">IF(AN$4=0,0,(AL8/AN$4))</f>
        <v>0</v>
      </c>
      <c r="AN8" s="50">
        <f t="shared" ref="AN8:AN90" si="21">IF(AN$4=0,0,(AM8*AM$4/12))</f>
        <v>0</v>
      </c>
      <c r="AO8" s="188"/>
      <c r="AP8" s="49">
        <f t="shared" ref="AP8:AP90" si="22">IF(AQ$4=0,0,(AO8/AQ$4))</f>
        <v>0</v>
      </c>
      <c r="AQ8" s="50">
        <f t="shared" ref="AQ8:AQ90" si="23">IF(AQ$4=0,0,(AP8*AP$4/12))</f>
        <v>0</v>
      </c>
      <c r="AR8" s="188"/>
      <c r="AS8" s="49">
        <f t="shared" ref="AS8:AS90" si="24">IF(AT$4=0,0,(AR8/AT$4))</f>
        <v>0</v>
      </c>
      <c r="AT8" s="50">
        <f t="shared" ref="AT8:AT90" si="25">IF(AT$4=0,0,(AS8*AS$4/12))</f>
        <v>0</v>
      </c>
      <c r="AU8" s="188">
        <v>37.85</v>
      </c>
      <c r="AV8" s="49">
        <f t="shared" ref="AV8:AV90" si="26">IF(AW$4=0,0,(AU8/AW$4))</f>
        <v>0</v>
      </c>
      <c r="AW8" s="50">
        <f t="shared" ref="AW8:AW90" si="27">IF(AW$4=0,0,(AV8*AV$4/12))</f>
        <v>0</v>
      </c>
      <c r="AX8" s="188">
        <v>6.41</v>
      </c>
      <c r="AY8" s="49">
        <f t="shared" ref="AY8:AY90" si="28">IF(AZ$4=0,0,(AX8/AZ$4))</f>
        <v>0</v>
      </c>
      <c r="AZ8" s="50">
        <f t="shared" ref="AZ8:AZ90" si="29">IF(AZ$4=0,0,(AY8*AY$4/12))</f>
        <v>0</v>
      </c>
      <c r="BA8" s="51">
        <f t="shared" ref="BA8:BA90" si="30">+AH8+AK8+AN8+AQ8+AT8+AW8+AZ8</f>
        <v>0</v>
      </c>
    </row>
    <row r="9" spans="1:53">
      <c r="A9" s="32">
        <v>19</v>
      </c>
      <c r="B9" s="169" t="s">
        <v>170</v>
      </c>
      <c r="C9" s="170" t="s">
        <v>205</v>
      </c>
      <c r="D9" s="34" t="s">
        <v>284</v>
      </c>
      <c r="E9" s="35" t="s">
        <v>209</v>
      </c>
      <c r="F9" s="36">
        <v>11.63</v>
      </c>
      <c r="G9" s="73"/>
      <c r="H9" s="72" t="s">
        <v>136</v>
      </c>
      <c r="I9" s="74">
        <f>IF(H9=Tablas!$B$5,Tablas!$C$5,VLOOKUP(H9,Tablas!$B$5:$D$40,2,FALSE))</f>
        <v>13</v>
      </c>
      <c r="J9" s="71">
        <f>IF(I9=0,"",VLOOKUP(I9,Tablas!$C$5:$D$40,2,FALSE))</f>
        <v>26.071666666666669</v>
      </c>
      <c r="K9" s="37" t="str">
        <f t="shared" ref="K9:K72" si="31">IF(G9=0,"0",F9/G9)</f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44">
        <f t="shared" si="11"/>
        <v>0</v>
      </c>
      <c r="X9" s="45">
        <f t="shared" si="12"/>
        <v>6</v>
      </c>
      <c r="Y9" s="46" t="s">
        <v>0</v>
      </c>
      <c r="Z9" s="39">
        <v>1</v>
      </c>
      <c r="AA9" s="47">
        <f t="shared" si="13"/>
        <v>0</v>
      </c>
      <c r="AB9" s="39">
        <v>1</v>
      </c>
      <c r="AC9" s="47">
        <f t="shared" si="14"/>
        <v>0</v>
      </c>
      <c r="AD9" s="39">
        <v>1</v>
      </c>
      <c r="AE9" s="47">
        <f t="shared" si="15"/>
        <v>0</v>
      </c>
      <c r="AF9" s="188"/>
      <c r="AG9" s="49">
        <f t="shared" si="16"/>
        <v>0</v>
      </c>
      <c r="AH9" s="50">
        <f t="shared" si="17"/>
        <v>0</v>
      </c>
      <c r="AI9" s="188">
        <v>1.5</v>
      </c>
      <c r="AJ9" s="49">
        <f t="shared" si="18"/>
        <v>0</v>
      </c>
      <c r="AK9" s="50">
        <f t="shared" si="19"/>
        <v>0</v>
      </c>
      <c r="AL9" s="188">
        <v>11.63</v>
      </c>
      <c r="AM9" s="49">
        <f t="shared" si="20"/>
        <v>0</v>
      </c>
      <c r="AN9" s="50">
        <f t="shared" si="21"/>
        <v>0</v>
      </c>
      <c r="AO9" s="188">
        <v>2.9075000000000002</v>
      </c>
      <c r="AP9" s="49">
        <f t="shared" si="22"/>
        <v>0</v>
      </c>
      <c r="AQ9" s="50">
        <f t="shared" si="23"/>
        <v>0</v>
      </c>
      <c r="AR9" s="188"/>
      <c r="AS9" s="49">
        <f t="shared" si="24"/>
        <v>0</v>
      </c>
      <c r="AT9" s="50">
        <f t="shared" si="25"/>
        <v>0</v>
      </c>
      <c r="AU9" s="188">
        <v>11.63</v>
      </c>
      <c r="AV9" s="49">
        <f t="shared" si="26"/>
        <v>0</v>
      </c>
      <c r="AW9" s="50">
        <f t="shared" si="27"/>
        <v>0</v>
      </c>
      <c r="AX9" s="188">
        <v>0.75</v>
      </c>
      <c r="AY9" s="49">
        <f t="shared" si="28"/>
        <v>0</v>
      </c>
      <c r="AZ9" s="50">
        <f t="shared" si="29"/>
        <v>0</v>
      </c>
      <c r="BA9" s="51">
        <f t="shared" si="30"/>
        <v>0</v>
      </c>
    </row>
    <row r="10" spans="1:53">
      <c r="A10" s="32">
        <v>19</v>
      </c>
      <c r="B10" s="169" t="s">
        <v>170</v>
      </c>
      <c r="C10" s="170" t="s">
        <v>205</v>
      </c>
      <c r="D10" s="34" t="s">
        <v>325</v>
      </c>
      <c r="E10" s="35" t="s">
        <v>209</v>
      </c>
      <c r="F10" s="36">
        <v>25.88</v>
      </c>
      <c r="G10" s="73"/>
      <c r="H10" s="72" t="s">
        <v>136</v>
      </c>
      <c r="I10" s="74">
        <f>IF(H10=Tablas!$B$5,Tablas!$C$5,VLOOKUP(H10,Tablas!$B$5:$D$40,2,FALSE))</f>
        <v>13</v>
      </c>
      <c r="J10" s="71">
        <f>IF(I10=0,"",VLOOKUP(I10,Tablas!$C$5:$D$40,2,FALSE))</f>
        <v>26.071666666666669</v>
      </c>
      <c r="K10" s="37" t="str">
        <f t="shared" si="3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44">
        <f t="shared" si="11"/>
        <v>0</v>
      </c>
      <c r="X10" s="45">
        <f t="shared" si="12"/>
        <v>6</v>
      </c>
      <c r="Y10" s="46" t="s">
        <v>0</v>
      </c>
      <c r="Z10" s="39">
        <v>1</v>
      </c>
      <c r="AA10" s="47">
        <f t="shared" si="13"/>
        <v>0</v>
      </c>
      <c r="AB10" s="39">
        <v>1</v>
      </c>
      <c r="AC10" s="47">
        <f t="shared" si="14"/>
        <v>0</v>
      </c>
      <c r="AD10" s="39">
        <v>1</v>
      </c>
      <c r="AE10" s="47">
        <f t="shared" si="15"/>
        <v>0</v>
      </c>
      <c r="AF10" s="188"/>
      <c r="AG10" s="49">
        <f t="shared" si="16"/>
        <v>0</v>
      </c>
      <c r="AH10" s="50">
        <f t="shared" si="17"/>
        <v>0</v>
      </c>
      <c r="AI10" s="188">
        <v>6.53</v>
      </c>
      <c r="AJ10" s="49">
        <f t="shared" si="18"/>
        <v>0</v>
      </c>
      <c r="AK10" s="50">
        <f t="shared" si="19"/>
        <v>0</v>
      </c>
      <c r="AL10" s="188">
        <v>25.88</v>
      </c>
      <c r="AM10" s="49">
        <f t="shared" si="20"/>
        <v>0</v>
      </c>
      <c r="AN10" s="50">
        <f t="shared" si="21"/>
        <v>0</v>
      </c>
      <c r="AO10" s="188"/>
      <c r="AP10" s="49">
        <f t="shared" si="22"/>
        <v>0</v>
      </c>
      <c r="AQ10" s="50">
        <f t="shared" si="23"/>
        <v>0</v>
      </c>
      <c r="AR10" s="188"/>
      <c r="AS10" s="49">
        <f t="shared" si="24"/>
        <v>0</v>
      </c>
      <c r="AT10" s="50">
        <f t="shared" si="25"/>
        <v>0</v>
      </c>
      <c r="AU10" s="188">
        <v>25.88</v>
      </c>
      <c r="AV10" s="49">
        <f t="shared" si="26"/>
        <v>0</v>
      </c>
      <c r="AW10" s="50">
        <f t="shared" si="27"/>
        <v>0</v>
      </c>
      <c r="AX10" s="188">
        <v>3.2650000000000001</v>
      </c>
      <c r="AY10" s="49">
        <f t="shared" si="28"/>
        <v>0</v>
      </c>
      <c r="AZ10" s="50">
        <f t="shared" si="29"/>
        <v>0</v>
      </c>
      <c r="BA10" s="51">
        <f t="shared" si="30"/>
        <v>0</v>
      </c>
    </row>
    <row r="11" spans="1:53">
      <c r="A11" s="32">
        <v>19</v>
      </c>
      <c r="B11" s="169" t="s">
        <v>170</v>
      </c>
      <c r="C11" s="170" t="s">
        <v>205</v>
      </c>
      <c r="D11" s="34" t="s">
        <v>261</v>
      </c>
      <c r="E11" s="35" t="s">
        <v>209</v>
      </c>
      <c r="F11" s="36">
        <v>14.91</v>
      </c>
      <c r="G11" s="73"/>
      <c r="H11" s="72" t="s">
        <v>136</v>
      </c>
      <c r="I11" s="74">
        <f>IF(H11=Tablas!$B$5,Tablas!$C$5,VLOOKUP(H11,Tablas!$B$5:$D$40,2,FALSE))</f>
        <v>13</v>
      </c>
      <c r="J11" s="71">
        <f>IF(I11=0,"",VLOOKUP(I11,Tablas!$C$5:$D$40,2,FALSE))</f>
        <v>26.071666666666669</v>
      </c>
      <c r="K11" s="37" t="str">
        <f t="shared" si="3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ref="R11:R40" si="32">(IF($X11=6,$K11,)+IF($X11=7,$K11,)+IF($X11=12,$K11*2,)+IF($X11=18,$K11*3,)+IF($X11=28,$K11*4,0)+IF($X11=21,$K11*3,)+IF($X11=42,$K11*6,0)+IF($X11=14,$K11*2,))*Q11</f>
        <v>0</v>
      </c>
      <c r="S11" s="39">
        <v>1</v>
      </c>
      <c r="T11" s="41">
        <f t="shared" ref="T11:T40" si="33">(IF($X11=7,$K11,)+IF($X11=21,$K11*3,)+IF($X11=42,$K11*6,0)+IF($X11=28,$K11*4,0)+IF($X11=14,$K11*2,))*S11</f>
        <v>0</v>
      </c>
      <c r="U11" s="42">
        <f t="shared" ref="U11:U21" si="34">SUM(+L11+M11+N11+O11+P11+R11+T11)</f>
        <v>0</v>
      </c>
      <c r="V11" s="43">
        <f t="shared" ref="V11:V40" si="35">+U11*4.345</f>
        <v>0</v>
      </c>
      <c r="W11" s="44">
        <f t="shared" ref="W11:W40" si="36">IF(V11="","",$W$4*V11)</f>
        <v>0</v>
      </c>
      <c r="X11" s="45">
        <f t="shared" ref="X11:X40" si="37">ROUND(J11/4.3452380952381,1)</f>
        <v>6</v>
      </c>
      <c r="Y11" s="46" t="s">
        <v>0</v>
      </c>
      <c r="Z11" s="39">
        <v>1</v>
      </c>
      <c r="AA11" s="47">
        <f t="shared" ref="AA11:AA40" si="38">+IF($Y11="M",$U11,IF($Y11="MT",$U11/2,IF(Y11="MN",$U11/2,IF($Y11="MTN",$U11/3,0))))*Z11</f>
        <v>0</v>
      </c>
      <c r="AB11" s="39">
        <v>1</v>
      </c>
      <c r="AC11" s="47">
        <f t="shared" ref="AC11:AC40" si="39">+IF($Y11="T",$U11,IF($Y11="MT",$U11/2,IF($Y11="TN",$U11/2,IF($Y11="MTN",$U11/3,0))))*AB11</f>
        <v>0</v>
      </c>
      <c r="AD11" s="39">
        <v>1</v>
      </c>
      <c r="AE11" s="47">
        <f t="shared" ref="AE11:AE40" si="40">+IF($Y11="N",$U11,IF($Y11="MN",$U11/2,IF($Y11="TN",$U11/2,IF($Y11="MTN",$U11/3,0))))*AD11</f>
        <v>0</v>
      </c>
      <c r="AF11" s="188"/>
      <c r="AG11" s="49">
        <f t="shared" ref="AG11:AG40" si="41">IF(AH$4=0,0,(AF11/AH$4))</f>
        <v>0</v>
      </c>
      <c r="AH11" s="50">
        <f t="shared" ref="AH11:AH40" si="42">IF(AH$4=0,0,(AG11*AG$4/12))</f>
        <v>0</v>
      </c>
      <c r="AI11" s="188"/>
      <c r="AJ11" s="49">
        <f t="shared" ref="AJ11:AJ40" si="43">IF(AK$4=0,0,(AI11/AK$4))</f>
        <v>0</v>
      </c>
      <c r="AK11" s="50">
        <f t="shared" ref="AK11:AK40" si="44">IF(AK$4=0,0,(AJ11*AJ$4/12))</f>
        <v>0</v>
      </c>
      <c r="AL11" s="188">
        <v>14.91</v>
      </c>
      <c r="AM11" s="49">
        <f t="shared" ref="AM11:AM40" si="45">IF(AN$4=0,0,(AL11/AN$4))</f>
        <v>0</v>
      </c>
      <c r="AN11" s="50">
        <f t="shared" ref="AN11:AN40" si="46">IF(AN$4=0,0,(AM11*AM$4/12))</f>
        <v>0</v>
      </c>
      <c r="AO11" s="188"/>
      <c r="AP11" s="49">
        <f t="shared" ref="AP11:AP40" si="47">IF(AQ$4=0,0,(AO11/AQ$4))</f>
        <v>0</v>
      </c>
      <c r="AQ11" s="50">
        <f t="shared" ref="AQ11:AQ40" si="48">IF(AQ$4=0,0,(AP11*AP$4/12))</f>
        <v>0</v>
      </c>
      <c r="AR11" s="188"/>
      <c r="AS11" s="49">
        <f t="shared" ref="AS11:AS40" si="49">IF(AT$4=0,0,(AR11/AT$4))</f>
        <v>0</v>
      </c>
      <c r="AT11" s="50">
        <f t="shared" ref="AT11:AT40" si="50">IF(AT$4=0,0,(AS11*AS$4/12))</f>
        <v>0</v>
      </c>
      <c r="AU11" s="188">
        <v>14.91</v>
      </c>
      <c r="AV11" s="49">
        <f t="shared" ref="AV11:AV40" si="51">IF(AW$4=0,0,(AU11/AW$4))</f>
        <v>0</v>
      </c>
      <c r="AW11" s="50">
        <f t="shared" ref="AW11:AW40" si="52">IF(AW$4=0,0,(AV11*AV$4/12))</f>
        <v>0</v>
      </c>
      <c r="AX11" s="188">
        <v>0</v>
      </c>
      <c r="AY11" s="49">
        <f t="shared" ref="AY11:AY40" si="53">IF(AZ$4=0,0,(AX11/AZ$4))</f>
        <v>0</v>
      </c>
      <c r="AZ11" s="50">
        <f t="shared" ref="AZ11:AZ40" si="54">IF(AZ$4=0,0,(AY11*AY$4/12))</f>
        <v>0</v>
      </c>
      <c r="BA11" s="51">
        <f t="shared" ref="BA11:BA40" si="55">+AH11+AK11+AN11+AQ11+AT11+AW11+AZ11</f>
        <v>0</v>
      </c>
    </row>
    <row r="12" spans="1:53">
      <c r="A12" s="32">
        <v>19</v>
      </c>
      <c r="B12" s="169" t="s">
        <v>170</v>
      </c>
      <c r="C12" s="170" t="s">
        <v>205</v>
      </c>
      <c r="D12" s="34" t="s">
        <v>215</v>
      </c>
      <c r="E12" s="35"/>
      <c r="F12" s="36">
        <v>3.5</v>
      </c>
      <c r="G12" s="73"/>
      <c r="H12" s="72" t="s">
        <v>136</v>
      </c>
      <c r="I12" s="74">
        <f>IF(H12=Tablas!$B$5,Tablas!$C$5,VLOOKUP(H12,Tablas!$B$5:$D$40,2,FALSE))</f>
        <v>13</v>
      </c>
      <c r="J12" s="71">
        <f>IF(I12=0,"",VLOOKUP(I12,Tablas!$C$5:$D$40,2,FALSE))</f>
        <v>26.071666666666669</v>
      </c>
      <c r="K12" s="37" t="str">
        <f t="shared" si="3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32"/>
        <v>0</v>
      </c>
      <c r="S12" s="39">
        <v>1</v>
      </c>
      <c r="T12" s="41">
        <f t="shared" si="33"/>
        <v>0</v>
      </c>
      <c r="U12" s="42">
        <f t="shared" si="34"/>
        <v>0</v>
      </c>
      <c r="V12" s="43">
        <f t="shared" si="35"/>
        <v>0</v>
      </c>
      <c r="W12" s="44">
        <f t="shared" si="36"/>
        <v>0</v>
      </c>
      <c r="X12" s="45">
        <f t="shared" si="37"/>
        <v>6</v>
      </c>
      <c r="Y12" s="46" t="s">
        <v>0</v>
      </c>
      <c r="Z12" s="39">
        <v>1</v>
      </c>
      <c r="AA12" s="47">
        <f t="shared" si="38"/>
        <v>0</v>
      </c>
      <c r="AB12" s="39">
        <v>1</v>
      </c>
      <c r="AC12" s="47">
        <f t="shared" si="39"/>
        <v>0</v>
      </c>
      <c r="AD12" s="39">
        <v>1</v>
      </c>
      <c r="AE12" s="47">
        <f t="shared" si="40"/>
        <v>0</v>
      </c>
      <c r="AF12" s="188"/>
      <c r="AG12" s="49">
        <f t="shared" si="41"/>
        <v>0</v>
      </c>
      <c r="AH12" s="50">
        <f t="shared" si="42"/>
        <v>0</v>
      </c>
      <c r="AI12" s="188"/>
      <c r="AJ12" s="49">
        <f t="shared" si="43"/>
        <v>0</v>
      </c>
      <c r="AK12" s="50">
        <f t="shared" si="44"/>
        <v>0</v>
      </c>
      <c r="AL12" s="188">
        <v>3.5</v>
      </c>
      <c r="AM12" s="49">
        <f t="shared" si="45"/>
        <v>0</v>
      </c>
      <c r="AN12" s="50">
        <f t="shared" si="46"/>
        <v>0</v>
      </c>
      <c r="AO12" s="188"/>
      <c r="AP12" s="49">
        <f t="shared" si="47"/>
        <v>0</v>
      </c>
      <c r="AQ12" s="50">
        <f t="shared" si="48"/>
        <v>0</v>
      </c>
      <c r="AR12" s="188"/>
      <c r="AS12" s="49">
        <f t="shared" si="49"/>
        <v>0</v>
      </c>
      <c r="AT12" s="50">
        <f t="shared" si="50"/>
        <v>0</v>
      </c>
      <c r="AU12" s="188">
        <v>3.5</v>
      </c>
      <c r="AV12" s="49">
        <f t="shared" si="51"/>
        <v>0</v>
      </c>
      <c r="AW12" s="50">
        <f t="shared" si="52"/>
        <v>0</v>
      </c>
      <c r="AX12" s="188">
        <v>0</v>
      </c>
      <c r="AY12" s="49">
        <f t="shared" si="53"/>
        <v>0</v>
      </c>
      <c r="AZ12" s="50">
        <f t="shared" si="54"/>
        <v>0</v>
      </c>
      <c r="BA12" s="51">
        <f t="shared" si="55"/>
        <v>0</v>
      </c>
    </row>
    <row r="13" spans="1:53">
      <c r="A13" s="32">
        <v>19</v>
      </c>
      <c r="B13" s="169" t="s">
        <v>170</v>
      </c>
      <c r="C13" s="170" t="s">
        <v>205</v>
      </c>
      <c r="D13" s="34" t="s">
        <v>325</v>
      </c>
      <c r="E13" s="35" t="s">
        <v>209</v>
      </c>
      <c r="F13" s="36">
        <v>27.75</v>
      </c>
      <c r="G13" s="73"/>
      <c r="H13" s="72" t="s">
        <v>136</v>
      </c>
      <c r="I13" s="74">
        <f>IF(H13=Tablas!$B$5,Tablas!$C$5,VLOOKUP(H13,Tablas!$B$5:$D$40,2,FALSE))</f>
        <v>13</v>
      </c>
      <c r="J13" s="71">
        <f>IF(I13=0,"",VLOOKUP(I13,Tablas!$C$5:$D$40,2,FALSE))</f>
        <v>26.071666666666669</v>
      </c>
      <c r="K13" s="37" t="str">
        <f t="shared" si="3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32"/>
        <v>0</v>
      </c>
      <c r="S13" s="39">
        <v>1</v>
      </c>
      <c r="T13" s="41">
        <f t="shared" si="33"/>
        <v>0</v>
      </c>
      <c r="U13" s="42">
        <f t="shared" si="34"/>
        <v>0</v>
      </c>
      <c r="V13" s="43">
        <f t="shared" si="35"/>
        <v>0</v>
      </c>
      <c r="W13" s="44">
        <f t="shared" si="36"/>
        <v>0</v>
      </c>
      <c r="X13" s="45">
        <f t="shared" si="37"/>
        <v>6</v>
      </c>
      <c r="Y13" s="46" t="s">
        <v>0</v>
      </c>
      <c r="Z13" s="39">
        <v>1</v>
      </c>
      <c r="AA13" s="47">
        <f t="shared" si="38"/>
        <v>0</v>
      </c>
      <c r="AB13" s="39">
        <v>1</v>
      </c>
      <c r="AC13" s="47">
        <f t="shared" si="39"/>
        <v>0</v>
      </c>
      <c r="AD13" s="39">
        <v>1</v>
      </c>
      <c r="AE13" s="47">
        <f t="shared" si="40"/>
        <v>0</v>
      </c>
      <c r="AF13" s="188"/>
      <c r="AG13" s="49">
        <f t="shared" si="41"/>
        <v>0</v>
      </c>
      <c r="AH13" s="50">
        <f t="shared" si="42"/>
        <v>0</v>
      </c>
      <c r="AI13" s="188">
        <v>6</v>
      </c>
      <c r="AJ13" s="49">
        <f t="shared" si="43"/>
        <v>0</v>
      </c>
      <c r="AK13" s="50">
        <f t="shared" si="44"/>
        <v>0</v>
      </c>
      <c r="AL13" s="188">
        <v>27.75</v>
      </c>
      <c r="AM13" s="49">
        <f t="shared" si="45"/>
        <v>0</v>
      </c>
      <c r="AN13" s="50">
        <f t="shared" si="46"/>
        <v>0</v>
      </c>
      <c r="AO13" s="188"/>
      <c r="AP13" s="49">
        <f t="shared" si="47"/>
        <v>0</v>
      </c>
      <c r="AQ13" s="50">
        <f t="shared" si="48"/>
        <v>0</v>
      </c>
      <c r="AR13" s="188"/>
      <c r="AS13" s="49">
        <f t="shared" si="49"/>
        <v>0</v>
      </c>
      <c r="AT13" s="50">
        <f t="shared" si="50"/>
        <v>0</v>
      </c>
      <c r="AU13" s="188">
        <v>27.75</v>
      </c>
      <c r="AV13" s="49">
        <f t="shared" si="51"/>
        <v>0</v>
      </c>
      <c r="AW13" s="50">
        <f t="shared" si="52"/>
        <v>0</v>
      </c>
      <c r="AX13" s="188">
        <v>3</v>
      </c>
      <c r="AY13" s="49">
        <f t="shared" si="53"/>
        <v>0</v>
      </c>
      <c r="AZ13" s="50">
        <f t="shared" si="54"/>
        <v>0</v>
      </c>
      <c r="BA13" s="51">
        <f t="shared" si="55"/>
        <v>0</v>
      </c>
    </row>
    <row r="14" spans="1:53">
      <c r="A14" s="32">
        <v>19</v>
      </c>
      <c r="B14" s="169" t="s">
        <v>170</v>
      </c>
      <c r="C14" s="170" t="s">
        <v>205</v>
      </c>
      <c r="D14" s="34" t="s">
        <v>473</v>
      </c>
      <c r="E14" s="35" t="s">
        <v>209</v>
      </c>
      <c r="F14" s="36">
        <v>35.03</v>
      </c>
      <c r="G14" s="73"/>
      <c r="H14" s="72" t="s">
        <v>136</v>
      </c>
      <c r="I14" s="74">
        <f>IF(H14=Tablas!$B$5,Tablas!$C$5,VLOOKUP(H14,Tablas!$B$5:$D$40,2,FALSE))</f>
        <v>13</v>
      </c>
      <c r="J14" s="71">
        <f>IF(I14=0,"",VLOOKUP(I14,Tablas!$C$5:$D$40,2,FALSE))</f>
        <v>26.071666666666669</v>
      </c>
      <c r="K14" s="37" t="str">
        <f t="shared" si="3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32"/>
        <v>0</v>
      </c>
      <c r="S14" s="39">
        <v>1</v>
      </c>
      <c r="T14" s="41">
        <f t="shared" si="33"/>
        <v>0</v>
      </c>
      <c r="U14" s="42">
        <f t="shared" si="34"/>
        <v>0</v>
      </c>
      <c r="V14" s="43">
        <f t="shared" si="35"/>
        <v>0</v>
      </c>
      <c r="W14" s="44">
        <f t="shared" si="36"/>
        <v>0</v>
      </c>
      <c r="X14" s="45">
        <f t="shared" si="37"/>
        <v>6</v>
      </c>
      <c r="Y14" s="46" t="s">
        <v>0</v>
      </c>
      <c r="Z14" s="39">
        <v>1</v>
      </c>
      <c r="AA14" s="47">
        <f t="shared" si="38"/>
        <v>0</v>
      </c>
      <c r="AB14" s="39">
        <v>1</v>
      </c>
      <c r="AC14" s="47">
        <f t="shared" si="39"/>
        <v>0</v>
      </c>
      <c r="AD14" s="39">
        <v>1</v>
      </c>
      <c r="AE14" s="47">
        <f t="shared" si="40"/>
        <v>0</v>
      </c>
      <c r="AF14" s="188"/>
      <c r="AG14" s="49">
        <f t="shared" si="41"/>
        <v>0</v>
      </c>
      <c r="AH14" s="50">
        <f t="shared" si="42"/>
        <v>0</v>
      </c>
      <c r="AI14" s="188">
        <v>4.5999999999999996</v>
      </c>
      <c r="AJ14" s="49">
        <f t="shared" si="43"/>
        <v>0</v>
      </c>
      <c r="AK14" s="50">
        <f t="shared" si="44"/>
        <v>0</v>
      </c>
      <c r="AL14" s="188">
        <v>35.03</v>
      </c>
      <c r="AM14" s="49">
        <f t="shared" si="45"/>
        <v>0</v>
      </c>
      <c r="AN14" s="50">
        <f t="shared" si="46"/>
        <v>0</v>
      </c>
      <c r="AO14" s="188"/>
      <c r="AP14" s="49">
        <f t="shared" si="47"/>
        <v>0</v>
      </c>
      <c r="AQ14" s="50">
        <f t="shared" si="48"/>
        <v>0</v>
      </c>
      <c r="AR14" s="188"/>
      <c r="AS14" s="49">
        <f t="shared" si="49"/>
        <v>0</v>
      </c>
      <c r="AT14" s="50">
        <f t="shared" si="50"/>
        <v>0</v>
      </c>
      <c r="AU14" s="188">
        <v>35.03</v>
      </c>
      <c r="AV14" s="49">
        <f t="shared" si="51"/>
        <v>0</v>
      </c>
      <c r="AW14" s="50">
        <f t="shared" si="52"/>
        <v>0</v>
      </c>
      <c r="AX14" s="188">
        <v>2.2999999999999998</v>
      </c>
      <c r="AY14" s="49">
        <f t="shared" si="53"/>
        <v>0</v>
      </c>
      <c r="AZ14" s="50">
        <f t="shared" si="54"/>
        <v>0</v>
      </c>
      <c r="BA14" s="51">
        <f t="shared" si="55"/>
        <v>0</v>
      </c>
    </row>
    <row r="15" spans="1:53">
      <c r="A15" s="32">
        <v>19</v>
      </c>
      <c r="B15" s="169" t="s">
        <v>170</v>
      </c>
      <c r="C15" s="170" t="s">
        <v>205</v>
      </c>
      <c r="D15" s="34" t="s">
        <v>474</v>
      </c>
      <c r="E15" s="35" t="s">
        <v>209</v>
      </c>
      <c r="F15" s="36">
        <v>10.31</v>
      </c>
      <c r="G15" s="73"/>
      <c r="H15" s="72" t="s">
        <v>136</v>
      </c>
      <c r="I15" s="74">
        <f>IF(H15=Tablas!$B$5,Tablas!$C$5,VLOOKUP(H15,Tablas!$B$5:$D$40,2,FALSE))</f>
        <v>13</v>
      </c>
      <c r="J15" s="71">
        <f>IF(I15=0,"",VLOOKUP(I15,Tablas!$C$5:$D$40,2,FALSE))</f>
        <v>26.071666666666669</v>
      </c>
      <c r="K15" s="37" t="str">
        <f t="shared" si="3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32"/>
        <v>0</v>
      </c>
      <c r="S15" s="39">
        <v>1</v>
      </c>
      <c r="T15" s="41">
        <f t="shared" si="33"/>
        <v>0</v>
      </c>
      <c r="U15" s="42">
        <f t="shared" si="34"/>
        <v>0</v>
      </c>
      <c r="V15" s="43">
        <f t="shared" si="35"/>
        <v>0</v>
      </c>
      <c r="W15" s="44">
        <f t="shared" si="36"/>
        <v>0</v>
      </c>
      <c r="X15" s="45">
        <f t="shared" si="37"/>
        <v>6</v>
      </c>
      <c r="Y15" s="46" t="s">
        <v>0</v>
      </c>
      <c r="Z15" s="39">
        <v>1</v>
      </c>
      <c r="AA15" s="47">
        <f t="shared" si="38"/>
        <v>0</v>
      </c>
      <c r="AB15" s="39">
        <v>1</v>
      </c>
      <c r="AC15" s="47">
        <f t="shared" si="39"/>
        <v>0</v>
      </c>
      <c r="AD15" s="39">
        <v>1</v>
      </c>
      <c r="AE15" s="47">
        <f t="shared" si="40"/>
        <v>0</v>
      </c>
      <c r="AF15" s="188"/>
      <c r="AG15" s="49">
        <f t="shared" si="41"/>
        <v>0</v>
      </c>
      <c r="AH15" s="50">
        <f t="shared" si="42"/>
        <v>0</v>
      </c>
      <c r="AI15" s="188">
        <v>0.55000000000000004</v>
      </c>
      <c r="AJ15" s="49">
        <f t="shared" si="43"/>
        <v>0</v>
      </c>
      <c r="AK15" s="50">
        <f t="shared" si="44"/>
        <v>0</v>
      </c>
      <c r="AL15" s="188">
        <v>10.31</v>
      </c>
      <c r="AM15" s="49">
        <f t="shared" si="45"/>
        <v>0</v>
      </c>
      <c r="AN15" s="50">
        <f t="shared" si="46"/>
        <v>0</v>
      </c>
      <c r="AO15" s="188"/>
      <c r="AP15" s="49">
        <f t="shared" si="47"/>
        <v>0</v>
      </c>
      <c r="AQ15" s="50">
        <f t="shared" si="48"/>
        <v>0</v>
      </c>
      <c r="AR15" s="188"/>
      <c r="AS15" s="49">
        <f t="shared" si="49"/>
        <v>0</v>
      </c>
      <c r="AT15" s="50">
        <f t="shared" si="50"/>
        <v>0</v>
      </c>
      <c r="AU15" s="188">
        <v>10.31</v>
      </c>
      <c r="AV15" s="49">
        <f t="shared" si="51"/>
        <v>0</v>
      </c>
      <c r="AW15" s="50">
        <f t="shared" si="52"/>
        <v>0</v>
      </c>
      <c r="AX15" s="188">
        <v>0.27500000000000002</v>
      </c>
      <c r="AY15" s="49">
        <f t="shared" si="53"/>
        <v>0</v>
      </c>
      <c r="AZ15" s="50">
        <f t="shared" si="54"/>
        <v>0</v>
      </c>
      <c r="BA15" s="51">
        <f t="shared" si="55"/>
        <v>0</v>
      </c>
    </row>
    <row r="16" spans="1:53">
      <c r="A16" s="32">
        <v>19</v>
      </c>
      <c r="B16" s="169" t="s">
        <v>170</v>
      </c>
      <c r="C16" s="170" t="s">
        <v>205</v>
      </c>
      <c r="D16" s="34" t="s">
        <v>475</v>
      </c>
      <c r="E16" s="35" t="s">
        <v>209</v>
      </c>
      <c r="F16" s="36">
        <v>3.48</v>
      </c>
      <c r="G16" s="73"/>
      <c r="H16" s="72" t="s">
        <v>136</v>
      </c>
      <c r="I16" s="74">
        <f>IF(H16=Tablas!$B$5,Tablas!$C$5,VLOOKUP(H16,Tablas!$B$5:$D$40,2,FALSE))</f>
        <v>13</v>
      </c>
      <c r="J16" s="71">
        <f>IF(I16=0,"",VLOOKUP(I16,Tablas!$C$5:$D$40,2,FALSE))</f>
        <v>26.071666666666669</v>
      </c>
      <c r="K16" s="37" t="str">
        <f t="shared" si="3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32"/>
        <v>0</v>
      </c>
      <c r="S16" s="39">
        <v>1</v>
      </c>
      <c r="T16" s="41">
        <f t="shared" si="33"/>
        <v>0</v>
      </c>
      <c r="U16" s="42">
        <f t="shared" si="34"/>
        <v>0</v>
      </c>
      <c r="V16" s="43">
        <f t="shared" si="35"/>
        <v>0</v>
      </c>
      <c r="W16" s="44">
        <f t="shared" si="36"/>
        <v>0</v>
      </c>
      <c r="X16" s="45">
        <f t="shared" si="37"/>
        <v>6</v>
      </c>
      <c r="Y16" s="46" t="s">
        <v>0</v>
      </c>
      <c r="Z16" s="39">
        <v>1</v>
      </c>
      <c r="AA16" s="47">
        <f t="shared" si="38"/>
        <v>0</v>
      </c>
      <c r="AB16" s="39">
        <v>1</v>
      </c>
      <c r="AC16" s="47">
        <f t="shared" si="39"/>
        <v>0</v>
      </c>
      <c r="AD16" s="39">
        <v>1</v>
      </c>
      <c r="AE16" s="47">
        <f t="shared" si="40"/>
        <v>0</v>
      </c>
      <c r="AF16" s="188"/>
      <c r="AG16" s="49">
        <f t="shared" si="41"/>
        <v>0</v>
      </c>
      <c r="AH16" s="50">
        <f t="shared" si="42"/>
        <v>0</v>
      </c>
      <c r="AI16" s="188"/>
      <c r="AJ16" s="49">
        <f t="shared" si="43"/>
        <v>0</v>
      </c>
      <c r="AK16" s="50">
        <f t="shared" si="44"/>
        <v>0</v>
      </c>
      <c r="AL16" s="188">
        <v>3.48</v>
      </c>
      <c r="AM16" s="49">
        <f t="shared" si="45"/>
        <v>0</v>
      </c>
      <c r="AN16" s="50">
        <f t="shared" si="46"/>
        <v>0</v>
      </c>
      <c r="AO16" s="188"/>
      <c r="AP16" s="49">
        <f t="shared" si="47"/>
        <v>0</v>
      </c>
      <c r="AQ16" s="50">
        <f t="shared" si="48"/>
        <v>0</v>
      </c>
      <c r="AR16" s="188"/>
      <c r="AS16" s="49">
        <f t="shared" si="49"/>
        <v>0</v>
      </c>
      <c r="AT16" s="50">
        <f t="shared" si="50"/>
        <v>0</v>
      </c>
      <c r="AU16" s="188">
        <v>3.48</v>
      </c>
      <c r="AV16" s="49">
        <f t="shared" si="51"/>
        <v>0</v>
      </c>
      <c r="AW16" s="50">
        <f t="shared" si="52"/>
        <v>0</v>
      </c>
      <c r="AX16" s="188">
        <v>0</v>
      </c>
      <c r="AY16" s="49">
        <f t="shared" si="53"/>
        <v>0</v>
      </c>
      <c r="AZ16" s="50">
        <f t="shared" si="54"/>
        <v>0</v>
      </c>
      <c r="BA16" s="51">
        <f t="shared" si="55"/>
        <v>0</v>
      </c>
    </row>
    <row r="17" spans="1:53">
      <c r="A17" s="32">
        <v>19</v>
      </c>
      <c r="B17" s="169" t="s">
        <v>170</v>
      </c>
      <c r="C17" s="170" t="s">
        <v>205</v>
      </c>
      <c r="D17" s="34" t="s">
        <v>476</v>
      </c>
      <c r="E17" s="35" t="s">
        <v>209</v>
      </c>
      <c r="F17" s="36">
        <v>12.95</v>
      </c>
      <c r="G17" s="73"/>
      <c r="H17" s="72" t="s">
        <v>136</v>
      </c>
      <c r="I17" s="74">
        <f>IF(H17=Tablas!$B$5,Tablas!$C$5,VLOOKUP(H17,Tablas!$B$5:$D$40,2,FALSE))</f>
        <v>13</v>
      </c>
      <c r="J17" s="71">
        <f>IF(I17=0,"",VLOOKUP(I17,Tablas!$C$5:$D$40,2,FALSE))</f>
        <v>26.071666666666669</v>
      </c>
      <c r="K17" s="37" t="str">
        <f t="shared" si="3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32"/>
        <v>0</v>
      </c>
      <c r="S17" s="39">
        <v>1</v>
      </c>
      <c r="T17" s="41">
        <f t="shared" si="33"/>
        <v>0</v>
      </c>
      <c r="U17" s="42">
        <f t="shared" si="34"/>
        <v>0</v>
      </c>
      <c r="V17" s="43">
        <f t="shared" si="35"/>
        <v>0</v>
      </c>
      <c r="W17" s="44">
        <f t="shared" si="36"/>
        <v>0</v>
      </c>
      <c r="X17" s="45">
        <f t="shared" si="37"/>
        <v>6</v>
      </c>
      <c r="Y17" s="46" t="s">
        <v>0</v>
      </c>
      <c r="Z17" s="39">
        <v>1</v>
      </c>
      <c r="AA17" s="47">
        <f t="shared" si="38"/>
        <v>0</v>
      </c>
      <c r="AB17" s="39">
        <v>1</v>
      </c>
      <c r="AC17" s="47">
        <f t="shared" si="39"/>
        <v>0</v>
      </c>
      <c r="AD17" s="39">
        <v>1</v>
      </c>
      <c r="AE17" s="47">
        <f t="shared" si="40"/>
        <v>0</v>
      </c>
      <c r="AF17" s="188"/>
      <c r="AG17" s="49">
        <f t="shared" si="41"/>
        <v>0</v>
      </c>
      <c r="AH17" s="50">
        <f t="shared" si="42"/>
        <v>0</v>
      </c>
      <c r="AI17" s="188">
        <v>1.92</v>
      </c>
      <c r="AJ17" s="49">
        <f t="shared" si="43"/>
        <v>0</v>
      </c>
      <c r="AK17" s="50">
        <f t="shared" si="44"/>
        <v>0</v>
      </c>
      <c r="AL17" s="188">
        <v>12.95</v>
      </c>
      <c r="AM17" s="49">
        <f t="shared" si="45"/>
        <v>0</v>
      </c>
      <c r="AN17" s="50">
        <f t="shared" si="46"/>
        <v>0</v>
      </c>
      <c r="AO17" s="188"/>
      <c r="AP17" s="49">
        <f t="shared" si="47"/>
        <v>0</v>
      </c>
      <c r="AQ17" s="50">
        <f t="shared" si="48"/>
        <v>0</v>
      </c>
      <c r="AR17" s="188"/>
      <c r="AS17" s="49">
        <f t="shared" si="49"/>
        <v>0</v>
      </c>
      <c r="AT17" s="50">
        <f t="shared" si="50"/>
        <v>0</v>
      </c>
      <c r="AU17" s="188">
        <v>12.95</v>
      </c>
      <c r="AV17" s="49">
        <f t="shared" si="51"/>
        <v>0</v>
      </c>
      <c r="AW17" s="50">
        <f t="shared" si="52"/>
        <v>0</v>
      </c>
      <c r="AX17" s="188">
        <v>0.96</v>
      </c>
      <c r="AY17" s="49">
        <f t="shared" si="53"/>
        <v>0</v>
      </c>
      <c r="AZ17" s="50">
        <f t="shared" si="54"/>
        <v>0</v>
      </c>
      <c r="BA17" s="51">
        <f t="shared" si="55"/>
        <v>0</v>
      </c>
    </row>
    <row r="18" spans="1:53">
      <c r="A18" s="32">
        <v>19</v>
      </c>
      <c r="B18" s="169" t="s">
        <v>170</v>
      </c>
      <c r="C18" s="170" t="s">
        <v>205</v>
      </c>
      <c r="D18" s="34" t="s">
        <v>401</v>
      </c>
      <c r="E18" s="35" t="s">
        <v>209</v>
      </c>
      <c r="F18" s="36">
        <v>13.15</v>
      </c>
      <c r="G18" s="73"/>
      <c r="H18" s="72" t="s">
        <v>136</v>
      </c>
      <c r="I18" s="74">
        <f>IF(H18=Tablas!$B$5,Tablas!$C$5,VLOOKUP(H18,Tablas!$B$5:$D$40,2,FALSE))</f>
        <v>13</v>
      </c>
      <c r="J18" s="71">
        <f>IF(I18=0,"",VLOOKUP(I18,Tablas!$C$5:$D$40,2,FALSE))</f>
        <v>26.071666666666669</v>
      </c>
      <c r="K18" s="37" t="str">
        <f t="shared" si="3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32"/>
        <v>0</v>
      </c>
      <c r="S18" s="39">
        <v>1</v>
      </c>
      <c r="T18" s="41">
        <f t="shared" si="33"/>
        <v>0</v>
      </c>
      <c r="U18" s="42">
        <f t="shared" si="34"/>
        <v>0</v>
      </c>
      <c r="V18" s="43">
        <f t="shared" si="35"/>
        <v>0</v>
      </c>
      <c r="W18" s="44">
        <f t="shared" si="36"/>
        <v>0</v>
      </c>
      <c r="X18" s="45">
        <f t="shared" si="37"/>
        <v>6</v>
      </c>
      <c r="Y18" s="46" t="s">
        <v>0</v>
      </c>
      <c r="Z18" s="39">
        <v>1</v>
      </c>
      <c r="AA18" s="47">
        <f t="shared" si="38"/>
        <v>0</v>
      </c>
      <c r="AB18" s="39">
        <v>1</v>
      </c>
      <c r="AC18" s="47">
        <f t="shared" si="39"/>
        <v>0</v>
      </c>
      <c r="AD18" s="39">
        <v>1</v>
      </c>
      <c r="AE18" s="47">
        <f t="shared" si="40"/>
        <v>0</v>
      </c>
      <c r="AF18" s="188"/>
      <c r="AG18" s="49">
        <f t="shared" si="41"/>
        <v>0</v>
      </c>
      <c r="AH18" s="50">
        <f t="shared" si="42"/>
        <v>0</v>
      </c>
      <c r="AI18" s="188"/>
      <c r="AJ18" s="49">
        <f t="shared" si="43"/>
        <v>0</v>
      </c>
      <c r="AK18" s="50">
        <f t="shared" si="44"/>
        <v>0</v>
      </c>
      <c r="AL18" s="188">
        <v>13.15</v>
      </c>
      <c r="AM18" s="49">
        <f t="shared" si="45"/>
        <v>0</v>
      </c>
      <c r="AN18" s="50">
        <f t="shared" si="46"/>
        <v>0</v>
      </c>
      <c r="AO18" s="188"/>
      <c r="AP18" s="49">
        <f t="shared" si="47"/>
        <v>0</v>
      </c>
      <c r="AQ18" s="50">
        <f t="shared" si="48"/>
        <v>0</v>
      </c>
      <c r="AR18" s="188"/>
      <c r="AS18" s="49">
        <f t="shared" si="49"/>
        <v>0</v>
      </c>
      <c r="AT18" s="50">
        <f t="shared" si="50"/>
        <v>0</v>
      </c>
      <c r="AU18" s="188">
        <v>13.15</v>
      </c>
      <c r="AV18" s="49">
        <f t="shared" si="51"/>
        <v>0</v>
      </c>
      <c r="AW18" s="50">
        <f t="shared" si="52"/>
        <v>0</v>
      </c>
      <c r="AX18" s="188">
        <v>0</v>
      </c>
      <c r="AY18" s="49">
        <f t="shared" si="53"/>
        <v>0</v>
      </c>
      <c r="AZ18" s="50">
        <f t="shared" si="54"/>
        <v>0</v>
      </c>
      <c r="BA18" s="51">
        <f t="shared" si="55"/>
        <v>0</v>
      </c>
    </row>
    <row r="19" spans="1:53">
      <c r="A19" s="32">
        <v>19</v>
      </c>
      <c r="B19" s="169" t="s">
        <v>170</v>
      </c>
      <c r="C19" s="170" t="s">
        <v>205</v>
      </c>
      <c r="D19" s="34" t="s">
        <v>280</v>
      </c>
      <c r="E19" s="35" t="s">
        <v>209</v>
      </c>
      <c r="F19" s="36">
        <v>15</v>
      </c>
      <c r="G19" s="73"/>
      <c r="H19" s="72"/>
      <c r="I19" s="74">
        <f>IF(H19=Tablas!$B$5,Tablas!$C$5,VLOOKUP(H19,Tablas!$B$5:$D$40,2,FALSE))</f>
        <v>1</v>
      </c>
      <c r="J19" s="71">
        <f>IF(I19=0,"",VLOOKUP(I19,Tablas!$C$5:$D$40,2,FALSE))</f>
        <v>0</v>
      </c>
      <c r="K19" s="37" t="str">
        <f t="shared" si="3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32"/>
        <v>0</v>
      </c>
      <c r="S19" s="39">
        <v>1</v>
      </c>
      <c r="T19" s="41">
        <f t="shared" si="33"/>
        <v>0</v>
      </c>
      <c r="U19" s="42">
        <f t="shared" si="34"/>
        <v>0</v>
      </c>
      <c r="V19" s="43">
        <f t="shared" si="35"/>
        <v>0</v>
      </c>
      <c r="W19" s="44">
        <f t="shared" si="36"/>
        <v>0</v>
      </c>
      <c r="X19" s="45">
        <f t="shared" si="37"/>
        <v>0</v>
      </c>
      <c r="Y19" s="46" t="s">
        <v>0</v>
      </c>
      <c r="Z19" s="39">
        <v>1</v>
      </c>
      <c r="AA19" s="47">
        <f t="shared" si="38"/>
        <v>0</v>
      </c>
      <c r="AB19" s="39">
        <v>1</v>
      </c>
      <c r="AC19" s="47">
        <f t="shared" si="39"/>
        <v>0</v>
      </c>
      <c r="AD19" s="39">
        <v>1</v>
      </c>
      <c r="AE19" s="47">
        <f t="shared" si="40"/>
        <v>0</v>
      </c>
      <c r="AF19" s="188"/>
      <c r="AG19" s="49">
        <f t="shared" si="41"/>
        <v>0</v>
      </c>
      <c r="AH19" s="50">
        <f t="shared" si="42"/>
        <v>0</v>
      </c>
      <c r="AI19" s="188">
        <v>1.87</v>
      </c>
      <c r="AJ19" s="49">
        <f t="shared" si="43"/>
        <v>0</v>
      </c>
      <c r="AK19" s="50">
        <f t="shared" si="44"/>
        <v>0</v>
      </c>
      <c r="AL19" s="188">
        <v>15</v>
      </c>
      <c r="AM19" s="49">
        <f t="shared" si="45"/>
        <v>0</v>
      </c>
      <c r="AN19" s="50">
        <f t="shared" si="46"/>
        <v>0</v>
      </c>
      <c r="AO19" s="188"/>
      <c r="AP19" s="49">
        <f t="shared" si="47"/>
        <v>0</v>
      </c>
      <c r="AQ19" s="50">
        <f t="shared" si="48"/>
        <v>0</v>
      </c>
      <c r="AR19" s="188"/>
      <c r="AS19" s="49">
        <f t="shared" si="49"/>
        <v>0</v>
      </c>
      <c r="AT19" s="50">
        <f t="shared" si="50"/>
        <v>0</v>
      </c>
      <c r="AU19" s="188">
        <v>15</v>
      </c>
      <c r="AV19" s="49">
        <f t="shared" si="51"/>
        <v>0</v>
      </c>
      <c r="AW19" s="50">
        <f t="shared" si="52"/>
        <v>0</v>
      </c>
      <c r="AX19" s="188">
        <v>0.93500000000000005</v>
      </c>
      <c r="AY19" s="49">
        <f t="shared" si="53"/>
        <v>0</v>
      </c>
      <c r="AZ19" s="50">
        <f t="shared" si="54"/>
        <v>0</v>
      </c>
      <c r="BA19" s="51">
        <f t="shared" si="55"/>
        <v>0</v>
      </c>
    </row>
    <row r="20" spans="1:53">
      <c r="A20" s="32">
        <v>19</v>
      </c>
      <c r="B20" s="169" t="s">
        <v>170</v>
      </c>
      <c r="C20" s="170" t="s">
        <v>205</v>
      </c>
      <c r="D20" s="34" t="s">
        <v>477</v>
      </c>
      <c r="E20" s="35" t="s">
        <v>209</v>
      </c>
      <c r="F20" s="36">
        <v>125.88</v>
      </c>
      <c r="G20" s="73"/>
      <c r="H20" s="72"/>
      <c r="I20" s="74">
        <f>IF(H20=Tablas!$B$5,Tablas!$C$5,VLOOKUP(H20,Tablas!$B$5:$D$40,2,FALSE))</f>
        <v>1</v>
      </c>
      <c r="J20" s="71">
        <f>IF(I20=0,"",VLOOKUP(I20,Tablas!$C$5:$D$40,2,FALSE))</f>
        <v>0</v>
      </c>
      <c r="K20" s="37" t="str">
        <f t="shared" si="3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32"/>
        <v>0</v>
      </c>
      <c r="S20" s="39">
        <v>1</v>
      </c>
      <c r="T20" s="41">
        <f t="shared" si="33"/>
        <v>0</v>
      </c>
      <c r="U20" s="42">
        <f t="shared" si="34"/>
        <v>0</v>
      </c>
      <c r="V20" s="43">
        <f t="shared" si="35"/>
        <v>0</v>
      </c>
      <c r="W20" s="44">
        <f t="shared" si="36"/>
        <v>0</v>
      </c>
      <c r="X20" s="45">
        <f t="shared" si="37"/>
        <v>0</v>
      </c>
      <c r="Y20" s="46" t="s">
        <v>0</v>
      </c>
      <c r="Z20" s="39">
        <v>1</v>
      </c>
      <c r="AA20" s="47">
        <f t="shared" si="38"/>
        <v>0</v>
      </c>
      <c r="AB20" s="39">
        <v>1</v>
      </c>
      <c r="AC20" s="47">
        <f t="shared" si="39"/>
        <v>0</v>
      </c>
      <c r="AD20" s="39">
        <v>1</v>
      </c>
      <c r="AE20" s="47">
        <f t="shared" si="40"/>
        <v>0</v>
      </c>
      <c r="AF20" s="188"/>
      <c r="AG20" s="49">
        <f t="shared" si="41"/>
        <v>0</v>
      </c>
      <c r="AH20" s="50">
        <f t="shared" si="42"/>
        <v>0</v>
      </c>
      <c r="AI20" s="188">
        <v>24.26</v>
      </c>
      <c r="AJ20" s="49">
        <f t="shared" si="43"/>
        <v>0</v>
      </c>
      <c r="AK20" s="50">
        <f t="shared" si="44"/>
        <v>0</v>
      </c>
      <c r="AL20" s="188">
        <v>125.88</v>
      </c>
      <c r="AM20" s="49">
        <f t="shared" si="45"/>
        <v>0</v>
      </c>
      <c r="AN20" s="50">
        <f t="shared" si="46"/>
        <v>0</v>
      </c>
      <c r="AO20" s="188"/>
      <c r="AP20" s="49">
        <f t="shared" si="47"/>
        <v>0</v>
      </c>
      <c r="AQ20" s="50">
        <f t="shared" si="48"/>
        <v>0</v>
      </c>
      <c r="AR20" s="188"/>
      <c r="AS20" s="49">
        <f t="shared" si="49"/>
        <v>0</v>
      </c>
      <c r="AT20" s="50">
        <f t="shared" si="50"/>
        <v>0</v>
      </c>
      <c r="AU20" s="188">
        <v>125.88</v>
      </c>
      <c r="AV20" s="49">
        <f t="shared" si="51"/>
        <v>0</v>
      </c>
      <c r="AW20" s="50">
        <f t="shared" si="52"/>
        <v>0</v>
      </c>
      <c r="AX20" s="188">
        <v>12.13</v>
      </c>
      <c r="AY20" s="49">
        <f t="shared" si="53"/>
        <v>0</v>
      </c>
      <c r="AZ20" s="50">
        <f t="shared" si="54"/>
        <v>0</v>
      </c>
      <c r="BA20" s="51">
        <f t="shared" si="55"/>
        <v>0</v>
      </c>
    </row>
    <row r="21" spans="1:53">
      <c r="A21" s="32">
        <v>19</v>
      </c>
      <c r="B21" s="169" t="s">
        <v>170</v>
      </c>
      <c r="C21" s="170" t="s">
        <v>205</v>
      </c>
      <c r="D21" s="34" t="s">
        <v>245</v>
      </c>
      <c r="E21" s="35" t="s">
        <v>209</v>
      </c>
      <c r="F21" s="36">
        <v>32.44</v>
      </c>
      <c r="G21" s="73"/>
      <c r="H21" s="72" t="s">
        <v>136</v>
      </c>
      <c r="I21" s="74">
        <f>IF(H21=Tablas!$B$5,Tablas!$C$5,VLOOKUP(H21,Tablas!$B$5:$D$40,2,FALSE))</f>
        <v>13</v>
      </c>
      <c r="J21" s="71">
        <f>IF(I21=0,"",VLOOKUP(I21,Tablas!$C$5:$D$40,2,FALSE))</f>
        <v>26.071666666666669</v>
      </c>
      <c r="K21" s="37" t="str">
        <f t="shared" si="3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32"/>
        <v>0</v>
      </c>
      <c r="S21" s="39">
        <v>1</v>
      </c>
      <c r="T21" s="41">
        <f t="shared" si="33"/>
        <v>0</v>
      </c>
      <c r="U21" s="42">
        <f t="shared" si="34"/>
        <v>0</v>
      </c>
      <c r="V21" s="43">
        <f t="shared" si="35"/>
        <v>0</v>
      </c>
      <c r="W21" s="44">
        <f t="shared" si="36"/>
        <v>0</v>
      </c>
      <c r="X21" s="45">
        <f t="shared" si="37"/>
        <v>6</v>
      </c>
      <c r="Y21" s="46" t="s">
        <v>0</v>
      </c>
      <c r="Z21" s="39">
        <v>1</v>
      </c>
      <c r="AA21" s="47">
        <f t="shared" si="38"/>
        <v>0</v>
      </c>
      <c r="AB21" s="39">
        <v>1</v>
      </c>
      <c r="AC21" s="47">
        <f t="shared" si="39"/>
        <v>0</v>
      </c>
      <c r="AD21" s="39">
        <v>1</v>
      </c>
      <c r="AE21" s="47">
        <f t="shared" si="40"/>
        <v>0</v>
      </c>
      <c r="AF21" s="188"/>
      <c r="AG21" s="49">
        <f t="shared" si="41"/>
        <v>0</v>
      </c>
      <c r="AH21" s="50">
        <f t="shared" si="42"/>
        <v>0</v>
      </c>
      <c r="AI21" s="188"/>
      <c r="AJ21" s="49">
        <f t="shared" si="43"/>
        <v>0</v>
      </c>
      <c r="AK21" s="50">
        <f t="shared" si="44"/>
        <v>0</v>
      </c>
      <c r="AL21" s="188">
        <v>32.44</v>
      </c>
      <c r="AM21" s="49">
        <f t="shared" si="45"/>
        <v>0</v>
      </c>
      <c r="AN21" s="50">
        <f t="shared" si="46"/>
        <v>0</v>
      </c>
      <c r="AO21" s="188"/>
      <c r="AP21" s="49">
        <f t="shared" si="47"/>
        <v>0</v>
      </c>
      <c r="AQ21" s="50">
        <f t="shared" si="48"/>
        <v>0</v>
      </c>
      <c r="AR21" s="188"/>
      <c r="AS21" s="49">
        <f t="shared" si="49"/>
        <v>0</v>
      </c>
      <c r="AT21" s="50">
        <f t="shared" si="50"/>
        <v>0</v>
      </c>
      <c r="AU21" s="188">
        <v>32.44</v>
      </c>
      <c r="AV21" s="49">
        <f t="shared" si="51"/>
        <v>0</v>
      </c>
      <c r="AW21" s="50">
        <f t="shared" si="52"/>
        <v>0</v>
      </c>
      <c r="AX21" s="188">
        <v>0</v>
      </c>
      <c r="AY21" s="49">
        <f t="shared" si="53"/>
        <v>0</v>
      </c>
      <c r="AZ21" s="50">
        <f t="shared" si="54"/>
        <v>0</v>
      </c>
      <c r="BA21" s="51">
        <f t="shared" si="55"/>
        <v>0</v>
      </c>
    </row>
    <row r="22" spans="1:53">
      <c r="A22" s="32">
        <v>19</v>
      </c>
      <c r="B22" s="169" t="s">
        <v>170</v>
      </c>
      <c r="C22" s="170" t="s">
        <v>205</v>
      </c>
      <c r="D22" s="34" t="s">
        <v>478</v>
      </c>
      <c r="E22" s="35" t="s">
        <v>209</v>
      </c>
      <c r="F22" s="36">
        <v>45.19</v>
      </c>
      <c r="G22" s="73"/>
      <c r="H22" s="72" t="s">
        <v>136</v>
      </c>
      <c r="I22" s="74">
        <f>IF(H22=Tablas!$B$5,Tablas!$C$5,VLOOKUP(H22,Tablas!$B$5:$D$40,2,FALSE))</f>
        <v>13</v>
      </c>
      <c r="J22" s="71">
        <f>IF(I22=0,"",VLOOKUP(I22,Tablas!$C$5:$D$40,2,FALSE))</f>
        <v>26.071666666666669</v>
      </c>
      <c r="K22" s="37" t="str">
        <f t="shared" si="3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32"/>
        <v>0</v>
      </c>
      <c r="S22" s="39">
        <v>1</v>
      </c>
      <c r="T22" s="41">
        <f t="shared" si="33"/>
        <v>0</v>
      </c>
      <c r="U22" s="42">
        <f t="shared" ref="U22:U38" si="56">SUM(+L22+M22+N22+O22+P22+R22+T22)</f>
        <v>0</v>
      </c>
      <c r="V22" s="43">
        <f t="shared" si="35"/>
        <v>0</v>
      </c>
      <c r="W22" s="44">
        <f t="shared" si="36"/>
        <v>0</v>
      </c>
      <c r="X22" s="45">
        <f t="shared" si="37"/>
        <v>6</v>
      </c>
      <c r="Y22" s="46" t="s">
        <v>0</v>
      </c>
      <c r="Z22" s="39">
        <v>1</v>
      </c>
      <c r="AA22" s="47">
        <f t="shared" si="38"/>
        <v>0</v>
      </c>
      <c r="AB22" s="39">
        <v>1</v>
      </c>
      <c r="AC22" s="47">
        <f t="shared" si="39"/>
        <v>0</v>
      </c>
      <c r="AD22" s="39">
        <v>1</v>
      </c>
      <c r="AE22" s="47">
        <f t="shared" si="40"/>
        <v>0</v>
      </c>
      <c r="AF22" s="188"/>
      <c r="AG22" s="49">
        <f t="shared" si="41"/>
        <v>0</v>
      </c>
      <c r="AH22" s="50">
        <f t="shared" si="42"/>
        <v>0</v>
      </c>
      <c r="AI22" s="188">
        <v>4.5599999999999996</v>
      </c>
      <c r="AJ22" s="49">
        <f t="shared" si="43"/>
        <v>0</v>
      </c>
      <c r="AK22" s="50">
        <f t="shared" si="44"/>
        <v>0</v>
      </c>
      <c r="AL22" s="188">
        <v>45.19</v>
      </c>
      <c r="AM22" s="49">
        <f t="shared" si="45"/>
        <v>0</v>
      </c>
      <c r="AN22" s="50">
        <f t="shared" si="46"/>
        <v>0</v>
      </c>
      <c r="AO22" s="188">
        <v>11.297499999999999</v>
      </c>
      <c r="AP22" s="49">
        <f t="shared" si="47"/>
        <v>0</v>
      </c>
      <c r="AQ22" s="50">
        <f t="shared" si="48"/>
        <v>0</v>
      </c>
      <c r="AR22" s="188"/>
      <c r="AS22" s="49">
        <f t="shared" si="49"/>
        <v>0</v>
      </c>
      <c r="AT22" s="50">
        <f t="shared" si="50"/>
        <v>0</v>
      </c>
      <c r="AU22" s="188">
        <v>45.19</v>
      </c>
      <c r="AV22" s="49">
        <f t="shared" si="51"/>
        <v>0</v>
      </c>
      <c r="AW22" s="50">
        <f t="shared" si="52"/>
        <v>0</v>
      </c>
      <c r="AX22" s="188">
        <v>2.2799999999999998</v>
      </c>
      <c r="AY22" s="49">
        <f t="shared" si="53"/>
        <v>0</v>
      </c>
      <c r="AZ22" s="50">
        <f t="shared" si="54"/>
        <v>0</v>
      </c>
      <c r="BA22" s="51">
        <f t="shared" si="55"/>
        <v>0</v>
      </c>
    </row>
    <row r="23" spans="1:53">
      <c r="A23" s="32">
        <v>19</v>
      </c>
      <c r="B23" s="169" t="s">
        <v>170</v>
      </c>
      <c r="C23" s="170" t="s">
        <v>205</v>
      </c>
      <c r="D23" s="34" t="s">
        <v>479</v>
      </c>
      <c r="E23" s="35" t="s">
        <v>209</v>
      </c>
      <c r="F23" s="36">
        <v>18.149999999999999</v>
      </c>
      <c r="G23" s="73"/>
      <c r="H23" s="72" t="s">
        <v>136</v>
      </c>
      <c r="I23" s="74">
        <f>IF(H23=Tablas!$B$5,Tablas!$C$5,VLOOKUP(H23,Tablas!$B$5:$D$40,2,FALSE))</f>
        <v>13</v>
      </c>
      <c r="J23" s="71">
        <f>IF(I23=0,"",VLOOKUP(I23,Tablas!$C$5:$D$40,2,FALSE))</f>
        <v>26.071666666666669</v>
      </c>
      <c r="K23" s="37" t="str">
        <f t="shared" si="3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32"/>
        <v>0</v>
      </c>
      <c r="S23" s="39">
        <v>1</v>
      </c>
      <c r="T23" s="41">
        <f t="shared" si="33"/>
        <v>0</v>
      </c>
      <c r="U23" s="42">
        <f t="shared" si="56"/>
        <v>0</v>
      </c>
      <c r="V23" s="43">
        <f t="shared" si="35"/>
        <v>0</v>
      </c>
      <c r="W23" s="44">
        <f t="shared" si="36"/>
        <v>0</v>
      </c>
      <c r="X23" s="45">
        <f t="shared" si="37"/>
        <v>6</v>
      </c>
      <c r="Y23" s="46" t="s">
        <v>0</v>
      </c>
      <c r="Z23" s="39">
        <v>1</v>
      </c>
      <c r="AA23" s="47">
        <f t="shared" si="38"/>
        <v>0</v>
      </c>
      <c r="AB23" s="39">
        <v>1</v>
      </c>
      <c r="AC23" s="47">
        <f t="shared" si="39"/>
        <v>0</v>
      </c>
      <c r="AD23" s="39">
        <v>1</v>
      </c>
      <c r="AE23" s="47">
        <f t="shared" si="40"/>
        <v>0</v>
      </c>
      <c r="AF23" s="188"/>
      <c r="AG23" s="49">
        <f t="shared" si="41"/>
        <v>0</v>
      </c>
      <c r="AH23" s="50">
        <f t="shared" si="42"/>
        <v>0</v>
      </c>
      <c r="AI23" s="188">
        <v>5.4</v>
      </c>
      <c r="AJ23" s="49">
        <f t="shared" si="43"/>
        <v>0</v>
      </c>
      <c r="AK23" s="50">
        <f t="shared" si="44"/>
        <v>0</v>
      </c>
      <c r="AL23" s="188">
        <v>18.149999999999999</v>
      </c>
      <c r="AM23" s="49">
        <f t="shared" si="45"/>
        <v>0</v>
      </c>
      <c r="AN23" s="50">
        <f t="shared" si="46"/>
        <v>0</v>
      </c>
      <c r="AO23" s="188">
        <v>4.5374999999999996</v>
      </c>
      <c r="AP23" s="49">
        <f t="shared" si="47"/>
        <v>0</v>
      </c>
      <c r="AQ23" s="50">
        <f t="shared" si="48"/>
        <v>0</v>
      </c>
      <c r="AR23" s="188"/>
      <c r="AS23" s="49">
        <f t="shared" si="49"/>
        <v>0</v>
      </c>
      <c r="AT23" s="50">
        <f t="shared" si="50"/>
        <v>0</v>
      </c>
      <c r="AU23" s="188">
        <v>18.149999999999999</v>
      </c>
      <c r="AV23" s="49">
        <f t="shared" si="51"/>
        <v>0</v>
      </c>
      <c r="AW23" s="50">
        <f t="shared" si="52"/>
        <v>0</v>
      </c>
      <c r="AX23" s="188">
        <v>2.7</v>
      </c>
      <c r="AY23" s="49">
        <f t="shared" si="53"/>
        <v>0</v>
      </c>
      <c r="AZ23" s="50">
        <f t="shared" si="54"/>
        <v>0</v>
      </c>
      <c r="BA23" s="51">
        <f t="shared" si="55"/>
        <v>0</v>
      </c>
    </row>
    <row r="24" spans="1:53">
      <c r="A24" s="32">
        <v>19</v>
      </c>
      <c r="B24" s="169" t="s">
        <v>170</v>
      </c>
      <c r="C24" s="170" t="s">
        <v>205</v>
      </c>
      <c r="D24" s="34" t="s">
        <v>480</v>
      </c>
      <c r="E24" s="35" t="s">
        <v>209</v>
      </c>
      <c r="F24" s="36">
        <v>8.16</v>
      </c>
      <c r="G24" s="73"/>
      <c r="H24" s="72" t="s">
        <v>136</v>
      </c>
      <c r="I24" s="74">
        <f>IF(H24=Tablas!$B$5,Tablas!$C$5,VLOOKUP(H24,Tablas!$B$5:$D$40,2,FALSE))</f>
        <v>13</v>
      </c>
      <c r="J24" s="71">
        <f>IF(I24=0,"",VLOOKUP(I24,Tablas!$C$5:$D$40,2,FALSE))</f>
        <v>26.071666666666669</v>
      </c>
      <c r="K24" s="37" t="str">
        <f t="shared" si="3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32"/>
        <v>0</v>
      </c>
      <c r="S24" s="39">
        <v>1</v>
      </c>
      <c r="T24" s="41">
        <f t="shared" si="33"/>
        <v>0</v>
      </c>
      <c r="U24" s="42">
        <f t="shared" si="56"/>
        <v>0</v>
      </c>
      <c r="V24" s="43">
        <f t="shared" si="35"/>
        <v>0</v>
      </c>
      <c r="W24" s="44">
        <f t="shared" si="36"/>
        <v>0</v>
      </c>
      <c r="X24" s="45">
        <f t="shared" si="37"/>
        <v>6</v>
      </c>
      <c r="Y24" s="46" t="s">
        <v>0</v>
      </c>
      <c r="Z24" s="39">
        <v>1</v>
      </c>
      <c r="AA24" s="47">
        <f t="shared" si="38"/>
        <v>0</v>
      </c>
      <c r="AB24" s="39">
        <v>1</v>
      </c>
      <c r="AC24" s="47">
        <f t="shared" si="39"/>
        <v>0</v>
      </c>
      <c r="AD24" s="39">
        <v>1</v>
      </c>
      <c r="AE24" s="47">
        <f t="shared" si="40"/>
        <v>0</v>
      </c>
      <c r="AF24" s="188"/>
      <c r="AG24" s="49">
        <f t="shared" si="41"/>
        <v>0</v>
      </c>
      <c r="AH24" s="50">
        <f t="shared" si="42"/>
        <v>0</v>
      </c>
      <c r="AI24" s="188"/>
      <c r="AJ24" s="49">
        <f t="shared" si="43"/>
        <v>0</v>
      </c>
      <c r="AK24" s="50">
        <f t="shared" si="44"/>
        <v>0</v>
      </c>
      <c r="AL24" s="188">
        <v>8.16</v>
      </c>
      <c r="AM24" s="49">
        <f t="shared" si="45"/>
        <v>0</v>
      </c>
      <c r="AN24" s="50">
        <f t="shared" si="46"/>
        <v>0</v>
      </c>
      <c r="AO24" s="188"/>
      <c r="AP24" s="49">
        <f t="shared" si="47"/>
        <v>0</v>
      </c>
      <c r="AQ24" s="50">
        <f t="shared" si="48"/>
        <v>0</v>
      </c>
      <c r="AR24" s="188"/>
      <c r="AS24" s="49">
        <f t="shared" si="49"/>
        <v>0</v>
      </c>
      <c r="AT24" s="50">
        <f t="shared" si="50"/>
        <v>0</v>
      </c>
      <c r="AU24" s="188">
        <v>8.16</v>
      </c>
      <c r="AV24" s="49">
        <f t="shared" si="51"/>
        <v>0</v>
      </c>
      <c r="AW24" s="50">
        <f t="shared" si="52"/>
        <v>0</v>
      </c>
      <c r="AX24" s="188">
        <v>0</v>
      </c>
      <c r="AY24" s="49">
        <f t="shared" si="53"/>
        <v>0</v>
      </c>
      <c r="AZ24" s="50">
        <f t="shared" si="54"/>
        <v>0</v>
      </c>
      <c r="BA24" s="51">
        <f t="shared" si="55"/>
        <v>0</v>
      </c>
    </row>
    <row r="25" spans="1:53">
      <c r="A25" s="32">
        <v>19</v>
      </c>
      <c r="B25" s="169" t="s">
        <v>170</v>
      </c>
      <c r="C25" s="170" t="s">
        <v>205</v>
      </c>
      <c r="D25" s="34" t="s">
        <v>481</v>
      </c>
      <c r="E25" s="35" t="s">
        <v>209</v>
      </c>
      <c r="F25" s="36">
        <v>17.260000000000002</v>
      </c>
      <c r="G25" s="73"/>
      <c r="H25" s="72" t="s">
        <v>136</v>
      </c>
      <c r="I25" s="74">
        <f>IF(H25=Tablas!$B$5,Tablas!$C$5,VLOOKUP(H25,Tablas!$B$5:$D$40,2,FALSE))</f>
        <v>13</v>
      </c>
      <c r="J25" s="71">
        <f>IF(I25=0,"",VLOOKUP(I25,Tablas!$C$5:$D$40,2,FALSE))</f>
        <v>26.071666666666669</v>
      </c>
      <c r="K25" s="37" t="str">
        <f t="shared" si="3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32"/>
        <v>0</v>
      </c>
      <c r="S25" s="39">
        <v>1</v>
      </c>
      <c r="T25" s="41">
        <f t="shared" si="33"/>
        <v>0</v>
      </c>
      <c r="U25" s="42">
        <f t="shared" si="56"/>
        <v>0</v>
      </c>
      <c r="V25" s="43">
        <f t="shared" si="35"/>
        <v>0</v>
      </c>
      <c r="W25" s="44">
        <f t="shared" si="36"/>
        <v>0</v>
      </c>
      <c r="X25" s="45">
        <f t="shared" si="37"/>
        <v>6</v>
      </c>
      <c r="Y25" s="46" t="s">
        <v>0</v>
      </c>
      <c r="Z25" s="39">
        <v>1</v>
      </c>
      <c r="AA25" s="47">
        <f t="shared" si="38"/>
        <v>0</v>
      </c>
      <c r="AB25" s="39">
        <v>1</v>
      </c>
      <c r="AC25" s="47">
        <f t="shared" si="39"/>
        <v>0</v>
      </c>
      <c r="AD25" s="39">
        <v>1</v>
      </c>
      <c r="AE25" s="47">
        <f t="shared" si="40"/>
        <v>0</v>
      </c>
      <c r="AF25" s="188"/>
      <c r="AG25" s="49">
        <f t="shared" si="41"/>
        <v>0</v>
      </c>
      <c r="AH25" s="50">
        <f t="shared" si="42"/>
        <v>0</v>
      </c>
      <c r="AI25" s="188">
        <v>1.5</v>
      </c>
      <c r="AJ25" s="49">
        <f t="shared" si="43"/>
        <v>0</v>
      </c>
      <c r="AK25" s="50">
        <f t="shared" si="44"/>
        <v>0</v>
      </c>
      <c r="AL25" s="188">
        <v>17.260000000000002</v>
      </c>
      <c r="AM25" s="49">
        <f t="shared" si="45"/>
        <v>0</v>
      </c>
      <c r="AN25" s="50">
        <f t="shared" si="46"/>
        <v>0</v>
      </c>
      <c r="AO25" s="188">
        <v>4.3150000000000004</v>
      </c>
      <c r="AP25" s="49">
        <f t="shared" si="47"/>
        <v>0</v>
      </c>
      <c r="AQ25" s="50">
        <f t="shared" si="48"/>
        <v>0</v>
      </c>
      <c r="AR25" s="188"/>
      <c r="AS25" s="49">
        <f t="shared" si="49"/>
        <v>0</v>
      </c>
      <c r="AT25" s="50">
        <f t="shared" si="50"/>
        <v>0</v>
      </c>
      <c r="AU25" s="188">
        <v>17.260000000000002</v>
      </c>
      <c r="AV25" s="49">
        <f t="shared" si="51"/>
        <v>0</v>
      </c>
      <c r="AW25" s="50">
        <f t="shared" si="52"/>
        <v>0</v>
      </c>
      <c r="AX25" s="188">
        <v>0.75</v>
      </c>
      <c r="AY25" s="49">
        <f t="shared" si="53"/>
        <v>0</v>
      </c>
      <c r="AZ25" s="50">
        <f t="shared" si="54"/>
        <v>0</v>
      </c>
      <c r="BA25" s="51">
        <f t="shared" si="55"/>
        <v>0</v>
      </c>
    </row>
    <row r="26" spans="1:53">
      <c r="A26" s="32">
        <v>19</v>
      </c>
      <c r="B26" s="169" t="s">
        <v>170</v>
      </c>
      <c r="C26" s="170" t="s">
        <v>205</v>
      </c>
      <c r="D26" s="34" t="s">
        <v>482</v>
      </c>
      <c r="E26" s="35" t="s">
        <v>209</v>
      </c>
      <c r="F26" s="36">
        <v>48.5</v>
      </c>
      <c r="G26" s="73"/>
      <c r="H26" s="72" t="s">
        <v>136</v>
      </c>
      <c r="I26" s="74">
        <f>IF(H26=Tablas!$B$5,Tablas!$C$5,VLOOKUP(H26,Tablas!$B$5:$D$40,2,FALSE))</f>
        <v>13</v>
      </c>
      <c r="J26" s="71">
        <f>IF(I26=0,"",VLOOKUP(I26,Tablas!$C$5:$D$40,2,FALSE))</f>
        <v>26.071666666666669</v>
      </c>
      <c r="K26" s="37" t="str">
        <f t="shared" si="3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32"/>
        <v>0</v>
      </c>
      <c r="S26" s="39">
        <v>1</v>
      </c>
      <c r="T26" s="41">
        <f t="shared" si="33"/>
        <v>0</v>
      </c>
      <c r="U26" s="42">
        <f t="shared" si="56"/>
        <v>0</v>
      </c>
      <c r="V26" s="43">
        <f t="shared" si="35"/>
        <v>0</v>
      </c>
      <c r="W26" s="44">
        <f t="shared" si="36"/>
        <v>0</v>
      </c>
      <c r="X26" s="45">
        <f t="shared" si="37"/>
        <v>6</v>
      </c>
      <c r="Y26" s="46" t="s">
        <v>0</v>
      </c>
      <c r="Z26" s="39">
        <v>1</v>
      </c>
      <c r="AA26" s="47">
        <f t="shared" si="38"/>
        <v>0</v>
      </c>
      <c r="AB26" s="39">
        <v>1</v>
      </c>
      <c r="AC26" s="47">
        <f t="shared" si="39"/>
        <v>0</v>
      </c>
      <c r="AD26" s="39">
        <v>1</v>
      </c>
      <c r="AE26" s="47">
        <f t="shared" si="40"/>
        <v>0</v>
      </c>
      <c r="AF26" s="188"/>
      <c r="AG26" s="49">
        <f t="shared" si="41"/>
        <v>0</v>
      </c>
      <c r="AH26" s="50">
        <f t="shared" si="42"/>
        <v>0</v>
      </c>
      <c r="AI26" s="188">
        <v>13.03</v>
      </c>
      <c r="AJ26" s="49">
        <f t="shared" si="43"/>
        <v>0</v>
      </c>
      <c r="AK26" s="50">
        <f t="shared" si="44"/>
        <v>0</v>
      </c>
      <c r="AL26" s="188">
        <v>48.5</v>
      </c>
      <c r="AM26" s="49">
        <f t="shared" si="45"/>
        <v>0</v>
      </c>
      <c r="AN26" s="50">
        <f t="shared" si="46"/>
        <v>0</v>
      </c>
      <c r="AO26" s="188"/>
      <c r="AP26" s="49">
        <f t="shared" si="47"/>
        <v>0</v>
      </c>
      <c r="AQ26" s="50">
        <f t="shared" si="48"/>
        <v>0</v>
      </c>
      <c r="AR26" s="188"/>
      <c r="AS26" s="49">
        <f t="shared" si="49"/>
        <v>0</v>
      </c>
      <c r="AT26" s="50">
        <f t="shared" si="50"/>
        <v>0</v>
      </c>
      <c r="AU26" s="188">
        <v>48.5</v>
      </c>
      <c r="AV26" s="49">
        <f t="shared" si="51"/>
        <v>0</v>
      </c>
      <c r="AW26" s="50">
        <f t="shared" si="52"/>
        <v>0</v>
      </c>
      <c r="AX26" s="188">
        <v>6.5149999999999997</v>
      </c>
      <c r="AY26" s="49">
        <f t="shared" si="53"/>
        <v>0</v>
      </c>
      <c r="AZ26" s="50">
        <f t="shared" si="54"/>
        <v>0</v>
      </c>
      <c r="BA26" s="51">
        <f t="shared" si="55"/>
        <v>0</v>
      </c>
    </row>
    <row r="27" spans="1:53">
      <c r="A27" s="32">
        <v>19</v>
      </c>
      <c r="B27" s="169" t="s">
        <v>170</v>
      </c>
      <c r="C27" s="170" t="s">
        <v>205</v>
      </c>
      <c r="D27" s="34" t="s">
        <v>483</v>
      </c>
      <c r="E27" s="35" t="s">
        <v>209</v>
      </c>
      <c r="F27" s="36">
        <v>9.94</v>
      </c>
      <c r="G27" s="73"/>
      <c r="H27" s="72" t="s">
        <v>136</v>
      </c>
      <c r="I27" s="74">
        <f>IF(H27=Tablas!$B$5,Tablas!$C$5,VLOOKUP(H27,Tablas!$B$5:$D$40,2,FALSE))</f>
        <v>13</v>
      </c>
      <c r="J27" s="71">
        <f>IF(I27=0,"",VLOOKUP(I27,Tablas!$C$5:$D$40,2,FALSE))</f>
        <v>26.071666666666669</v>
      </c>
      <c r="K27" s="37" t="str">
        <f t="shared" si="3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32"/>
        <v>0</v>
      </c>
      <c r="S27" s="39">
        <v>1</v>
      </c>
      <c r="T27" s="41">
        <f t="shared" si="33"/>
        <v>0</v>
      </c>
      <c r="U27" s="42">
        <f t="shared" si="56"/>
        <v>0</v>
      </c>
      <c r="V27" s="43">
        <f t="shared" si="35"/>
        <v>0</v>
      </c>
      <c r="W27" s="44">
        <f t="shared" si="36"/>
        <v>0</v>
      </c>
      <c r="X27" s="45">
        <f t="shared" si="37"/>
        <v>6</v>
      </c>
      <c r="Y27" s="46" t="s">
        <v>0</v>
      </c>
      <c r="Z27" s="39">
        <v>1</v>
      </c>
      <c r="AA27" s="47">
        <f t="shared" si="38"/>
        <v>0</v>
      </c>
      <c r="AB27" s="39">
        <v>1</v>
      </c>
      <c r="AC27" s="47">
        <f t="shared" si="39"/>
        <v>0</v>
      </c>
      <c r="AD27" s="39">
        <v>1</v>
      </c>
      <c r="AE27" s="47">
        <f t="shared" si="40"/>
        <v>0</v>
      </c>
      <c r="AF27" s="188"/>
      <c r="AG27" s="49">
        <f t="shared" si="41"/>
        <v>0</v>
      </c>
      <c r="AH27" s="50">
        <f t="shared" si="42"/>
        <v>0</v>
      </c>
      <c r="AI27" s="188">
        <v>0.75</v>
      </c>
      <c r="AJ27" s="49">
        <f t="shared" si="43"/>
        <v>0</v>
      </c>
      <c r="AK27" s="50">
        <f t="shared" si="44"/>
        <v>0</v>
      </c>
      <c r="AL27" s="188">
        <v>9.94</v>
      </c>
      <c r="AM27" s="49">
        <f t="shared" si="45"/>
        <v>0</v>
      </c>
      <c r="AN27" s="50">
        <f t="shared" si="46"/>
        <v>0</v>
      </c>
      <c r="AO27" s="188"/>
      <c r="AP27" s="49">
        <f t="shared" si="47"/>
        <v>0</v>
      </c>
      <c r="AQ27" s="50">
        <f t="shared" si="48"/>
        <v>0</v>
      </c>
      <c r="AR27" s="188"/>
      <c r="AS27" s="49">
        <f t="shared" si="49"/>
        <v>0</v>
      </c>
      <c r="AT27" s="50">
        <f t="shared" si="50"/>
        <v>0</v>
      </c>
      <c r="AU27" s="188">
        <v>9.94</v>
      </c>
      <c r="AV27" s="49">
        <f t="shared" si="51"/>
        <v>0</v>
      </c>
      <c r="AW27" s="50">
        <f t="shared" si="52"/>
        <v>0</v>
      </c>
      <c r="AX27" s="188">
        <v>0.375</v>
      </c>
      <c r="AY27" s="49">
        <f t="shared" si="53"/>
        <v>0</v>
      </c>
      <c r="AZ27" s="50">
        <f t="shared" si="54"/>
        <v>0</v>
      </c>
      <c r="BA27" s="51">
        <f t="shared" si="55"/>
        <v>0</v>
      </c>
    </row>
    <row r="28" spans="1:53">
      <c r="A28" s="32">
        <v>19</v>
      </c>
      <c r="B28" s="169" t="s">
        <v>170</v>
      </c>
      <c r="C28" s="170" t="s">
        <v>205</v>
      </c>
      <c r="D28" s="34" t="s">
        <v>484</v>
      </c>
      <c r="E28" s="35" t="s">
        <v>209</v>
      </c>
      <c r="F28" s="36">
        <v>10.51</v>
      </c>
      <c r="G28" s="73"/>
      <c r="H28" s="72" t="s">
        <v>136</v>
      </c>
      <c r="I28" s="74">
        <f>IF(H28=Tablas!$B$5,Tablas!$C$5,VLOOKUP(H28,Tablas!$B$5:$D$40,2,FALSE))</f>
        <v>13</v>
      </c>
      <c r="J28" s="71">
        <f>IF(I28=0,"",VLOOKUP(I28,Tablas!$C$5:$D$40,2,FALSE))</f>
        <v>26.071666666666669</v>
      </c>
      <c r="K28" s="37" t="str">
        <f t="shared" si="3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32"/>
        <v>0</v>
      </c>
      <c r="S28" s="39">
        <v>1</v>
      </c>
      <c r="T28" s="41">
        <f t="shared" si="33"/>
        <v>0</v>
      </c>
      <c r="U28" s="42">
        <f t="shared" si="56"/>
        <v>0</v>
      </c>
      <c r="V28" s="43">
        <f t="shared" si="35"/>
        <v>0</v>
      </c>
      <c r="W28" s="44">
        <f t="shared" si="36"/>
        <v>0</v>
      </c>
      <c r="X28" s="45">
        <f t="shared" si="37"/>
        <v>6</v>
      </c>
      <c r="Y28" s="46" t="s">
        <v>0</v>
      </c>
      <c r="Z28" s="39">
        <v>1</v>
      </c>
      <c r="AA28" s="47">
        <f t="shared" si="38"/>
        <v>0</v>
      </c>
      <c r="AB28" s="39">
        <v>1</v>
      </c>
      <c r="AC28" s="47">
        <f t="shared" si="39"/>
        <v>0</v>
      </c>
      <c r="AD28" s="39">
        <v>1</v>
      </c>
      <c r="AE28" s="47">
        <f t="shared" si="40"/>
        <v>0</v>
      </c>
      <c r="AF28" s="188"/>
      <c r="AG28" s="49">
        <f t="shared" si="41"/>
        <v>0</v>
      </c>
      <c r="AH28" s="50">
        <f t="shared" si="42"/>
        <v>0</v>
      </c>
      <c r="AI28" s="188">
        <v>0.6</v>
      </c>
      <c r="AJ28" s="49">
        <f t="shared" si="43"/>
        <v>0</v>
      </c>
      <c r="AK28" s="50">
        <f t="shared" si="44"/>
        <v>0</v>
      </c>
      <c r="AL28" s="188">
        <v>10.51</v>
      </c>
      <c r="AM28" s="49">
        <f t="shared" si="45"/>
        <v>0</v>
      </c>
      <c r="AN28" s="50">
        <f t="shared" si="46"/>
        <v>0</v>
      </c>
      <c r="AO28" s="188"/>
      <c r="AP28" s="49">
        <f t="shared" si="47"/>
        <v>0</v>
      </c>
      <c r="AQ28" s="50">
        <f t="shared" si="48"/>
        <v>0</v>
      </c>
      <c r="AR28" s="188"/>
      <c r="AS28" s="49">
        <f t="shared" si="49"/>
        <v>0</v>
      </c>
      <c r="AT28" s="50">
        <f t="shared" si="50"/>
        <v>0</v>
      </c>
      <c r="AU28" s="188">
        <v>10.51</v>
      </c>
      <c r="AV28" s="49">
        <f t="shared" si="51"/>
        <v>0</v>
      </c>
      <c r="AW28" s="50">
        <f t="shared" si="52"/>
        <v>0</v>
      </c>
      <c r="AX28" s="188">
        <v>0.3</v>
      </c>
      <c r="AY28" s="49">
        <f t="shared" si="53"/>
        <v>0</v>
      </c>
      <c r="AZ28" s="50">
        <f t="shared" si="54"/>
        <v>0</v>
      </c>
      <c r="BA28" s="51">
        <f t="shared" si="55"/>
        <v>0</v>
      </c>
    </row>
    <row r="29" spans="1:53">
      <c r="A29" s="32">
        <v>19</v>
      </c>
      <c r="B29" s="169" t="s">
        <v>170</v>
      </c>
      <c r="C29" s="170" t="s">
        <v>205</v>
      </c>
      <c r="D29" s="34" t="s">
        <v>263</v>
      </c>
      <c r="E29" s="35" t="s">
        <v>209</v>
      </c>
      <c r="F29" s="36">
        <v>10.18</v>
      </c>
      <c r="G29" s="73"/>
      <c r="H29" s="72" t="s">
        <v>136</v>
      </c>
      <c r="I29" s="74">
        <f>IF(H29=Tablas!$B$5,Tablas!$C$5,VLOOKUP(H29,Tablas!$B$5:$D$40,2,FALSE))</f>
        <v>13</v>
      </c>
      <c r="J29" s="71">
        <f>IF(I29=0,"",VLOOKUP(I29,Tablas!$C$5:$D$40,2,FALSE))</f>
        <v>26.071666666666669</v>
      </c>
      <c r="K29" s="37" t="str">
        <f t="shared" si="3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32"/>
        <v>0</v>
      </c>
      <c r="S29" s="39">
        <v>1</v>
      </c>
      <c r="T29" s="41">
        <f t="shared" si="33"/>
        <v>0</v>
      </c>
      <c r="U29" s="42">
        <f t="shared" si="56"/>
        <v>0</v>
      </c>
      <c r="V29" s="43">
        <f t="shared" si="35"/>
        <v>0</v>
      </c>
      <c r="W29" s="44">
        <f t="shared" si="36"/>
        <v>0</v>
      </c>
      <c r="X29" s="45">
        <f t="shared" si="37"/>
        <v>6</v>
      </c>
      <c r="Y29" s="46" t="s">
        <v>0</v>
      </c>
      <c r="Z29" s="39">
        <v>1</v>
      </c>
      <c r="AA29" s="47">
        <f t="shared" si="38"/>
        <v>0</v>
      </c>
      <c r="AB29" s="39">
        <v>1</v>
      </c>
      <c r="AC29" s="47">
        <f t="shared" si="39"/>
        <v>0</v>
      </c>
      <c r="AD29" s="39">
        <v>1</v>
      </c>
      <c r="AE29" s="47">
        <f t="shared" si="40"/>
        <v>0</v>
      </c>
      <c r="AF29" s="188"/>
      <c r="AG29" s="49">
        <f t="shared" si="41"/>
        <v>0</v>
      </c>
      <c r="AH29" s="50">
        <f t="shared" si="42"/>
        <v>0</v>
      </c>
      <c r="AI29" s="188"/>
      <c r="AJ29" s="49">
        <f t="shared" si="43"/>
        <v>0</v>
      </c>
      <c r="AK29" s="50">
        <f t="shared" si="44"/>
        <v>0</v>
      </c>
      <c r="AL29" s="188">
        <v>10.18</v>
      </c>
      <c r="AM29" s="49">
        <f t="shared" si="45"/>
        <v>0</v>
      </c>
      <c r="AN29" s="50">
        <f t="shared" si="46"/>
        <v>0</v>
      </c>
      <c r="AO29" s="188"/>
      <c r="AP29" s="49">
        <f t="shared" si="47"/>
        <v>0</v>
      </c>
      <c r="AQ29" s="50">
        <f t="shared" si="48"/>
        <v>0</v>
      </c>
      <c r="AR29" s="188"/>
      <c r="AS29" s="49">
        <f t="shared" si="49"/>
        <v>0</v>
      </c>
      <c r="AT29" s="50">
        <f t="shared" si="50"/>
        <v>0</v>
      </c>
      <c r="AU29" s="188">
        <v>10.18</v>
      </c>
      <c r="AV29" s="49">
        <f t="shared" si="51"/>
        <v>0</v>
      </c>
      <c r="AW29" s="50">
        <f t="shared" si="52"/>
        <v>0</v>
      </c>
      <c r="AX29" s="188">
        <v>0</v>
      </c>
      <c r="AY29" s="49">
        <f t="shared" si="53"/>
        <v>0</v>
      </c>
      <c r="AZ29" s="50">
        <f t="shared" si="54"/>
        <v>0</v>
      </c>
      <c r="BA29" s="51">
        <f t="shared" si="55"/>
        <v>0</v>
      </c>
    </row>
    <row r="30" spans="1:53">
      <c r="A30" s="32">
        <v>19</v>
      </c>
      <c r="B30" s="169" t="s">
        <v>170</v>
      </c>
      <c r="C30" s="170" t="s">
        <v>205</v>
      </c>
      <c r="D30" s="34" t="s">
        <v>220</v>
      </c>
      <c r="E30" s="35" t="s">
        <v>209</v>
      </c>
      <c r="F30" s="36">
        <v>9.23</v>
      </c>
      <c r="G30" s="73"/>
      <c r="H30" s="72" t="s">
        <v>136</v>
      </c>
      <c r="I30" s="74">
        <f>IF(H30=Tablas!$B$5,Tablas!$C$5,VLOOKUP(H30,Tablas!$B$5:$D$40,2,FALSE))</f>
        <v>13</v>
      </c>
      <c r="J30" s="71">
        <f>IF(I30=0,"",VLOOKUP(I30,Tablas!$C$5:$D$40,2,FALSE))</f>
        <v>26.071666666666669</v>
      </c>
      <c r="K30" s="37" t="str">
        <f t="shared" si="3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32"/>
        <v>0</v>
      </c>
      <c r="S30" s="39">
        <v>1</v>
      </c>
      <c r="T30" s="41">
        <f t="shared" si="33"/>
        <v>0</v>
      </c>
      <c r="U30" s="42">
        <f t="shared" si="56"/>
        <v>0</v>
      </c>
      <c r="V30" s="43">
        <f t="shared" si="35"/>
        <v>0</v>
      </c>
      <c r="W30" s="44">
        <f t="shared" si="36"/>
        <v>0</v>
      </c>
      <c r="X30" s="45">
        <f t="shared" si="37"/>
        <v>6</v>
      </c>
      <c r="Y30" s="46" t="s">
        <v>0</v>
      </c>
      <c r="Z30" s="39">
        <v>1</v>
      </c>
      <c r="AA30" s="47">
        <f t="shared" si="38"/>
        <v>0</v>
      </c>
      <c r="AB30" s="39">
        <v>1</v>
      </c>
      <c r="AC30" s="47">
        <f t="shared" si="39"/>
        <v>0</v>
      </c>
      <c r="AD30" s="39">
        <v>1</v>
      </c>
      <c r="AE30" s="47">
        <f t="shared" si="40"/>
        <v>0</v>
      </c>
      <c r="AF30" s="188"/>
      <c r="AG30" s="49">
        <f t="shared" si="41"/>
        <v>0</v>
      </c>
      <c r="AH30" s="50">
        <f t="shared" si="42"/>
        <v>0</v>
      </c>
      <c r="AI30" s="188"/>
      <c r="AJ30" s="49">
        <f t="shared" si="43"/>
        <v>0</v>
      </c>
      <c r="AK30" s="50">
        <f t="shared" si="44"/>
        <v>0</v>
      </c>
      <c r="AL30" s="188">
        <v>9.23</v>
      </c>
      <c r="AM30" s="49">
        <f t="shared" si="45"/>
        <v>0</v>
      </c>
      <c r="AN30" s="50">
        <f t="shared" si="46"/>
        <v>0</v>
      </c>
      <c r="AO30" s="188"/>
      <c r="AP30" s="49">
        <f t="shared" si="47"/>
        <v>0</v>
      </c>
      <c r="AQ30" s="50">
        <f t="shared" si="48"/>
        <v>0</v>
      </c>
      <c r="AR30" s="188"/>
      <c r="AS30" s="49">
        <f t="shared" si="49"/>
        <v>0</v>
      </c>
      <c r="AT30" s="50">
        <f t="shared" si="50"/>
        <v>0</v>
      </c>
      <c r="AU30" s="188">
        <v>9.23</v>
      </c>
      <c r="AV30" s="49">
        <f t="shared" si="51"/>
        <v>0</v>
      </c>
      <c r="AW30" s="50">
        <f t="shared" si="52"/>
        <v>0</v>
      </c>
      <c r="AX30" s="188">
        <v>0</v>
      </c>
      <c r="AY30" s="49">
        <f t="shared" si="53"/>
        <v>0</v>
      </c>
      <c r="AZ30" s="50">
        <f t="shared" si="54"/>
        <v>0</v>
      </c>
      <c r="BA30" s="51">
        <f t="shared" si="55"/>
        <v>0</v>
      </c>
    </row>
    <row r="31" spans="1:53">
      <c r="A31" s="32">
        <v>19</v>
      </c>
      <c r="B31" s="169" t="s">
        <v>170</v>
      </c>
      <c r="C31" s="170" t="s">
        <v>205</v>
      </c>
      <c r="D31" s="34" t="s">
        <v>284</v>
      </c>
      <c r="E31" s="35" t="s">
        <v>209</v>
      </c>
      <c r="F31" s="36">
        <v>11.1</v>
      </c>
      <c r="G31" s="73"/>
      <c r="H31" s="72" t="s">
        <v>136</v>
      </c>
      <c r="I31" s="74">
        <f>IF(H31=Tablas!$B$5,Tablas!$C$5,VLOOKUP(H31,Tablas!$B$5:$D$40,2,FALSE))</f>
        <v>13</v>
      </c>
      <c r="J31" s="71">
        <f>IF(I31=0,"",VLOOKUP(I31,Tablas!$C$5:$D$40,2,FALSE))</f>
        <v>26.071666666666669</v>
      </c>
      <c r="K31" s="37" t="str">
        <f t="shared" si="3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32"/>
        <v>0</v>
      </c>
      <c r="S31" s="39">
        <v>1</v>
      </c>
      <c r="T31" s="41">
        <f t="shared" si="33"/>
        <v>0</v>
      </c>
      <c r="U31" s="42">
        <f t="shared" si="56"/>
        <v>0</v>
      </c>
      <c r="V31" s="43">
        <f t="shared" si="35"/>
        <v>0</v>
      </c>
      <c r="W31" s="44">
        <f t="shared" si="36"/>
        <v>0</v>
      </c>
      <c r="X31" s="45">
        <f t="shared" si="37"/>
        <v>6</v>
      </c>
      <c r="Y31" s="46" t="s">
        <v>0</v>
      </c>
      <c r="Z31" s="39">
        <v>1</v>
      </c>
      <c r="AA31" s="47">
        <f t="shared" si="38"/>
        <v>0</v>
      </c>
      <c r="AB31" s="39">
        <v>1</v>
      </c>
      <c r="AC31" s="47">
        <f t="shared" si="39"/>
        <v>0</v>
      </c>
      <c r="AD31" s="39">
        <v>1</v>
      </c>
      <c r="AE31" s="47">
        <f t="shared" si="40"/>
        <v>0</v>
      </c>
      <c r="AF31" s="188">
        <v>4.0500000000000007</v>
      </c>
      <c r="AG31" s="49">
        <f t="shared" si="41"/>
        <v>0</v>
      </c>
      <c r="AH31" s="50">
        <f t="shared" si="42"/>
        <v>0</v>
      </c>
      <c r="AI31" s="188">
        <v>3.31</v>
      </c>
      <c r="AJ31" s="49">
        <f t="shared" si="43"/>
        <v>0</v>
      </c>
      <c r="AK31" s="50">
        <f t="shared" si="44"/>
        <v>0</v>
      </c>
      <c r="AL31" s="188">
        <v>11.1</v>
      </c>
      <c r="AM31" s="49">
        <f t="shared" si="45"/>
        <v>0</v>
      </c>
      <c r="AN31" s="50">
        <f t="shared" si="46"/>
        <v>0</v>
      </c>
      <c r="AO31" s="188">
        <v>2.7749999999999999</v>
      </c>
      <c r="AP31" s="49">
        <f t="shared" si="47"/>
        <v>0</v>
      </c>
      <c r="AQ31" s="50">
        <f t="shared" si="48"/>
        <v>0</v>
      </c>
      <c r="AR31" s="188"/>
      <c r="AS31" s="49">
        <f t="shared" si="49"/>
        <v>0</v>
      </c>
      <c r="AT31" s="50">
        <f t="shared" si="50"/>
        <v>0</v>
      </c>
      <c r="AU31" s="188">
        <v>11.1</v>
      </c>
      <c r="AV31" s="49">
        <f t="shared" si="51"/>
        <v>0</v>
      </c>
      <c r="AW31" s="50">
        <f t="shared" si="52"/>
        <v>0</v>
      </c>
      <c r="AX31" s="188">
        <v>1.655</v>
      </c>
      <c r="AY31" s="49">
        <f t="shared" si="53"/>
        <v>0</v>
      </c>
      <c r="AZ31" s="50">
        <f t="shared" si="54"/>
        <v>0</v>
      </c>
      <c r="BA31" s="51">
        <f t="shared" si="55"/>
        <v>0</v>
      </c>
    </row>
    <row r="32" spans="1:53">
      <c r="A32" s="32">
        <v>19</v>
      </c>
      <c r="B32" s="169" t="s">
        <v>170</v>
      </c>
      <c r="C32" s="170" t="s">
        <v>205</v>
      </c>
      <c r="D32" s="34" t="s">
        <v>485</v>
      </c>
      <c r="E32" s="35" t="s">
        <v>209</v>
      </c>
      <c r="F32" s="36">
        <v>11.9</v>
      </c>
      <c r="G32" s="73"/>
      <c r="H32" s="72" t="s">
        <v>136</v>
      </c>
      <c r="I32" s="74">
        <f>IF(H32=Tablas!$B$5,Tablas!$C$5,VLOOKUP(H32,Tablas!$B$5:$D$40,2,FALSE))</f>
        <v>13</v>
      </c>
      <c r="J32" s="71">
        <f>IF(I32=0,"",VLOOKUP(I32,Tablas!$C$5:$D$40,2,FALSE))</f>
        <v>26.071666666666669</v>
      </c>
      <c r="K32" s="37" t="str">
        <f t="shared" si="3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32"/>
        <v>0</v>
      </c>
      <c r="S32" s="39">
        <v>1</v>
      </c>
      <c r="T32" s="41">
        <f t="shared" si="33"/>
        <v>0</v>
      </c>
      <c r="U32" s="42">
        <f t="shared" si="56"/>
        <v>0</v>
      </c>
      <c r="V32" s="43">
        <f t="shared" si="35"/>
        <v>0</v>
      </c>
      <c r="W32" s="44">
        <f t="shared" si="36"/>
        <v>0</v>
      </c>
      <c r="X32" s="45">
        <f t="shared" si="37"/>
        <v>6</v>
      </c>
      <c r="Y32" s="46" t="s">
        <v>0</v>
      </c>
      <c r="Z32" s="39">
        <v>1</v>
      </c>
      <c r="AA32" s="47">
        <f t="shared" si="38"/>
        <v>0</v>
      </c>
      <c r="AB32" s="39">
        <v>1</v>
      </c>
      <c r="AC32" s="47">
        <f t="shared" si="39"/>
        <v>0</v>
      </c>
      <c r="AD32" s="39">
        <v>1</v>
      </c>
      <c r="AE32" s="47">
        <f t="shared" si="40"/>
        <v>0</v>
      </c>
      <c r="AF32" s="188"/>
      <c r="AG32" s="49">
        <f t="shared" si="41"/>
        <v>0</v>
      </c>
      <c r="AH32" s="50">
        <f t="shared" si="42"/>
        <v>0</v>
      </c>
      <c r="AI32" s="188">
        <v>3.36</v>
      </c>
      <c r="AJ32" s="49">
        <f t="shared" si="43"/>
        <v>0</v>
      </c>
      <c r="AK32" s="50">
        <f t="shared" si="44"/>
        <v>0</v>
      </c>
      <c r="AL32" s="188">
        <v>11.9</v>
      </c>
      <c r="AM32" s="49">
        <f t="shared" si="45"/>
        <v>0</v>
      </c>
      <c r="AN32" s="50">
        <f t="shared" si="46"/>
        <v>0</v>
      </c>
      <c r="AO32" s="188">
        <v>2.9750000000000001</v>
      </c>
      <c r="AP32" s="49">
        <f t="shared" si="47"/>
        <v>0</v>
      </c>
      <c r="AQ32" s="50">
        <f t="shared" si="48"/>
        <v>0</v>
      </c>
      <c r="AR32" s="188"/>
      <c r="AS32" s="49">
        <f t="shared" si="49"/>
        <v>0</v>
      </c>
      <c r="AT32" s="50">
        <f t="shared" si="50"/>
        <v>0</v>
      </c>
      <c r="AU32" s="188">
        <v>11.9</v>
      </c>
      <c r="AV32" s="49">
        <f t="shared" si="51"/>
        <v>0</v>
      </c>
      <c r="AW32" s="50">
        <f t="shared" si="52"/>
        <v>0</v>
      </c>
      <c r="AX32" s="188">
        <v>1.68</v>
      </c>
      <c r="AY32" s="49">
        <f t="shared" si="53"/>
        <v>0</v>
      </c>
      <c r="AZ32" s="50">
        <f t="shared" si="54"/>
        <v>0</v>
      </c>
      <c r="BA32" s="51">
        <f t="shared" si="55"/>
        <v>0</v>
      </c>
    </row>
    <row r="33" spans="1:53">
      <c r="A33" s="32">
        <v>19</v>
      </c>
      <c r="B33" s="169" t="s">
        <v>170</v>
      </c>
      <c r="C33" s="170" t="s">
        <v>205</v>
      </c>
      <c r="D33" s="34" t="s">
        <v>486</v>
      </c>
      <c r="E33" s="35" t="s">
        <v>209</v>
      </c>
      <c r="F33" s="36">
        <v>20.100000000000001</v>
      </c>
      <c r="G33" s="73"/>
      <c r="H33" s="72" t="s">
        <v>136</v>
      </c>
      <c r="I33" s="74">
        <f>IF(H33=Tablas!$B$5,Tablas!$C$5,VLOOKUP(H33,Tablas!$B$5:$D$40,2,FALSE))</f>
        <v>13</v>
      </c>
      <c r="J33" s="71">
        <f>IF(I33=0,"",VLOOKUP(I33,Tablas!$C$5:$D$40,2,FALSE))</f>
        <v>26.071666666666669</v>
      </c>
      <c r="K33" s="37" t="str">
        <f t="shared" si="3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32"/>
        <v>0</v>
      </c>
      <c r="S33" s="39">
        <v>1</v>
      </c>
      <c r="T33" s="41">
        <f t="shared" si="33"/>
        <v>0</v>
      </c>
      <c r="U33" s="42">
        <f t="shared" si="56"/>
        <v>0</v>
      </c>
      <c r="V33" s="43">
        <f t="shared" si="35"/>
        <v>0</v>
      </c>
      <c r="W33" s="44">
        <f t="shared" si="36"/>
        <v>0</v>
      </c>
      <c r="X33" s="45">
        <f t="shared" si="37"/>
        <v>6</v>
      </c>
      <c r="Y33" s="46" t="s">
        <v>0</v>
      </c>
      <c r="Z33" s="39">
        <v>1</v>
      </c>
      <c r="AA33" s="47">
        <f t="shared" si="38"/>
        <v>0</v>
      </c>
      <c r="AB33" s="39">
        <v>1</v>
      </c>
      <c r="AC33" s="47">
        <f t="shared" si="39"/>
        <v>0</v>
      </c>
      <c r="AD33" s="39">
        <v>1</v>
      </c>
      <c r="AE33" s="47">
        <f t="shared" si="40"/>
        <v>0</v>
      </c>
      <c r="AF33" s="188"/>
      <c r="AG33" s="49">
        <f t="shared" si="41"/>
        <v>0</v>
      </c>
      <c r="AH33" s="50">
        <f t="shared" si="42"/>
        <v>0</v>
      </c>
      <c r="AI33" s="188">
        <v>1.68</v>
      </c>
      <c r="AJ33" s="49">
        <f t="shared" si="43"/>
        <v>0</v>
      </c>
      <c r="AK33" s="50">
        <f t="shared" si="44"/>
        <v>0</v>
      </c>
      <c r="AL33" s="188">
        <v>20.100000000000001</v>
      </c>
      <c r="AM33" s="49">
        <f t="shared" si="45"/>
        <v>0</v>
      </c>
      <c r="AN33" s="50">
        <f t="shared" si="46"/>
        <v>0</v>
      </c>
      <c r="AO33" s="188">
        <v>5.0250000000000004</v>
      </c>
      <c r="AP33" s="49">
        <f t="shared" si="47"/>
        <v>0</v>
      </c>
      <c r="AQ33" s="50">
        <f t="shared" si="48"/>
        <v>0</v>
      </c>
      <c r="AR33" s="188"/>
      <c r="AS33" s="49">
        <f t="shared" si="49"/>
        <v>0</v>
      </c>
      <c r="AT33" s="50">
        <f t="shared" si="50"/>
        <v>0</v>
      </c>
      <c r="AU33" s="188">
        <v>20.100000000000001</v>
      </c>
      <c r="AV33" s="49">
        <f t="shared" si="51"/>
        <v>0</v>
      </c>
      <c r="AW33" s="50">
        <f t="shared" si="52"/>
        <v>0</v>
      </c>
      <c r="AX33" s="188">
        <v>0.84</v>
      </c>
      <c r="AY33" s="49">
        <f t="shared" si="53"/>
        <v>0</v>
      </c>
      <c r="AZ33" s="50">
        <f t="shared" si="54"/>
        <v>0</v>
      </c>
      <c r="BA33" s="51">
        <f t="shared" si="55"/>
        <v>0</v>
      </c>
    </row>
    <row r="34" spans="1:53">
      <c r="A34" s="32">
        <v>19</v>
      </c>
      <c r="B34" s="169" t="s">
        <v>170</v>
      </c>
      <c r="C34" s="170" t="s">
        <v>205</v>
      </c>
      <c r="D34" s="34" t="s">
        <v>487</v>
      </c>
      <c r="E34" s="35" t="s">
        <v>209</v>
      </c>
      <c r="F34" s="36">
        <v>5.87</v>
      </c>
      <c r="G34" s="73"/>
      <c r="H34" s="72" t="s">
        <v>16</v>
      </c>
      <c r="I34" s="74">
        <f>IF(H34=Tablas!$B$5,Tablas!$C$5,VLOOKUP(H34,Tablas!$B$5:$D$40,2,FALSE))</f>
        <v>29</v>
      </c>
      <c r="J34" s="71">
        <f>IF(I34=0,"",VLOOKUP(I34,Tablas!$C$5:$D$40,2,FALSE))</f>
        <v>1</v>
      </c>
      <c r="K34" s="37" t="str">
        <f t="shared" si="3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32"/>
        <v>0</v>
      </c>
      <c r="S34" s="39">
        <v>1</v>
      </c>
      <c r="T34" s="41">
        <f t="shared" si="33"/>
        <v>0</v>
      </c>
      <c r="U34" s="42">
        <f t="shared" si="56"/>
        <v>0</v>
      </c>
      <c r="V34" s="43">
        <f t="shared" si="35"/>
        <v>0</v>
      </c>
      <c r="W34" s="44">
        <f t="shared" si="36"/>
        <v>0</v>
      </c>
      <c r="X34" s="45">
        <f t="shared" si="37"/>
        <v>0.2</v>
      </c>
      <c r="Y34" s="46" t="s">
        <v>0</v>
      </c>
      <c r="Z34" s="39">
        <v>1</v>
      </c>
      <c r="AA34" s="47">
        <f t="shared" si="38"/>
        <v>0</v>
      </c>
      <c r="AB34" s="39">
        <v>1</v>
      </c>
      <c r="AC34" s="47">
        <f t="shared" si="39"/>
        <v>0</v>
      </c>
      <c r="AD34" s="39">
        <v>1</v>
      </c>
      <c r="AE34" s="47">
        <f t="shared" si="40"/>
        <v>0</v>
      </c>
      <c r="AF34" s="188"/>
      <c r="AG34" s="49">
        <f t="shared" si="41"/>
        <v>0</v>
      </c>
      <c r="AH34" s="50">
        <f t="shared" si="42"/>
        <v>0</v>
      </c>
      <c r="AI34" s="188"/>
      <c r="AJ34" s="49">
        <f t="shared" si="43"/>
        <v>0</v>
      </c>
      <c r="AK34" s="50">
        <f t="shared" si="44"/>
        <v>0</v>
      </c>
      <c r="AL34" s="188">
        <v>5.87</v>
      </c>
      <c r="AM34" s="49">
        <f t="shared" si="45"/>
        <v>0</v>
      </c>
      <c r="AN34" s="50">
        <f t="shared" si="46"/>
        <v>0</v>
      </c>
      <c r="AO34" s="188"/>
      <c r="AP34" s="49">
        <f t="shared" si="47"/>
        <v>0</v>
      </c>
      <c r="AQ34" s="50">
        <f t="shared" si="48"/>
        <v>0</v>
      </c>
      <c r="AR34" s="188"/>
      <c r="AS34" s="49">
        <f t="shared" si="49"/>
        <v>0</v>
      </c>
      <c r="AT34" s="50">
        <f t="shared" si="50"/>
        <v>0</v>
      </c>
      <c r="AU34" s="188">
        <v>5.87</v>
      </c>
      <c r="AV34" s="49">
        <f t="shared" si="51"/>
        <v>0</v>
      </c>
      <c r="AW34" s="50">
        <f t="shared" si="52"/>
        <v>0</v>
      </c>
      <c r="AX34" s="188">
        <v>0</v>
      </c>
      <c r="AY34" s="49">
        <f t="shared" si="53"/>
        <v>0</v>
      </c>
      <c r="AZ34" s="50">
        <f t="shared" si="54"/>
        <v>0</v>
      </c>
      <c r="BA34" s="51">
        <f t="shared" si="55"/>
        <v>0</v>
      </c>
    </row>
    <row r="35" spans="1:53">
      <c r="A35" s="32">
        <v>19</v>
      </c>
      <c r="B35" s="169" t="s">
        <v>170</v>
      </c>
      <c r="C35" s="170" t="s">
        <v>205</v>
      </c>
      <c r="D35" s="34" t="s">
        <v>482</v>
      </c>
      <c r="E35" s="35" t="s">
        <v>209</v>
      </c>
      <c r="F35" s="36">
        <v>8.6999999999999993</v>
      </c>
      <c r="G35" s="73"/>
      <c r="H35" s="72" t="s">
        <v>136</v>
      </c>
      <c r="I35" s="74">
        <f>IF(H35=Tablas!$B$5,Tablas!$C$5,VLOOKUP(H35,Tablas!$B$5:$D$40,2,FALSE))</f>
        <v>13</v>
      </c>
      <c r="J35" s="71">
        <f>IF(I35=0,"",VLOOKUP(I35,Tablas!$C$5:$D$40,2,FALSE))</f>
        <v>26.071666666666669</v>
      </c>
      <c r="K35" s="37" t="str">
        <f t="shared" si="3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32"/>
        <v>0</v>
      </c>
      <c r="S35" s="39">
        <v>1</v>
      </c>
      <c r="T35" s="41">
        <f t="shared" si="33"/>
        <v>0</v>
      </c>
      <c r="U35" s="42">
        <f t="shared" si="56"/>
        <v>0</v>
      </c>
      <c r="V35" s="43">
        <f t="shared" si="35"/>
        <v>0</v>
      </c>
      <c r="W35" s="44">
        <f t="shared" si="36"/>
        <v>0</v>
      </c>
      <c r="X35" s="45">
        <f t="shared" si="37"/>
        <v>6</v>
      </c>
      <c r="Y35" s="46" t="s">
        <v>0</v>
      </c>
      <c r="Z35" s="39">
        <v>1</v>
      </c>
      <c r="AA35" s="47">
        <f t="shared" si="38"/>
        <v>0</v>
      </c>
      <c r="AB35" s="39">
        <v>1</v>
      </c>
      <c r="AC35" s="47">
        <f t="shared" si="39"/>
        <v>0</v>
      </c>
      <c r="AD35" s="39">
        <v>1</v>
      </c>
      <c r="AE35" s="47">
        <f t="shared" si="40"/>
        <v>0</v>
      </c>
      <c r="AF35" s="188"/>
      <c r="AG35" s="49">
        <f t="shared" si="41"/>
        <v>0</v>
      </c>
      <c r="AH35" s="50">
        <f t="shared" si="42"/>
        <v>0</v>
      </c>
      <c r="AI35" s="188"/>
      <c r="AJ35" s="49">
        <f t="shared" si="43"/>
        <v>0</v>
      </c>
      <c r="AK35" s="50">
        <f t="shared" si="44"/>
        <v>0</v>
      </c>
      <c r="AL35" s="188">
        <v>8.6999999999999993</v>
      </c>
      <c r="AM35" s="49">
        <f t="shared" si="45"/>
        <v>0</v>
      </c>
      <c r="AN35" s="50">
        <f t="shared" si="46"/>
        <v>0</v>
      </c>
      <c r="AO35" s="188"/>
      <c r="AP35" s="49">
        <f t="shared" si="47"/>
        <v>0</v>
      </c>
      <c r="AQ35" s="50">
        <f t="shared" si="48"/>
        <v>0</v>
      </c>
      <c r="AR35" s="188"/>
      <c r="AS35" s="49">
        <f t="shared" si="49"/>
        <v>0</v>
      </c>
      <c r="AT35" s="50">
        <f t="shared" si="50"/>
        <v>0</v>
      </c>
      <c r="AU35" s="188">
        <v>8.6999999999999993</v>
      </c>
      <c r="AV35" s="49">
        <f t="shared" si="51"/>
        <v>0</v>
      </c>
      <c r="AW35" s="50">
        <f t="shared" si="52"/>
        <v>0</v>
      </c>
      <c r="AX35" s="188">
        <v>0</v>
      </c>
      <c r="AY35" s="49">
        <f t="shared" si="53"/>
        <v>0</v>
      </c>
      <c r="AZ35" s="50">
        <f t="shared" si="54"/>
        <v>0</v>
      </c>
      <c r="BA35" s="51">
        <f t="shared" si="55"/>
        <v>0</v>
      </c>
    </row>
    <row r="36" spans="1:53">
      <c r="A36" s="32">
        <v>19</v>
      </c>
      <c r="B36" s="169" t="s">
        <v>170</v>
      </c>
      <c r="C36" s="170" t="s">
        <v>205</v>
      </c>
      <c r="D36" s="34" t="s">
        <v>468</v>
      </c>
      <c r="E36" s="35" t="s">
        <v>209</v>
      </c>
      <c r="F36" s="36">
        <v>7.63</v>
      </c>
      <c r="G36" s="73"/>
      <c r="H36" s="72" t="s">
        <v>136</v>
      </c>
      <c r="I36" s="74">
        <f>IF(H36=Tablas!$B$5,Tablas!$C$5,VLOOKUP(H36,Tablas!$B$5:$D$40,2,FALSE))</f>
        <v>13</v>
      </c>
      <c r="J36" s="71">
        <f>IF(I36=0,"",VLOOKUP(I36,Tablas!$C$5:$D$40,2,FALSE))</f>
        <v>26.071666666666669</v>
      </c>
      <c r="K36" s="37" t="str">
        <f t="shared" si="3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32"/>
        <v>0</v>
      </c>
      <c r="S36" s="39">
        <v>1</v>
      </c>
      <c r="T36" s="41">
        <f t="shared" si="33"/>
        <v>0</v>
      </c>
      <c r="U36" s="42">
        <f t="shared" si="56"/>
        <v>0</v>
      </c>
      <c r="V36" s="43">
        <f t="shared" si="35"/>
        <v>0</v>
      </c>
      <c r="W36" s="44">
        <f t="shared" si="36"/>
        <v>0</v>
      </c>
      <c r="X36" s="45">
        <f t="shared" si="37"/>
        <v>6</v>
      </c>
      <c r="Y36" s="46" t="s">
        <v>0</v>
      </c>
      <c r="Z36" s="39">
        <v>1</v>
      </c>
      <c r="AA36" s="47">
        <f t="shared" si="38"/>
        <v>0</v>
      </c>
      <c r="AB36" s="39">
        <v>1</v>
      </c>
      <c r="AC36" s="47">
        <f t="shared" si="39"/>
        <v>0</v>
      </c>
      <c r="AD36" s="39">
        <v>1</v>
      </c>
      <c r="AE36" s="47">
        <f t="shared" si="40"/>
        <v>0</v>
      </c>
      <c r="AF36" s="188">
        <v>3.4499999999999997</v>
      </c>
      <c r="AG36" s="49">
        <f t="shared" si="41"/>
        <v>0</v>
      </c>
      <c r="AH36" s="50">
        <f t="shared" si="42"/>
        <v>0</v>
      </c>
      <c r="AI36" s="188"/>
      <c r="AJ36" s="49">
        <f t="shared" si="43"/>
        <v>0</v>
      </c>
      <c r="AK36" s="50">
        <f t="shared" si="44"/>
        <v>0</v>
      </c>
      <c r="AL36" s="188">
        <v>7.63</v>
      </c>
      <c r="AM36" s="49">
        <f t="shared" si="45"/>
        <v>0</v>
      </c>
      <c r="AN36" s="50">
        <f t="shared" si="46"/>
        <v>0</v>
      </c>
      <c r="AO36" s="188">
        <v>1.9075</v>
      </c>
      <c r="AP36" s="49">
        <f t="shared" si="47"/>
        <v>0</v>
      </c>
      <c r="AQ36" s="50">
        <f t="shared" si="48"/>
        <v>0</v>
      </c>
      <c r="AR36" s="188"/>
      <c r="AS36" s="49">
        <f t="shared" si="49"/>
        <v>0</v>
      </c>
      <c r="AT36" s="50">
        <f t="shared" si="50"/>
        <v>0</v>
      </c>
      <c r="AU36" s="188">
        <v>7.63</v>
      </c>
      <c r="AV36" s="49">
        <f t="shared" si="51"/>
        <v>0</v>
      </c>
      <c r="AW36" s="50">
        <f t="shared" si="52"/>
        <v>0</v>
      </c>
      <c r="AX36" s="188">
        <v>0</v>
      </c>
      <c r="AY36" s="49">
        <f t="shared" si="53"/>
        <v>0</v>
      </c>
      <c r="AZ36" s="50">
        <f t="shared" si="54"/>
        <v>0</v>
      </c>
      <c r="BA36" s="51">
        <f t="shared" si="55"/>
        <v>0</v>
      </c>
    </row>
    <row r="37" spans="1:53">
      <c r="A37" s="32">
        <v>19</v>
      </c>
      <c r="B37" s="169" t="s">
        <v>170</v>
      </c>
      <c r="C37" s="170" t="s">
        <v>205</v>
      </c>
      <c r="D37" s="34" t="s">
        <v>261</v>
      </c>
      <c r="E37" s="35" t="s">
        <v>209</v>
      </c>
      <c r="F37" s="36">
        <v>1.74</v>
      </c>
      <c r="G37" s="73"/>
      <c r="H37" s="72" t="s">
        <v>136</v>
      </c>
      <c r="I37" s="74">
        <f>IF(H37=Tablas!$B$5,Tablas!$C$5,VLOOKUP(H37,Tablas!$B$5:$D$40,2,FALSE))</f>
        <v>13</v>
      </c>
      <c r="J37" s="71">
        <f>IF(I37=0,"",VLOOKUP(I37,Tablas!$C$5:$D$40,2,FALSE))</f>
        <v>26.071666666666669</v>
      </c>
      <c r="K37" s="37" t="str">
        <f t="shared" si="3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32"/>
        <v>0</v>
      </c>
      <c r="S37" s="39">
        <v>1</v>
      </c>
      <c r="T37" s="41">
        <f t="shared" si="33"/>
        <v>0</v>
      </c>
      <c r="U37" s="42">
        <f t="shared" si="56"/>
        <v>0</v>
      </c>
      <c r="V37" s="43">
        <f t="shared" si="35"/>
        <v>0</v>
      </c>
      <c r="W37" s="44">
        <f t="shared" si="36"/>
        <v>0</v>
      </c>
      <c r="X37" s="45">
        <f t="shared" si="37"/>
        <v>6</v>
      </c>
      <c r="Y37" s="46" t="s">
        <v>0</v>
      </c>
      <c r="Z37" s="39">
        <v>1</v>
      </c>
      <c r="AA37" s="47">
        <f t="shared" si="38"/>
        <v>0</v>
      </c>
      <c r="AB37" s="39">
        <v>1</v>
      </c>
      <c r="AC37" s="47">
        <f t="shared" si="39"/>
        <v>0</v>
      </c>
      <c r="AD37" s="39">
        <v>1</v>
      </c>
      <c r="AE37" s="47">
        <f t="shared" si="40"/>
        <v>0</v>
      </c>
      <c r="AF37" s="188"/>
      <c r="AG37" s="49">
        <f t="shared" si="41"/>
        <v>0</v>
      </c>
      <c r="AH37" s="50">
        <f t="shared" si="42"/>
        <v>0</v>
      </c>
      <c r="AI37" s="188"/>
      <c r="AJ37" s="49">
        <f t="shared" si="43"/>
        <v>0</v>
      </c>
      <c r="AK37" s="50">
        <f t="shared" si="44"/>
        <v>0</v>
      </c>
      <c r="AL37" s="188">
        <v>1.74</v>
      </c>
      <c r="AM37" s="49">
        <f t="shared" si="45"/>
        <v>0</v>
      </c>
      <c r="AN37" s="50">
        <f t="shared" si="46"/>
        <v>0</v>
      </c>
      <c r="AO37" s="188"/>
      <c r="AP37" s="49">
        <f t="shared" si="47"/>
        <v>0</v>
      </c>
      <c r="AQ37" s="50">
        <f t="shared" si="48"/>
        <v>0</v>
      </c>
      <c r="AR37" s="188"/>
      <c r="AS37" s="49">
        <f t="shared" si="49"/>
        <v>0</v>
      </c>
      <c r="AT37" s="50">
        <f t="shared" si="50"/>
        <v>0</v>
      </c>
      <c r="AU37" s="188">
        <v>1.74</v>
      </c>
      <c r="AV37" s="49">
        <f t="shared" si="51"/>
        <v>0</v>
      </c>
      <c r="AW37" s="50">
        <f t="shared" si="52"/>
        <v>0</v>
      </c>
      <c r="AX37" s="188">
        <v>0</v>
      </c>
      <c r="AY37" s="49">
        <f t="shared" si="53"/>
        <v>0</v>
      </c>
      <c r="AZ37" s="50">
        <f t="shared" si="54"/>
        <v>0</v>
      </c>
      <c r="BA37" s="51">
        <f t="shared" si="55"/>
        <v>0</v>
      </c>
    </row>
    <row r="38" spans="1:53">
      <c r="A38" s="32">
        <v>19</v>
      </c>
      <c r="B38" s="169" t="s">
        <v>170</v>
      </c>
      <c r="C38" s="170" t="s">
        <v>205</v>
      </c>
      <c r="D38" s="34" t="s">
        <v>488</v>
      </c>
      <c r="E38" s="35" t="s">
        <v>209</v>
      </c>
      <c r="F38" s="36">
        <v>27.3</v>
      </c>
      <c r="G38" s="73"/>
      <c r="H38" s="72" t="s">
        <v>136</v>
      </c>
      <c r="I38" s="74">
        <f>IF(H38=Tablas!$B$5,Tablas!$C$5,VLOOKUP(H38,Tablas!$B$5:$D$40,2,FALSE))</f>
        <v>13</v>
      </c>
      <c r="J38" s="71">
        <f>IF(I38=0,"",VLOOKUP(I38,Tablas!$C$5:$D$40,2,FALSE))</f>
        <v>26.071666666666669</v>
      </c>
      <c r="K38" s="37" t="str">
        <f t="shared" si="3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32"/>
        <v>0</v>
      </c>
      <c r="S38" s="39">
        <v>1</v>
      </c>
      <c r="T38" s="41">
        <f t="shared" si="33"/>
        <v>0</v>
      </c>
      <c r="U38" s="42">
        <f t="shared" si="56"/>
        <v>0</v>
      </c>
      <c r="V38" s="43">
        <f t="shared" si="35"/>
        <v>0</v>
      </c>
      <c r="W38" s="44">
        <f t="shared" si="36"/>
        <v>0</v>
      </c>
      <c r="X38" s="45">
        <f t="shared" si="37"/>
        <v>6</v>
      </c>
      <c r="Y38" s="46" t="s">
        <v>0</v>
      </c>
      <c r="Z38" s="39">
        <v>1</v>
      </c>
      <c r="AA38" s="47">
        <f t="shared" si="38"/>
        <v>0</v>
      </c>
      <c r="AB38" s="39">
        <v>1</v>
      </c>
      <c r="AC38" s="47">
        <f t="shared" si="39"/>
        <v>0</v>
      </c>
      <c r="AD38" s="39">
        <v>1</v>
      </c>
      <c r="AE38" s="47">
        <f t="shared" si="40"/>
        <v>0</v>
      </c>
      <c r="AF38" s="188"/>
      <c r="AG38" s="49">
        <f t="shared" si="41"/>
        <v>0</v>
      </c>
      <c r="AH38" s="50">
        <f t="shared" si="42"/>
        <v>0</v>
      </c>
      <c r="AI38" s="188"/>
      <c r="AJ38" s="49">
        <f t="shared" si="43"/>
        <v>0</v>
      </c>
      <c r="AK38" s="50">
        <f t="shared" si="44"/>
        <v>0</v>
      </c>
      <c r="AL38" s="188">
        <v>27.3</v>
      </c>
      <c r="AM38" s="49">
        <f t="shared" si="45"/>
        <v>0</v>
      </c>
      <c r="AN38" s="50">
        <f t="shared" si="46"/>
        <v>0</v>
      </c>
      <c r="AO38" s="188">
        <v>6.8250000000000002</v>
      </c>
      <c r="AP38" s="49">
        <f t="shared" si="47"/>
        <v>0</v>
      </c>
      <c r="AQ38" s="50">
        <f t="shared" si="48"/>
        <v>0</v>
      </c>
      <c r="AR38" s="188"/>
      <c r="AS38" s="49">
        <f t="shared" si="49"/>
        <v>0</v>
      </c>
      <c r="AT38" s="50">
        <f t="shared" si="50"/>
        <v>0</v>
      </c>
      <c r="AU38" s="188">
        <v>27.3</v>
      </c>
      <c r="AV38" s="49">
        <f t="shared" si="51"/>
        <v>0</v>
      </c>
      <c r="AW38" s="50">
        <f t="shared" si="52"/>
        <v>0</v>
      </c>
      <c r="AX38" s="188">
        <v>0</v>
      </c>
      <c r="AY38" s="49">
        <f t="shared" si="53"/>
        <v>0</v>
      </c>
      <c r="AZ38" s="50">
        <f t="shared" si="54"/>
        <v>0</v>
      </c>
      <c r="BA38" s="51">
        <f t="shared" si="55"/>
        <v>0</v>
      </c>
    </row>
    <row r="39" spans="1:53">
      <c r="A39" s="32">
        <v>19</v>
      </c>
      <c r="B39" s="169" t="s">
        <v>170</v>
      </c>
      <c r="C39" s="170" t="s">
        <v>205</v>
      </c>
      <c r="D39" s="34" t="s">
        <v>489</v>
      </c>
      <c r="E39" s="35" t="s">
        <v>209</v>
      </c>
      <c r="F39" s="36">
        <v>7.8</v>
      </c>
      <c r="G39" s="73"/>
      <c r="H39" s="72" t="s">
        <v>136</v>
      </c>
      <c r="I39" s="74">
        <f>IF(H39=Tablas!$B$5,Tablas!$C$5,VLOOKUP(H39,Tablas!$B$5:$D$40,2,FALSE))</f>
        <v>13</v>
      </c>
      <c r="J39" s="71">
        <f>IF(I39=0,"",VLOOKUP(I39,Tablas!$C$5:$D$40,2,FALSE))</f>
        <v>26.071666666666669</v>
      </c>
      <c r="K39" s="37" t="str">
        <f t="shared" si="3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32"/>
        <v>0</v>
      </c>
      <c r="S39" s="39">
        <v>1</v>
      </c>
      <c r="T39" s="41">
        <f t="shared" si="33"/>
        <v>0</v>
      </c>
      <c r="U39" s="42">
        <f t="shared" ref="U39:U40" si="57">SUM(+L39+M39+N39+O39+P39+R39+T39)</f>
        <v>0</v>
      </c>
      <c r="V39" s="43">
        <f t="shared" si="35"/>
        <v>0</v>
      </c>
      <c r="W39" s="44">
        <f t="shared" si="36"/>
        <v>0</v>
      </c>
      <c r="X39" s="45">
        <f t="shared" si="37"/>
        <v>6</v>
      </c>
      <c r="Y39" s="46" t="s">
        <v>0</v>
      </c>
      <c r="Z39" s="39">
        <v>1</v>
      </c>
      <c r="AA39" s="47">
        <f t="shared" si="38"/>
        <v>0</v>
      </c>
      <c r="AB39" s="39">
        <v>1</v>
      </c>
      <c r="AC39" s="47">
        <f t="shared" si="39"/>
        <v>0</v>
      </c>
      <c r="AD39" s="39">
        <v>1</v>
      </c>
      <c r="AE39" s="47">
        <f t="shared" si="40"/>
        <v>0</v>
      </c>
      <c r="AF39" s="188"/>
      <c r="AG39" s="49">
        <f t="shared" si="41"/>
        <v>0</v>
      </c>
      <c r="AH39" s="50">
        <f t="shared" si="42"/>
        <v>0</v>
      </c>
      <c r="AI39" s="188"/>
      <c r="AJ39" s="49">
        <f t="shared" si="43"/>
        <v>0</v>
      </c>
      <c r="AK39" s="50">
        <f t="shared" si="44"/>
        <v>0</v>
      </c>
      <c r="AL39" s="188">
        <v>7.8</v>
      </c>
      <c r="AM39" s="49">
        <f t="shared" si="45"/>
        <v>0</v>
      </c>
      <c r="AN39" s="50">
        <f t="shared" si="46"/>
        <v>0</v>
      </c>
      <c r="AO39" s="188"/>
      <c r="AP39" s="49">
        <f t="shared" si="47"/>
        <v>0</v>
      </c>
      <c r="AQ39" s="50">
        <f t="shared" si="48"/>
        <v>0</v>
      </c>
      <c r="AR39" s="188"/>
      <c r="AS39" s="49">
        <f t="shared" si="49"/>
        <v>0</v>
      </c>
      <c r="AT39" s="50">
        <f t="shared" si="50"/>
        <v>0</v>
      </c>
      <c r="AU39" s="188">
        <v>7.8</v>
      </c>
      <c r="AV39" s="49">
        <f t="shared" si="51"/>
        <v>0</v>
      </c>
      <c r="AW39" s="50">
        <f t="shared" si="52"/>
        <v>0</v>
      </c>
      <c r="AX39" s="188">
        <v>0</v>
      </c>
      <c r="AY39" s="49">
        <f t="shared" si="53"/>
        <v>0</v>
      </c>
      <c r="AZ39" s="50">
        <f t="shared" si="54"/>
        <v>0</v>
      </c>
      <c r="BA39" s="51">
        <f t="shared" si="55"/>
        <v>0</v>
      </c>
    </row>
    <row r="40" spans="1:53">
      <c r="A40" s="32">
        <v>19</v>
      </c>
      <c r="B40" s="169" t="s">
        <v>170</v>
      </c>
      <c r="C40" s="170" t="s">
        <v>205</v>
      </c>
      <c r="D40" s="34" t="s">
        <v>490</v>
      </c>
      <c r="E40" s="35" t="s">
        <v>209</v>
      </c>
      <c r="F40" s="36">
        <v>10.210000000000001</v>
      </c>
      <c r="G40" s="73"/>
      <c r="H40" s="72" t="s">
        <v>136</v>
      </c>
      <c r="I40" s="74">
        <f>IF(H40=Tablas!$B$5,Tablas!$C$5,VLOOKUP(H40,Tablas!$B$5:$D$40,2,FALSE))</f>
        <v>13</v>
      </c>
      <c r="J40" s="71">
        <f>IF(I40=0,"",VLOOKUP(I40,Tablas!$C$5:$D$40,2,FALSE))</f>
        <v>26.071666666666669</v>
      </c>
      <c r="K40" s="37" t="str">
        <f t="shared" si="3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32"/>
        <v>0</v>
      </c>
      <c r="S40" s="39">
        <v>1</v>
      </c>
      <c r="T40" s="41">
        <f t="shared" si="33"/>
        <v>0</v>
      </c>
      <c r="U40" s="42">
        <f t="shared" si="57"/>
        <v>0</v>
      </c>
      <c r="V40" s="43">
        <f t="shared" si="35"/>
        <v>0</v>
      </c>
      <c r="W40" s="44">
        <f t="shared" si="36"/>
        <v>0</v>
      </c>
      <c r="X40" s="45">
        <f t="shared" si="37"/>
        <v>6</v>
      </c>
      <c r="Y40" s="46" t="s">
        <v>0</v>
      </c>
      <c r="Z40" s="39">
        <v>1</v>
      </c>
      <c r="AA40" s="47">
        <f t="shared" si="38"/>
        <v>0</v>
      </c>
      <c r="AB40" s="39">
        <v>1</v>
      </c>
      <c r="AC40" s="47">
        <f t="shared" si="39"/>
        <v>0</v>
      </c>
      <c r="AD40" s="39">
        <v>1</v>
      </c>
      <c r="AE40" s="47">
        <f t="shared" si="40"/>
        <v>0</v>
      </c>
      <c r="AF40" s="188">
        <v>6.4499999999999993</v>
      </c>
      <c r="AG40" s="49">
        <f t="shared" si="41"/>
        <v>0</v>
      </c>
      <c r="AH40" s="50">
        <f t="shared" si="42"/>
        <v>0</v>
      </c>
      <c r="AI40" s="188">
        <v>3</v>
      </c>
      <c r="AJ40" s="49">
        <f t="shared" si="43"/>
        <v>0</v>
      </c>
      <c r="AK40" s="50">
        <f t="shared" si="44"/>
        <v>0</v>
      </c>
      <c r="AL40" s="188">
        <v>10.210000000000001</v>
      </c>
      <c r="AM40" s="49">
        <f t="shared" si="45"/>
        <v>0</v>
      </c>
      <c r="AN40" s="50">
        <f t="shared" si="46"/>
        <v>0</v>
      </c>
      <c r="AO40" s="188">
        <v>2.5525000000000002</v>
      </c>
      <c r="AP40" s="49">
        <f t="shared" si="47"/>
        <v>0</v>
      </c>
      <c r="AQ40" s="50">
        <f t="shared" si="48"/>
        <v>0</v>
      </c>
      <c r="AR40" s="188"/>
      <c r="AS40" s="49">
        <f t="shared" si="49"/>
        <v>0</v>
      </c>
      <c r="AT40" s="50">
        <f t="shared" si="50"/>
        <v>0</v>
      </c>
      <c r="AU40" s="188">
        <v>10.210000000000001</v>
      </c>
      <c r="AV40" s="49">
        <f t="shared" si="51"/>
        <v>0</v>
      </c>
      <c r="AW40" s="50">
        <f t="shared" si="52"/>
        <v>0</v>
      </c>
      <c r="AX40" s="188">
        <v>1.5</v>
      </c>
      <c r="AY40" s="49">
        <f t="shared" si="53"/>
        <v>0</v>
      </c>
      <c r="AZ40" s="50">
        <f t="shared" si="54"/>
        <v>0</v>
      </c>
      <c r="BA40" s="51">
        <f t="shared" si="55"/>
        <v>0</v>
      </c>
    </row>
    <row r="41" spans="1:53">
      <c r="A41" s="32">
        <v>19</v>
      </c>
      <c r="B41" s="169" t="s">
        <v>170</v>
      </c>
      <c r="C41" s="170" t="s">
        <v>205</v>
      </c>
      <c r="D41" s="34" t="s">
        <v>491</v>
      </c>
      <c r="E41" s="35" t="s">
        <v>209</v>
      </c>
      <c r="F41" s="36">
        <v>8.3800000000000008</v>
      </c>
      <c r="G41" s="73"/>
      <c r="H41" s="72" t="s">
        <v>136</v>
      </c>
      <c r="I41" s="74">
        <f>IF(H41=Tablas!$B$5,Tablas!$C$5,VLOOKUP(H41,Tablas!$B$5:$D$40,2,FALSE))</f>
        <v>13</v>
      </c>
      <c r="J41" s="71">
        <f>IF(I41=0,"",VLOOKUP(I41,Tablas!$C$5:$D$40,2,FALSE))</f>
        <v>26.071666666666669</v>
      </c>
      <c r="K41" s="37" t="str">
        <f t="shared" si="3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44">
        <f t="shared" si="11"/>
        <v>0</v>
      </c>
      <c r="X41" s="45">
        <f t="shared" si="12"/>
        <v>6</v>
      </c>
      <c r="Y41" s="46" t="s">
        <v>0</v>
      </c>
      <c r="Z41" s="39">
        <v>1</v>
      </c>
      <c r="AA41" s="47">
        <f t="shared" si="13"/>
        <v>0</v>
      </c>
      <c r="AB41" s="39">
        <v>1</v>
      </c>
      <c r="AC41" s="47">
        <f t="shared" si="14"/>
        <v>0</v>
      </c>
      <c r="AD41" s="39">
        <v>1</v>
      </c>
      <c r="AE41" s="47">
        <f t="shared" si="15"/>
        <v>0</v>
      </c>
      <c r="AF41" s="188">
        <v>6.45</v>
      </c>
      <c r="AG41" s="49">
        <f t="shared" si="16"/>
        <v>0</v>
      </c>
      <c r="AH41" s="50">
        <f t="shared" si="17"/>
        <v>0</v>
      </c>
      <c r="AI41" s="188">
        <v>3</v>
      </c>
      <c r="AJ41" s="49">
        <f t="shared" si="18"/>
        <v>0</v>
      </c>
      <c r="AK41" s="50">
        <f t="shared" si="19"/>
        <v>0</v>
      </c>
      <c r="AL41" s="188">
        <v>8.3800000000000008</v>
      </c>
      <c r="AM41" s="49">
        <f t="shared" si="20"/>
        <v>0</v>
      </c>
      <c r="AN41" s="50">
        <f t="shared" si="21"/>
        <v>0</v>
      </c>
      <c r="AO41" s="188">
        <v>2.0950000000000002</v>
      </c>
      <c r="AP41" s="49">
        <f t="shared" si="22"/>
        <v>0</v>
      </c>
      <c r="AQ41" s="50">
        <f t="shared" si="23"/>
        <v>0</v>
      </c>
      <c r="AR41" s="188"/>
      <c r="AS41" s="49">
        <f t="shared" si="24"/>
        <v>0</v>
      </c>
      <c r="AT41" s="50">
        <f t="shared" si="25"/>
        <v>0</v>
      </c>
      <c r="AU41" s="188">
        <v>8.3800000000000008</v>
      </c>
      <c r="AV41" s="49">
        <f t="shared" si="26"/>
        <v>0</v>
      </c>
      <c r="AW41" s="50">
        <f t="shared" si="27"/>
        <v>0</v>
      </c>
      <c r="AX41" s="188">
        <v>1.5</v>
      </c>
      <c r="AY41" s="49">
        <f t="shared" si="28"/>
        <v>0</v>
      </c>
      <c r="AZ41" s="50">
        <f t="shared" si="29"/>
        <v>0</v>
      </c>
      <c r="BA41" s="51">
        <f t="shared" si="30"/>
        <v>0</v>
      </c>
    </row>
    <row r="42" spans="1:53">
      <c r="A42" s="32">
        <v>19</v>
      </c>
      <c r="B42" s="169" t="s">
        <v>170</v>
      </c>
      <c r="C42" s="170" t="s">
        <v>205</v>
      </c>
      <c r="D42" s="34" t="s">
        <v>492</v>
      </c>
      <c r="E42" s="35" t="s">
        <v>209</v>
      </c>
      <c r="F42" s="36">
        <v>10.01</v>
      </c>
      <c r="G42" s="73"/>
      <c r="H42" s="72" t="s">
        <v>136</v>
      </c>
      <c r="I42" s="74">
        <f>IF(H42=Tablas!$B$5,Tablas!$C$5,VLOOKUP(H42,Tablas!$B$5:$D$40,2,FALSE))</f>
        <v>13</v>
      </c>
      <c r="J42" s="71">
        <f>IF(I42=0,"",VLOOKUP(I42,Tablas!$C$5:$D$40,2,FALSE))</f>
        <v>26.071666666666669</v>
      </c>
      <c r="K42" s="37" t="str">
        <f t="shared" si="3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44">
        <f t="shared" si="11"/>
        <v>0</v>
      </c>
      <c r="X42" s="45">
        <f t="shared" si="12"/>
        <v>6</v>
      </c>
      <c r="Y42" s="46" t="s">
        <v>0</v>
      </c>
      <c r="Z42" s="39">
        <v>1</v>
      </c>
      <c r="AA42" s="47">
        <f t="shared" si="13"/>
        <v>0</v>
      </c>
      <c r="AB42" s="39">
        <v>1</v>
      </c>
      <c r="AC42" s="47">
        <f t="shared" si="14"/>
        <v>0</v>
      </c>
      <c r="AD42" s="39">
        <v>1</v>
      </c>
      <c r="AE42" s="47">
        <f t="shared" si="15"/>
        <v>0</v>
      </c>
      <c r="AF42" s="188">
        <v>3</v>
      </c>
      <c r="AG42" s="49">
        <f t="shared" si="16"/>
        <v>0</v>
      </c>
      <c r="AH42" s="50">
        <f t="shared" si="17"/>
        <v>0</v>
      </c>
      <c r="AI42" s="188">
        <v>1.5</v>
      </c>
      <c r="AJ42" s="49">
        <f t="shared" si="18"/>
        <v>0</v>
      </c>
      <c r="AK42" s="50">
        <f t="shared" si="19"/>
        <v>0</v>
      </c>
      <c r="AL42" s="188">
        <v>10.01</v>
      </c>
      <c r="AM42" s="49">
        <f t="shared" si="20"/>
        <v>0</v>
      </c>
      <c r="AN42" s="50">
        <f t="shared" si="21"/>
        <v>0</v>
      </c>
      <c r="AO42" s="188">
        <v>2.5024999999999999</v>
      </c>
      <c r="AP42" s="49">
        <f t="shared" si="22"/>
        <v>0</v>
      </c>
      <c r="AQ42" s="50">
        <f t="shared" si="23"/>
        <v>0</v>
      </c>
      <c r="AR42" s="188"/>
      <c r="AS42" s="49">
        <f t="shared" si="24"/>
        <v>0</v>
      </c>
      <c r="AT42" s="50">
        <f t="shared" si="25"/>
        <v>0</v>
      </c>
      <c r="AU42" s="188">
        <v>10.01</v>
      </c>
      <c r="AV42" s="49">
        <f t="shared" si="26"/>
        <v>0</v>
      </c>
      <c r="AW42" s="50">
        <f t="shared" si="27"/>
        <v>0</v>
      </c>
      <c r="AX42" s="188">
        <v>0.75</v>
      </c>
      <c r="AY42" s="49">
        <f t="shared" si="28"/>
        <v>0</v>
      </c>
      <c r="AZ42" s="50">
        <f t="shared" si="29"/>
        <v>0</v>
      </c>
      <c r="BA42" s="51">
        <f t="shared" si="30"/>
        <v>0</v>
      </c>
    </row>
    <row r="43" spans="1:53">
      <c r="A43" s="32">
        <v>19</v>
      </c>
      <c r="B43" s="169" t="s">
        <v>170</v>
      </c>
      <c r="C43" s="170" t="s">
        <v>206</v>
      </c>
      <c r="D43" s="34" t="s">
        <v>261</v>
      </c>
      <c r="E43" s="35" t="s">
        <v>209</v>
      </c>
      <c r="F43" s="36">
        <v>22.18</v>
      </c>
      <c r="G43" s="73"/>
      <c r="H43" s="72" t="s">
        <v>124</v>
      </c>
      <c r="I43" s="74">
        <f>IF(H43=Tablas!$B$5,Tablas!$C$5,VLOOKUP(H43,Tablas!$B$5:$D$40,2,FALSE))</f>
        <v>19</v>
      </c>
      <c r="J43" s="71">
        <f>IF(I43=0,"",VLOOKUP(I43,Tablas!$C$5:$D$40,2,FALSE))</f>
        <v>21.72583333333333</v>
      </c>
      <c r="K43" s="37" t="str">
        <f t="shared" si="3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44">
        <f t="shared" si="11"/>
        <v>0</v>
      </c>
      <c r="X43" s="45">
        <f t="shared" si="12"/>
        <v>5</v>
      </c>
      <c r="Y43" s="46" t="s">
        <v>0</v>
      </c>
      <c r="Z43" s="39">
        <v>1</v>
      </c>
      <c r="AA43" s="47">
        <f t="shared" si="13"/>
        <v>0</v>
      </c>
      <c r="AB43" s="39">
        <v>1</v>
      </c>
      <c r="AC43" s="47">
        <f t="shared" si="14"/>
        <v>0</v>
      </c>
      <c r="AD43" s="39">
        <v>1</v>
      </c>
      <c r="AE43" s="47">
        <f t="shared" si="15"/>
        <v>0</v>
      </c>
      <c r="AF43" s="188"/>
      <c r="AG43" s="49">
        <f t="shared" si="16"/>
        <v>0</v>
      </c>
      <c r="AH43" s="50">
        <f t="shared" si="17"/>
        <v>0</v>
      </c>
      <c r="AI43" s="188"/>
      <c r="AJ43" s="49">
        <f t="shared" si="18"/>
        <v>0</v>
      </c>
      <c r="AK43" s="50">
        <f t="shared" si="19"/>
        <v>0</v>
      </c>
      <c r="AL43" s="188">
        <v>22.18</v>
      </c>
      <c r="AM43" s="49">
        <f t="shared" si="20"/>
        <v>0</v>
      </c>
      <c r="AN43" s="50">
        <f t="shared" si="21"/>
        <v>0</v>
      </c>
      <c r="AO43" s="188"/>
      <c r="AP43" s="49">
        <f t="shared" si="22"/>
        <v>0</v>
      </c>
      <c r="AQ43" s="50">
        <f t="shared" si="23"/>
        <v>0</v>
      </c>
      <c r="AR43" s="188"/>
      <c r="AS43" s="49">
        <f t="shared" si="24"/>
        <v>0</v>
      </c>
      <c r="AT43" s="50">
        <f t="shared" si="25"/>
        <v>0</v>
      </c>
      <c r="AU43" s="188">
        <v>22.18</v>
      </c>
      <c r="AV43" s="49">
        <f t="shared" si="26"/>
        <v>0</v>
      </c>
      <c r="AW43" s="50">
        <f t="shared" si="27"/>
        <v>0</v>
      </c>
      <c r="AX43" s="188">
        <v>0</v>
      </c>
      <c r="AY43" s="49">
        <f t="shared" si="28"/>
        <v>0</v>
      </c>
      <c r="AZ43" s="50">
        <f t="shared" si="29"/>
        <v>0</v>
      </c>
      <c r="BA43" s="51">
        <f t="shared" si="30"/>
        <v>0</v>
      </c>
    </row>
    <row r="44" spans="1:53">
      <c r="A44" s="32">
        <v>19</v>
      </c>
      <c r="B44" s="169" t="s">
        <v>170</v>
      </c>
      <c r="C44" s="170" t="s">
        <v>206</v>
      </c>
      <c r="D44" s="34" t="s">
        <v>493</v>
      </c>
      <c r="E44" s="35" t="s">
        <v>209</v>
      </c>
      <c r="F44" s="36">
        <v>97.2</v>
      </c>
      <c r="G44" s="73"/>
      <c r="H44" s="72" t="s">
        <v>124</v>
      </c>
      <c r="I44" s="74">
        <f>IF(H44=Tablas!$B$5,Tablas!$C$5,VLOOKUP(H44,Tablas!$B$5:$D$40,2,FALSE))</f>
        <v>19</v>
      </c>
      <c r="J44" s="71">
        <f>IF(I44=0,"",VLOOKUP(I44,Tablas!$C$5:$D$40,2,FALSE))</f>
        <v>21.72583333333333</v>
      </c>
      <c r="K44" s="37" t="str">
        <f t="shared" si="3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44">
        <f t="shared" si="11"/>
        <v>0</v>
      </c>
      <c r="X44" s="45">
        <f t="shared" si="12"/>
        <v>5</v>
      </c>
      <c r="Y44" s="46" t="s">
        <v>0</v>
      </c>
      <c r="Z44" s="39">
        <v>1</v>
      </c>
      <c r="AA44" s="47">
        <f t="shared" si="13"/>
        <v>0</v>
      </c>
      <c r="AB44" s="39">
        <v>1</v>
      </c>
      <c r="AC44" s="47">
        <f t="shared" si="14"/>
        <v>0</v>
      </c>
      <c r="AD44" s="39">
        <v>1</v>
      </c>
      <c r="AE44" s="47">
        <f t="shared" si="15"/>
        <v>0</v>
      </c>
      <c r="AF44" s="188"/>
      <c r="AG44" s="49">
        <f t="shared" si="16"/>
        <v>0</v>
      </c>
      <c r="AH44" s="50">
        <f t="shared" si="17"/>
        <v>0</v>
      </c>
      <c r="AI44" s="188"/>
      <c r="AJ44" s="49">
        <f t="shared" si="18"/>
        <v>0</v>
      </c>
      <c r="AK44" s="50">
        <f t="shared" si="19"/>
        <v>0</v>
      </c>
      <c r="AL44" s="188">
        <v>97.2</v>
      </c>
      <c r="AM44" s="49">
        <f t="shared" si="20"/>
        <v>0</v>
      </c>
      <c r="AN44" s="50">
        <f t="shared" si="21"/>
        <v>0</v>
      </c>
      <c r="AO44" s="188"/>
      <c r="AP44" s="49">
        <f t="shared" si="22"/>
        <v>0</v>
      </c>
      <c r="AQ44" s="50">
        <f t="shared" si="23"/>
        <v>0</v>
      </c>
      <c r="AR44" s="188"/>
      <c r="AS44" s="49">
        <f t="shared" si="24"/>
        <v>0</v>
      </c>
      <c r="AT44" s="50">
        <f t="shared" si="25"/>
        <v>0</v>
      </c>
      <c r="AU44" s="188">
        <v>97.2</v>
      </c>
      <c r="AV44" s="49">
        <f t="shared" si="26"/>
        <v>0</v>
      </c>
      <c r="AW44" s="50">
        <f t="shared" si="27"/>
        <v>0</v>
      </c>
      <c r="AX44" s="188">
        <v>0</v>
      </c>
      <c r="AY44" s="49">
        <f t="shared" si="28"/>
        <v>0</v>
      </c>
      <c r="AZ44" s="50">
        <f t="shared" si="29"/>
        <v>0</v>
      </c>
      <c r="BA44" s="51">
        <f t="shared" si="30"/>
        <v>0</v>
      </c>
    </row>
    <row r="45" spans="1:53">
      <c r="A45" s="32">
        <v>19</v>
      </c>
      <c r="B45" s="169" t="s">
        <v>170</v>
      </c>
      <c r="C45" s="170" t="s">
        <v>206</v>
      </c>
      <c r="D45" s="34" t="s">
        <v>494</v>
      </c>
      <c r="E45" s="35" t="s">
        <v>209</v>
      </c>
      <c r="F45" s="36">
        <v>10.82</v>
      </c>
      <c r="G45" s="73"/>
      <c r="H45" s="72" t="s">
        <v>124</v>
      </c>
      <c r="I45" s="74">
        <f>IF(H45=Tablas!$B$5,Tablas!$C$5,VLOOKUP(H45,Tablas!$B$5:$D$40,2,FALSE))</f>
        <v>19</v>
      </c>
      <c r="J45" s="71">
        <f>IF(I45=0,"",VLOOKUP(I45,Tablas!$C$5:$D$40,2,FALSE))</f>
        <v>21.72583333333333</v>
      </c>
      <c r="K45" s="37" t="str">
        <f t="shared" si="3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44">
        <f t="shared" si="11"/>
        <v>0</v>
      </c>
      <c r="X45" s="45">
        <f t="shared" si="12"/>
        <v>5</v>
      </c>
      <c r="Y45" s="46" t="s">
        <v>0</v>
      </c>
      <c r="Z45" s="39">
        <v>1</v>
      </c>
      <c r="AA45" s="47">
        <f t="shared" si="13"/>
        <v>0</v>
      </c>
      <c r="AB45" s="39">
        <v>1</v>
      </c>
      <c r="AC45" s="47">
        <f t="shared" si="14"/>
        <v>0</v>
      </c>
      <c r="AD45" s="39">
        <v>1</v>
      </c>
      <c r="AE45" s="47">
        <f t="shared" si="15"/>
        <v>0</v>
      </c>
      <c r="AF45" s="188"/>
      <c r="AG45" s="49">
        <f t="shared" si="16"/>
        <v>0</v>
      </c>
      <c r="AH45" s="50">
        <f t="shared" si="17"/>
        <v>0</v>
      </c>
      <c r="AI45" s="188"/>
      <c r="AJ45" s="49">
        <f t="shared" si="18"/>
        <v>0</v>
      </c>
      <c r="AK45" s="50">
        <f t="shared" si="19"/>
        <v>0</v>
      </c>
      <c r="AL45" s="188">
        <v>10.82</v>
      </c>
      <c r="AM45" s="49">
        <f t="shared" si="20"/>
        <v>0</v>
      </c>
      <c r="AN45" s="50">
        <f t="shared" si="21"/>
        <v>0</v>
      </c>
      <c r="AO45" s="188"/>
      <c r="AP45" s="49">
        <f t="shared" si="22"/>
        <v>0</v>
      </c>
      <c r="AQ45" s="50">
        <f t="shared" si="23"/>
        <v>0</v>
      </c>
      <c r="AR45" s="188"/>
      <c r="AS45" s="49">
        <f t="shared" si="24"/>
        <v>0</v>
      </c>
      <c r="AT45" s="50">
        <f t="shared" si="25"/>
        <v>0</v>
      </c>
      <c r="AU45" s="188">
        <v>10.82</v>
      </c>
      <c r="AV45" s="49">
        <f t="shared" si="26"/>
        <v>0</v>
      </c>
      <c r="AW45" s="50">
        <f t="shared" si="27"/>
        <v>0</v>
      </c>
      <c r="AX45" s="188">
        <v>0</v>
      </c>
      <c r="AY45" s="49">
        <f t="shared" si="28"/>
        <v>0</v>
      </c>
      <c r="AZ45" s="50">
        <f t="shared" si="29"/>
        <v>0</v>
      </c>
      <c r="BA45" s="51">
        <f t="shared" si="30"/>
        <v>0</v>
      </c>
    </row>
    <row r="46" spans="1:53">
      <c r="A46" s="32">
        <v>19</v>
      </c>
      <c r="B46" s="169" t="s">
        <v>170</v>
      </c>
      <c r="C46" s="170" t="s">
        <v>206</v>
      </c>
      <c r="D46" s="34" t="s">
        <v>326</v>
      </c>
      <c r="E46" s="35" t="s">
        <v>209</v>
      </c>
      <c r="F46" s="36">
        <v>174</v>
      </c>
      <c r="G46" s="73"/>
      <c r="H46" s="72" t="s">
        <v>124</v>
      </c>
      <c r="I46" s="74">
        <f>IF(H46=Tablas!$B$5,Tablas!$C$5,VLOOKUP(H46,Tablas!$B$5:$D$40,2,FALSE))</f>
        <v>19</v>
      </c>
      <c r="J46" s="71">
        <f>IF(I46=0,"",VLOOKUP(I46,Tablas!$C$5:$D$40,2,FALSE))</f>
        <v>21.72583333333333</v>
      </c>
      <c r="K46" s="37" t="str">
        <f t="shared" si="3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44">
        <f t="shared" si="11"/>
        <v>0</v>
      </c>
      <c r="X46" s="45">
        <f t="shared" si="12"/>
        <v>5</v>
      </c>
      <c r="Y46" s="46" t="s">
        <v>0</v>
      </c>
      <c r="Z46" s="39">
        <v>1</v>
      </c>
      <c r="AA46" s="47">
        <f t="shared" si="13"/>
        <v>0</v>
      </c>
      <c r="AB46" s="39">
        <v>1</v>
      </c>
      <c r="AC46" s="47">
        <f t="shared" si="14"/>
        <v>0</v>
      </c>
      <c r="AD46" s="39">
        <v>1</v>
      </c>
      <c r="AE46" s="47">
        <f t="shared" si="15"/>
        <v>0</v>
      </c>
      <c r="AF46" s="188"/>
      <c r="AG46" s="49">
        <f t="shared" si="16"/>
        <v>0</v>
      </c>
      <c r="AH46" s="50">
        <f t="shared" si="17"/>
        <v>0</v>
      </c>
      <c r="AI46" s="188">
        <v>17.899999999999999</v>
      </c>
      <c r="AJ46" s="49">
        <f t="shared" si="18"/>
        <v>0</v>
      </c>
      <c r="AK46" s="50">
        <f t="shared" si="19"/>
        <v>0</v>
      </c>
      <c r="AL46" s="188">
        <v>174</v>
      </c>
      <c r="AM46" s="49">
        <f t="shared" si="20"/>
        <v>0</v>
      </c>
      <c r="AN46" s="50">
        <f t="shared" si="21"/>
        <v>0</v>
      </c>
      <c r="AO46" s="188"/>
      <c r="AP46" s="49">
        <f t="shared" si="22"/>
        <v>0</v>
      </c>
      <c r="AQ46" s="50">
        <f t="shared" si="23"/>
        <v>0</v>
      </c>
      <c r="AR46" s="188"/>
      <c r="AS46" s="49">
        <f t="shared" si="24"/>
        <v>0</v>
      </c>
      <c r="AT46" s="50">
        <f t="shared" si="25"/>
        <v>0</v>
      </c>
      <c r="AU46" s="188">
        <v>174</v>
      </c>
      <c r="AV46" s="49">
        <f t="shared" si="26"/>
        <v>0</v>
      </c>
      <c r="AW46" s="50">
        <f t="shared" si="27"/>
        <v>0</v>
      </c>
      <c r="AX46" s="188">
        <v>8.9499999999999993</v>
      </c>
      <c r="AY46" s="49">
        <f t="shared" si="28"/>
        <v>0</v>
      </c>
      <c r="AZ46" s="50">
        <f t="shared" si="29"/>
        <v>0</v>
      </c>
      <c r="BA46" s="51">
        <f t="shared" si="30"/>
        <v>0</v>
      </c>
    </row>
    <row r="47" spans="1:53">
      <c r="A47" s="32">
        <v>19</v>
      </c>
      <c r="B47" s="169" t="s">
        <v>170</v>
      </c>
      <c r="C47" s="170" t="s">
        <v>206</v>
      </c>
      <c r="D47" s="34" t="s">
        <v>495</v>
      </c>
      <c r="E47" s="35" t="s">
        <v>209</v>
      </c>
      <c r="F47" s="36">
        <v>18.8</v>
      </c>
      <c r="G47" s="73"/>
      <c r="H47" s="72" t="s">
        <v>124</v>
      </c>
      <c r="I47" s="74">
        <f>IF(H47=Tablas!$B$5,Tablas!$C$5,VLOOKUP(H47,Tablas!$B$5:$D$40,2,FALSE))</f>
        <v>19</v>
      </c>
      <c r="J47" s="71">
        <f>IF(I47=0,"",VLOOKUP(I47,Tablas!$C$5:$D$40,2,FALSE))</f>
        <v>21.72583333333333</v>
      </c>
      <c r="K47" s="37" t="str">
        <f t="shared" si="3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44">
        <f t="shared" si="11"/>
        <v>0</v>
      </c>
      <c r="X47" s="45">
        <f t="shared" si="12"/>
        <v>5</v>
      </c>
      <c r="Y47" s="46" t="s">
        <v>0</v>
      </c>
      <c r="Z47" s="39">
        <v>1</v>
      </c>
      <c r="AA47" s="47">
        <f t="shared" si="13"/>
        <v>0</v>
      </c>
      <c r="AB47" s="39">
        <v>1</v>
      </c>
      <c r="AC47" s="47">
        <f t="shared" si="14"/>
        <v>0</v>
      </c>
      <c r="AD47" s="39">
        <v>1</v>
      </c>
      <c r="AE47" s="47">
        <f t="shared" si="15"/>
        <v>0</v>
      </c>
      <c r="AF47" s="188"/>
      <c r="AG47" s="49">
        <f t="shared" si="16"/>
        <v>0</v>
      </c>
      <c r="AH47" s="50">
        <f t="shared" si="17"/>
        <v>0</v>
      </c>
      <c r="AI47" s="188">
        <v>4.13</v>
      </c>
      <c r="AJ47" s="49">
        <f t="shared" si="18"/>
        <v>0</v>
      </c>
      <c r="AK47" s="50">
        <f t="shared" si="19"/>
        <v>0</v>
      </c>
      <c r="AL47" s="188">
        <v>18.8</v>
      </c>
      <c r="AM47" s="49">
        <f t="shared" si="20"/>
        <v>0</v>
      </c>
      <c r="AN47" s="50">
        <f t="shared" si="21"/>
        <v>0</v>
      </c>
      <c r="AO47" s="188">
        <v>4.7</v>
      </c>
      <c r="AP47" s="49">
        <f t="shared" si="22"/>
        <v>0</v>
      </c>
      <c r="AQ47" s="50">
        <f t="shared" si="23"/>
        <v>0</v>
      </c>
      <c r="AR47" s="188"/>
      <c r="AS47" s="49">
        <f t="shared" si="24"/>
        <v>0</v>
      </c>
      <c r="AT47" s="50">
        <f t="shared" si="25"/>
        <v>0</v>
      </c>
      <c r="AU47" s="188">
        <v>18.8</v>
      </c>
      <c r="AV47" s="49">
        <f t="shared" si="26"/>
        <v>0</v>
      </c>
      <c r="AW47" s="50">
        <f t="shared" si="27"/>
        <v>0</v>
      </c>
      <c r="AX47" s="188">
        <v>2.0649999999999999</v>
      </c>
      <c r="AY47" s="49">
        <f t="shared" si="28"/>
        <v>0</v>
      </c>
      <c r="AZ47" s="50">
        <f t="shared" si="29"/>
        <v>0</v>
      </c>
      <c r="BA47" s="51">
        <f t="shared" si="30"/>
        <v>0</v>
      </c>
    </row>
    <row r="48" spans="1:53">
      <c r="A48" s="32">
        <v>19</v>
      </c>
      <c r="B48" s="169" t="s">
        <v>170</v>
      </c>
      <c r="C48" s="170" t="s">
        <v>206</v>
      </c>
      <c r="D48" s="34" t="s">
        <v>495</v>
      </c>
      <c r="E48" s="35" t="s">
        <v>209</v>
      </c>
      <c r="F48" s="36">
        <v>13.6</v>
      </c>
      <c r="G48" s="73"/>
      <c r="H48" s="72" t="s">
        <v>124</v>
      </c>
      <c r="I48" s="74">
        <f>IF(H48=Tablas!$B$5,Tablas!$C$5,VLOOKUP(H48,Tablas!$B$5:$D$40,2,FALSE))</f>
        <v>19</v>
      </c>
      <c r="J48" s="71">
        <f>IF(I48=0,"",VLOOKUP(I48,Tablas!$C$5:$D$40,2,FALSE))</f>
        <v>21.72583333333333</v>
      </c>
      <c r="K48" s="37" t="str">
        <f t="shared" si="3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44">
        <f t="shared" si="11"/>
        <v>0</v>
      </c>
      <c r="X48" s="45">
        <f t="shared" si="12"/>
        <v>5</v>
      </c>
      <c r="Y48" s="46" t="s">
        <v>0</v>
      </c>
      <c r="Z48" s="39">
        <v>1</v>
      </c>
      <c r="AA48" s="47">
        <f t="shared" si="13"/>
        <v>0</v>
      </c>
      <c r="AB48" s="39">
        <v>1</v>
      </c>
      <c r="AC48" s="47">
        <f t="shared" si="14"/>
        <v>0</v>
      </c>
      <c r="AD48" s="39">
        <v>1</v>
      </c>
      <c r="AE48" s="47">
        <f t="shared" si="15"/>
        <v>0</v>
      </c>
      <c r="AF48" s="188"/>
      <c r="AG48" s="49">
        <f t="shared" si="16"/>
        <v>0</v>
      </c>
      <c r="AH48" s="50">
        <f t="shared" si="17"/>
        <v>0</v>
      </c>
      <c r="AI48" s="188">
        <v>2.5099999999999998</v>
      </c>
      <c r="AJ48" s="49">
        <f t="shared" si="18"/>
        <v>0</v>
      </c>
      <c r="AK48" s="50">
        <f t="shared" si="19"/>
        <v>0</v>
      </c>
      <c r="AL48" s="188">
        <v>13.6</v>
      </c>
      <c r="AM48" s="49">
        <f t="shared" si="20"/>
        <v>0</v>
      </c>
      <c r="AN48" s="50">
        <f t="shared" si="21"/>
        <v>0</v>
      </c>
      <c r="AO48" s="188">
        <v>3.4</v>
      </c>
      <c r="AP48" s="49">
        <f t="shared" si="22"/>
        <v>0</v>
      </c>
      <c r="AQ48" s="50">
        <f t="shared" si="23"/>
        <v>0</v>
      </c>
      <c r="AR48" s="188"/>
      <c r="AS48" s="49">
        <f t="shared" si="24"/>
        <v>0</v>
      </c>
      <c r="AT48" s="50">
        <f t="shared" si="25"/>
        <v>0</v>
      </c>
      <c r="AU48" s="188">
        <v>13.6</v>
      </c>
      <c r="AV48" s="49">
        <f t="shared" si="26"/>
        <v>0</v>
      </c>
      <c r="AW48" s="50">
        <f t="shared" si="27"/>
        <v>0</v>
      </c>
      <c r="AX48" s="188">
        <v>1.2549999999999999</v>
      </c>
      <c r="AY48" s="49">
        <f t="shared" si="28"/>
        <v>0</v>
      </c>
      <c r="AZ48" s="50">
        <f t="shared" si="29"/>
        <v>0</v>
      </c>
      <c r="BA48" s="51">
        <f t="shared" si="30"/>
        <v>0</v>
      </c>
    </row>
    <row r="49" spans="1:53">
      <c r="A49" s="32">
        <v>19</v>
      </c>
      <c r="B49" s="169" t="s">
        <v>170</v>
      </c>
      <c r="C49" s="170" t="s">
        <v>206</v>
      </c>
      <c r="D49" s="34" t="s">
        <v>325</v>
      </c>
      <c r="E49" s="35" t="s">
        <v>209</v>
      </c>
      <c r="F49" s="36">
        <v>25.8</v>
      </c>
      <c r="G49" s="73"/>
      <c r="H49" s="72" t="s">
        <v>124</v>
      </c>
      <c r="I49" s="74">
        <f>IF(H49=Tablas!$B$5,Tablas!$C$5,VLOOKUP(H49,Tablas!$B$5:$D$40,2,FALSE))</f>
        <v>19</v>
      </c>
      <c r="J49" s="71">
        <f>IF(I49=0,"",VLOOKUP(I49,Tablas!$C$5:$D$40,2,FALSE))</f>
        <v>21.72583333333333</v>
      </c>
      <c r="K49" s="37" t="str">
        <f t="shared" si="3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44">
        <f t="shared" si="11"/>
        <v>0</v>
      </c>
      <c r="X49" s="45">
        <f t="shared" si="12"/>
        <v>5</v>
      </c>
      <c r="Y49" s="46" t="s">
        <v>0</v>
      </c>
      <c r="Z49" s="39">
        <v>1</v>
      </c>
      <c r="AA49" s="47">
        <f t="shared" si="13"/>
        <v>0</v>
      </c>
      <c r="AB49" s="39">
        <v>1</v>
      </c>
      <c r="AC49" s="47">
        <f t="shared" si="14"/>
        <v>0</v>
      </c>
      <c r="AD49" s="39">
        <v>1</v>
      </c>
      <c r="AE49" s="47">
        <f t="shared" si="15"/>
        <v>0</v>
      </c>
      <c r="AF49" s="188"/>
      <c r="AG49" s="49">
        <f t="shared" si="16"/>
        <v>0</v>
      </c>
      <c r="AH49" s="50">
        <f t="shared" si="17"/>
        <v>0</v>
      </c>
      <c r="AI49" s="188">
        <v>7</v>
      </c>
      <c r="AJ49" s="49">
        <f t="shared" si="18"/>
        <v>0</v>
      </c>
      <c r="AK49" s="50">
        <f t="shared" si="19"/>
        <v>0</v>
      </c>
      <c r="AL49" s="188">
        <v>25.8</v>
      </c>
      <c r="AM49" s="49">
        <f t="shared" si="20"/>
        <v>0</v>
      </c>
      <c r="AN49" s="50">
        <f t="shared" si="21"/>
        <v>0</v>
      </c>
      <c r="AO49" s="188"/>
      <c r="AP49" s="49">
        <f t="shared" si="22"/>
        <v>0</v>
      </c>
      <c r="AQ49" s="50">
        <f t="shared" si="23"/>
        <v>0</v>
      </c>
      <c r="AR49" s="188"/>
      <c r="AS49" s="49">
        <f t="shared" si="24"/>
        <v>0</v>
      </c>
      <c r="AT49" s="50">
        <f t="shared" si="25"/>
        <v>0</v>
      </c>
      <c r="AU49" s="188">
        <v>25.8</v>
      </c>
      <c r="AV49" s="49">
        <f t="shared" si="26"/>
        <v>0</v>
      </c>
      <c r="AW49" s="50">
        <f t="shared" si="27"/>
        <v>0</v>
      </c>
      <c r="AX49" s="188">
        <v>3.5</v>
      </c>
      <c r="AY49" s="49">
        <f t="shared" si="28"/>
        <v>0</v>
      </c>
      <c r="AZ49" s="50">
        <f t="shared" si="29"/>
        <v>0</v>
      </c>
      <c r="BA49" s="51">
        <f t="shared" si="30"/>
        <v>0</v>
      </c>
    </row>
    <row r="50" spans="1:53">
      <c r="A50" s="32">
        <v>19</v>
      </c>
      <c r="B50" s="169" t="s">
        <v>170</v>
      </c>
      <c r="C50" s="170" t="s">
        <v>206</v>
      </c>
      <c r="D50" s="34" t="s">
        <v>284</v>
      </c>
      <c r="E50" s="35" t="s">
        <v>209</v>
      </c>
      <c r="F50" s="36">
        <v>11.03</v>
      </c>
      <c r="G50" s="73"/>
      <c r="H50" s="72" t="s">
        <v>124</v>
      </c>
      <c r="I50" s="74">
        <f>IF(H50=Tablas!$B$5,Tablas!$C$5,VLOOKUP(H50,Tablas!$B$5:$D$40,2,FALSE))</f>
        <v>19</v>
      </c>
      <c r="J50" s="71">
        <f>IF(I50=0,"",VLOOKUP(I50,Tablas!$C$5:$D$40,2,FALSE))</f>
        <v>21.72583333333333</v>
      </c>
      <c r="K50" s="37" t="str">
        <f t="shared" si="3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44">
        <f t="shared" si="11"/>
        <v>0</v>
      </c>
      <c r="X50" s="45">
        <f t="shared" si="12"/>
        <v>5</v>
      </c>
      <c r="Y50" s="46" t="s">
        <v>0</v>
      </c>
      <c r="Z50" s="39">
        <v>1</v>
      </c>
      <c r="AA50" s="47">
        <f t="shared" si="13"/>
        <v>0</v>
      </c>
      <c r="AB50" s="39">
        <v>1</v>
      </c>
      <c r="AC50" s="47">
        <f t="shared" si="14"/>
        <v>0</v>
      </c>
      <c r="AD50" s="39">
        <v>1</v>
      </c>
      <c r="AE50" s="47">
        <f t="shared" si="15"/>
        <v>0</v>
      </c>
      <c r="AF50" s="188"/>
      <c r="AG50" s="49">
        <f t="shared" si="16"/>
        <v>0</v>
      </c>
      <c r="AH50" s="50">
        <f t="shared" si="17"/>
        <v>0</v>
      </c>
      <c r="AI50" s="188">
        <v>1.5</v>
      </c>
      <c r="AJ50" s="49">
        <f t="shared" si="18"/>
        <v>0</v>
      </c>
      <c r="AK50" s="50">
        <f t="shared" si="19"/>
        <v>0</v>
      </c>
      <c r="AL50" s="188">
        <v>11.03</v>
      </c>
      <c r="AM50" s="49">
        <f t="shared" si="20"/>
        <v>0</v>
      </c>
      <c r="AN50" s="50">
        <f t="shared" si="21"/>
        <v>0</v>
      </c>
      <c r="AO50" s="188">
        <v>2.7574999999999998</v>
      </c>
      <c r="AP50" s="49">
        <f t="shared" si="22"/>
        <v>0</v>
      </c>
      <c r="AQ50" s="50">
        <f t="shared" si="23"/>
        <v>0</v>
      </c>
      <c r="AR50" s="188"/>
      <c r="AS50" s="49">
        <f t="shared" si="24"/>
        <v>0</v>
      </c>
      <c r="AT50" s="50">
        <f t="shared" si="25"/>
        <v>0</v>
      </c>
      <c r="AU50" s="188">
        <v>11.03</v>
      </c>
      <c r="AV50" s="49">
        <f t="shared" si="26"/>
        <v>0</v>
      </c>
      <c r="AW50" s="50">
        <f t="shared" si="27"/>
        <v>0</v>
      </c>
      <c r="AX50" s="188">
        <v>0.75</v>
      </c>
      <c r="AY50" s="49">
        <f t="shared" si="28"/>
        <v>0</v>
      </c>
      <c r="AZ50" s="50">
        <f t="shared" si="29"/>
        <v>0</v>
      </c>
      <c r="BA50" s="51">
        <f t="shared" si="30"/>
        <v>0</v>
      </c>
    </row>
    <row r="51" spans="1:53">
      <c r="A51" s="32">
        <v>19</v>
      </c>
      <c r="B51" s="169" t="s">
        <v>170</v>
      </c>
      <c r="C51" s="170" t="s">
        <v>206</v>
      </c>
      <c r="D51" s="34" t="s">
        <v>261</v>
      </c>
      <c r="E51" s="35" t="s">
        <v>209</v>
      </c>
      <c r="F51" s="36">
        <v>12.36</v>
      </c>
      <c r="G51" s="73"/>
      <c r="H51" s="72" t="s">
        <v>124</v>
      </c>
      <c r="I51" s="74">
        <f>IF(H51=Tablas!$B$5,Tablas!$C$5,VLOOKUP(H51,Tablas!$B$5:$D$40,2,FALSE))</f>
        <v>19</v>
      </c>
      <c r="J51" s="71">
        <f>IF(I51=0,"",VLOOKUP(I51,Tablas!$C$5:$D$40,2,FALSE))</f>
        <v>21.72583333333333</v>
      </c>
      <c r="K51" s="37" t="str">
        <f t="shared" si="3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44">
        <f t="shared" si="11"/>
        <v>0</v>
      </c>
      <c r="X51" s="45">
        <f t="shared" si="12"/>
        <v>5</v>
      </c>
      <c r="Y51" s="46" t="s">
        <v>0</v>
      </c>
      <c r="Z51" s="39">
        <v>1</v>
      </c>
      <c r="AA51" s="47">
        <f t="shared" si="13"/>
        <v>0</v>
      </c>
      <c r="AB51" s="39">
        <v>1</v>
      </c>
      <c r="AC51" s="47">
        <f t="shared" si="14"/>
        <v>0</v>
      </c>
      <c r="AD51" s="39">
        <v>1</v>
      </c>
      <c r="AE51" s="47">
        <f t="shared" si="15"/>
        <v>0</v>
      </c>
      <c r="AF51" s="188"/>
      <c r="AG51" s="49">
        <f t="shared" si="16"/>
        <v>0</v>
      </c>
      <c r="AH51" s="50">
        <f t="shared" si="17"/>
        <v>0</v>
      </c>
      <c r="AI51" s="188"/>
      <c r="AJ51" s="49">
        <f t="shared" si="18"/>
        <v>0</v>
      </c>
      <c r="AK51" s="50">
        <f t="shared" si="19"/>
        <v>0</v>
      </c>
      <c r="AL51" s="188">
        <v>12.36</v>
      </c>
      <c r="AM51" s="49">
        <f t="shared" si="20"/>
        <v>0</v>
      </c>
      <c r="AN51" s="50">
        <f t="shared" si="21"/>
        <v>0</v>
      </c>
      <c r="AO51" s="188"/>
      <c r="AP51" s="49">
        <f t="shared" si="22"/>
        <v>0</v>
      </c>
      <c r="AQ51" s="50">
        <f t="shared" si="23"/>
        <v>0</v>
      </c>
      <c r="AR51" s="188"/>
      <c r="AS51" s="49">
        <f t="shared" si="24"/>
        <v>0</v>
      </c>
      <c r="AT51" s="50">
        <f t="shared" si="25"/>
        <v>0</v>
      </c>
      <c r="AU51" s="188">
        <v>12.36</v>
      </c>
      <c r="AV51" s="49">
        <f t="shared" si="26"/>
        <v>0</v>
      </c>
      <c r="AW51" s="50">
        <f t="shared" si="27"/>
        <v>0</v>
      </c>
      <c r="AX51" s="188">
        <v>0</v>
      </c>
      <c r="AY51" s="49">
        <f t="shared" si="28"/>
        <v>0</v>
      </c>
      <c r="AZ51" s="50">
        <f t="shared" si="29"/>
        <v>0</v>
      </c>
      <c r="BA51" s="51">
        <f t="shared" si="30"/>
        <v>0</v>
      </c>
    </row>
    <row r="52" spans="1:53">
      <c r="A52" s="32">
        <v>19</v>
      </c>
      <c r="B52" s="169" t="s">
        <v>170</v>
      </c>
      <c r="C52" s="170" t="s">
        <v>206</v>
      </c>
      <c r="D52" s="34" t="s">
        <v>215</v>
      </c>
      <c r="E52" s="35"/>
      <c r="F52" s="36">
        <v>3.5</v>
      </c>
      <c r="G52" s="73"/>
      <c r="H52" s="72" t="s">
        <v>124</v>
      </c>
      <c r="I52" s="74">
        <f>IF(H52=Tablas!$B$5,Tablas!$C$5,VLOOKUP(H52,Tablas!$B$5:$D$40,2,FALSE))</f>
        <v>19</v>
      </c>
      <c r="J52" s="71">
        <f>IF(I52=0,"",VLOOKUP(I52,Tablas!$C$5:$D$40,2,FALSE))</f>
        <v>21.72583333333333</v>
      </c>
      <c r="K52" s="37" t="str">
        <f t="shared" si="3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ref="U52:U68" si="58">SUM(+L52+M52+N52+O52+P52+R52+T52)</f>
        <v>0</v>
      </c>
      <c r="V52" s="43">
        <f t="shared" ref="V52:V68" si="59">+U52*4.345</f>
        <v>0</v>
      </c>
      <c r="W52" s="44">
        <f t="shared" ref="W52:W68" si="60">IF(V52="","",$W$4*V52)</f>
        <v>0</v>
      </c>
      <c r="X52" s="45">
        <f t="shared" ref="X52:X68" si="61">ROUND(J52/4.3452380952381,1)</f>
        <v>5</v>
      </c>
      <c r="Y52" s="46" t="s">
        <v>0</v>
      </c>
      <c r="Z52" s="39">
        <v>1</v>
      </c>
      <c r="AA52" s="47">
        <f t="shared" ref="AA52:AA68" si="62">+IF($Y52="M",$U52,IF($Y52="MT",$U52/2,IF(Y52="MN",$U52/2,IF($Y52="MTN",$U52/3,0))))*Z52</f>
        <v>0</v>
      </c>
      <c r="AB52" s="39">
        <v>1</v>
      </c>
      <c r="AC52" s="47">
        <f t="shared" ref="AC52:AC68" si="63">+IF($Y52="T",$U52,IF($Y52="MT",$U52/2,IF($Y52="TN",$U52/2,IF($Y52="MTN",$U52/3,0))))*AB52</f>
        <v>0</v>
      </c>
      <c r="AD52" s="39">
        <v>1</v>
      </c>
      <c r="AE52" s="47">
        <f t="shared" ref="AE52:AE68" si="64">+IF($Y52="N",$U52,IF($Y52="MN",$U52/2,IF($Y52="TN",$U52/2,IF($Y52="MTN",$U52/3,0))))*AD52</f>
        <v>0</v>
      </c>
      <c r="AF52" s="188"/>
      <c r="AG52" s="49">
        <f t="shared" si="16"/>
        <v>0</v>
      </c>
      <c r="AH52" s="50">
        <f t="shared" si="17"/>
        <v>0</v>
      </c>
      <c r="AI52" s="188"/>
      <c r="AJ52" s="49">
        <f t="shared" si="18"/>
        <v>0</v>
      </c>
      <c r="AK52" s="50">
        <f t="shared" si="19"/>
        <v>0</v>
      </c>
      <c r="AL52" s="188">
        <v>3.5</v>
      </c>
      <c r="AM52" s="49">
        <f t="shared" si="20"/>
        <v>0</v>
      </c>
      <c r="AN52" s="50">
        <f t="shared" si="21"/>
        <v>0</v>
      </c>
      <c r="AO52" s="188"/>
      <c r="AP52" s="49">
        <f t="shared" si="22"/>
        <v>0</v>
      </c>
      <c r="AQ52" s="50">
        <f t="shared" si="23"/>
        <v>0</v>
      </c>
      <c r="AR52" s="188"/>
      <c r="AS52" s="49">
        <f t="shared" si="24"/>
        <v>0</v>
      </c>
      <c r="AT52" s="50">
        <f t="shared" si="25"/>
        <v>0</v>
      </c>
      <c r="AU52" s="188">
        <v>3.5</v>
      </c>
      <c r="AV52" s="49">
        <f t="shared" si="26"/>
        <v>0</v>
      </c>
      <c r="AW52" s="50">
        <f t="shared" si="27"/>
        <v>0</v>
      </c>
      <c r="AX52" s="188">
        <v>0</v>
      </c>
      <c r="AY52" s="49">
        <f t="shared" si="28"/>
        <v>0</v>
      </c>
      <c r="AZ52" s="50">
        <f t="shared" si="29"/>
        <v>0</v>
      </c>
      <c r="BA52" s="51">
        <f t="shared" ref="BA52:BA68" si="65">+AH52+AK52+AN52+AQ52+AT52+AW52+AZ52</f>
        <v>0</v>
      </c>
    </row>
    <row r="53" spans="1:53">
      <c r="A53" s="32">
        <v>19</v>
      </c>
      <c r="B53" s="169" t="s">
        <v>170</v>
      </c>
      <c r="C53" s="170" t="s">
        <v>206</v>
      </c>
      <c r="D53" s="34" t="s">
        <v>496</v>
      </c>
      <c r="E53" s="35" t="s">
        <v>209</v>
      </c>
      <c r="F53" s="36">
        <v>4.5</v>
      </c>
      <c r="G53" s="73"/>
      <c r="H53" s="72" t="s">
        <v>124</v>
      </c>
      <c r="I53" s="74">
        <f>IF(H53=Tablas!$B$5,Tablas!$C$5,VLOOKUP(H53,Tablas!$B$5:$D$40,2,FALSE))</f>
        <v>19</v>
      </c>
      <c r="J53" s="71">
        <f>IF(I53=0,"",VLOOKUP(I53,Tablas!$C$5:$D$40,2,FALSE))</f>
        <v>21.72583333333333</v>
      </c>
      <c r="K53" s="37" t="str">
        <f t="shared" si="3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58"/>
        <v>0</v>
      </c>
      <c r="V53" s="43">
        <f t="shared" si="59"/>
        <v>0</v>
      </c>
      <c r="W53" s="44">
        <f t="shared" si="60"/>
        <v>0</v>
      </c>
      <c r="X53" s="45">
        <f t="shared" si="61"/>
        <v>5</v>
      </c>
      <c r="Y53" s="46" t="s">
        <v>0</v>
      </c>
      <c r="Z53" s="39">
        <v>1</v>
      </c>
      <c r="AA53" s="47">
        <f t="shared" si="62"/>
        <v>0</v>
      </c>
      <c r="AB53" s="39">
        <v>1</v>
      </c>
      <c r="AC53" s="47">
        <f t="shared" si="63"/>
        <v>0</v>
      </c>
      <c r="AD53" s="39">
        <v>1</v>
      </c>
      <c r="AE53" s="47">
        <f t="shared" si="64"/>
        <v>0</v>
      </c>
      <c r="AF53" s="188"/>
      <c r="AG53" s="49">
        <f t="shared" si="16"/>
        <v>0</v>
      </c>
      <c r="AH53" s="50">
        <f t="shared" si="17"/>
        <v>0</v>
      </c>
      <c r="AI53" s="188">
        <v>0.8</v>
      </c>
      <c r="AJ53" s="49">
        <f t="shared" si="18"/>
        <v>0</v>
      </c>
      <c r="AK53" s="50">
        <f t="shared" si="19"/>
        <v>0</v>
      </c>
      <c r="AL53" s="188">
        <v>4.5</v>
      </c>
      <c r="AM53" s="49">
        <f t="shared" si="20"/>
        <v>0</v>
      </c>
      <c r="AN53" s="50">
        <f t="shared" si="21"/>
        <v>0</v>
      </c>
      <c r="AO53" s="188"/>
      <c r="AP53" s="49">
        <f t="shared" si="22"/>
        <v>0</v>
      </c>
      <c r="AQ53" s="50">
        <f t="shared" si="23"/>
        <v>0</v>
      </c>
      <c r="AR53" s="188"/>
      <c r="AS53" s="49">
        <f t="shared" si="24"/>
        <v>0</v>
      </c>
      <c r="AT53" s="50">
        <f t="shared" si="25"/>
        <v>0</v>
      </c>
      <c r="AU53" s="188">
        <v>4.5</v>
      </c>
      <c r="AV53" s="49">
        <f t="shared" si="26"/>
        <v>0</v>
      </c>
      <c r="AW53" s="50">
        <f t="shared" si="27"/>
        <v>0</v>
      </c>
      <c r="AX53" s="188">
        <v>0.4</v>
      </c>
      <c r="AY53" s="49">
        <f t="shared" si="28"/>
        <v>0</v>
      </c>
      <c r="AZ53" s="50">
        <f t="shared" si="29"/>
        <v>0</v>
      </c>
      <c r="BA53" s="51">
        <f t="shared" si="65"/>
        <v>0</v>
      </c>
    </row>
    <row r="54" spans="1:53">
      <c r="A54" s="32">
        <v>19</v>
      </c>
      <c r="B54" s="169" t="s">
        <v>170</v>
      </c>
      <c r="C54" s="170" t="s">
        <v>206</v>
      </c>
      <c r="D54" s="34" t="s">
        <v>497</v>
      </c>
      <c r="E54" s="35" t="s">
        <v>209</v>
      </c>
      <c r="F54" s="36">
        <v>10.3</v>
      </c>
      <c r="G54" s="73"/>
      <c r="H54" s="72" t="s">
        <v>124</v>
      </c>
      <c r="I54" s="74">
        <f>IF(H54=Tablas!$B$5,Tablas!$C$5,VLOOKUP(H54,Tablas!$B$5:$D$40,2,FALSE))</f>
        <v>19</v>
      </c>
      <c r="J54" s="71">
        <f>IF(I54=0,"",VLOOKUP(I54,Tablas!$C$5:$D$40,2,FALSE))</f>
        <v>21.72583333333333</v>
      </c>
      <c r="K54" s="37" t="str">
        <f t="shared" si="3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58"/>
        <v>0</v>
      </c>
      <c r="V54" s="43">
        <f t="shared" si="59"/>
        <v>0</v>
      </c>
      <c r="W54" s="44">
        <f t="shared" si="60"/>
        <v>0</v>
      </c>
      <c r="X54" s="45">
        <f t="shared" si="61"/>
        <v>5</v>
      </c>
      <c r="Y54" s="46" t="s">
        <v>0</v>
      </c>
      <c r="Z54" s="39">
        <v>1</v>
      </c>
      <c r="AA54" s="47">
        <f t="shared" si="62"/>
        <v>0</v>
      </c>
      <c r="AB54" s="39">
        <v>1</v>
      </c>
      <c r="AC54" s="47">
        <f t="shared" si="63"/>
        <v>0</v>
      </c>
      <c r="AD54" s="39">
        <v>1</v>
      </c>
      <c r="AE54" s="47">
        <f t="shared" si="64"/>
        <v>0</v>
      </c>
      <c r="AF54" s="188"/>
      <c r="AG54" s="49">
        <f t="shared" si="16"/>
        <v>0</v>
      </c>
      <c r="AH54" s="50">
        <f t="shared" si="17"/>
        <v>0</v>
      </c>
      <c r="AI54" s="188">
        <v>1.1499999999999999</v>
      </c>
      <c r="AJ54" s="49">
        <f t="shared" si="18"/>
        <v>0</v>
      </c>
      <c r="AK54" s="50">
        <f t="shared" si="19"/>
        <v>0</v>
      </c>
      <c r="AL54" s="188">
        <v>10.3</v>
      </c>
      <c r="AM54" s="49">
        <f t="shared" si="20"/>
        <v>0</v>
      </c>
      <c r="AN54" s="50">
        <f t="shared" si="21"/>
        <v>0</v>
      </c>
      <c r="AO54" s="188"/>
      <c r="AP54" s="49">
        <f t="shared" si="22"/>
        <v>0</v>
      </c>
      <c r="AQ54" s="50">
        <f t="shared" si="23"/>
        <v>0</v>
      </c>
      <c r="AR54" s="188"/>
      <c r="AS54" s="49">
        <f t="shared" si="24"/>
        <v>0</v>
      </c>
      <c r="AT54" s="50">
        <f t="shared" si="25"/>
        <v>0</v>
      </c>
      <c r="AU54" s="188">
        <v>10.3</v>
      </c>
      <c r="AV54" s="49">
        <f t="shared" si="26"/>
        <v>0</v>
      </c>
      <c r="AW54" s="50">
        <f t="shared" si="27"/>
        <v>0</v>
      </c>
      <c r="AX54" s="188">
        <v>0.57499999999999996</v>
      </c>
      <c r="AY54" s="49">
        <f t="shared" si="28"/>
        <v>0</v>
      </c>
      <c r="AZ54" s="50">
        <f t="shared" si="29"/>
        <v>0</v>
      </c>
      <c r="BA54" s="51">
        <f t="shared" si="65"/>
        <v>0</v>
      </c>
    </row>
    <row r="55" spans="1:53">
      <c r="A55" s="32">
        <v>19</v>
      </c>
      <c r="B55" s="169" t="s">
        <v>170</v>
      </c>
      <c r="C55" s="170" t="s">
        <v>206</v>
      </c>
      <c r="D55" s="34" t="s">
        <v>498</v>
      </c>
      <c r="E55" s="35" t="s">
        <v>209</v>
      </c>
      <c r="F55" s="36">
        <v>14</v>
      </c>
      <c r="G55" s="73"/>
      <c r="H55" s="72" t="s">
        <v>124</v>
      </c>
      <c r="I55" s="74">
        <f>IF(H55=Tablas!$B$5,Tablas!$C$5,VLOOKUP(H55,Tablas!$B$5:$D$40,2,FALSE))</f>
        <v>19</v>
      </c>
      <c r="J55" s="71">
        <f>IF(I55=0,"",VLOOKUP(I55,Tablas!$C$5:$D$40,2,FALSE))</f>
        <v>21.72583333333333</v>
      </c>
      <c r="K55" s="37" t="str">
        <f t="shared" si="3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58"/>
        <v>0</v>
      </c>
      <c r="V55" s="43">
        <f t="shared" si="59"/>
        <v>0</v>
      </c>
      <c r="W55" s="44">
        <f t="shared" si="60"/>
        <v>0</v>
      </c>
      <c r="X55" s="45">
        <f t="shared" si="61"/>
        <v>5</v>
      </c>
      <c r="Y55" s="46" t="s">
        <v>0</v>
      </c>
      <c r="Z55" s="39">
        <v>1</v>
      </c>
      <c r="AA55" s="47">
        <f t="shared" si="62"/>
        <v>0</v>
      </c>
      <c r="AB55" s="39">
        <v>1</v>
      </c>
      <c r="AC55" s="47">
        <f t="shared" si="63"/>
        <v>0</v>
      </c>
      <c r="AD55" s="39">
        <v>1</v>
      </c>
      <c r="AE55" s="47">
        <f t="shared" si="64"/>
        <v>0</v>
      </c>
      <c r="AF55" s="188"/>
      <c r="AG55" s="49">
        <f t="shared" si="16"/>
        <v>0</v>
      </c>
      <c r="AH55" s="50">
        <f t="shared" si="17"/>
        <v>0</v>
      </c>
      <c r="AI55" s="188">
        <v>2.5</v>
      </c>
      <c r="AJ55" s="49">
        <f t="shared" si="18"/>
        <v>0</v>
      </c>
      <c r="AK55" s="50">
        <f t="shared" si="19"/>
        <v>0</v>
      </c>
      <c r="AL55" s="188">
        <v>14</v>
      </c>
      <c r="AM55" s="49">
        <f t="shared" si="20"/>
        <v>0</v>
      </c>
      <c r="AN55" s="50">
        <f t="shared" si="21"/>
        <v>0</v>
      </c>
      <c r="AO55" s="188"/>
      <c r="AP55" s="49">
        <f t="shared" si="22"/>
        <v>0</v>
      </c>
      <c r="AQ55" s="50">
        <f t="shared" si="23"/>
        <v>0</v>
      </c>
      <c r="AR55" s="188"/>
      <c r="AS55" s="49">
        <f t="shared" si="24"/>
        <v>0</v>
      </c>
      <c r="AT55" s="50">
        <f t="shared" si="25"/>
        <v>0</v>
      </c>
      <c r="AU55" s="188">
        <v>14</v>
      </c>
      <c r="AV55" s="49">
        <f t="shared" si="26"/>
        <v>0</v>
      </c>
      <c r="AW55" s="50">
        <f t="shared" si="27"/>
        <v>0</v>
      </c>
      <c r="AX55" s="188">
        <v>1.25</v>
      </c>
      <c r="AY55" s="49">
        <f t="shared" si="28"/>
        <v>0</v>
      </c>
      <c r="AZ55" s="50">
        <f t="shared" si="29"/>
        <v>0</v>
      </c>
      <c r="BA55" s="51">
        <f t="shared" si="65"/>
        <v>0</v>
      </c>
    </row>
    <row r="56" spans="1:53">
      <c r="A56" s="32">
        <v>19</v>
      </c>
      <c r="B56" s="169" t="s">
        <v>170</v>
      </c>
      <c r="C56" s="170" t="s">
        <v>206</v>
      </c>
      <c r="D56" s="34" t="s">
        <v>325</v>
      </c>
      <c r="E56" s="35" t="s">
        <v>209</v>
      </c>
      <c r="F56" s="36">
        <v>25</v>
      </c>
      <c r="G56" s="73"/>
      <c r="H56" s="72" t="s">
        <v>124</v>
      </c>
      <c r="I56" s="74">
        <f>IF(H56=Tablas!$B$5,Tablas!$C$5,VLOOKUP(H56,Tablas!$B$5:$D$40,2,FALSE))</f>
        <v>19</v>
      </c>
      <c r="J56" s="71">
        <f>IF(I56=0,"",VLOOKUP(I56,Tablas!$C$5:$D$40,2,FALSE))</f>
        <v>21.72583333333333</v>
      </c>
      <c r="K56" s="37" t="str">
        <f t="shared" si="3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58"/>
        <v>0</v>
      </c>
      <c r="V56" s="43">
        <f t="shared" si="59"/>
        <v>0</v>
      </c>
      <c r="W56" s="44">
        <f t="shared" si="60"/>
        <v>0</v>
      </c>
      <c r="X56" s="45">
        <f t="shared" si="61"/>
        <v>5</v>
      </c>
      <c r="Y56" s="46" t="s">
        <v>0</v>
      </c>
      <c r="Z56" s="39">
        <v>1</v>
      </c>
      <c r="AA56" s="47">
        <f t="shared" si="62"/>
        <v>0</v>
      </c>
      <c r="AB56" s="39">
        <v>1</v>
      </c>
      <c r="AC56" s="47">
        <f t="shared" si="63"/>
        <v>0</v>
      </c>
      <c r="AD56" s="39">
        <v>1</v>
      </c>
      <c r="AE56" s="47">
        <f t="shared" si="64"/>
        <v>0</v>
      </c>
      <c r="AF56" s="188"/>
      <c r="AG56" s="49">
        <f t="shared" si="16"/>
        <v>0</v>
      </c>
      <c r="AH56" s="50">
        <f t="shared" si="17"/>
        <v>0</v>
      </c>
      <c r="AI56" s="188">
        <v>0.7</v>
      </c>
      <c r="AJ56" s="49">
        <f t="shared" si="18"/>
        <v>0</v>
      </c>
      <c r="AK56" s="50">
        <f t="shared" si="19"/>
        <v>0</v>
      </c>
      <c r="AL56" s="188">
        <v>25</v>
      </c>
      <c r="AM56" s="49">
        <f t="shared" si="20"/>
        <v>0</v>
      </c>
      <c r="AN56" s="50">
        <f t="shared" si="21"/>
        <v>0</v>
      </c>
      <c r="AO56" s="188"/>
      <c r="AP56" s="49">
        <f t="shared" si="22"/>
        <v>0</v>
      </c>
      <c r="AQ56" s="50">
        <f t="shared" si="23"/>
        <v>0</v>
      </c>
      <c r="AR56" s="188"/>
      <c r="AS56" s="49">
        <f t="shared" si="24"/>
        <v>0</v>
      </c>
      <c r="AT56" s="50">
        <f t="shared" si="25"/>
        <v>0</v>
      </c>
      <c r="AU56" s="188">
        <v>25</v>
      </c>
      <c r="AV56" s="49">
        <f t="shared" si="26"/>
        <v>0</v>
      </c>
      <c r="AW56" s="50">
        <f t="shared" si="27"/>
        <v>0</v>
      </c>
      <c r="AX56" s="188">
        <v>0.35</v>
      </c>
      <c r="AY56" s="49">
        <f t="shared" si="28"/>
        <v>0</v>
      </c>
      <c r="AZ56" s="50">
        <f t="shared" si="29"/>
        <v>0</v>
      </c>
      <c r="BA56" s="51">
        <f t="shared" si="65"/>
        <v>0</v>
      </c>
    </row>
    <row r="57" spans="1:53">
      <c r="A57" s="32">
        <v>19</v>
      </c>
      <c r="B57" s="169" t="s">
        <v>170</v>
      </c>
      <c r="C57" s="170" t="s">
        <v>206</v>
      </c>
      <c r="D57" s="34" t="s">
        <v>499</v>
      </c>
      <c r="E57" s="35" t="s">
        <v>209</v>
      </c>
      <c r="F57" s="36">
        <v>48.31</v>
      </c>
      <c r="G57" s="73"/>
      <c r="H57" s="72" t="s">
        <v>124</v>
      </c>
      <c r="I57" s="74">
        <f>IF(H57=Tablas!$B$5,Tablas!$C$5,VLOOKUP(H57,Tablas!$B$5:$D$40,2,FALSE))</f>
        <v>19</v>
      </c>
      <c r="J57" s="71">
        <f>IF(I57=0,"",VLOOKUP(I57,Tablas!$C$5:$D$40,2,FALSE))</f>
        <v>21.72583333333333</v>
      </c>
      <c r="K57" s="37" t="str">
        <f t="shared" si="3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58"/>
        <v>0</v>
      </c>
      <c r="V57" s="43">
        <f t="shared" si="59"/>
        <v>0</v>
      </c>
      <c r="W57" s="44">
        <f t="shared" si="60"/>
        <v>0</v>
      </c>
      <c r="X57" s="45">
        <f t="shared" si="61"/>
        <v>5</v>
      </c>
      <c r="Y57" s="46" t="s">
        <v>0</v>
      </c>
      <c r="Z57" s="39">
        <v>1</v>
      </c>
      <c r="AA57" s="47">
        <f t="shared" si="62"/>
        <v>0</v>
      </c>
      <c r="AB57" s="39">
        <v>1</v>
      </c>
      <c r="AC57" s="47">
        <f t="shared" si="63"/>
        <v>0</v>
      </c>
      <c r="AD57" s="39">
        <v>1</v>
      </c>
      <c r="AE57" s="47">
        <f t="shared" si="64"/>
        <v>0</v>
      </c>
      <c r="AF57" s="188"/>
      <c r="AG57" s="49">
        <f t="shared" si="16"/>
        <v>0</v>
      </c>
      <c r="AH57" s="50">
        <f t="shared" si="17"/>
        <v>0</v>
      </c>
      <c r="AI57" s="188"/>
      <c r="AJ57" s="49">
        <f t="shared" si="18"/>
        <v>0</v>
      </c>
      <c r="AK57" s="50">
        <f t="shared" si="19"/>
        <v>0</v>
      </c>
      <c r="AL57" s="188">
        <v>48.31</v>
      </c>
      <c r="AM57" s="49">
        <f t="shared" si="20"/>
        <v>0</v>
      </c>
      <c r="AN57" s="50">
        <f t="shared" si="21"/>
        <v>0</v>
      </c>
      <c r="AO57" s="188"/>
      <c r="AP57" s="49">
        <f t="shared" si="22"/>
        <v>0</v>
      </c>
      <c r="AQ57" s="50">
        <f t="shared" si="23"/>
        <v>0</v>
      </c>
      <c r="AR57" s="188"/>
      <c r="AS57" s="49">
        <f t="shared" si="24"/>
        <v>0</v>
      </c>
      <c r="AT57" s="50">
        <f t="shared" si="25"/>
        <v>0</v>
      </c>
      <c r="AU57" s="188">
        <v>48.31</v>
      </c>
      <c r="AV57" s="49">
        <f t="shared" si="26"/>
        <v>0</v>
      </c>
      <c r="AW57" s="50">
        <f t="shared" si="27"/>
        <v>0</v>
      </c>
      <c r="AX57" s="188">
        <v>0</v>
      </c>
      <c r="AY57" s="49">
        <f t="shared" si="28"/>
        <v>0</v>
      </c>
      <c r="AZ57" s="50">
        <f t="shared" si="29"/>
        <v>0</v>
      </c>
      <c r="BA57" s="51">
        <f t="shared" si="65"/>
        <v>0</v>
      </c>
    </row>
    <row r="58" spans="1:53">
      <c r="A58" s="32">
        <v>19</v>
      </c>
      <c r="B58" s="169" t="s">
        <v>170</v>
      </c>
      <c r="C58" s="170" t="s">
        <v>206</v>
      </c>
      <c r="D58" s="34" t="s">
        <v>211</v>
      </c>
      <c r="E58" s="35" t="s">
        <v>209</v>
      </c>
      <c r="F58" s="36">
        <v>38.450000000000003</v>
      </c>
      <c r="G58" s="73"/>
      <c r="H58" s="72" t="s">
        <v>124</v>
      </c>
      <c r="I58" s="74">
        <f>IF(H58=Tablas!$B$5,Tablas!$C$5,VLOOKUP(H58,Tablas!$B$5:$D$40,2,FALSE))</f>
        <v>19</v>
      </c>
      <c r="J58" s="71">
        <f>IF(I58=0,"",VLOOKUP(I58,Tablas!$C$5:$D$40,2,FALSE))</f>
        <v>21.72583333333333</v>
      </c>
      <c r="K58" s="37" t="str">
        <f t="shared" si="3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58"/>
        <v>0</v>
      </c>
      <c r="V58" s="43">
        <f t="shared" si="59"/>
        <v>0</v>
      </c>
      <c r="W58" s="44">
        <f t="shared" si="60"/>
        <v>0</v>
      </c>
      <c r="X58" s="45">
        <f t="shared" si="61"/>
        <v>5</v>
      </c>
      <c r="Y58" s="46" t="s">
        <v>0</v>
      </c>
      <c r="Z58" s="39">
        <v>1</v>
      </c>
      <c r="AA58" s="47">
        <f t="shared" si="62"/>
        <v>0</v>
      </c>
      <c r="AB58" s="39">
        <v>1</v>
      </c>
      <c r="AC58" s="47">
        <f t="shared" si="63"/>
        <v>0</v>
      </c>
      <c r="AD58" s="39">
        <v>1</v>
      </c>
      <c r="AE58" s="47">
        <f t="shared" si="64"/>
        <v>0</v>
      </c>
      <c r="AF58" s="188"/>
      <c r="AG58" s="49">
        <f t="shared" si="16"/>
        <v>0</v>
      </c>
      <c r="AH58" s="50">
        <f t="shared" si="17"/>
        <v>0</v>
      </c>
      <c r="AI58" s="188"/>
      <c r="AJ58" s="49">
        <f t="shared" si="18"/>
        <v>0</v>
      </c>
      <c r="AK58" s="50">
        <f t="shared" si="19"/>
        <v>0</v>
      </c>
      <c r="AL58" s="188">
        <v>38.450000000000003</v>
      </c>
      <c r="AM58" s="49">
        <f t="shared" si="20"/>
        <v>0</v>
      </c>
      <c r="AN58" s="50">
        <f t="shared" si="21"/>
        <v>0</v>
      </c>
      <c r="AO58" s="188"/>
      <c r="AP58" s="49">
        <f t="shared" si="22"/>
        <v>0</v>
      </c>
      <c r="AQ58" s="50">
        <f t="shared" si="23"/>
        <v>0</v>
      </c>
      <c r="AR58" s="188"/>
      <c r="AS58" s="49">
        <f t="shared" si="24"/>
        <v>0</v>
      </c>
      <c r="AT58" s="50">
        <f t="shared" si="25"/>
        <v>0</v>
      </c>
      <c r="AU58" s="188">
        <v>38.450000000000003</v>
      </c>
      <c r="AV58" s="49">
        <f t="shared" si="26"/>
        <v>0</v>
      </c>
      <c r="AW58" s="50">
        <f t="shared" si="27"/>
        <v>0</v>
      </c>
      <c r="AX58" s="188">
        <v>0</v>
      </c>
      <c r="AY58" s="49">
        <f t="shared" si="28"/>
        <v>0</v>
      </c>
      <c r="AZ58" s="50">
        <f t="shared" si="29"/>
        <v>0</v>
      </c>
      <c r="BA58" s="51">
        <f t="shared" si="65"/>
        <v>0</v>
      </c>
    </row>
    <row r="59" spans="1:53">
      <c r="A59" s="32">
        <v>19</v>
      </c>
      <c r="B59" s="169" t="s">
        <v>170</v>
      </c>
      <c r="C59" s="170" t="s">
        <v>206</v>
      </c>
      <c r="D59" s="34" t="s">
        <v>482</v>
      </c>
      <c r="E59" s="35" t="s">
        <v>209</v>
      </c>
      <c r="F59" s="36">
        <v>23.72</v>
      </c>
      <c r="G59" s="73"/>
      <c r="H59" s="72" t="s">
        <v>124</v>
      </c>
      <c r="I59" s="74">
        <f>IF(H59=Tablas!$B$5,Tablas!$C$5,VLOOKUP(H59,Tablas!$B$5:$D$40,2,FALSE))</f>
        <v>19</v>
      </c>
      <c r="J59" s="71">
        <f>IF(I59=0,"",VLOOKUP(I59,Tablas!$C$5:$D$40,2,FALSE))</f>
        <v>21.72583333333333</v>
      </c>
      <c r="K59" s="37" t="str">
        <f t="shared" si="3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58"/>
        <v>0</v>
      </c>
      <c r="V59" s="43">
        <f t="shared" si="59"/>
        <v>0</v>
      </c>
      <c r="W59" s="44">
        <f t="shared" si="60"/>
        <v>0</v>
      </c>
      <c r="X59" s="45">
        <f t="shared" si="61"/>
        <v>5</v>
      </c>
      <c r="Y59" s="46" t="s">
        <v>0</v>
      </c>
      <c r="Z59" s="39">
        <v>1</v>
      </c>
      <c r="AA59" s="47">
        <f t="shared" si="62"/>
        <v>0</v>
      </c>
      <c r="AB59" s="39">
        <v>1</v>
      </c>
      <c r="AC59" s="47">
        <f t="shared" si="63"/>
        <v>0</v>
      </c>
      <c r="AD59" s="39">
        <v>1</v>
      </c>
      <c r="AE59" s="47">
        <f t="shared" si="64"/>
        <v>0</v>
      </c>
      <c r="AF59" s="188"/>
      <c r="AG59" s="49">
        <f t="shared" si="16"/>
        <v>0</v>
      </c>
      <c r="AH59" s="50">
        <f t="shared" si="17"/>
        <v>0</v>
      </c>
      <c r="AI59" s="188"/>
      <c r="AJ59" s="49">
        <f t="shared" si="18"/>
        <v>0</v>
      </c>
      <c r="AK59" s="50">
        <f t="shared" si="19"/>
        <v>0</v>
      </c>
      <c r="AL59" s="188">
        <v>23.72</v>
      </c>
      <c r="AM59" s="49">
        <f t="shared" si="20"/>
        <v>0</v>
      </c>
      <c r="AN59" s="50">
        <f t="shared" si="21"/>
        <v>0</v>
      </c>
      <c r="AO59" s="188"/>
      <c r="AP59" s="49">
        <f t="shared" si="22"/>
        <v>0</v>
      </c>
      <c r="AQ59" s="50">
        <f t="shared" si="23"/>
        <v>0</v>
      </c>
      <c r="AR59" s="188"/>
      <c r="AS59" s="49">
        <f t="shared" si="24"/>
        <v>0</v>
      </c>
      <c r="AT59" s="50">
        <f t="shared" si="25"/>
        <v>0</v>
      </c>
      <c r="AU59" s="188">
        <v>23.72</v>
      </c>
      <c r="AV59" s="49">
        <f t="shared" si="26"/>
        <v>0</v>
      </c>
      <c r="AW59" s="50">
        <f t="shared" si="27"/>
        <v>0</v>
      </c>
      <c r="AX59" s="188">
        <v>0</v>
      </c>
      <c r="AY59" s="49">
        <f t="shared" si="28"/>
        <v>0</v>
      </c>
      <c r="AZ59" s="50">
        <f t="shared" si="29"/>
        <v>0</v>
      </c>
      <c r="BA59" s="51">
        <f t="shared" si="65"/>
        <v>0</v>
      </c>
    </row>
    <row r="60" spans="1:53">
      <c r="A60" s="32">
        <v>19</v>
      </c>
      <c r="B60" s="169" t="s">
        <v>170</v>
      </c>
      <c r="C60" s="170" t="s">
        <v>206</v>
      </c>
      <c r="D60" s="34" t="s">
        <v>500</v>
      </c>
      <c r="E60" s="35" t="s">
        <v>209</v>
      </c>
      <c r="F60" s="36">
        <v>138.22999999999999</v>
      </c>
      <c r="G60" s="73"/>
      <c r="H60" s="72" t="s">
        <v>124</v>
      </c>
      <c r="I60" s="74">
        <f>IF(H60=Tablas!$B$5,Tablas!$C$5,VLOOKUP(H60,Tablas!$B$5:$D$40,2,FALSE))</f>
        <v>19</v>
      </c>
      <c r="J60" s="71">
        <f>IF(I60=0,"",VLOOKUP(I60,Tablas!$C$5:$D$40,2,FALSE))</f>
        <v>21.72583333333333</v>
      </c>
      <c r="K60" s="37" t="str">
        <f t="shared" si="3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58"/>
        <v>0</v>
      </c>
      <c r="V60" s="43">
        <f t="shared" si="59"/>
        <v>0</v>
      </c>
      <c r="W60" s="44">
        <f t="shared" si="60"/>
        <v>0</v>
      </c>
      <c r="X60" s="45">
        <f t="shared" si="61"/>
        <v>5</v>
      </c>
      <c r="Y60" s="46" t="s">
        <v>0</v>
      </c>
      <c r="Z60" s="39">
        <v>1</v>
      </c>
      <c r="AA60" s="47">
        <f t="shared" si="62"/>
        <v>0</v>
      </c>
      <c r="AB60" s="39">
        <v>1</v>
      </c>
      <c r="AC60" s="47">
        <f t="shared" si="63"/>
        <v>0</v>
      </c>
      <c r="AD60" s="39">
        <v>1</v>
      </c>
      <c r="AE60" s="47">
        <f t="shared" si="64"/>
        <v>0</v>
      </c>
      <c r="AF60" s="188"/>
      <c r="AG60" s="49">
        <f t="shared" si="16"/>
        <v>0</v>
      </c>
      <c r="AH60" s="50">
        <f t="shared" si="17"/>
        <v>0</v>
      </c>
      <c r="AI60" s="188"/>
      <c r="AJ60" s="49">
        <f t="shared" si="18"/>
        <v>0</v>
      </c>
      <c r="AK60" s="50">
        <f t="shared" si="19"/>
        <v>0</v>
      </c>
      <c r="AL60" s="188">
        <v>138.22999999999999</v>
      </c>
      <c r="AM60" s="49">
        <f t="shared" si="20"/>
        <v>0</v>
      </c>
      <c r="AN60" s="50">
        <f t="shared" si="21"/>
        <v>0</v>
      </c>
      <c r="AO60" s="188"/>
      <c r="AP60" s="49">
        <f t="shared" si="22"/>
        <v>0</v>
      </c>
      <c r="AQ60" s="50">
        <f t="shared" si="23"/>
        <v>0</v>
      </c>
      <c r="AR60" s="188"/>
      <c r="AS60" s="49">
        <f t="shared" si="24"/>
        <v>0</v>
      </c>
      <c r="AT60" s="50">
        <f t="shared" si="25"/>
        <v>0</v>
      </c>
      <c r="AU60" s="188">
        <v>138.22999999999999</v>
      </c>
      <c r="AV60" s="49">
        <f t="shared" si="26"/>
        <v>0</v>
      </c>
      <c r="AW60" s="50">
        <f t="shared" si="27"/>
        <v>0</v>
      </c>
      <c r="AX60" s="188">
        <v>0</v>
      </c>
      <c r="AY60" s="49">
        <f t="shared" si="28"/>
        <v>0</v>
      </c>
      <c r="AZ60" s="50">
        <f t="shared" si="29"/>
        <v>0</v>
      </c>
      <c r="BA60" s="51">
        <f t="shared" si="65"/>
        <v>0</v>
      </c>
    </row>
    <row r="61" spans="1:53">
      <c r="A61" s="32">
        <v>19</v>
      </c>
      <c r="B61" s="169" t="s">
        <v>170</v>
      </c>
      <c r="C61" s="170" t="s">
        <v>206</v>
      </c>
      <c r="D61" s="34" t="s">
        <v>501</v>
      </c>
      <c r="E61" s="35"/>
      <c r="F61" s="36">
        <v>9.44</v>
      </c>
      <c r="G61" s="73"/>
      <c r="H61" s="72" t="s">
        <v>124</v>
      </c>
      <c r="I61" s="74">
        <f>IF(H61=Tablas!$B$5,Tablas!$C$5,VLOOKUP(H61,Tablas!$B$5:$D$40,2,FALSE))</f>
        <v>19</v>
      </c>
      <c r="J61" s="71">
        <f>IF(I61=0,"",VLOOKUP(I61,Tablas!$C$5:$D$40,2,FALSE))</f>
        <v>21.72583333333333</v>
      </c>
      <c r="K61" s="37" t="str">
        <f t="shared" si="3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58"/>
        <v>0</v>
      </c>
      <c r="V61" s="43">
        <f t="shared" si="59"/>
        <v>0</v>
      </c>
      <c r="W61" s="44">
        <f t="shared" si="60"/>
        <v>0</v>
      </c>
      <c r="X61" s="45">
        <f t="shared" si="61"/>
        <v>5</v>
      </c>
      <c r="Y61" s="46" t="s">
        <v>0</v>
      </c>
      <c r="Z61" s="39">
        <v>1</v>
      </c>
      <c r="AA61" s="47">
        <f t="shared" si="62"/>
        <v>0</v>
      </c>
      <c r="AB61" s="39">
        <v>1</v>
      </c>
      <c r="AC61" s="47">
        <f t="shared" si="63"/>
        <v>0</v>
      </c>
      <c r="AD61" s="39">
        <v>1</v>
      </c>
      <c r="AE61" s="47">
        <f t="shared" si="64"/>
        <v>0</v>
      </c>
      <c r="AF61" s="188"/>
      <c r="AG61" s="49">
        <f t="shared" si="16"/>
        <v>0</v>
      </c>
      <c r="AH61" s="50">
        <f t="shared" si="17"/>
        <v>0</v>
      </c>
      <c r="AI61" s="188"/>
      <c r="AJ61" s="49">
        <f t="shared" si="18"/>
        <v>0</v>
      </c>
      <c r="AK61" s="50">
        <f t="shared" si="19"/>
        <v>0</v>
      </c>
      <c r="AL61" s="188">
        <v>9.44</v>
      </c>
      <c r="AM61" s="49">
        <f t="shared" si="20"/>
        <v>0</v>
      </c>
      <c r="AN61" s="50">
        <f t="shared" si="21"/>
        <v>0</v>
      </c>
      <c r="AO61" s="188"/>
      <c r="AP61" s="49">
        <f t="shared" si="22"/>
        <v>0</v>
      </c>
      <c r="AQ61" s="50">
        <f t="shared" si="23"/>
        <v>0</v>
      </c>
      <c r="AR61" s="188"/>
      <c r="AS61" s="49">
        <f t="shared" si="24"/>
        <v>0</v>
      </c>
      <c r="AT61" s="50">
        <f t="shared" si="25"/>
        <v>0</v>
      </c>
      <c r="AU61" s="188">
        <v>9.44</v>
      </c>
      <c r="AV61" s="49">
        <f t="shared" si="26"/>
        <v>0</v>
      </c>
      <c r="AW61" s="50">
        <f t="shared" si="27"/>
        <v>0</v>
      </c>
      <c r="AX61" s="188">
        <v>0</v>
      </c>
      <c r="AY61" s="49">
        <f t="shared" si="28"/>
        <v>0</v>
      </c>
      <c r="AZ61" s="50">
        <f t="shared" si="29"/>
        <v>0</v>
      </c>
      <c r="BA61" s="51">
        <f t="shared" si="65"/>
        <v>0</v>
      </c>
    </row>
    <row r="62" spans="1:53">
      <c r="A62" s="32">
        <v>19</v>
      </c>
      <c r="B62" s="169" t="s">
        <v>170</v>
      </c>
      <c r="C62" s="170" t="s">
        <v>206</v>
      </c>
      <c r="D62" s="34" t="s">
        <v>502</v>
      </c>
      <c r="E62" s="35" t="s">
        <v>209</v>
      </c>
      <c r="F62" s="36">
        <v>4.71</v>
      </c>
      <c r="G62" s="73"/>
      <c r="H62" s="72" t="s">
        <v>124</v>
      </c>
      <c r="I62" s="74">
        <f>IF(H62=Tablas!$B$5,Tablas!$C$5,VLOOKUP(H62,Tablas!$B$5:$D$40,2,FALSE))</f>
        <v>19</v>
      </c>
      <c r="J62" s="71">
        <f>IF(I62=0,"",VLOOKUP(I62,Tablas!$C$5:$D$40,2,FALSE))</f>
        <v>21.72583333333333</v>
      </c>
      <c r="K62" s="37" t="str">
        <f t="shared" si="3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58"/>
        <v>0</v>
      </c>
      <c r="V62" s="43">
        <f t="shared" si="59"/>
        <v>0</v>
      </c>
      <c r="W62" s="44">
        <f t="shared" si="60"/>
        <v>0</v>
      </c>
      <c r="X62" s="45">
        <f t="shared" si="61"/>
        <v>5</v>
      </c>
      <c r="Y62" s="46" t="s">
        <v>0</v>
      </c>
      <c r="Z62" s="39">
        <v>1</v>
      </c>
      <c r="AA62" s="47">
        <f t="shared" si="62"/>
        <v>0</v>
      </c>
      <c r="AB62" s="39">
        <v>1</v>
      </c>
      <c r="AC62" s="47">
        <f t="shared" si="63"/>
        <v>0</v>
      </c>
      <c r="AD62" s="39">
        <v>1</v>
      </c>
      <c r="AE62" s="47">
        <f t="shared" si="64"/>
        <v>0</v>
      </c>
      <c r="AF62" s="188"/>
      <c r="AG62" s="49">
        <f t="shared" si="16"/>
        <v>0</v>
      </c>
      <c r="AH62" s="50">
        <f t="shared" si="17"/>
        <v>0</v>
      </c>
      <c r="AI62" s="188"/>
      <c r="AJ62" s="49">
        <f t="shared" si="18"/>
        <v>0</v>
      </c>
      <c r="AK62" s="50">
        <f t="shared" si="19"/>
        <v>0</v>
      </c>
      <c r="AL62" s="188">
        <v>4.71</v>
      </c>
      <c r="AM62" s="49">
        <f t="shared" si="20"/>
        <v>0</v>
      </c>
      <c r="AN62" s="50">
        <f t="shared" si="21"/>
        <v>0</v>
      </c>
      <c r="AO62" s="188">
        <v>1.1775</v>
      </c>
      <c r="AP62" s="49">
        <f t="shared" si="22"/>
        <v>0</v>
      </c>
      <c r="AQ62" s="50">
        <f t="shared" si="23"/>
        <v>0</v>
      </c>
      <c r="AR62" s="188"/>
      <c r="AS62" s="49">
        <f t="shared" si="24"/>
        <v>0</v>
      </c>
      <c r="AT62" s="50">
        <f t="shared" si="25"/>
        <v>0</v>
      </c>
      <c r="AU62" s="188">
        <v>4.71</v>
      </c>
      <c r="AV62" s="49">
        <f t="shared" si="26"/>
        <v>0</v>
      </c>
      <c r="AW62" s="50">
        <f t="shared" si="27"/>
        <v>0</v>
      </c>
      <c r="AX62" s="188">
        <v>0</v>
      </c>
      <c r="AY62" s="49">
        <f t="shared" si="28"/>
        <v>0</v>
      </c>
      <c r="AZ62" s="50">
        <f t="shared" si="29"/>
        <v>0</v>
      </c>
      <c r="BA62" s="51">
        <f t="shared" si="65"/>
        <v>0</v>
      </c>
    </row>
    <row r="63" spans="1:53">
      <c r="A63" s="32">
        <v>19</v>
      </c>
      <c r="B63" s="169" t="s">
        <v>170</v>
      </c>
      <c r="C63" s="170" t="s">
        <v>207</v>
      </c>
      <c r="D63" s="34" t="s">
        <v>261</v>
      </c>
      <c r="E63" s="35" t="s">
        <v>209</v>
      </c>
      <c r="F63" s="36">
        <v>10.41</v>
      </c>
      <c r="G63" s="73"/>
      <c r="H63" s="72" t="s">
        <v>124</v>
      </c>
      <c r="I63" s="74">
        <f>IF(H63=Tablas!$B$5,Tablas!$C$5,VLOOKUP(H63,Tablas!$B$5:$D$40,2,FALSE))</f>
        <v>19</v>
      </c>
      <c r="J63" s="71">
        <f>IF(I63=0,"",VLOOKUP(I63,Tablas!$C$5:$D$40,2,FALSE))</f>
        <v>21.72583333333333</v>
      </c>
      <c r="K63" s="37" t="str">
        <f t="shared" si="3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58"/>
        <v>0</v>
      </c>
      <c r="V63" s="43">
        <f t="shared" si="59"/>
        <v>0</v>
      </c>
      <c r="W63" s="44">
        <f t="shared" si="60"/>
        <v>0</v>
      </c>
      <c r="X63" s="45">
        <f t="shared" si="61"/>
        <v>5</v>
      </c>
      <c r="Y63" s="46" t="s">
        <v>0</v>
      </c>
      <c r="Z63" s="39">
        <v>1</v>
      </c>
      <c r="AA63" s="47">
        <f t="shared" si="62"/>
        <v>0</v>
      </c>
      <c r="AB63" s="39">
        <v>1</v>
      </c>
      <c r="AC63" s="47">
        <f t="shared" si="63"/>
        <v>0</v>
      </c>
      <c r="AD63" s="39">
        <v>1</v>
      </c>
      <c r="AE63" s="47">
        <f t="shared" si="64"/>
        <v>0</v>
      </c>
      <c r="AF63" s="188"/>
      <c r="AG63" s="49">
        <f t="shared" si="16"/>
        <v>0</v>
      </c>
      <c r="AH63" s="50">
        <f t="shared" si="17"/>
        <v>0</v>
      </c>
      <c r="AI63" s="188"/>
      <c r="AJ63" s="49">
        <f t="shared" si="18"/>
        <v>0</v>
      </c>
      <c r="AK63" s="50">
        <f t="shared" si="19"/>
        <v>0</v>
      </c>
      <c r="AL63" s="188">
        <v>10.41</v>
      </c>
      <c r="AM63" s="49">
        <f t="shared" si="20"/>
        <v>0</v>
      </c>
      <c r="AN63" s="50">
        <f t="shared" si="21"/>
        <v>0</v>
      </c>
      <c r="AO63" s="188"/>
      <c r="AP63" s="49">
        <f t="shared" si="22"/>
        <v>0</v>
      </c>
      <c r="AQ63" s="50">
        <f t="shared" si="23"/>
        <v>0</v>
      </c>
      <c r="AR63" s="188"/>
      <c r="AS63" s="49">
        <f t="shared" si="24"/>
        <v>0</v>
      </c>
      <c r="AT63" s="50">
        <f t="shared" si="25"/>
        <v>0</v>
      </c>
      <c r="AU63" s="188">
        <v>10.41</v>
      </c>
      <c r="AV63" s="49">
        <f t="shared" si="26"/>
        <v>0</v>
      </c>
      <c r="AW63" s="50">
        <f t="shared" si="27"/>
        <v>0</v>
      </c>
      <c r="AX63" s="188">
        <v>0</v>
      </c>
      <c r="AY63" s="49">
        <f t="shared" si="28"/>
        <v>0</v>
      </c>
      <c r="AZ63" s="50">
        <f t="shared" si="29"/>
        <v>0</v>
      </c>
      <c r="BA63" s="51">
        <f t="shared" si="65"/>
        <v>0</v>
      </c>
    </row>
    <row r="64" spans="1:53">
      <c r="A64" s="32">
        <v>19</v>
      </c>
      <c r="B64" s="169" t="s">
        <v>170</v>
      </c>
      <c r="C64" s="170" t="s">
        <v>207</v>
      </c>
      <c r="D64" s="34" t="s">
        <v>503</v>
      </c>
      <c r="E64" s="35" t="s">
        <v>209</v>
      </c>
      <c r="F64" s="36">
        <v>46.95</v>
      </c>
      <c r="G64" s="73"/>
      <c r="H64" s="72" t="s">
        <v>16</v>
      </c>
      <c r="I64" s="74">
        <f>IF(H64=Tablas!$B$5,Tablas!$C$5,VLOOKUP(H64,Tablas!$B$5:$D$40,2,FALSE))</f>
        <v>29</v>
      </c>
      <c r="J64" s="71">
        <f>IF(I64=0,"",VLOOKUP(I64,Tablas!$C$5:$D$40,2,FALSE))</f>
        <v>1</v>
      </c>
      <c r="K64" s="37" t="str">
        <f t="shared" si="3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58"/>
        <v>0</v>
      </c>
      <c r="V64" s="43">
        <f t="shared" si="59"/>
        <v>0</v>
      </c>
      <c r="W64" s="44">
        <f t="shared" si="60"/>
        <v>0</v>
      </c>
      <c r="X64" s="45">
        <f t="shared" si="61"/>
        <v>0.2</v>
      </c>
      <c r="Y64" s="46" t="s">
        <v>0</v>
      </c>
      <c r="Z64" s="39">
        <v>1</v>
      </c>
      <c r="AA64" s="47">
        <f t="shared" si="62"/>
        <v>0</v>
      </c>
      <c r="AB64" s="39">
        <v>1</v>
      </c>
      <c r="AC64" s="47">
        <f t="shared" si="63"/>
        <v>0</v>
      </c>
      <c r="AD64" s="39">
        <v>1</v>
      </c>
      <c r="AE64" s="47">
        <f t="shared" si="64"/>
        <v>0</v>
      </c>
      <c r="AF64" s="188"/>
      <c r="AG64" s="49">
        <f t="shared" si="16"/>
        <v>0</v>
      </c>
      <c r="AH64" s="50">
        <f t="shared" si="17"/>
        <v>0</v>
      </c>
      <c r="AI64" s="188"/>
      <c r="AJ64" s="49">
        <f t="shared" si="18"/>
        <v>0</v>
      </c>
      <c r="AK64" s="50">
        <f t="shared" si="19"/>
        <v>0</v>
      </c>
      <c r="AL64" s="188">
        <v>46.95</v>
      </c>
      <c r="AM64" s="49">
        <f t="shared" si="20"/>
        <v>0</v>
      </c>
      <c r="AN64" s="50">
        <f t="shared" si="21"/>
        <v>0</v>
      </c>
      <c r="AO64" s="188"/>
      <c r="AP64" s="49">
        <f t="shared" si="22"/>
        <v>0</v>
      </c>
      <c r="AQ64" s="50">
        <f t="shared" si="23"/>
        <v>0</v>
      </c>
      <c r="AR64" s="188"/>
      <c r="AS64" s="49">
        <f t="shared" si="24"/>
        <v>0</v>
      </c>
      <c r="AT64" s="50">
        <f t="shared" si="25"/>
        <v>0</v>
      </c>
      <c r="AU64" s="188">
        <v>46.95</v>
      </c>
      <c r="AV64" s="49">
        <f t="shared" si="26"/>
        <v>0</v>
      </c>
      <c r="AW64" s="50">
        <f t="shared" si="27"/>
        <v>0</v>
      </c>
      <c r="AX64" s="188">
        <v>0</v>
      </c>
      <c r="AY64" s="49">
        <f t="shared" si="28"/>
        <v>0</v>
      </c>
      <c r="AZ64" s="50">
        <f t="shared" si="29"/>
        <v>0</v>
      </c>
      <c r="BA64" s="51">
        <f t="shared" si="65"/>
        <v>0</v>
      </c>
    </row>
    <row r="65" spans="1:53">
      <c r="A65" s="32">
        <v>19</v>
      </c>
      <c r="B65" s="169" t="s">
        <v>170</v>
      </c>
      <c r="C65" s="170" t="s">
        <v>207</v>
      </c>
      <c r="D65" s="34" t="s">
        <v>504</v>
      </c>
      <c r="E65" s="35" t="s">
        <v>209</v>
      </c>
      <c r="F65" s="36">
        <v>26.7</v>
      </c>
      <c r="G65" s="73"/>
      <c r="H65" s="72" t="s">
        <v>16</v>
      </c>
      <c r="I65" s="74">
        <f>IF(H65=Tablas!$B$5,Tablas!$C$5,VLOOKUP(H65,Tablas!$B$5:$D$40,2,FALSE))</f>
        <v>29</v>
      </c>
      <c r="J65" s="71">
        <f>IF(I65=0,"",VLOOKUP(I65,Tablas!$C$5:$D$40,2,FALSE))</f>
        <v>1</v>
      </c>
      <c r="K65" s="37" t="str">
        <f t="shared" si="3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58"/>
        <v>0</v>
      </c>
      <c r="V65" s="43">
        <f t="shared" si="59"/>
        <v>0</v>
      </c>
      <c r="W65" s="44">
        <f t="shared" si="60"/>
        <v>0</v>
      </c>
      <c r="X65" s="45">
        <f t="shared" si="61"/>
        <v>0.2</v>
      </c>
      <c r="Y65" s="46" t="s">
        <v>0</v>
      </c>
      <c r="Z65" s="39">
        <v>1</v>
      </c>
      <c r="AA65" s="47">
        <f t="shared" si="62"/>
        <v>0</v>
      </c>
      <c r="AB65" s="39">
        <v>1</v>
      </c>
      <c r="AC65" s="47">
        <f t="shared" si="63"/>
        <v>0</v>
      </c>
      <c r="AD65" s="39">
        <v>1</v>
      </c>
      <c r="AE65" s="47">
        <f t="shared" si="64"/>
        <v>0</v>
      </c>
      <c r="AF65" s="188"/>
      <c r="AG65" s="49">
        <f t="shared" si="16"/>
        <v>0</v>
      </c>
      <c r="AH65" s="50">
        <f t="shared" si="17"/>
        <v>0</v>
      </c>
      <c r="AI65" s="188"/>
      <c r="AJ65" s="49">
        <f t="shared" si="18"/>
        <v>0</v>
      </c>
      <c r="AK65" s="50">
        <f t="shared" si="19"/>
        <v>0</v>
      </c>
      <c r="AL65" s="188">
        <v>26.7</v>
      </c>
      <c r="AM65" s="49">
        <f t="shared" si="20"/>
        <v>0</v>
      </c>
      <c r="AN65" s="50">
        <f t="shared" si="21"/>
        <v>0</v>
      </c>
      <c r="AO65" s="188"/>
      <c r="AP65" s="49">
        <f t="shared" si="22"/>
        <v>0</v>
      </c>
      <c r="AQ65" s="50">
        <f t="shared" si="23"/>
        <v>0</v>
      </c>
      <c r="AR65" s="188"/>
      <c r="AS65" s="49">
        <f t="shared" si="24"/>
        <v>0</v>
      </c>
      <c r="AT65" s="50">
        <f t="shared" si="25"/>
        <v>0</v>
      </c>
      <c r="AU65" s="188">
        <v>26.7</v>
      </c>
      <c r="AV65" s="49">
        <f t="shared" si="26"/>
        <v>0</v>
      </c>
      <c r="AW65" s="50">
        <f t="shared" si="27"/>
        <v>0</v>
      </c>
      <c r="AX65" s="188">
        <v>0</v>
      </c>
      <c r="AY65" s="49">
        <f t="shared" si="28"/>
        <v>0</v>
      </c>
      <c r="AZ65" s="50">
        <f t="shared" si="29"/>
        <v>0</v>
      </c>
      <c r="BA65" s="51">
        <f t="shared" si="65"/>
        <v>0</v>
      </c>
    </row>
    <row r="66" spans="1:53">
      <c r="A66" s="32">
        <v>19</v>
      </c>
      <c r="B66" s="169" t="s">
        <v>170</v>
      </c>
      <c r="C66" s="170" t="s">
        <v>207</v>
      </c>
      <c r="D66" s="34" t="s">
        <v>505</v>
      </c>
      <c r="E66" s="35" t="s">
        <v>209</v>
      </c>
      <c r="F66" s="36">
        <v>4.75</v>
      </c>
      <c r="G66" s="73"/>
      <c r="H66" s="72" t="s">
        <v>16</v>
      </c>
      <c r="I66" s="74">
        <f>IF(H66=Tablas!$B$5,Tablas!$C$5,VLOOKUP(H66,Tablas!$B$5:$D$40,2,FALSE))</f>
        <v>29</v>
      </c>
      <c r="J66" s="71">
        <f>IF(I66=0,"",VLOOKUP(I66,Tablas!$C$5:$D$40,2,FALSE))</f>
        <v>1</v>
      </c>
      <c r="K66" s="37" t="str">
        <f t="shared" si="3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58"/>
        <v>0</v>
      </c>
      <c r="V66" s="43">
        <f t="shared" si="59"/>
        <v>0</v>
      </c>
      <c r="W66" s="44">
        <f t="shared" si="60"/>
        <v>0</v>
      </c>
      <c r="X66" s="45">
        <f t="shared" si="61"/>
        <v>0.2</v>
      </c>
      <c r="Y66" s="46" t="s">
        <v>0</v>
      </c>
      <c r="Z66" s="39">
        <v>1</v>
      </c>
      <c r="AA66" s="47">
        <f t="shared" si="62"/>
        <v>0</v>
      </c>
      <c r="AB66" s="39">
        <v>1</v>
      </c>
      <c r="AC66" s="47">
        <f t="shared" si="63"/>
        <v>0</v>
      </c>
      <c r="AD66" s="39">
        <v>1</v>
      </c>
      <c r="AE66" s="47">
        <f t="shared" si="64"/>
        <v>0</v>
      </c>
      <c r="AF66" s="188"/>
      <c r="AG66" s="49">
        <f t="shared" si="16"/>
        <v>0</v>
      </c>
      <c r="AH66" s="50">
        <f t="shared" si="17"/>
        <v>0</v>
      </c>
      <c r="AI66" s="188"/>
      <c r="AJ66" s="49">
        <f t="shared" si="18"/>
        <v>0</v>
      </c>
      <c r="AK66" s="50">
        <f t="shared" si="19"/>
        <v>0</v>
      </c>
      <c r="AL66" s="188">
        <v>4.75</v>
      </c>
      <c r="AM66" s="49">
        <f t="shared" si="20"/>
        <v>0</v>
      </c>
      <c r="AN66" s="50">
        <f t="shared" si="21"/>
        <v>0</v>
      </c>
      <c r="AO66" s="188"/>
      <c r="AP66" s="49">
        <f t="shared" si="22"/>
        <v>0</v>
      </c>
      <c r="AQ66" s="50">
        <f t="shared" si="23"/>
        <v>0</v>
      </c>
      <c r="AR66" s="188"/>
      <c r="AS66" s="49">
        <f t="shared" si="24"/>
        <v>0</v>
      </c>
      <c r="AT66" s="50">
        <f t="shared" si="25"/>
        <v>0</v>
      </c>
      <c r="AU66" s="188">
        <v>4.75</v>
      </c>
      <c r="AV66" s="49">
        <f t="shared" si="26"/>
        <v>0</v>
      </c>
      <c r="AW66" s="50">
        <f t="shared" si="27"/>
        <v>0</v>
      </c>
      <c r="AX66" s="188">
        <v>0</v>
      </c>
      <c r="AY66" s="49">
        <f t="shared" si="28"/>
        <v>0</v>
      </c>
      <c r="AZ66" s="50">
        <f t="shared" si="29"/>
        <v>0</v>
      </c>
      <c r="BA66" s="51">
        <f t="shared" si="65"/>
        <v>0</v>
      </c>
    </row>
    <row r="67" spans="1:53">
      <c r="A67" s="32">
        <v>19</v>
      </c>
      <c r="B67" s="169" t="s">
        <v>170</v>
      </c>
      <c r="C67" s="170" t="s">
        <v>207</v>
      </c>
      <c r="D67" s="34" t="s">
        <v>325</v>
      </c>
      <c r="E67" s="35" t="s">
        <v>209</v>
      </c>
      <c r="F67" s="36">
        <v>38.58</v>
      </c>
      <c r="G67" s="73"/>
      <c r="H67" s="72" t="s">
        <v>143</v>
      </c>
      <c r="I67" s="74">
        <f>IF(H67=Tablas!$B$5,Tablas!$C$5,VLOOKUP(H67,Tablas!$B$5:$D$40,2,FALSE))</f>
        <v>21</v>
      </c>
      <c r="J67" s="71">
        <f>IF(I67=0,"",VLOOKUP(I67,Tablas!$C$5:$D$40,2,FALSE))</f>
        <v>13.035714285714288</v>
      </c>
      <c r="K67" s="37" t="str">
        <f t="shared" si="3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58"/>
        <v>0</v>
      </c>
      <c r="V67" s="43">
        <f t="shared" si="59"/>
        <v>0</v>
      </c>
      <c r="W67" s="44">
        <f t="shared" si="60"/>
        <v>0</v>
      </c>
      <c r="X67" s="45">
        <f t="shared" si="61"/>
        <v>3</v>
      </c>
      <c r="Y67" s="46" t="s">
        <v>0</v>
      </c>
      <c r="Z67" s="39">
        <v>1</v>
      </c>
      <c r="AA67" s="47">
        <f t="shared" si="62"/>
        <v>0</v>
      </c>
      <c r="AB67" s="39">
        <v>1</v>
      </c>
      <c r="AC67" s="47">
        <f t="shared" si="63"/>
        <v>0</v>
      </c>
      <c r="AD67" s="39">
        <v>1</v>
      </c>
      <c r="AE67" s="47">
        <f t="shared" si="64"/>
        <v>0</v>
      </c>
      <c r="AF67" s="188"/>
      <c r="AG67" s="49">
        <f t="shared" si="16"/>
        <v>0</v>
      </c>
      <c r="AH67" s="50">
        <f t="shared" si="17"/>
        <v>0</v>
      </c>
      <c r="AI67" s="188">
        <v>6.96</v>
      </c>
      <c r="AJ67" s="49">
        <f t="shared" si="18"/>
        <v>0</v>
      </c>
      <c r="AK67" s="50">
        <f t="shared" si="19"/>
        <v>0</v>
      </c>
      <c r="AL67" s="188">
        <v>38.58</v>
      </c>
      <c r="AM67" s="49">
        <f t="shared" si="20"/>
        <v>0</v>
      </c>
      <c r="AN67" s="50">
        <f t="shared" si="21"/>
        <v>0</v>
      </c>
      <c r="AO67" s="188"/>
      <c r="AP67" s="49">
        <f t="shared" si="22"/>
        <v>0</v>
      </c>
      <c r="AQ67" s="50">
        <f t="shared" si="23"/>
        <v>0</v>
      </c>
      <c r="AR67" s="188"/>
      <c r="AS67" s="49">
        <f t="shared" si="24"/>
        <v>0</v>
      </c>
      <c r="AT67" s="50">
        <f t="shared" si="25"/>
        <v>0</v>
      </c>
      <c r="AU67" s="188">
        <v>38.58</v>
      </c>
      <c r="AV67" s="49">
        <f t="shared" si="26"/>
        <v>0</v>
      </c>
      <c r="AW67" s="50">
        <f t="shared" si="27"/>
        <v>0</v>
      </c>
      <c r="AX67" s="188">
        <v>3.48</v>
      </c>
      <c r="AY67" s="49">
        <f t="shared" si="28"/>
        <v>0</v>
      </c>
      <c r="AZ67" s="50">
        <f t="shared" si="29"/>
        <v>0</v>
      </c>
      <c r="BA67" s="51">
        <f t="shared" si="65"/>
        <v>0</v>
      </c>
    </row>
    <row r="68" spans="1:53">
      <c r="A68" s="32">
        <v>19</v>
      </c>
      <c r="B68" s="169" t="s">
        <v>170</v>
      </c>
      <c r="C68" s="170" t="s">
        <v>207</v>
      </c>
      <c r="D68" s="34" t="s">
        <v>229</v>
      </c>
      <c r="E68" s="35" t="s">
        <v>209</v>
      </c>
      <c r="F68" s="36">
        <v>2.83</v>
      </c>
      <c r="G68" s="73"/>
      <c r="H68" s="72" t="s">
        <v>16</v>
      </c>
      <c r="I68" s="74">
        <f>IF(H68=Tablas!$B$5,Tablas!$C$5,VLOOKUP(H68,Tablas!$B$5:$D$40,2,FALSE))</f>
        <v>29</v>
      </c>
      <c r="J68" s="71">
        <f>IF(I68=0,"",VLOOKUP(I68,Tablas!$C$5:$D$40,2,FALSE))</f>
        <v>1</v>
      </c>
      <c r="K68" s="37" t="str">
        <f t="shared" si="3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58"/>
        <v>0</v>
      </c>
      <c r="V68" s="43">
        <f t="shared" si="59"/>
        <v>0</v>
      </c>
      <c r="W68" s="44">
        <f t="shared" si="60"/>
        <v>0</v>
      </c>
      <c r="X68" s="45">
        <f t="shared" si="61"/>
        <v>0.2</v>
      </c>
      <c r="Y68" s="46" t="s">
        <v>0</v>
      </c>
      <c r="Z68" s="39">
        <v>1</v>
      </c>
      <c r="AA68" s="47">
        <f t="shared" si="62"/>
        <v>0</v>
      </c>
      <c r="AB68" s="39">
        <v>1</v>
      </c>
      <c r="AC68" s="47">
        <f t="shared" si="63"/>
        <v>0</v>
      </c>
      <c r="AD68" s="39">
        <v>1</v>
      </c>
      <c r="AE68" s="47">
        <f t="shared" si="64"/>
        <v>0</v>
      </c>
      <c r="AF68" s="188"/>
      <c r="AG68" s="49">
        <f t="shared" si="16"/>
        <v>0</v>
      </c>
      <c r="AH68" s="50">
        <f t="shared" si="17"/>
        <v>0</v>
      </c>
      <c r="AI68" s="188"/>
      <c r="AJ68" s="49">
        <f t="shared" si="18"/>
        <v>0</v>
      </c>
      <c r="AK68" s="50">
        <f t="shared" si="19"/>
        <v>0</v>
      </c>
      <c r="AL68" s="188">
        <v>2.83</v>
      </c>
      <c r="AM68" s="49">
        <f t="shared" si="20"/>
        <v>0</v>
      </c>
      <c r="AN68" s="50">
        <f t="shared" si="21"/>
        <v>0</v>
      </c>
      <c r="AO68" s="188"/>
      <c r="AP68" s="49">
        <f t="shared" si="22"/>
        <v>0</v>
      </c>
      <c r="AQ68" s="50">
        <f t="shared" si="23"/>
        <v>0</v>
      </c>
      <c r="AR68" s="188"/>
      <c r="AS68" s="49">
        <f t="shared" si="24"/>
        <v>0</v>
      </c>
      <c r="AT68" s="50">
        <f t="shared" si="25"/>
        <v>0</v>
      </c>
      <c r="AU68" s="188">
        <v>2.83</v>
      </c>
      <c r="AV68" s="49">
        <f t="shared" si="26"/>
        <v>0</v>
      </c>
      <c r="AW68" s="50">
        <f t="shared" si="27"/>
        <v>0</v>
      </c>
      <c r="AX68" s="188">
        <v>0</v>
      </c>
      <c r="AY68" s="49">
        <f t="shared" si="28"/>
        <v>0</v>
      </c>
      <c r="AZ68" s="50">
        <f t="shared" si="29"/>
        <v>0</v>
      </c>
      <c r="BA68" s="51">
        <f t="shared" si="65"/>
        <v>0</v>
      </c>
    </row>
    <row r="69" spans="1:53">
      <c r="A69" s="32">
        <v>19</v>
      </c>
      <c r="B69" s="169" t="s">
        <v>170</v>
      </c>
      <c r="C69" s="170" t="s">
        <v>207</v>
      </c>
      <c r="D69" s="34" t="s">
        <v>390</v>
      </c>
      <c r="E69" s="35" t="s">
        <v>209</v>
      </c>
      <c r="F69" s="36">
        <v>3.2</v>
      </c>
      <c r="G69" s="73"/>
      <c r="H69" s="72" t="s">
        <v>16</v>
      </c>
      <c r="I69" s="74">
        <f>IF(H69=Tablas!$B$5,Tablas!$C$5,VLOOKUP(H69,Tablas!$B$5:$D$40,2,FALSE))</f>
        <v>29</v>
      </c>
      <c r="J69" s="71">
        <f>IF(I69=0,"",VLOOKUP(I69,Tablas!$C$5:$D$40,2,FALSE))</f>
        <v>1</v>
      </c>
      <c r="K69" s="37" t="str">
        <f t="shared" si="3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44">
        <f t="shared" si="11"/>
        <v>0</v>
      </c>
      <c r="X69" s="45">
        <f t="shared" si="12"/>
        <v>0.2</v>
      </c>
      <c r="Y69" s="46" t="s">
        <v>0</v>
      </c>
      <c r="Z69" s="39">
        <v>1</v>
      </c>
      <c r="AA69" s="47">
        <f t="shared" si="13"/>
        <v>0</v>
      </c>
      <c r="AB69" s="39">
        <v>1</v>
      </c>
      <c r="AC69" s="47">
        <f t="shared" si="14"/>
        <v>0</v>
      </c>
      <c r="AD69" s="39">
        <v>1</v>
      </c>
      <c r="AE69" s="47">
        <f t="shared" si="15"/>
        <v>0</v>
      </c>
      <c r="AF69" s="188"/>
      <c r="AG69" s="49">
        <f t="shared" si="16"/>
        <v>0</v>
      </c>
      <c r="AH69" s="50">
        <f t="shared" si="17"/>
        <v>0</v>
      </c>
      <c r="AI69" s="188"/>
      <c r="AJ69" s="49">
        <f t="shared" si="18"/>
        <v>0</v>
      </c>
      <c r="AK69" s="50">
        <f t="shared" si="19"/>
        <v>0</v>
      </c>
      <c r="AL69" s="188">
        <v>3.2</v>
      </c>
      <c r="AM69" s="49">
        <f t="shared" si="20"/>
        <v>0</v>
      </c>
      <c r="AN69" s="50">
        <f t="shared" si="21"/>
        <v>0</v>
      </c>
      <c r="AO69" s="188"/>
      <c r="AP69" s="49">
        <f t="shared" si="22"/>
        <v>0</v>
      </c>
      <c r="AQ69" s="50">
        <f t="shared" si="23"/>
        <v>0</v>
      </c>
      <c r="AR69" s="188"/>
      <c r="AS69" s="49">
        <f t="shared" si="24"/>
        <v>0</v>
      </c>
      <c r="AT69" s="50">
        <f t="shared" si="25"/>
        <v>0</v>
      </c>
      <c r="AU69" s="188">
        <v>3.2</v>
      </c>
      <c r="AV69" s="49">
        <f t="shared" si="26"/>
        <v>0</v>
      </c>
      <c r="AW69" s="50">
        <f t="shared" si="27"/>
        <v>0</v>
      </c>
      <c r="AX69" s="188">
        <v>0</v>
      </c>
      <c r="AY69" s="49">
        <f t="shared" si="28"/>
        <v>0</v>
      </c>
      <c r="AZ69" s="50">
        <f t="shared" si="29"/>
        <v>0</v>
      </c>
      <c r="BA69" s="51">
        <f t="shared" si="30"/>
        <v>0</v>
      </c>
    </row>
    <row r="70" spans="1:53">
      <c r="A70" s="32">
        <v>19</v>
      </c>
      <c r="B70" s="169" t="s">
        <v>170</v>
      </c>
      <c r="C70" s="170" t="s">
        <v>207</v>
      </c>
      <c r="D70" s="34" t="s">
        <v>390</v>
      </c>
      <c r="E70" s="35" t="s">
        <v>209</v>
      </c>
      <c r="F70" s="36">
        <v>3.43</v>
      </c>
      <c r="G70" s="73"/>
      <c r="H70" s="72" t="s">
        <v>16</v>
      </c>
      <c r="I70" s="74">
        <f>IF(H70=Tablas!$B$5,Tablas!$C$5,VLOOKUP(H70,Tablas!$B$5:$D$40,2,FALSE))</f>
        <v>29</v>
      </c>
      <c r="J70" s="71">
        <f>IF(I70=0,"",VLOOKUP(I70,Tablas!$C$5:$D$40,2,FALSE))</f>
        <v>1</v>
      </c>
      <c r="K70" s="37" t="str">
        <f t="shared" si="3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44">
        <f t="shared" si="11"/>
        <v>0</v>
      </c>
      <c r="X70" s="45">
        <f t="shared" si="12"/>
        <v>0.2</v>
      </c>
      <c r="Y70" s="46" t="s">
        <v>0</v>
      </c>
      <c r="Z70" s="39">
        <v>1</v>
      </c>
      <c r="AA70" s="47">
        <f t="shared" si="13"/>
        <v>0</v>
      </c>
      <c r="AB70" s="39">
        <v>1</v>
      </c>
      <c r="AC70" s="47">
        <f t="shared" si="14"/>
        <v>0</v>
      </c>
      <c r="AD70" s="39">
        <v>1</v>
      </c>
      <c r="AE70" s="47">
        <f t="shared" si="15"/>
        <v>0</v>
      </c>
      <c r="AF70" s="188"/>
      <c r="AG70" s="49">
        <f t="shared" si="16"/>
        <v>0</v>
      </c>
      <c r="AH70" s="50">
        <f t="shared" si="17"/>
        <v>0</v>
      </c>
      <c r="AI70" s="188"/>
      <c r="AJ70" s="49">
        <f t="shared" si="18"/>
        <v>0</v>
      </c>
      <c r="AK70" s="50">
        <f t="shared" si="19"/>
        <v>0</v>
      </c>
      <c r="AL70" s="188">
        <v>3.43</v>
      </c>
      <c r="AM70" s="49">
        <f t="shared" si="20"/>
        <v>0</v>
      </c>
      <c r="AN70" s="50">
        <f t="shared" si="21"/>
        <v>0</v>
      </c>
      <c r="AO70" s="188"/>
      <c r="AP70" s="49">
        <f t="shared" si="22"/>
        <v>0</v>
      </c>
      <c r="AQ70" s="50">
        <f t="shared" si="23"/>
        <v>0</v>
      </c>
      <c r="AR70" s="188"/>
      <c r="AS70" s="49">
        <f t="shared" si="24"/>
        <v>0</v>
      </c>
      <c r="AT70" s="50">
        <f t="shared" si="25"/>
        <v>0</v>
      </c>
      <c r="AU70" s="188">
        <v>3.43</v>
      </c>
      <c r="AV70" s="49">
        <f t="shared" si="26"/>
        <v>0</v>
      </c>
      <c r="AW70" s="50">
        <f t="shared" si="27"/>
        <v>0</v>
      </c>
      <c r="AX70" s="188">
        <v>0</v>
      </c>
      <c r="AY70" s="49">
        <f t="shared" si="28"/>
        <v>0</v>
      </c>
      <c r="AZ70" s="50">
        <f t="shared" si="29"/>
        <v>0</v>
      </c>
      <c r="BA70" s="51">
        <f t="shared" si="30"/>
        <v>0</v>
      </c>
    </row>
    <row r="71" spans="1:53">
      <c r="A71" s="32">
        <v>19</v>
      </c>
      <c r="B71" s="169" t="s">
        <v>170</v>
      </c>
      <c r="C71" s="170" t="s">
        <v>207</v>
      </c>
      <c r="D71" s="34" t="s">
        <v>261</v>
      </c>
      <c r="E71" s="35" t="s">
        <v>209</v>
      </c>
      <c r="F71" s="36">
        <v>15.03</v>
      </c>
      <c r="G71" s="73"/>
      <c r="H71" s="72" t="s">
        <v>143</v>
      </c>
      <c r="I71" s="74">
        <f>IF(H71=Tablas!$B$5,Tablas!$C$5,VLOOKUP(H71,Tablas!$B$5:$D$40,2,FALSE))</f>
        <v>21</v>
      </c>
      <c r="J71" s="71">
        <f>IF(I71=0,"",VLOOKUP(I71,Tablas!$C$5:$D$40,2,FALSE))</f>
        <v>13.035714285714288</v>
      </c>
      <c r="K71" s="37" t="str">
        <f t="shared" si="3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44">
        <f t="shared" si="11"/>
        <v>0</v>
      </c>
      <c r="X71" s="45">
        <f t="shared" si="12"/>
        <v>3</v>
      </c>
      <c r="Y71" s="46" t="s">
        <v>0</v>
      </c>
      <c r="Z71" s="39">
        <v>1</v>
      </c>
      <c r="AA71" s="47">
        <f t="shared" si="13"/>
        <v>0</v>
      </c>
      <c r="AB71" s="39">
        <v>1</v>
      </c>
      <c r="AC71" s="47">
        <f t="shared" si="14"/>
        <v>0</v>
      </c>
      <c r="AD71" s="39">
        <v>1</v>
      </c>
      <c r="AE71" s="47">
        <f t="shared" si="15"/>
        <v>0</v>
      </c>
      <c r="AF71" s="188"/>
      <c r="AG71" s="49">
        <f t="shared" si="16"/>
        <v>0</v>
      </c>
      <c r="AH71" s="50">
        <f t="shared" si="17"/>
        <v>0</v>
      </c>
      <c r="AI71" s="188"/>
      <c r="AJ71" s="49">
        <f t="shared" si="18"/>
        <v>0</v>
      </c>
      <c r="AK71" s="50">
        <f t="shared" si="19"/>
        <v>0</v>
      </c>
      <c r="AL71" s="188">
        <v>15.03</v>
      </c>
      <c r="AM71" s="49">
        <f t="shared" si="20"/>
        <v>0</v>
      </c>
      <c r="AN71" s="50">
        <f t="shared" si="21"/>
        <v>0</v>
      </c>
      <c r="AO71" s="188"/>
      <c r="AP71" s="49">
        <f t="shared" si="22"/>
        <v>0</v>
      </c>
      <c r="AQ71" s="50">
        <f t="shared" si="23"/>
        <v>0</v>
      </c>
      <c r="AR71" s="188"/>
      <c r="AS71" s="49">
        <f t="shared" si="24"/>
        <v>0</v>
      </c>
      <c r="AT71" s="50">
        <f t="shared" si="25"/>
        <v>0</v>
      </c>
      <c r="AU71" s="188">
        <v>15.03</v>
      </c>
      <c r="AV71" s="49">
        <f t="shared" si="26"/>
        <v>0</v>
      </c>
      <c r="AW71" s="50">
        <f t="shared" si="27"/>
        <v>0</v>
      </c>
      <c r="AX71" s="188">
        <v>0</v>
      </c>
      <c r="AY71" s="49">
        <f t="shared" si="28"/>
        <v>0</v>
      </c>
      <c r="AZ71" s="50">
        <f t="shared" si="29"/>
        <v>0</v>
      </c>
      <c r="BA71" s="51">
        <f t="shared" si="30"/>
        <v>0</v>
      </c>
    </row>
    <row r="72" spans="1:53">
      <c r="A72" s="32">
        <v>19</v>
      </c>
      <c r="B72" s="169" t="s">
        <v>170</v>
      </c>
      <c r="C72" s="170" t="s">
        <v>207</v>
      </c>
      <c r="D72" s="34" t="s">
        <v>215</v>
      </c>
      <c r="E72" s="35" t="s">
        <v>209</v>
      </c>
      <c r="F72" s="36">
        <v>3.5</v>
      </c>
      <c r="G72" s="73"/>
      <c r="H72" s="72" t="s">
        <v>143</v>
      </c>
      <c r="I72" s="74">
        <f>IF(H72=Tablas!$B$5,Tablas!$C$5,VLOOKUP(H72,Tablas!$B$5:$D$40,2,FALSE))</f>
        <v>21</v>
      </c>
      <c r="J72" s="71">
        <f>IF(I72=0,"",VLOOKUP(I72,Tablas!$C$5:$D$40,2,FALSE))</f>
        <v>13.035714285714288</v>
      </c>
      <c r="K72" s="37" t="str">
        <f t="shared" si="31"/>
        <v>0</v>
      </c>
      <c r="L72" s="38">
        <f t="shared" si="2"/>
        <v>0</v>
      </c>
      <c r="M72" s="38">
        <f t="shared" si="3"/>
        <v>0</v>
      </c>
      <c r="N72" s="38">
        <f t="shared" si="4"/>
        <v>0</v>
      </c>
      <c r="O72" s="38">
        <f t="shared" si="5"/>
        <v>0</v>
      </c>
      <c r="P72" s="38">
        <f t="shared" si="6"/>
        <v>0</v>
      </c>
      <c r="Q72" s="39">
        <v>1</v>
      </c>
      <c r="R72" s="40">
        <f t="shared" si="7"/>
        <v>0</v>
      </c>
      <c r="S72" s="39">
        <v>1</v>
      </c>
      <c r="T72" s="41">
        <f t="shared" si="8"/>
        <v>0</v>
      </c>
      <c r="U72" s="42">
        <f t="shared" si="9"/>
        <v>0</v>
      </c>
      <c r="V72" s="43">
        <f t="shared" si="10"/>
        <v>0</v>
      </c>
      <c r="W72" s="44">
        <f t="shared" si="11"/>
        <v>0</v>
      </c>
      <c r="X72" s="45">
        <f t="shared" si="12"/>
        <v>3</v>
      </c>
      <c r="Y72" s="46" t="s">
        <v>0</v>
      </c>
      <c r="Z72" s="39">
        <v>1</v>
      </c>
      <c r="AA72" s="47">
        <f t="shared" si="13"/>
        <v>0</v>
      </c>
      <c r="AB72" s="39">
        <v>1</v>
      </c>
      <c r="AC72" s="47">
        <f t="shared" si="14"/>
        <v>0</v>
      </c>
      <c r="AD72" s="39">
        <v>1</v>
      </c>
      <c r="AE72" s="47">
        <f t="shared" si="15"/>
        <v>0</v>
      </c>
      <c r="AF72" s="188"/>
      <c r="AG72" s="49">
        <f t="shared" si="16"/>
        <v>0</v>
      </c>
      <c r="AH72" s="50">
        <f t="shared" si="17"/>
        <v>0</v>
      </c>
      <c r="AI72" s="188"/>
      <c r="AJ72" s="49">
        <f t="shared" si="18"/>
        <v>0</v>
      </c>
      <c r="AK72" s="50">
        <f t="shared" si="19"/>
        <v>0</v>
      </c>
      <c r="AL72" s="188">
        <v>3.5</v>
      </c>
      <c r="AM72" s="49">
        <f t="shared" si="20"/>
        <v>0</v>
      </c>
      <c r="AN72" s="50">
        <f t="shared" si="21"/>
        <v>0</v>
      </c>
      <c r="AO72" s="188"/>
      <c r="AP72" s="49">
        <f t="shared" si="22"/>
        <v>0</v>
      </c>
      <c r="AQ72" s="50">
        <f t="shared" si="23"/>
        <v>0</v>
      </c>
      <c r="AR72" s="188"/>
      <c r="AS72" s="49">
        <f t="shared" si="24"/>
        <v>0</v>
      </c>
      <c r="AT72" s="50">
        <f t="shared" si="25"/>
        <v>0</v>
      </c>
      <c r="AU72" s="188">
        <v>3.5</v>
      </c>
      <c r="AV72" s="49">
        <f t="shared" si="26"/>
        <v>0</v>
      </c>
      <c r="AW72" s="50">
        <f t="shared" si="27"/>
        <v>0</v>
      </c>
      <c r="AX72" s="188">
        <v>0</v>
      </c>
      <c r="AY72" s="49">
        <f t="shared" si="28"/>
        <v>0</v>
      </c>
      <c r="AZ72" s="50">
        <f t="shared" si="29"/>
        <v>0</v>
      </c>
      <c r="BA72" s="51">
        <f t="shared" si="30"/>
        <v>0</v>
      </c>
    </row>
    <row r="73" spans="1:53">
      <c r="A73" s="32">
        <v>19</v>
      </c>
      <c r="B73" s="169" t="s">
        <v>170</v>
      </c>
      <c r="C73" s="170" t="s">
        <v>207</v>
      </c>
      <c r="D73" s="34" t="s">
        <v>259</v>
      </c>
      <c r="E73" s="35" t="s">
        <v>209</v>
      </c>
      <c r="F73" s="36">
        <v>7.62</v>
      </c>
      <c r="G73" s="73"/>
      <c r="H73" s="72" t="s">
        <v>16</v>
      </c>
      <c r="I73" s="74">
        <f>IF(H73=Tablas!$B$5,Tablas!$C$5,VLOOKUP(H73,Tablas!$B$5:$D$40,2,FALSE))</f>
        <v>29</v>
      </c>
      <c r="J73" s="71">
        <f>IF(I73=0,"",VLOOKUP(I73,Tablas!$C$5:$D$40,2,FALSE))</f>
        <v>1</v>
      </c>
      <c r="K73" s="37" t="str">
        <f t="shared" ref="K73:K90" si="66">IF(G73=0,"0",F73/G73)</f>
        <v>0</v>
      </c>
      <c r="L73" s="38">
        <f t="shared" si="2"/>
        <v>0</v>
      </c>
      <c r="M73" s="38">
        <f t="shared" si="3"/>
        <v>0</v>
      </c>
      <c r="N73" s="38">
        <f t="shared" si="4"/>
        <v>0</v>
      </c>
      <c r="O73" s="38">
        <f t="shared" si="5"/>
        <v>0</v>
      </c>
      <c r="P73" s="38">
        <f t="shared" si="6"/>
        <v>0</v>
      </c>
      <c r="Q73" s="39">
        <v>1</v>
      </c>
      <c r="R73" s="40">
        <f t="shared" si="7"/>
        <v>0</v>
      </c>
      <c r="S73" s="39">
        <v>1</v>
      </c>
      <c r="T73" s="41">
        <f t="shared" si="8"/>
        <v>0</v>
      </c>
      <c r="U73" s="42">
        <f t="shared" si="9"/>
        <v>0</v>
      </c>
      <c r="V73" s="43">
        <f t="shared" si="10"/>
        <v>0</v>
      </c>
      <c r="W73" s="44">
        <f t="shared" si="11"/>
        <v>0</v>
      </c>
      <c r="X73" s="45">
        <f t="shared" si="12"/>
        <v>0.2</v>
      </c>
      <c r="Y73" s="46" t="s">
        <v>0</v>
      </c>
      <c r="Z73" s="39">
        <v>1</v>
      </c>
      <c r="AA73" s="47">
        <f t="shared" si="13"/>
        <v>0</v>
      </c>
      <c r="AB73" s="39">
        <v>1</v>
      </c>
      <c r="AC73" s="47">
        <f t="shared" si="14"/>
        <v>0</v>
      </c>
      <c r="AD73" s="39">
        <v>1</v>
      </c>
      <c r="AE73" s="47">
        <f t="shared" si="15"/>
        <v>0</v>
      </c>
      <c r="AF73" s="188"/>
      <c r="AG73" s="49">
        <f t="shared" si="16"/>
        <v>0</v>
      </c>
      <c r="AH73" s="50">
        <f t="shared" si="17"/>
        <v>0</v>
      </c>
      <c r="AI73" s="188"/>
      <c r="AJ73" s="49">
        <f t="shared" si="18"/>
        <v>0</v>
      </c>
      <c r="AK73" s="50">
        <f t="shared" si="19"/>
        <v>0</v>
      </c>
      <c r="AL73" s="188">
        <v>7.62</v>
      </c>
      <c r="AM73" s="49">
        <f t="shared" si="20"/>
        <v>0</v>
      </c>
      <c r="AN73" s="50">
        <f t="shared" si="21"/>
        <v>0</v>
      </c>
      <c r="AO73" s="188"/>
      <c r="AP73" s="49">
        <f t="shared" si="22"/>
        <v>0</v>
      </c>
      <c r="AQ73" s="50">
        <f t="shared" si="23"/>
        <v>0</v>
      </c>
      <c r="AR73" s="188"/>
      <c r="AS73" s="49">
        <f t="shared" si="24"/>
        <v>0</v>
      </c>
      <c r="AT73" s="50">
        <f t="shared" si="25"/>
        <v>0</v>
      </c>
      <c r="AU73" s="188">
        <v>7.62</v>
      </c>
      <c r="AV73" s="49">
        <f t="shared" si="26"/>
        <v>0</v>
      </c>
      <c r="AW73" s="50">
        <f t="shared" si="27"/>
        <v>0</v>
      </c>
      <c r="AX73" s="188">
        <v>0</v>
      </c>
      <c r="AY73" s="49">
        <f t="shared" si="28"/>
        <v>0</v>
      </c>
      <c r="AZ73" s="50">
        <f t="shared" si="29"/>
        <v>0</v>
      </c>
      <c r="BA73" s="51">
        <f t="shared" si="30"/>
        <v>0</v>
      </c>
    </row>
    <row r="74" spans="1:53">
      <c r="A74" s="32">
        <v>19</v>
      </c>
      <c r="B74" s="169" t="s">
        <v>170</v>
      </c>
      <c r="C74" s="170" t="s">
        <v>207</v>
      </c>
      <c r="D74" s="34" t="s">
        <v>259</v>
      </c>
      <c r="E74" s="35" t="s">
        <v>209</v>
      </c>
      <c r="F74" s="36">
        <v>11.63</v>
      </c>
      <c r="G74" s="73"/>
      <c r="H74" s="72" t="s">
        <v>16</v>
      </c>
      <c r="I74" s="74">
        <f>IF(H74=Tablas!$B$5,Tablas!$C$5,VLOOKUP(H74,Tablas!$B$5:$D$40,2,FALSE))</f>
        <v>29</v>
      </c>
      <c r="J74" s="71">
        <f>IF(I74=0,"",VLOOKUP(I74,Tablas!$C$5:$D$40,2,FALSE))</f>
        <v>1</v>
      </c>
      <c r="K74" s="37" t="str">
        <f t="shared" si="66"/>
        <v>0</v>
      </c>
      <c r="L74" s="38">
        <f t="shared" si="2"/>
        <v>0</v>
      </c>
      <c r="M74" s="38">
        <f t="shared" si="3"/>
        <v>0</v>
      </c>
      <c r="N74" s="38">
        <f t="shared" si="4"/>
        <v>0</v>
      </c>
      <c r="O74" s="38">
        <f t="shared" si="5"/>
        <v>0</v>
      </c>
      <c r="P74" s="38">
        <f t="shared" si="6"/>
        <v>0</v>
      </c>
      <c r="Q74" s="39">
        <v>1</v>
      </c>
      <c r="R74" s="40">
        <f t="shared" si="7"/>
        <v>0</v>
      </c>
      <c r="S74" s="39">
        <v>1</v>
      </c>
      <c r="T74" s="41">
        <f t="shared" si="8"/>
        <v>0</v>
      </c>
      <c r="U74" s="42">
        <f t="shared" si="9"/>
        <v>0</v>
      </c>
      <c r="V74" s="43">
        <f t="shared" si="10"/>
        <v>0</v>
      </c>
      <c r="W74" s="44">
        <f t="shared" si="11"/>
        <v>0</v>
      </c>
      <c r="X74" s="45">
        <f t="shared" si="12"/>
        <v>0.2</v>
      </c>
      <c r="Y74" s="46" t="s">
        <v>0</v>
      </c>
      <c r="Z74" s="39">
        <v>1</v>
      </c>
      <c r="AA74" s="47">
        <f t="shared" si="13"/>
        <v>0</v>
      </c>
      <c r="AB74" s="39">
        <v>1</v>
      </c>
      <c r="AC74" s="47">
        <f t="shared" si="14"/>
        <v>0</v>
      </c>
      <c r="AD74" s="39">
        <v>1</v>
      </c>
      <c r="AE74" s="47">
        <f t="shared" si="15"/>
        <v>0</v>
      </c>
      <c r="AF74" s="188"/>
      <c r="AG74" s="49">
        <f t="shared" si="16"/>
        <v>0</v>
      </c>
      <c r="AH74" s="50">
        <f t="shared" si="17"/>
        <v>0</v>
      </c>
      <c r="AI74" s="188">
        <v>1.5</v>
      </c>
      <c r="AJ74" s="49">
        <f t="shared" si="18"/>
        <v>0</v>
      </c>
      <c r="AK74" s="50">
        <f t="shared" si="19"/>
        <v>0</v>
      </c>
      <c r="AL74" s="188">
        <v>11.63</v>
      </c>
      <c r="AM74" s="49">
        <f t="shared" si="20"/>
        <v>0</v>
      </c>
      <c r="AN74" s="50">
        <f t="shared" si="21"/>
        <v>0</v>
      </c>
      <c r="AO74" s="188"/>
      <c r="AP74" s="49">
        <f t="shared" si="22"/>
        <v>0</v>
      </c>
      <c r="AQ74" s="50">
        <f t="shared" si="23"/>
        <v>0</v>
      </c>
      <c r="AR74" s="188"/>
      <c r="AS74" s="49">
        <f t="shared" si="24"/>
        <v>0</v>
      </c>
      <c r="AT74" s="50">
        <f t="shared" si="25"/>
        <v>0</v>
      </c>
      <c r="AU74" s="188">
        <v>11.63</v>
      </c>
      <c r="AV74" s="49">
        <f t="shared" si="26"/>
        <v>0</v>
      </c>
      <c r="AW74" s="50">
        <f t="shared" si="27"/>
        <v>0</v>
      </c>
      <c r="AX74" s="188">
        <v>0.75</v>
      </c>
      <c r="AY74" s="49">
        <f t="shared" si="28"/>
        <v>0</v>
      </c>
      <c r="AZ74" s="50">
        <f t="shared" si="29"/>
        <v>0</v>
      </c>
      <c r="BA74" s="51">
        <f t="shared" si="30"/>
        <v>0</v>
      </c>
    </row>
    <row r="75" spans="1:53">
      <c r="A75" s="32">
        <v>19</v>
      </c>
      <c r="B75" s="169" t="s">
        <v>170</v>
      </c>
      <c r="C75" s="170" t="s">
        <v>207</v>
      </c>
      <c r="D75" s="34" t="s">
        <v>497</v>
      </c>
      <c r="E75" s="35" t="s">
        <v>209</v>
      </c>
      <c r="F75" s="36">
        <v>8.89</v>
      </c>
      <c r="G75" s="73"/>
      <c r="H75" s="72" t="s">
        <v>143</v>
      </c>
      <c r="I75" s="74">
        <f>IF(H75=Tablas!$B$5,Tablas!$C$5,VLOOKUP(H75,Tablas!$B$5:$D$40,2,FALSE))</f>
        <v>21</v>
      </c>
      <c r="J75" s="71">
        <f>IF(I75=0,"",VLOOKUP(I75,Tablas!$C$5:$D$40,2,FALSE))</f>
        <v>13.035714285714288</v>
      </c>
      <c r="K75" s="37" t="str">
        <f t="shared" si="66"/>
        <v>0</v>
      </c>
      <c r="L75" s="38">
        <f t="shared" si="2"/>
        <v>0</v>
      </c>
      <c r="M75" s="38">
        <f t="shared" si="3"/>
        <v>0</v>
      </c>
      <c r="N75" s="38">
        <f t="shared" si="4"/>
        <v>0</v>
      </c>
      <c r="O75" s="38">
        <f t="shared" si="5"/>
        <v>0</v>
      </c>
      <c r="P75" s="38">
        <f t="shared" si="6"/>
        <v>0</v>
      </c>
      <c r="Q75" s="39">
        <v>1</v>
      </c>
      <c r="R75" s="40">
        <f t="shared" si="7"/>
        <v>0</v>
      </c>
      <c r="S75" s="39">
        <v>1</v>
      </c>
      <c r="T75" s="41">
        <f t="shared" si="8"/>
        <v>0</v>
      </c>
      <c r="U75" s="42">
        <f t="shared" si="9"/>
        <v>0</v>
      </c>
      <c r="V75" s="43">
        <f t="shared" si="10"/>
        <v>0</v>
      </c>
      <c r="W75" s="44">
        <f t="shared" si="11"/>
        <v>0</v>
      </c>
      <c r="X75" s="45">
        <f t="shared" si="12"/>
        <v>3</v>
      </c>
      <c r="Y75" s="46" t="s">
        <v>0</v>
      </c>
      <c r="Z75" s="39">
        <v>1</v>
      </c>
      <c r="AA75" s="47">
        <f t="shared" si="13"/>
        <v>0</v>
      </c>
      <c r="AB75" s="39">
        <v>1</v>
      </c>
      <c r="AC75" s="47">
        <f t="shared" si="14"/>
        <v>0</v>
      </c>
      <c r="AD75" s="39">
        <v>1</v>
      </c>
      <c r="AE75" s="47">
        <f t="shared" si="15"/>
        <v>0</v>
      </c>
      <c r="AF75" s="188"/>
      <c r="AG75" s="49">
        <f t="shared" si="16"/>
        <v>0</v>
      </c>
      <c r="AH75" s="50">
        <f t="shared" si="17"/>
        <v>0</v>
      </c>
      <c r="AI75" s="188">
        <v>1.23</v>
      </c>
      <c r="AJ75" s="49">
        <f t="shared" si="18"/>
        <v>0</v>
      </c>
      <c r="AK75" s="50">
        <f t="shared" si="19"/>
        <v>0</v>
      </c>
      <c r="AL75" s="188">
        <v>8.89</v>
      </c>
      <c r="AM75" s="49">
        <f t="shared" si="20"/>
        <v>0</v>
      </c>
      <c r="AN75" s="50">
        <f t="shared" si="21"/>
        <v>0</v>
      </c>
      <c r="AO75" s="188"/>
      <c r="AP75" s="49">
        <f t="shared" si="22"/>
        <v>0</v>
      </c>
      <c r="AQ75" s="50">
        <f t="shared" si="23"/>
        <v>0</v>
      </c>
      <c r="AR75" s="188"/>
      <c r="AS75" s="49">
        <f t="shared" si="24"/>
        <v>0</v>
      </c>
      <c r="AT75" s="50">
        <f t="shared" si="25"/>
        <v>0</v>
      </c>
      <c r="AU75" s="188">
        <v>8.89</v>
      </c>
      <c r="AV75" s="49">
        <f t="shared" si="26"/>
        <v>0</v>
      </c>
      <c r="AW75" s="50">
        <f t="shared" si="27"/>
        <v>0</v>
      </c>
      <c r="AX75" s="188">
        <v>0.61499999999999999</v>
      </c>
      <c r="AY75" s="49">
        <f t="shared" si="28"/>
        <v>0</v>
      </c>
      <c r="AZ75" s="50">
        <f t="shared" si="29"/>
        <v>0</v>
      </c>
      <c r="BA75" s="51">
        <f t="shared" si="30"/>
        <v>0</v>
      </c>
    </row>
    <row r="76" spans="1:53">
      <c r="A76" s="32">
        <v>19</v>
      </c>
      <c r="B76" s="169" t="s">
        <v>170</v>
      </c>
      <c r="C76" s="170" t="s">
        <v>207</v>
      </c>
      <c r="D76" s="34" t="s">
        <v>498</v>
      </c>
      <c r="E76" s="35" t="s">
        <v>209</v>
      </c>
      <c r="F76" s="36">
        <v>7.33</v>
      </c>
      <c r="G76" s="73"/>
      <c r="H76" s="72" t="s">
        <v>143</v>
      </c>
      <c r="I76" s="74">
        <f>IF(H76=Tablas!$B$5,Tablas!$C$5,VLOOKUP(H76,Tablas!$B$5:$D$40,2,FALSE))</f>
        <v>21</v>
      </c>
      <c r="J76" s="71">
        <f>IF(I76=0,"",VLOOKUP(I76,Tablas!$C$5:$D$40,2,FALSE))</f>
        <v>13.035714285714288</v>
      </c>
      <c r="K76" s="37" t="str">
        <f t="shared" si="66"/>
        <v>0</v>
      </c>
      <c r="L76" s="38">
        <f t="shared" si="2"/>
        <v>0</v>
      </c>
      <c r="M76" s="38">
        <f t="shared" si="3"/>
        <v>0</v>
      </c>
      <c r="N76" s="38">
        <f t="shared" si="4"/>
        <v>0</v>
      </c>
      <c r="O76" s="38">
        <f t="shared" si="5"/>
        <v>0</v>
      </c>
      <c r="P76" s="38">
        <f t="shared" si="6"/>
        <v>0</v>
      </c>
      <c r="Q76" s="39">
        <v>1</v>
      </c>
      <c r="R76" s="40">
        <f t="shared" si="7"/>
        <v>0</v>
      </c>
      <c r="S76" s="39">
        <v>1</v>
      </c>
      <c r="T76" s="41">
        <f t="shared" si="8"/>
        <v>0</v>
      </c>
      <c r="U76" s="42">
        <f t="shared" si="9"/>
        <v>0</v>
      </c>
      <c r="V76" s="43">
        <f t="shared" si="10"/>
        <v>0</v>
      </c>
      <c r="W76" s="44">
        <f t="shared" si="11"/>
        <v>0</v>
      </c>
      <c r="X76" s="45">
        <f t="shared" si="12"/>
        <v>3</v>
      </c>
      <c r="Y76" s="46" t="s">
        <v>0</v>
      </c>
      <c r="Z76" s="39">
        <v>1</v>
      </c>
      <c r="AA76" s="47">
        <f t="shared" si="13"/>
        <v>0</v>
      </c>
      <c r="AB76" s="39">
        <v>1</v>
      </c>
      <c r="AC76" s="47">
        <f t="shared" si="14"/>
        <v>0</v>
      </c>
      <c r="AD76" s="39">
        <v>1</v>
      </c>
      <c r="AE76" s="47">
        <f t="shared" si="15"/>
        <v>0</v>
      </c>
      <c r="AF76" s="188"/>
      <c r="AG76" s="49">
        <f t="shared" si="16"/>
        <v>0</v>
      </c>
      <c r="AH76" s="50">
        <f t="shared" si="17"/>
        <v>0</v>
      </c>
      <c r="AI76" s="188">
        <v>1.18</v>
      </c>
      <c r="AJ76" s="49">
        <f t="shared" si="18"/>
        <v>0</v>
      </c>
      <c r="AK76" s="50">
        <f t="shared" si="19"/>
        <v>0</v>
      </c>
      <c r="AL76" s="188">
        <v>7.33</v>
      </c>
      <c r="AM76" s="49">
        <f t="shared" si="20"/>
        <v>0</v>
      </c>
      <c r="AN76" s="50">
        <f t="shared" si="21"/>
        <v>0</v>
      </c>
      <c r="AO76" s="188"/>
      <c r="AP76" s="49">
        <f t="shared" si="22"/>
        <v>0</v>
      </c>
      <c r="AQ76" s="50">
        <f t="shared" si="23"/>
        <v>0</v>
      </c>
      <c r="AR76" s="188"/>
      <c r="AS76" s="49">
        <f t="shared" si="24"/>
        <v>0</v>
      </c>
      <c r="AT76" s="50">
        <f t="shared" si="25"/>
        <v>0</v>
      </c>
      <c r="AU76" s="188">
        <v>7.33</v>
      </c>
      <c r="AV76" s="49">
        <f t="shared" si="26"/>
        <v>0</v>
      </c>
      <c r="AW76" s="50">
        <f t="shared" si="27"/>
        <v>0</v>
      </c>
      <c r="AX76" s="188">
        <v>0.59</v>
      </c>
      <c r="AY76" s="49">
        <f t="shared" si="28"/>
        <v>0</v>
      </c>
      <c r="AZ76" s="50">
        <f t="shared" si="29"/>
        <v>0</v>
      </c>
      <c r="BA76" s="51">
        <f t="shared" si="30"/>
        <v>0</v>
      </c>
    </row>
    <row r="77" spans="1:53">
      <c r="A77" s="32">
        <v>19</v>
      </c>
      <c r="B77" s="169" t="s">
        <v>170</v>
      </c>
      <c r="C77" s="170" t="s">
        <v>207</v>
      </c>
      <c r="D77" s="34" t="s">
        <v>496</v>
      </c>
      <c r="E77" s="35" t="s">
        <v>209</v>
      </c>
      <c r="F77" s="36">
        <v>3.91</v>
      </c>
      <c r="G77" s="73"/>
      <c r="H77" s="72" t="s">
        <v>143</v>
      </c>
      <c r="I77" s="74">
        <f>IF(H77=Tablas!$B$5,Tablas!$C$5,VLOOKUP(H77,Tablas!$B$5:$D$40,2,FALSE))</f>
        <v>21</v>
      </c>
      <c r="J77" s="71">
        <f>IF(I77=0,"",VLOOKUP(I77,Tablas!$C$5:$D$40,2,FALSE))</f>
        <v>13.035714285714288</v>
      </c>
      <c r="K77" s="37" t="str">
        <f t="shared" si="66"/>
        <v>0</v>
      </c>
      <c r="L77" s="38">
        <f t="shared" si="2"/>
        <v>0</v>
      </c>
      <c r="M77" s="38">
        <f t="shared" si="3"/>
        <v>0</v>
      </c>
      <c r="N77" s="38">
        <f t="shared" si="4"/>
        <v>0</v>
      </c>
      <c r="O77" s="38">
        <f t="shared" si="5"/>
        <v>0</v>
      </c>
      <c r="P77" s="38">
        <f t="shared" si="6"/>
        <v>0</v>
      </c>
      <c r="Q77" s="39">
        <v>1</v>
      </c>
      <c r="R77" s="40">
        <f t="shared" si="7"/>
        <v>0</v>
      </c>
      <c r="S77" s="39">
        <v>1</v>
      </c>
      <c r="T77" s="41">
        <f t="shared" si="8"/>
        <v>0</v>
      </c>
      <c r="U77" s="42">
        <f t="shared" si="9"/>
        <v>0</v>
      </c>
      <c r="V77" s="43">
        <f t="shared" si="10"/>
        <v>0</v>
      </c>
      <c r="W77" s="44">
        <f t="shared" si="11"/>
        <v>0</v>
      </c>
      <c r="X77" s="45">
        <f t="shared" si="12"/>
        <v>3</v>
      </c>
      <c r="Y77" s="46" t="s">
        <v>0</v>
      </c>
      <c r="Z77" s="39">
        <v>1</v>
      </c>
      <c r="AA77" s="47">
        <f t="shared" si="13"/>
        <v>0</v>
      </c>
      <c r="AB77" s="39">
        <v>1</v>
      </c>
      <c r="AC77" s="47">
        <f t="shared" si="14"/>
        <v>0</v>
      </c>
      <c r="AD77" s="39">
        <v>1</v>
      </c>
      <c r="AE77" s="47">
        <f t="shared" si="15"/>
        <v>0</v>
      </c>
      <c r="AF77" s="188"/>
      <c r="AG77" s="49">
        <f t="shared" si="16"/>
        <v>0</v>
      </c>
      <c r="AH77" s="50">
        <f t="shared" si="17"/>
        <v>0</v>
      </c>
      <c r="AI77" s="188">
        <v>0.4</v>
      </c>
      <c r="AJ77" s="49">
        <f t="shared" si="18"/>
        <v>0</v>
      </c>
      <c r="AK77" s="50">
        <f t="shared" si="19"/>
        <v>0</v>
      </c>
      <c r="AL77" s="188">
        <v>3.91</v>
      </c>
      <c r="AM77" s="49">
        <f t="shared" si="20"/>
        <v>0</v>
      </c>
      <c r="AN77" s="50">
        <f t="shared" si="21"/>
        <v>0</v>
      </c>
      <c r="AO77" s="188"/>
      <c r="AP77" s="49">
        <f t="shared" si="22"/>
        <v>0</v>
      </c>
      <c r="AQ77" s="50">
        <f t="shared" si="23"/>
        <v>0</v>
      </c>
      <c r="AR77" s="188"/>
      <c r="AS77" s="49">
        <f t="shared" si="24"/>
        <v>0</v>
      </c>
      <c r="AT77" s="50">
        <f t="shared" si="25"/>
        <v>0</v>
      </c>
      <c r="AU77" s="188">
        <v>3.91</v>
      </c>
      <c r="AV77" s="49">
        <f t="shared" si="26"/>
        <v>0</v>
      </c>
      <c r="AW77" s="50">
        <f t="shared" si="27"/>
        <v>0</v>
      </c>
      <c r="AX77" s="188">
        <v>0.2</v>
      </c>
      <c r="AY77" s="49">
        <f t="shared" si="28"/>
        <v>0</v>
      </c>
      <c r="AZ77" s="50">
        <f t="shared" si="29"/>
        <v>0</v>
      </c>
      <c r="BA77" s="51">
        <f t="shared" si="30"/>
        <v>0</v>
      </c>
    </row>
    <row r="78" spans="1:53">
      <c r="A78" s="32">
        <v>19</v>
      </c>
      <c r="B78" s="169" t="s">
        <v>170</v>
      </c>
      <c r="C78" s="170" t="s">
        <v>207</v>
      </c>
      <c r="D78" s="34" t="s">
        <v>263</v>
      </c>
      <c r="E78" s="35" t="s">
        <v>209</v>
      </c>
      <c r="F78" s="36">
        <v>52.5</v>
      </c>
      <c r="G78" s="73"/>
      <c r="H78" s="72" t="s">
        <v>143</v>
      </c>
      <c r="I78" s="74">
        <f>IF(H78=Tablas!$B$5,Tablas!$C$5,VLOOKUP(H78,Tablas!$B$5:$D$40,2,FALSE))</f>
        <v>21</v>
      </c>
      <c r="J78" s="71">
        <f>IF(I78=0,"",VLOOKUP(I78,Tablas!$C$5:$D$40,2,FALSE))</f>
        <v>13.035714285714288</v>
      </c>
      <c r="K78" s="37" t="str">
        <f t="shared" si="66"/>
        <v>0</v>
      </c>
      <c r="L78" s="38">
        <f t="shared" si="2"/>
        <v>0</v>
      </c>
      <c r="M78" s="38">
        <f t="shared" si="3"/>
        <v>0</v>
      </c>
      <c r="N78" s="38">
        <f t="shared" si="4"/>
        <v>0</v>
      </c>
      <c r="O78" s="38">
        <f t="shared" si="5"/>
        <v>0</v>
      </c>
      <c r="P78" s="38">
        <f t="shared" si="6"/>
        <v>0</v>
      </c>
      <c r="Q78" s="39">
        <v>1</v>
      </c>
      <c r="R78" s="40">
        <f t="shared" si="7"/>
        <v>0</v>
      </c>
      <c r="S78" s="39">
        <v>1</v>
      </c>
      <c r="T78" s="41">
        <f t="shared" si="8"/>
        <v>0</v>
      </c>
      <c r="U78" s="42">
        <f t="shared" si="9"/>
        <v>0</v>
      </c>
      <c r="V78" s="43">
        <f t="shared" si="10"/>
        <v>0</v>
      </c>
      <c r="W78" s="44">
        <f t="shared" si="11"/>
        <v>0</v>
      </c>
      <c r="X78" s="45">
        <f t="shared" si="12"/>
        <v>3</v>
      </c>
      <c r="Y78" s="46" t="s">
        <v>0</v>
      </c>
      <c r="Z78" s="39">
        <v>1</v>
      </c>
      <c r="AA78" s="47">
        <f t="shared" si="13"/>
        <v>0</v>
      </c>
      <c r="AB78" s="39">
        <v>1</v>
      </c>
      <c r="AC78" s="47">
        <f t="shared" si="14"/>
        <v>0</v>
      </c>
      <c r="AD78" s="39">
        <v>1</v>
      </c>
      <c r="AE78" s="47">
        <f t="shared" si="15"/>
        <v>0</v>
      </c>
      <c r="AF78" s="188"/>
      <c r="AG78" s="49">
        <f t="shared" si="16"/>
        <v>0</v>
      </c>
      <c r="AH78" s="50">
        <f t="shared" si="17"/>
        <v>0</v>
      </c>
      <c r="AI78" s="188"/>
      <c r="AJ78" s="49">
        <f t="shared" si="18"/>
        <v>0</v>
      </c>
      <c r="AK78" s="50">
        <f t="shared" si="19"/>
        <v>0</v>
      </c>
      <c r="AL78" s="188">
        <v>52.5</v>
      </c>
      <c r="AM78" s="49">
        <f t="shared" si="20"/>
        <v>0</v>
      </c>
      <c r="AN78" s="50">
        <f t="shared" si="21"/>
        <v>0</v>
      </c>
      <c r="AO78" s="188"/>
      <c r="AP78" s="49">
        <f t="shared" si="22"/>
        <v>0</v>
      </c>
      <c r="AQ78" s="50">
        <f t="shared" si="23"/>
        <v>0</v>
      </c>
      <c r="AR78" s="188"/>
      <c r="AS78" s="49">
        <f t="shared" si="24"/>
        <v>0</v>
      </c>
      <c r="AT78" s="50">
        <f t="shared" si="25"/>
        <v>0</v>
      </c>
      <c r="AU78" s="188">
        <v>52.5</v>
      </c>
      <c r="AV78" s="49">
        <f t="shared" si="26"/>
        <v>0</v>
      </c>
      <c r="AW78" s="50">
        <f t="shared" si="27"/>
        <v>0</v>
      </c>
      <c r="AX78" s="188">
        <v>0</v>
      </c>
      <c r="AY78" s="49">
        <f t="shared" si="28"/>
        <v>0</v>
      </c>
      <c r="AZ78" s="50">
        <f t="shared" si="29"/>
        <v>0</v>
      </c>
      <c r="BA78" s="51">
        <f t="shared" si="30"/>
        <v>0</v>
      </c>
    </row>
    <row r="79" spans="1:53">
      <c r="A79" s="32">
        <v>19</v>
      </c>
      <c r="B79" s="169" t="s">
        <v>170</v>
      </c>
      <c r="C79" s="170" t="s">
        <v>207</v>
      </c>
      <c r="D79" s="34" t="s">
        <v>506</v>
      </c>
      <c r="E79" s="35" t="s">
        <v>209</v>
      </c>
      <c r="F79" s="36">
        <v>47.56</v>
      </c>
      <c r="G79" s="73"/>
      <c r="H79" s="72" t="s">
        <v>143</v>
      </c>
      <c r="I79" s="74">
        <f>IF(H79=Tablas!$B$5,Tablas!$C$5,VLOOKUP(H79,Tablas!$B$5:$D$40,2,FALSE))</f>
        <v>21</v>
      </c>
      <c r="J79" s="71">
        <f>IF(I79=0,"",VLOOKUP(I79,Tablas!$C$5:$D$40,2,FALSE))</f>
        <v>13.035714285714288</v>
      </c>
      <c r="K79" s="37" t="str">
        <f t="shared" si="66"/>
        <v>0</v>
      </c>
      <c r="L79" s="38">
        <f t="shared" si="2"/>
        <v>0</v>
      </c>
      <c r="M79" s="38">
        <f t="shared" si="3"/>
        <v>0</v>
      </c>
      <c r="N79" s="38">
        <f t="shared" si="4"/>
        <v>0</v>
      </c>
      <c r="O79" s="38">
        <f t="shared" si="5"/>
        <v>0</v>
      </c>
      <c r="P79" s="38">
        <f t="shared" si="6"/>
        <v>0</v>
      </c>
      <c r="Q79" s="39">
        <v>1</v>
      </c>
      <c r="R79" s="40">
        <f t="shared" si="7"/>
        <v>0</v>
      </c>
      <c r="S79" s="39">
        <v>1</v>
      </c>
      <c r="T79" s="41">
        <f t="shared" si="8"/>
        <v>0</v>
      </c>
      <c r="U79" s="42">
        <f t="shared" si="9"/>
        <v>0</v>
      </c>
      <c r="V79" s="43">
        <f t="shared" si="10"/>
        <v>0</v>
      </c>
      <c r="W79" s="44">
        <f t="shared" si="11"/>
        <v>0</v>
      </c>
      <c r="X79" s="45">
        <f t="shared" si="12"/>
        <v>3</v>
      </c>
      <c r="Y79" s="46" t="s">
        <v>0</v>
      </c>
      <c r="Z79" s="39">
        <v>1</v>
      </c>
      <c r="AA79" s="47">
        <f t="shared" si="13"/>
        <v>0</v>
      </c>
      <c r="AB79" s="39">
        <v>1</v>
      </c>
      <c r="AC79" s="47">
        <f t="shared" si="14"/>
        <v>0</v>
      </c>
      <c r="AD79" s="39">
        <v>1</v>
      </c>
      <c r="AE79" s="47">
        <f t="shared" si="15"/>
        <v>0</v>
      </c>
      <c r="AF79" s="188"/>
      <c r="AG79" s="49">
        <f t="shared" si="16"/>
        <v>0</v>
      </c>
      <c r="AH79" s="50">
        <f t="shared" si="17"/>
        <v>0</v>
      </c>
      <c r="AI79" s="188"/>
      <c r="AJ79" s="49">
        <f t="shared" si="18"/>
        <v>0</v>
      </c>
      <c r="AK79" s="50">
        <f t="shared" si="19"/>
        <v>0</v>
      </c>
      <c r="AL79" s="188">
        <v>47.56</v>
      </c>
      <c r="AM79" s="49">
        <f t="shared" si="20"/>
        <v>0</v>
      </c>
      <c r="AN79" s="50">
        <f t="shared" si="21"/>
        <v>0</v>
      </c>
      <c r="AO79" s="188"/>
      <c r="AP79" s="49">
        <f t="shared" si="22"/>
        <v>0</v>
      </c>
      <c r="AQ79" s="50">
        <f t="shared" si="23"/>
        <v>0</v>
      </c>
      <c r="AR79" s="188"/>
      <c r="AS79" s="49">
        <f t="shared" si="24"/>
        <v>0</v>
      </c>
      <c r="AT79" s="50">
        <f t="shared" si="25"/>
        <v>0</v>
      </c>
      <c r="AU79" s="188">
        <v>47.56</v>
      </c>
      <c r="AV79" s="49">
        <f t="shared" si="26"/>
        <v>0</v>
      </c>
      <c r="AW79" s="50">
        <f t="shared" si="27"/>
        <v>0</v>
      </c>
      <c r="AX79" s="188">
        <v>0</v>
      </c>
      <c r="AY79" s="49">
        <f t="shared" si="28"/>
        <v>0</v>
      </c>
      <c r="AZ79" s="50">
        <f t="shared" si="29"/>
        <v>0</v>
      </c>
      <c r="BA79" s="51">
        <f t="shared" si="30"/>
        <v>0</v>
      </c>
    </row>
    <row r="80" spans="1:53">
      <c r="A80" s="32">
        <v>19</v>
      </c>
      <c r="B80" s="169" t="s">
        <v>170</v>
      </c>
      <c r="C80" s="170" t="s">
        <v>207</v>
      </c>
      <c r="D80" s="34" t="s">
        <v>507</v>
      </c>
      <c r="E80" s="35"/>
      <c r="F80" s="36">
        <v>23.51</v>
      </c>
      <c r="G80" s="73"/>
      <c r="H80" s="72" t="s">
        <v>16</v>
      </c>
      <c r="I80" s="74">
        <f>IF(H80=Tablas!$B$5,Tablas!$C$5,VLOOKUP(H80,Tablas!$B$5:$D$40,2,FALSE))</f>
        <v>29</v>
      </c>
      <c r="J80" s="71">
        <f>IF(I80=0,"",VLOOKUP(I80,Tablas!$C$5:$D$40,2,FALSE))</f>
        <v>1</v>
      </c>
      <c r="K80" s="37" t="str">
        <f t="shared" si="66"/>
        <v>0</v>
      </c>
      <c r="L80" s="38">
        <f t="shared" si="2"/>
        <v>0</v>
      </c>
      <c r="M80" s="38">
        <f t="shared" si="3"/>
        <v>0</v>
      </c>
      <c r="N80" s="38">
        <f t="shared" si="4"/>
        <v>0</v>
      </c>
      <c r="O80" s="38">
        <f t="shared" si="5"/>
        <v>0</v>
      </c>
      <c r="P80" s="38">
        <f t="shared" si="6"/>
        <v>0</v>
      </c>
      <c r="Q80" s="39">
        <v>1</v>
      </c>
      <c r="R80" s="40">
        <f t="shared" si="7"/>
        <v>0</v>
      </c>
      <c r="S80" s="39">
        <v>1</v>
      </c>
      <c r="T80" s="41">
        <f t="shared" si="8"/>
        <v>0</v>
      </c>
      <c r="U80" s="42">
        <f t="shared" si="9"/>
        <v>0</v>
      </c>
      <c r="V80" s="43">
        <f t="shared" si="10"/>
        <v>0</v>
      </c>
      <c r="W80" s="44">
        <f t="shared" si="11"/>
        <v>0</v>
      </c>
      <c r="X80" s="45">
        <f t="shared" si="12"/>
        <v>0.2</v>
      </c>
      <c r="Y80" s="46" t="s">
        <v>0</v>
      </c>
      <c r="Z80" s="39">
        <v>1</v>
      </c>
      <c r="AA80" s="47">
        <f t="shared" si="13"/>
        <v>0</v>
      </c>
      <c r="AB80" s="39">
        <v>1</v>
      </c>
      <c r="AC80" s="47">
        <f t="shared" si="14"/>
        <v>0</v>
      </c>
      <c r="AD80" s="39">
        <v>1</v>
      </c>
      <c r="AE80" s="47">
        <f t="shared" si="15"/>
        <v>0</v>
      </c>
      <c r="AF80" s="188"/>
      <c r="AG80" s="49">
        <f t="shared" si="16"/>
        <v>0</v>
      </c>
      <c r="AH80" s="50">
        <f t="shared" si="17"/>
        <v>0</v>
      </c>
      <c r="AI80" s="188"/>
      <c r="AJ80" s="49">
        <f t="shared" si="18"/>
        <v>0</v>
      </c>
      <c r="AK80" s="50">
        <f t="shared" si="19"/>
        <v>0</v>
      </c>
      <c r="AL80" s="188">
        <v>23.51</v>
      </c>
      <c r="AM80" s="49">
        <f t="shared" si="20"/>
        <v>0</v>
      </c>
      <c r="AN80" s="50">
        <f t="shared" si="21"/>
        <v>0</v>
      </c>
      <c r="AO80" s="188"/>
      <c r="AP80" s="49">
        <f t="shared" si="22"/>
        <v>0</v>
      </c>
      <c r="AQ80" s="50">
        <f t="shared" si="23"/>
        <v>0</v>
      </c>
      <c r="AR80" s="188"/>
      <c r="AS80" s="49">
        <f t="shared" si="24"/>
        <v>0</v>
      </c>
      <c r="AT80" s="50">
        <f t="shared" si="25"/>
        <v>0</v>
      </c>
      <c r="AU80" s="188">
        <v>23.51</v>
      </c>
      <c r="AV80" s="49">
        <f t="shared" si="26"/>
        <v>0</v>
      </c>
      <c r="AW80" s="50">
        <f t="shared" si="27"/>
        <v>0</v>
      </c>
      <c r="AX80" s="188">
        <v>0</v>
      </c>
      <c r="AY80" s="49">
        <f t="shared" si="28"/>
        <v>0</v>
      </c>
      <c r="AZ80" s="50">
        <f t="shared" si="29"/>
        <v>0</v>
      </c>
      <c r="BA80" s="51">
        <f t="shared" si="30"/>
        <v>0</v>
      </c>
    </row>
    <row r="81" spans="1:53">
      <c r="A81" s="32">
        <v>19</v>
      </c>
      <c r="B81" s="169" t="s">
        <v>170</v>
      </c>
      <c r="C81" s="170" t="s">
        <v>207</v>
      </c>
      <c r="D81" s="34" t="s">
        <v>508</v>
      </c>
      <c r="E81" s="35"/>
      <c r="F81" s="36">
        <v>14.31</v>
      </c>
      <c r="G81" s="73"/>
      <c r="H81" s="72" t="s">
        <v>16</v>
      </c>
      <c r="I81" s="74">
        <f>IF(H81=Tablas!$B$5,Tablas!$C$5,VLOOKUP(H81,Tablas!$B$5:$D$40,2,FALSE))</f>
        <v>29</v>
      </c>
      <c r="J81" s="71">
        <f>IF(I81=0,"",VLOOKUP(I81,Tablas!$C$5:$D$40,2,FALSE))</f>
        <v>1</v>
      </c>
      <c r="K81" s="37" t="str">
        <f t="shared" si="66"/>
        <v>0</v>
      </c>
      <c r="L81" s="38">
        <f t="shared" si="2"/>
        <v>0</v>
      </c>
      <c r="M81" s="38">
        <f t="shared" si="3"/>
        <v>0</v>
      </c>
      <c r="N81" s="38">
        <f t="shared" si="4"/>
        <v>0</v>
      </c>
      <c r="O81" s="38">
        <f t="shared" si="5"/>
        <v>0</v>
      </c>
      <c r="P81" s="38">
        <f t="shared" si="6"/>
        <v>0</v>
      </c>
      <c r="Q81" s="39">
        <v>1</v>
      </c>
      <c r="R81" s="40">
        <f t="shared" si="7"/>
        <v>0</v>
      </c>
      <c r="S81" s="39">
        <v>1</v>
      </c>
      <c r="T81" s="41">
        <f t="shared" si="8"/>
        <v>0</v>
      </c>
      <c r="U81" s="42">
        <f t="shared" si="9"/>
        <v>0</v>
      </c>
      <c r="V81" s="43">
        <f t="shared" si="10"/>
        <v>0</v>
      </c>
      <c r="W81" s="44">
        <f t="shared" si="11"/>
        <v>0</v>
      </c>
      <c r="X81" s="45">
        <f t="shared" si="12"/>
        <v>0.2</v>
      </c>
      <c r="Y81" s="46" t="s">
        <v>0</v>
      </c>
      <c r="Z81" s="39">
        <v>1</v>
      </c>
      <c r="AA81" s="47">
        <f t="shared" si="13"/>
        <v>0</v>
      </c>
      <c r="AB81" s="39">
        <v>1</v>
      </c>
      <c r="AC81" s="47">
        <f t="shared" si="14"/>
        <v>0</v>
      </c>
      <c r="AD81" s="39">
        <v>1</v>
      </c>
      <c r="AE81" s="47">
        <f t="shared" si="15"/>
        <v>0</v>
      </c>
      <c r="AF81" s="188"/>
      <c r="AG81" s="49">
        <f t="shared" si="16"/>
        <v>0</v>
      </c>
      <c r="AH81" s="50">
        <f t="shared" si="17"/>
        <v>0</v>
      </c>
      <c r="AI81" s="188"/>
      <c r="AJ81" s="49">
        <f t="shared" si="18"/>
        <v>0</v>
      </c>
      <c r="AK81" s="50">
        <f t="shared" si="19"/>
        <v>0</v>
      </c>
      <c r="AL81" s="188">
        <v>14.31</v>
      </c>
      <c r="AM81" s="49">
        <f t="shared" si="20"/>
        <v>0</v>
      </c>
      <c r="AN81" s="50">
        <f t="shared" si="21"/>
        <v>0</v>
      </c>
      <c r="AO81" s="188"/>
      <c r="AP81" s="49">
        <f t="shared" si="22"/>
        <v>0</v>
      </c>
      <c r="AQ81" s="50">
        <f t="shared" si="23"/>
        <v>0</v>
      </c>
      <c r="AR81" s="188"/>
      <c r="AS81" s="49">
        <f t="shared" si="24"/>
        <v>0</v>
      </c>
      <c r="AT81" s="50">
        <f t="shared" si="25"/>
        <v>0</v>
      </c>
      <c r="AU81" s="188">
        <v>14.31</v>
      </c>
      <c r="AV81" s="49">
        <f t="shared" si="26"/>
        <v>0</v>
      </c>
      <c r="AW81" s="50">
        <f t="shared" si="27"/>
        <v>0</v>
      </c>
      <c r="AX81" s="188">
        <v>0</v>
      </c>
      <c r="AY81" s="49">
        <f t="shared" si="28"/>
        <v>0</v>
      </c>
      <c r="AZ81" s="50">
        <f t="shared" si="29"/>
        <v>0</v>
      </c>
      <c r="BA81" s="51">
        <f t="shared" si="30"/>
        <v>0</v>
      </c>
    </row>
    <row r="82" spans="1:53">
      <c r="A82" s="32">
        <v>19</v>
      </c>
      <c r="B82" s="169" t="s">
        <v>170</v>
      </c>
      <c r="C82" s="170" t="s">
        <v>207</v>
      </c>
      <c r="D82" s="34" t="s">
        <v>263</v>
      </c>
      <c r="E82" s="35" t="s">
        <v>209</v>
      </c>
      <c r="F82" s="36">
        <v>25.92</v>
      </c>
      <c r="G82" s="73"/>
      <c r="H82" s="72" t="s">
        <v>143</v>
      </c>
      <c r="I82" s="74">
        <f>IF(H82=Tablas!$B$5,Tablas!$C$5,VLOOKUP(H82,Tablas!$B$5:$D$40,2,FALSE))</f>
        <v>21</v>
      </c>
      <c r="J82" s="71">
        <f>IF(I82=0,"",VLOOKUP(I82,Tablas!$C$5:$D$40,2,FALSE))</f>
        <v>13.035714285714288</v>
      </c>
      <c r="K82" s="37" t="str">
        <f t="shared" si="66"/>
        <v>0</v>
      </c>
      <c r="L82" s="38">
        <f t="shared" si="2"/>
        <v>0</v>
      </c>
      <c r="M82" s="38">
        <f t="shared" si="3"/>
        <v>0</v>
      </c>
      <c r="N82" s="38">
        <f t="shared" si="4"/>
        <v>0</v>
      </c>
      <c r="O82" s="38">
        <f t="shared" si="5"/>
        <v>0</v>
      </c>
      <c r="P82" s="38">
        <f t="shared" si="6"/>
        <v>0</v>
      </c>
      <c r="Q82" s="39">
        <v>1</v>
      </c>
      <c r="R82" s="40">
        <f t="shared" si="7"/>
        <v>0</v>
      </c>
      <c r="S82" s="39">
        <v>1</v>
      </c>
      <c r="T82" s="41">
        <f t="shared" si="8"/>
        <v>0</v>
      </c>
      <c r="U82" s="42">
        <f t="shared" si="9"/>
        <v>0</v>
      </c>
      <c r="V82" s="43">
        <f t="shared" si="10"/>
        <v>0</v>
      </c>
      <c r="W82" s="44">
        <f t="shared" si="11"/>
        <v>0</v>
      </c>
      <c r="X82" s="45">
        <f t="shared" si="12"/>
        <v>3</v>
      </c>
      <c r="Y82" s="46" t="s">
        <v>0</v>
      </c>
      <c r="Z82" s="39">
        <v>1</v>
      </c>
      <c r="AA82" s="47">
        <f t="shared" si="13"/>
        <v>0</v>
      </c>
      <c r="AB82" s="39">
        <v>1</v>
      </c>
      <c r="AC82" s="47">
        <f t="shared" si="14"/>
        <v>0</v>
      </c>
      <c r="AD82" s="39">
        <v>1</v>
      </c>
      <c r="AE82" s="47">
        <f t="shared" si="15"/>
        <v>0</v>
      </c>
      <c r="AF82" s="188"/>
      <c r="AG82" s="49">
        <f t="shared" si="16"/>
        <v>0</v>
      </c>
      <c r="AH82" s="50">
        <f t="shared" si="17"/>
        <v>0</v>
      </c>
      <c r="AI82" s="188"/>
      <c r="AJ82" s="49">
        <f t="shared" si="18"/>
        <v>0</v>
      </c>
      <c r="AK82" s="50">
        <f t="shared" si="19"/>
        <v>0</v>
      </c>
      <c r="AL82" s="188">
        <v>25.92</v>
      </c>
      <c r="AM82" s="49">
        <f t="shared" si="20"/>
        <v>0</v>
      </c>
      <c r="AN82" s="50">
        <f t="shared" si="21"/>
        <v>0</v>
      </c>
      <c r="AO82" s="188"/>
      <c r="AP82" s="49">
        <f t="shared" si="22"/>
        <v>0</v>
      </c>
      <c r="AQ82" s="50">
        <f t="shared" si="23"/>
        <v>0</v>
      </c>
      <c r="AR82" s="188"/>
      <c r="AS82" s="49">
        <f t="shared" si="24"/>
        <v>0</v>
      </c>
      <c r="AT82" s="50">
        <f t="shared" si="25"/>
        <v>0</v>
      </c>
      <c r="AU82" s="188">
        <v>25.92</v>
      </c>
      <c r="AV82" s="49">
        <f t="shared" si="26"/>
        <v>0</v>
      </c>
      <c r="AW82" s="50">
        <f t="shared" si="27"/>
        <v>0</v>
      </c>
      <c r="AX82" s="188">
        <v>0</v>
      </c>
      <c r="AY82" s="49">
        <f t="shared" si="28"/>
        <v>0</v>
      </c>
      <c r="AZ82" s="50">
        <f t="shared" si="29"/>
        <v>0</v>
      </c>
      <c r="BA82" s="51">
        <f t="shared" si="30"/>
        <v>0</v>
      </c>
    </row>
    <row r="83" spans="1:53">
      <c r="A83" s="32">
        <v>19</v>
      </c>
      <c r="B83" s="169" t="s">
        <v>170</v>
      </c>
      <c r="C83" s="170" t="s">
        <v>207</v>
      </c>
      <c r="D83" s="34" t="s">
        <v>509</v>
      </c>
      <c r="E83" s="35" t="s">
        <v>209</v>
      </c>
      <c r="F83" s="36">
        <v>43.99</v>
      </c>
      <c r="G83" s="73"/>
      <c r="H83" s="72" t="s">
        <v>143</v>
      </c>
      <c r="I83" s="74">
        <f>IF(H83=Tablas!$B$5,Tablas!$C$5,VLOOKUP(H83,Tablas!$B$5:$D$40,2,FALSE))</f>
        <v>21</v>
      </c>
      <c r="J83" s="71">
        <f>IF(I83=0,"",VLOOKUP(I83,Tablas!$C$5:$D$40,2,FALSE))</f>
        <v>13.035714285714288</v>
      </c>
      <c r="K83" s="37" t="str">
        <f t="shared" si="66"/>
        <v>0</v>
      </c>
      <c r="L83" s="38">
        <f t="shared" si="2"/>
        <v>0</v>
      </c>
      <c r="M83" s="38">
        <f t="shared" si="3"/>
        <v>0</v>
      </c>
      <c r="N83" s="38">
        <f t="shared" si="4"/>
        <v>0</v>
      </c>
      <c r="O83" s="38">
        <f t="shared" si="5"/>
        <v>0</v>
      </c>
      <c r="P83" s="38">
        <f t="shared" si="6"/>
        <v>0</v>
      </c>
      <c r="Q83" s="39">
        <v>1</v>
      </c>
      <c r="R83" s="40">
        <f t="shared" si="7"/>
        <v>0</v>
      </c>
      <c r="S83" s="39">
        <v>1</v>
      </c>
      <c r="T83" s="41">
        <f t="shared" si="8"/>
        <v>0</v>
      </c>
      <c r="U83" s="42">
        <f t="shared" si="9"/>
        <v>0</v>
      </c>
      <c r="V83" s="43">
        <f t="shared" si="10"/>
        <v>0</v>
      </c>
      <c r="W83" s="44">
        <f t="shared" si="11"/>
        <v>0</v>
      </c>
      <c r="X83" s="45">
        <f t="shared" si="12"/>
        <v>3</v>
      </c>
      <c r="Y83" s="46" t="s">
        <v>0</v>
      </c>
      <c r="Z83" s="39">
        <v>1</v>
      </c>
      <c r="AA83" s="47">
        <f t="shared" si="13"/>
        <v>0</v>
      </c>
      <c r="AB83" s="39">
        <v>1</v>
      </c>
      <c r="AC83" s="47">
        <f t="shared" si="14"/>
        <v>0</v>
      </c>
      <c r="AD83" s="39">
        <v>1</v>
      </c>
      <c r="AE83" s="47">
        <f t="shared" si="15"/>
        <v>0</v>
      </c>
      <c r="AF83" s="188"/>
      <c r="AG83" s="49">
        <f t="shared" si="16"/>
        <v>0</v>
      </c>
      <c r="AH83" s="50">
        <f t="shared" si="17"/>
        <v>0</v>
      </c>
      <c r="AI83" s="188"/>
      <c r="AJ83" s="49">
        <f t="shared" si="18"/>
        <v>0</v>
      </c>
      <c r="AK83" s="50">
        <f t="shared" si="19"/>
        <v>0</v>
      </c>
      <c r="AL83" s="188">
        <v>43.99</v>
      </c>
      <c r="AM83" s="49">
        <f t="shared" si="20"/>
        <v>0</v>
      </c>
      <c r="AN83" s="50">
        <f t="shared" si="21"/>
        <v>0</v>
      </c>
      <c r="AO83" s="188"/>
      <c r="AP83" s="49">
        <f t="shared" si="22"/>
        <v>0</v>
      </c>
      <c r="AQ83" s="50">
        <f t="shared" si="23"/>
        <v>0</v>
      </c>
      <c r="AR83" s="188"/>
      <c r="AS83" s="49">
        <f t="shared" si="24"/>
        <v>0</v>
      </c>
      <c r="AT83" s="50">
        <f t="shared" si="25"/>
        <v>0</v>
      </c>
      <c r="AU83" s="188">
        <v>43.99</v>
      </c>
      <c r="AV83" s="49">
        <f t="shared" si="26"/>
        <v>0</v>
      </c>
      <c r="AW83" s="50">
        <f t="shared" si="27"/>
        <v>0</v>
      </c>
      <c r="AX83" s="188">
        <v>0</v>
      </c>
      <c r="AY83" s="49">
        <f t="shared" si="28"/>
        <v>0</v>
      </c>
      <c r="AZ83" s="50">
        <f t="shared" si="29"/>
        <v>0</v>
      </c>
      <c r="BA83" s="51">
        <f t="shared" si="30"/>
        <v>0</v>
      </c>
    </row>
    <row r="84" spans="1:53">
      <c r="A84" s="32">
        <v>19</v>
      </c>
      <c r="B84" s="169" t="s">
        <v>170</v>
      </c>
      <c r="C84" s="170" t="s">
        <v>207</v>
      </c>
      <c r="D84" s="34" t="s">
        <v>509</v>
      </c>
      <c r="E84" s="35" t="s">
        <v>209</v>
      </c>
      <c r="F84" s="36">
        <v>13.91</v>
      </c>
      <c r="G84" s="73"/>
      <c r="H84" s="72" t="s">
        <v>143</v>
      </c>
      <c r="I84" s="74">
        <f>IF(H84=Tablas!$B$5,Tablas!$C$5,VLOOKUP(H84,Tablas!$B$5:$D$40,2,FALSE))</f>
        <v>21</v>
      </c>
      <c r="J84" s="71">
        <f>IF(I84=0,"",VLOOKUP(I84,Tablas!$C$5:$D$40,2,FALSE))</f>
        <v>13.035714285714288</v>
      </c>
      <c r="K84" s="37" t="str">
        <f t="shared" si="66"/>
        <v>0</v>
      </c>
      <c r="L84" s="38">
        <f t="shared" si="2"/>
        <v>0</v>
      </c>
      <c r="M84" s="38">
        <f t="shared" si="3"/>
        <v>0</v>
      </c>
      <c r="N84" s="38">
        <f t="shared" si="4"/>
        <v>0</v>
      </c>
      <c r="O84" s="38">
        <f t="shared" si="5"/>
        <v>0</v>
      </c>
      <c r="P84" s="38">
        <f t="shared" si="6"/>
        <v>0</v>
      </c>
      <c r="Q84" s="39">
        <v>1</v>
      </c>
      <c r="R84" s="40">
        <f t="shared" si="7"/>
        <v>0</v>
      </c>
      <c r="S84" s="39">
        <v>1</v>
      </c>
      <c r="T84" s="41">
        <f t="shared" si="8"/>
        <v>0</v>
      </c>
      <c r="U84" s="42">
        <f t="shared" si="9"/>
        <v>0</v>
      </c>
      <c r="V84" s="43">
        <f t="shared" si="10"/>
        <v>0</v>
      </c>
      <c r="W84" s="44">
        <f t="shared" si="11"/>
        <v>0</v>
      </c>
      <c r="X84" s="45">
        <f t="shared" si="12"/>
        <v>3</v>
      </c>
      <c r="Y84" s="46" t="s">
        <v>0</v>
      </c>
      <c r="Z84" s="39">
        <v>1</v>
      </c>
      <c r="AA84" s="47">
        <f t="shared" si="13"/>
        <v>0</v>
      </c>
      <c r="AB84" s="39">
        <v>1</v>
      </c>
      <c r="AC84" s="47">
        <f t="shared" si="14"/>
        <v>0</v>
      </c>
      <c r="AD84" s="39">
        <v>1</v>
      </c>
      <c r="AE84" s="47">
        <f t="shared" si="15"/>
        <v>0</v>
      </c>
      <c r="AF84" s="188"/>
      <c r="AG84" s="49">
        <f t="shared" si="16"/>
        <v>0</v>
      </c>
      <c r="AH84" s="50">
        <f t="shared" si="17"/>
        <v>0</v>
      </c>
      <c r="AI84" s="188"/>
      <c r="AJ84" s="49">
        <f t="shared" si="18"/>
        <v>0</v>
      </c>
      <c r="AK84" s="50">
        <f t="shared" si="19"/>
        <v>0</v>
      </c>
      <c r="AL84" s="188">
        <v>13.91</v>
      </c>
      <c r="AM84" s="49">
        <f t="shared" si="20"/>
        <v>0</v>
      </c>
      <c r="AN84" s="50">
        <f t="shared" si="21"/>
        <v>0</v>
      </c>
      <c r="AO84" s="188"/>
      <c r="AP84" s="49">
        <f t="shared" si="22"/>
        <v>0</v>
      </c>
      <c r="AQ84" s="50">
        <f t="shared" si="23"/>
        <v>0</v>
      </c>
      <c r="AR84" s="188"/>
      <c r="AS84" s="49">
        <f t="shared" si="24"/>
        <v>0</v>
      </c>
      <c r="AT84" s="50">
        <f t="shared" si="25"/>
        <v>0</v>
      </c>
      <c r="AU84" s="188">
        <v>13.91</v>
      </c>
      <c r="AV84" s="49">
        <f t="shared" si="26"/>
        <v>0</v>
      </c>
      <c r="AW84" s="50">
        <f t="shared" si="27"/>
        <v>0</v>
      </c>
      <c r="AX84" s="188">
        <v>0</v>
      </c>
      <c r="AY84" s="49">
        <f t="shared" si="28"/>
        <v>0</v>
      </c>
      <c r="AZ84" s="50">
        <f t="shared" si="29"/>
        <v>0</v>
      </c>
      <c r="BA84" s="51">
        <f t="shared" si="30"/>
        <v>0</v>
      </c>
    </row>
    <row r="85" spans="1:53">
      <c r="A85" s="32">
        <v>19</v>
      </c>
      <c r="B85" s="169" t="s">
        <v>170</v>
      </c>
      <c r="C85" s="170" t="s">
        <v>207</v>
      </c>
      <c r="D85" s="34" t="s">
        <v>510</v>
      </c>
      <c r="E85" s="35" t="s">
        <v>209</v>
      </c>
      <c r="F85" s="36">
        <v>5.58</v>
      </c>
      <c r="G85" s="73"/>
      <c r="H85" s="72" t="s">
        <v>143</v>
      </c>
      <c r="I85" s="74">
        <f>IF(H85=Tablas!$B$5,Tablas!$C$5,VLOOKUP(H85,Tablas!$B$5:$D$40,2,FALSE))</f>
        <v>21</v>
      </c>
      <c r="J85" s="71">
        <f>IF(I85=0,"",VLOOKUP(I85,Tablas!$C$5:$D$40,2,FALSE))</f>
        <v>13.035714285714288</v>
      </c>
      <c r="K85" s="37" t="str">
        <f t="shared" si="66"/>
        <v>0</v>
      </c>
      <c r="L85" s="38">
        <f t="shared" si="2"/>
        <v>0</v>
      </c>
      <c r="M85" s="38">
        <f t="shared" si="3"/>
        <v>0</v>
      </c>
      <c r="N85" s="38">
        <f t="shared" si="4"/>
        <v>0</v>
      </c>
      <c r="O85" s="38">
        <f t="shared" si="5"/>
        <v>0</v>
      </c>
      <c r="P85" s="38">
        <f t="shared" si="6"/>
        <v>0</v>
      </c>
      <c r="Q85" s="39">
        <v>1</v>
      </c>
      <c r="R85" s="40">
        <f t="shared" si="7"/>
        <v>0</v>
      </c>
      <c r="S85" s="39">
        <v>1</v>
      </c>
      <c r="T85" s="41">
        <f t="shared" si="8"/>
        <v>0</v>
      </c>
      <c r="U85" s="42">
        <f t="shared" si="9"/>
        <v>0</v>
      </c>
      <c r="V85" s="43">
        <f t="shared" si="10"/>
        <v>0</v>
      </c>
      <c r="W85" s="44">
        <f t="shared" si="11"/>
        <v>0</v>
      </c>
      <c r="X85" s="45">
        <f t="shared" si="12"/>
        <v>3</v>
      </c>
      <c r="Y85" s="46" t="s">
        <v>0</v>
      </c>
      <c r="Z85" s="39">
        <v>1</v>
      </c>
      <c r="AA85" s="47">
        <f t="shared" si="13"/>
        <v>0</v>
      </c>
      <c r="AB85" s="39">
        <v>1</v>
      </c>
      <c r="AC85" s="47">
        <f t="shared" si="14"/>
        <v>0</v>
      </c>
      <c r="AD85" s="39">
        <v>1</v>
      </c>
      <c r="AE85" s="47">
        <f t="shared" si="15"/>
        <v>0</v>
      </c>
      <c r="AF85" s="188"/>
      <c r="AG85" s="49">
        <f t="shared" si="16"/>
        <v>0</v>
      </c>
      <c r="AH85" s="50">
        <f t="shared" si="17"/>
        <v>0</v>
      </c>
      <c r="AI85" s="188"/>
      <c r="AJ85" s="49">
        <f t="shared" si="18"/>
        <v>0</v>
      </c>
      <c r="AK85" s="50">
        <f t="shared" si="19"/>
        <v>0</v>
      </c>
      <c r="AL85" s="188">
        <v>5.58</v>
      </c>
      <c r="AM85" s="49">
        <f t="shared" si="20"/>
        <v>0</v>
      </c>
      <c r="AN85" s="50">
        <f t="shared" si="21"/>
        <v>0</v>
      </c>
      <c r="AO85" s="188"/>
      <c r="AP85" s="49">
        <f t="shared" si="22"/>
        <v>0</v>
      </c>
      <c r="AQ85" s="50">
        <f t="shared" si="23"/>
        <v>0</v>
      </c>
      <c r="AR85" s="188"/>
      <c r="AS85" s="49">
        <f t="shared" si="24"/>
        <v>0</v>
      </c>
      <c r="AT85" s="50">
        <f t="shared" si="25"/>
        <v>0</v>
      </c>
      <c r="AU85" s="188">
        <v>5.58</v>
      </c>
      <c r="AV85" s="49">
        <f t="shared" si="26"/>
        <v>0</v>
      </c>
      <c r="AW85" s="50">
        <f t="shared" si="27"/>
        <v>0</v>
      </c>
      <c r="AX85" s="188">
        <v>0</v>
      </c>
      <c r="AY85" s="49">
        <f t="shared" si="28"/>
        <v>0</v>
      </c>
      <c r="AZ85" s="50">
        <f t="shared" si="29"/>
        <v>0</v>
      </c>
      <c r="BA85" s="51">
        <f t="shared" si="30"/>
        <v>0</v>
      </c>
    </row>
    <row r="86" spans="1:53">
      <c r="A86" s="32">
        <v>19</v>
      </c>
      <c r="B86" s="169" t="s">
        <v>170</v>
      </c>
      <c r="C86" s="170" t="s">
        <v>207</v>
      </c>
      <c r="D86" s="34" t="s">
        <v>220</v>
      </c>
      <c r="E86" s="35" t="s">
        <v>209</v>
      </c>
      <c r="F86" s="36">
        <v>15.03</v>
      </c>
      <c r="G86" s="73"/>
      <c r="H86" s="72" t="s">
        <v>143</v>
      </c>
      <c r="I86" s="74">
        <f>IF(H86=Tablas!$B$5,Tablas!$C$5,VLOOKUP(H86,Tablas!$B$5:$D$40,2,FALSE))</f>
        <v>21</v>
      </c>
      <c r="J86" s="71">
        <f>IF(I86=0,"",VLOOKUP(I86,Tablas!$C$5:$D$40,2,FALSE))</f>
        <v>13.035714285714288</v>
      </c>
      <c r="K86" s="37" t="str">
        <f t="shared" si="66"/>
        <v>0</v>
      </c>
      <c r="L86" s="38">
        <f t="shared" si="2"/>
        <v>0</v>
      </c>
      <c r="M86" s="38">
        <f t="shared" si="3"/>
        <v>0</v>
      </c>
      <c r="N86" s="38">
        <f t="shared" si="4"/>
        <v>0</v>
      </c>
      <c r="O86" s="38">
        <f t="shared" si="5"/>
        <v>0</v>
      </c>
      <c r="P86" s="38">
        <f t="shared" si="6"/>
        <v>0</v>
      </c>
      <c r="Q86" s="39">
        <v>1</v>
      </c>
      <c r="R86" s="40">
        <f t="shared" si="7"/>
        <v>0</v>
      </c>
      <c r="S86" s="39">
        <v>1</v>
      </c>
      <c r="T86" s="41">
        <f t="shared" si="8"/>
        <v>0</v>
      </c>
      <c r="U86" s="42">
        <f t="shared" si="9"/>
        <v>0</v>
      </c>
      <c r="V86" s="43">
        <f t="shared" si="10"/>
        <v>0</v>
      </c>
      <c r="W86" s="44">
        <f t="shared" si="11"/>
        <v>0</v>
      </c>
      <c r="X86" s="45">
        <f t="shared" si="12"/>
        <v>3</v>
      </c>
      <c r="Y86" s="46" t="s">
        <v>0</v>
      </c>
      <c r="Z86" s="39">
        <v>1</v>
      </c>
      <c r="AA86" s="47">
        <f t="shared" si="13"/>
        <v>0</v>
      </c>
      <c r="AB86" s="39">
        <v>1</v>
      </c>
      <c r="AC86" s="47">
        <f t="shared" si="14"/>
        <v>0</v>
      </c>
      <c r="AD86" s="39">
        <v>1</v>
      </c>
      <c r="AE86" s="47">
        <f t="shared" si="15"/>
        <v>0</v>
      </c>
      <c r="AF86" s="188"/>
      <c r="AG86" s="49">
        <f t="shared" si="16"/>
        <v>0</v>
      </c>
      <c r="AH86" s="50">
        <f t="shared" si="17"/>
        <v>0</v>
      </c>
      <c r="AI86" s="188"/>
      <c r="AJ86" s="49">
        <f t="shared" si="18"/>
        <v>0</v>
      </c>
      <c r="AK86" s="50">
        <f t="shared" si="19"/>
        <v>0</v>
      </c>
      <c r="AL86" s="188">
        <v>15.03</v>
      </c>
      <c r="AM86" s="49">
        <f t="shared" si="20"/>
        <v>0</v>
      </c>
      <c r="AN86" s="50">
        <f t="shared" si="21"/>
        <v>0</v>
      </c>
      <c r="AO86" s="188"/>
      <c r="AP86" s="49">
        <f t="shared" si="22"/>
        <v>0</v>
      </c>
      <c r="AQ86" s="50">
        <f t="shared" si="23"/>
        <v>0</v>
      </c>
      <c r="AR86" s="188"/>
      <c r="AS86" s="49">
        <f t="shared" si="24"/>
        <v>0</v>
      </c>
      <c r="AT86" s="50">
        <f t="shared" si="25"/>
        <v>0</v>
      </c>
      <c r="AU86" s="188">
        <v>15.03</v>
      </c>
      <c r="AV86" s="49">
        <f t="shared" si="26"/>
        <v>0</v>
      </c>
      <c r="AW86" s="50">
        <f t="shared" si="27"/>
        <v>0</v>
      </c>
      <c r="AX86" s="188">
        <v>0</v>
      </c>
      <c r="AY86" s="49">
        <f t="shared" si="28"/>
        <v>0</v>
      </c>
      <c r="AZ86" s="50">
        <f t="shared" si="29"/>
        <v>0</v>
      </c>
      <c r="BA86" s="51">
        <f t="shared" si="30"/>
        <v>0</v>
      </c>
    </row>
    <row r="87" spans="1:53">
      <c r="A87" s="32">
        <v>19</v>
      </c>
      <c r="B87" s="169" t="s">
        <v>170</v>
      </c>
      <c r="C87" s="170" t="s">
        <v>207</v>
      </c>
      <c r="D87" s="34" t="s">
        <v>263</v>
      </c>
      <c r="E87" s="35" t="s">
        <v>209</v>
      </c>
      <c r="F87" s="36">
        <v>16.649999999999999</v>
      </c>
      <c r="G87" s="73"/>
      <c r="H87" s="72" t="s">
        <v>143</v>
      </c>
      <c r="I87" s="74">
        <f>IF(H87=Tablas!$B$5,Tablas!$C$5,VLOOKUP(H87,Tablas!$B$5:$D$40,2,FALSE))</f>
        <v>21</v>
      </c>
      <c r="J87" s="71">
        <f>IF(I87=0,"",VLOOKUP(I87,Tablas!$C$5:$D$40,2,FALSE))</f>
        <v>13.035714285714288</v>
      </c>
      <c r="K87" s="37" t="str">
        <f t="shared" si="66"/>
        <v>0</v>
      </c>
      <c r="L87" s="38">
        <f t="shared" si="2"/>
        <v>0</v>
      </c>
      <c r="M87" s="38">
        <f t="shared" si="3"/>
        <v>0</v>
      </c>
      <c r="N87" s="38">
        <f t="shared" si="4"/>
        <v>0</v>
      </c>
      <c r="O87" s="38">
        <f t="shared" si="5"/>
        <v>0</v>
      </c>
      <c r="P87" s="38">
        <f t="shared" si="6"/>
        <v>0</v>
      </c>
      <c r="Q87" s="39">
        <v>1</v>
      </c>
      <c r="R87" s="40">
        <f t="shared" si="7"/>
        <v>0</v>
      </c>
      <c r="S87" s="39">
        <v>1</v>
      </c>
      <c r="T87" s="41">
        <f t="shared" si="8"/>
        <v>0</v>
      </c>
      <c r="U87" s="42">
        <f t="shared" si="9"/>
        <v>0</v>
      </c>
      <c r="V87" s="43">
        <f t="shared" si="10"/>
        <v>0</v>
      </c>
      <c r="W87" s="44">
        <f t="shared" si="11"/>
        <v>0</v>
      </c>
      <c r="X87" s="45">
        <f t="shared" si="12"/>
        <v>3</v>
      </c>
      <c r="Y87" s="46" t="s">
        <v>0</v>
      </c>
      <c r="Z87" s="39">
        <v>1</v>
      </c>
      <c r="AA87" s="47">
        <f t="shared" si="13"/>
        <v>0</v>
      </c>
      <c r="AB87" s="39">
        <v>1</v>
      </c>
      <c r="AC87" s="47">
        <f t="shared" si="14"/>
        <v>0</v>
      </c>
      <c r="AD87" s="39">
        <v>1</v>
      </c>
      <c r="AE87" s="47">
        <f t="shared" si="15"/>
        <v>0</v>
      </c>
      <c r="AF87" s="188"/>
      <c r="AG87" s="49">
        <f t="shared" si="16"/>
        <v>0</v>
      </c>
      <c r="AH87" s="50">
        <f t="shared" si="17"/>
        <v>0</v>
      </c>
      <c r="AI87" s="188"/>
      <c r="AJ87" s="49">
        <f t="shared" si="18"/>
        <v>0</v>
      </c>
      <c r="AK87" s="50">
        <f t="shared" si="19"/>
        <v>0</v>
      </c>
      <c r="AL87" s="188">
        <v>16.649999999999999</v>
      </c>
      <c r="AM87" s="49">
        <f t="shared" si="20"/>
        <v>0</v>
      </c>
      <c r="AN87" s="50">
        <f t="shared" si="21"/>
        <v>0</v>
      </c>
      <c r="AO87" s="188"/>
      <c r="AP87" s="49">
        <f t="shared" si="22"/>
        <v>0</v>
      </c>
      <c r="AQ87" s="50">
        <f t="shared" si="23"/>
        <v>0</v>
      </c>
      <c r="AR87" s="188"/>
      <c r="AS87" s="49">
        <f t="shared" si="24"/>
        <v>0</v>
      </c>
      <c r="AT87" s="50">
        <f t="shared" si="25"/>
        <v>0</v>
      </c>
      <c r="AU87" s="188">
        <v>16.649999999999999</v>
      </c>
      <c r="AV87" s="49">
        <f t="shared" si="26"/>
        <v>0</v>
      </c>
      <c r="AW87" s="50">
        <f t="shared" si="27"/>
        <v>0</v>
      </c>
      <c r="AX87" s="188">
        <v>0</v>
      </c>
      <c r="AY87" s="49">
        <f t="shared" si="28"/>
        <v>0</v>
      </c>
      <c r="AZ87" s="50">
        <f t="shared" si="29"/>
        <v>0</v>
      </c>
      <c r="BA87" s="51">
        <f t="shared" si="30"/>
        <v>0</v>
      </c>
    </row>
    <row r="88" spans="1:53" hidden="1">
      <c r="A88" s="32"/>
      <c r="B88" s="61"/>
      <c r="C88" s="33"/>
      <c r="D88" s="34"/>
      <c r="E88" s="35"/>
      <c r="F88" s="36"/>
      <c r="G88" s="73"/>
      <c r="H88" s="72"/>
      <c r="I88" s="74">
        <f>IF(H88=Tablas!$B$5,Tablas!$C$5,VLOOKUP(H88,Tablas!$B$5:$D$40,2,FALSE))</f>
        <v>1</v>
      </c>
      <c r="J88" s="71">
        <f>IF(I88=0,"",VLOOKUP(I88,Tablas!$C$5:$D$40,2,FALSE))</f>
        <v>0</v>
      </c>
      <c r="K88" s="37" t="str">
        <f t="shared" si="66"/>
        <v>0</v>
      </c>
      <c r="L88" s="38">
        <f t="shared" si="2"/>
        <v>0</v>
      </c>
      <c r="M88" s="38">
        <f t="shared" si="3"/>
        <v>0</v>
      </c>
      <c r="N88" s="38">
        <f t="shared" si="4"/>
        <v>0</v>
      </c>
      <c r="O88" s="38">
        <f t="shared" si="5"/>
        <v>0</v>
      </c>
      <c r="P88" s="38">
        <f t="shared" si="6"/>
        <v>0</v>
      </c>
      <c r="Q88" s="39">
        <v>1</v>
      </c>
      <c r="R88" s="40">
        <f t="shared" si="7"/>
        <v>0</v>
      </c>
      <c r="S88" s="39">
        <v>1</v>
      </c>
      <c r="T88" s="41">
        <f t="shared" si="8"/>
        <v>0</v>
      </c>
      <c r="U88" s="42">
        <f t="shared" si="9"/>
        <v>0</v>
      </c>
      <c r="V88" s="43">
        <f t="shared" si="10"/>
        <v>0</v>
      </c>
      <c r="W88" s="44">
        <f t="shared" si="11"/>
        <v>0</v>
      </c>
      <c r="X88" s="45">
        <f t="shared" si="12"/>
        <v>0</v>
      </c>
      <c r="Y88" s="46" t="s">
        <v>0</v>
      </c>
      <c r="Z88" s="39">
        <v>1</v>
      </c>
      <c r="AA88" s="47">
        <f t="shared" si="13"/>
        <v>0</v>
      </c>
      <c r="AB88" s="39">
        <v>1</v>
      </c>
      <c r="AC88" s="47">
        <f t="shared" si="14"/>
        <v>0</v>
      </c>
      <c r="AD88" s="39">
        <v>1</v>
      </c>
      <c r="AE88" s="47">
        <f t="shared" si="15"/>
        <v>0</v>
      </c>
      <c r="AF88" s="188">
        <f t="shared" ref="AF88:AF90" si="67">+G88*5%</f>
        <v>0</v>
      </c>
      <c r="AG88" s="49">
        <f t="shared" si="16"/>
        <v>0</v>
      </c>
      <c r="AH88" s="50">
        <f t="shared" si="17"/>
        <v>0</v>
      </c>
      <c r="AI88" s="188">
        <f t="shared" ref="AI88:AI90" si="68">+G88*12%</f>
        <v>0</v>
      </c>
      <c r="AJ88" s="49">
        <f t="shared" si="18"/>
        <v>0</v>
      </c>
      <c r="AK88" s="50">
        <f t="shared" si="19"/>
        <v>0</v>
      </c>
      <c r="AL88" s="62">
        <f t="shared" ref="AL88:AL90" si="69">+F88</f>
        <v>0</v>
      </c>
      <c r="AM88" s="49">
        <f t="shared" si="20"/>
        <v>0</v>
      </c>
      <c r="AN88" s="50">
        <f t="shared" si="21"/>
        <v>0</v>
      </c>
      <c r="AO88" s="62"/>
      <c r="AP88" s="49">
        <f t="shared" si="22"/>
        <v>0</v>
      </c>
      <c r="AQ88" s="50">
        <f t="shared" si="23"/>
        <v>0</v>
      </c>
      <c r="AR88" s="62"/>
      <c r="AS88" s="49">
        <f t="shared" si="24"/>
        <v>0</v>
      </c>
      <c r="AT88" s="50">
        <f t="shared" si="25"/>
        <v>0</v>
      </c>
      <c r="AU88" s="62">
        <f t="shared" ref="AU88:AU90" si="70">+F88</f>
        <v>0</v>
      </c>
      <c r="AV88" s="49">
        <f t="shared" si="26"/>
        <v>0</v>
      </c>
      <c r="AW88" s="50">
        <f t="shared" si="27"/>
        <v>0</v>
      </c>
      <c r="AX88" s="62"/>
      <c r="AY88" s="49">
        <f t="shared" si="28"/>
        <v>0</v>
      </c>
      <c r="AZ88" s="50">
        <f t="shared" si="29"/>
        <v>0</v>
      </c>
      <c r="BA88" s="51">
        <f t="shared" si="30"/>
        <v>0</v>
      </c>
    </row>
    <row r="89" spans="1:53" hidden="1">
      <c r="A89" s="32"/>
      <c r="B89" s="61"/>
      <c r="C89" s="33"/>
      <c r="D89" s="34"/>
      <c r="E89" s="35"/>
      <c r="F89" s="36"/>
      <c r="G89" s="73"/>
      <c r="H89" s="72"/>
      <c r="I89" s="74">
        <f>IF(H89=Tablas!$B$5,Tablas!$C$5,VLOOKUP(H89,Tablas!$B$5:$D$40,2,FALSE))</f>
        <v>1</v>
      </c>
      <c r="J89" s="71">
        <f>IF(I89=0,"",VLOOKUP(I89,Tablas!$C$5:$D$40,2,FALSE))</f>
        <v>0</v>
      </c>
      <c r="K89" s="37" t="str">
        <f t="shared" si="66"/>
        <v>0</v>
      </c>
      <c r="L89" s="38">
        <f t="shared" si="2"/>
        <v>0</v>
      </c>
      <c r="M89" s="38">
        <f t="shared" si="3"/>
        <v>0</v>
      </c>
      <c r="N89" s="38">
        <f t="shared" si="4"/>
        <v>0</v>
      </c>
      <c r="O89" s="38">
        <f t="shared" si="5"/>
        <v>0</v>
      </c>
      <c r="P89" s="38">
        <f t="shared" si="6"/>
        <v>0</v>
      </c>
      <c r="Q89" s="39">
        <v>1</v>
      </c>
      <c r="R89" s="40">
        <f t="shared" si="7"/>
        <v>0</v>
      </c>
      <c r="S89" s="39">
        <v>1</v>
      </c>
      <c r="T89" s="41">
        <f t="shared" si="8"/>
        <v>0</v>
      </c>
      <c r="U89" s="42">
        <f t="shared" si="9"/>
        <v>0</v>
      </c>
      <c r="V89" s="43">
        <f t="shared" si="10"/>
        <v>0</v>
      </c>
      <c r="W89" s="44">
        <f t="shared" si="11"/>
        <v>0</v>
      </c>
      <c r="X89" s="45">
        <f t="shared" si="12"/>
        <v>0</v>
      </c>
      <c r="Y89" s="46" t="s">
        <v>0</v>
      </c>
      <c r="Z89" s="39">
        <v>1</v>
      </c>
      <c r="AA89" s="47">
        <f t="shared" si="13"/>
        <v>0</v>
      </c>
      <c r="AB89" s="39">
        <v>1</v>
      </c>
      <c r="AC89" s="47">
        <f t="shared" si="14"/>
        <v>0</v>
      </c>
      <c r="AD89" s="39">
        <v>1</v>
      </c>
      <c r="AE89" s="47">
        <f t="shared" si="15"/>
        <v>0</v>
      </c>
      <c r="AF89" s="188">
        <f t="shared" si="67"/>
        <v>0</v>
      </c>
      <c r="AG89" s="49">
        <f t="shared" si="16"/>
        <v>0</v>
      </c>
      <c r="AH89" s="50">
        <f t="shared" si="17"/>
        <v>0</v>
      </c>
      <c r="AI89" s="188">
        <f t="shared" si="68"/>
        <v>0</v>
      </c>
      <c r="AJ89" s="49">
        <f t="shared" si="18"/>
        <v>0</v>
      </c>
      <c r="AK89" s="50">
        <f t="shared" si="19"/>
        <v>0</v>
      </c>
      <c r="AL89" s="62">
        <f t="shared" si="69"/>
        <v>0</v>
      </c>
      <c r="AM89" s="49">
        <f t="shared" si="20"/>
        <v>0</v>
      </c>
      <c r="AN89" s="50">
        <f t="shared" si="21"/>
        <v>0</v>
      </c>
      <c r="AO89" s="62"/>
      <c r="AP89" s="49">
        <f t="shared" si="22"/>
        <v>0</v>
      </c>
      <c r="AQ89" s="50">
        <f t="shared" si="23"/>
        <v>0</v>
      </c>
      <c r="AR89" s="62"/>
      <c r="AS89" s="49">
        <f t="shared" si="24"/>
        <v>0</v>
      </c>
      <c r="AT89" s="50">
        <f t="shared" si="25"/>
        <v>0</v>
      </c>
      <c r="AU89" s="62">
        <f t="shared" si="70"/>
        <v>0</v>
      </c>
      <c r="AV89" s="49">
        <f t="shared" si="26"/>
        <v>0</v>
      </c>
      <c r="AW89" s="50">
        <f t="shared" si="27"/>
        <v>0</v>
      </c>
      <c r="AX89" s="62"/>
      <c r="AY89" s="49">
        <f t="shared" si="28"/>
        <v>0</v>
      </c>
      <c r="AZ89" s="50">
        <f t="shared" si="29"/>
        <v>0</v>
      </c>
      <c r="BA89" s="51">
        <f t="shared" si="30"/>
        <v>0</v>
      </c>
    </row>
    <row r="90" spans="1:53" hidden="1">
      <c r="A90" s="32"/>
      <c r="B90" s="61"/>
      <c r="C90" s="33"/>
      <c r="D90" s="34"/>
      <c r="E90" s="35"/>
      <c r="F90" s="36"/>
      <c r="G90" s="73"/>
      <c r="H90" s="72"/>
      <c r="I90" s="74">
        <f>IF(H90=Tablas!$B$5,Tablas!$C$5,VLOOKUP(H90,Tablas!$B$5:$D$40,2,FALSE))</f>
        <v>1</v>
      </c>
      <c r="J90" s="71">
        <f>IF(I90=0,"",VLOOKUP(I90,Tablas!$C$5:$D$40,2,FALSE))</f>
        <v>0</v>
      </c>
      <c r="K90" s="37" t="str">
        <f t="shared" si="66"/>
        <v>0</v>
      </c>
      <c r="L90" s="38">
        <f t="shared" si="2"/>
        <v>0</v>
      </c>
      <c r="M90" s="38">
        <f t="shared" si="3"/>
        <v>0</v>
      </c>
      <c r="N90" s="38">
        <f t="shared" si="4"/>
        <v>0</v>
      </c>
      <c r="O90" s="38">
        <f t="shared" si="5"/>
        <v>0</v>
      </c>
      <c r="P90" s="38">
        <f t="shared" si="6"/>
        <v>0</v>
      </c>
      <c r="Q90" s="39">
        <v>1</v>
      </c>
      <c r="R90" s="40">
        <f t="shared" si="7"/>
        <v>0</v>
      </c>
      <c r="S90" s="39">
        <v>1</v>
      </c>
      <c r="T90" s="41">
        <f t="shared" si="8"/>
        <v>0</v>
      </c>
      <c r="U90" s="42">
        <f t="shared" si="9"/>
        <v>0</v>
      </c>
      <c r="V90" s="43">
        <f t="shared" si="10"/>
        <v>0</v>
      </c>
      <c r="W90" s="44">
        <f t="shared" si="11"/>
        <v>0</v>
      </c>
      <c r="X90" s="45">
        <f t="shared" si="12"/>
        <v>0</v>
      </c>
      <c r="Y90" s="46" t="s">
        <v>0</v>
      </c>
      <c r="Z90" s="39">
        <v>1</v>
      </c>
      <c r="AA90" s="47">
        <f t="shared" si="13"/>
        <v>0</v>
      </c>
      <c r="AB90" s="39">
        <v>1</v>
      </c>
      <c r="AC90" s="47">
        <f t="shared" si="14"/>
        <v>0</v>
      </c>
      <c r="AD90" s="39">
        <v>1</v>
      </c>
      <c r="AE90" s="47">
        <f t="shared" si="15"/>
        <v>0</v>
      </c>
      <c r="AF90" s="188">
        <f t="shared" si="67"/>
        <v>0</v>
      </c>
      <c r="AG90" s="49">
        <f t="shared" si="16"/>
        <v>0</v>
      </c>
      <c r="AH90" s="50">
        <f t="shared" si="17"/>
        <v>0</v>
      </c>
      <c r="AI90" s="188">
        <f t="shared" si="68"/>
        <v>0</v>
      </c>
      <c r="AJ90" s="49">
        <f t="shared" si="18"/>
        <v>0</v>
      </c>
      <c r="AK90" s="50">
        <f t="shared" si="19"/>
        <v>0</v>
      </c>
      <c r="AL90" s="62">
        <f t="shared" si="69"/>
        <v>0</v>
      </c>
      <c r="AM90" s="49">
        <f t="shared" si="20"/>
        <v>0</v>
      </c>
      <c r="AN90" s="50">
        <f t="shared" si="21"/>
        <v>0</v>
      </c>
      <c r="AO90" s="62"/>
      <c r="AP90" s="49">
        <f t="shared" si="22"/>
        <v>0</v>
      </c>
      <c r="AQ90" s="50">
        <f t="shared" si="23"/>
        <v>0</v>
      </c>
      <c r="AR90" s="62"/>
      <c r="AS90" s="49">
        <f t="shared" si="24"/>
        <v>0</v>
      </c>
      <c r="AT90" s="50">
        <f t="shared" si="25"/>
        <v>0</v>
      </c>
      <c r="AU90" s="62">
        <f t="shared" si="70"/>
        <v>0</v>
      </c>
      <c r="AV90" s="49">
        <f t="shared" si="26"/>
        <v>0</v>
      </c>
      <c r="AW90" s="50">
        <f t="shared" si="27"/>
        <v>0</v>
      </c>
      <c r="AX90" s="62"/>
      <c r="AY90" s="49">
        <f t="shared" si="28"/>
        <v>0</v>
      </c>
      <c r="AZ90" s="50">
        <f t="shared" si="29"/>
        <v>0</v>
      </c>
      <c r="BA90" s="51">
        <f t="shared" si="30"/>
        <v>0</v>
      </c>
    </row>
    <row r="91" spans="1:53" ht="15.75" thickBot="1">
      <c r="A91" s="3"/>
      <c r="B91" s="6"/>
      <c r="C91" s="6"/>
      <c r="D91" s="6"/>
      <c r="E91" s="6"/>
      <c r="F91" s="264">
        <f>SUM(F8:F90)</f>
        <v>1837.2900000000002</v>
      </c>
      <c r="K91" s="52">
        <f t="shared" ref="K91:P91" si="71">SUM(K8:K90)</f>
        <v>0</v>
      </c>
      <c r="L91" s="52">
        <f t="shared" si="71"/>
        <v>0</v>
      </c>
      <c r="M91" s="52">
        <f t="shared" si="71"/>
        <v>0</v>
      </c>
      <c r="N91" s="52">
        <f t="shared" si="71"/>
        <v>0</v>
      </c>
      <c r="O91" s="52">
        <f t="shared" si="71"/>
        <v>0</v>
      </c>
      <c r="P91" s="52">
        <f t="shared" si="71"/>
        <v>0</v>
      </c>
      <c r="Q91" s="52"/>
      <c r="R91" s="52">
        <f>SUM(R8:R90)</f>
        <v>0</v>
      </c>
      <c r="S91" s="52"/>
      <c r="T91" s="52">
        <f>SUM(T8:T90)</f>
        <v>0</v>
      </c>
      <c r="U91" s="52">
        <f>SUM(U8:U90)</f>
        <v>0</v>
      </c>
      <c r="V91" s="52">
        <f>SUM(V8:V90)</f>
        <v>0</v>
      </c>
      <c r="W91" s="52">
        <f>SUM(W8:W90)</f>
        <v>0</v>
      </c>
      <c r="X91" s="53"/>
      <c r="Y91" s="53"/>
      <c r="Z91" s="53"/>
      <c r="AA91" s="52">
        <f>SUM(AA8:AA90)</f>
        <v>0</v>
      </c>
      <c r="AB91" s="52"/>
      <c r="AC91" s="52">
        <f>SUM(AC8:AC90)</f>
        <v>0</v>
      </c>
      <c r="AD91" s="52"/>
      <c r="AE91" s="52">
        <f>SUM(AE8:AE90)</f>
        <v>0</v>
      </c>
      <c r="AF91" s="54">
        <f>SUM(AF8:AF90)</f>
        <v>23.4</v>
      </c>
      <c r="AG91" s="54"/>
      <c r="AH91" s="55">
        <f>SUM(AH8:AH90)</f>
        <v>0</v>
      </c>
      <c r="AI91" s="54">
        <f>SUM(AI8:AI90)</f>
        <v>151.20000000000005</v>
      </c>
      <c r="AJ91" s="54"/>
      <c r="AK91" s="55">
        <f>SUM(AK8:AK90)</f>
        <v>0</v>
      </c>
      <c r="AL91" s="54">
        <f>SUM(AL8:AL90)</f>
        <v>1837.2900000000002</v>
      </c>
      <c r="AM91" s="54"/>
      <c r="AN91" s="55">
        <f>SUM(AN8:AN90)</f>
        <v>0</v>
      </c>
      <c r="AO91" s="54">
        <f>SUM(AO8:AO90)</f>
        <v>61.750000000000007</v>
      </c>
      <c r="AP91" s="54"/>
      <c r="AQ91" s="55">
        <f>SUM(AQ8:AQ90)</f>
        <v>0</v>
      </c>
      <c r="AR91" s="54">
        <f>SUM(AR8:AR90)</f>
        <v>0</v>
      </c>
      <c r="AS91" s="54"/>
      <c r="AT91" s="55">
        <f>SUM(AT8:AT90)</f>
        <v>0</v>
      </c>
      <c r="AU91" s="54">
        <f>SUM(AU8:AU90)</f>
        <v>1837.2900000000002</v>
      </c>
      <c r="AV91" s="54"/>
      <c r="AW91" s="55">
        <f>SUM(AW8:AW90)</f>
        <v>0</v>
      </c>
      <c r="AX91" s="54">
        <f>SUM(AX8:AX90)</f>
        <v>75.600000000000023</v>
      </c>
      <c r="AY91" s="54"/>
      <c r="AZ91" s="55">
        <f>SUM(AZ8:AZ90)</f>
        <v>0</v>
      </c>
      <c r="BA91" s="52">
        <f>SUM(BA8:BA90)</f>
        <v>0</v>
      </c>
    </row>
    <row r="92" spans="1:53" ht="15.75" hidden="1" thickBot="1">
      <c r="AA92" s="289">
        <f>SUM(AA91:AE91)</f>
        <v>0</v>
      </c>
      <c r="AB92" s="290"/>
      <c r="AC92" s="290"/>
      <c r="AD92" s="290"/>
      <c r="AE92" s="291"/>
      <c r="AF92" s="292">
        <f>+AH91/4.345</f>
        <v>0</v>
      </c>
      <c r="AG92" s="292"/>
      <c r="AH92" s="292"/>
      <c r="AI92" s="292">
        <f>+AK91/4.345</f>
        <v>0</v>
      </c>
      <c r="AJ92" s="292"/>
      <c r="AK92" s="292"/>
      <c r="AL92" s="292">
        <f>+AN91/4.345</f>
        <v>0</v>
      </c>
      <c r="AM92" s="292"/>
      <c r="AN92" s="292"/>
      <c r="AO92" s="292">
        <f>+AQ91/4.345</f>
        <v>0</v>
      </c>
      <c r="AP92" s="292"/>
      <c r="AQ92" s="292"/>
      <c r="AR92" s="292">
        <f>+AT91/4.345</f>
        <v>0</v>
      </c>
      <c r="AS92" s="292"/>
      <c r="AT92" s="292"/>
      <c r="AU92" s="292">
        <f>+AW91/4.345</f>
        <v>0</v>
      </c>
      <c r="AV92" s="292"/>
      <c r="AW92" s="292"/>
      <c r="AX92" s="292">
        <f>+AZ91/4.345</f>
        <v>0</v>
      </c>
      <c r="AY92" s="292"/>
      <c r="AZ92" s="292"/>
      <c r="BA92" s="284" t="s">
        <v>4</v>
      </c>
    </row>
    <row r="93" spans="1:53" ht="16.5" thickTop="1" thickBot="1">
      <c r="AF93" s="286" t="s">
        <v>3</v>
      </c>
      <c r="AG93" s="286"/>
      <c r="AH93" s="286"/>
      <c r="AI93" s="286"/>
      <c r="AJ93" s="286"/>
      <c r="AK93" s="286"/>
      <c r="AL93" s="286"/>
      <c r="AM93" s="286"/>
      <c r="AN93" s="286"/>
      <c r="AO93" s="286"/>
      <c r="AP93" s="286"/>
      <c r="AQ93" s="286"/>
      <c r="AR93" s="286"/>
      <c r="AS93" s="286"/>
      <c r="AT93" s="286"/>
      <c r="AU93" s="286"/>
      <c r="AV93" s="286"/>
      <c r="AW93" s="286"/>
      <c r="AX93" s="286"/>
      <c r="AY93" s="286"/>
      <c r="AZ93" s="287"/>
      <c r="BA93" s="285"/>
    </row>
    <row r="95" spans="1:53">
      <c r="G95" s="56"/>
      <c r="H95" s="56"/>
      <c r="I95" s="56"/>
      <c r="J95" s="56"/>
    </row>
  </sheetData>
  <sheetProtection algorithmName="SHA-512" hashValue="01Z1HGNMe+md/fuD7IUndyGJqvSE94u/5Q+L8fGPfHzw6tZlyEOdOZ6yEW6djEfblO7KkvFQ9vb6PXq3TI3YAg==" saltValue="1QV2xotCgjZM69S6KADnEA==" spinCount="100000" sheet="1" selectLockedCells="1" autoFilter="0"/>
  <autoFilter ref="B7:BA92">
    <filterColumn colId="4">
      <customFilters>
        <customFilter operator="notEqual" val=" "/>
      </customFilters>
    </filterColumn>
  </autoFilter>
  <mergeCells count="46">
    <mergeCell ref="B1:C1"/>
    <mergeCell ref="B3:D3"/>
    <mergeCell ref="AF3:AH3"/>
    <mergeCell ref="AI3:AK3"/>
    <mergeCell ref="AL3:AN3"/>
    <mergeCell ref="AB6:AC6"/>
    <mergeCell ref="AD6:AE6"/>
    <mergeCell ref="AR3:AT3"/>
    <mergeCell ref="AU3:AW3"/>
    <mergeCell ref="AX3:AZ3"/>
    <mergeCell ref="AF4:AF5"/>
    <mergeCell ref="AG4:AG5"/>
    <mergeCell ref="AH4:AH5"/>
    <mergeCell ref="AI4:AI5"/>
    <mergeCell ref="AJ4:AJ5"/>
    <mergeCell ref="AM4:AM5"/>
    <mergeCell ref="AN4:AN5"/>
    <mergeCell ref="AK4:AK5"/>
    <mergeCell ref="AL4:AL5"/>
    <mergeCell ref="AU92:AW92"/>
    <mergeCell ref="AX92:AZ92"/>
    <mergeCell ref="AO4:AO5"/>
    <mergeCell ref="AP4:AP5"/>
    <mergeCell ref="AQ4:AQ5"/>
    <mergeCell ref="AY4:AY5"/>
    <mergeCell ref="AZ4:AZ5"/>
    <mergeCell ref="AV4:AV5"/>
    <mergeCell ref="AW4:AW5"/>
    <mergeCell ref="AX4:AX5"/>
    <mergeCell ref="AU4:AU5"/>
    <mergeCell ref="BA92:BA93"/>
    <mergeCell ref="AF93:AZ93"/>
    <mergeCell ref="P1:AA1"/>
    <mergeCell ref="AA92:AE92"/>
    <mergeCell ref="AF92:AH92"/>
    <mergeCell ref="AI92:AK92"/>
    <mergeCell ref="AL92:AN92"/>
    <mergeCell ref="AO92:AQ92"/>
    <mergeCell ref="AR92:AT92"/>
    <mergeCell ref="AO3:AQ3"/>
    <mergeCell ref="BA4:BA5"/>
    <mergeCell ref="X5:AE5"/>
    <mergeCell ref="Z6:AA6"/>
    <mergeCell ref="AS4:AS5"/>
    <mergeCell ref="AT4:AT5"/>
    <mergeCell ref="AR4:AR5"/>
  </mergeCells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H8:H90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E35"/>
  <sheetViews>
    <sheetView workbookViewId="0">
      <pane ySplit="3" topLeftCell="A4" activePane="bottomLeft" state="frozen"/>
      <selection activeCell="H1" sqref="H1"/>
      <selection pane="bottomLeft" activeCell="G25" sqref="G25"/>
    </sheetView>
  </sheetViews>
  <sheetFormatPr defaultColWidth="11.5703125" defaultRowHeight="15"/>
  <cols>
    <col min="1" max="2" width="10.5703125" style="201" bestFit="1" customWidth="1"/>
    <col min="3" max="3" width="5.42578125" style="201" bestFit="1" customWidth="1"/>
    <col min="4" max="4" width="11.7109375" style="201" customWidth="1"/>
    <col min="5" max="5" width="6.7109375" style="201" bestFit="1" customWidth="1"/>
    <col min="6" max="6" width="28" style="201" customWidth="1"/>
    <col min="7" max="7" width="58.5703125" style="201" bestFit="1" customWidth="1"/>
    <col min="8" max="10" width="4.7109375" style="201" customWidth="1"/>
    <col min="11" max="31" width="4.7109375" style="251" customWidth="1"/>
    <col min="32" max="16384" width="11.5703125" style="201"/>
  </cols>
  <sheetData>
    <row r="1" spans="1:31" ht="28.9" customHeight="1" thickTop="1" thickBot="1">
      <c r="A1" s="335" t="s">
        <v>120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  <c r="Y1" s="336"/>
      <c r="Z1" s="336"/>
      <c r="AA1" s="336"/>
      <c r="AB1" s="336"/>
      <c r="AC1" s="336"/>
      <c r="AD1" s="336"/>
      <c r="AE1" s="337"/>
    </row>
    <row r="2" spans="1:31" ht="16.5" thickTop="1" thickBot="1">
      <c r="A2" s="338" t="s">
        <v>102</v>
      </c>
      <c r="B2" s="339"/>
      <c r="C2" s="340" t="s">
        <v>53</v>
      </c>
      <c r="D2" s="342" t="s">
        <v>103</v>
      </c>
      <c r="E2" s="342" t="s">
        <v>104</v>
      </c>
      <c r="F2" s="342" t="s">
        <v>105</v>
      </c>
      <c r="G2" s="344" t="s">
        <v>106</v>
      </c>
      <c r="H2" s="346" t="s">
        <v>95</v>
      </c>
      <c r="I2" s="346"/>
      <c r="J2" s="347"/>
      <c r="K2" s="346" t="s">
        <v>107</v>
      </c>
      <c r="L2" s="346"/>
      <c r="M2" s="347"/>
      <c r="N2" s="348" t="s">
        <v>117</v>
      </c>
      <c r="O2" s="349"/>
      <c r="P2" s="350"/>
      <c r="Q2" s="348" t="s">
        <v>118</v>
      </c>
      <c r="R2" s="349"/>
      <c r="S2" s="350"/>
      <c r="T2" s="348" t="s">
        <v>119</v>
      </c>
      <c r="U2" s="349"/>
      <c r="V2" s="350"/>
      <c r="W2" s="348" t="s">
        <v>108</v>
      </c>
      <c r="X2" s="349"/>
      <c r="Y2" s="350"/>
      <c r="Z2" s="348" t="s">
        <v>115</v>
      </c>
      <c r="AA2" s="349"/>
      <c r="AB2" s="350"/>
      <c r="AC2" s="348" t="s">
        <v>109</v>
      </c>
      <c r="AD2" s="349"/>
      <c r="AE2" s="351"/>
    </row>
    <row r="3" spans="1:31" ht="31.5" thickTop="1" thickBot="1">
      <c r="A3" s="202" t="s">
        <v>110</v>
      </c>
      <c r="B3" s="203" t="s">
        <v>111</v>
      </c>
      <c r="C3" s="341"/>
      <c r="D3" s="343"/>
      <c r="E3" s="343"/>
      <c r="F3" s="343"/>
      <c r="G3" s="345"/>
      <c r="H3" s="204" t="s">
        <v>112</v>
      </c>
      <c r="I3" s="205" t="s">
        <v>113</v>
      </c>
      <c r="J3" s="206" t="s">
        <v>114</v>
      </c>
      <c r="K3" s="204" t="s">
        <v>112</v>
      </c>
      <c r="L3" s="205" t="s">
        <v>113</v>
      </c>
      <c r="M3" s="206" t="s">
        <v>114</v>
      </c>
      <c r="N3" s="207" t="s">
        <v>112</v>
      </c>
      <c r="O3" s="208" t="s">
        <v>113</v>
      </c>
      <c r="P3" s="209" t="s">
        <v>114</v>
      </c>
      <c r="Q3" s="207" t="s">
        <v>112</v>
      </c>
      <c r="R3" s="208" t="s">
        <v>113</v>
      </c>
      <c r="S3" s="209" t="s">
        <v>114</v>
      </c>
      <c r="T3" s="207" t="s">
        <v>112</v>
      </c>
      <c r="U3" s="208" t="s">
        <v>113</v>
      </c>
      <c r="V3" s="209" t="s">
        <v>114</v>
      </c>
      <c r="W3" s="207" t="s">
        <v>112</v>
      </c>
      <c r="X3" s="208" t="s">
        <v>113</v>
      </c>
      <c r="Y3" s="209" t="s">
        <v>114</v>
      </c>
      <c r="Z3" s="207" t="s">
        <v>112</v>
      </c>
      <c r="AA3" s="208" t="s">
        <v>113</v>
      </c>
      <c r="AB3" s="209" t="s">
        <v>114</v>
      </c>
      <c r="AC3" s="207" t="s">
        <v>113</v>
      </c>
      <c r="AD3" s="208" t="s">
        <v>114</v>
      </c>
      <c r="AE3" s="210" t="s">
        <v>82</v>
      </c>
    </row>
    <row r="4" spans="1:31" ht="46.9" customHeight="1" thickTop="1" thickBot="1">
      <c r="A4" s="211"/>
      <c r="B4" s="212"/>
      <c r="C4" s="213"/>
      <c r="D4" s="214"/>
      <c r="E4" s="215"/>
      <c r="F4" s="216"/>
      <c r="G4" s="217"/>
      <c r="H4" s="218"/>
      <c r="I4" s="219"/>
      <c r="J4" s="220"/>
      <c r="K4" s="218"/>
      <c r="L4" s="219"/>
      <c r="M4" s="220"/>
      <c r="N4" s="221"/>
      <c r="O4" s="219"/>
      <c r="P4" s="220"/>
      <c r="Q4" s="221"/>
      <c r="R4" s="219"/>
      <c r="S4" s="220"/>
      <c r="T4" s="221"/>
      <c r="U4" s="219"/>
      <c r="V4" s="220"/>
      <c r="W4" s="221"/>
      <c r="X4" s="219"/>
      <c r="Y4" s="220"/>
      <c r="Z4" s="221"/>
      <c r="AA4" s="231"/>
      <c r="AB4" s="220"/>
      <c r="AC4" s="234"/>
      <c r="AD4" s="219"/>
      <c r="AE4" s="222"/>
    </row>
    <row r="5" spans="1:31" ht="23.45" customHeight="1" thickBot="1">
      <c r="A5" s="223"/>
      <c r="B5" s="224"/>
      <c r="C5" s="225"/>
      <c r="D5" s="226"/>
      <c r="E5" s="227"/>
      <c r="F5" s="228"/>
      <c r="G5" s="229"/>
      <c r="H5" s="230"/>
      <c r="I5" s="231"/>
      <c r="J5" s="232"/>
      <c r="K5" s="230"/>
      <c r="L5" s="231"/>
      <c r="M5" s="232"/>
      <c r="N5" s="233"/>
      <c r="O5" s="231"/>
      <c r="P5" s="232"/>
      <c r="Q5" s="233"/>
      <c r="R5" s="231"/>
      <c r="S5" s="232"/>
      <c r="T5" s="233"/>
      <c r="U5" s="231"/>
      <c r="V5" s="232"/>
      <c r="W5" s="233"/>
      <c r="X5" s="231"/>
      <c r="Y5" s="232"/>
      <c r="Z5" s="233"/>
      <c r="AA5" s="231"/>
      <c r="AB5" s="232"/>
      <c r="AC5" s="234"/>
      <c r="AD5" s="219"/>
      <c r="AE5" s="235"/>
    </row>
    <row r="6" spans="1:31" ht="28.15" customHeight="1" thickBot="1">
      <c r="A6" s="333"/>
      <c r="B6" s="334"/>
      <c r="C6" s="236"/>
      <c r="D6" s="237"/>
      <c r="E6" s="238"/>
      <c r="F6" s="239"/>
      <c r="G6" s="217"/>
      <c r="H6" s="230"/>
      <c r="I6" s="231"/>
      <c r="J6" s="232"/>
      <c r="K6" s="230"/>
      <c r="L6" s="231"/>
      <c r="M6" s="232"/>
      <c r="N6" s="233"/>
      <c r="O6" s="231"/>
      <c r="P6" s="232"/>
      <c r="Q6" s="233"/>
      <c r="R6" s="231"/>
      <c r="S6" s="232"/>
      <c r="T6" s="233"/>
      <c r="U6" s="231"/>
      <c r="V6" s="232"/>
      <c r="W6" s="233"/>
      <c r="X6" s="231"/>
      <c r="Y6" s="232"/>
      <c r="Z6" s="233"/>
      <c r="AA6" s="231"/>
      <c r="AB6" s="232"/>
      <c r="AC6" s="234"/>
      <c r="AD6" s="219"/>
      <c r="AE6" s="235"/>
    </row>
    <row r="7" spans="1:31" ht="19.149999999999999" customHeight="1" thickBot="1">
      <c r="A7" s="352"/>
      <c r="B7" s="353"/>
      <c r="C7" s="225"/>
      <c r="D7" s="226"/>
      <c r="E7" s="227"/>
      <c r="F7" s="228"/>
      <c r="G7" s="229"/>
      <c r="H7" s="230"/>
      <c r="I7" s="231"/>
      <c r="J7" s="232"/>
      <c r="K7" s="230"/>
      <c r="L7" s="231"/>
      <c r="M7" s="232"/>
      <c r="N7" s="233"/>
      <c r="O7" s="231"/>
      <c r="P7" s="232"/>
      <c r="Q7" s="233"/>
      <c r="R7" s="231"/>
      <c r="S7" s="232"/>
      <c r="T7" s="233"/>
      <c r="U7" s="231"/>
      <c r="V7" s="232"/>
      <c r="W7" s="233"/>
      <c r="X7" s="231"/>
      <c r="Y7" s="232"/>
      <c r="Z7" s="233"/>
      <c r="AA7" s="231"/>
      <c r="AB7" s="232"/>
      <c r="AC7" s="234"/>
      <c r="AD7" s="219"/>
      <c r="AE7" s="235"/>
    </row>
    <row r="8" spans="1:31" ht="19.149999999999999" customHeight="1" thickBot="1">
      <c r="A8" s="333"/>
      <c r="B8" s="334"/>
      <c r="C8" s="236"/>
      <c r="D8" s="237"/>
      <c r="E8" s="238"/>
      <c r="F8" s="239"/>
      <c r="G8" s="217"/>
      <c r="H8" s="230"/>
      <c r="I8" s="231"/>
      <c r="J8" s="232"/>
      <c r="K8" s="230"/>
      <c r="L8" s="231"/>
      <c r="M8" s="232"/>
      <c r="N8" s="233"/>
      <c r="O8" s="231"/>
      <c r="P8" s="232"/>
      <c r="Q8" s="233"/>
      <c r="R8" s="231"/>
      <c r="S8" s="232"/>
      <c r="T8" s="233"/>
      <c r="U8" s="231"/>
      <c r="V8" s="232"/>
      <c r="W8" s="233"/>
      <c r="X8" s="231"/>
      <c r="Y8" s="232"/>
      <c r="Z8" s="233"/>
      <c r="AA8" s="231"/>
      <c r="AB8" s="232"/>
      <c r="AC8" s="234"/>
      <c r="AD8" s="219"/>
      <c r="AE8" s="235"/>
    </row>
    <row r="9" spans="1:31" ht="15.75" thickBot="1">
      <c r="A9" s="352"/>
      <c r="B9" s="353"/>
      <c r="C9" s="225"/>
      <c r="D9" s="226"/>
      <c r="E9" s="227"/>
      <c r="F9" s="228"/>
      <c r="G9" s="229"/>
      <c r="H9" s="230"/>
      <c r="I9" s="231"/>
      <c r="J9" s="232"/>
      <c r="K9" s="230"/>
      <c r="L9" s="231"/>
      <c r="M9" s="232"/>
      <c r="N9" s="233"/>
      <c r="O9" s="231"/>
      <c r="P9" s="232"/>
      <c r="Q9" s="233"/>
      <c r="R9" s="231"/>
      <c r="S9" s="232"/>
      <c r="T9" s="233"/>
      <c r="U9" s="231"/>
      <c r="V9" s="232"/>
      <c r="W9" s="233"/>
      <c r="X9" s="231"/>
      <c r="Y9" s="232"/>
      <c r="Z9" s="233"/>
      <c r="AA9" s="231"/>
      <c r="AB9" s="232"/>
      <c r="AC9" s="234"/>
      <c r="AD9" s="219"/>
      <c r="AE9" s="235"/>
    </row>
    <row r="10" spans="1:31" ht="42" customHeight="1" thickBot="1">
      <c r="A10" s="333"/>
      <c r="B10" s="334"/>
      <c r="C10" s="236"/>
      <c r="D10" s="237"/>
      <c r="E10" s="238"/>
      <c r="F10" s="239"/>
      <c r="G10" s="217"/>
      <c r="H10" s="230"/>
      <c r="I10" s="231"/>
      <c r="J10" s="232"/>
      <c r="K10" s="230"/>
      <c r="L10" s="231"/>
      <c r="M10" s="232"/>
      <c r="N10" s="233"/>
      <c r="O10" s="231"/>
      <c r="P10" s="232"/>
      <c r="Q10" s="233"/>
      <c r="R10" s="231"/>
      <c r="S10" s="232"/>
      <c r="T10" s="233"/>
      <c r="U10" s="231"/>
      <c r="V10" s="232"/>
      <c r="W10" s="233"/>
      <c r="X10" s="231"/>
      <c r="Y10" s="232"/>
      <c r="Z10" s="233"/>
      <c r="AA10" s="231"/>
      <c r="AB10" s="232"/>
      <c r="AC10" s="234"/>
      <c r="AD10" s="219"/>
      <c r="AE10" s="235"/>
    </row>
    <row r="11" spans="1:31" ht="22.15" customHeight="1" thickBot="1">
      <c r="A11" s="352"/>
      <c r="B11" s="353"/>
      <c r="C11" s="225"/>
      <c r="D11" s="226"/>
      <c r="E11" s="227"/>
      <c r="F11" s="228"/>
      <c r="G11" s="229"/>
      <c r="H11" s="230"/>
      <c r="I11" s="231"/>
      <c r="J11" s="232"/>
      <c r="K11" s="230"/>
      <c r="L11" s="231"/>
      <c r="M11" s="232"/>
      <c r="N11" s="233"/>
      <c r="O11" s="231"/>
      <c r="P11" s="232"/>
      <c r="Q11" s="230"/>
      <c r="R11" s="231"/>
      <c r="S11" s="232"/>
      <c r="T11" s="230"/>
      <c r="U11" s="231"/>
      <c r="V11" s="232"/>
      <c r="W11" s="230"/>
      <c r="X11" s="231"/>
      <c r="Y11" s="232"/>
      <c r="Z11" s="230"/>
      <c r="AA11" s="231"/>
      <c r="AB11" s="232"/>
      <c r="AC11" s="234"/>
      <c r="AD11" s="219"/>
      <c r="AE11" s="235"/>
    </row>
    <row r="12" spans="1:31" ht="27" customHeight="1" thickBot="1">
      <c r="A12" s="223"/>
      <c r="B12" s="224"/>
      <c r="C12" s="225"/>
      <c r="D12" s="226"/>
      <c r="E12" s="227"/>
      <c r="F12" s="228"/>
      <c r="G12" s="229"/>
      <c r="H12" s="230"/>
      <c r="I12" s="231"/>
      <c r="J12" s="232"/>
      <c r="K12" s="230"/>
      <c r="L12" s="231"/>
      <c r="M12" s="232"/>
      <c r="N12" s="230"/>
      <c r="O12" s="231"/>
      <c r="P12" s="232"/>
      <c r="Q12" s="230"/>
      <c r="R12" s="231"/>
      <c r="S12" s="232"/>
      <c r="T12" s="230"/>
      <c r="U12" s="231"/>
      <c r="V12" s="232"/>
      <c r="W12" s="230"/>
      <c r="X12" s="231"/>
      <c r="Y12" s="232"/>
      <c r="Z12" s="230"/>
      <c r="AA12" s="231"/>
      <c r="AB12" s="232"/>
      <c r="AC12" s="234"/>
      <c r="AD12" s="219"/>
      <c r="AE12" s="235"/>
    </row>
    <row r="13" spans="1:31" ht="28.15" customHeight="1" thickBot="1">
      <c r="A13" s="333"/>
      <c r="B13" s="334"/>
      <c r="C13" s="236"/>
      <c r="D13" s="237"/>
      <c r="E13" s="238"/>
      <c r="F13" s="239"/>
      <c r="G13" s="217"/>
      <c r="H13" s="230"/>
      <c r="I13" s="231"/>
      <c r="J13" s="232"/>
      <c r="K13" s="230"/>
      <c r="L13" s="231"/>
      <c r="M13" s="232"/>
      <c r="N13" s="233"/>
      <c r="O13" s="231"/>
      <c r="P13" s="232"/>
      <c r="Q13" s="233"/>
      <c r="R13" s="231"/>
      <c r="S13" s="232"/>
      <c r="T13" s="233"/>
      <c r="U13" s="231"/>
      <c r="V13" s="232"/>
      <c r="W13" s="233"/>
      <c r="X13" s="231"/>
      <c r="Y13" s="232"/>
      <c r="Z13" s="233"/>
      <c r="AA13" s="231"/>
      <c r="AB13" s="232"/>
      <c r="AC13" s="234"/>
      <c r="AD13" s="219"/>
      <c r="AE13" s="235"/>
    </row>
    <row r="14" spans="1:31" ht="28.15" customHeight="1" thickBot="1">
      <c r="A14" s="352"/>
      <c r="B14" s="353"/>
      <c r="C14" s="225"/>
      <c r="D14" s="226"/>
      <c r="E14" s="227"/>
      <c r="F14" s="228"/>
      <c r="G14" s="229"/>
      <c r="H14" s="230"/>
      <c r="I14" s="231"/>
      <c r="J14" s="232"/>
      <c r="K14" s="230"/>
      <c r="L14" s="231"/>
      <c r="M14" s="232"/>
      <c r="N14" s="233"/>
      <c r="O14" s="231"/>
      <c r="P14" s="232"/>
      <c r="Q14" s="233"/>
      <c r="R14" s="231"/>
      <c r="S14" s="232"/>
      <c r="T14" s="233"/>
      <c r="U14" s="231"/>
      <c r="V14" s="232"/>
      <c r="W14" s="233"/>
      <c r="X14" s="231"/>
      <c r="Y14" s="232"/>
      <c r="Z14" s="233"/>
      <c r="AA14" s="231"/>
      <c r="AB14" s="232"/>
      <c r="AC14" s="234"/>
      <c r="AD14" s="219"/>
      <c r="AE14" s="235"/>
    </row>
    <row r="15" spans="1:31" ht="55.9" customHeight="1" thickBot="1">
      <c r="A15" s="333"/>
      <c r="B15" s="334"/>
      <c r="C15" s="236"/>
      <c r="D15" s="237"/>
      <c r="E15" s="238"/>
      <c r="F15" s="239"/>
      <c r="G15" s="217"/>
      <c r="H15" s="230"/>
      <c r="I15" s="231"/>
      <c r="J15" s="232"/>
      <c r="K15" s="230"/>
      <c r="L15" s="231"/>
      <c r="M15" s="232"/>
      <c r="N15" s="233"/>
      <c r="O15" s="231"/>
      <c r="P15" s="232"/>
      <c r="Q15" s="233"/>
      <c r="R15" s="231"/>
      <c r="S15" s="232"/>
      <c r="T15" s="233"/>
      <c r="U15" s="231"/>
      <c r="V15" s="232"/>
      <c r="W15" s="233"/>
      <c r="X15" s="231"/>
      <c r="Y15" s="232"/>
      <c r="Z15" s="233"/>
      <c r="AA15" s="231"/>
      <c r="AB15" s="232"/>
      <c r="AC15" s="234"/>
      <c r="AD15" s="219"/>
      <c r="AE15" s="235"/>
    </row>
    <row r="16" spans="1:31" ht="28.15" customHeight="1" thickBot="1">
      <c r="A16" s="352"/>
      <c r="B16" s="353"/>
      <c r="C16" s="225"/>
      <c r="D16" s="226"/>
      <c r="E16" s="227"/>
      <c r="F16" s="228"/>
      <c r="G16" s="229"/>
      <c r="H16" s="230"/>
      <c r="I16" s="231"/>
      <c r="J16" s="232"/>
      <c r="K16" s="230"/>
      <c r="L16" s="231"/>
      <c r="M16" s="232"/>
      <c r="N16" s="233"/>
      <c r="O16" s="231"/>
      <c r="P16" s="232"/>
      <c r="Q16" s="233"/>
      <c r="R16" s="231"/>
      <c r="S16" s="232"/>
      <c r="T16" s="233"/>
      <c r="U16" s="231"/>
      <c r="V16" s="232"/>
      <c r="W16" s="233"/>
      <c r="X16" s="231"/>
      <c r="Y16" s="232"/>
      <c r="Z16" s="233"/>
      <c r="AA16" s="231"/>
      <c r="AB16" s="232"/>
      <c r="AC16" s="234"/>
      <c r="AD16" s="219"/>
      <c r="AE16" s="235"/>
    </row>
    <row r="17" spans="1:31" ht="15.75" thickBot="1">
      <c r="A17" s="354"/>
      <c r="B17" s="355"/>
      <c r="C17" s="240"/>
      <c r="D17" s="241"/>
      <c r="E17" s="242"/>
      <c r="F17" s="239"/>
      <c r="G17" s="217"/>
      <c r="H17" s="243"/>
      <c r="I17" s="244"/>
      <c r="J17" s="245"/>
      <c r="K17" s="243"/>
      <c r="L17" s="244"/>
      <c r="M17" s="245"/>
      <c r="N17" s="246"/>
      <c r="O17" s="244"/>
      <c r="P17" s="245"/>
      <c r="Q17" s="246"/>
      <c r="R17" s="244"/>
      <c r="S17" s="245"/>
      <c r="T17" s="246"/>
      <c r="U17" s="244"/>
      <c r="V17" s="245"/>
      <c r="W17" s="246"/>
      <c r="X17" s="244"/>
      <c r="Y17" s="245"/>
      <c r="Z17" s="246"/>
      <c r="AA17" s="244"/>
      <c r="AB17" s="245"/>
      <c r="AC17" s="234"/>
      <c r="AD17" s="219"/>
      <c r="AE17" s="247"/>
    </row>
    <row r="18" spans="1:31" ht="16.5" thickTop="1" thickBot="1">
      <c r="A18" s="354"/>
      <c r="B18" s="355"/>
      <c r="C18" s="240"/>
      <c r="D18" s="241"/>
      <c r="E18" s="242"/>
      <c r="F18" s="239"/>
      <c r="G18" s="217"/>
      <c r="H18" s="243"/>
      <c r="I18" s="244"/>
      <c r="J18" s="245"/>
      <c r="K18" s="243"/>
      <c r="L18" s="244"/>
      <c r="M18" s="245"/>
      <c r="N18" s="246"/>
      <c r="O18" s="244"/>
      <c r="P18" s="245"/>
      <c r="Q18" s="246"/>
      <c r="R18" s="244"/>
      <c r="S18" s="245"/>
      <c r="T18" s="246"/>
      <c r="U18" s="244"/>
      <c r="V18" s="245"/>
      <c r="W18" s="246"/>
      <c r="X18" s="244"/>
      <c r="Y18" s="245"/>
      <c r="Z18" s="246"/>
      <c r="AA18" s="244"/>
      <c r="AB18" s="245"/>
      <c r="AC18" s="234"/>
      <c r="AD18" s="234"/>
      <c r="AE18" s="247"/>
    </row>
    <row r="19" spans="1:31" ht="16.5" thickTop="1" thickBot="1">
      <c r="H19" s="248"/>
      <c r="I19" s="249">
        <f>SUM(I4:I18)</f>
        <v>0</v>
      </c>
      <c r="J19" s="249">
        <f>SUM(J4:J18)</f>
        <v>0</v>
      </c>
      <c r="K19" s="248"/>
      <c r="L19" s="249">
        <f>SUM(L4:L18)</f>
        <v>0</v>
      </c>
      <c r="M19" s="249">
        <f>SUM(M4:M18)</f>
        <v>0</v>
      </c>
      <c r="N19" s="249"/>
      <c r="O19" s="249">
        <f>SUM(O4:O18)</f>
        <v>0</v>
      </c>
      <c r="P19" s="249">
        <f>SUM(P4:P18)</f>
        <v>0</v>
      </c>
      <c r="Q19" s="249"/>
      <c r="R19" s="249">
        <f>SUM(R4:R18)</f>
        <v>0</v>
      </c>
      <c r="S19" s="249">
        <f>SUM(S4:S18)</f>
        <v>0</v>
      </c>
      <c r="T19" s="249"/>
      <c r="U19" s="249">
        <f>SUM(U4:U18)</f>
        <v>0</v>
      </c>
      <c r="V19" s="249">
        <f>SUM(V4:V18)</f>
        <v>0</v>
      </c>
      <c r="W19" s="249"/>
      <c r="X19" s="249">
        <f>SUM(X4:X18)</f>
        <v>0</v>
      </c>
      <c r="Y19" s="249">
        <f>SUM(Y4:Y18)</f>
        <v>0</v>
      </c>
      <c r="Z19" s="249"/>
      <c r="AA19" s="249">
        <f>SUM(AA4:AA18)</f>
        <v>0</v>
      </c>
      <c r="AB19" s="249">
        <f>SUM(AB4:AB18)</f>
        <v>0</v>
      </c>
      <c r="AC19" s="249">
        <f>SUM(AC4:AC18)</f>
        <v>0</v>
      </c>
      <c r="AD19" s="249">
        <f>SUM(AD4:AD18)</f>
        <v>0</v>
      </c>
      <c r="AE19" s="250">
        <f>SUM(AC19:AD19)</f>
        <v>0</v>
      </c>
    </row>
    <row r="20" spans="1:31" ht="28.9" customHeight="1" thickTop="1" thickBot="1">
      <c r="A20" s="356" t="s">
        <v>116</v>
      </c>
      <c r="B20" s="357"/>
      <c r="C20" s="357"/>
      <c r="D20" s="357"/>
      <c r="E20" s="357"/>
      <c r="F20" s="357"/>
      <c r="G20" s="357"/>
      <c r="H20" s="357"/>
      <c r="I20" s="357"/>
      <c r="J20" s="357"/>
      <c r="K20" s="357"/>
      <c r="L20" s="357"/>
      <c r="M20" s="357"/>
      <c r="N20" s="357"/>
      <c r="O20" s="357"/>
      <c r="P20" s="357"/>
      <c r="Q20" s="357"/>
      <c r="R20" s="357"/>
      <c r="S20" s="357"/>
      <c r="T20" s="357"/>
      <c r="U20" s="357"/>
      <c r="V20" s="357"/>
      <c r="W20" s="357"/>
      <c r="X20" s="357"/>
      <c r="Y20" s="357"/>
      <c r="Z20" s="357"/>
      <c r="AA20" s="357"/>
      <c r="AB20" s="357"/>
      <c r="AC20" s="357"/>
      <c r="AD20" s="357"/>
      <c r="AE20" s="358"/>
    </row>
    <row r="21" spans="1:31" ht="15.75" thickTop="1">
      <c r="U21" s="201"/>
      <c r="V21" s="201"/>
      <c r="X21" s="201"/>
      <c r="Y21" s="201"/>
      <c r="AA21" s="201"/>
      <c r="AB21" s="201"/>
      <c r="AC21" s="201"/>
      <c r="AD21" s="201"/>
    </row>
    <row r="22" spans="1:31">
      <c r="U22" s="201"/>
      <c r="V22" s="201"/>
      <c r="X22" s="201"/>
      <c r="Y22" s="201"/>
      <c r="AA22" s="201"/>
      <c r="AB22" s="201"/>
      <c r="AC22" s="201"/>
      <c r="AD22" s="201"/>
    </row>
    <row r="23" spans="1:31">
      <c r="U23" s="201"/>
      <c r="V23" s="201"/>
      <c r="X23" s="201"/>
      <c r="Y23" s="201"/>
      <c r="AA23" s="201"/>
      <c r="AB23" s="201"/>
      <c r="AC23" s="201"/>
      <c r="AD23" s="201"/>
    </row>
    <row r="24" spans="1:31">
      <c r="U24" s="201"/>
      <c r="V24" s="201"/>
      <c r="X24" s="201"/>
      <c r="Y24" s="201"/>
      <c r="AA24" s="201"/>
      <c r="AB24" s="201"/>
      <c r="AC24" s="201"/>
      <c r="AD24" s="201"/>
    </row>
    <row r="25" spans="1:31">
      <c r="U25" s="201"/>
      <c r="V25" s="201"/>
      <c r="X25" s="201"/>
      <c r="Y25" s="201"/>
      <c r="AA25" s="201"/>
      <c r="AB25" s="201"/>
      <c r="AC25" s="201"/>
      <c r="AD25" s="201"/>
    </row>
    <row r="26" spans="1:31">
      <c r="U26" s="201"/>
      <c r="V26" s="201"/>
      <c r="X26" s="201"/>
      <c r="Y26" s="201"/>
      <c r="AA26" s="201"/>
      <c r="AB26" s="201"/>
      <c r="AC26" s="201"/>
      <c r="AD26" s="201"/>
    </row>
    <row r="27" spans="1:31">
      <c r="U27" s="201"/>
      <c r="V27" s="201"/>
      <c r="X27" s="201"/>
      <c r="Y27" s="201"/>
      <c r="AA27" s="201"/>
      <c r="AB27" s="201"/>
      <c r="AC27" s="201"/>
      <c r="AD27" s="201"/>
    </row>
    <row r="28" spans="1:31">
      <c r="U28" s="201"/>
      <c r="V28" s="201"/>
      <c r="X28" s="201"/>
      <c r="Y28" s="201"/>
      <c r="AA28" s="201"/>
      <c r="AB28" s="201"/>
      <c r="AC28" s="201"/>
      <c r="AD28" s="201"/>
    </row>
    <row r="29" spans="1:31">
      <c r="U29" s="201"/>
      <c r="V29" s="201"/>
      <c r="X29" s="201"/>
      <c r="Y29" s="201"/>
      <c r="AA29" s="201"/>
      <c r="AB29" s="201"/>
      <c r="AC29" s="201"/>
      <c r="AD29" s="201"/>
    </row>
    <row r="30" spans="1:31">
      <c r="U30" s="201"/>
      <c r="V30" s="201"/>
      <c r="X30" s="201"/>
      <c r="Y30" s="201"/>
      <c r="AA30" s="201"/>
      <c r="AB30" s="201"/>
      <c r="AC30" s="201"/>
      <c r="AD30" s="201"/>
    </row>
    <row r="31" spans="1:31">
      <c r="U31" s="201"/>
      <c r="V31" s="201"/>
      <c r="X31" s="201"/>
      <c r="Y31" s="201"/>
      <c r="AA31" s="201"/>
      <c r="AB31" s="201"/>
      <c r="AC31" s="201"/>
      <c r="AD31" s="201"/>
    </row>
    <row r="32" spans="1:31">
      <c r="U32" s="201"/>
      <c r="V32" s="201"/>
      <c r="X32" s="201"/>
      <c r="Y32" s="201"/>
      <c r="AA32" s="201"/>
      <c r="AB32" s="201"/>
      <c r="AC32" s="201"/>
      <c r="AD32" s="201"/>
    </row>
    <row r="33" spans="21:30">
      <c r="U33" s="201"/>
      <c r="V33" s="201"/>
      <c r="X33" s="201"/>
      <c r="Y33" s="201"/>
      <c r="AA33" s="201"/>
      <c r="AB33" s="201"/>
      <c r="AC33" s="201"/>
      <c r="AD33" s="201"/>
    </row>
    <row r="34" spans="21:30">
      <c r="U34" s="201"/>
      <c r="V34" s="201"/>
      <c r="X34" s="201"/>
      <c r="Y34" s="201"/>
      <c r="AA34" s="201"/>
      <c r="AB34" s="201"/>
      <c r="AC34" s="201"/>
      <c r="AD34" s="201"/>
    </row>
    <row r="35" spans="21:30">
      <c r="U35" s="201"/>
      <c r="V35" s="201"/>
      <c r="X35" s="201"/>
      <c r="Y35" s="201"/>
      <c r="AA35" s="201"/>
      <c r="AB35" s="201"/>
      <c r="AC35" s="201"/>
      <c r="AD35" s="201"/>
    </row>
  </sheetData>
  <mergeCells count="28">
    <mergeCell ref="A7:B7"/>
    <mergeCell ref="A16:B16"/>
    <mergeCell ref="A18:B18"/>
    <mergeCell ref="A20:AE20"/>
    <mergeCell ref="A9:B9"/>
    <mergeCell ref="A10:B10"/>
    <mergeCell ref="A11:B11"/>
    <mergeCell ref="A13:B13"/>
    <mergeCell ref="A14:B14"/>
    <mergeCell ref="A15:B15"/>
    <mergeCell ref="A8:B8"/>
    <mergeCell ref="A17:B17"/>
    <mergeCell ref="A6:B6"/>
    <mergeCell ref="A1:AE1"/>
    <mergeCell ref="A2:B2"/>
    <mergeCell ref="C2:C3"/>
    <mergeCell ref="D2:D3"/>
    <mergeCell ref="E2:E3"/>
    <mergeCell ref="F2:F3"/>
    <mergeCell ref="G2:G3"/>
    <mergeCell ref="K2:M2"/>
    <mergeCell ref="N2:P2"/>
    <mergeCell ref="Q2:S2"/>
    <mergeCell ref="W2:Y2"/>
    <mergeCell ref="T2:V2"/>
    <mergeCell ref="Z2:AB2"/>
    <mergeCell ref="AC2:AE2"/>
    <mergeCell ref="H2:J2"/>
  </mergeCells>
  <pageMargins left="0.70866141732283472" right="0.70866141732283472" top="0.74803149606299213" bottom="0.74803149606299213" header="0.31496062992125984" footer="0.31496062992125984"/>
  <pageSetup paperSize="9" scale="5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 filterMode="1">
    <pageSetUpPr fitToPage="1"/>
  </sheetPr>
  <dimension ref="A1:BA62"/>
  <sheetViews>
    <sheetView workbookViewId="0">
      <pane xSplit="6" ySplit="7" topLeftCell="G11" activePane="bottomRight" state="frozen"/>
      <selection activeCell="B2" sqref="B2:C2"/>
      <selection pane="topRight" activeCell="B2" sqref="B2:C2"/>
      <selection pane="bottomLeft" activeCell="B2" sqref="B2:C2"/>
      <selection pane="bottomRight" activeCell="G8" sqref="G8:G17"/>
    </sheetView>
  </sheetViews>
  <sheetFormatPr defaultColWidth="11.42578125" defaultRowHeight="15"/>
  <cols>
    <col min="1" max="1" width="2.85546875" style="2" customWidth="1"/>
    <col min="2" max="2" width="29.28515625" style="2" customWidth="1"/>
    <col min="3" max="3" width="11.5703125" style="2" bestFit="1" customWidth="1"/>
    <col min="4" max="4" width="19.5703125" style="2" customWidth="1"/>
    <col min="5" max="5" width="9.5703125" style="2" customWidth="1"/>
    <col min="6" max="6" width="10.42578125" style="2" bestFit="1" customWidth="1"/>
    <col min="7" max="7" width="8.28515625" style="2" bestFit="1" customWidth="1"/>
    <col min="8" max="8" width="12.7109375" style="2" bestFit="1" customWidth="1"/>
    <col min="9" max="9" width="3" style="2" hidden="1" customWidth="1"/>
    <col min="10" max="10" width="4.85546875" style="2" hidden="1" customWidth="1"/>
    <col min="11" max="11" width="6.7109375" style="2" bestFit="1" customWidth="1"/>
    <col min="12" max="12" width="6" style="2" customWidth="1"/>
    <col min="13" max="16" width="8.42578125" style="2" customWidth="1"/>
    <col min="17" max="17" width="4.85546875" style="2" bestFit="1" customWidth="1"/>
    <col min="18" max="18" width="8.42578125" style="2" customWidth="1"/>
    <col min="19" max="19" width="4.85546875" style="2" bestFit="1" customWidth="1"/>
    <col min="20" max="20" width="8.42578125" style="2" customWidth="1"/>
    <col min="21" max="21" width="9.28515625" style="2" customWidth="1"/>
    <col min="22" max="22" width="8.42578125" style="2" bestFit="1" customWidth="1"/>
    <col min="23" max="23" width="9.28515625" style="2" bestFit="1" customWidth="1"/>
    <col min="24" max="24" width="4.7109375" style="2" customWidth="1"/>
    <col min="25" max="25" width="4.140625" style="2" bestFit="1" customWidth="1"/>
    <col min="26" max="26" width="5" style="2" bestFit="1" customWidth="1"/>
    <col min="27" max="27" width="7.140625" style="2" bestFit="1" customWidth="1"/>
    <col min="28" max="28" width="7.140625" style="2" customWidth="1"/>
    <col min="29" max="29" width="7.28515625" style="2" bestFit="1" customWidth="1"/>
    <col min="30" max="30" width="7.28515625" style="2" customWidth="1"/>
    <col min="31" max="31" width="5.7109375" style="2" bestFit="1" customWidth="1"/>
    <col min="32" max="32" width="7" style="2" bestFit="1" customWidth="1"/>
    <col min="33" max="33" width="5.5703125" style="2" bestFit="1" customWidth="1"/>
    <col min="34" max="34" width="10.28515625" style="2" bestFit="1" customWidth="1"/>
    <col min="35" max="35" width="7.140625" style="2" bestFit="1" customWidth="1"/>
    <col min="36" max="36" width="6.140625" style="2" bestFit="1" customWidth="1"/>
    <col min="37" max="37" width="10.28515625" style="2" bestFit="1" customWidth="1"/>
    <col min="38" max="38" width="9.140625" style="2" bestFit="1" customWidth="1"/>
    <col min="39" max="39" width="6" style="2" bestFit="1" customWidth="1"/>
    <col min="40" max="40" width="9.5703125" style="2" bestFit="1" customWidth="1"/>
    <col min="41" max="41" width="7.140625" style="2" customWidth="1"/>
    <col min="42" max="42" width="6.140625" style="2" customWidth="1"/>
    <col min="43" max="43" width="9.5703125" style="2" customWidth="1"/>
    <col min="44" max="44" width="8.42578125" style="2" customWidth="1"/>
    <col min="45" max="45" width="7" style="2" customWidth="1"/>
    <col min="46" max="46" width="9.5703125" style="2" customWidth="1"/>
    <col min="47" max="47" width="8.42578125" style="2" bestFit="1" customWidth="1"/>
    <col min="48" max="48" width="7" style="2" bestFit="1" customWidth="1"/>
    <col min="49" max="49" width="9.5703125" style="2" bestFit="1" customWidth="1"/>
    <col min="50" max="50" width="6.85546875" style="2" customWidth="1"/>
    <col min="51" max="51" width="6.140625" style="2" customWidth="1"/>
    <col min="52" max="52" width="9.5703125" style="2" customWidth="1"/>
    <col min="53" max="53" width="13.7109375" style="2" bestFit="1" customWidth="1"/>
    <col min="54" max="16384" width="11.42578125" style="2"/>
  </cols>
  <sheetData>
    <row r="1" spans="1:53" ht="34.5" thickBot="1">
      <c r="A1" s="7"/>
      <c r="B1" s="274" t="s">
        <v>21</v>
      </c>
      <c r="C1" s="274"/>
      <c r="E1" s="8" t="str">
        <f>+'2'!E1</f>
        <v>Ajuntament de Matadepera</v>
      </c>
      <c r="F1" s="9"/>
      <c r="G1" s="9"/>
      <c r="H1" s="9"/>
      <c r="I1" s="9"/>
      <c r="J1" s="9"/>
      <c r="K1" s="9"/>
      <c r="L1" s="9"/>
      <c r="M1" s="10"/>
      <c r="N1" s="9"/>
      <c r="O1" s="9"/>
      <c r="P1" s="288" t="str">
        <f>+'Resumen Estudio'!D23</f>
        <v>Punt Jove a l'Hotel</v>
      </c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11"/>
      <c r="AC1" s="11"/>
      <c r="AD1" s="11"/>
      <c r="AE1" s="11"/>
      <c r="AF1" s="57"/>
      <c r="AG1" s="57"/>
      <c r="AH1" s="58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53" ht="15.75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3"/>
      <c r="X2" s="13"/>
      <c r="Y2" s="13"/>
      <c r="Z2" s="13"/>
      <c r="AA2" s="13"/>
      <c r="AB2" s="13"/>
      <c r="AC2" s="13"/>
      <c r="AD2" s="13"/>
      <c r="AE2" s="13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</row>
    <row r="3" spans="1:53" ht="30.75" customHeight="1" thickBot="1">
      <c r="A3" s="7"/>
      <c r="B3" s="309" t="str">
        <f>+'2'!B3:D3</f>
        <v>Annex 4</v>
      </c>
      <c r="C3" s="309"/>
      <c r="D3" s="30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59" t="s">
        <v>12</v>
      </c>
      <c r="X3" s="13"/>
      <c r="Y3" s="13"/>
      <c r="Z3" s="13"/>
      <c r="AA3" s="13"/>
      <c r="AB3" s="13"/>
      <c r="AC3" s="13"/>
      <c r="AD3" s="13"/>
      <c r="AE3" s="13"/>
      <c r="AF3" s="319" t="str">
        <f>+'1'!AG3</f>
        <v>Vidres interiors</v>
      </c>
      <c r="AG3" s="320"/>
      <c r="AH3" s="321"/>
      <c r="AI3" s="319" t="str">
        <f>+'1'!AK3</f>
        <v>Vidres perimetre</v>
      </c>
      <c r="AJ3" s="320"/>
      <c r="AK3" s="321"/>
      <c r="AL3" s="319" t="str">
        <f>+'1'!AO3</f>
        <v>Punts de llum i difusors d'aire</v>
      </c>
      <c r="AM3" s="320"/>
      <c r="AN3" s="321"/>
      <c r="AO3" s="319" t="str">
        <f>+'1'!AR3</f>
        <v>Neteja de cadires i moquetes</v>
      </c>
      <c r="AP3" s="320"/>
      <c r="AQ3" s="321"/>
      <c r="AR3" s="319" t="str">
        <f>+'1'!AU3</f>
        <v>Neteja de Sostres</v>
      </c>
      <c r="AS3" s="320"/>
      <c r="AT3" s="321"/>
      <c r="AU3" s="319" t="str">
        <f>+'1'!AX3</f>
        <v>Tractament de Terres</v>
      </c>
      <c r="AV3" s="320"/>
      <c r="AW3" s="321"/>
      <c r="AX3" s="319" t="str">
        <f>+'1'!BA3</f>
        <v>Neteja de Persianes</v>
      </c>
      <c r="AY3" s="320"/>
      <c r="AZ3" s="321"/>
      <c r="BA3" s="19" t="s">
        <v>4</v>
      </c>
    </row>
    <row r="4" spans="1:53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+L58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160">
        <f>+'Resumen Estudio'!H23</f>
        <v>11.25</v>
      </c>
      <c r="X4" s="23"/>
      <c r="Y4" s="23"/>
      <c r="Z4" s="23"/>
      <c r="AA4" s="23"/>
      <c r="AB4" s="23"/>
      <c r="AC4" s="23"/>
      <c r="AD4" s="23"/>
      <c r="AE4" s="23"/>
      <c r="AF4" s="313" t="s">
        <v>6</v>
      </c>
      <c r="AG4" s="315">
        <f>+'1'!AI4:AI5</f>
        <v>3</v>
      </c>
      <c r="AH4" s="317">
        <f>+'1'!AJ4:AJ5</f>
        <v>0</v>
      </c>
      <c r="AI4" s="304" t="s">
        <v>6</v>
      </c>
      <c r="AJ4" s="302">
        <f>+'1'!AM4:AM5</f>
        <v>3</v>
      </c>
      <c r="AK4" s="303">
        <f>+'1'!AN4:AN5</f>
        <v>0</v>
      </c>
      <c r="AL4" s="304" t="s">
        <v>6</v>
      </c>
      <c r="AM4" s="302">
        <f>+'1'!AP4:AP5</f>
        <v>1</v>
      </c>
      <c r="AN4" s="303">
        <f>+'1'!AQ4:AQ5</f>
        <v>0</v>
      </c>
      <c r="AO4" s="304" t="s">
        <v>6</v>
      </c>
      <c r="AP4" s="302">
        <f>+'1'!AS4:AS5</f>
        <v>1</v>
      </c>
      <c r="AQ4" s="303">
        <f>+'1'!AT4:AT5</f>
        <v>0</v>
      </c>
      <c r="AR4" s="304" t="s">
        <v>6</v>
      </c>
      <c r="AS4" s="302">
        <f>+'1'!AV4:AV5</f>
        <v>1</v>
      </c>
      <c r="AT4" s="303">
        <f>+'1'!AW4:AW5</f>
        <v>50</v>
      </c>
      <c r="AU4" s="304" t="s">
        <v>6</v>
      </c>
      <c r="AV4" s="302">
        <f>+'1'!AY4:AY5</f>
        <v>1</v>
      </c>
      <c r="AW4" s="303">
        <f>+'1'!AZ4:AZ5</f>
        <v>0</v>
      </c>
      <c r="AX4" s="304" t="s">
        <v>6</v>
      </c>
      <c r="AY4" s="302">
        <f>+'1'!BB4:BB5</f>
        <v>1</v>
      </c>
      <c r="AZ4" s="303">
        <f>+'1'!BC4:BC5</f>
        <v>0</v>
      </c>
      <c r="BA4" s="294">
        <f>BA58</f>
        <v>0</v>
      </c>
    </row>
    <row r="5" spans="1:53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296" t="s">
        <v>7</v>
      </c>
      <c r="Y5" s="297"/>
      <c r="Z5" s="298"/>
      <c r="AA5" s="298"/>
      <c r="AB5" s="297"/>
      <c r="AC5" s="297"/>
      <c r="AD5" s="297"/>
      <c r="AE5" s="299"/>
      <c r="AF5" s="314"/>
      <c r="AG5" s="316"/>
      <c r="AH5" s="318"/>
      <c r="AI5" s="304"/>
      <c r="AJ5" s="302"/>
      <c r="AK5" s="303"/>
      <c r="AL5" s="304"/>
      <c r="AM5" s="302"/>
      <c r="AN5" s="303"/>
      <c r="AO5" s="304"/>
      <c r="AP5" s="302"/>
      <c r="AQ5" s="303"/>
      <c r="AR5" s="304"/>
      <c r="AS5" s="302"/>
      <c r="AT5" s="303"/>
      <c r="AU5" s="304"/>
      <c r="AV5" s="302"/>
      <c r="AW5" s="303"/>
      <c r="AX5" s="304"/>
      <c r="AY5" s="302"/>
      <c r="AZ5" s="303"/>
      <c r="BA5" s="295"/>
    </row>
    <row r="6" spans="1:53" ht="30.75" customHeight="1" thickBot="1">
      <c r="A6" s="24"/>
      <c r="B6" s="141" t="s">
        <v>22</v>
      </c>
      <c r="C6" s="141" t="s">
        <v>8</v>
      </c>
      <c r="D6" s="141" t="s">
        <v>5</v>
      </c>
      <c r="E6" s="141" t="s">
        <v>23</v>
      </c>
      <c r="F6" s="141" t="s">
        <v>9</v>
      </c>
      <c r="G6" s="141" t="s">
        <v>24</v>
      </c>
      <c r="H6" s="141" t="s">
        <v>25</v>
      </c>
      <c r="I6" s="118"/>
      <c r="J6" s="118"/>
      <c r="K6" s="141" t="s">
        <v>26</v>
      </c>
      <c r="L6" s="141" t="s">
        <v>27</v>
      </c>
      <c r="M6" s="141" t="s">
        <v>28</v>
      </c>
      <c r="N6" s="141" t="s">
        <v>29</v>
      </c>
      <c r="O6" s="141" t="s">
        <v>30</v>
      </c>
      <c r="P6" s="141" t="s">
        <v>31</v>
      </c>
      <c r="Q6" s="141"/>
      <c r="R6" s="141" t="s">
        <v>37</v>
      </c>
      <c r="S6" s="141"/>
      <c r="T6" s="141" t="s">
        <v>38</v>
      </c>
      <c r="U6" s="141" t="s">
        <v>32</v>
      </c>
      <c r="V6" s="141" t="s">
        <v>33</v>
      </c>
      <c r="W6" s="141" t="s">
        <v>34</v>
      </c>
      <c r="X6" s="141" t="s">
        <v>10</v>
      </c>
      <c r="Y6" s="141" t="s">
        <v>35</v>
      </c>
      <c r="Z6" s="322" t="s">
        <v>36</v>
      </c>
      <c r="AA6" s="323"/>
      <c r="AB6" s="324" t="s">
        <v>39</v>
      </c>
      <c r="AC6" s="325"/>
      <c r="AD6" s="324" t="s">
        <v>40</v>
      </c>
      <c r="AE6" s="326"/>
      <c r="AF6" s="25"/>
      <c r="AG6" s="25" t="str">
        <f>+'1'!AI6</f>
        <v>H/V</v>
      </c>
      <c r="AH6" s="25" t="str">
        <f>+'1'!AJ6</f>
        <v>Hores/mes</v>
      </c>
      <c r="AI6" s="25"/>
      <c r="AJ6" s="25" t="str">
        <f>+'1'!AM6</f>
        <v>H/V</v>
      </c>
      <c r="AK6" s="25" t="str">
        <f>+'1'!AN6</f>
        <v>Hores/mes</v>
      </c>
      <c r="AL6" s="25"/>
      <c r="AM6" s="25" t="str">
        <f>+'1'!AP6</f>
        <v>H/V</v>
      </c>
      <c r="AN6" s="25" t="str">
        <f>+'1'!AQ6</f>
        <v>Hores/mes</v>
      </c>
      <c r="AO6" s="25"/>
      <c r="AP6" s="25" t="str">
        <f>+'1'!AS6</f>
        <v>H/V</v>
      </c>
      <c r="AQ6" s="25" t="str">
        <f>+'1'!AT6</f>
        <v>Hores/mes</v>
      </c>
      <c r="AR6" s="25"/>
      <c r="AS6" s="25" t="str">
        <f>+'1'!AV6</f>
        <v>H/V</v>
      </c>
      <c r="AT6" s="25" t="str">
        <f>+'1'!AW6</f>
        <v>Hores/mes</v>
      </c>
      <c r="AU6" s="25"/>
      <c r="AV6" s="25" t="str">
        <f>+'1'!AY6</f>
        <v>H/V</v>
      </c>
      <c r="AW6" s="25" t="str">
        <f>+'1'!AZ6</f>
        <v>Hores/mes</v>
      </c>
      <c r="AX6" s="25"/>
      <c r="AY6" s="25" t="str">
        <f>+'1'!BB6</f>
        <v>H/V</v>
      </c>
      <c r="AZ6" s="25" t="str">
        <f>+'1'!BC6</f>
        <v>Hores/mes</v>
      </c>
      <c r="BA6" s="28" t="s">
        <v>4</v>
      </c>
    </row>
    <row r="7" spans="1:53">
      <c r="A7" s="24"/>
      <c r="B7" s="141"/>
      <c r="C7" s="141"/>
      <c r="D7" s="141"/>
      <c r="E7" s="141"/>
      <c r="F7" s="141"/>
      <c r="G7" s="141"/>
      <c r="H7" s="141"/>
      <c r="I7" s="118"/>
      <c r="J7" s="118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29"/>
      <c r="AG7" s="30"/>
      <c r="AH7" s="31"/>
      <c r="AI7" s="29"/>
      <c r="AJ7" s="30"/>
      <c r="AK7" s="31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60"/>
    </row>
    <row r="8" spans="1:53">
      <c r="A8" s="32">
        <v>20</v>
      </c>
      <c r="B8" s="169" t="s">
        <v>171</v>
      </c>
      <c r="C8" s="170" t="s">
        <v>205</v>
      </c>
      <c r="D8" s="34" t="s">
        <v>268</v>
      </c>
      <c r="E8" s="35"/>
      <c r="F8" s="36">
        <v>2.61</v>
      </c>
      <c r="G8" s="73"/>
      <c r="H8" s="72" t="s">
        <v>143</v>
      </c>
      <c r="I8" s="74">
        <f>IF(H8=Tablas!$B$5,Tablas!$C$5,VLOOKUP(H8,Tablas!$B$5:$D$40,2,FALSE))</f>
        <v>21</v>
      </c>
      <c r="J8" s="71">
        <f>IF(I8=0,"",VLOOKUP(I8,Tablas!$C$5:$D$40,2,FALSE))</f>
        <v>13.035714285714288</v>
      </c>
      <c r="K8" s="37" t="str">
        <f t="shared" ref="K8:K57" si="1">IF(G8=0,"0",F8/G8)</f>
        <v>0</v>
      </c>
      <c r="L8" s="38">
        <f t="shared" ref="L8:L57" si="2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M8" s="38">
        <f t="shared" ref="M8:M57" si="3">IF($X8=2,$K8,0)+IF($X8=4,$K8,0)+IF($X8=5,$K8,0)+IF($X8=6,$K8,0)+IF($X8=7,$K8,0)+IF($X8=10,$K8*2,0)+IF($X8=12,$K8*2,0)+IF($X8=14,$K8*2,0)+IF($X8=15,$K8*3,0)+IF($X8=21,$K8*3,0)+IF($X8&lt;=1,$K8*$J8/21.75,0)+IF($X8=42,$K8*6,0)+IF($X8=28,$K8*4,0)</f>
        <v>0</v>
      </c>
      <c r="N8" s="38">
        <f t="shared" ref="N8:N57" si="4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O8" s="38">
        <f t="shared" ref="O8:O57" si="5">IF($X8=2,$K8,0)+IF($X8=4,$K8,0)+IF($X8=5,$K8,0)+IF($X8=6,$K8,0)+IF($X8=7,$K8,0)+IF($X8=10,$K8*2,0)+IF($X8=12,$K8*2,0)+IF($X8=14,$K8*2,0)+IF($X8=15,$K8*3,0)+IF($X8=21,$K8*3,0)+IF($X8&lt;=1,$K8*$J8/21.75,0)+IF($X8=42,$K8*6,0)+IF($X8=28,$K8*4,0)</f>
        <v>0</v>
      </c>
      <c r="P8" s="38">
        <f t="shared" ref="P8:P57" si="6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Q8" s="39">
        <v>1</v>
      </c>
      <c r="R8" s="40">
        <f t="shared" ref="R8:R57" si="7">(IF($X8=6,$K8,)+IF($X8=7,$K8,)+IF($X8=12,$K8*2,)+IF($X8=18,$K8*3,)+IF($X8=28,$K8*4,0)+IF($X8=21,$K8*3,)+IF($X8=42,$K8*6,0)+IF($X8=14,$K8*2,))*Q8</f>
        <v>0</v>
      </c>
      <c r="S8" s="39">
        <v>1</v>
      </c>
      <c r="T8" s="41">
        <f t="shared" ref="T8:T57" si="8">(IF($X8=7,$K8,)+IF($X8=21,$K8*3,)+IF($X8=42,$K8*6,0)+IF($X8=28,$K8*4,0)+IF($X8=14,$K8*2,))*S8</f>
        <v>0</v>
      </c>
      <c r="U8" s="42">
        <f t="shared" ref="U8:U57" si="9">SUM(+L8+M8+N8+O8+P8+R8+T8)</f>
        <v>0</v>
      </c>
      <c r="V8" s="43">
        <f t="shared" ref="V8:V57" si="10">+U8*4.345</f>
        <v>0</v>
      </c>
      <c r="W8" s="44">
        <f t="shared" ref="W8:W57" si="11">IF(V8="","",$W$4*V8)</f>
        <v>0</v>
      </c>
      <c r="X8" s="45">
        <f t="shared" ref="X8:X57" si="12">ROUND(J8/4.3452380952381,1)</f>
        <v>3</v>
      </c>
      <c r="Y8" s="46" t="s">
        <v>0</v>
      </c>
      <c r="Z8" s="39">
        <v>1</v>
      </c>
      <c r="AA8" s="47">
        <f t="shared" ref="AA8:AA57" si="13">+IF($Y8="M",$U8,IF($Y8="MT",$U8/2,IF(Y8="MN",$U8/2,IF($Y8="MTN",$U8/3,0))))*Z8</f>
        <v>0</v>
      </c>
      <c r="AB8" s="39">
        <v>1</v>
      </c>
      <c r="AC8" s="47">
        <f t="shared" ref="AC8:AC57" si="14">+IF($Y8="T",$U8,IF($Y8="MT",$U8/2,IF($Y8="TN",$U8/2,IF($Y8="MTN",$U8/3,0))))*AB8</f>
        <v>0</v>
      </c>
      <c r="AD8" s="39">
        <v>1</v>
      </c>
      <c r="AE8" s="47">
        <f t="shared" ref="AE8:AE57" si="15">+IF($Y8="N",$U8,IF($Y8="MN",$U8/2,IF($Y8="TN",$U8/2,IF($Y8="MTN",$U8/3,0))))*AD8</f>
        <v>0</v>
      </c>
      <c r="AF8" s="188"/>
      <c r="AG8" s="49">
        <f t="shared" ref="AG8:AG57" si="16">IF(AH$4=0,0,(AF8/AH$4))</f>
        <v>0</v>
      </c>
      <c r="AH8" s="50">
        <f t="shared" ref="AH8:AH57" si="17">IF(AH$4=0,0,(AG8*AG$4/12))</f>
        <v>0</v>
      </c>
      <c r="AI8" s="188">
        <v>10.674999999999999</v>
      </c>
      <c r="AJ8" s="49">
        <f t="shared" ref="AJ8:AJ57" si="18">IF(AK$4=0,0,(AI8/AK$4))</f>
        <v>0</v>
      </c>
      <c r="AK8" s="50">
        <f t="shared" ref="AK8:AK57" si="19">IF(AK$4=0,0,(AJ8*AJ$4/12))</f>
        <v>0</v>
      </c>
      <c r="AL8" s="188"/>
      <c r="AM8" s="49">
        <f t="shared" ref="AM8:AM57" si="20">IF(AN$4=0,0,(AL8/AN$4))</f>
        <v>0</v>
      </c>
      <c r="AN8" s="50">
        <f t="shared" ref="AN8:AN57" si="21">IF(AN$4=0,0,(AM8*AM$4/12))</f>
        <v>0</v>
      </c>
      <c r="AO8" s="188"/>
      <c r="AP8" s="49">
        <f t="shared" ref="AP8:AP57" si="22">IF(AQ$4=0,0,(AO8/AQ$4))</f>
        <v>0</v>
      </c>
      <c r="AQ8" s="50">
        <f t="shared" ref="AQ8:AQ57" si="23">IF(AQ$4=0,0,(AP8*AP$4/12))</f>
        <v>0</v>
      </c>
      <c r="AR8" s="188"/>
      <c r="AS8" s="49">
        <f t="shared" ref="AS8:AS57" si="24">IF(AT$4=0,0,(AR8/AT$4))</f>
        <v>0</v>
      </c>
      <c r="AT8" s="50">
        <f t="shared" ref="AT8:AT57" si="25">IF(AT$4=0,0,(AS8*AS$4/12))</f>
        <v>0</v>
      </c>
      <c r="AU8" s="188"/>
      <c r="AV8" s="49">
        <f t="shared" ref="AV8:AV57" si="26">IF(AW$4=0,0,(AU8/AW$4))</f>
        <v>0</v>
      </c>
      <c r="AW8" s="50">
        <f t="shared" ref="AW8:AW57" si="27">IF(AW$4=0,0,(AV8*AV$4/12))</f>
        <v>0</v>
      </c>
      <c r="AX8" s="188">
        <v>5.3374999999999995</v>
      </c>
      <c r="AY8" s="49">
        <f t="shared" ref="AY8:AY57" si="28">IF(AZ$4=0,0,(AX8/AZ$4))</f>
        <v>0</v>
      </c>
      <c r="AZ8" s="50">
        <f t="shared" ref="AZ8:AZ57" si="29">IF(AZ$4=0,0,(AY8*AY$4/12))</f>
        <v>0</v>
      </c>
      <c r="BA8" s="51">
        <f t="shared" ref="BA8:BA57" si="30">+AH8+AK8+AN8+AQ8+AT8+AW8+AZ8</f>
        <v>0</v>
      </c>
    </row>
    <row r="9" spans="1:53">
      <c r="A9" s="32">
        <v>20</v>
      </c>
      <c r="B9" s="169" t="s">
        <v>171</v>
      </c>
      <c r="C9" s="170" t="s">
        <v>205</v>
      </c>
      <c r="D9" s="34" t="s">
        <v>397</v>
      </c>
      <c r="E9" s="35"/>
      <c r="F9" s="36">
        <v>4.9400000000000004</v>
      </c>
      <c r="G9" s="73"/>
      <c r="H9" s="72" t="s">
        <v>143</v>
      </c>
      <c r="I9" s="74">
        <f>IF(H9=Tablas!$B$5,Tablas!$C$5,VLOOKUP(H9,Tablas!$B$5:$D$40,2,FALSE))</f>
        <v>21</v>
      </c>
      <c r="J9" s="71">
        <f>IF(I9=0,"",VLOOKUP(I9,Tablas!$C$5:$D$40,2,FALSE))</f>
        <v>13.035714285714288</v>
      </c>
      <c r="K9" s="37" t="str">
        <f t="shared" ref="K9:K17" si="31">IF(G9=0,"0",F9/G9)</f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44">
        <f t="shared" si="11"/>
        <v>0</v>
      </c>
      <c r="X9" s="45">
        <f t="shared" si="12"/>
        <v>3</v>
      </c>
      <c r="Y9" s="46" t="s">
        <v>0</v>
      </c>
      <c r="Z9" s="39">
        <v>1</v>
      </c>
      <c r="AA9" s="47">
        <f t="shared" si="13"/>
        <v>0</v>
      </c>
      <c r="AB9" s="39">
        <v>1</v>
      </c>
      <c r="AC9" s="47">
        <f t="shared" si="14"/>
        <v>0</v>
      </c>
      <c r="AD9" s="39">
        <v>1</v>
      </c>
      <c r="AE9" s="47">
        <f t="shared" si="15"/>
        <v>0</v>
      </c>
      <c r="AF9" s="188">
        <v>15.674999999999999</v>
      </c>
      <c r="AG9" s="49">
        <f t="shared" si="16"/>
        <v>0</v>
      </c>
      <c r="AH9" s="50">
        <f t="shared" si="17"/>
        <v>0</v>
      </c>
      <c r="AI9" s="188"/>
      <c r="AJ9" s="49">
        <f t="shared" si="18"/>
        <v>0</v>
      </c>
      <c r="AK9" s="50">
        <f t="shared" si="19"/>
        <v>0</v>
      </c>
      <c r="AL9" s="188">
        <v>4.9400000000000004</v>
      </c>
      <c r="AM9" s="49">
        <f t="shared" si="20"/>
        <v>0</v>
      </c>
      <c r="AN9" s="50">
        <f t="shared" si="21"/>
        <v>0</v>
      </c>
      <c r="AO9" s="188"/>
      <c r="AP9" s="49">
        <f t="shared" si="22"/>
        <v>0</v>
      </c>
      <c r="AQ9" s="50">
        <f t="shared" si="23"/>
        <v>0</v>
      </c>
      <c r="AR9" s="188"/>
      <c r="AS9" s="49">
        <f t="shared" si="24"/>
        <v>0</v>
      </c>
      <c r="AT9" s="50">
        <f t="shared" si="25"/>
        <v>0</v>
      </c>
      <c r="AU9" s="188">
        <v>4.9400000000000004</v>
      </c>
      <c r="AV9" s="49">
        <f t="shared" si="26"/>
        <v>0</v>
      </c>
      <c r="AW9" s="50">
        <f t="shared" si="27"/>
        <v>0</v>
      </c>
      <c r="AX9" s="188">
        <v>0</v>
      </c>
      <c r="AY9" s="49">
        <f t="shared" si="28"/>
        <v>0</v>
      </c>
      <c r="AZ9" s="50">
        <f t="shared" si="29"/>
        <v>0</v>
      </c>
      <c r="BA9" s="51">
        <f t="shared" si="30"/>
        <v>0</v>
      </c>
    </row>
    <row r="10" spans="1:53">
      <c r="A10" s="32">
        <v>20</v>
      </c>
      <c r="B10" s="169" t="s">
        <v>171</v>
      </c>
      <c r="C10" s="170" t="s">
        <v>205</v>
      </c>
      <c r="D10" s="34" t="s">
        <v>511</v>
      </c>
      <c r="E10" s="35"/>
      <c r="F10" s="36">
        <v>69.3</v>
      </c>
      <c r="G10" s="73"/>
      <c r="H10" s="72" t="s">
        <v>143</v>
      </c>
      <c r="I10" s="74">
        <f>IF(H10=Tablas!$B$5,Tablas!$C$5,VLOOKUP(H10,Tablas!$B$5:$D$40,2,FALSE))</f>
        <v>21</v>
      </c>
      <c r="J10" s="71">
        <f>IF(I10=0,"",VLOOKUP(I10,Tablas!$C$5:$D$40,2,FALSE))</f>
        <v>13.035714285714288</v>
      </c>
      <c r="K10" s="37" t="str">
        <f t="shared" si="3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44">
        <f t="shared" si="11"/>
        <v>0</v>
      </c>
      <c r="X10" s="45">
        <f t="shared" si="12"/>
        <v>3</v>
      </c>
      <c r="Y10" s="46" t="s">
        <v>0</v>
      </c>
      <c r="Z10" s="39">
        <v>1</v>
      </c>
      <c r="AA10" s="47">
        <f t="shared" si="13"/>
        <v>0</v>
      </c>
      <c r="AB10" s="39">
        <v>1</v>
      </c>
      <c r="AC10" s="47">
        <f t="shared" si="14"/>
        <v>0</v>
      </c>
      <c r="AD10" s="39">
        <v>1</v>
      </c>
      <c r="AE10" s="47">
        <f t="shared" si="15"/>
        <v>0</v>
      </c>
      <c r="AF10" s="188"/>
      <c r="AG10" s="49">
        <f t="shared" si="16"/>
        <v>0</v>
      </c>
      <c r="AH10" s="50">
        <f t="shared" si="17"/>
        <v>0</v>
      </c>
      <c r="AI10" s="188">
        <v>13.5</v>
      </c>
      <c r="AJ10" s="49">
        <f t="shared" si="18"/>
        <v>0</v>
      </c>
      <c r="AK10" s="50">
        <f t="shared" si="19"/>
        <v>0</v>
      </c>
      <c r="AL10" s="188">
        <v>69.3</v>
      </c>
      <c r="AM10" s="49">
        <f t="shared" si="20"/>
        <v>0</v>
      </c>
      <c r="AN10" s="50">
        <f t="shared" si="21"/>
        <v>0</v>
      </c>
      <c r="AO10" s="188"/>
      <c r="AP10" s="49">
        <f t="shared" si="22"/>
        <v>0</v>
      </c>
      <c r="AQ10" s="50">
        <f t="shared" si="23"/>
        <v>0</v>
      </c>
      <c r="AR10" s="188"/>
      <c r="AS10" s="49">
        <f t="shared" si="24"/>
        <v>0</v>
      </c>
      <c r="AT10" s="50">
        <f t="shared" si="25"/>
        <v>0</v>
      </c>
      <c r="AU10" s="188">
        <v>69.3</v>
      </c>
      <c r="AV10" s="49">
        <f t="shared" si="26"/>
        <v>0</v>
      </c>
      <c r="AW10" s="50">
        <f t="shared" si="27"/>
        <v>0</v>
      </c>
      <c r="AX10" s="188">
        <v>6.75</v>
      </c>
      <c r="AY10" s="49">
        <f t="shared" si="28"/>
        <v>0</v>
      </c>
      <c r="AZ10" s="50">
        <f t="shared" si="29"/>
        <v>0</v>
      </c>
      <c r="BA10" s="51">
        <f t="shared" si="30"/>
        <v>0</v>
      </c>
    </row>
    <row r="11" spans="1:53">
      <c r="A11" s="32">
        <v>20</v>
      </c>
      <c r="B11" s="169" t="s">
        <v>171</v>
      </c>
      <c r="C11" s="170" t="s">
        <v>205</v>
      </c>
      <c r="D11" s="34" t="s">
        <v>477</v>
      </c>
      <c r="E11" s="35"/>
      <c r="F11" s="36">
        <v>8.26</v>
      </c>
      <c r="G11" s="73"/>
      <c r="H11" s="72" t="s">
        <v>143</v>
      </c>
      <c r="I11" s="74">
        <f>IF(H11=Tablas!$B$5,Tablas!$C$5,VLOOKUP(H11,Tablas!$B$5:$D$40,2,FALSE))</f>
        <v>21</v>
      </c>
      <c r="J11" s="71">
        <f>IF(I11=0,"",VLOOKUP(I11,Tablas!$C$5:$D$40,2,FALSE))</f>
        <v>13.035714285714288</v>
      </c>
      <c r="K11" s="37" t="str">
        <f t="shared" si="3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44">
        <f t="shared" si="11"/>
        <v>0</v>
      </c>
      <c r="X11" s="45">
        <f t="shared" si="12"/>
        <v>3</v>
      </c>
      <c r="Y11" s="46" t="s">
        <v>0</v>
      </c>
      <c r="Z11" s="39">
        <v>1</v>
      </c>
      <c r="AA11" s="47">
        <f t="shared" si="13"/>
        <v>0</v>
      </c>
      <c r="AB11" s="39">
        <v>1</v>
      </c>
      <c r="AC11" s="47">
        <f t="shared" si="14"/>
        <v>0</v>
      </c>
      <c r="AD11" s="39">
        <v>1</v>
      </c>
      <c r="AE11" s="47">
        <f t="shared" si="15"/>
        <v>0</v>
      </c>
      <c r="AF11" s="188"/>
      <c r="AG11" s="49">
        <f t="shared" si="16"/>
        <v>0</v>
      </c>
      <c r="AH11" s="50">
        <f t="shared" si="17"/>
        <v>0</v>
      </c>
      <c r="AI11" s="188"/>
      <c r="AJ11" s="49">
        <f t="shared" si="18"/>
        <v>0</v>
      </c>
      <c r="AK11" s="50">
        <f t="shared" si="19"/>
        <v>0</v>
      </c>
      <c r="AL11" s="188">
        <v>8.26</v>
      </c>
      <c r="AM11" s="49">
        <f t="shared" si="20"/>
        <v>0</v>
      </c>
      <c r="AN11" s="50">
        <f t="shared" si="21"/>
        <v>0</v>
      </c>
      <c r="AO11" s="188"/>
      <c r="AP11" s="49">
        <f t="shared" si="22"/>
        <v>0</v>
      </c>
      <c r="AQ11" s="50">
        <f t="shared" si="23"/>
        <v>0</v>
      </c>
      <c r="AR11" s="188"/>
      <c r="AS11" s="49">
        <f t="shared" si="24"/>
        <v>0</v>
      </c>
      <c r="AT11" s="50">
        <f t="shared" si="25"/>
        <v>0</v>
      </c>
      <c r="AU11" s="188">
        <v>8.26</v>
      </c>
      <c r="AV11" s="49">
        <f t="shared" si="26"/>
        <v>0</v>
      </c>
      <c r="AW11" s="50">
        <f t="shared" si="27"/>
        <v>0</v>
      </c>
      <c r="AX11" s="188">
        <v>0</v>
      </c>
      <c r="AY11" s="49">
        <f t="shared" si="28"/>
        <v>0</v>
      </c>
      <c r="AZ11" s="50">
        <f t="shared" si="29"/>
        <v>0</v>
      </c>
      <c r="BA11" s="51">
        <f t="shared" si="30"/>
        <v>0</v>
      </c>
    </row>
    <row r="12" spans="1:53">
      <c r="A12" s="32">
        <v>20</v>
      </c>
      <c r="B12" s="169" t="s">
        <v>171</v>
      </c>
      <c r="C12" s="170" t="s">
        <v>205</v>
      </c>
      <c r="D12" s="34" t="s">
        <v>280</v>
      </c>
      <c r="E12" s="35"/>
      <c r="F12" s="36">
        <v>3.88</v>
      </c>
      <c r="G12" s="73"/>
      <c r="H12" s="72" t="s">
        <v>143</v>
      </c>
      <c r="I12" s="74">
        <f>IF(H12=Tablas!$B$5,Tablas!$C$5,VLOOKUP(H12,Tablas!$B$5:$D$40,2,FALSE))</f>
        <v>21</v>
      </c>
      <c r="J12" s="71">
        <f>IF(I12=0,"",VLOOKUP(I12,Tablas!$C$5:$D$40,2,FALSE))</f>
        <v>13.035714285714288</v>
      </c>
      <c r="K12" s="37" t="str">
        <f t="shared" si="3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44">
        <f t="shared" si="11"/>
        <v>0</v>
      </c>
      <c r="X12" s="45">
        <f t="shared" si="12"/>
        <v>3</v>
      </c>
      <c r="Y12" s="46" t="s">
        <v>0</v>
      </c>
      <c r="Z12" s="39">
        <v>1</v>
      </c>
      <c r="AA12" s="47">
        <f t="shared" si="13"/>
        <v>0</v>
      </c>
      <c r="AB12" s="39">
        <v>1</v>
      </c>
      <c r="AC12" s="47">
        <f t="shared" si="14"/>
        <v>0</v>
      </c>
      <c r="AD12" s="39">
        <v>1</v>
      </c>
      <c r="AE12" s="47">
        <f t="shared" si="15"/>
        <v>0</v>
      </c>
      <c r="AF12" s="188"/>
      <c r="AG12" s="49">
        <f t="shared" si="16"/>
        <v>0</v>
      </c>
      <c r="AH12" s="50">
        <f t="shared" si="17"/>
        <v>0</v>
      </c>
      <c r="AI12" s="188"/>
      <c r="AJ12" s="49">
        <f t="shared" si="18"/>
        <v>0</v>
      </c>
      <c r="AK12" s="50">
        <f t="shared" si="19"/>
        <v>0</v>
      </c>
      <c r="AL12" s="188">
        <v>3.88</v>
      </c>
      <c r="AM12" s="49">
        <f t="shared" si="20"/>
        <v>0</v>
      </c>
      <c r="AN12" s="50">
        <f t="shared" si="21"/>
        <v>0</v>
      </c>
      <c r="AO12" s="188"/>
      <c r="AP12" s="49">
        <f t="shared" si="22"/>
        <v>0</v>
      </c>
      <c r="AQ12" s="50">
        <f t="shared" si="23"/>
        <v>0</v>
      </c>
      <c r="AR12" s="188"/>
      <c r="AS12" s="49">
        <f t="shared" si="24"/>
        <v>0</v>
      </c>
      <c r="AT12" s="50">
        <f t="shared" si="25"/>
        <v>0</v>
      </c>
      <c r="AU12" s="188">
        <v>3.88</v>
      </c>
      <c r="AV12" s="49">
        <f t="shared" si="26"/>
        <v>0</v>
      </c>
      <c r="AW12" s="50">
        <f t="shared" si="27"/>
        <v>0</v>
      </c>
      <c r="AX12" s="188">
        <v>0</v>
      </c>
      <c r="AY12" s="49">
        <f t="shared" si="28"/>
        <v>0</v>
      </c>
      <c r="AZ12" s="50">
        <f t="shared" si="29"/>
        <v>0</v>
      </c>
      <c r="BA12" s="51">
        <f t="shared" si="30"/>
        <v>0</v>
      </c>
    </row>
    <row r="13" spans="1:53">
      <c r="A13" s="32">
        <v>20</v>
      </c>
      <c r="B13" s="169" t="s">
        <v>171</v>
      </c>
      <c r="C13" s="170" t="s">
        <v>205</v>
      </c>
      <c r="D13" s="34" t="s">
        <v>259</v>
      </c>
      <c r="E13" s="35"/>
      <c r="F13" s="36">
        <v>2.92</v>
      </c>
      <c r="G13" s="73"/>
      <c r="H13" s="72" t="s">
        <v>16</v>
      </c>
      <c r="I13" s="74">
        <f>IF(H13=Tablas!$B$5,Tablas!$C$5,VLOOKUP(H13,Tablas!$B$5:$D$40,2,FALSE))</f>
        <v>29</v>
      </c>
      <c r="J13" s="71">
        <f>IF(I13=0,"",VLOOKUP(I13,Tablas!$C$5:$D$40,2,FALSE))</f>
        <v>1</v>
      </c>
      <c r="K13" s="37" t="str">
        <f t="shared" si="3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ref="U13:U32" si="32">SUM(+L13+M13+N13+O13+P13+R13+T13)</f>
        <v>0</v>
      </c>
      <c r="V13" s="43">
        <f t="shared" ref="V13:V32" si="33">+U13*4.345</f>
        <v>0</v>
      </c>
      <c r="W13" s="44">
        <f t="shared" ref="W13:W32" si="34">IF(V13="","",$W$4*V13)</f>
        <v>0</v>
      </c>
      <c r="X13" s="45">
        <f t="shared" ref="X13:X32" si="35">ROUND(J13/4.3452380952381,1)</f>
        <v>0.2</v>
      </c>
      <c r="Y13" s="46" t="s">
        <v>0</v>
      </c>
      <c r="Z13" s="39">
        <v>1</v>
      </c>
      <c r="AA13" s="47">
        <f t="shared" ref="AA13:AA32" si="36">+IF($Y13="M",$U13,IF($Y13="MT",$U13/2,IF(Y13="MN",$U13/2,IF($Y13="MTN",$U13/3,0))))*Z13</f>
        <v>0</v>
      </c>
      <c r="AB13" s="39">
        <v>1</v>
      </c>
      <c r="AC13" s="47">
        <f t="shared" ref="AC13:AC32" si="37">+IF($Y13="T",$U13,IF($Y13="MT",$U13/2,IF($Y13="TN",$U13/2,IF($Y13="MTN",$U13/3,0))))*AB13</f>
        <v>0</v>
      </c>
      <c r="AD13" s="39">
        <v>1</v>
      </c>
      <c r="AE13" s="47">
        <f t="shared" ref="AE13:AE32" si="38">+IF($Y13="N",$U13,IF($Y13="MN",$U13/2,IF($Y13="TN",$U13/2,IF($Y13="MTN",$U13/3,0))))*AD13</f>
        <v>0</v>
      </c>
      <c r="AF13" s="188"/>
      <c r="AG13" s="49">
        <f t="shared" si="16"/>
        <v>0</v>
      </c>
      <c r="AH13" s="50">
        <f t="shared" si="17"/>
        <v>0</v>
      </c>
      <c r="AI13" s="188"/>
      <c r="AJ13" s="49">
        <f t="shared" si="18"/>
        <v>0</v>
      </c>
      <c r="AK13" s="50">
        <f t="shared" si="19"/>
        <v>0</v>
      </c>
      <c r="AL13" s="188">
        <v>2.92</v>
      </c>
      <c r="AM13" s="49">
        <f t="shared" si="20"/>
        <v>0</v>
      </c>
      <c r="AN13" s="50">
        <f t="shared" si="21"/>
        <v>0</v>
      </c>
      <c r="AO13" s="188"/>
      <c r="AP13" s="49">
        <f t="shared" si="22"/>
        <v>0</v>
      </c>
      <c r="AQ13" s="50">
        <f t="shared" si="23"/>
        <v>0</v>
      </c>
      <c r="AR13" s="188"/>
      <c r="AS13" s="49">
        <f t="shared" si="24"/>
        <v>0</v>
      </c>
      <c r="AT13" s="50">
        <f t="shared" si="25"/>
        <v>0</v>
      </c>
      <c r="AU13" s="188">
        <v>2.92</v>
      </c>
      <c r="AV13" s="49">
        <f t="shared" si="26"/>
        <v>0</v>
      </c>
      <c r="AW13" s="50">
        <f t="shared" si="27"/>
        <v>0</v>
      </c>
      <c r="AX13" s="188">
        <v>0</v>
      </c>
      <c r="AY13" s="49">
        <f t="shared" si="28"/>
        <v>0</v>
      </c>
      <c r="AZ13" s="50">
        <f t="shared" si="29"/>
        <v>0</v>
      </c>
      <c r="BA13" s="51">
        <f t="shared" ref="BA13:BA32" si="39">+AH13+AK13+AN13+AQ13+AT13+AW13+AZ13</f>
        <v>0</v>
      </c>
    </row>
    <row r="14" spans="1:53">
      <c r="A14" s="32">
        <v>20</v>
      </c>
      <c r="B14" s="169" t="s">
        <v>171</v>
      </c>
      <c r="C14" s="170" t="s">
        <v>205</v>
      </c>
      <c r="D14" s="34" t="s">
        <v>399</v>
      </c>
      <c r="E14" s="35"/>
      <c r="F14" s="36">
        <v>10.69</v>
      </c>
      <c r="G14" s="73"/>
      <c r="H14" s="72" t="s">
        <v>143</v>
      </c>
      <c r="I14" s="74">
        <f>IF(H14=Tablas!$B$5,Tablas!$C$5,VLOOKUP(H14,Tablas!$B$5:$D$40,2,FALSE))</f>
        <v>21</v>
      </c>
      <c r="J14" s="71">
        <f>IF(I14=0,"",VLOOKUP(I14,Tablas!$C$5:$D$40,2,FALSE))</f>
        <v>13.035714285714288</v>
      </c>
      <c r="K14" s="37" t="str">
        <f t="shared" si="3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32"/>
        <v>0</v>
      </c>
      <c r="V14" s="43">
        <f t="shared" si="33"/>
        <v>0</v>
      </c>
      <c r="W14" s="44">
        <f t="shared" si="34"/>
        <v>0</v>
      </c>
      <c r="X14" s="45">
        <f t="shared" si="35"/>
        <v>3</v>
      </c>
      <c r="Y14" s="46" t="s">
        <v>0</v>
      </c>
      <c r="Z14" s="39">
        <v>1</v>
      </c>
      <c r="AA14" s="47">
        <f t="shared" si="36"/>
        <v>0</v>
      </c>
      <c r="AB14" s="39">
        <v>1</v>
      </c>
      <c r="AC14" s="47">
        <f t="shared" si="37"/>
        <v>0</v>
      </c>
      <c r="AD14" s="39">
        <v>1</v>
      </c>
      <c r="AE14" s="47">
        <f t="shared" si="38"/>
        <v>0</v>
      </c>
      <c r="AF14" s="188"/>
      <c r="AG14" s="49">
        <f t="shared" si="16"/>
        <v>0</v>
      </c>
      <c r="AH14" s="50">
        <f t="shared" si="17"/>
        <v>0</v>
      </c>
      <c r="AI14" s="188"/>
      <c r="AJ14" s="49">
        <f t="shared" si="18"/>
        <v>0</v>
      </c>
      <c r="AK14" s="50">
        <f t="shared" si="19"/>
        <v>0</v>
      </c>
      <c r="AL14" s="188">
        <v>10.69</v>
      </c>
      <c r="AM14" s="49">
        <f t="shared" si="20"/>
        <v>0</v>
      </c>
      <c r="AN14" s="50">
        <f t="shared" si="21"/>
        <v>0</v>
      </c>
      <c r="AO14" s="188"/>
      <c r="AP14" s="49">
        <f t="shared" si="22"/>
        <v>0</v>
      </c>
      <c r="AQ14" s="50">
        <f t="shared" si="23"/>
        <v>0</v>
      </c>
      <c r="AR14" s="188"/>
      <c r="AS14" s="49">
        <f t="shared" si="24"/>
        <v>0</v>
      </c>
      <c r="AT14" s="50">
        <f t="shared" si="25"/>
        <v>0</v>
      </c>
      <c r="AU14" s="188">
        <v>10.69</v>
      </c>
      <c r="AV14" s="49">
        <f t="shared" si="26"/>
        <v>0</v>
      </c>
      <c r="AW14" s="50">
        <f t="shared" si="27"/>
        <v>0</v>
      </c>
      <c r="AX14" s="188">
        <v>0</v>
      </c>
      <c r="AY14" s="49">
        <f t="shared" si="28"/>
        <v>0</v>
      </c>
      <c r="AZ14" s="50">
        <f t="shared" si="29"/>
        <v>0</v>
      </c>
      <c r="BA14" s="51">
        <f t="shared" si="39"/>
        <v>0</v>
      </c>
    </row>
    <row r="15" spans="1:53">
      <c r="A15" s="32">
        <v>20</v>
      </c>
      <c r="B15" s="169" t="s">
        <v>171</v>
      </c>
      <c r="C15" s="170" t="s">
        <v>205</v>
      </c>
      <c r="D15" s="34" t="s">
        <v>512</v>
      </c>
      <c r="E15" s="35"/>
      <c r="F15" s="36">
        <v>19.079999999999998</v>
      </c>
      <c r="G15" s="73"/>
      <c r="H15" s="72" t="s">
        <v>143</v>
      </c>
      <c r="I15" s="74">
        <f>IF(H15=Tablas!$B$5,Tablas!$C$5,VLOOKUP(H15,Tablas!$B$5:$D$40,2,FALSE))</f>
        <v>21</v>
      </c>
      <c r="J15" s="71">
        <f>IF(I15=0,"",VLOOKUP(I15,Tablas!$C$5:$D$40,2,FALSE))</f>
        <v>13.035714285714288</v>
      </c>
      <c r="K15" s="37" t="str">
        <f t="shared" si="3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32"/>
        <v>0</v>
      </c>
      <c r="V15" s="43">
        <f t="shared" si="33"/>
        <v>0</v>
      </c>
      <c r="W15" s="44">
        <f t="shared" si="34"/>
        <v>0</v>
      </c>
      <c r="X15" s="45">
        <f t="shared" si="35"/>
        <v>3</v>
      </c>
      <c r="Y15" s="46" t="s">
        <v>0</v>
      </c>
      <c r="Z15" s="39">
        <v>1</v>
      </c>
      <c r="AA15" s="47">
        <f t="shared" si="36"/>
        <v>0</v>
      </c>
      <c r="AB15" s="39">
        <v>1</v>
      </c>
      <c r="AC15" s="47">
        <f t="shared" si="37"/>
        <v>0</v>
      </c>
      <c r="AD15" s="39">
        <v>1</v>
      </c>
      <c r="AE15" s="47">
        <f t="shared" si="38"/>
        <v>0</v>
      </c>
      <c r="AF15" s="188"/>
      <c r="AG15" s="49">
        <f t="shared" si="16"/>
        <v>0</v>
      </c>
      <c r="AH15" s="50">
        <f t="shared" si="17"/>
        <v>0</v>
      </c>
      <c r="AI15" s="188">
        <v>5.4</v>
      </c>
      <c r="AJ15" s="49">
        <f t="shared" si="18"/>
        <v>0</v>
      </c>
      <c r="AK15" s="50">
        <f t="shared" si="19"/>
        <v>0</v>
      </c>
      <c r="AL15" s="188">
        <v>19.079999999999998</v>
      </c>
      <c r="AM15" s="49">
        <f t="shared" si="20"/>
        <v>0</v>
      </c>
      <c r="AN15" s="50">
        <f t="shared" si="21"/>
        <v>0</v>
      </c>
      <c r="AO15" s="188">
        <v>4.7699999999999996</v>
      </c>
      <c r="AP15" s="49">
        <f t="shared" si="22"/>
        <v>0</v>
      </c>
      <c r="AQ15" s="50">
        <f t="shared" si="23"/>
        <v>0</v>
      </c>
      <c r="AR15" s="188"/>
      <c r="AS15" s="49">
        <f t="shared" si="24"/>
        <v>0</v>
      </c>
      <c r="AT15" s="50">
        <f t="shared" si="25"/>
        <v>0</v>
      </c>
      <c r="AU15" s="188">
        <v>19.079999999999998</v>
      </c>
      <c r="AV15" s="49">
        <f t="shared" si="26"/>
        <v>0</v>
      </c>
      <c r="AW15" s="50">
        <f t="shared" si="27"/>
        <v>0</v>
      </c>
      <c r="AX15" s="188">
        <v>2.7</v>
      </c>
      <c r="AY15" s="49">
        <f t="shared" si="28"/>
        <v>0</v>
      </c>
      <c r="AZ15" s="50">
        <f t="shared" si="29"/>
        <v>0</v>
      </c>
      <c r="BA15" s="51">
        <f t="shared" si="39"/>
        <v>0</v>
      </c>
    </row>
    <row r="16" spans="1:53">
      <c r="A16" s="32">
        <v>20</v>
      </c>
      <c r="B16" s="169" t="s">
        <v>171</v>
      </c>
      <c r="C16" s="170" t="s">
        <v>205</v>
      </c>
      <c r="D16" s="34" t="s">
        <v>513</v>
      </c>
      <c r="E16" s="35"/>
      <c r="F16" s="36">
        <v>3.04</v>
      </c>
      <c r="G16" s="73"/>
      <c r="H16" s="72" t="s">
        <v>143</v>
      </c>
      <c r="I16" s="74">
        <f>IF(H16=Tablas!$B$5,Tablas!$C$5,VLOOKUP(H16,Tablas!$B$5:$D$40,2,FALSE))</f>
        <v>21</v>
      </c>
      <c r="J16" s="71">
        <f>IF(I16=0,"",VLOOKUP(I16,Tablas!$C$5:$D$40,2,FALSE))</f>
        <v>13.035714285714288</v>
      </c>
      <c r="K16" s="37" t="str">
        <f t="shared" si="3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32"/>
        <v>0</v>
      </c>
      <c r="V16" s="43">
        <f t="shared" si="33"/>
        <v>0</v>
      </c>
      <c r="W16" s="44">
        <f t="shared" si="34"/>
        <v>0</v>
      </c>
      <c r="X16" s="45">
        <f t="shared" si="35"/>
        <v>3</v>
      </c>
      <c r="Y16" s="46" t="s">
        <v>0</v>
      </c>
      <c r="Z16" s="39">
        <v>1</v>
      </c>
      <c r="AA16" s="47">
        <f t="shared" si="36"/>
        <v>0</v>
      </c>
      <c r="AB16" s="39">
        <v>1</v>
      </c>
      <c r="AC16" s="47">
        <f t="shared" si="37"/>
        <v>0</v>
      </c>
      <c r="AD16" s="39">
        <v>1</v>
      </c>
      <c r="AE16" s="47">
        <f t="shared" si="38"/>
        <v>0</v>
      </c>
      <c r="AF16" s="188"/>
      <c r="AG16" s="49">
        <f t="shared" si="16"/>
        <v>0</v>
      </c>
      <c r="AH16" s="50">
        <f t="shared" si="17"/>
        <v>0</v>
      </c>
      <c r="AI16" s="188"/>
      <c r="AJ16" s="49">
        <f t="shared" si="18"/>
        <v>0</v>
      </c>
      <c r="AK16" s="50">
        <f t="shared" si="19"/>
        <v>0</v>
      </c>
      <c r="AL16" s="188">
        <v>3.04</v>
      </c>
      <c r="AM16" s="49">
        <f t="shared" si="20"/>
        <v>0</v>
      </c>
      <c r="AN16" s="50">
        <f t="shared" si="21"/>
        <v>0</v>
      </c>
      <c r="AO16" s="188"/>
      <c r="AP16" s="49">
        <f t="shared" si="22"/>
        <v>0</v>
      </c>
      <c r="AQ16" s="50">
        <f t="shared" si="23"/>
        <v>0</v>
      </c>
      <c r="AR16" s="188"/>
      <c r="AS16" s="49">
        <f t="shared" si="24"/>
        <v>0</v>
      </c>
      <c r="AT16" s="50">
        <f t="shared" si="25"/>
        <v>0</v>
      </c>
      <c r="AU16" s="188">
        <v>3.04</v>
      </c>
      <c r="AV16" s="49">
        <f t="shared" si="26"/>
        <v>0</v>
      </c>
      <c r="AW16" s="50">
        <f t="shared" si="27"/>
        <v>0</v>
      </c>
      <c r="AX16" s="188">
        <v>0</v>
      </c>
      <c r="AY16" s="49">
        <f t="shared" si="28"/>
        <v>0</v>
      </c>
      <c r="AZ16" s="50">
        <f t="shared" si="29"/>
        <v>0</v>
      </c>
      <c r="BA16" s="51">
        <f t="shared" si="39"/>
        <v>0</v>
      </c>
    </row>
    <row r="17" spans="1:53">
      <c r="A17" s="32">
        <v>20</v>
      </c>
      <c r="B17" s="169" t="s">
        <v>171</v>
      </c>
      <c r="C17" s="170" t="s">
        <v>205</v>
      </c>
      <c r="D17" s="34" t="s">
        <v>259</v>
      </c>
      <c r="E17" s="35"/>
      <c r="F17" s="36">
        <v>5.24</v>
      </c>
      <c r="G17" s="73"/>
      <c r="H17" s="72" t="s">
        <v>16</v>
      </c>
      <c r="I17" s="74">
        <f>IF(H17=Tablas!$B$5,Tablas!$C$5,VLOOKUP(H17,Tablas!$B$5:$D$40,2,FALSE))</f>
        <v>29</v>
      </c>
      <c r="J17" s="71">
        <f>IF(I17=0,"",VLOOKUP(I17,Tablas!$C$5:$D$40,2,FALSE))</f>
        <v>1</v>
      </c>
      <c r="K17" s="37" t="str">
        <f t="shared" si="3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32"/>
        <v>0</v>
      </c>
      <c r="V17" s="43">
        <f t="shared" si="33"/>
        <v>0</v>
      </c>
      <c r="W17" s="44">
        <f t="shared" si="34"/>
        <v>0</v>
      </c>
      <c r="X17" s="45">
        <f t="shared" si="35"/>
        <v>0.2</v>
      </c>
      <c r="Y17" s="46" t="s">
        <v>0</v>
      </c>
      <c r="Z17" s="39">
        <v>1</v>
      </c>
      <c r="AA17" s="47">
        <f t="shared" si="36"/>
        <v>0</v>
      </c>
      <c r="AB17" s="39">
        <v>1</v>
      </c>
      <c r="AC17" s="47">
        <f t="shared" si="37"/>
        <v>0</v>
      </c>
      <c r="AD17" s="39">
        <v>1</v>
      </c>
      <c r="AE17" s="47">
        <f t="shared" si="38"/>
        <v>0</v>
      </c>
      <c r="AF17" s="188"/>
      <c r="AG17" s="49">
        <f t="shared" si="16"/>
        <v>0</v>
      </c>
      <c r="AH17" s="50">
        <f t="shared" si="17"/>
        <v>0</v>
      </c>
      <c r="AI17" s="188"/>
      <c r="AJ17" s="49">
        <f t="shared" si="18"/>
        <v>0</v>
      </c>
      <c r="AK17" s="50">
        <f t="shared" si="19"/>
        <v>0</v>
      </c>
      <c r="AL17" s="188">
        <v>5.24</v>
      </c>
      <c r="AM17" s="49">
        <f t="shared" si="20"/>
        <v>0</v>
      </c>
      <c r="AN17" s="50">
        <f t="shared" si="21"/>
        <v>0</v>
      </c>
      <c r="AO17" s="188"/>
      <c r="AP17" s="49">
        <f t="shared" si="22"/>
        <v>0</v>
      </c>
      <c r="AQ17" s="50">
        <f t="shared" si="23"/>
        <v>0</v>
      </c>
      <c r="AR17" s="188"/>
      <c r="AS17" s="49">
        <f t="shared" si="24"/>
        <v>0</v>
      </c>
      <c r="AT17" s="50">
        <f t="shared" si="25"/>
        <v>0</v>
      </c>
      <c r="AU17" s="188">
        <v>5.24</v>
      </c>
      <c r="AV17" s="49">
        <f t="shared" si="26"/>
        <v>0</v>
      </c>
      <c r="AW17" s="50">
        <f t="shared" si="27"/>
        <v>0</v>
      </c>
      <c r="AX17" s="188">
        <v>0</v>
      </c>
      <c r="AY17" s="49">
        <f t="shared" si="28"/>
        <v>0</v>
      </c>
      <c r="AZ17" s="50">
        <f t="shared" si="29"/>
        <v>0</v>
      </c>
      <c r="BA17" s="51">
        <f t="shared" si="39"/>
        <v>0</v>
      </c>
    </row>
    <row r="18" spans="1:53" hidden="1">
      <c r="A18" s="32">
        <v>20</v>
      </c>
      <c r="B18" s="169"/>
      <c r="C18" s="170"/>
      <c r="D18" s="34"/>
      <c r="E18" s="35"/>
      <c r="F18" s="36"/>
      <c r="G18" s="73"/>
      <c r="H18" s="72"/>
      <c r="I18" s="74">
        <f>IF(H18=Tablas!$B$5,Tablas!$C$5,VLOOKUP(H18,Tablas!$B$5:$D$40,2,FALSE))</f>
        <v>1</v>
      </c>
      <c r="J18" s="71">
        <f>IF(I18=0,"",VLOOKUP(I18,Tablas!$C$5:$D$40,2,FALSE))</f>
        <v>0</v>
      </c>
      <c r="K18" s="37" t="str">
        <f t="shared" ref="K18:K32" si="40">IF(G18=0,"0",F18/G18)</f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32"/>
        <v>0</v>
      </c>
      <c r="V18" s="43">
        <f t="shared" si="33"/>
        <v>0</v>
      </c>
      <c r="W18" s="44">
        <f t="shared" si="34"/>
        <v>0</v>
      </c>
      <c r="X18" s="45">
        <f t="shared" si="35"/>
        <v>0</v>
      </c>
      <c r="Y18" s="46" t="s">
        <v>0</v>
      </c>
      <c r="Z18" s="39">
        <v>1</v>
      </c>
      <c r="AA18" s="47">
        <f t="shared" si="36"/>
        <v>0</v>
      </c>
      <c r="AB18" s="39">
        <v>1</v>
      </c>
      <c r="AC18" s="47">
        <f t="shared" si="37"/>
        <v>0</v>
      </c>
      <c r="AD18" s="39">
        <v>1</v>
      </c>
      <c r="AE18" s="47">
        <f t="shared" si="38"/>
        <v>0</v>
      </c>
      <c r="AF18" s="188"/>
      <c r="AG18" s="49">
        <f t="shared" si="16"/>
        <v>0</v>
      </c>
      <c r="AH18" s="50">
        <f t="shared" si="17"/>
        <v>0</v>
      </c>
      <c r="AI18" s="188"/>
      <c r="AJ18" s="49">
        <f t="shared" si="18"/>
        <v>0</v>
      </c>
      <c r="AK18" s="50">
        <f t="shared" si="19"/>
        <v>0</v>
      </c>
      <c r="AL18" s="188"/>
      <c r="AM18" s="49">
        <f t="shared" si="20"/>
        <v>0</v>
      </c>
      <c r="AN18" s="50">
        <f t="shared" si="21"/>
        <v>0</v>
      </c>
      <c r="AO18" s="188"/>
      <c r="AP18" s="49">
        <f t="shared" si="22"/>
        <v>0</v>
      </c>
      <c r="AQ18" s="50">
        <f t="shared" si="23"/>
        <v>0</v>
      </c>
      <c r="AR18" s="188"/>
      <c r="AS18" s="49">
        <f t="shared" si="24"/>
        <v>0</v>
      </c>
      <c r="AT18" s="50">
        <f t="shared" si="25"/>
        <v>0</v>
      </c>
      <c r="AU18" s="188"/>
      <c r="AV18" s="49">
        <f t="shared" si="26"/>
        <v>0</v>
      </c>
      <c r="AW18" s="50">
        <f t="shared" si="27"/>
        <v>0</v>
      </c>
      <c r="AX18" s="188"/>
      <c r="AY18" s="49">
        <f t="shared" si="28"/>
        <v>0</v>
      </c>
      <c r="AZ18" s="50">
        <f t="shared" si="29"/>
        <v>0</v>
      </c>
      <c r="BA18" s="51">
        <f t="shared" si="39"/>
        <v>0</v>
      </c>
    </row>
    <row r="19" spans="1:53" hidden="1">
      <c r="A19" s="32">
        <v>20</v>
      </c>
      <c r="B19" s="169"/>
      <c r="C19" s="170"/>
      <c r="D19" s="34"/>
      <c r="E19" s="35"/>
      <c r="F19" s="36"/>
      <c r="G19" s="73"/>
      <c r="H19" s="72"/>
      <c r="I19" s="74">
        <f>IF(H19=Tablas!$B$5,Tablas!$C$5,VLOOKUP(H19,Tablas!$B$5:$D$40,2,FALSE))</f>
        <v>1</v>
      </c>
      <c r="J19" s="71">
        <f>IF(I19=0,"",VLOOKUP(I19,Tablas!$C$5:$D$40,2,FALSE))</f>
        <v>0</v>
      </c>
      <c r="K19" s="37" t="str">
        <f t="shared" si="40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32"/>
        <v>0</v>
      </c>
      <c r="V19" s="43">
        <f t="shared" si="33"/>
        <v>0</v>
      </c>
      <c r="W19" s="44">
        <f t="shared" si="34"/>
        <v>0</v>
      </c>
      <c r="X19" s="45">
        <f t="shared" si="35"/>
        <v>0</v>
      </c>
      <c r="Y19" s="46" t="s">
        <v>0</v>
      </c>
      <c r="Z19" s="39">
        <v>1</v>
      </c>
      <c r="AA19" s="47">
        <f t="shared" si="36"/>
        <v>0</v>
      </c>
      <c r="AB19" s="39">
        <v>1</v>
      </c>
      <c r="AC19" s="47">
        <f t="shared" si="37"/>
        <v>0</v>
      </c>
      <c r="AD19" s="39">
        <v>1</v>
      </c>
      <c r="AE19" s="47">
        <f t="shared" si="38"/>
        <v>0</v>
      </c>
      <c r="AF19" s="188"/>
      <c r="AG19" s="49">
        <f t="shared" si="16"/>
        <v>0</v>
      </c>
      <c r="AH19" s="50">
        <f t="shared" si="17"/>
        <v>0</v>
      </c>
      <c r="AI19" s="188"/>
      <c r="AJ19" s="49">
        <f t="shared" si="18"/>
        <v>0</v>
      </c>
      <c r="AK19" s="50">
        <f t="shared" si="19"/>
        <v>0</v>
      </c>
      <c r="AL19" s="188"/>
      <c r="AM19" s="49">
        <f t="shared" si="20"/>
        <v>0</v>
      </c>
      <c r="AN19" s="50">
        <f t="shared" si="21"/>
        <v>0</v>
      </c>
      <c r="AO19" s="188"/>
      <c r="AP19" s="49">
        <f t="shared" si="22"/>
        <v>0</v>
      </c>
      <c r="AQ19" s="50">
        <f t="shared" si="23"/>
        <v>0</v>
      </c>
      <c r="AR19" s="188"/>
      <c r="AS19" s="49">
        <f t="shared" si="24"/>
        <v>0</v>
      </c>
      <c r="AT19" s="50">
        <f t="shared" si="25"/>
        <v>0</v>
      </c>
      <c r="AU19" s="188"/>
      <c r="AV19" s="49">
        <f t="shared" si="26"/>
        <v>0</v>
      </c>
      <c r="AW19" s="50">
        <f t="shared" si="27"/>
        <v>0</v>
      </c>
      <c r="AX19" s="188"/>
      <c r="AY19" s="49">
        <f t="shared" si="28"/>
        <v>0</v>
      </c>
      <c r="AZ19" s="50">
        <f t="shared" si="29"/>
        <v>0</v>
      </c>
      <c r="BA19" s="51">
        <f t="shared" si="39"/>
        <v>0</v>
      </c>
    </row>
    <row r="20" spans="1:53" hidden="1">
      <c r="A20" s="32">
        <v>20</v>
      </c>
      <c r="B20" s="169"/>
      <c r="C20" s="170"/>
      <c r="D20" s="34"/>
      <c r="E20" s="35"/>
      <c r="F20" s="36"/>
      <c r="G20" s="73"/>
      <c r="H20" s="72"/>
      <c r="I20" s="74">
        <f>IF(H20=Tablas!$B$5,Tablas!$C$5,VLOOKUP(H20,Tablas!$B$5:$D$40,2,FALSE))</f>
        <v>1</v>
      </c>
      <c r="J20" s="71">
        <f>IF(I20=0,"",VLOOKUP(I20,Tablas!$C$5:$D$40,2,FALSE))</f>
        <v>0</v>
      </c>
      <c r="K20" s="37" t="str">
        <f t="shared" si="40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32"/>
        <v>0</v>
      </c>
      <c r="V20" s="43">
        <f t="shared" si="33"/>
        <v>0</v>
      </c>
      <c r="W20" s="44">
        <f t="shared" si="34"/>
        <v>0</v>
      </c>
      <c r="X20" s="45">
        <f t="shared" si="35"/>
        <v>0</v>
      </c>
      <c r="Y20" s="46" t="s">
        <v>0</v>
      </c>
      <c r="Z20" s="39">
        <v>1</v>
      </c>
      <c r="AA20" s="47">
        <f t="shared" si="36"/>
        <v>0</v>
      </c>
      <c r="AB20" s="39">
        <v>1</v>
      </c>
      <c r="AC20" s="47">
        <f t="shared" si="37"/>
        <v>0</v>
      </c>
      <c r="AD20" s="39">
        <v>1</v>
      </c>
      <c r="AE20" s="47">
        <f t="shared" si="38"/>
        <v>0</v>
      </c>
      <c r="AF20" s="188"/>
      <c r="AG20" s="49">
        <f t="shared" si="16"/>
        <v>0</v>
      </c>
      <c r="AH20" s="50">
        <f t="shared" si="17"/>
        <v>0</v>
      </c>
      <c r="AI20" s="188"/>
      <c r="AJ20" s="49">
        <f t="shared" si="18"/>
        <v>0</v>
      </c>
      <c r="AK20" s="50">
        <f t="shared" si="19"/>
        <v>0</v>
      </c>
      <c r="AL20" s="188"/>
      <c r="AM20" s="49">
        <f t="shared" si="20"/>
        <v>0</v>
      </c>
      <c r="AN20" s="50">
        <f t="shared" si="21"/>
        <v>0</v>
      </c>
      <c r="AO20" s="188"/>
      <c r="AP20" s="49">
        <f t="shared" si="22"/>
        <v>0</v>
      </c>
      <c r="AQ20" s="50">
        <f t="shared" si="23"/>
        <v>0</v>
      </c>
      <c r="AR20" s="188"/>
      <c r="AS20" s="49">
        <f t="shared" si="24"/>
        <v>0</v>
      </c>
      <c r="AT20" s="50">
        <f t="shared" si="25"/>
        <v>0</v>
      </c>
      <c r="AU20" s="188"/>
      <c r="AV20" s="49">
        <f t="shared" si="26"/>
        <v>0</v>
      </c>
      <c r="AW20" s="50">
        <f t="shared" si="27"/>
        <v>0</v>
      </c>
      <c r="AX20" s="188"/>
      <c r="AY20" s="49">
        <f t="shared" si="28"/>
        <v>0</v>
      </c>
      <c r="AZ20" s="50">
        <f t="shared" si="29"/>
        <v>0</v>
      </c>
      <c r="BA20" s="51">
        <f t="shared" si="39"/>
        <v>0</v>
      </c>
    </row>
    <row r="21" spans="1:53" hidden="1">
      <c r="A21" s="32">
        <v>20</v>
      </c>
      <c r="B21" s="169"/>
      <c r="C21" s="170"/>
      <c r="D21" s="34"/>
      <c r="E21" s="35"/>
      <c r="F21" s="36"/>
      <c r="G21" s="73"/>
      <c r="H21" s="72"/>
      <c r="I21" s="74">
        <f>IF(H21=Tablas!$B$5,Tablas!$C$5,VLOOKUP(H21,Tablas!$B$5:$D$40,2,FALSE))</f>
        <v>1</v>
      </c>
      <c r="J21" s="71">
        <f>IF(I21=0,"",VLOOKUP(I21,Tablas!$C$5:$D$40,2,FALSE))</f>
        <v>0</v>
      </c>
      <c r="K21" s="37" t="str">
        <f t="shared" si="40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32"/>
        <v>0</v>
      </c>
      <c r="V21" s="43">
        <f t="shared" si="33"/>
        <v>0</v>
      </c>
      <c r="W21" s="44">
        <f t="shared" si="34"/>
        <v>0</v>
      </c>
      <c r="X21" s="45">
        <f t="shared" si="35"/>
        <v>0</v>
      </c>
      <c r="Y21" s="46" t="s">
        <v>0</v>
      </c>
      <c r="Z21" s="39">
        <v>1</v>
      </c>
      <c r="AA21" s="47">
        <f t="shared" si="36"/>
        <v>0</v>
      </c>
      <c r="AB21" s="39">
        <v>1</v>
      </c>
      <c r="AC21" s="47">
        <f t="shared" si="37"/>
        <v>0</v>
      </c>
      <c r="AD21" s="39">
        <v>1</v>
      </c>
      <c r="AE21" s="47">
        <f t="shared" si="38"/>
        <v>0</v>
      </c>
      <c r="AF21" s="188"/>
      <c r="AG21" s="49">
        <f t="shared" si="16"/>
        <v>0</v>
      </c>
      <c r="AH21" s="50">
        <f t="shared" si="17"/>
        <v>0</v>
      </c>
      <c r="AI21" s="188"/>
      <c r="AJ21" s="49">
        <f t="shared" si="18"/>
        <v>0</v>
      </c>
      <c r="AK21" s="50">
        <f t="shared" si="19"/>
        <v>0</v>
      </c>
      <c r="AL21" s="188"/>
      <c r="AM21" s="49">
        <f t="shared" si="20"/>
        <v>0</v>
      </c>
      <c r="AN21" s="50">
        <f t="shared" si="21"/>
        <v>0</v>
      </c>
      <c r="AO21" s="188"/>
      <c r="AP21" s="49">
        <f t="shared" si="22"/>
        <v>0</v>
      </c>
      <c r="AQ21" s="50">
        <f t="shared" si="23"/>
        <v>0</v>
      </c>
      <c r="AR21" s="188"/>
      <c r="AS21" s="49">
        <f t="shared" si="24"/>
        <v>0</v>
      </c>
      <c r="AT21" s="50">
        <f t="shared" si="25"/>
        <v>0</v>
      </c>
      <c r="AU21" s="188"/>
      <c r="AV21" s="49">
        <f t="shared" si="26"/>
        <v>0</v>
      </c>
      <c r="AW21" s="50">
        <f t="shared" si="27"/>
        <v>0</v>
      </c>
      <c r="AX21" s="188"/>
      <c r="AY21" s="49">
        <f t="shared" si="28"/>
        <v>0</v>
      </c>
      <c r="AZ21" s="50">
        <f t="shared" si="29"/>
        <v>0</v>
      </c>
      <c r="BA21" s="51">
        <f t="shared" si="39"/>
        <v>0</v>
      </c>
    </row>
    <row r="22" spans="1:53" hidden="1">
      <c r="A22" s="32">
        <v>20</v>
      </c>
      <c r="B22" s="169"/>
      <c r="C22" s="170"/>
      <c r="D22" s="34"/>
      <c r="E22" s="35"/>
      <c r="F22" s="36"/>
      <c r="G22" s="73"/>
      <c r="H22" s="72"/>
      <c r="I22" s="74">
        <f>IF(H22=Tablas!$B$5,Tablas!$C$5,VLOOKUP(H22,Tablas!$B$5:$D$40,2,FALSE))</f>
        <v>1</v>
      </c>
      <c r="J22" s="71">
        <f>IF(I22=0,"",VLOOKUP(I22,Tablas!$C$5:$D$40,2,FALSE))</f>
        <v>0</v>
      </c>
      <c r="K22" s="37" t="str">
        <f t="shared" si="40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32"/>
        <v>0</v>
      </c>
      <c r="V22" s="43">
        <f t="shared" si="33"/>
        <v>0</v>
      </c>
      <c r="W22" s="44">
        <f t="shared" si="34"/>
        <v>0</v>
      </c>
      <c r="X22" s="45">
        <f t="shared" si="35"/>
        <v>0</v>
      </c>
      <c r="Y22" s="46" t="s">
        <v>0</v>
      </c>
      <c r="Z22" s="39">
        <v>1</v>
      </c>
      <c r="AA22" s="47">
        <f t="shared" si="36"/>
        <v>0</v>
      </c>
      <c r="AB22" s="39">
        <v>1</v>
      </c>
      <c r="AC22" s="47">
        <f t="shared" si="37"/>
        <v>0</v>
      </c>
      <c r="AD22" s="39">
        <v>1</v>
      </c>
      <c r="AE22" s="47">
        <f t="shared" si="38"/>
        <v>0</v>
      </c>
      <c r="AF22" s="188"/>
      <c r="AG22" s="49">
        <f t="shared" si="16"/>
        <v>0</v>
      </c>
      <c r="AH22" s="50">
        <f t="shared" si="17"/>
        <v>0</v>
      </c>
      <c r="AI22" s="188"/>
      <c r="AJ22" s="49">
        <f t="shared" si="18"/>
        <v>0</v>
      </c>
      <c r="AK22" s="50">
        <f t="shared" si="19"/>
        <v>0</v>
      </c>
      <c r="AL22" s="188"/>
      <c r="AM22" s="49">
        <f t="shared" si="20"/>
        <v>0</v>
      </c>
      <c r="AN22" s="50">
        <f t="shared" si="21"/>
        <v>0</v>
      </c>
      <c r="AO22" s="188"/>
      <c r="AP22" s="49">
        <f t="shared" si="22"/>
        <v>0</v>
      </c>
      <c r="AQ22" s="50">
        <f t="shared" si="23"/>
        <v>0</v>
      </c>
      <c r="AR22" s="188"/>
      <c r="AS22" s="49">
        <f t="shared" si="24"/>
        <v>0</v>
      </c>
      <c r="AT22" s="50">
        <f t="shared" si="25"/>
        <v>0</v>
      </c>
      <c r="AU22" s="188"/>
      <c r="AV22" s="49">
        <f t="shared" si="26"/>
        <v>0</v>
      </c>
      <c r="AW22" s="50">
        <f t="shared" si="27"/>
        <v>0</v>
      </c>
      <c r="AX22" s="188"/>
      <c r="AY22" s="49">
        <f t="shared" si="28"/>
        <v>0</v>
      </c>
      <c r="AZ22" s="50">
        <f t="shared" si="29"/>
        <v>0</v>
      </c>
      <c r="BA22" s="51">
        <f t="shared" si="39"/>
        <v>0</v>
      </c>
    </row>
    <row r="23" spans="1:53" hidden="1">
      <c r="A23" s="32"/>
      <c r="B23" s="61"/>
      <c r="C23" s="33"/>
      <c r="D23" s="34"/>
      <c r="E23" s="35"/>
      <c r="F23" s="36"/>
      <c r="G23" s="73"/>
      <c r="H23" s="72"/>
      <c r="I23" s="74">
        <f>IF(H23=Tablas!$B$5,Tablas!$C$5,VLOOKUP(H23,Tablas!$B$5:$D$40,2,FALSE))</f>
        <v>1</v>
      </c>
      <c r="J23" s="71">
        <f>IF(I23=0,"",VLOOKUP(I23,Tablas!$C$5:$D$40,2,FALSE))</f>
        <v>0</v>
      </c>
      <c r="K23" s="37" t="str">
        <f t="shared" si="40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32"/>
        <v>0</v>
      </c>
      <c r="V23" s="43">
        <f t="shared" si="33"/>
        <v>0</v>
      </c>
      <c r="W23" s="44">
        <f t="shared" si="34"/>
        <v>0</v>
      </c>
      <c r="X23" s="45">
        <f t="shared" si="35"/>
        <v>0</v>
      </c>
      <c r="Y23" s="46" t="s">
        <v>0</v>
      </c>
      <c r="Z23" s="39">
        <v>1</v>
      </c>
      <c r="AA23" s="47">
        <f t="shared" si="36"/>
        <v>0</v>
      </c>
      <c r="AB23" s="39">
        <v>1</v>
      </c>
      <c r="AC23" s="47">
        <f t="shared" si="37"/>
        <v>0</v>
      </c>
      <c r="AD23" s="39">
        <v>1</v>
      </c>
      <c r="AE23" s="47">
        <f t="shared" si="38"/>
        <v>0</v>
      </c>
      <c r="AF23" s="188">
        <f t="shared" ref="AF23:AF39" si="41">+G23*5%</f>
        <v>0</v>
      </c>
      <c r="AG23" s="49">
        <f t="shared" si="16"/>
        <v>0</v>
      </c>
      <c r="AH23" s="50">
        <f t="shared" si="17"/>
        <v>0</v>
      </c>
      <c r="AI23" s="188">
        <f t="shared" ref="AI23:AI57" si="42">+G23*12%</f>
        <v>0</v>
      </c>
      <c r="AJ23" s="49">
        <f t="shared" si="18"/>
        <v>0</v>
      </c>
      <c r="AK23" s="50">
        <f t="shared" si="19"/>
        <v>0</v>
      </c>
      <c r="AL23" s="62">
        <f t="shared" ref="AL23:AL57" si="43">+F23</f>
        <v>0</v>
      </c>
      <c r="AM23" s="49">
        <f t="shared" si="20"/>
        <v>0</v>
      </c>
      <c r="AN23" s="50">
        <f t="shared" si="21"/>
        <v>0</v>
      </c>
      <c r="AO23" s="62"/>
      <c r="AP23" s="49">
        <f t="shared" si="22"/>
        <v>0</v>
      </c>
      <c r="AQ23" s="50">
        <f t="shared" si="23"/>
        <v>0</v>
      </c>
      <c r="AR23" s="62"/>
      <c r="AS23" s="49">
        <f t="shared" si="24"/>
        <v>0</v>
      </c>
      <c r="AT23" s="50">
        <f t="shared" si="25"/>
        <v>0</v>
      </c>
      <c r="AU23" s="62">
        <f t="shared" ref="AU23:AU57" si="44">+F23</f>
        <v>0</v>
      </c>
      <c r="AV23" s="49">
        <f t="shared" si="26"/>
        <v>0</v>
      </c>
      <c r="AW23" s="50">
        <f t="shared" si="27"/>
        <v>0</v>
      </c>
      <c r="AX23" s="62"/>
      <c r="AY23" s="49">
        <f t="shared" si="28"/>
        <v>0</v>
      </c>
      <c r="AZ23" s="50">
        <f t="shared" si="29"/>
        <v>0</v>
      </c>
      <c r="BA23" s="51">
        <f t="shared" si="39"/>
        <v>0</v>
      </c>
    </row>
    <row r="24" spans="1:53" hidden="1">
      <c r="A24" s="32"/>
      <c r="B24" s="61"/>
      <c r="C24" s="33"/>
      <c r="D24" s="34"/>
      <c r="E24" s="35"/>
      <c r="F24" s="36"/>
      <c r="G24" s="73"/>
      <c r="H24" s="72"/>
      <c r="I24" s="74">
        <f>IF(H24=Tablas!$B$5,Tablas!$C$5,VLOOKUP(H24,Tablas!$B$5:$D$40,2,FALSE))</f>
        <v>1</v>
      </c>
      <c r="J24" s="71">
        <f>IF(I24=0,"",VLOOKUP(I24,Tablas!$C$5:$D$40,2,FALSE))</f>
        <v>0</v>
      </c>
      <c r="K24" s="37" t="str">
        <f t="shared" si="40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32"/>
        <v>0</v>
      </c>
      <c r="V24" s="43">
        <f t="shared" si="33"/>
        <v>0</v>
      </c>
      <c r="W24" s="44">
        <f t="shared" si="34"/>
        <v>0</v>
      </c>
      <c r="X24" s="45">
        <f t="shared" si="35"/>
        <v>0</v>
      </c>
      <c r="Y24" s="46" t="s">
        <v>0</v>
      </c>
      <c r="Z24" s="39">
        <v>1</v>
      </c>
      <c r="AA24" s="47">
        <f t="shared" si="36"/>
        <v>0</v>
      </c>
      <c r="AB24" s="39">
        <v>1</v>
      </c>
      <c r="AC24" s="47">
        <f t="shared" si="37"/>
        <v>0</v>
      </c>
      <c r="AD24" s="39">
        <v>1</v>
      </c>
      <c r="AE24" s="47">
        <f t="shared" si="38"/>
        <v>0</v>
      </c>
      <c r="AF24" s="188">
        <f t="shared" si="41"/>
        <v>0</v>
      </c>
      <c r="AG24" s="49">
        <f t="shared" si="16"/>
        <v>0</v>
      </c>
      <c r="AH24" s="50">
        <f t="shared" si="17"/>
        <v>0</v>
      </c>
      <c r="AI24" s="188">
        <f t="shared" si="42"/>
        <v>0</v>
      </c>
      <c r="AJ24" s="49">
        <f t="shared" si="18"/>
        <v>0</v>
      </c>
      <c r="AK24" s="50">
        <f t="shared" si="19"/>
        <v>0</v>
      </c>
      <c r="AL24" s="62">
        <f t="shared" si="43"/>
        <v>0</v>
      </c>
      <c r="AM24" s="49">
        <f t="shared" si="20"/>
        <v>0</v>
      </c>
      <c r="AN24" s="50">
        <f t="shared" si="21"/>
        <v>0</v>
      </c>
      <c r="AO24" s="62"/>
      <c r="AP24" s="49">
        <f t="shared" si="22"/>
        <v>0</v>
      </c>
      <c r="AQ24" s="50">
        <f t="shared" si="23"/>
        <v>0</v>
      </c>
      <c r="AR24" s="62"/>
      <c r="AS24" s="49">
        <f t="shared" si="24"/>
        <v>0</v>
      </c>
      <c r="AT24" s="50">
        <f t="shared" si="25"/>
        <v>0</v>
      </c>
      <c r="AU24" s="62">
        <f t="shared" si="44"/>
        <v>0</v>
      </c>
      <c r="AV24" s="49">
        <f t="shared" si="26"/>
        <v>0</v>
      </c>
      <c r="AW24" s="50">
        <f t="shared" si="27"/>
        <v>0</v>
      </c>
      <c r="AX24" s="62"/>
      <c r="AY24" s="49">
        <f t="shared" si="28"/>
        <v>0</v>
      </c>
      <c r="AZ24" s="50">
        <f t="shared" si="29"/>
        <v>0</v>
      </c>
      <c r="BA24" s="51">
        <f t="shared" si="39"/>
        <v>0</v>
      </c>
    </row>
    <row r="25" spans="1:53" hidden="1">
      <c r="A25" s="32"/>
      <c r="B25" s="61"/>
      <c r="C25" s="33"/>
      <c r="D25" s="34"/>
      <c r="E25" s="35"/>
      <c r="F25" s="36"/>
      <c r="G25" s="73"/>
      <c r="H25" s="72"/>
      <c r="I25" s="74">
        <f>IF(H25=Tablas!$B$5,Tablas!$C$5,VLOOKUP(H25,Tablas!$B$5:$D$40,2,FALSE))</f>
        <v>1</v>
      </c>
      <c r="J25" s="71">
        <f>IF(I25=0,"",VLOOKUP(I25,Tablas!$C$5:$D$40,2,FALSE))</f>
        <v>0</v>
      </c>
      <c r="K25" s="37" t="str">
        <f t="shared" si="40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32"/>
        <v>0</v>
      </c>
      <c r="V25" s="43">
        <f t="shared" si="33"/>
        <v>0</v>
      </c>
      <c r="W25" s="44">
        <f t="shared" si="34"/>
        <v>0</v>
      </c>
      <c r="X25" s="45">
        <f t="shared" si="35"/>
        <v>0</v>
      </c>
      <c r="Y25" s="46" t="s">
        <v>0</v>
      </c>
      <c r="Z25" s="39">
        <v>1</v>
      </c>
      <c r="AA25" s="47">
        <f t="shared" si="36"/>
        <v>0</v>
      </c>
      <c r="AB25" s="39">
        <v>1</v>
      </c>
      <c r="AC25" s="47">
        <f t="shared" si="37"/>
        <v>0</v>
      </c>
      <c r="AD25" s="39">
        <v>1</v>
      </c>
      <c r="AE25" s="47">
        <f t="shared" si="38"/>
        <v>0</v>
      </c>
      <c r="AF25" s="188">
        <f t="shared" si="41"/>
        <v>0</v>
      </c>
      <c r="AG25" s="49">
        <f t="shared" si="16"/>
        <v>0</v>
      </c>
      <c r="AH25" s="50">
        <f t="shared" si="17"/>
        <v>0</v>
      </c>
      <c r="AI25" s="188">
        <f t="shared" si="42"/>
        <v>0</v>
      </c>
      <c r="AJ25" s="49">
        <f t="shared" si="18"/>
        <v>0</v>
      </c>
      <c r="AK25" s="50">
        <f t="shared" si="19"/>
        <v>0</v>
      </c>
      <c r="AL25" s="62">
        <f t="shared" si="43"/>
        <v>0</v>
      </c>
      <c r="AM25" s="49">
        <f t="shared" si="20"/>
        <v>0</v>
      </c>
      <c r="AN25" s="50">
        <f t="shared" si="21"/>
        <v>0</v>
      </c>
      <c r="AO25" s="62"/>
      <c r="AP25" s="49">
        <f t="shared" si="22"/>
        <v>0</v>
      </c>
      <c r="AQ25" s="50">
        <f t="shared" si="23"/>
        <v>0</v>
      </c>
      <c r="AR25" s="62"/>
      <c r="AS25" s="49">
        <f t="shared" si="24"/>
        <v>0</v>
      </c>
      <c r="AT25" s="50">
        <f t="shared" si="25"/>
        <v>0</v>
      </c>
      <c r="AU25" s="62">
        <f t="shared" si="44"/>
        <v>0</v>
      </c>
      <c r="AV25" s="49">
        <f t="shared" si="26"/>
        <v>0</v>
      </c>
      <c r="AW25" s="50">
        <f t="shared" si="27"/>
        <v>0</v>
      </c>
      <c r="AX25" s="62"/>
      <c r="AY25" s="49">
        <f t="shared" si="28"/>
        <v>0</v>
      </c>
      <c r="AZ25" s="50">
        <f t="shared" si="29"/>
        <v>0</v>
      </c>
      <c r="BA25" s="51">
        <f t="shared" si="39"/>
        <v>0</v>
      </c>
    </row>
    <row r="26" spans="1:53" hidden="1">
      <c r="A26" s="32"/>
      <c r="B26" s="61"/>
      <c r="C26" s="33"/>
      <c r="D26" s="34"/>
      <c r="E26" s="35"/>
      <c r="F26" s="36"/>
      <c r="G26" s="73"/>
      <c r="H26" s="72"/>
      <c r="I26" s="74">
        <f>IF(H26=Tablas!$B$5,Tablas!$C$5,VLOOKUP(H26,Tablas!$B$5:$D$40,2,FALSE))</f>
        <v>1</v>
      </c>
      <c r="J26" s="71">
        <f>IF(I26=0,"",VLOOKUP(I26,Tablas!$C$5:$D$40,2,FALSE))</f>
        <v>0</v>
      </c>
      <c r="K26" s="37" t="str">
        <f t="shared" si="40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32"/>
        <v>0</v>
      </c>
      <c r="V26" s="43">
        <f t="shared" si="33"/>
        <v>0</v>
      </c>
      <c r="W26" s="44">
        <f t="shared" si="34"/>
        <v>0</v>
      </c>
      <c r="X26" s="45">
        <f t="shared" si="35"/>
        <v>0</v>
      </c>
      <c r="Y26" s="46" t="s">
        <v>0</v>
      </c>
      <c r="Z26" s="39">
        <v>1</v>
      </c>
      <c r="AA26" s="47">
        <f t="shared" si="36"/>
        <v>0</v>
      </c>
      <c r="AB26" s="39">
        <v>1</v>
      </c>
      <c r="AC26" s="47">
        <f t="shared" si="37"/>
        <v>0</v>
      </c>
      <c r="AD26" s="39">
        <v>1</v>
      </c>
      <c r="AE26" s="47">
        <f t="shared" si="38"/>
        <v>0</v>
      </c>
      <c r="AF26" s="188">
        <f t="shared" si="41"/>
        <v>0</v>
      </c>
      <c r="AG26" s="49">
        <f t="shared" si="16"/>
        <v>0</v>
      </c>
      <c r="AH26" s="50">
        <f t="shared" si="17"/>
        <v>0</v>
      </c>
      <c r="AI26" s="188">
        <f t="shared" si="42"/>
        <v>0</v>
      </c>
      <c r="AJ26" s="49">
        <f t="shared" si="18"/>
        <v>0</v>
      </c>
      <c r="AK26" s="50">
        <f t="shared" si="19"/>
        <v>0</v>
      </c>
      <c r="AL26" s="62">
        <f t="shared" si="43"/>
        <v>0</v>
      </c>
      <c r="AM26" s="49">
        <f t="shared" si="20"/>
        <v>0</v>
      </c>
      <c r="AN26" s="50">
        <f t="shared" si="21"/>
        <v>0</v>
      </c>
      <c r="AO26" s="62"/>
      <c r="AP26" s="49">
        <f t="shared" si="22"/>
        <v>0</v>
      </c>
      <c r="AQ26" s="50">
        <f t="shared" si="23"/>
        <v>0</v>
      </c>
      <c r="AR26" s="62"/>
      <c r="AS26" s="49">
        <f t="shared" si="24"/>
        <v>0</v>
      </c>
      <c r="AT26" s="50">
        <f t="shared" si="25"/>
        <v>0</v>
      </c>
      <c r="AU26" s="62">
        <f t="shared" si="44"/>
        <v>0</v>
      </c>
      <c r="AV26" s="49">
        <f t="shared" si="26"/>
        <v>0</v>
      </c>
      <c r="AW26" s="50">
        <f t="shared" si="27"/>
        <v>0</v>
      </c>
      <c r="AX26" s="62"/>
      <c r="AY26" s="49">
        <f t="shared" si="28"/>
        <v>0</v>
      </c>
      <c r="AZ26" s="50">
        <f t="shared" si="29"/>
        <v>0</v>
      </c>
      <c r="BA26" s="51">
        <f t="shared" si="39"/>
        <v>0</v>
      </c>
    </row>
    <row r="27" spans="1:53" hidden="1">
      <c r="A27" s="32"/>
      <c r="B27" s="61"/>
      <c r="C27" s="33"/>
      <c r="D27" s="34"/>
      <c r="E27" s="35"/>
      <c r="F27" s="36"/>
      <c r="G27" s="73"/>
      <c r="H27" s="72"/>
      <c r="I27" s="74">
        <f>IF(H27=Tablas!$B$5,Tablas!$C$5,VLOOKUP(H27,Tablas!$B$5:$D$40,2,FALSE))</f>
        <v>1</v>
      </c>
      <c r="J27" s="71">
        <f>IF(I27=0,"",VLOOKUP(I27,Tablas!$C$5:$D$40,2,FALSE))</f>
        <v>0</v>
      </c>
      <c r="K27" s="37" t="str">
        <f t="shared" si="40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32"/>
        <v>0</v>
      </c>
      <c r="V27" s="43">
        <f t="shared" si="33"/>
        <v>0</v>
      </c>
      <c r="W27" s="44">
        <f t="shared" si="34"/>
        <v>0</v>
      </c>
      <c r="X27" s="45">
        <f t="shared" si="35"/>
        <v>0</v>
      </c>
      <c r="Y27" s="46" t="s">
        <v>0</v>
      </c>
      <c r="Z27" s="39">
        <v>1</v>
      </c>
      <c r="AA27" s="47">
        <f t="shared" si="36"/>
        <v>0</v>
      </c>
      <c r="AB27" s="39">
        <v>1</v>
      </c>
      <c r="AC27" s="47">
        <f t="shared" si="37"/>
        <v>0</v>
      </c>
      <c r="AD27" s="39">
        <v>1</v>
      </c>
      <c r="AE27" s="47">
        <f t="shared" si="38"/>
        <v>0</v>
      </c>
      <c r="AF27" s="188">
        <f t="shared" si="41"/>
        <v>0</v>
      </c>
      <c r="AG27" s="49">
        <f t="shared" si="16"/>
        <v>0</v>
      </c>
      <c r="AH27" s="50">
        <f t="shared" si="17"/>
        <v>0</v>
      </c>
      <c r="AI27" s="188">
        <f t="shared" si="42"/>
        <v>0</v>
      </c>
      <c r="AJ27" s="49">
        <f t="shared" si="18"/>
        <v>0</v>
      </c>
      <c r="AK27" s="50">
        <f t="shared" si="19"/>
        <v>0</v>
      </c>
      <c r="AL27" s="62">
        <f t="shared" si="43"/>
        <v>0</v>
      </c>
      <c r="AM27" s="49">
        <f t="shared" si="20"/>
        <v>0</v>
      </c>
      <c r="AN27" s="50">
        <f t="shared" si="21"/>
        <v>0</v>
      </c>
      <c r="AO27" s="62"/>
      <c r="AP27" s="49">
        <f t="shared" si="22"/>
        <v>0</v>
      </c>
      <c r="AQ27" s="50">
        <f t="shared" si="23"/>
        <v>0</v>
      </c>
      <c r="AR27" s="62"/>
      <c r="AS27" s="49">
        <f t="shared" si="24"/>
        <v>0</v>
      </c>
      <c r="AT27" s="50">
        <f t="shared" si="25"/>
        <v>0</v>
      </c>
      <c r="AU27" s="62">
        <f t="shared" si="44"/>
        <v>0</v>
      </c>
      <c r="AV27" s="49">
        <f t="shared" si="26"/>
        <v>0</v>
      </c>
      <c r="AW27" s="50">
        <f t="shared" si="27"/>
        <v>0</v>
      </c>
      <c r="AX27" s="62"/>
      <c r="AY27" s="49">
        <f t="shared" si="28"/>
        <v>0</v>
      </c>
      <c r="AZ27" s="50">
        <f t="shared" si="29"/>
        <v>0</v>
      </c>
      <c r="BA27" s="51">
        <f t="shared" si="39"/>
        <v>0</v>
      </c>
    </row>
    <row r="28" spans="1:53" hidden="1">
      <c r="A28" s="32"/>
      <c r="B28" s="61"/>
      <c r="C28" s="33"/>
      <c r="D28" s="34"/>
      <c r="E28" s="35"/>
      <c r="F28" s="36"/>
      <c r="G28" s="73"/>
      <c r="H28" s="72"/>
      <c r="I28" s="74">
        <f>IF(H28=Tablas!$B$5,Tablas!$C$5,VLOOKUP(H28,Tablas!$B$5:$D$40,2,FALSE))</f>
        <v>1</v>
      </c>
      <c r="J28" s="71">
        <f>IF(I28=0,"",VLOOKUP(I28,Tablas!$C$5:$D$40,2,FALSE))</f>
        <v>0</v>
      </c>
      <c r="K28" s="37" t="str">
        <f t="shared" si="40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32"/>
        <v>0</v>
      </c>
      <c r="V28" s="43">
        <f t="shared" si="33"/>
        <v>0</v>
      </c>
      <c r="W28" s="44">
        <f t="shared" si="34"/>
        <v>0</v>
      </c>
      <c r="X28" s="45">
        <f t="shared" si="35"/>
        <v>0</v>
      </c>
      <c r="Y28" s="46" t="s">
        <v>0</v>
      </c>
      <c r="Z28" s="39">
        <v>1</v>
      </c>
      <c r="AA28" s="47">
        <f t="shared" si="36"/>
        <v>0</v>
      </c>
      <c r="AB28" s="39">
        <v>1</v>
      </c>
      <c r="AC28" s="47">
        <f t="shared" si="37"/>
        <v>0</v>
      </c>
      <c r="AD28" s="39">
        <v>1</v>
      </c>
      <c r="AE28" s="47">
        <f t="shared" si="38"/>
        <v>0</v>
      </c>
      <c r="AF28" s="188">
        <f t="shared" si="41"/>
        <v>0</v>
      </c>
      <c r="AG28" s="49">
        <f t="shared" si="16"/>
        <v>0</v>
      </c>
      <c r="AH28" s="50">
        <f t="shared" si="17"/>
        <v>0</v>
      </c>
      <c r="AI28" s="188">
        <f t="shared" si="42"/>
        <v>0</v>
      </c>
      <c r="AJ28" s="49">
        <f t="shared" si="18"/>
        <v>0</v>
      </c>
      <c r="AK28" s="50">
        <f t="shared" si="19"/>
        <v>0</v>
      </c>
      <c r="AL28" s="62">
        <f t="shared" si="43"/>
        <v>0</v>
      </c>
      <c r="AM28" s="49">
        <f t="shared" si="20"/>
        <v>0</v>
      </c>
      <c r="AN28" s="50">
        <f t="shared" si="21"/>
        <v>0</v>
      </c>
      <c r="AO28" s="62"/>
      <c r="AP28" s="49">
        <f t="shared" si="22"/>
        <v>0</v>
      </c>
      <c r="AQ28" s="50">
        <f t="shared" si="23"/>
        <v>0</v>
      </c>
      <c r="AR28" s="62"/>
      <c r="AS28" s="49">
        <f t="shared" si="24"/>
        <v>0</v>
      </c>
      <c r="AT28" s="50">
        <f t="shared" si="25"/>
        <v>0</v>
      </c>
      <c r="AU28" s="62">
        <f t="shared" si="44"/>
        <v>0</v>
      </c>
      <c r="AV28" s="49">
        <f t="shared" si="26"/>
        <v>0</v>
      </c>
      <c r="AW28" s="50">
        <f t="shared" si="27"/>
        <v>0</v>
      </c>
      <c r="AX28" s="62"/>
      <c r="AY28" s="49">
        <f t="shared" si="28"/>
        <v>0</v>
      </c>
      <c r="AZ28" s="50">
        <f t="shared" si="29"/>
        <v>0</v>
      </c>
      <c r="BA28" s="51">
        <f t="shared" si="39"/>
        <v>0</v>
      </c>
    </row>
    <row r="29" spans="1:53" hidden="1">
      <c r="A29" s="32"/>
      <c r="B29" s="61"/>
      <c r="C29" s="33"/>
      <c r="D29" s="34"/>
      <c r="E29" s="35"/>
      <c r="F29" s="36"/>
      <c r="G29" s="73"/>
      <c r="H29" s="72"/>
      <c r="I29" s="74">
        <f>IF(H29=Tablas!$B$5,Tablas!$C$5,VLOOKUP(H29,Tablas!$B$5:$D$40,2,FALSE))</f>
        <v>1</v>
      </c>
      <c r="J29" s="71">
        <f>IF(I29=0,"",VLOOKUP(I29,Tablas!$C$5:$D$40,2,FALSE))</f>
        <v>0</v>
      </c>
      <c r="K29" s="37" t="str">
        <f t="shared" si="40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32"/>
        <v>0</v>
      </c>
      <c r="V29" s="43">
        <f t="shared" si="33"/>
        <v>0</v>
      </c>
      <c r="W29" s="44">
        <f t="shared" si="34"/>
        <v>0</v>
      </c>
      <c r="X29" s="45">
        <f t="shared" si="35"/>
        <v>0</v>
      </c>
      <c r="Y29" s="46" t="s">
        <v>0</v>
      </c>
      <c r="Z29" s="39">
        <v>1</v>
      </c>
      <c r="AA29" s="47">
        <f t="shared" si="36"/>
        <v>0</v>
      </c>
      <c r="AB29" s="39">
        <v>1</v>
      </c>
      <c r="AC29" s="47">
        <f t="shared" si="37"/>
        <v>0</v>
      </c>
      <c r="AD29" s="39">
        <v>1</v>
      </c>
      <c r="AE29" s="47">
        <f t="shared" si="38"/>
        <v>0</v>
      </c>
      <c r="AF29" s="188">
        <f t="shared" si="41"/>
        <v>0</v>
      </c>
      <c r="AG29" s="49">
        <f t="shared" si="16"/>
        <v>0</v>
      </c>
      <c r="AH29" s="50">
        <f t="shared" si="17"/>
        <v>0</v>
      </c>
      <c r="AI29" s="188">
        <f t="shared" si="42"/>
        <v>0</v>
      </c>
      <c r="AJ29" s="49">
        <f t="shared" si="18"/>
        <v>0</v>
      </c>
      <c r="AK29" s="50">
        <f t="shared" si="19"/>
        <v>0</v>
      </c>
      <c r="AL29" s="62">
        <f t="shared" si="43"/>
        <v>0</v>
      </c>
      <c r="AM29" s="49">
        <f t="shared" si="20"/>
        <v>0</v>
      </c>
      <c r="AN29" s="50">
        <f t="shared" si="21"/>
        <v>0</v>
      </c>
      <c r="AO29" s="62"/>
      <c r="AP29" s="49">
        <f t="shared" si="22"/>
        <v>0</v>
      </c>
      <c r="AQ29" s="50">
        <f t="shared" si="23"/>
        <v>0</v>
      </c>
      <c r="AR29" s="62"/>
      <c r="AS29" s="49">
        <f t="shared" si="24"/>
        <v>0</v>
      </c>
      <c r="AT29" s="50">
        <f t="shared" si="25"/>
        <v>0</v>
      </c>
      <c r="AU29" s="62">
        <f t="shared" si="44"/>
        <v>0</v>
      </c>
      <c r="AV29" s="49">
        <f t="shared" si="26"/>
        <v>0</v>
      </c>
      <c r="AW29" s="50">
        <f t="shared" si="27"/>
        <v>0</v>
      </c>
      <c r="AX29" s="62"/>
      <c r="AY29" s="49">
        <f t="shared" si="28"/>
        <v>0</v>
      </c>
      <c r="AZ29" s="50">
        <f t="shared" si="29"/>
        <v>0</v>
      </c>
      <c r="BA29" s="51">
        <f t="shared" si="39"/>
        <v>0</v>
      </c>
    </row>
    <row r="30" spans="1:53" hidden="1">
      <c r="A30" s="32"/>
      <c r="B30" s="61"/>
      <c r="C30" s="33"/>
      <c r="D30" s="34"/>
      <c r="E30" s="35"/>
      <c r="F30" s="36"/>
      <c r="G30" s="73"/>
      <c r="H30" s="72"/>
      <c r="I30" s="74">
        <f>IF(H30=Tablas!$B$5,Tablas!$C$5,VLOOKUP(H30,Tablas!$B$5:$D$40,2,FALSE))</f>
        <v>1</v>
      </c>
      <c r="J30" s="71">
        <f>IF(I30=0,"",VLOOKUP(I30,Tablas!$C$5:$D$40,2,FALSE))</f>
        <v>0</v>
      </c>
      <c r="K30" s="37" t="str">
        <f t="shared" si="40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32"/>
        <v>0</v>
      </c>
      <c r="V30" s="43">
        <f t="shared" si="33"/>
        <v>0</v>
      </c>
      <c r="W30" s="44">
        <f t="shared" si="34"/>
        <v>0</v>
      </c>
      <c r="X30" s="45">
        <f t="shared" si="35"/>
        <v>0</v>
      </c>
      <c r="Y30" s="46" t="s">
        <v>0</v>
      </c>
      <c r="Z30" s="39">
        <v>1</v>
      </c>
      <c r="AA30" s="47">
        <f t="shared" si="36"/>
        <v>0</v>
      </c>
      <c r="AB30" s="39">
        <v>1</v>
      </c>
      <c r="AC30" s="47">
        <f t="shared" si="37"/>
        <v>0</v>
      </c>
      <c r="AD30" s="39">
        <v>1</v>
      </c>
      <c r="AE30" s="47">
        <f t="shared" si="38"/>
        <v>0</v>
      </c>
      <c r="AF30" s="188">
        <f t="shared" si="41"/>
        <v>0</v>
      </c>
      <c r="AG30" s="49">
        <f t="shared" si="16"/>
        <v>0</v>
      </c>
      <c r="AH30" s="50">
        <f t="shared" si="17"/>
        <v>0</v>
      </c>
      <c r="AI30" s="188">
        <f t="shared" si="42"/>
        <v>0</v>
      </c>
      <c r="AJ30" s="49">
        <f t="shared" si="18"/>
        <v>0</v>
      </c>
      <c r="AK30" s="50">
        <f t="shared" si="19"/>
        <v>0</v>
      </c>
      <c r="AL30" s="62">
        <f t="shared" si="43"/>
        <v>0</v>
      </c>
      <c r="AM30" s="49">
        <f t="shared" si="20"/>
        <v>0</v>
      </c>
      <c r="AN30" s="50">
        <f t="shared" si="21"/>
        <v>0</v>
      </c>
      <c r="AO30" s="62"/>
      <c r="AP30" s="49">
        <f t="shared" si="22"/>
        <v>0</v>
      </c>
      <c r="AQ30" s="50">
        <f t="shared" si="23"/>
        <v>0</v>
      </c>
      <c r="AR30" s="62"/>
      <c r="AS30" s="49">
        <f t="shared" si="24"/>
        <v>0</v>
      </c>
      <c r="AT30" s="50">
        <f t="shared" si="25"/>
        <v>0</v>
      </c>
      <c r="AU30" s="62">
        <f t="shared" si="44"/>
        <v>0</v>
      </c>
      <c r="AV30" s="49">
        <f t="shared" si="26"/>
        <v>0</v>
      </c>
      <c r="AW30" s="50">
        <f t="shared" si="27"/>
        <v>0</v>
      </c>
      <c r="AX30" s="62"/>
      <c r="AY30" s="49">
        <f t="shared" si="28"/>
        <v>0</v>
      </c>
      <c r="AZ30" s="50">
        <f t="shared" si="29"/>
        <v>0</v>
      </c>
      <c r="BA30" s="51">
        <f t="shared" si="39"/>
        <v>0</v>
      </c>
    </row>
    <row r="31" spans="1:53" hidden="1">
      <c r="A31" s="32"/>
      <c r="B31" s="61"/>
      <c r="C31" s="33"/>
      <c r="D31" s="34"/>
      <c r="E31" s="35"/>
      <c r="F31" s="36"/>
      <c r="G31" s="73"/>
      <c r="H31" s="72"/>
      <c r="I31" s="74">
        <f>IF(H31=Tablas!$B$5,Tablas!$C$5,VLOOKUP(H31,Tablas!$B$5:$D$40,2,FALSE))</f>
        <v>1</v>
      </c>
      <c r="J31" s="71">
        <f>IF(I31=0,"",VLOOKUP(I31,Tablas!$C$5:$D$40,2,FALSE))</f>
        <v>0</v>
      </c>
      <c r="K31" s="37" t="str">
        <f t="shared" si="40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32"/>
        <v>0</v>
      </c>
      <c r="V31" s="43">
        <f t="shared" si="33"/>
        <v>0</v>
      </c>
      <c r="W31" s="44">
        <f t="shared" si="34"/>
        <v>0</v>
      </c>
      <c r="X31" s="45">
        <f t="shared" si="35"/>
        <v>0</v>
      </c>
      <c r="Y31" s="46" t="s">
        <v>0</v>
      </c>
      <c r="Z31" s="39">
        <v>1</v>
      </c>
      <c r="AA31" s="47">
        <f t="shared" si="36"/>
        <v>0</v>
      </c>
      <c r="AB31" s="39">
        <v>1</v>
      </c>
      <c r="AC31" s="47">
        <f t="shared" si="37"/>
        <v>0</v>
      </c>
      <c r="AD31" s="39">
        <v>1</v>
      </c>
      <c r="AE31" s="47">
        <f t="shared" si="38"/>
        <v>0</v>
      </c>
      <c r="AF31" s="188">
        <f t="shared" si="41"/>
        <v>0</v>
      </c>
      <c r="AG31" s="49">
        <f t="shared" si="16"/>
        <v>0</v>
      </c>
      <c r="AH31" s="50">
        <f t="shared" si="17"/>
        <v>0</v>
      </c>
      <c r="AI31" s="188">
        <f t="shared" si="42"/>
        <v>0</v>
      </c>
      <c r="AJ31" s="49">
        <f t="shared" si="18"/>
        <v>0</v>
      </c>
      <c r="AK31" s="50">
        <f t="shared" si="19"/>
        <v>0</v>
      </c>
      <c r="AL31" s="62">
        <f t="shared" si="43"/>
        <v>0</v>
      </c>
      <c r="AM31" s="49">
        <f t="shared" si="20"/>
        <v>0</v>
      </c>
      <c r="AN31" s="50">
        <f t="shared" si="21"/>
        <v>0</v>
      </c>
      <c r="AO31" s="62"/>
      <c r="AP31" s="49">
        <f t="shared" si="22"/>
        <v>0</v>
      </c>
      <c r="AQ31" s="50">
        <f t="shared" si="23"/>
        <v>0</v>
      </c>
      <c r="AR31" s="62"/>
      <c r="AS31" s="49">
        <f t="shared" si="24"/>
        <v>0</v>
      </c>
      <c r="AT31" s="50">
        <f t="shared" si="25"/>
        <v>0</v>
      </c>
      <c r="AU31" s="62">
        <f t="shared" si="44"/>
        <v>0</v>
      </c>
      <c r="AV31" s="49">
        <f t="shared" si="26"/>
        <v>0</v>
      </c>
      <c r="AW31" s="50">
        <f t="shared" si="27"/>
        <v>0</v>
      </c>
      <c r="AX31" s="62"/>
      <c r="AY31" s="49">
        <f t="shared" si="28"/>
        <v>0</v>
      </c>
      <c r="AZ31" s="50">
        <f t="shared" si="29"/>
        <v>0</v>
      </c>
      <c r="BA31" s="51">
        <f t="shared" si="39"/>
        <v>0</v>
      </c>
    </row>
    <row r="32" spans="1:53" hidden="1">
      <c r="A32" s="32"/>
      <c r="B32" s="61"/>
      <c r="C32" s="33"/>
      <c r="D32" s="34"/>
      <c r="E32" s="35"/>
      <c r="F32" s="36"/>
      <c r="G32" s="73"/>
      <c r="H32" s="72"/>
      <c r="I32" s="74">
        <f>IF(H32=Tablas!$B$5,Tablas!$C$5,VLOOKUP(H32,Tablas!$B$5:$D$40,2,FALSE))</f>
        <v>1</v>
      </c>
      <c r="J32" s="71">
        <f>IF(I32=0,"",VLOOKUP(I32,Tablas!$C$5:$D$40,2,FALSE))</f>
        <v>0</v>
      </c>
      <c r="K32" s="37" t="str">
        <f t="shared" si="40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32"/>
        <v>0</v>
      </c>
      <c r="V32" s="43">
        <f t="shared" si="33"/>
        <v>0</v>
      </c>
      <c r="W32" s="44">
        <f t="shared" si="34"/>
        <v>0</v>
      </c>
      <c r="X32" s="45">
        <f t="shared" si="35"/>
        <v>0</v>
      </c>
      <c r="Y32" s="46" t="s">
        <v>0</v>
      </c>
      <c r="Z32" s="39">
        <v>1</v>
      </c>
      <c r="AA32" s="47">
        <f t="shared" si="36"/>
        <v>0</v>
      </c>
      <c r="AB32" s="39">
        <v>1</v>
      </c>
      <c r="AC32" s="47">
        <f t="shared" si="37"/>
        <v>0</v>
      </c>
      <c r="AD32" s="39">
        <v>1</v>
      </c>
      <c r="AE32" s="47">
        <f t="shared" si="38"/>
        <v>0</v>
      </c>
      <c r="AF32" s="188">
        <f t="shared" si="41"/>
        <v>0</v>
      </c>
      <c r="AG32" s="49">
        <f t="shared" si="16"/>
        <v>0</v>
      </c>
      <c r="AH32" s="50">
        <f t="shared" si="17"/>
        <v>0</v>
      </c>
      <c r="AI32" s="188">
        <f t="shared" si="42"/>
        <v>0</v>
      </c>
      <c r="AJ32" s="49">
        <f t="shared" si="18"/>
        <v>0</v>
      </c>
      <c r="AK32" s="50">
        <f t="shared" si="19"/>
        <v>0</v>
      </c>
      <c r="AL32" s="62">
        <f t="shared" si="43"/>
        <v>0</v>
      </c>
      <c r="AM32" s="49">
        <f t="shared" si="20"/>
        <v>0</v>
      </c>
      <c r="AN32" s="50">
        <f t="shared" si="21"/>
        <v>0</v>
      </c>
      <c r="AO32" s="62"/>
      <c r="AP32" s="49">
        <f t="shared" si="22"/>
        <v>0</v>
      </c>
      <c r="AQ32" s="50">
        <f t="shared" si="23"/>
        <v>0</v>
      </c>
      <c r="AR32" s="62"/>
      <c r="AS32" s="49">
        <f t="shared" si="24"/>
        <v>0</v>
      </c>
      <c r="AT32" s="50">
        <f t="shared" si="25"/>
        <v>0</v>
      </c>
      <c r="AU32" s="62">
        <f t="shared" si="44"/>
        <v>0</v>
      </c>
      <c r="AV32" s="49">
        <f t="shared" si="26"/>
        <v>0</v>
      </c>
      <c r="AW32" s="50">
        <f t="shared" si="27"/>
        <v>0</v>
      </c>
      <c r="AX32" s="62"/>
      <c r="AY32" s="49">
        <f t="shared" si="28"/>
        <v>0</v>
      </c>
      <c r="AZ32" s="50">
        <f t="shared" si="29"/>
        <v>0</v>
      </c>
      <c r="BA32" s="51">
        <f t="shared" si="39"/>
        <v>0</v>
      </c>
    </row>
    <row r="33" spans="1:53" hidden="1">
      <c r="A33" s="32"/>
      <c r="B33" s="61"/>
      <c r="C33" s="33"/>
      <c r="D33" s="34"/>
      <c r="E33" s="35"/>
      <c r="F33" s="36"/>
      <c r="G33" s="73"/>
      <c r="H33" s="72"/>
      <c r="I33" s="74">
        <f>IF(H33=Tablas!$B$5,Tablas!$C$5,VLOOKUP(H33,Tablas!$B$5:$D$40,2,FALSE))</f>
        <v>1</v>
      </c>
      <c r="J33" s="71">
        <f>IF(I33=0,"",VLOOKUP(I33,Tablas!$C$5:$D$40,2,FALSE))</f>
        <v>0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44">
        <f t="shared" si="11"/>
        <v>0</v>
      </c>
      <c r="X33" s="45">
        <f t="shared" si="12"/>
        <v>0</v>
      </c>
      <c r="Y33" s="46" t="s">
        <v>0</v>
      </c>
      <c r="Z33" s="39">
        <v>1</v>
      </c>
      <c r="AA33" s="47">
        <f t="shared" si="13"/>
        <v>0</v>
      </c>
      <c r="AB33" s="39">
        <v>1</v>
      </c>
      <c r="AC33" s="47">
        <f t="shared" si="14"/>
        <v>0</v>
      </c>
      <c r="AD33" s="39">
        <v>1</v>
      </c>
      <c r="AE33" s="47">
        <f t="shared" si="15"/>
        <v>0</v>
      </c>
      <c r="AF33" s="188">
        <f t="shared" si="41"/>
        <v>0</v>
      </c>
      <c r="AG33" s="49">
        <f t="shared" si="16"/>
        <v>0</v>
      </c>
      <c r="AH33" s="50">
        <f t="shared" si="17"/>
        <v>0</v>
      </c>
      <c r="AI33" s="188">
        <f t="shared" si="42"/>
        <v>0</v>
      </c>
      <c r="AJ33" s="49">
        <f t="shared" si="18"/>
        <v>0</v>
      </c>
      <c r="AK33" s="50">
        <f t="shared" si="19"/>
        <v>0</v>
      </c>
      <c r="AL33" s="62">
        <f t="shared" si="43"/>
        <v>0</v>
      </c>
      <c r="AM33" s="49">
        <f t="shared" si="20"/>
        <v>0</v>
      </c>
      <c r="AN33" s="50">
        <f t="shared" si="21"/>
        <v>0</v>
      </c>
      <c r="AO33" s="62"/>
      <c r="AP33" s="49">
        <f t="shared" si="22"/>
        <v>0</v>
      </c>
      <c r="AQ33" s="50">
        <f t="shared" si="23"/>
        <v>0</v>
      </c>
      <c r="AR33" s="62"/>
      <c r="AS33" s="49">
        <f t="shared" si="24"/>
        <v>0</v>
      </c>
      <c r="AT33" s="50">
        <f t="shared" si="25"/>
        <v>0</v>
      </c>
      <c r="AU33" s="62">
        <f t="shared" si="44"/>
        <v>0</v>
      </c>
      <c r="AV33" s="49">
        <f t="shared" si="26"/>
        <v>0</v>
      </c>
      <c r="AW33" s="50">
        <f t="shared" si="27"/>
        <v>0</v>
      </c>
      <c r="AX33" s="62"/>
      <c r="AY33" s="49">
        <f t="shared" si="28"/>
        <v>0</v>
      </c>
      <c r="AZ33" s="50">
        <f t="shared" si="29"/>
        <v>0</v>
      </c>
      <c r="BA33" s="51">
        <f t="shared" si="30"/>
        <v>0</v>
      </c>
    </row>
    <row r="34" spans="1:53" hidden="1">
      <c r="A34" s="32"/>
      <c r="B34" s="61"/>
      <c r="C34" s="33"/>
      <c r="D34" s="34"/>
      <c r="E34" s="35"/>
      <c r="F34" s="36"/>
      <c r="G34" s="73"/>
      <c r="H34" s="72"/>
      <c r="I34" s="74">
        <f>IF(H34=Tablas!$B$5,Tablas!$C$5,VLOOKUP(H34,Tablas!$B$5:$D$40,2,FALSE))</f>
        <v>1</v>
      </c>
      <c r="J34" s="71">
        <f>IF(I34=0,"",VLOOKUP(I34,Tablas!$C$5:$D$40,2,FALSE))</f>
        <v>0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44">
        <f t="shared" si="11"/>
        <v>0</v>
      </c>
      <c r="X34" s="45">
        <f t="shared" si="12"/>
        <v>0</v>
      </c>
      <c r="Y34" s="46" t="s">
        <v>0</v>
      </c>
      <c r="Z34" s="39">
        <v>1</v>
      </c>
      <c r="AA34" s="47">
        <f t="shared" si="13"/>
        <v>0</v>
      </c>
      <c r="AB34" s="39">
        <v>1</v>
      </c>
      <c r="AC34" s="47">
        <f t="shared" si="14"/>
        <v>0</v>
      </c>
      <c r="AD34" s="39">
        <v>1</v>
      </c>
      <c r="AE34" s="47">
        <f t="shared" si="15"/>
        <v>0</v>
      </c>
      <c r="AF34" s="188">
        <f t="shared" si="41"/>
        <v>0</v>
      </c>
      <c r="AG34" s="49">
        <f t="shared" si="16"/>
        <v>0</v>
      </c>
      <c r="AH34" s="50">
        <f t="shared" si="17"/>
        <v>0</v>
      </c>
      <c r="AI34" s="188">
        <f t="shared" si="42"/>
        <v>0</v>
      </c>
      <c r="AJ34" s="49">
        <f t="shared" si="18"/>
        <v>0</v>
      </c>
      <c r="AK34" s="50">
        <f t="shared" si="19"/>
        <v>0</v>
      </c>
      <c r="AL34" s="62">
        <f t="shared" si="43"/>
        <v>0</v>
      </c>
      <c r="AM34" s="49">
        <f t="shared" si="20"/>
        <v>0</v>
      </c>
      <c r="AN34" s="50">
        <f t="shared" si="21"/>
        <v>0</v>
      </c>
      <c r="AO34" s="62"/>
      <c r="AP34" s="49">
        <f t="shared" si="22"/>
        <v>0</v>
      </c>
      <c r="AQ34" s="50">
        <f t="shared" si="23"/>
        <v>0</v>
      </c>
      <c r="AR34" s="62"/>
      <c r="AS34" s="49">
        <f t="shared" si="24"/>
        <v>0</v>
      </c>
      <c r="AT34" s="50">
        <f t="shared" si="25"/>
        <v>0</v>
      </c>
      <c r="AU34" s="62">
        <f t="shared" si="44"/>
        <v>0</v>
      </c>
      <c r="AV34" s="49">
        <f t="shared" si="26"/>
        <v>0</v>
      </c>
      <c r="AW34" s="50">
        <f t="shared" si="27"/>
        <v>0</v>
      </c>
      <c r="AX34" s="62"/>
      <c r="AY34" s="49">
        <f t="shared" si="28"/>
        <v>0</v>
      </c>
      <c r="AZ34" s="50">
        <f t="shared" si="29"/>
        <v>0</v>
      </c>
      <c r="BA34" s="51">
        <f t="shared" si="30"/>
        <v>0</v>
      </c>
    </row>
    <row r="35" spans="1:53" hidden="1">
      <c r="A35" s="32"/>
      <c r="B35" s="61"/>
      <c r="C35" s="33"/>
      <c r="D35" s="34"/>
      <c r="E35" s="35"/>
      <c r="F35" s="36"/>
      <c r="G35" s="73"/>
      <c r="H35" s="72"/>
      <c r="I35" s="74">
        <f>IF(H35=Tablas!$B$5,Tablas!$C$5,VLOOKUP(H35,Tablas!$B$5:$D$40,2,FALSE))</f>
        <v>1</v>
      </c>
      <c r="J35" s="71">
        <f>IF(I35=0,"",VLOOKUP(I35,Tablas!$C$5:$D$40,2,FALSE))</f>
        <v>0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44">
        <f t="shared" si="11"/>
        <v>0</v>
      </c>
      <c r="X35" s="45">
        <f t="shared" si="12"/>
        <v>0</v>
      </c>
      <c r="Y35" s="46" t="s">
        <v>0</v>
      </c>
      <c r="Z35" s="39">
        <v>1</v>
      </c>
      <c r="AA35" s="47">
        <f t="shared" si="13"/>
        <v>0</v>
      </c>
      <c r="AB35" s="39">
        <v>1</v>
      </c>
      <c r="AC35" s="47">
        <f t="shared" si="14"/>
        <v>0</v>
      </c>
      <c r="AD35" s="39">
        <v>1</v>
      </c>
      <c r="AE35" s="47">
        <f t="shared" si="15"/>
        <v>0</v>
      </c>
      <c r="AF35" s="188">
        <f t="shared" si="41"/>
        <v>0</v>
      </c>
      <c r="AG35" s="49">
        <f t="shared" si="16"/>
        <v>0</v>
      </c>
      <c r="AH35" s="50">
        <f t="shared" si="17"/>
        <v>0</v>
      </c>
      <c r="AI35" s="188">
        <f t="shared" si="42"/>
        <v>0</v>
      </c>
      <c r="AJ35" s="49">
        <f t="shared" si="18"/>
        <v>0</v>
      </c>
      <c r="AK35" s="50">
        <f t="shared" si="19"/>
        <v>0</v>
      </c>
      <c r="AL35" s="62">
        <f t="shared" si="43"/>
        <v>0</v>
      </c>
      <c r="AM35" s="49">
        <f t="shared" si="20"/>
        <v>0</v>
      </c>
      <c r="AN35" s="50">
        <f t="shared" si="21"/>
        <v>0</v>
      </c>
      <c r="AO35" s="62"/>
      <c r="AP35" s="49">
        <f t="shared" si="22"/>
        <v>0</v>
      </c>
      <c r="AQ35" s="50">
        <f t="shared" si="23"/>
        <v>0</v>
      </c>
      <c r="AR35" s="62"/>
      <c r="AS35" s="49">
        <f t="shared" si="24"/>
        <v>0</v>
      </c>
      <c r="AT35" s="50">
        <f t="shared" si="25"/>
        <v>0</v>
      </c>
      <c r="AU35" s="62">
        <f t="shared" si="44"/>
        <v>0</v>
      </c>
      <c r="AV35" s="49">
        <f t="shared" si="26"/>
        <v>0</v>
      </c>
      <c r="AW35" s="50">
        <f t="shared" si="27"/>
        <v>0</v>
      </c>
      <c r="AX35" s="62"/>
      <c r="AY35" s="49">
        <f t="shared" si="28"/>
        <v>0</v>
      </c>
      <c r="AZ35" s="50">
        <f t="shared" si="29"/>
        <v>0</v>
      </c>
      <c r="BA35" s="51">
        <f t="shared" si="30"/>
        <v>0</v>
      </c>
    </row>
    <row r="36" spans="1:53" hidden="1">
      <c r="A36" s="32"/>
      <c r="B36" s="61"/>
      <c r="C36" s="33"/>
      <c r="D36" s="34"/>
      <c r="E36" s="35"/>
      <c r="F36" s="36"/>
      <c r="G36" s="73"/>
      <c r="H36" s="72"/>
      <c r="I36" s="74">
        <f>IF(H36=Tablas!$B$5,Tablas!$C$5,VLOOKUP(H36,Tablas!$B$5:$D$40,2,FALSE))</f>
        <v>1</v>
      </c>
      <c r="J36" s="71">
        <f>IF(I36=0,"",VLOOKUP(I36,Tablas!$C$5:$D$40,2,FALSE))</f>
        <v>0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44">
        <f t="shared" si="11"/>
        <v>0</v>
      </c>
      <c r="X36" s="45">
        <f t="shared" si="12"/>
        <v>0</v>
      </c>
      <c r="Y36" s="46" t="s">
        <v>0</v>
      </c>
      <c r="Z36" s="39">
        <v>1</v>
      </c>
      <c r="AA36" s="47">
        <f t="shared" si="13"/>
        <v>0</v>
      </c>
      <c r="AB36" s="39">
        <v>1</v>
      </c>
      <c r="AC36" s="47">
        <f t="shared" si="14"/>
        <v>0</v>
      </c>
      <c r="AD36" s="39">
        <v>1</v>
      </c>
      <c r="AE36" s="47">
        <f t="shared" si="15"/>
        <v>0</v>
      </c>
      <c r="AF36" s="188">
        <f t="shared" si="41"/>
        <v>0</v>
      </c>
      <c r="AG36" s="49">
        <f t="shared" si="16"/>
        <v>0</v>
      </c>
      <c r="AH36" s="50">
        <f t="shared" si="17"/>
        <v>0</v>
      </c>
      <c r="AI36" s="188">
        <f t="shared" si="42"/>
        <v>0</v>
      </c>
      <c r="AJ36" s="49">
        <f t="shared" si="18"/>
        <v>0</v>
      </c>
      <c r="AK36" s="50">
        <f t="shared" si="19"/>
        <v>0</v>
      </c>
      <c r="AL36" s="62">
        <f t="shared" si="43"/>
        <v>0</v>
      </c>
      <c r="AM36" s="49">
        <f t="shared" si="20"/>
        <v>0</v>
      </c>
      <c r="AN36" s="50">
        <f t="shared" si="21"/>
        <v>0</v>
      </c>
      <c r="AO36" s="62"/>
      <c r="AP36" s="49">
        <f t="shared" si="22"/>
        <v>0</v>
      </c>
      <c r="AQ36" s="50">
        <f t="shared" si="23"/>
        <v>0</v>
      </c>
      <c r="AR36" s="62"/>
      <c r="AS36" s="49">
        <f t="shared" si="24"/>
        <v>0</v>
      </c>
      <c r="AT36" s="50">
        <f t="shared" si="25"/>
        <v>0</v>
      </c>
      <c r="AU36" s="62">
        <f t="shared" si="44"/>
        <v>0</v>
      </c>
      <c r="AV36" s="49">
        <f t="shared" si="26"/>
        <v>0</v>
      </c>
      <c r="AW36" s="50">
        <f t="shared" si="27"/>
        <v>0</v>
      </c>
      <c r="AX36" s="62"/>
      <c r="AY36" s="49">
        <f t="shared" si="28"/>
        <v>0</v>
      </c>
      <c r="AZ36" s="50">
        <f t="shared" si="29"/>
        <v>0</v>
      </c>
      <c r="BA36" s="51">
        <f t="shared" si="30"/>
        <v>0</v>
      </c>
    </row>
    <row r="37" spans="1:53" hidden="1">
      <c r="A37" s="32"/>
      <c r="B37" s="61"/>
      <c r="C37" s="33"/>
      <c r="D37" s="34"/>
      <c r="E37" s="35"/>
      <c r="F37" s="36"/>
      <c r="G37" s="73"/>
      <c r="H37" s="72"/>
      <c r="I37" s="74">
        <f>IF(H37=Tablas!$B$5,Tablas!$C$5,VLOOKUP(H37,Tablas!$B$5:$D$40,2,FALSE))</f>
        <v>1</v>
      </c>
      <c r="J37" s="71">
        <f>IF(I37=0,"",VLOOKUP(I37,Tablas!$C$5:$D$40,2,FALSE))</f>
        <v>0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44">
        <f t="shared" si="11"/>
        <v>0</v>
      </c>
      <c r="X37" s="45">
        <f t="shared" si="12"/>
        <v>0</v>
      </c>
      <c r="Y37" s="46" t="s">
        <v>0</v>
      </c>
      <c r="Z37" s="39">
        <v>1</v>
      </c>
      <c r="AA37" s="47">
        <f t="shared" si="13"/>
        <v>0</v>
      </c>
      <c r="AB37" s="39">
        <v>1</v>
      </c>
      <c r="AC37" s="47">
        <f t="shared" si="14"/>
        <v>0</v>
      </c>
      <c r="AD37" s="39">
        <v>1</v>
      </c>
      <c r="AE37" s="47">
        <f t="shared" si="15"/>
        <v>0</v>
      </c>
      <c r="AF37" s="188">
        <f t="shared" si="41"/>
        <v>0</v>
      </c>
      <c r="AG37" s="49">
        <f t="shared" si="16"/>
        <v>0</v>
      </c>
      <c r="AH37" s="50">
        <f t="shared" si="17"/>
        <v>0</v>
      </c>
      <c r="AI37" s="188">
        <f t="shared" si="42"/>
        <v>0</v>
      </c>
      <c r="AJ37" s="49">
        <f t="shared" si="18"/>
        <v>0</v>
      </c>
      <c r="AK37" s="50">
        <f t="shared" si="19"/>
        <v>0</v>
      </c>
      <c r="AL37" s="62">
        <f t="shared" si="43"/>
        <v>0</v>
      </c>
      <c r="AM37" s="49">
        <f t="shared" si="20"/>
        <v>0</v>
      </c>
      <c r="AN37" s="50">
        <f t="shared" si="21"/>
        <v>0</v>
      </c>
      <c r="AO37" s="62"/>
      <c r="AP37" s="49">
        <f t="shared" si="22"/>
        <v>0</v>
      </c>
      <c r="AQ37" s="50">
        <f t="shared" si="23"/>
        <v>0</v>
      </c>
      <c r="AR37" s="62"/>
      <c r="AS37" s="49">
        <f t="shared" si="24"/>
        <v>0</v>
      </c>
      <c r="AT37" s="50">
        <f t="shared" si="25"/>
        <v>0</v>
      </c>
      <c r="AU37" s="62">
        <f t="shared" si="44"/>
        <v>0</v>
      </c>
      <c r="AV37" s="49">
        <f t="shared" si="26"/>
        <v>0</v>
      </c>
      <c r="AW37" s="50">
        <f t="shared" si="27"/>
        <v>0</v>
      </c>
      <c r="AX37" s="62"/>
      <c r="AY37" s="49">
        <f t="shared" si="28"/>
        <v>0</v>
      </c>
      <c r="AZ37" s="50">
        <f t="shared" si="29"/>
        <v>0</v>
      </c>
      <c r="BA37" s="51">
        <f t="shared" si="30"/>
        <v>0</v>
      </c>
    </row>
    <row r="38" spans="1:53" hidden="1">
      <c r="A38" s="32"/>
      <c r="B38" s="61"/>
      <c r="C38" s="33"/>
      <c r="D38" s="34"/>
      <c r="E38" s="35"/>
      <c r="F38" s="36"/>
      <c r="G38" s="73"/>
      <c r="H38" s="72"/>
      <c r="I38" s="74">
        <f>IF(H38=Tablas!$B$5,Tablas!$C$5,VLOOKUP(H38,Tablas!$B$5:$D$40,2,FALSE))</f>
        <v>1</v>
      </c>
      <c r="J38" s="71">
        <f>IF(I38=0,"",VLOOKUP(I38,Tablas!$C$5:$D$40,2,FALSE))</f>
        <v>0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44">
        <f t="shared" si="11"/>
        <v>0</v>
      </c>
      <c r="X38" s="45">
        <f t="shared" si="12"/>
        <v>0</v>
      </c>
      <c r="Y38" s="46" t="s">
        <v>0</v>
      </c>
      <c r="Z38" s="39">
        <v>1</v>
      </c>
      <c r="AA38" s="47">
        <f t="shared" si="13"/>
        <v>0</v>
      </c>
      <c r="AB38" s="39">
        <v>1</v>
      </c>
      <c r="AC38" s="47">
        <f t="shared" si="14"/>
        <v>0</v>
      </c>
      <c r="AD38" s="39">
        <v>1</v>
      </c>
      <c r="AE38" s="47">
        <f t="shared" si="15"/>
        <v>0</v>
      </c>
      <c r="AF38" s="188">
        <f t="shared" si="41"/>
        <v>0</v>
      </c>
      <c r="AG38" s="49">
        <f t="shared" si="16"/>
        <v>0</v>
      </c>
      <c r="AH38" s="50">
        <f t="shared" si="17"/>
        <v>0</v>
      </c>
      <c r="AI38" s="188">
        <f t="shared" si="42"/>
        <v>0</v>
      </c>
      <c r="AJ38" s="49">
        <f t="shared" si="18"/>
        <v>0</v>
      </c>
      <c r="AK38" s="50">
        <f t="shared" si="19"/>
        <v>0</v>
      </c>
      <c r="AL38" s="62">
        <f t="shared" si="43"/>
        <v>0</v>
      </c>
      <c r="AM38" s="49">
        <f t="shared" si="20"/>
        <v>0</v>
      </c>
      <c r="AN38" s="50">
        <f t="shared" si="21"/>
        <v>0</v>
      </c>
      <c r="AO38" s="62"/>
      <c r="AP38" s="49">
        <f t="shared" si="22"/>
        <v>0</v>
      </c>
      <c r="AQ38" s="50">
        <f t="shared" si="23"/>
        <v>0</v>
      </c>
      <c r="AR38" s="62"/>
      <c r="AS38" s="49">
        <f t="shared" si="24"/>
        <v>0</v>
      </c>
      <c r="AT38" s="50">
        <f t="shared" si="25"/>
        <v>0</v>
      </c>
      <c r="AU38" s="62">
        <f t="shared" si="44"/>
        <v>0</v>
      </c>
      <c r="AV38" s="49">
        <f t="shared" si="26"/>
        <v>0</v>
      </c>
      <c r="AW38" s="50">
        <f t="shared" si="27"/>
        <v>0</v>
      </c>
      <c r="AX38" s="62"/>
      <c r="AY38" s="49">
        <f t="shared" si="28"/>
        <v>0</v>
      </c>
      <c r="AZ38" s="50">
        <f t="shared" si="29"/>
        <v>0</v>
      </c>
      <c r="BA38" s="51">
        <f t="shared" si="30"/>
        <v>0</v>
      </c>
    </row>
    <row r="39" spans="1:53" hidden="1">
      <c r="A39" s="32"/>
      <c r="B39" s="61"/>
      <c r="C39" s="33"/>
      <c r="D39" s="34"/>
      <c r="E39" s="35"/>
      <c r="F39" s="36"/>
      <c r="G39" s="73"/>
      <c r="H39" s="72"/>
      <c r="I39" s="74">
        <f>IF(H39=Tablas!$B$5,Tablas!$C$5,VLOOKUP(H39,Tablas!$B$5:$D$40,2,FALSE))</f>
        <v>1</v>
      </c>
      <c r="J39" s="71">
        <f>IF(I39=0,"",VLOOKUP(I39,Tablas!$C$5:$D$40,2,FALSE))</f>
        <v>0</v>
      </c>
      <c r="K39" s="37" t="str">
        <f t="shared" ref="K39:K47" si="45">IF(G39=0,"0",F39/G39)</f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ref="U39:U47" si="46">SUM(+L39+M39+N39+O39+P39+R39+T39)</f>
        <v>0</v>
      </c>
      <c r="V39" s="43">
        <f t="shared" ref="V39:V47" si="47">+U39*4.345</f>
        <v>0</v>
      </c>
      <c r="W39" s="44">
        <f t="shared" ref="W39:W47" si="48">IF(V39="","",$W$4*V39)</f>
        <v>0</v>
      </c>
      <c r="X39" s="45">
        <f t="shared" ref="X39:X47" si="49">ROUND(J39/4.3452380952381,1)</f>
        <v>0</v>
      </c>
      <c r="Y39" s="46" t="s">
        <v>0</v>
      </c>
      <c r="Z39" s="39">
        <v>1</v>
      </c>
      <c r="AA39" s="47">
        <f t="shared" ref="AA39:AA47" si="50">+IF($Y39="M",$U39,IF($Y39="MT",$U39/2,IF(Y39="MN",$U39/2,IF($Y39="MTN",$U39/3,0))))*Z39</f>
        <v>0</v>
      </c>
      <c r="AB39" s="39">
        <v>1</v>
      </c>
      <c r="AC39" s="47">
        <f t="shared" ref="AC39:AC47" si="51">+IF($Y39="T",$U39,IF($Y39="MT",$U39/2,IF($Y39="TN",$U39/2,IF($Y39="MTN",$U39/3,0))))*AB39</f>
        <v>0</v>
      </c>
      <c r="AD39" s="39">
        <v>1</v>
      </c>
      <c r="AE39" s="47">
        <f t="shared" ref="AE39:AE47" si="52">+IF($Y39="N",$U39,IF($Y39="MN",$U39/2,IF($Y39="TN",$U39/2,IF($Y39="MTN",$U39/3,0))))*AD39</f>
        <v>0</v>
      </c>
      <c r="AF39" s="188">
        <f t="shared" si="41"/>
        <v>0</v>
      </c>
      <c r="AG39" s="49">
        <f t="shared" si="16"/>
        <v>0</v>
      </c>
      <c r="AH39" s="50">
        <f t="shared" si="17"/>
        <v>0</v>
      </c>
      <c r="AI39" s="188">
        <f t="shared" si="42"/>
        <v>0</v>
      </c>
      <c r="AJ39" s="49">
        <f t="shared" si="18"/>
        <v>0</v>
      </c>
      <c r="AK39" s="50">
        <f t="shared" si="19"/>
        <v>0</v>
      </c>
      <c r="AL39" s="62">
        <f t="shared" si="43"/>
        <v>0</v>
      </c>
      <c r="AM39" s="49">
        <f t="shared" si="20"/>
        <v>0</v>
      </c>
      <c r="AN39" s="50">
        <f t="shared" si="21"/>
        <v>0</v>
      </c>
      <c r="AO39" s="62"/>
      <c r="AP39" s="49">
        <f t="shared" si="22"/>
        <v>0</v>
      </c>
      <c r="AQ39" s="50">
        <f t="shared" si="23"/>
        <v>0</v>
      </c>
      <c r="AR39" s="62"/>
      <c r="AS39" s="49">
        <f t="shared" si="24"/>
        <v>0</v>
      </c>
      <c r="AT39" s="50">
        <f t="shared" si="25"/>
        <v>0</v>
      </c>
      <c r="AU39" s="62">
        <f t="shared" si="44"/>
        <v>0</v>
      </c>
      <c r="AV39" s="49">
        <f t="shared" si="26"/>
        <v>0</v>
      </c>
      <c r="AW39" s="50">
        <f t="shared" si="27"/>
        <v>0</v>
      </c>
      <c r="AX39" s="62"/>
      <c r="AY39" s="49">
        <f t="shared" si="28"/>
        <v>0</v>
      </c>
      <c r="AZ39" s="50">
        <f t="shared" si="29"/>
        <v>0</v>
      </c>
      <c r="BA39" s="51">
        <f t="shared" ref="BA39:BA47" si="53">+AH39+AK39+AN39+AQ39+AT39+AW39+AZ39</f>
        <v>0</v>
      </c>
    </row>
    <row r="40" spans="1:53" hidden="1">
      <c r="A40" s="32"/>
      <c r="B40" s="61"/>
      <c r="C40" s="33"/>
      <c r="D40" s="34"/>
      <c r="E40" s="35"/>
      <c r="F40" s="36"/>
      <c r="G40" s="73"/>
      <c r="H40" s="72"/>
      <c r="I40" s="74">
        <f>IF(H40=Tablas!$B$5,Tablas!$C$5,VLOOKUP(H40,Tablas!$B$5:$D$40,2,FALSE))</f>
        <v>1</v>
      </c>
      <c r="J40" s="71">
        <f>IF(I40=0,"",VLOOKUP(I40,Tablas!$C$5:$D$40,2,FALSE))</f>
        <v>0</v>
      </c>
      <c r="K40" s="37" t="str">
        <f t="shared" si="45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46"/>
        <v>0</v>
      </c>
      <c r="V40" s="43">
        <f t="shared" si="47"/>
        <v>0</v>
      </c>
      <c r="W40" s="44">
        <f t="shared" si="48"/>
        <v>0</v>
      </c>
      <c r="X40" s="45">
        <f t="shared" si="49"/>
        <v>0</v>
      </c>
      <c r="Y40" s="46" t="s">
        <v>0</v>
      </c>
      <c r="Z40" s="39">
        <v>1</v>
      </c>
      <c r="AA40" s="47">
        <f t="shared" si="50"/>
        <v>0</v>
      </c>
      <c r="AB40" s="39">
        <v>1</v>
      </c>
      <c r="AC40" s="47">
        <f t="shared" si="51"/>
        <v>0</v>
      </c>
      <c r="AD40" s="39">
        <v>1</v>
      </c>
      <c r="AE40" s="47">
        <f t="shared" si="52"/>
        <v>0</v>
      </c>
      <c r="AF40" s="188">
        <f t="shared" ref="AF40:AF57" si="54">+G40*5%</f>
        <v>0</v>
      </c>
      <c r="AG40" s="49">
        <f t="shared" si="16"/>
        <v>0</v>
      </c>
      <c r="AH40" s="50">
        <f t="shared" si="17"/>
        <v>0</v>
      </c>
      <c r="AI40" s="188">
        <f t="shared" si="42"/>
        <v>0</v>
      </c>
      <c r="AJ40" s="49">
        <f t="shared" si="18"/>
        <v>0</v>
      </c>
      <c r="AK40" s="50">
        <f t="shared" si="19"/>
        <v>0</v>
      </c>
      <c r="AL40" s="62">
        <f t="shared" si="43"/>
        <v>0</v>
      </c>
      <c r="AM40" s="49">
        <f t="shared" si="20"/>
        <v>0</v>
      </c>
      <c r="AN40" s="50">
        <f t="shared" si="21"/>
        <v>0</v>
      </c>
      <c r="AO40" s="62"/>
      <c r="AP40" s="49">
        <f t="shared" si="22"/>
        <v>0</v>
      </c>
      <c r="AQ40" s="50">
        <f t="shared" si="23"/>
        <v>0</v>
      </c>
      <c r="AR40" s="62"/>
      <c r="AS40" s="49">
        <f t="shared" si="24"/>
        <v>0</v>
      </c>
      <c r="AT40" s="50">
        <f t="shared" si="25"/>
        <v>0</v>
      </c>
      <c r="AU40" s="62">
        <f t="shared" si="44"/>
        <v>0</v>
      </c>
      <c r="AV40" s="49">
        <f t="shared" si="26"/>
        <v>0</v>
      </c>
      <c r="AW40" s="50">
        <f t="shared" si="27"/>
        <v>0</v>
      </c>
      <c r="AX40" s="62"/>
      <c r="AY40" s="49">
        <f t="shared" si="28"/>
        <v>0</v>
      </c>
      <c r="AZ40" s="50">
        <f t="shared" si="29"/>
        <v>0</v>
      </c>
      <c r="BA40" s="51">
        <f t="shared" si="53"/>
        <v>0</v>
      </c>
    </row>
    <row r="41" spans="1:53" hidden="1">
      <c r="A41" s="32"/>
      <c r="B41" s="61"/>
      <c r="C41" s="33"/>
      <c r="D41" s="34"/>
      <c r="E41" s="35"/>
      <c r="F41" s="36"/>
      <c r="G41" s="73"/>
      <c r="H41" s="72"/>
      <c r="I41" s="74">
        <f>IF(H41=Tablas!$B$5,Tablas!$C$5,VLOOKUP(H41,Tablas!$B$5:$D$40,2,FALSE))</f>
        <v>1</v>
      </c>
      <c r="J41" s="71">
        <f>IF(I41=0,"",VLOOKUP(I41,Tablas!$C$5:$D$40,2,FALSE))</f>
        <v>0</v>
      </c>
      <c r="K41" s="37" t="str">
        <f t="shared" si="45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46"/>
        <v>0</v>
      </c>
      <c r="V41" s="43">
        <f t="shared" si="47"/>
        <v>0</v>
      </c>
      <c r="W41" s="44">
        <f t="shared" si="48"/>
        <v>0</v>
      </c>
      <c r="X41" s="45">
        <f t="shared" si="49"/>
        <v>0</v>
      </c>
      <c r="Y41" s="46" t="s">
        <v>0</v>
      </c>
      <c r="Z41" s="39">
        <v>1</v>
      </c>
      <c r="AA41" s="47">
        <f t="shared" si="50"/>
        <v>0</v>
      </c>
      <c r="AB41" s="39">
        <v>1</v>
      </c>
      <c r="AC41" s="47">
        <f t="shared" si="51"/>
        <v>0</v>
      </c>
      <c r="AD41" s="39">
        <v>1</v>
      </c>
      <c r="AE41" s="47">
        <f t="shared" si="52"/>
        <v>0</v>
      </c>
      <c r="AF41" s="188">
        <f t="shared" si="54"/>
        <v>0</v>
      </c>
      <c r="AG41" s="49">
        <f t="shared" si="16"/>
        <v>0</v>
      </c>
      <c r="AH41" s="50">
        <f t="shared" si="17"/>
        <v>0</v>
      </c>
      <c r="AI41" s="188">
        <f t="shared" si="42"/>
        <v>0</v>
      </c>
      <c r="AJ41" s="49">
        <f t="shared" si="18"/>
        <v>0</v>
      </c>
      <c r="AK41" s="50">
        <f t="shared" si="19"/>
        <v>0</v>
      </c>
      <c r="AL41" s="62">
        <f t="shared" si="43"/>
        <v>0</v>
      </c>
      <c r="AM41" s="49">
        <f t="shared" si="20"/>
        <v>0</v>
      </c>
      <c r="AN41" s="50">
        <f t="shared" si="21"/>
        <v>0</v>
      </c>
      <c r="AO41" s="62"/>
      <c r="AP41" s="49">
        <f t="shared" si="22"/>
        <v>0</v>
      </c>
      <c r="AQ41" s="50">
        <f t="shared" si="23"/>
        <v>0</v>
      </c>
      <c r="AR41" s="62"/>
      <c r="AS41" s="49">
        <f t="shared" si="24"/>
        <v>0</v>
      </c>
      <c r="AT41" s="50">
        <f t="shared" si="25"/>
        <v>0</v>
      </c>
      <c r="AU41" s="62">
        <f t="shared" si="44"/>
        <v>0</v>
      </c>
      <c r="AV41" s="49">
        <f t="shared" si="26"/>
        <v>0</v>
      </c>
      <c r="AW41" s="50">
        <f t="shared" si="27"/>
        <v>0</v>
      </c>
      <c r="AX41" s="62"/>
      <c r="AY41" s="49">
        <f t="shared" si="28"/>
        <v>0</v>
      </c>
      <c r="AZ41" s="50">
        <f t="shared" si="29"/>
        <v>0</v>
      </c>
      <c r="BA41" s="51">
        <f t="shared" si="53"/>
        <v>0</v>
      </c>
    </row>
    <row r="42" spans="1:53" hidden="1">
      <c r="A42" s="32"/>
      <c r="B42" s="61"/>
      <c r="C42" s="33"/>
      <c r="D42" s="34"/>
      <c r="E42" s="35"/>
      <c r="F42" s="36"/>
      <c r="G42" s="73"/>
      <c r="H42" s="72"/>
      <c r="I42" s="74">
        <f>IF(H42=Tablas!$B$5,Tablas!$C$5,VLOOKUP(H42,Tablas!$B$5:$D$40,2,FALSE))</f>
        <v>1</v>
      </c>
      <c r="J42" s="71">
        <f>IF(I42=0,"",VLOOKUP(I42,Tablas!$C$5:$D$40,2,FALSE))</f>
        <v>0</v>
      </c>
      <c r="K42" s="37" t="str">
        <f t="shared" si="45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46"/>
        <v>0</v>
      </c>
      <c r="V42" s="43">
        <f t="shared" si="47"/>
        <v>0</v>
      </c>
      <c r="W42" s="44">
        <f t="shared" si="48"/>
        <v>0</v>
      </c>
      <c r="X42" s="45">
        <f t="shared" si="49"/>
        <v>0</v>
      </c>
      <c r="Y42" s="46" t="s">
        <v>0</v>
      </c>
      <c r="Z42" s="39">
        <v>1</v>
      </c>
      <c r="AA42" s="47">
        <f t="shared" si="50"/>
        <v>0</v>
      </c>
      <c r="AB42" s="39">
        <v>1</v>
      </c>
      <c r="AC42" s="47">
        <f t="shared" si="51"/>
        <v>0</v>
      </c>
      <c r="AD42" s="39">
        <v>1</v>
      </c>
      <c r="AE42" s="47">
        <f t="shared" si="52"/>
        <v>0</v>
      </c>
      <c r="AF42" s="188">
        <f t="shared" si="54"/>
        <v>0</v>
      </c>
      <c r="AG42" s="49">
        <f t="shared" si="16"/>
        <v>0</v>
      </c>
      <c r="AH42" s="50">
        <f t="shared" si="17"/>
        <v>0</v>
      </c>
      <c r="AI42" s="188">
        <f t="shared" si="42"/>
        <v>0</v>
      </c>
      <c r="AJ42" s="49">
        <f t="shared" si="18"/>
        <v>0</v>
      </c>
      <c r="AK42" s="50">
        <f t="shared" si="19"/>
        <v>0</v>
      </c>
      <c r="AL42" s="62">
        <f t="shared" si="43"/>
        <v>0</v>
      </c>
      <c r="AM42" s="49">
        <f t="shared" si="20"/>
        <v>0</v>
      </c>
      <c r="AN42" s="50">
        <f t="shared" si="21"/>
        <v>0</v>
      </c>
      <c r="AO42" s="62"/>
      <c r="AP42" s="49">
        <f t="shared" si="22"/>
        <v>0</v>
      </c>
      <c r="AQ42" s="50">
        <f t="shared" si="23"/>
        <v>0</v>
      </c>
      <c r="AR42" s="62"/>
      <c r="AS42" s="49">
        <f t="shared" si="24"/>
        <v>0</v>
      </c>
      <c r="AT42" s="50">
        <f t="shared" si="25"/>
        <v>0</v>
      </c>
      <c r="AU42" s="62">
        <f t="shared" si="44"/>
        <v>0</v>
      </c>
      <c r="AV42" s="49">
        <f t="shared" si="26"/>
        <v>0</v>
      </c>
      <c r="AW42" s="50">
        <f t="shared" si="27"/>
        <v>0</v>
      </c>
      <c r="AX42" s="62"/>
      <c r="AY42" s="49">
        <f t="shared" si="28"/>
        <v>0</v>
      </c>
      <c r="AZ42" s="50">
        <f t="shared" si="29"/>
        <v>0</v>
      </c>
      <c r="BA42" s="51">
        <f t="shared" si="53"/>
        <v>0</v>
      </c>
    </row>
    <row r="43" spans="1:53" hidden="1">
      <c r="A43" s="32"/>
      <c r="B43" s="61"/>
      <c r="C43" s="33"/>
      <c r="D43" s="34"/>
      <c r="E43" s="35"/>
      <c r="F43" s="36"/>
      <c r="G43" s="73"/>
      <c r="H43" s="72"/>
      <c r="I43" s="74">
        <f>IF(H43=Tablas!$B$5,Tablas!$C$5,VLOOKUP(H43,Tablas!$B$5:$D$40,2,FALSE))</f>
        <v>1</v>
      </c>
      <c r="J43" s="71">
        <f>IF(I43=0,"",VLOOKUP(I43,Tablas!$C$5:$D$40,2,FALSE))</f>
        <v>0</v>
      </c>
      <c r="K43" s="37" t="str">
        <f t="shared" si="45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46"/>
        <v>0</v>
      </c>
      <c r="V43" s="43">
        <f t="shared" si="47"/>
        <v>0</v>
      </c>
      <c r="W43" s="44">
        <f t="shared" si="48"/>
        <v>0</v>
      </c>
      <c r="X43" s="45">
        <f t="shared" si="49"/>
        <v>0</v>
      </c>
      <c r="Y43" s="46" t="s">
        <v>0</v>
      </c>
      <c r="Z43" s="39">
        <v>1</v>
      </c>
      <c r="AA43" s="47">
        <f t="shared" si="50"/>
        <v>0</v>
      </c>
      <c r="AB43" s="39">
        <v>1</v>
      </c>
      <c r="AC43" s="47">
        <f t="shared" si="51"/>
        <v>0</v>
      </c>
      <c r="AD43" s="39">
        <v>1</v>
      </c>
      <c r="AE43" s="47">
        <f t="shared" si="52"/>
        <v>0</v>
      </c>
      <c r="AF43" s="188">
        <f t="shared" si="54"/>
        <v>0</v>
      </c>
      <c r="AG43" s="49">
        <f t="shared" si="16"/>
        <v>0</v>
      </c>
      <c r="AH43" s="50">
        <f t="shared" si="17"/>
        <v>0</v>
      </c>
      <c r="AI43" s="188">
        <f t="shared" si="42"/>
        <v>0</v>
      </c>
      <c r="AJ43" s="49">
        <f t="shared" si="18"/>
        <v>0</v>
      </c>
      <c r="AK43" s="50">
        <f t="shared" si="19"/>
        <v>0</v>
      </c>
      <c r="AL43" s="62">
        <f t="shared" si="43"/>
        <v>0</v>
      </c>
      <c r="AM43" s="49">
        <f t="shared" si="20"/>
        <v>0</v>
      </c>
      <c r="AN43" s="50">
        <f t="shared" si="21"/>
        <v>0</v>
      </c>
      <c r="AO43" s="62"/>
      <c r="AP43" s="49">
        <f t="shared" si="22"/>
        <v>0</v>
      </c>
      <c r="AQ43" s="50">
        <f t="shared" si="23"/>
        <v>0</v>
      </c>
      <c r="AR43" s="62"/>
      <c r="AS43" s="49">
        <f t="shared" si="24"/>
        <v>0</v>
      </c>
      <c r="AT43" s="50">
        <f t="shared" si="25"/>
        <v>0</v>
      </c>
      <c r="AU43" s="62">
        <f t="shared" si="44"/>
        <v>0</v>
      </c>
      <c r="AV43" s="49">
        <f t="shared" si="26"/>
        <v>0</v>
      </c>
      <c r="AW43" s="50">
        <f t="shared" si="27"/>
        <v>0</v>
      </c>
      <c r="AX43" s="62"/>
      <c r="AY43" s="49">
        <f t="shared" si="28"/>
        <v>0</v>
      </c>
      <c r="AZ43" s="50">
        <f t="shared" si="29"/>
        <v>0</v>
      </c>
      <c r="BA43" s="51">
        <f t="shared" si="53"/>
        <v>0</v>
      </c>
    </row>
    <row r="44" spans="1:53" hidden="1">
      <c r="A44" s="32"/>
      <c r="B44" s="61"/>
      <c r="C44" s="33"/>
      <c r="D44" s="34"/>
      <c r="E44" s="35"/>
      <c r="F44" s="36"/>
      <c r="G44" s="73"/>
      <c r="H44" s="72"/>
      <c r="I44" s="74">
        <f>IF(H44=Tablas!$B$5,Tablas!$C$5,VLOOKUP(H44,Tablas!$B$5:$D$40,2,FALSE))</f>
        <v>1</v>
      </c>
      <c r="J44" s="71">
        <f>IF(I44=0,"",VLOOKUP(I44,Tablas!$C$5:$D$40,2,FALSE))</f>
        <v>0</v>
      </c>
      <c r="K44" s="37" t="str">
        <f t="shared" si="45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46"/>
        <v>0</v>
      </c>
      <c r="V44" s="43">
        <f t="shared" si="47"/>
        <v>0</v>
      </c>
      <c r="W44" s="44">
        <f t="shared" si="48"/>
        <v>0</v>
      </c>
      <c r="X44" s="45">
        <f t="shared" si="49"/>
        <v>0</v>
      </c>
      <c r="Y44" s="46" t="s">
        <v>0</v>
      </c>
      <c r="Z44" s="39">
        <v>1</v>
      </c>
      <c r="AA44" s="47">
        <f t="shared" si="50"/>
        <v>0</v>
      </c>
      <c r="AB44" s="39">
        <v>1</v>
      </c>
      <c r="AC44" s="47">
        <f t="shared" si="51"/>
        <v>0</v>
      </c>
      <c r="AD44" s="39">
        <v>1</v>
      </c>
      <c r="AE44" s="47">
        <f t="shared" si="52"/>
        <v>0</v>
      </c>
      <c r="AF44" s="188">
        <f t="shared" si="54"/>
        <v>0</v>
      </c>
      <c r="AG44" s="49">
        <f t="shared" si="16"/>
        <v>0</v>
      </c>
      <c r="AH44" s="50">
        <f t="shared" si="17"/>
        <v>0</v>
      </c>
      <c r="AI44" s="188">
        <f t="shared" si="42"/>
        <v>0</v>
      </c>
      <c r="AJ44" s="49">
        <f t="shared" si="18"/>
        <v>0</v>
      </c>
      <c r="AK44" s="50">
        <f t="shared" si="19"/>
        <v>0</v>
      </c>
      <c r="AL44" s="62">
        <f t="shared" si="43"/>
        <v>0</v>
      </c>
      <c r="AM44" s="49">
        <f t="shared" si="20"/>
        <v>0</v>
      </c>
      <c r="AN44" s="50">
        <f t="shared" si="21"/>
        <v>0</v>
      </c>
      <c r="AO44" s="62"/>
      <c r="AP44" s="49">
        <f t="shared" si="22"/>
        <v>0</v>
      </c>
      <c r="AQ44" s="50">
        <f t="shared" si="23"/>
        <v>0</v>
      </c>
      <c r="AR44" s="62"/>
      <c r="AS44" s="49">
        <f t="shared" si="24"/>
        <v>0</v>
      </c>
      <c r="AT44" s="50">
        <f t="shared" si="25"/>
        <v>0</v>
      </c>
      <c r="AU44" s="62">
        <f t="shared" si="44"/>
        <v>0</v>
      </c>
      <c r="AV44" s="49">
        <f t="shared" si="26"/>
        <v>0</v>
      </c>
      <c r="AW44" s="50">
        <f t="shared" si="27"/>
        <v>0</v>
      </c>
      <c r="AX44" s="62"/>
      <c r="AY44" s="49">
        <f t="shared" si="28"/>
        <v>0</v>
      </c>
      <c r="AZ44" s="50">
        <f t="shared" si="29"/>
        <v>0</v>
      </c>
      <c r="BA44" s="51">
        <f t="shared" si="53"/>
        <v>0</v>
      </c>
    </row>
    <row r="45" spans="1:53" hidden="1">
      <c r="A45" s="32"/>
      <c r="B45" s="61"/>
      <c r="C45" s="33"/>
      <c r="D45" s="34"/>
      <c r="E45" s="35"/>
      <c r="F45" s="36"/>
      <c r="G45" s="73"/>
      <c r="H45" s="72"/>
      <c r="I45" s="74">
        <f>IF(H45=Tablas!$B$5,Tablas!$C$5,VLOOKUP(H45,Tablas!$B$5:$D$40,2,FALSE))</f>
        <v>1</v>
      </c>
      <c r="J45" s="71">
        <f>IF(I45=0,"",VLOOKUP(I45,Tablas!$C$5:$D$40,2,FALSE))</f>
        <v>0</v>
      </c>
      <c r="K45" s="37" t="str">
        <f t="shared" si="45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46"/>
        <v>0</v>
      </c>
      <c r="V45" s="43">
        <f t="shared" si="47"/>
        <v>0</v>
      </c>
      <c r="W45" s="44">
        <f t="shared" si="48"/>
        <v>0</v>
      </c>
      <c r="X45" s="45">
        <f t="shared" si="49"/>
        <v>0</v>
      </c>
      <c r="Y45" s="46" t="s">
        <v>0</v>
      </c>
      <c r="Z45" s="39">
        <v>1</v>
      </c>
      <c r="AA45" s="47">
        <f t="shared" si="50"/>
        <v>0</v>
      </c>
      <c r="AB45" s="39">
        <v>1</v>
      </c>
      <c r="AC45" s="47">
        <f t="shared" si="51"/>
        <v>0</v>
      </c>
      <c r="AD45" s="39">
        <v>1</v>
      </c>
      <c r="AE45" s="47">
        <f t="shared" si="52"/>
        <v>0</v>
      </c>
      <c r="AF45" s="188">
        <f t="shared" si="54"/>
        <v>0</v>
      </c>
      <c r="AG45" s="49">
        <f t="shared" si="16"/>
        <v>0</v>
      </c>
      <c r="AH45" s="50">
        <f t="shared" si="17"/>
        <v>0</v>
      </c>
      <c r="AI45" s="188">
        <f t="shared" si="42"/>
        <v>0</v>
      </c>
      <c r="AJ45" s="49">
        <f t="shared" si="18"/>
        <v>0</v>
      </c>
      <c r="AK45" s="50">
        <f t="shared" si="19"/>
        <v>0</v>
      </c>
      <c r="AL45" s="62">
        <f t="shared" si="43"/>
        <v>0</v>
      </c>
      <c r="AM45" s="49">
        <f t="shared" si="20"/>
        <v>0</v>
      </c>
      <c r="AN45" s="50">
        <f t="shared" si="21"/>
        <v>0</v>
      </c>
      <c r="AO45" s="62"/>
      <c r="AP45" s="49">
        <f t="shared" si="22"/>
        <v>0</v>
      </c>
      <c r="AQ45" s="50">
        <f t="shared" si="23"/>
        <v>0</v>
      </c>
      <c r="AR45" s="62"/>
      <c r="AS45" s="49">
        <f t="shared" si="24"/>
        <v>0</v>
      </c>
      <c r="AT45" s="50">
        <f t="shared" si="25"/>
        <v>0</v>
      </c>
      <c r="AU45" s="62">
        <f t="shared" si="44"/>
        <v>0</v>
      </c>
      <c r="AV45" s="49">
        <f t="shared" si="26"/>
        <v>0</v>
      </c>
      <c r="AW45" s="50">
        <f t="shared" si="27"/>
        <v>0</v>
      </c>
      <c r="AX45" s="62"/>
      <c r="AY45" s="49">
        <f t="shared" si="28"/>
        <v>0</v>
      </c>
      <c r="AZ45" s="50">
        <f t="shared" si="29"/>
        <v>0</v>
      </c>
      <c r="BA45" s="51">
        <f t="shared" si="53"/>
        <v>0</v>
      </c>
    </row>
    <row r="46" spans="1:53" hidden="1">
      <c r="A46" s="32"/>
      <c r="B46" s="61"/>
      <c r="C46" s="33"/>
      <c r="D46" s="34"/>
      <c r="E46" s="35"/>
      <c r="F46" s="36"/>
      <c r="G46" s="73"/>
      <c r="H46" s="72"/>
      <c r="I46" s="74">
        <f>IF(H46=Tablas!$B$5,Tablas!$C$5,VLOOKUP(H46,Tablas!$B$5:$D$40,2,FALSE))</f>
        <v>1</v>
      </c>
      <c r="J46" s="71">
        <f>IF(I46=0,"",VLOOKUP(I46,Tablas!$C$5:$D$40,2,FALSE))</f>
        <v>0</v>
      </c>
      <c r="K46" s="37" t="str">
        <f t="shared" si="45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46"/>
        <v>0</v>
      </c>
      <c r="V46" s="43">
        <f t="shared" si="47"/>
        <v>0</v>
      </c>
      <c r="W46" s="44">
        <f t="shared" si="48"/>
        <v>0</v>
      </c>
      <c r="X46" s="45">
        <f t="shared" si="49"/>
        <v>0</v>
      </c>
      <c r="Y46" s="46" t="s">
        <v>0</v>
      </c>
      <c r="Z46" s="39">
        <v>1</v>
      </c>
      <c r="AA46" s="47">
        <f t="shared" si="50"/>
        <v>0</v>
      </c>
      <c r="AB46" s="39">
        <v>1</v>
      </c>
      <c r="AC46" s="47">
        <f t="shared" si="51"/>
        <v>0</v>
      </c>
      <c r="AD46" s="39">
        <v>1</v>
      </c>
      <c r="AE46" s="47">
        <f t="shared" si="52"/>
        <v>0</v>
      </c>
      <c r="AF46" s="188">
        <f t="shared" si="54"/>
        <v>0</v>
      </c>
      <c r="AG46" s="49">
        <f t="shared" si="16"/>
        <v>0</v>
      </c>
      <c r="AH46" s="50">
        <f t="shared" si="17"/>
        <v>0</v>
      </c>
      <c r="AI46" s="188">
        <f t="shared" si="42"/>
        <v>0</v>
      </c>
      <c r="AJ46" s="49">
        <f t="shared" si="18"/>
        <v>0</v>
      </c>
      <c r="AK46" s="50">
        <f t="shared" si="19"/>
        <v>0</v>
      </c>
      <c r="AL46" s="62">
        <f t="shared" si="43"/>
        <v>0</v>
      </c>
      <c r="AM46" s="49">
        <f t="shared" si="20"/>
        <v>0</v>
      </c>
      <c r="AN46" s="50">
        <f t="shared" si="21"/>
        <v>0</v>
      </c>
      <c r="AO46" s="62"/>
      <c r="AP46" s="49">
        <f t="shared" si="22"/>
        <v>0</v>
      </c>
      <c r="AQ46" s="50">
        <f t="shared" si="23"/>
        <v>0</v>
      </c>
      <c r="AR46" s="62"/>
      <c r="AS46" s="49">
        <f t="shared" si="24"/>
        <v>0</v>
      </c>
      <c r="AT46" s="50">
        <f t="shared" si="25"/>
        <v>0</v>
      </c>
      <c r="AU46" s="62">
        <f t="shared" si="44"/>
        <v>0</v>
      </c>
      <c r="AV46" s="49">
        <f t="shared" si="26"/>
        <v>0</v>
      </c>
      <c r="AW46" s="50">
        <f t="shared" si="27"/>
        <v>0</v>
      </c>
      <c r="AX46" s="62"/>
      <c r="AY46" s="49">
        <f t="shared" si="28"/>
        <v>0</v>
      </c>
      <c r="AZ46" s="50">
        <f t="shared" si="29"/>
        <v>0</v>
      </c>
      <c r="BA46" s="51">
        <f t="shared" si="53"/>
        <v>0</v>
      </c>
    </row>
    <row r="47" spans="1:53" hidden="1">
      <c r="A47" s="32"/>
      <c r="B47" s="61"/>
      <c r="C47" s="33"/>
      <c r="D47" s="34"/>
      <c r="E47" s="35"/>
      <c r="F47" s="36"/>
      <c r="G47" s="73"/>
      <c r="H47" s="72"/>
      <c r="I47" s="74">
        <f>IF(H47=Tablas!$B$5,Tablas!$C$5,VLOOKUP(H47,Tablas!$B$5:$D$40,2,FALSE))</f>
        <v>1</v>
      </c>
      <c r="J47" s="71">
        <f>IF(I47=0,"",VLOOKUP(I47,Tablas!$C$5:$D$40,2,FALSE))</f>
        <v>0</v>
      </c>
      <c r="K47" s="37" t="str">
        <f t="shared" si="45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46"/>
        <v>0</v>
      </c>
      <c r="V47" s="43">
        <f t="shared" si="47"/>
        <v>0</v>
      </c>
      <c r="W47" s="44">
        <f t="shared" si="48"/>
        <v>0</v>
      </c>
      <c r="X47" s="45">
        <f t="shared" si="49"/>
        <v>0</v>
      </c>
      <c r="Y47" s="46" t="s">
        <v>0</v>
      </c>
      <c r="Z47" s="39">
        <v>1</v>
      </c>
      <c r="AA47" s="47">
        <f t="shared" si="50"/>
        <v>0</v>
      </c>
      <c r="AB47" s="39">
        <v>1</v>
      </c>
      <c r="AC47" s="47">
        <f t="shared" si="51"/>
        <v>0</v>
      </c>
      <c r="AD47" s="39">
        <v>1</v>
      </c>
      <c r="AE47" s="47">
        <f t="shared" si="52"/>
        <v>0</v>
      </c>
      <c r="AF47" s="188">
        <f t="shared" si="54"/>
        <v>0</v>
      </c>
      <c r="AG47" s="49">
        <f t="shared" si="16"/>
        <v>0</v>
      </c>
      <c r="AH47" s="50">
        <f t="shared" si="17"/>
        <v>0</v>
      </c>
      <c r="AI47" s="188">
        <f t="shared" si="42"/>
        <v>0</v>
      </c>
      <c r="AJ47" s="49">
        <f t="shared" si="18"/>
        <v>0</v>
      </c>
      <c r="AK47" s="50">
        <f t="shared" si="19"/>
        <v>0</v>
      </c>
      <c r="AL47" s="62">
        <f t="shared" si="43"/>
        <v>0</v>
      </c>
      <c r="AM47" s="49">
        <f t="shared" si="20"/>
        <v>0</v>
      </c>
      <c r="AN47" s="50">
        <f t="shared" si="21"/>
        <v>0</v>
      </c>
      <c r="AO47" s="62"/>
      <c r="AP47" s="49">
        <f t="shared" si="22"/>
        <v>0</v>
      </c>
      <c r="AQ47" s="50">
        <f t="shared" si="23"/>
        <v>0</v>
      </c>
      <c r="AR47" s="62"/>
      <c r="AS47" s="49">
        <f t="shared" si="24"/>
        <v>0</v>
      </c>
      <c r="AT47" s="50">
        <f t="shared" si="25"/>
        <v>0</v>
      </c>
      <c r="AU47" s="62">
        <f t="shared" si="44"/>
        <v>0</v>
      </c>
      <c r="AV47" s="49">
        <f t="shared" si="26"/>
        <v>0</v>
      </c>
      <c r="AW47" s="50">
        <f t="shared" si="27"/>
        <v>0</v>
      </c>
      <c r="AX47" s="62"/>
      <c r="AY47" s="49">
        <f t="shared" si="28"/>
        <v>0</v>
      </c>
      <c r="AZ47" s="50">
        <f t="shared" si="29"/>
        <v>0</v>
      </c>
      <c r="BA47" s="51">
        <f t="shared" si="53"/>
        <v>0</v>
      </c>
    </row>
    <row r="48" spans="1:53" hidden="1">
      <c r="A48" s="32"/>
      <c r="B48" s="61"/>
      <c r="C48" s="33"/>
      <c r="D48" s="34"/>
      <c r="E48" s="35"/>
      <c r="F48" s="36"/>
      <c r="G48" s="73"/>
      <c r="H48" s="72"/>
      <c r="I48" s="74">
        <f>IF(H48=Tablas!$B$5,Tablas!$C$5,VLOOKUP(H48,Tablas!$B$5:$D$40,2,FALSE))</f>
        <v>1</v>
      </c>
      <c r="J48" s="71">
        <f>IF(I48=0,"",VLOOKUP(I48,Tablas!$C$5:$D$40,2,FALSE))</f>
        <v>0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44">
        <f t="shared" si="11"/>
        <v>0</v>
      </c>
      <c r="X48" s="45">
        <f t="shared" si="12"/>
        <v>0</v>
      </c>
      <c r="Y48" s="46" t="s">
        <v>0</v>
      </c>
      <c r="Z48" s="39">
        <v>1</v>
      </c>
      <c r="AA48" s="47">
        <f t="shared" si="13"/>
        <v>0</v>
      </c>
      <c r="AB48" s="39">
        <v>1</v>
      </c>
      <c r="AC48" s="47">
        <f t="shared" si="14"/>
        <v>0</v>
      </c>
      <c r="AD48" s="39">
        <v>1</v>
      </c>
      <c r="AE48" s="47">
        <f t="shared" si="15"/>
        <v>0</v>
      </c>
      <c r="AF48" s="188">
        <f t="shared" si="54"/>
        <v>0</v>
      </c>
      <c r="AG48" s="49">
        <f t="shared" si="16"/>
        <v>0</v>
      </c>
      <c r="AH48" s="50">
        <f t="shared" si="17"/>
        <v>0</v>
      </c>
      <c r="AI48" s="188">
        <f t="shared" si="42"/>
        <v>0</v>
      </c>
      <c r="AJ48" s="49">
        <f t="shared" si="18"/>
        <v>0</v>
      </c>
      <c r="AK48" s="50">
        <f t="shared" si="19"/>
        <v>0</v>
      </c>
      <c r="AL48" s="62">
        <f t="shared" si="43"/>
        <v>0</v>
      </c>
      <c r="AM48" s="49">
        <f t="shared" si="20"/>
        <v>0</v>
      </c>
      <c r="AN48" s="50">
        <f t="shared" si="21"/>
        <v>0</v>
      </c>
      <c r="AO48" s="62"/>
      <c r="AP48" s="49">
        <f t="shared" si="22"/>
        <v>0</v>
      </c>
      <c r="AQ48" s="50">
        <f t="shared" si="23"/>
        <v>0</v>
      </c>
      <c r="AR48" s="62"/>
      <c r="AS48" s="49">
        <f t="shared" si="24"/>
        <v>0</v>
      </c>
      <c r="AT48" s="50">
        <f t="shared" si="25"/>
        <v>0</v>
      </c>
      <c r="AU48" s="62">
        <f t="shared" si="44"/>
        <v>0</v>
      </c>
      <c r="AV48" s="49">
        <f t="shared" si="26"/>
        <v>0</v>
      </c>
      <c r="AW48" s="50">
        <f t="shared" si="27"/>
        <v>0</v>
      </c>
      <c r="AX48" s="62"/>
      <c r="AY48" s="49">
        <f t="shared" si="28"/>
        <v>0</v>
      </c>
      <c r="AZ48" s="50">
        <f t="shared" si="29"/>
        <v>0</v>
      </c>
      <c r="BA48" s="51">
        <f t="shared" si="30"/>
        <v>0</v>
      </c>
    </row>
    <row r="49" spans="1:53" hidden="1">
      <c r="A49" s="32"/>
      <c r="B49" s="61"/>
      <c r="C49" s="33"/>
      <c r="D49" s="34"/>
      <c r="E49" s="35"/>
      <c r="F49" s="36"/>
      <c r="G49" s="73"/>
      <c r="H49" s="72"/>
      <c r="I49" s="74">
        <f>IF(H49=Tablas!$B$5,Tablas!$C$5,VLOOKUP(H49,Tablas!$B$5:$D$40,2,FALSE))</f>
        <v>1</v>
      </c>
      <c r="J49" s="71">
        <f>IF(I49=0,"",VLOOKUP(I49,Tablas!$C$5:$D$40,2,FALSE))</f>
        <v>0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44">
        <f t="shared" si="11"/>
        <v>0</v>
      </c>
      <c r="X49" s="45">
        <f t="shared" si="12"/>
        <v>0</v>
      </c>
      <c r="Y49" s="46" t="s">
        <v>0</v>
      </c>
      <c r="Z49" s="39">
        <v>1</v>
      </c>
      <c r="AA49" s="47">
        <f t="shared" si="13"/>
        <v>0</v>
      </c>
      <c r="AB49" s="39">
        <v>1</v>
      </c>
      <c r="AC49" s="47">
        <f t="shared" si="14"/>
        <v>0</v>
      </c>
      <c r="AD49" s="39">
        <v>1</v>
      </c>
      <c r="AE49" s="47">
        <f t="shared" si="15"/>
        <v>0</v>
      </c>
      <c r="AF49" s="188">
        <f t="shared" si="54"/>
        <v>0</v>
      </c>
      <c r="AG49" s="49">
        <f t="shared" si="16"/>
        <v>0</v>
      </c>
      <c r="AH49" s="50">
        <f t="shared" si="17"/>
        <v>0</v>
      </c>
      <c r="AI49" s="188">
        <f t="shared" si="42"/>
        <v>0</v>
      </c>
      <c r="AJ49" s="49">
        <f t="shared" si="18"/>
        <v>0</v>
      </c>
      <c r="AK49" s="50">
        <f t="shared" si="19"/>
        <v>0</v>
      </c>
      <c r="AL49" s="62">
        <f t="shared" si="43"/>
        <v>0</v>
      </c>
      <c r="AM49" s="49">
        <f t="shared" si="20"/>
        <v>0</v>
      </c>
      <c r="AN49" s="50">
        <f t="shared" si="21"/>
        <v>0</v>
      </c>
      <c r="AO49" s="62"/>
      <c r="AP49" s="49">
        <f t="shared" si="22"/>
        <v>0</v>
      </c>
      <c r="AQ49" s="50">
        <f t="shared" si="23"/>
        <v>0</v>
      </c>
      <c r="AR49" s="62"/>
      <c r="AS49" s="49">
        <f t="shared" si="24"/>
        <v>0</v>
      </c>
      <c r="AT49" s="50">
        <f t="shared" si="25"/>
        <v>0</v>
      </c>
      <c r="AU49" s="62">
        <f t="shared" si="44"/>
        <v>0</v>
      </c>
      <c r="AV49" s="49">
        <f t="shared" si="26"/>
        <v>0</v>
      </c>
      <c r="AW49" s="50">
        <f t="shared" si="27"/>
        <v>0</v>
      </c>
      <c r="AX49" s="62"/>
      <c r="AY49" s="49">
        <f t="shared" si="28"/>
        <v>0</v>
      </c>
      <c r="AZ49" s="50">
        <f t="shared" si="29"/>
        <v>0</v>
      </c>
      <c r="BA49" s="51">
        <f t="shared" si="30"/>
        <v>0</v>
      </c>
    </row>
    <row r="50" spans="1:53" hidden="1">
      <c r="A50" s="32"/>
      <c r="B50" s="61"/>
      <c r="C50" s="33"/>
      <c r="D50" s="34"/>
      <c r="E50" s="35"/>
      <c r="F50" s="36"/>
      <c r="G50" s="73"/>
      <c r="H50" s="72"/>
      <c r="I50" s="74">
        <f>IF(H50=Tablas!$B$5,Tablas!$C$5,VLOOKUP(H50,Tablas!$B$5:$D$40,2,FALSE))</f>
        <v>1</v>
      </c>
      <c r="J50" s="71">
        <f>IF(I50=0,"",VLOOKUP(I50,Tablas!$C$5:$D$40,2,FALSE))</f>
        <v>0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44">
        <f t="shared" si="11"/>
        <v>0</v>
      </c>
      <c r="X50" s="45">
        <f t="shared" si="12"/>
        <v>0</v>
      </c>
      <c r="Y50" s="46" t="s">
        <v>0</v>
      </c>
      <c r="Z50" s="39">
        <v>1</v>
      </c>
      <c r="AA50" s="47">
        <f t="shared" si="13"/>
        <v>0</v>
      </c>
      <c r="AB50" s="39">
        <v>1</v>
      </c>
      <c r="AC50" s="47">
        <f t="shared" si="14"/>
        <v>0</v>
      </c>
      <c r="AD50" s="39">
        <v>1</v>
      </c>
      <c r="AE50" s="47">
        <f t="shared" si="15"/>
        <v>0</v>
      </c>
      <c r="AF50" s="188">
        <f t="shared" si="54"/>
        <v>0</v>
      </c>
      <c r="AG50" s="49">
        <f t="shared" si="16"/>
        <v>0</v>
      </c>
      <c r="AH50" s="50">
        <f t="shared" si="17"/>
        <v>0</v>
      </c>
      <c r="AI50" s="188">
        <f t="shared" si="42"/>
        <v>0</v>
      </c>
      <c r="AJ50" s="49">
        <f t="shared" si="18"/>
        <v>0</v>
      </c>
      <c r="AK50" s="50">
        <f t="shared" si="19"/>
        <v>0</v>
      </c>
      <c r="AL50" s="62">
        <f t="shared" si="43"/>
        <v>0</v>
      </c>
      <c r="AM50" s="49">
        <f t="shared" si="20"/>
        <v>0</v>
      </c>
      <c r="AN50" s="50">
        <f t="shared" si="21"/>
        <v>0</v>
      </c>
      <c r="AO50" s="62"/>
      <c r="AP50" s="49">
        <f t="shared" si="22"/>
        <v>0</v>
      </c>
      <c r="AQ50" s="50">
        <f t="shared" si="23"/>
        <v>0</v>
      </c>
      <c r="AR50" s="62"/>
      <c r="AS50" s="49">
        <f t="shared" si="24"/>
        <v>0</v>
      </c>
      <c r="AT50" s="50">
        <f t="shared" si="25"/>
        <v>0</v>
      </c>
      <c r="AU50" s="62">
        <f t="shared" si="44"/>
        <v>0</v>
      </c>
      <c r="AV50" s="49">
        <f t="shared" si="26"/>
        <v>0</v>
      </c>
      <c r="AW50" s="50">
        <f t="shared" si="27"/>
        <v>0</v>
      </c>
      <c r="AX50" s="62"/>
      <c r="AY50" s="49">
        <f t="shared" si="28"/>
        <v>0</v>
      </c>
      <c r="AZ50" s="50">
        <f t="shared" si="29"/>
        <v>0</v>
      </c>
      <c r="BA50" s="51">
        <f t="shared" si="30"/>
        <v>0</v>
      </c>
    </row>
    <row r="51" spans="1:53" hidden="1">
      <c r="A51" s="32"/>
      <c r="B51" s="61"/>
      <c r="C51" s="33"/>
      <c r="D51" s="34"/>
      <c r="E51" s="35"/>
      <c r="F51" s="36"/>
      <c r="G51" s="73"/>
      <c r="H51" s="72"/>
      <c r="I51" s="74">
        <f>IF(H51=Tablas!$B$5,Tablas!$C$5,VLOOKUP(H51,Tablas!$B$5:$D$40,2,FALSE))</f>
        <v>1</v>
      </c>
      <c r="J51" s="71">
        <f>IF(I51=0,"",VLOOKUP(I51,Tablas!$C$5:$D$40,2,FALSE))</f>
        <v>0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44">
        <f t="shared" si="11"/>
        <v>0</v>
      </c>
      <c r="X51" s="45">
        <f t="shared" si="12"/>
        <v>0</v>
      </c>
      <c r="Y51" s="46" t="s">
        <v>0</v>
      </c>
      <c r="Z51" s="39">
        <v>1</v>
      </c>
      <c r="AA51" s="47">
        <f t="shared" si="13"/>
        <v>0</v>
      </c>
      <c r="AB51" s="39">
        <v>1</v>
      </c>
      <c r="AC51" s="47">
        <f t="shared" si="14"/>
        <v>0</v>
      </c>
      <c r="AD51" s="39">
        <v>1</v>
      </c>
      <c r="AE51" s="47">
        <f t="shared" si="15"/>
        <v>0</v>
      </c>
      <c r="AF51" s="188">
        <f t="shared" si="54"/>
        <v>0</v>
      </c>
      <c r="AG51" s="49">
        <f t="shared" si="16"/>
        <v>0</v>
      </c>
      <c r="AH51" s="50">
        <f t="shared" si="17"/>
        <v>0</v>
      </c>
      <c r="AI51" s="188">
        <f t="shared" si="42"/>
        <v>0</v>
      </c>
      <c r="AJ51" s="49">
        <f t="shared" si="18"/>
        <v>0</v>
      </c>
      <c r="AK51" s="50">
        <f t="shared" si="19"/>
        <v>0</v>
      </c>
      <c r="AL51" s="62">
        <f t="shared" si="43"/>
        <v>0</v>
      </c>
      <c r="AM51" s="49">
        <f t="shared" si="20"/>
        <v>0</v>
      </c>
      <c r="AN51" s="50">
        <f t="shared" si="21"/>
        <v>0</v>
      </c>
      <c r="AO51" s="62"/>
      <c r="AP51" s="49">
        <f t="shared" si="22"/>
        <v>0</v>
      </c>
      <c r="AQ51" s="50">
        <f t="shared" si="23"/>
        <v>0</v>
      </c>
      <c r="AR51" s="62"/>
      <c r="AS51" s="49">
        <f t="shared" si="24"/>
        <v>0</v>
      </c>
      <c r="AT51" s="50">
        <f t="shared" si="25"/>
        <v>0</v>
      </c>
      <c r="AU51" s="62">
        <f t="shared" si="44"/>
        <v>0</v>
      </c>
      <c r="AV51" s="49">
        <f t="shared" si="26"/>
        <v>0</v>
      </c>
      <c r="AW51" s="50">
        <f t="shared" si="27"/>
        <v>0</v>
      </c>
      <c r="AX51" s="62"/>
      <c r="AY51" s="49">
        <f t="shared" si="28"/>
        <v>0</v>
      </c>
      <c r="AZ51" s="50">
        <f t="shared" si="29"/>
        <v>0</v>
      </c>
      <c r="BA51" s="51">
        <f t="shared" si="30"/>
        <v>0</v>
      </c>
    </row>
    <row r="52" spans="1:53" hidden="1">
      <c r="A52" s="32"/>
      <c r="B52" s="61"/>
      <c r="C52" s="33"/>
      <c r="D52" s="34"/>
      <c r="E52" s="35"/>
      <c r="F52" s="36"/>
      <c r="G52" s="73"/>
      <c r="H52" s="72"/>
      <c r="I52" s="74">
        <f>IF(H52=Tablas!$B$5,Tablas!$C$5,VLOOKUP(H52,Tablas!$B$5:$D$40,2,FALSE))</f>
        <v>1</v>
      </c>
      <c r="J52" s="71">
        <f>IF(I52=0,"",VLOOKUP(I52,Tablas!$C$5:$D$40,2,FALSE))</f>
        <v>0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44">
        <f t="shared" si="11"/>
        <v>0</v>
      </c>
      <c r="X52" s="45">
        <f t="shared" si="12"/>
        <v>0</v>
      </c>
      <c r="Y52" s="46" t="s">
        <v>0</v>
      </c>
      <c r="Z52" s="39">
        <v>1</v>
      </c>
      <c r="AA52" s="47">
        <f t="shared" si="13"/>
        <v>0</v>
      </c>
      <c r="AB52" s="39">
        <v>1</v>
      </c>
      <c r="AC52" s="47">
        <f t="shared" si="14"/>
        <v>0</v>
      </c>
      <c r="AD52" s="39">
        <v>1</v>
      </c>
      <c r="AE52" s="47">
        <f t="shared" si="15"/>
        <v>0</v>
      </c>
      <c r="AF52" s="188">
        <f t="shared" si="54"/>
        <v>0</v>
      </c>
      <c r="AG52" s="49">
        <f t="shared" si="16"/>
        <v>0</v>
      </c>
      <c r="AH52" s="50">
        <f t="shared" si="17"/>
        <v>0</v>
      </c>
      <c r="AI52" s="188">
        <f t="shared" si="42"/>
        <v>0</v>
      </c>
      <c r="AJ52" s="49">
        <f t="shared" si="18"/>
        <v>0</v>
      </c>
      <c r="AK52" s="50">
        <f t="shared" si="19"/>
        <v>0</v>
      </c>
      <c r="AL52" s="62">
        <f t="shared" si="43"/>
        <v>0</v>
      </c>
      <c r="AM52" s="49">
        <f t="shared" si="20"/>
        <v>0</v>
      </c>
      <c r="AN52" s="50">
        <f t="shared" si="21"/>
        <v>0</v>
      </c>
      <c r="AO52" s="62"/>
      <c r="AP52" s="49">
        <f t="shared" si="22"/>
        <v>0</v>
      </c>
      <c r="AQ52" s="50">
        <f t="shared" si="23"/>
        <v>0</v>
      </c>
      <c r="AR52" s="62"/>
      <c r="AS52" s="49">
        <f t="shared" si="24"/>
        <v>0</v>
      </c>
      <c r="AT52" s="50">
        <f t="shared" si="25"/>
        <v>0</v>
      </c>
      <c r="AU52" s="62">
        <f t="shared" si="44"/>
        <v>0</v>
      </c>
      <c r="AV52" s="49">
        <f t="shared" si="26"/>
        <v>0</v>
      </c>
      <c r="AW52" s="50">
        <f t="shared" si="27"/>
        <v>0</v>
      </c>
      <c r="AX52" s="62"/>
      <c r="AY52" s="49">
        <f t="shared" si="28"/>
        <v>0</v>
      </c>
      <c r="AZ52" s="50">
        <f t="shared" si="29"/>
        <v>0</v>
      </c>
      <c r="BA52" s="51">
        <f t="shared" si="30"/>
        <v>0</v>
      </c>
    </row>
    <row r="53" spans="1:53" hidden="1">
      <c r="A53" s="32"/>
      <c r="B53" s="61"/>
      <c r="C53" s="33"/>
      <c r="D53" s="34"/>
      <c r="E53" s="35"/>
      <c r="F53" s="36"/>
      <c r="G53" s="73"/>
      <c r="H53" s="72"/>
      <c r="I53" s="74">
        <f>IF(H53=Tablas!$B$5,Tablas!$C$5,VLOOKUP(H53,Tablas!$B$5:$D$40,2,FALSE))</f>
        <v>1</v>
      </c>
      <c r="J53" s="71">
        <f>IF(I53=0,"",VLOOKUP(I53,Tablas!$C$5:$D$40,2,FALSE))</f>
        <v>0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44">
        <f t="shared" si="11"/>
        <v>0</v>
      </c>
      <c r="X53" s="45">
        <f t="shared" si="12"/>
        <v>0</v>
      </c>
      <c r="Y53" s="46" t="s">
        <v>0</v>
      </c>
      <c r="Z53" s="39">
        <v>1</v>
      </c>
      <c r="AA53" s="47">
        <f t="shared" si="13"/>
        <v>0</v>
      </c>
      <c r="AB53" s="39">
        <v>1</v>
      </c>
      <c r="AC53" s="47">
        <f t="shared" si="14"/>
        <v>0</v>
      </c>
      <c r="AD53" s="39">
        <v>1</v>
      </c>
      <c r="AE53" s="47">
        <f t="shared" si="15"/>
        <v>0</v>
      </c>
      <c r="AF53" s="188">
        <f t="shared" si="54"/>
        <v>0</v>
      </c>
      <c r="AG53" s="49">
        <f t="shared" si="16"/>
        <v>0</v>
      </c>
      <c r="AH53" s="50">
        <f t="shared" si="17"/>
        <v>0</v>
      </c>
      <c r="AI53" s="188">
        <f t="shared" si="42"/>
        <v>0</v>
      </c>
      <c r="AJ53" s="49">
        <f t="shared" si="18"/>
        <v>0</v>
      </c>
      <c r="AK53" s="50">
        <f t="shared" si="19"/>
        <v>0</v>
      </c>
      <c r="AL53" s="62">
        <f t="shared" si="43"/>
        <v>0</v>
      </c>
      <c r="AM53" s="49">
        <f t="shared" si="20"/>
        <v>0</v>
      </c>
      <c r="AN53" s="50">
        <f t="shared" si="21"/>
        <v>0</v>
      </c>
      <c r="AO53" s="62"/>
      <c r="AP53" s="49">
        <f t="shared" si="22"/>
        <v>0</v>
      </c>
      <c r="AQ53" s="50">
        <f t="shared" si="23"/>
        <v>0</v>
      </c>
      <c r="AR53" s="62"/>
      <c r="AS53" s="49">
        <f t="shared" si="24"/>
        <v>0</v>
      </c>
      <c r="AT53" s="50">
        <f t="shared" si="25"/>
        <v>0</v>
      </c>
      <c r="AU53" s="62">
        <f t="shared" si="44"/>
        <v>0</v>
      </c>
      <c r="AV53" s="49">
        <f t="shared" si="26"/>
        <v>0</v>
      </c>
      <c r="AW53" s="50">
        <f t="shared" si="27"/>
        <v>0</v>
      </c>
      <c r="AX53" s="62"/>
      <c r="AY53" s="49">
        <f t="shared" si="28"/>
        <v>0</v>
      </c>
      <c r="AZ53" s="50">
        <f t="shared" si="29"/>
        <v>0</v>
      </c>
      <c r="BA53" s="51">
        <f t="shared" si="30"/>
        <v>0</v>
      </c>
    </row>
    <row r="54" spans="1:53" hidden="1">
      <c r="A54" s="32"/>
      <c r="B54" s="61"/>
      <c r="C54" s="33"/>
      <c r="D54" s="34"/>
      <c r="E54" s="35"/>
      <c r="F54" s="36"/>
      <c r="G54" s="73"/>
      <c r="H54" s="72"/>
      <c r="I54" s="74">
        <f>IF(H54=Tablas!$B$5,Tablas!$C$5,VLOOKUP(H54,Tablas!$B$5:$D$40,2,FALSE))</f>
        <v>1</v>
      </c>
      <c r="J54" s="71">
        <f>IF(I54=0,"",VLOOKUP(I54,Tablas!$C$5:$D$40,2,FALSE))</f>
        <v>0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44">
        <f t="shared" si="11"/>
        <v>0</v>
      </c>
      <c r="X54" s="45">
        <f t="shared" si="12"/>
        <v>0</v>
      </c>
      <c r="Y54" s="46" t="s">
        <v>0</v>
      </c>
      <c r="Z54" s="39">
        <v>1</v>
      </c>
      <c r="AA54" s="47">
        <f t="shared" si="13"/>
        <v>0</v>
      </c>
      <c r="AB54" s="39">
        <v>1</v>
      </c>
      <c r="AC54" s="47">
        <f t="shared" si="14"/>
        <v>0</v>
      </c>
      <c r="AD54" s="39">
        <v>1</v>
      </c>
      <c r="AE54" s="47">
        <f t="shared" si="15"/>
        <v>0</v>
      </c>
      <c r="AF54" s="188">
        <f t="shared" si="54"/>
        <v>0</v>
      </c>
      <c r="AG54" s="49">
        <f t="shared" si="16"/>
        <v>0</v>
      </c>
      <c r="AH54" s="50">
        <f t="shared" si="17"/>
        <v>0</v>
      </c>
      <c r="AI54" s="188">
        <f t="shared" si="42"/>
        <v>0</v>
      </c>
      <c r="AJ54" s="49">
        <f t="shared" si="18"/>
        <v>0</v>
      </c>
      <c r="AK54" s="50">
        <f t="shared" si="19"/>
        <v>0</v>
      </c>
      <c r="AL54" s="62">
        <f t="shared" si="43"/>
        <v>0</v>
      </c>
      <c r="AM54" s="49">
        <f t="shared" si="20"/>
        <v>0</v>
      </c>
      <c r="AN54" s="50">
        <f t="shared" si="21"/>
        <v>0</v>
      </c>
      <c r="AO54" s="62"/>
      <c r="AP54" s="49">
        <f t="shared" si="22"/>
        <v>0</v>
      </c>
      <c r="AQ54" s="50">
        <f t="shared" si="23"/>
        <v>0</v>
      </c>
      <c r="AR54" s="62"/>
      <c r="AS54" s="49">
        <f t="shared" si="24"/>
        <v>0</v>
      </c>
      <c r="AT54" s="50">
        <f t="shared" si="25"/>
        <v>0</v>
      </c>
      <c r="AU54" s="62">
        <f t="shared" si="44"/>
        <v>0</v>
      </c>
      <c r="AV54" s="49">
        <f t="shared" si="26"/>
        <v>0</v>
      </c>
      <c r="AW54" s="50">
        <f t="shared" si="27"/>
        <v>0</v>
      </c>
      <c r="AX54" s="62"/>
      <c r="AY54" s="49">
        <f t="shared" si="28"/>
        <v>0</v>
      </c>
      <c r="AZ54" s="50">
        <f t="shared" si="29"/>
        <v>0</v>
      </c>
      <c r="BA54" s="51">
        <f t="shared" si="30"/>
        <v>0</v>
      </c>
    </row>
    <row r="55" spans="1:53" hidden="1">
      <c r="A55" s="32"/>
      <c r="B55" s="61"/>
      <c r="C55" s="33"/>
      <c r="D55" s="34"/>
      <c r="E55" s="35"/>
      <c r="F55" s="36"/>
      <c r="G55" s="73"/>
      <c r="H55" s="72"/>
      <c r="I55" s="74">
        <f>IF(H55=Tablas!$B$5,Tablas!$C$5,VLOOKUP(H55,Tablas!$B$5:$D$40,2,FALSE))</f>
        <v>1</v>
      </c>
      <c r="J55" s="71">
        <f>IF(I55=0,"",VLOOKUP(I55,Tablas!$C$5:$D$40,2,FALSE))</f>
        <v>0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44">
        <f t="shared" si="11"/>
        <v>0</v>
      </c>
      <c r="X55" s="45">
        <f t="shared" si="12"/>
        <v>0</v>
      </c>
      <c r="Y55" s="46" t="s">
        <v>0</v>
      </c>
      <c r="Z55" s="39">
        <v>1</v>
      </c>
      <c r="AA55" s="47">
        <f t="shared" si="13"/>
        <v>0</v>
      </c>
      <c r="AB55" s="39">
        <v>1</v>
      </c>
      <c r="AC55" s="47">
        <f t="shared" si="14"/>
        <v>0</v>
      </c>
      <c r="AD55" s="39">
        <v>1</v>
      </c>
      <c r="AE55" s="47">
        <f t="shared" si="15"/>
        <v>0</v>
      </c>
      <c r="AF55" s="188">
        <f t="shared" si="54"/>
        <v>0</v>
      </c>
      <c r="AG55" s="49">
        <f t="shared" si="16"/>
        <v>0</v>
      </c>
      <c r="AH55" s="50">
        <f t="shared" si="17"/>
        <v>0</v>
      </c>
      <c r="AI55" s="188">
        <f t="shared" si="42"/>
        <v>0</v>
      </c>
      <c r="AJ55" s="49">
        <f t="shared" si="18"/>
        <v>0</v>
      </c>
      <c r="AK55" s="50">
        <f t="shared" si="19"/>
        <v>0</v>
      </c>
      <c r="AL55" s="62">
        <f t="shared" si="43"/>
        <v>0</v>
      </c>
      <c r="AM55" s="49">
        <f t="shared" si="20"/>
        <v>0</v>
      </c>
      <c r="AN55" s="50">
        <f t="shared" si="21"/>
        <v>0</v>
      </c>
      <c r="AO55" s="62"/>
      <c r="AP55" s="49">
        <f t="shared" si="22"/>
        <v>0</v>
      </c>
      <c r="AQ55" s="50">
        <f t="shared" si="23"/>
        <v>0</v>
      </c>
      <c r="AR55" s="62"/>
      <c r="AS55" s="49">
        <f t="shared" si="24"/>
        <v>0</v>
      </c>
      <c r="AT55" s="50">
        <f t="shared" si="25"/>
        <v>0</v>
      </c>
      <c r="AU55" s="62">
        <f t="shared" si="44"/>
        <v>0</v>
      </c>
      <c r="AV55" s="49">
        <f t="shared" si="26"/>
        <v>0</v>
      </c>
      <c r="AW55" s="50">
        <f t="shared" si="27"/>
        <v>0</v>
      </c>
      <c r="AX55" s="62"/>
      <c r="AY55" s="49">
        <f t="shared" si="28"/>
        <v>0</v>
      </c>
      <c r="AZ55" s="50">
        <f t="shared" si="29"/>
        <v>0</v>
      </c>
      <c r="BA55" s="51">
        <f t="shared" si="30"/>
        <v>0</v>
      </c>
    </row>
    <row r="56" spans="1:53" hidden="1">
      <c r="A56" s="32"/>
      <c r="B56" s="61"/>
      <c r="C56" s="33"/>
      <c r="D56" s="34"/>
      <c r="E56" s="35"/>
      <c r="F56" s="36"/>
      <c r="G56" s="73"/>
      <c r="H56" s="72"/>
      <c r="I56" s="74">
        <f>IF(H56=Tablas!$B$5,Tablas!$C$5,VLOOKUP(H56,Tablas!$B$5:$D$40,2,FALSE))</f>
        <v>1</v>
      </c>
      <c r="J56" s="71">
        <f>IF(I56=0,"",VLOOKUP(I56,Tablas!$C$5:$D$40,2,FALSE))</f>
        <v>0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44">
        <f t="shared" si="11"/>
        <v>0</v>
      </c>
      <c r="X56" s="45">
        <f t="shared" si="12"/>
        <v>0</v>
      </c>
      <c r="Y56" s="46" t="s">
        <v>0</v>
      </c>
      <c r="Z56" s="39">
        <v>1</v>
      </c>
      <c r="AA56" s="47">
        <f t="shared" si="13"/>
        <v>0</v>
      </c>
      <c r="AB56" s="39">
        <v>1</v>
      </c>
      <c r="AC56" s="47">
        <f t="shared" si="14"/>
        <v>0</v>
      </c>
      <c r="AD56" s="39">
        <v>1</v>
      </c>
      <c r="AE56" s="47">
        <f t="shared" si="15"/>
        <v>0</v>
      </c>
      <c r="AF56" s="188">
        <f t="shared" si="54"/>
        <v>0</v>
      </c>
      <c r="AG56" s="49">
        <f t="shared" si="16"/>
        <v>0</v>
      </c>
      <c r="AH56" s="50">
        <f t="shared" si="17"/>
        <v>0</v>
      </c>
      <c r="AI56" s="188">
        <f t="shared" si="42"/>
        <v>0</v>
      </c>
      <c r="AJ56" s="49">
        <f t="shared" si="18"/>
        <v>0</v>
      </c>
      <c r="AK56" s="50">
        <f t="shared" si="19"/>
        <v>0</v>
      </c>
      <c r="AL56" s="62">
        <f t="shared" si="43"/>
        <v>0</v>
      </c>
      <c r="AM56" s="49">
        <f t="shared" si="20"/>
        <v>0</v>
      </c>
      <c r="AN56" s="50">
        <f t="shared" si="21"/>
        <v>0</v>
      </c>
      <c r="AO56" s="62"/>
      <c r="AP56" s="49">
        <f t="shared" si="22"/>
        <v>0</v>
      </c>
      <c r="AQ56" s="50">
        <f t="shared" si="23"/>
        <v>0</v>
      </c>
      <c r="AR56" s="62"/>
      <c r="AS56" s="49">
        <f t="shared" si="24"/>
        <v>0</v>
      </c>
      <c r="AT56" s="50">
        <f t="shared" si="25"/>
        <v>0</v>
      </c>
      <c r="AU56" s="62">
        <f t="shared" si="44"/>
        <v>0</v>
      </c>
      <c r="AV56" s="49">
        <f t="shared" si="26"/>
        <v>0</v>
      </c>
      <c r="AW56" s="50">
        <f t="shared" si="27"/>
        <v>0</v>
      </c>
      <c r="AX56" s="62"/>
      <c r="AY56" s="49">
        <f t="shared" si="28"/>
        <v>0</v>
      </c>
      <c r="AZ56" s="50">
        <f t="shared" si="29"/>
        <v>0</v>
      </c>
      <c r="BA56" s="51">
        <f t="shared" si="30"/>
        <v>0</v>
      </c>
    </row>
    <row r="57" spans="1:53" hidden="1">
      <c r="A57" s="32"/>
      <c r="B57" s="61"/>
      <c r="C57" s="33"/>
      <c r="D57" s="34"/>
      <c r="E57" s="35"/>
      <c r="F57" s="36"/>
      <c r="G57" s="73"/>
      <c r="H57" s="72"/>
      <c r="I57" s="74">
        <f>IF(H57=Tablas!$B$5,Tablas!$C$5,VLOOKUP(H57,Tablas!$B$5:$D$40,2,FALSE))</f>
        <v>1</v>
      </c>
      <c r="J57" s="71">
        <f>IF(I57=0,"",VLOOKUP(I57,Tablas!$C$5:$D$40,2,FALSE))</f>
        <v>0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44">
        <f t="shared" si="11"/>
        <v>0</v>
      </c>
      <c r="X57" s="45">
        <f t="shared" si="12"/>
        <v>0</v>
      </c>
      <c r="Y57" s="46" t="s">
        <v>0</v>
      </c>
      <c r="Z57" s="39">
        <v>1</v>
      </c>
      <c r="AA57" s="47">
        <f t="shared" si="13"/>
        <v>0</v>
      </c>
      <c r="AB57" s="39">
        <v>1</v>
      </c>
      <c r="AC57" s="47">
        <f t="shared" si="14"/>
        <v>0</v>
      </c>
      <c r="AD57" s="39">
        <v>1</v>
      </c>
      <c r="AE57" s="47">
        <f t="shared" si="15"/>
        <v>0</v>
      </c>
      <c r="AF57" s="188">
        <f t="shared" si="54"/>
        <v>0</v>
      </c>
      <c r="AG57" s="49">
        <f t="shared" si="16"/>
        <v>0</v>
      </c>
      <c r="AH57" s="50">
        <f t="shared" si="17"/>
        <v>0</v>
      </c>
      <c r="AI57" s="188">
        <f t="shared" si="42"/>
        <v>0</v>
      </c>
      <c r="AJ57" s="49">
        <f t="shared" si="18"/>
        <v>0</v>
      </c>
      <c r="AK57" s="50">
        <f t="shared" si="19"/>
        <v>0</v>
      </c>
      <c r="AL57" s="62">
        <f t="shared" si="43"/>
        <v>0</v>
      </c>
      <c r="AM57" s="49">
        <f t="shared" si="20"/>
        <v>0</v>
      </c>
      <c r="AN57" s="50">
        <f t="shared" si="21"/>
        <v>0</v>
      </c>
      <c r="AO57" s="62"/>
      <c r="AP57" s="49">
        <f t="shared" si="22"/>
        <v>0</v>
      </c>
      <c r="AQ57" s="50">
        <f t="shared" si="23"/>
        <v>0</v>
      </c>
      <c r="AR57" s="62"/>
      <c r="AS57" s="49">
        <f t="shared" si="24"/>
        <v>0</v>
      </c>
      <c r="AT57" s="50">
        <f t="shared" si="25"/>
        <v>0</v>
      </c>
      <c r="AU57" s="62">
        <f t="shared" si="44"/>
        <v>0</v>
      </c>
      <c r="AV57" s="49">
        <f t="shared" si="26"/>
        <v>0</v>
      </c>
      <c r="AW57" s="50">
        <f t="shared" si="27"/>
        <v>0</v>
      </c>
      <c r="AX57" s="62"/>
      <c r="AY57" s="49">
        <f t="shared" si="28"/>
        <v>0</v>
      </c>
      <c r="AZ57" s="50">
        <f t="shared" si="29"/>
        <v>0</v>
      </c>
      <c r="BA57" s="51">
        <f t="shared" si="30"/>
        <v>0</v>
      </c>
    </row>
    <row r="58" spans="1:53" ht="15.75" thickBot="1">
      <c r="A58" s="3"/>
      <c r="B58" s="6"/>
      <c r="C58" s="6"/>
      <c r="D58" s="6"/>
      <c r="E58" s="6"/>
      <c r="F58" s="264">
        <f>SUM(F8:F57)</f>
        <v>129.96</v>
      </c>
      <c r="K58" s="52">
        <f t="shared" ref="K58:P58" si="55">SUM(K8:K57)</f>
        <v>0</v>
      </c>
      <c r="L58" s="52">
        <f t="shared" si="55"/>
        <v>0</v>
      </c>
      <c r="M58" s="52">
        <f t="shared" si="55"/>
        <v>0</v>
      </c>
      <c r="N58" s="52">
        <f t="shared" si="55"/>
        <v>0</v>
      </c>
      <c r="O58" s="52">
        <f t="shared" si="55"/>
        <v>0</v>
      </c>
      <c r="P58" s="52">
        <f t="shared" si="55"/>
        <v>0</v>
      </c>
      <c r="Q58" s="52"/>
      <c r="R58" s="52">
        <f>SUM(R8:R57)</f>
        <v>0</v>
      </c>
      <c r="S58" s="52"/>
      <c r="T58" s="52">
        <f>SUM(T8:T57)</f>
        <v>0</v>
      </c>
      <c r="U58" s="52">
        <f>SUM(U8:U57)</f>
        <v>0</v>
      </c>
      <c r="V58" s="52">
        <f>SUM(V8:V57)</f>
        <v>0</v>
      </c>
      <c r="W58" s="52">
        <f>SUM(W8:W57)</f>
        <v>0</v>
      </c>
      <c r="X58" s="53"/>
      <c r="Y58" s="53"/>
      <c r="Z58" s="53"/>
      <c r="AA58" s="52">
        <f>SUM(AA8:AA57)</f>
        <v>0</v>
      </c>
      <c r="AB58" s="52"/>
      <c r="AC58" s="52">
        <f>SUM(AC8:AC57)</f>
        <v>0</v>
      </c>
      <c r="AD58" s="52"/>
      <c r="AE58" s="52">
        <f>SUM(AE8:AE57)</f>
        <v>0</v>
      </c>
      <c r="AF58" s="54">
        <f>SUM(AF8:AF57)</f>
        <v>15.674999999999999</v>
      </c>
      <c r="AG58" s="54"/>
      <c r="AH58" s="55">
        <f>SUM(AH8:AH57)</f>
        <v>0</v>
      </c>
      <c r="AI58" s="54">
        <f>SUM(AI8:AI57)</f>
        <v>29.574999999999996</v>
      </c>
      <c r="AJ58" s="54"/>
      <c r="AK58" s="55">
        <f>SUM(AK8:AK57)</f>
        <v>0</v>
      </c>
      <c r="AL58" s="54">
        <f>SUM(AL8:AL57)</f>
        <v>127.35</v>
      </c>
      <c r="AM58" s="54"/>
      <c r="AN58" s="55">
        <f>SUM(AN8:AN57)</f>
        <v>0</v>
      </c>
      <c r="AO58" s="54">
        <f>SUM(AO8:AO57)</f>
        <v>4.7699999999999996</v>
      </c>
      <c r="AP58" s="54"/>
      <c r="AQ58" s="55">
        <f>SUM(AQ8:AQ57)</f>
        <v>0</v>
      </c>
      <c r="AR58" s="54">
        <f>SUM(AR8:AR57)</f>
        <v>0</v>
      </c>
      <c r="AS58" s="54"/>
      <c r="AT58" s="55">
        <f>SUM(AT8:AT57)</f>
        <v>0</v>
      </c>
      <c r="AU58" s="54">
        <f>SUM(AU8:AU57)</f>
        <v>127.35</v>
      </c>
      <c r="AV58" s="54"/>
      <c r="AW58" s="55">
        <f>SUM(AW8:AW57)</f>
        <v>0</v>
      </c>
      <c r="AX58" s="54">
        <f>SUM(AX8:AX57)</f>
        <v>14.787499999999998</v>
      </c>
      <c r="AY58" s="54"/>
      <c r="AZ58" s="55">
        <f>SUM(AZ8:AZ57)</f>
        <v>0</v>
      </c>
      <c r="BA58" s="52">
        <f>SUM(BA8:BA57)</f>
        <v>0</v>
      </c>
    </row>
    <row r="59" spans="1:53" ht="15.75" hidden="1" thickBot="1">
      <c r="AA59" s="289">
        <f>SUM(AA58:AE58)</f>
        <v>0</v>
      </c>
      <c r="AB59" s="290"/>
      <c r="AC59" s="290"/>
      <c r="AD59" s="290"/>
      <c r="AE59" s="291"/>
      <c r="AF59" s="292">
        <f>+AH58/4.345</f>
        <v>0</v>
      </c>
      <c r="AG59" s="292"/>
      <c r="AH59" s="292"/>
      <c r="AI59" s="292">
        <f>+AK58/4.345</f>
        <v>0</v>
      </c>
      <c r="AJ59" s="292"/>
      <c r="AK59" s="292"/>
      <c r="AL59" s="292">
        <f>+AN58/4.345</f>
        <v>0</v>
      </c>
      <c r="AM59" s="292"/>
      <c r="AN59" s="292"/>
      <c r="AO59" s="292">
        <f>+AQ58/4.345</f>
        <v>0</v>
      </c>
      <c r="AP59" s="292"/>
      <c r="AQ59" s="292"/>
      <c r="AR59" s="292">
        <f>+AT58/4.345</f>
        <v>0</v>
      </c>
      <c r="AS59" s="292"/>
      <c r="AT59" s="292"/>
      <c r="AU59" s="292">
        <f>+AW58/4.345</f>
        <v>0</v>
      </c>
      <c r="AV59" s="292"/>
      <c r="AW59" s="292"/>
      <c r="AX59" s="292">
        <f>+AZ58/4.345</f>
        <v>0</v>
      </c>
      <c r="AY59" s="292"/>
      <c r="AZ59" s="292"/>
      <c r="BA59" s="284" t="s">
        <v>4</v>
      </c>
    </row>
    <row r="60" spans="1:53" ht="16.5" thickTop="1" thickBot="1">
      <c r="AF60" s="286" t="s">
        <v>3</v>
      </c>
      <c r="AG60" s="286"/>
      <c r="AH60" s="286"/>
      <c r="AI60" s="286"/>
      <c r="AJ60" s="286"/>
      <c r="AK60" s="286"/>
      <c r="AL60" s="286"/>
      <c r="AM60" s="286"/>
      <c r="AN60" s="286"/>
      <c r="AO60" s="286"/>
      <c r="AP60" s="286"/>
      <c r="AQ60" s="286"/>
      <c r="AR60" s="286"/>
      <c r="AS60" s="286"/>
      <c r="AT60" s="286"/>
      <c r="AU60" s="286"/>
      <c r="AV60" s="286"/>
      <c r="AW60" s="286"/>
      <c r="AX60" s="286"/>
      <c r="AY60" s="286"/>
      <c r="AZ60" s="287"/>
      <c r="BA60" s="285"/>
    </row>
    <row r="62" spans="1:53">
      <c r="G62" s="56"/>
      <c r="H62" s="56"/>
      <c r="I62" s="56"/>
      <c r="J62" s="56"/>
    </row>
  </sheetData>
  <sheetProtection algorithmName="SHA-512" hashValue="84ljrRIP/dvf7VV7VRIuF+JYyqqYf9KDOv/lngtUNYuJZMOBKOAMMOJj025GpTjV0oRB9Uacr9dnO4xSSEsgyA==" saltValue="KIIzjdJDANbEYemG6Sv2iQ==" spinCount="100000" sheet="1" selectLockedCells="1" autoFilter="0"/>
  <autoFilter ref="B7:BA59">
    <filterColumn colId="4">
      <customFilters>
        <customFilter operator="notEqual" val=" "/>
      </customFilters>
    </filterColumn>
  </autoFilter>
  <mergeCells count="46">
    <mergeCell ref="B1:C1"/>
    <mergeCell ref="B3:D3"/>
    <mergeCell ref="AF3:AH3"/>
    <mergeCell ref="AI3:AK3"/>
    <mergeCell ref="AL3:AN3"/>
    <mergeCell ref="AB6:AC6"/>
    <mergeCell ref="AD6:AE6"/>
    <mergeCell ref="AR3:AT3"/>
    <mergeCell ref="AU3:AW3"/>
    <mergeCell ref="AX3:AZ3"/>
    <mergeCell ref="AF4:AF5"/>
    <mergeCell ref="AG4:AG5"/>
    <mergeCell ref="AH4:AH5"/>
    <mergeCell ref="AI4:AI5"/>
    <mergeCell ref="AJ4:AJ5"/>
    <mergeCell ref="AM4:AM5"/>
    <mergeCell ref="AN4:AN5"/>
    <mergeCell ref="AK4:AK5"/>
    <mergeCell ref="AL4:AL5"/>
    <mergeCell ref="AU59:AW59"/>
    <mergeCell ref="AX59:AZ59"/>
    <mergeCell ref="AO4:AO5"/>
    <mergeCell ref="AP4:AP5"/>
    <mergeCell ref="AQ4:AQ5"/>
    <mergeCell ref="AY4:AY5"/>
    <mergeCell ref="AZ4:AZ5"/>
    <mergeCell ref="AV4:AV5"/>
    <mergeCell ref="AW4:AW5"/>
    <mergeCell ref="AX4:AX5"/>
    <mergeCell ref="AU4:AU5"/>
    <mergeCell ref="BA59:BA60"/>
    <mergeCell ref="AF60:AZ60"/>
    <mergeCell ref="P1:AA1"/>
    <mergeCell ref="AA59:AE59"/>
    <mergeCell ref="AF59:AH59"/>
    <mergeCell ref="AI59:AK59"/>
    <mergeCell ref="AL59:AN59"/>
    <mergeCell ref="AO59:AQ59"/>
    <mergeCell ref="AR59:AT59"/>
    <mergeCell ref="AO3:AQ3"/>
    <mergeCell ref="BA4:BA5"/>
    <mergeCell ref="X5:AE5"/>
    <mergeCell ref="Z6:AA6"/>
    <mergeCell ref="AS4:AS5"/>
    <mergeCell ref="AT4:AT5"/>
    <mergeCell ref="AR4:AR5"/>
  </mergeCells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H8:H57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 filterMode="1">
    <pageSetUpPr fitToPage="1"/>
  </sheetPr>
  <dimension ref="A1:BA109"/>
  <sheetViews>
    <sheetView workbookViewId="0">
      <pane xSplit="6" ySplit="7" topLeftCell="G8" activePane="bottomRight" state="frozen"/>
      <selection activeCell="B2" sqref="B2:C2"/>
      <selection pane="topRight" activeCell="B2" sqref="B2:C2"/>
      <selection pane="bottomLeft" activeCell="B2" sqref="B2:C2"/>
      <selection pane="bottomRight" activeCell="G8" sqref="G8:G14"/>
    </sheetView>
  </sheetViews>
  <sheetFormatPr defaultColWidth="11.42578125" defaultRowHeight="15"/>
  <cols>
    <col min="1" max="1" width="2.85546875" style="2" customWidth="1"/>
    <col min="2" max="2" width="29.85546875" style="2" customWidth="1"/>
    <col min="3" max="3" width="11.5703125" style="2" bestFit="1" customWidth="1"/>
    <col min="4" max="4" width="19.5703125" style="2" customWidth="1"/>
    <col min="5" max="5" width="9.5703125" style="2" customWidth="1"/>
    <col min="6" max="6" width="10.42578125" style="2" bestFit="1" customWidth="1"/>
    <col min="7" max="7" width="8.28515625" style="2" bestFit="1" customWidth="1"/>
    <col min="8" max="8" width="14.28515625" style="2" customWidth="1"/>
    <col min="9" max="9" width="9" style="2" hidden="1" customWidth="1"/>
    <col min="10" max="10" width="4.7109375" style="2" hidden="1" customWidth="1"/>
    <col min="11" max="12" width="7.85546875" style="2" bestFit="1" customWidth="1"/>
    <col min="13" max="16" width="8.42578125" style="2" customWidth="1"/>
    <col min="17" max="17" width="4.85546875" style="2" bestFit="1" customWidth="1"/>
    <col min="18" max="18" width="8.42578125" style="2" customWidth="1"/>
    <col min="19" max="19" width="4.85546875" style="2" bestFit="1" customWidth="1"/>
    <col min="20" max="20" width="8.42578125" style="2" customWidth="1"/>
    <col min="21" max="21" width="9.28515625" style="2" customWidth="1"/>
    <col min="22" max="22" width="8.42578125" style="2" bestFit="1" customWidth="1"/>
    <col min="23" max="23" width="9.28515625" style="2" bestFit="1" customWidth="1"/>
    <col min="24" max="24" width="4.7109375" style="2" customWidth="1"/>
    <col min="25" max="25" width="4.140625" style="2" bestFit="1" customWidth="1"/>
    <col min="26" max="26" width="5" style="2" bestFit="1" customWidth="1"/>
    <col min="27" max="27" width="7.140625" style="2" bestFit="1" customWidth="1"/>
    <col min="28" max="28" width="7.140625" style="2" customWidth="1"/>
    <col min="29" max="29" width="7.28515625" style="2" bestFit="1" customWidth="1"/>
    <col min="30" max="30" width="7.28515625" style="2" customWidth="1"/>
    <col min="31" max="31" width="5.7109375" style="2" bestFit="1" customWidth="1"/>
    <col min="32" max="32" width="7" style="2" bestFit="1" customWidth="1"/>
    <col min="33" max="33" width="5.5703125" style="2" bestFit="1" customWidth="1"/>
    <col min="34" max="34" width="10.28515625" style="2" bestFit="1" customWidth="1"/>
    <col min="35" max="35" width="7.140625" style="2" bestFit="1" customWidth="1"/>
    <col min="36" max="36" width="6.140625" style="2" bestFit="1" customWidth="1"/>
    <col min="37" max="37" width="10.28515625" style="2" bestFit="1" customWidth="1"/>
    <col min="38" max="38" width="8.42578125" style="2" bestFit="1" customWidth="1"/>
    <col min="39" max="39" width="5.28515625" style="2" bestFit="1" customWidth="1"/>
    <col min="40" max="40" width="9.5703125" style="2" bestFit="1" customWidth="1"/>
    <col min="41" max="41" width="7.140625" style="2" customWidth="1"/>
    <col min="42" max="42" width="6.140625" style="2" customWidth="1"/>
    <col min="43" max="43" width="9.5703125" style="2" customWidth="1"/>
    <col min="44" max="44" width="8.42578125" style="2" customWidth="1"/>
    <col min="45" max="45" width="7" style="2" customWidth="1"/>
    <col min="46" max="46" width="9.5703125" style="2" customWidth="1"/>
    <col min="47" max="47" width="8.42578125" style="2" bestFit="1" customWidth="1"/>
    <col min="48" max="48" width="7" style="2" bestFit="1" customWidth="1"/>
    <col min="49" max="49" width="9.5703125" style="2" bestFit="1" customWidth="1"/>
    <col min="50" max="50" width="6.85546875" style="2" customWidth="1"/>
    <col min="51" max="51" width="6.140625" style="2" customWidth="1"/>
    <col min="52" max="52" width="9.5703125" style="2" customWidth="1"/>
    <col min="53" max="53" width="13.7109375" style="2" bestFit="1" customWidth="1"/>
    <col min="54" max="16384" width="11.42578125" style="2"/>
  </cols>
  <sheetData>
    <row r="1" spans="1:53" ht="34.5" thickBot="1">
      <c r="A1" s="7"/>
      <c r="B1" s="274" t="s">
        <v>21</v>
      </c>
      <c r="C1" s="274"/>
      <c r="E1" s="8" t="str">
        <f>+'2'!E1</f>
        <v>Ajuntament de Matadepera</v>
      </c>
      <c r="F1" s="9"/>
      <c r="G1" s="9"/>
      <c r="H1" s="9"/>
      <c r="I1" s="9"/>
      <c r="J1" s="9"/>
      <c r="K1" s="9"/>
      <c r="L1" s="9"/>
      <c r="M1" s="10"/>
      <c r="N1" s="9"/>
      <c r="O1" s="9"/>
      <c r="P1" s="288" t="str">
        <f>+'Resumen Estudio'!D24</f>
        <v>Local Pla de Sant Llorenç</v>
      </c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11"/>
      <c r="AC1" s="11"/>
      <c r="AD1" s="11"/>
      <c r="AE1" s="11"/>
      <c r="AF1" s="57"/>
      <c r="AG1" s="57"/>
      <c r="AH1" s="58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53" ht="15.75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3"/>
      <c r="X2" s="13"/>
      <c r="Y2" s="13"/>
      <c r="Z2" s="13"/>
      <c r="AA2" s="13"/>
      <c r="AB2" s="13"/>
      <c r="AC2" s="13"/>
      <c r="AD2" s="13"/>
      <c r="AE2" s="13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</row>
    <row r="3" spans="1:53" ht="30.75" customHeight="1" thickBot="1">
      <c r="A3" s="7"/>
      <c r="B3" s="309" t="str">
        <f>+'2'!B3:D3</f>
        <v>Annex 4</v>
      </c>
      <c r="C3" s="309"/>
      <c r="D3" s="309"/>
      <c r="E3" s="15"/>
      <c r="F3" s="127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59" t="s">
        <v>12</v>
      </c>
      <c r="X3" s="13"/>
      <c r="Y3" s="13"/>
      <c r="Z3" s="13"/>
      <c r="AA3" s="13"/>
      <c r="AB3" s="13"/>
      <c r="AC3" s="13"/>
      <c r="AD3" s="13"/>
      <c r="AE3" s="13"/>
      <c r="AF3" s="293" t="str">
        <f>+'1'!AG3</f>
        <v>Vidres interiors</v>
      </c>
      <c r="AG3" s="293"/>
      <c r="AH3" s="293"/>
      <c r="AI3" s="293" t="str">
        <f>+'1'!AK3</f>
        <v>Vidres perimetre</v>
      </c>
      <c r="AJ3" s="293"/>
      <c r="AK3" s="293"/>
      <c r="AL3" s="293" t="str">
        <f>+'1'!AO3</f>
        <v>Punts de llum i difusors d'aire</v>
      </c>
      <c r="AM3" s="293"/>
      <c r="AN3" s="293"/>
      <c r="AO3" s="293" t="str">
        <f>+'1'!AR3</f>
        <v>Neteja de cadires i moquetes</v>
      </c>
      <c r="AP3" s="293"/>
      <c r="AQ3" s="293"/>
      <c r="AR3" s="293" t="str">
        <f>+'1'!AU3</f>
        <v>Neteja de Sostres</v>
      </c>
      <c r="AS3" s="293"/>
      <c r="AT3" s="293"/>
      <c r="AU3" s="293" t="str">
        <f>+'1'!AX3</f>
        <v>Tractament de Terres</v>
      </c>
      <c r="AV3" s="293"/>
      <c r="AW3" s="293"/>
      <c r="AX3" s="293" t="str">
        <f>+'1'!BA3</f>
        <v>Neteja de Persianes</v>
      </c>
      <c r="AY3" s="293"/>
      <c r="AZ3" s="293"/>
      <c r="BA3" s="19" t="s">
        <v>4</v>
      </c>
    </row>
    <row r="4" spans="1:53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+L105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2">
        <f>+'Resumen Estudio'!H24</f>
        <v>12</v>
      </c>
      <c r="X4" s="23"/>
      <c r="Y4" s="23"/>
      <c r="Z4" s="23"/>
      <c r="AA4" s="23"/>
      <c r="AB4" s="23"/>
      <c r="AC4" s="23"/>
      <c r="AD4" s="23"/>
      <c r="AE4" s="23"/>
      <c r="AF4" s="304" t="s">
        <v>6</v>
      </c>
      <c r="AG4" s="302">
        <f>+'1'!AI4:AI5</f>
        <v>3</v>
      </c>
      <c r="AH4" s="303">
        <f>+'1'!AJ4:AJ5</f>
        <v>0</v>
      </c>
      <c r="AI4" s="304" t="s">
        <v>6</v>
      </c>
      <c r="AJ4" s="302">
        <f>+'1'!AM4:AM5</f>
        <v>3</v>
      </c>
      <c r="AK4" s="303">
        <f>+'1'!AN4:AN5</f>
        <v>0</v>
      </c>
      <c r="AL4" s="304" t="s">
        <v>6</v>
      </c>
      <c r="AM4" s="302">
        <f>+'1'!AP4:AP5</f>
        <v>1</v>
      </c>
      <c r="AN4" s="303">
        <f>+'1'!AQ4:AQ5</f>
        <v>0</v>
      </c>
      <c r="AO4" s="304" t="s">
        <v>6</v>
      </c>
      <c r="AP4" s="302">
        <f>+'1'!AS4:AS5</f>
        <v>1</v>
      </c>
      <c r="AQ4" s="303">
        <f>+'1'!AT4:AT5</f>
        <v>0</v>
      </c>
      <c r="AR4" s="304" t="s">
        <v>6</v>
      </c>
      <c r="AS4" s="302">
        <f>+'1'!AV4:AV5</f>
        <v>1</v>
      </c>
      <c r="AT4" s="303">
        <f>+'1'!AW4:AW5</f>
        <v>50</v>
      </c>
      <c r="AU4" s="304" t="s">
        <v>6</v>
      </c>
      <c r="AV4" s="302">
        <f>+'1'!AY4:AY5</f>
        <v>1</v>
      </c>
      <c r="AW4" s="303">
        <f>+'1'!AZ4:AZ5</f>
        <v>0</v>
      </c>
      <c r="AX4" s="304" t="s">
        <v>6</v>
      </c>
      <c r="AY4" s="302">
        <f>+'1'!BB4:BB5</f>
        <v>1</v>
      </c>
      <c r="AZ4" s="303">
        <f>+'1'!BC4:BC5</f>
        <v>0</v>
      </c>
      <c r="BA4" s="294">
        <f>BA105</f>
        <v>0</v>
      </c>
    </row>
    <row r="5" spans="1:53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296" t="s">
        <v>7</v>
      </c>
      <c r="Y5" s="297"/>
      <c r="Z5" s="298"/>
      <c r="AA5" s="298"/>
      <c r="AB5" s="297"/>
      <c r="AC5" s="297"/>
      <c r="AD5" s="297"/>
      <c r="AE5" s="299"/>
      <c r="AF5" s="304"/>
      <c r="AG5" s="302"/>
      <c r="AH5" s="303"/>
      <c r="AI5" s="304"/>
      <c r="AJ5" s="302"/>
      <c r="AK5" s="303"/>
      <c r="AL5" s="304"/>
      <c r="AM5" s="302"/>
      <c r="AN5" s="303"/>
      <c r="AO5" s="304"/>
      <c r="AP5" s="302"/>
      <c r="AQ5" s="303"/>
      <c r="AR5" s="304"/>
      <c r="AS5" s="302"/>
      <c r="AT5" s="303"/>
      <c r="AU5" s="304"/>
      <c r="AV5" s="302"/>
      <c r="AW5" s="303"/>
      <c r="AX5" s="304"/>
      <c r="AY5" s="302"/>
      <c r="AZ5" s="303"/>
      <c r="BA5" s="295"/>
    </row>
    <row r="6" spans="1:53" ht="30.75" customHeight="1" thickBot="1">
      <c r="A6" s="24"/>
      <c r="B6" s="141" t="s">
        <v>22</v>
      </c>
      <c r="C6" s="141" t="s">
        <v>8</v>
      </c>
      <c r="D6" s="141" t="s">
        <v>5</v>
      </c>
      <c r="E6" s="141" t="s">
        <v>23</v>
      </c>
      <c r="F6" s="141" t="s">
        <v>9</v>
      </c>
      <c r="G6" s="141" t="s">
        <v>24</v>
      </c>
      <c r="H6" s="141" t="s">
        <v>25</v>
      </c>
      <c r="I6" s="118"/>
      <c r="J6" s="118"/>
      <c r="K6" s="141" t="s">
        <v>26</v>
      </c>
      <c r="L6" s="141" t="s">
        <v>27</v>
      </c>
      <c r="M6" s="141" t="s">
        <v>28</v>
      </c>
      <c r="N6" s="141" t="s">
        <v>29</v>
      </c>
      <c r="O6" s="141" t="s">
        <v>30</v>
      </c>
      <c r="P6" s="141" t="s">
        <v>31</v>
      </c>
      <c r="Q6" s="141"/>
      <c r="R6" s="141" t="s">
        <v>37</v>
      </c>
      <c r="S6" s="141"/>
      <c r="T6" s="141" t="s">
        <v>38</v>
      </c>
      <c r="U6" s="141" t="s">
        <v>32</v>
      </c>
      <c r="V6" s="141" t="s">
        <v>33</v>
      </c>
      <c r="W6" s="141" t="s">
        <v>34</v>
      </c>
      <c r="X6" s="141" t="s">
        <v>10</v>
      </c>
      <c r="Y6" s="141" t="s">
        <v>35</v>
      </c>
      <c r="Z6" s="322" t="s">
        <v>36</v>
      </c>
      <c r="AA6" s="323"/>
      <c r="AB6" s="324" t="s">
        <v>39</v>
      </c>
      <c r="AC6" s="325"/>
      <c r="AD6" s="324" t="s">
        <v>40</v>
      </c>
      <c r="AE6" s="326"/>
      <c r="AF6" s="25"/>
      <c r="AG6" s="25" t="str">
        <f>+'1'!AI6</f>
        <v>H/V</v>
      </c>
      <c r="AH6" s="25" t="str">
        <f>+'1'!AJ6</f>
        <v>Hores/mes</v>
      </c>
      <c r="AI6" s="25"/>
      <c r="AJ6" s="25" t="str">
        <f>+'1'!AM6</f>
        <v>H/V</v>
      </c>
      <c r="AK6" s="25" t="str">
        <f>+'1'!AN6</f>
        <v>Hores/mes</v>
      </c>
      <c r="AL6" s="25"/>
      <c r="AM6" s="25" t="str">
        <f>+'1'!AP6</f>
        <v>H/V</v>
      </c>
      <c r="AN6" s="25" t="str">
        <f>+'1'!AQ6</f>
        <v>Hores/mes</v>
      </c>
      <c r="AO6" s="25"/>
      <c r="AP6" s="25" t="str">
        <f>+'1'!AS6</f>
        <v>H/V</v>
      </c>
      <c r="AQ6" s="25" t="str">
        <f>+'1'!AT6</f>
        <v>Hores/mes</v>
      </c>
      <c r="AR6" s="25"/>
      <c r="AS6" s="25" t="str">
        <f>+'1'!AV6</f>
        <v>H/V</v>
      </c>
      <c r="AT6" s="25" t="str">
        <f>+'1'!AW6</f>
        <v>Hores/mes</v>
      </c>
      <c r="AU6" s="25"/>
      <c r="AV6" s="25" t="str">
        <f>+'1'!AY6</f>
        <v>H/V</v>
      </c>
      <c r="AW6" s="25" t="str">
        <f>+'1'!AZ6</f>
        <v>Hores/mes</v>
      </c>
      <c r="AX6" s="25"/>
      <c r="AY6" s="25" t="str">
        <f>+'1'!BB6</f>
        <v>H/V</v>
      </c>
      <c r="AZ6" s="25" t="str">
        <f>+'1'!BC6</f>
        <v>Hores/mes</v>
      </c>
      <c r="BA6" s="28" t="s">
        <v>4</v>
      </c>
    </row>
    <row r="7" spans="1:53">
      <c r="A7" s="24"/>
      <c r="B7" s="141"/>
      <c r="C7" s="141"/>
      <c r="D7" s="141"/>
      <c r="E7" s="141"/>
      <c r="F7" s="141"/>
      <c r="G7" s="141"/>
      <c r="H7" s="141"/>
      <c r="I7" s="118"/>
      <c r="J7" s="118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29"/>
      <c r="AG7" s="30"/>
      <c r="AH7" s="31"/>
      <c r="AI7" s="29"/>
      <c r="AJ7" s="30"/>
      <c r="AK7" s="31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60"/>
    </row>
    <row r="8" spans="1:53">
      <c r="A8" s="32">
        <v>21</v>
      </c>
      <c r="B8" s="169" t="s">
        <v>172</v>
      </c>
      <c r="C8" s="170" t="s">
        <v>205</v>
      </c>
      <c r="D8" s="34" t="s">
        <v>514</v>
      </c>
      <c r="E8" s="35"/>
      <c r="F8" s="36">
        <v>28</v>
      </c>
      <c r="G8" s="73"/>
      <c r="H8" s="72" t="s">
        <v>148</v>
      </c>
      <c r="I8" s="74">
        <f>IF(H8=Tablas!$B$5,Tablas!$C$5,VLOOKUP(H8,Tablas!$B$5:$D$40,2,FALSE))</f>
        <v>26</v>
      </c>
      <c r="J8" s="71">
        <f>IF(I8=0,"",VLOOKUP(I8,Tablas!$C$5:$D$40,2,FALSE))</f>
        <v>4.3452380952380958</v>
      </c>
      <c r="K8" s="37" t="str">
        <f t="shared" ref="K8" si="1">IF(G8=0,"0",F8/G8)</f>
        <v>0</v>
      </c>
      <c r="L8" s="38">
        <f t="shared" ref="L8" si="2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M8" s="38">
        <f t="shared" ref="M8" si="3">IF($X8=2,$K8,0)+IF($X8=4,$K8,0)+IF($X8=5,$K8,0)+IF($X8=6,$K8,0)+IF($X8=7,$K8,0)+IF($X8=10,$K8*2,0)+IF($X8=12,$K8*2,0)+IF($X8=14,$K8*2,0)+IF($X8=15,$K8*3,0)+IF($X8=21,$K8*3,0)+IF($X8&lt;=1,$K8*$J8/21.75,0)+IF($X8=42,$K8*6,0)+IF($X8=28,$K8*4,0)</f>
        <v>0</v>
      </c>
      <c r="N8" s="38">
        <f t="shared" ref="N8" si="4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O8" s="38">
        <f t="shared" ref="O8" si="5">IF($X8=2,$K8,0)+IF($X8=4,$K8,0)+IF($X8=5,$K8,0)+IF($X8=6,$K8,0)+IF($X8=7,$K8,0)+IF($X8=10,$K8*2,0)+IF($X8=12,$K8*2,0)+IF($X8=14,$K8*2,0)+IF($X8=15,$K8*3,0)+IF($X8=21,$K8*3,0)+IF($X8&lt;=1,$K8*$J8/21.75,0)+IF($X8=42,$K8*6,0)+IF($X8=28,$K8*4,0)</f>
        <v>0</v>
      </c>
      <c r="P8" s="38">
        <f t="shared" ref="P8" si="6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Q8" s="39">
        <v>1</v>
      </c>
      <c r="R8" s="40">
        <f t="shared" ref="R8" si="7">(IF($X8=6,$K8,)+IF($X8=7,$K8,)+IF($X8=12,$K8*2,)+IF($X8=18,$K8*3,)+IF($X8=28,$K8*4,0)+IF($X8=21,$K8*3,)+IF($X8=42,$K8*6,0)+IF($X8=14,$K8*2,))*Q8</f>
        <v>0</v>
      </c>
      <c r="S8" s="39">
        <v>1</v>
      </c>
      <c r="T8" s="41">
        <f t="shared" ref="T8" si="8">(IF($X8=7,$K8,)+IF($X8=21,$K8*3,)+IF($X8=42,$K8*6,0)+IF($X8=28,$K8*4,0)+IF($X8=14,$K8*2,))*S8</f>
        <v>0</v>
      </c>
      <c r="U8" s="42">
        <f t="shared" ref="U8" si="9">SUM(+L8+M8+N8+O8+P8+R8+T8)</f>
        <v>0</v>
      </c>
      <c r="V8" s="43">
        <f t="shared" ref="V8" si="10">+U8*4.345</f>
        <v>0</v>
      </c>
      <c r="W8" s="44">
        <f t="shared" ref="W8" si="11">IF(V8="","",$W$4*V8)</f>
        <v>0</v>
      </c>
      <c r="X8" s="45">
        <f t="shared" ref="X8" si="12">ROUND(J8/4.3452380952381,1)</f>
        <v>1</v>
      </c>
      <c r="Y8" s="46" t="s">
        <v>0</v>
      </c>
      <c r="Z8" s="39">
        <v>1</v>
      </c>
      <c r="AA8" s="47">
        <f t="shared" ref="AA8" si="13">+IF($Y8="M",$U8,IF($Y8="MT",$U8/2,IF(Y8="MN",$U8/2,IF($Y8="MTN",$U8/3,0))))*Z8</f>
        <v>0</v>
      </c>
      <c r="AB8" s="39">
        <v>1</v>
      </c>
      <c r="AC8" s="47">
        <f t="shared" ref="AC8" si="14">+IF($Y8="T",$U8,IF($Y8="MT",$U8/2,IF($Y8="TN",$U8/2,IF($Y8="MTN",$U8/3,0))))*AB8</f>
        <v>0</v>
      </c>
      <c r="AD8" s="39">
        <v>1</v>
      </c>
      <c r="AE8" s="47">
        <f t="shared" ref="AE8" si="15">+IF($Y8="N",$U8,IF($Y8="MN",$U8/2,IF($Y8="TN",$U8/2,IF($Y8="MTN",$U8/3,0))))*AD8</f>
        <v>0</v>
      </c>
      <c r="AF8" s="188"/>
      <c r="AG8" s="49">
        <f t="shared" ref="AG8:AG71" si="16">IF(AH$4=0,0,(AF8/AH$4))</f>
        <v>0</v>
      </c>
      <c r="AH8" s="50">
        <f t="shared" ref="AH8:AH71" si="17">IF(AH$4=0,0,(AG8*AG$4/12))</f>
        <v>0</v>
      </c>
      <c r="AI8" s="188">
        <v>10</v>
      </c>
      <c r="AJ8" s="49">
        <f t="shared" ref="AJ8:AJ71" si="18">IF(AK$4=0,0,(AI8/AK$4))</f>
        <v>0</v>
      </c>
      <c r="AK8" s="50">
        <f t="shared" ref="AK8:AK71" si="19">IF(AK$4=0,0,(AJ8*AJ$4/12))</f>
        <v>0</v>
      </c>
      <c r="AL8" s="188">
        <v>28</v>
      </c>
      <c r="AM8" s="49">
        <f t="shared" ref="AM8:AM71" si="20">IF(AN$4=0,0,(AL8/AN$4))</f>
        <v>0</v>
      </c>
      <c r="AN8" s="50">
        <f t="shared" ref="AN8:AN71" si="21">IF(AN$4=0,0,(AM8*AM$4/12))</f>
        <v>0</v>
      </c>
      <c r="AO8" s="188">
        <v>7</v>
      </c>
      <c r="AP8" s="49">
        <f t="shared" ref="AP8:AP71" si="22">IF(AQ$4=0,0,(AO8/AQ$4))</f>
        <v>0</v>
      </c>
      <c r="AQ8" s="50">
        <f t="shared" ref="AQ8:AQ71" si="23">IF(AQ$4=0,0,(AP8*AP$4/12))</f>
        <v>0</v>
      </c>
      <c r="AR8" s="188"/>
      <c r="AS8" s="49">
        <f t="shared" ref="AS8:AS71" si="24">IF(AT$4=0,0,(AR8/AT$4))</f>
        <v>0</v>
      </c>
      <c r="AT8" s="50">
        <f t="shared" ref="AT8:AT71" si="25">IF(AT$4=0,0,(AS8*AS$4/12))</f>
        <v>0</v>
      </c>
      <c r="AU8" s="188">
        <v>28</v>
      </c>
      <c r="AV8" s="49">
        <f t="shared" ref="AV8:AV71" si="26">IF(AW$4=0,0,(AU8/AW$4))</f>
        <v>0</v>
      </c>
      <c r="AW8" s="50">
        <f t="shared" ref="AW8:AW71" si="27">IF(AW$4=0,0,(AV8*AV$4/12))</f>
        <v>0</v>
      </c>
      <c r="AX8" s="188">
        <v>5</v>
      </c>
      <c r="AY8" s="49">
        <f t="shared" ref="AY8:AY71" si="28">IF(AZ$4=0,0,(AX8/AZ$4))</f>
        <v>0</v>
      </c>
      <c r="AZ8" s="50">
        <f t="shared" ref="AZ8:AZ71" si="29">IF(AZ$4=0,0,(AY8*AY$4/12))</f>
        <v>0</v>
      </c>
      <c r="BA8" s="51">
        <f t="shared" ref="BA8" si="30">+AH8+AK8+AN8+AQ8+AT8+AW8+AZ8</f>
        <v>0</v>
      </c>
    </row>
    <row r="9" spans="1:53">
      <c r="A9" s="32">
        <v>21</v>
      </c>
      <c r="B9" s="169" t="s">
        <v>172</v>
      </c>
      <c r="C9" s="170" t="s">
        <v>205</v>
      </c>
      <c r="D9" s="34" t="s">
        <v>245</v>
      </c>
      <c r="E9" s="35"/>
      <c r="F9" s="36">
        <v>7.3</v>
      </c>
      <c r="G9" s="73"/>
      <c r="H9" s="72" t="s">
        <v>148</v>
      </c>
      <c r="I9" s="74">
        <f>IF(H9=Tablas!$B$5,Tablas!$C$5,VLOOKUP(H9,Tablas!$B$5:$D$40,2,FALSE))</f>
        <v>26</v>
      </c>
      <c r="J9" s="71">
        <f>IF(I9=0,"",VLOOKUP(I9,Tablas!$C$5:$D$40,2,FALSE))</f>
        <v>4.3452380952380958</v>
      </c>
      <c r="K9" s="37" t="str">
        <f t="shared" ref="K9:K72" si="31">IF(G9=0,"0",F9/G9)</f>
        <v>0</v>
      </c>
      <c r="L9" s="38">
        <f t="shared" ref="L9:L40" si="32">IF($X9=3,$K9,0)+IF($X9=4,$K9,0)+IF($X9=5,$K9,0)+IF($X9=6,$K9,0)+IF($X9=7,$K9,0)+IF($X9=10,$K9*2,0)+IF($X9=12,$K9*2,0)+IF($X9=14,$K9*2,0)+IF($X9=21,$K9*3,0)+IF($X9&lt;=1,$K9*$J9/21.75,0)+IF($X9=15,$K9*3,0)+IF($X9=42,$K9*6,0)+IF($X9=28,$K9*4,0)</f>
        <v>0</v>
      </c>
      <c r="M9" s="38">
        <f t="shared" ref="M9:M40" si="33">IF($X9=2,$K9,0)+IF($X9=4,$K9,0)+IF($X9=5,$K9,0)+IF($X9=6,$K9,0)+IF($X9=7,$K9,0)+IF($X9=10,$K9*2,0)+IF($X9=12,$K9*2,0)+IF($X9=14,$K9*2,0)+IF($X9=15,$K9*3,0)+IF($X9=21,$K9*3,0)+IF($X9&lt;=1,$K9*$J9/21.75,0)+IF($X9=42,$K9*6,0)+IF($X9=28,$K9*4,0)</f>
        <v>0</v>
      </c>
      <c r="N9" s="38">
        <f t="shared" ref="N9:N40" si="34">IF($X9=3,$K9,0)+IF($X9=4,$K9,0)+IF($X9=5,$K9,0)+IF($X9=6,$K9,0)+IF($X9=7,$K9,0)+IF($X9=10,$K9*2,0)+IF($X9=12,$K9*2,0)+IF($X9=14,$K9*2,0)+IF($X9=21,$K9*3,0)+IF($X9&lt;=1,$K9*$J9/21.75,0)+IF($X9=15,$K9*3,0)+IF($X9=42,$K9*6,0)+IF($X9=28,$K9*4,0)</f>
        <v>0</v>
      </c>
      <c r="O9" s="38">
        <f t="shared" ref="O9:O40" si="35">IF($X9=2,$K9,0)+IF($X9=4,$K9,0)+IF($X9=5,$K9,0)+IF($X9=6,$K9,0)+IF($X9=7,$K9,0)+IF($X9=10,$K9*2,0)+IF($X9=12,$K9*2,0)+IF($X9=14,$K9*2,0)+IF($X9=15,$K9*3,0)+IF($X9=21,$K9*3,0)+IF($X9&lt;=1,$K9*$J9/21.75,0)+IF($X9=42,$K9*6,0)+IF($X9=28,$K9*4,0)</f>
        <v>0</v>
      </c>
      <c r="P9" s="38">
        <f t="shared" ref="P9:P40" si="36">IF($X9=3,$K9,0)+IF($X9=4,$K9,0)+IF($X9=5,$K9,0)+IF($X9=6,$K9,0)+IF($X9=7,$K9,0)+IF($X9=10,$K9*2,0)+IF($X9=12,$K9*2,0)+IF($X9=14,$K9*2,0)+IF($X9=21,$K9*3,0)+IF($X9&lt;=1,$K9*$J9/21.75,0)+IF($X9=15,$K9*3,0)+IF($X9=42,$K9*6,0)+IF($X9=28,$K9*4,0)</f>
        <v>0</v>
      </c>
      <c r="Q9" s="39">
        <v>1</v>
      </c>
      <c r="R9" s="40">
        <f t="shared" ref="R9:R23" si="37">(IF($X9=6,$K9,)+IF($X9=7,$K9,)+IF($X9=12,$K9*2,)+IF($X9=18,$K9*3,)+IF($X9=28,$K9*4,0)+IF($X9=21,$K9*3,)+IF($X9=42,$K9*6,0)+IF($X9=14,$K9*2,))*Q9</f>
        <v>0</v>
      </c>
      <c r="S9" s="39">
        <v>1</v>
      </c>
      <c r="T9" s="41">
        <f t="shared" ref="T9:T23" si="38">(IF($X9=7,$K9,)+IF($X9=21,$K9*3,)+IF($X9=42,$K9*6,0)+IF($X9=28,$K9*4,0)+IF($X9=14,$K9*2,))*S9</f>
        <v>0</v>
      </c>
      <c r="U9" s="42">
        <f t="shared" ref="U9:U16" si="39">SUM(+L9+M9+N9+O9+P9+R9+T9)</f>
        <v>0</v>
      </c>
      <c r="V9" s="43">
        <f t="shared" ref="V9:V16" si="40">+U9*4.345</f>
        <v>0</v>
      </c>
      <c r="W9" s="44">
        <f t="shared" ref="W9:W16" si="41">IF(V9="","",$W$4*V9)</f>
        <v>0</v>
      </c>
      <c r="X9" s="45">
        <f t="shared" ref="X9:X40" si="42">ROUND(J9/4.3452380952381,1)</f>
        <v>1</v>
      </c>
      <c r="Y9" s="46" t="s">
        <v>0</v>
      </c>
      <c r="Z9" s="39">
        <v>1</v>
      </c>
      <c r="AA9" s="47">
        <f t="shared" ref="AA9:AA16" si="43">+IF($Y9="M",$U9,IF($Y9="MT",$U9/2,IF(Y9="MN",$U9/2,IF($Y9="MTN",$U9/3,0))))*Z9</f>
        <v>0</v>
      </c>
      <c r="AB9" s="39">
        <v>1</v>
      </c>
      <c r="AC9" s="47">
        <f t="shared" ref="AC9:AC16" si="44">+IF($Y9="T",$U9,IF($Y9="MT",$U9/2,IF($Y9="TN",$U9/2,IF($Y9="MTN",$U9/3,0))))*AB9</f>
        <v>0</v>
      </c>
      <c r="AD9" s="39">
        <v>1</v>
      </c>
      <c r="AE9" s="47">
        <f t="shared" ref="AE9:AE16" si="45">+IF($Y9="N",$U9,IF($Y9="MN",$U9/2,IF($Y9="TN",$U9/2,IF($Y9="MTN",$U9/3,0))))*AD9</f>
        <v>0</v>
      </c>
      <c r="AF9" s="188"/>
      <c r="AG9" s="49">
        <f t="shared" si="16"/>
        <v>0</v>
      </c>
      <c r="AH9" s="50">
        <f t="shared" si="17"/>
        <v>0</v>
      </c>
      <c r="AI9" s="188"/>
      <c r="AJ9" s="49">
        <f t="shared" si="18"/>
        <v>0</v>
      </c>
      <c r="AK9" s="50">
        <f t="shared" si="19"/>
        <v>0</v>
      </c>
      <c r="AL9" s="188">
        <v>7.3</v>
      </c>
      <c r="AM9" s="49">
        <f t="shared" si="20"/>
        <v>0</v>
      </c>
      <c r="AN9" s="50">
        <f t="shared" si="21"/>
        <v>0</v>
      </c>
      <c r="AO9" s="188"/>
      <c r="AP9" s="49">
        <f t="shared" si="22"/>
        <v>0</v>
      </c>
      <c r="AQ9" s="50">
        <f t="shared" si="23"/>
        <v>0</v>
      </c>
      <c r="AR9" s="188"/>
      <c r="AS9" s="49">
        <f t="shared" si="24"/>
        <v>0</v>
      </c>
      <c r="AT9" s="50">
        <f t="shared" si="25"/>
        <v>0</v>
      </c>
      <c r="AU9" s="188">
        <v>7.3</v>
      </c>
      <c r="AV9" s="49">
        <f t="shared" si="26"/>
        <v>0</v>
      </c>
      <c r="AW9" s="50">
        <f t="shared" si="27"/>
        <v>0</v>
      </c>
      <c r="AX9" s="188">
        <v>0</v>
      </c>
      <c r="AY9" s="49">
        <f t="shared" si="28"/>
        <v>0</v>
      </c>
      <c r="AZ9" s="50">
        <f t="shared" si="29"/>
        <v>0</v>
      </c>
      <c r="BA9" s="51">
        <f t="shared" ref="BA9:BA16" si="46">+AH9+AK9+AN9+AQ9+AT9+AW9+AZ9</f>
        <v>0</v>
      </c>
    </row>
    <row r="10" spans="1:53">
      <c r="A10" s="32">
        <v>21</v>
      </c>
      <c r="B10" s="169" t="s">
        <v>172</v>
      </c>
      <c r="C10" s="170" t="s">
        <v>205</v>
      </c>
      <c r="D10" s="34" t="s">
        <v>212</v>
      </c>
      <c r="E10" s="35"/>
      <c r="F10" s="36">
        <v>6.5</v>
      </c>
      <c r="G10" s="73"/>
      <c r="H10" s="72" t="s">
        <v>148</v>
      </c>
      <c r="I10" s="74">
        <f>IF(H10=Tablas!$B$5,Tablas!$C$5,VLOOKUP(H10,Tablas!$B$5:$D$40,2,FALSE))</f>
        <v>26</v>
      </c>
      <c r="J10" s="71">
        <f>IF(I10=0,"",VLOOKUP(I10,Tablas!$C$5:$D$40,2,FALSE))</f>
        <v>4.3452380952380958</v>
      </c>
      <c r="K10" s="37" t="str">
        <f t="shared" si="31"/>
        <v>0</v>
      </c>
      <c r="L10" s="38">
        <f t="shared" si="32"/>
        <v>0</v>
      </c>
      <c r="M10" s="38">
        <f t="shared" si="33"/>
        <v>0</v>
      </c>
      <c r="N10" s="38">
        <f t="shared" si="34"/>
        <v>0</v>
      </c>
      <c r="O10" s="38">
        <f t="shared" si="35"/>
        <v>0</v>
      </c>
      <c r="P10" s="38">
        <f t="shared" si="36"/>
        <v>0</v>
      </c>
      <c r="Q10" s="39">
        <v>1</v>
      </c>
      <c r="R10" s="40">
        <f t="shared" si="37"/>
        <v>0</v>
      </c>
      <c r="S10" s="39">
        <v>1</v>
      </c>
      <c r="T10" s="41">
        <f t="shared" si="38"/>
        <v>0</v>
      </c>
      <c r="U10" s="42">
        <f t="shared" si="39"/>
        <v>0</v>
      </c>
      <c r="V10" s="43">
        <f t="shared" si="40"/>
        <v>0</v>
      </c>
      <c r="W10" s="44">
        <f t="shared" si="41"/>
        <v>0</v>
      </c>
      <c r="X10" s="45">
        <f t="shared" si="42"/>
        <v>1</v>
      </c>
      <c r="Y10" s="46" t="s">
        <v>0</v>
      </c>
      <c r="Z10" s="39">
        <v>1</v>
      </c>
      <c r="AA10" s="47">
        <f t="shared" si="43"/>
        <v>0</v>
      </c>
      <c r="AB10" s="39">
        <v>1</v>
      </c>
      <c r="AC10" s="47">
        <f t="shared" si="44"/>
        <v>0</v>
      </c>
      <c r="AD10" s="39">
        <v>1</v>
      </c>
      <c r="AE10" s="47">
        <f t="shared" si="45"/>
        <v>0</v>
      </c>
      <c r="AF10" s="188"/>
      <c r="AG10" s="49">
        <f t="shared" si="16"/>
        <v>0</v>
      </c>
      <c r="AH10" s="50">
        <f t="shared" si="17"/>
        <v>0</v>
      </c>
      <c r="AI10" s="188"/>
      <c r="AJ10" s="49">
        <f t="shared" si="18"/>
        <v>0</v>
      </c>
      <c r="AK10" s="50">
        <f t="shared" si="19"/>
        <v>0</v>
      </c>
      <c r="AL10" s="188">
        <v>6.5</v>
      </c>
      <c r="AM10" s="49">
        <f t="shared" si="20"/>
        <v>0</v>
      </c>
      <c r="AN10" s="50">
        <f t="shared" si="21"/>
        <v>0</v>
      </c>
      <c r="AO10" s="188"/>
      <c r="AP10" s="49">
        <f t="shared" si="22"/>
        <v>0</v>
      </c>
      <c r="AQ10" s="50">
        <f t="shared" si="23"/>
        <v>0</v>
      </c>
      <c r="AR10" s="188"/>
      <c r="AS10" s="49">
        <f t="shared" si="24"/>
        <v>0</v>
      </c>
      <c r="AT10" s="50">
        <f t="shared" si="25"/>
        <v>0</v>
      </c>
      <c r="AU10" s="188">
        <v>6.5</v>
      </c>
      <c r="AV10" s="49">
        <f t="shared" si="26"/>
        <v>0</v>
      </c>
      <c r="AW10" s="50">
        <f t="shared" si="27"/>
        <v>0</v>
      </c>
      <c r="AX10" s="188">
        <v>0</v>
      </c>
      <c r="AY10" s="49">
        <f t="shared" si="28"/>
        <v>0</v>
      </c>
      <c r="AZ10" s="50">
        <f t="shared" si="29"/>
        <v>0</v>
      </c>
      <c r="BA10" s="51">
        <f t="shared" si="46"/>
        <v>0</v>
      </c>
    </row>
    <row r="11" spans="1:53">
      <c r="A11" s="32">
        <v>21</v>
      </c>
      <c r="B11" s="169" t="s">
        <v>172</v>
      </c>
      <c r="C11" s="170" t="s">
        <v>205</v>
      </c>
      <c r="D11" s="34" t="s">
        <v>212</v>
      </c>
      <c r="E11" s="35"/>
      <c r="F11" s="36">
        <v>6.5</v>
      </c>
      <c r="G11" s="73"/>
      <c r="H11" s="72" t="s">
        <v>148</v>
      </c>
      <c r="I11" s="74">
        <f>IF(H11=Tablas!$B$5,Tablas!$C$5,VLOOKUP(H11,Tablas!$B$5:$D$40,2,FALSE))</f>
        <v>26</v>
      </c>
      <c r="J11" s="71">
        <f>IF(I11=0,"",VLOOKUP(I11,Tablas!$C$5:$D$40,2,FALSE))</f>
        <v>4.3452380952380958</v>
      </c>
      <c r="K11" s="37" t="str">
        <f t="shared" si="31"/>
        <v>0</v>
      </c>
      <c r="L11" s="38">
        <f t="shared" si="32"/>
        <v>0</v>
      </c>
      <c r="M11" s="38">
        <f t="shared" si="33"/>
        <v>0</v>
      </c>
      <c r="N11" s="38">
        <f t="shared" si="34"/>
        <v>0</v>
      </c>
      <c r="O11" s="38">
        <f t="shared" si="35"/>
        <v>0</v>
      </c>
      <c r="P11" s="38">
        <f t="shared" si="36"/>
        <v>0</v>
      </c>
      <c r="Q11" s="39">
        <v>1</v>
      </c>
      <c r="R11" s="40">
        <f t="shared" si="37"/>
        <v>0</v>
      </c>
      <c r="S11" s="39">
        <v>1</v>
      </c>
      <c r="T11" s="41">
        <f t="shared" si="38"/>
        <v>0</v>
      </c>
      <c r="U11" s="42">
        <f t="shared" si="39"/>
        <v>0</v>
      </c>
      <c r="V11" s="43">
        <f t="shared" si="40"/>
        <v>0</v>
      </c>
      <c r="W11" s="44">
        <f t="shared" si="41"/>
        <v>0</v>
      </c>
      <c r="X11" s="45">
        <f t="shared" si="42"/>
        <v>1</v>
      </c>
      <c r="Y11" s="46" t="s">
        <v>0</v>
      </c>
      <c r="Z11" s="39">
        <v>1</v>
      </c>
      <c r="AA11" s="47">
        <f t="shared" si="43"/>
        <v>0</v>
      </c>
      <c r="AB11" s="39">
        <v>1</v>
      </c>
      <c r="AC11" s="47">
        <f t="shared" si="44"/>
        <v>0</v>
      </c>
      <c r="AD11" s="39">
        <v>1</v>
      </c>
      <c r="AE11" s="47">
        <f t="shared" si="45"/>
        <v>0</v>
      </c>
      <c r="AF11" s="188"/>
      <c r="AG11" s="49">
        <f t="shared" si="16"/>
        <v>0</v>
      </c>
      <c r="AH11" s="50">
        <f t="shared" si="17"/>
        <v>0</v>
      </c>
      <c r="AI11" s="188"/>
      <c r="AJ11" s="49">
        <f t="shared" si="18"/>
        <v>0</v>
      </c>
      <c r="AK11" s="50">
        <f t="shared" si="19"/>
        <v>0</v>
      </c>
      <c r="AL11" s="188">
        <v>6.5</v>
      </c>
      <c r="AM11" s="49">
        <f t="shared" si="20"/>
        <v>0</v>
      </c>
      <c r="AN11" s="50">
        <f t="shared" si="21"/>
        <v>0</v>
      </c>
      <c r="AO11" s="188"/>
      <c r="AP11" s="49">
        <f t="shared" si="22"/>
        <v>0</v>
      </c>
      <c r="AQ11" s="50">
        <f t="shared" si="23"/>
        <v>0</v>
      </c>
      <c r="AR11" s="188"/>
      <c r="AS11" s="49">
        <f t="shared" si="24"/>
        <v>0</v>
      </c>
      <c r="AT11" s="50">
        <f t="shared" si="25"/>
        <v>0</v>
      </c>
      <c r="AU11" s="188">
        <v>6.5</v>
      </c>
      <c r="AV11" s="49">
        <f t="shared" si="26"/>
        <v>0</v>
      </c>
      <c r="AW11" s="50">
        <f t="shared" si="27"/>
        <v>0</v>
      </c>
      <c r="AX11" s="188">
        <v>0</v>
      </c>
      <c r="AY11" s="49">
        <f t="shared" si="28"/>
        <v>0</v>
      </c>
      <c r="AZ11" s="50">
        <f t="shared" si="29"/>
        <v>0</v>
      </c>
      <c r="BA11" s="51">
        <f t="shared" si="46"/>
        <v>0</v>
      </c>
    </row>
    <row r="12" spans="1:53">
      <c r="A12" s="32">
        <v>21</v>
      </c>
      <c r="B12" s="169" t="s">
        <v>172</v>
      </c>
      <c r="C12" s="170" t="s">
        <v>205</v>
      </c>
      <c r="D12" s="34" t="s">
        <v>515</v>
      </c>
      <c r="E12" s="35"/>
      <c r="F12" s="36">
        <v>4</v>
      </c>
      <c r="G12" s="73"/>
      <c r="H12" s="72" t="s">
        <v>148</v>
      </c>
      <c r="I12" s="74">
        <f>IF(H12=Tablas!$B$5,Tablas!$C$5,VLOOKUP(H12,Tablas!$B$5:$D$40,2,FALSE))</f>
        <v>26</v>
      </c>
      <c r="J12" s="71">
        <f>IF(I12=0,"",VLOOKUP(I12,Tablas!$C$5:$D$40,2,FALSE))</f>
        <v>4.3452380952380958</v>
      </c>
      <c r="K12" s="37" t="str">
        <f t="shared" si="31"/>
        <v>0</v>
      </c>
      <c r="L12" s="38">
        <f t="shared" si="32"/>
        <v>0</v>
      </c>
      <c r="M12" s="38">
        <f t="shared" si="33"/>
        <v>0</v>
      </c>
      <c r="N12" s="38">
        <f t="shared" si="34"/>
        <v>0</v>
      </c>
      <c r="O12" s="38">
        <f t="shared" si="35"/>
        <v>0</v>
      </c>
      <c r="P12" s="38">
        <f t="shared" si="36"/>
        <v>0</v>
      </c>
      <c r="Q12" s="39">
        <v>1</v>
      </c>
      <c r="R12" s="40">
        <f t="shared" si="37"/>
        <v>0</v>
      </c>
      <c r="S12" s="39">
        <v>1</v>
      </c>
      <c r="T12" s="41">
        <f t="shared" si="38"/>
        <v>0</v>
      </c>
      <c r="U12" s="42">
        <f t="shared" si="39"/>
        <v>0</v>
      </c>
      <c r="V12" s="43">
        <f t="shared" si="40"/>
        <v>0</v>
      </c>
      <c r="W12" s="44">
        <f t="shared" si="41"/>
        <v>0</v>
      </c>
      <c r="X12" s="45">
        <f t="shared" si="42"/>
        <v>1</v>
      </c>
      <c r="Y12" s="46" t="s">
        <v>0</v>
      </c>
      <c r="Z12" s="39">
        <v>1</v>
      </c>
      <c r="AA12" s="47">
        <f t="shared" si="43"/>
        <v>0</v>
      </c>
      <c r="AB12" s="39">
        <v>1</v>
      </c>
      <c r="AC12" s="47">
        <f t="shared" si="44"/>
        <v>0</v>
      </c>
      <c r="AD12" s="39">
        <v>1</v>
      </c>
      <c r="AE12" s="47">
        <f t="shared" si="45"/>
        <v>0</v>
      </c>
      <c r="AF12" s="188"/>
      <c r="AG12" s="49">
        <f t="shared" si="16"/>
        <v>0</v>
      </c>
      <c r="AH12" s="50">
        <f t="shared" si="17"/>
        <v>0</v>
      </c>
      <c r="AI12" s="188"/>
      <c r="AJ12" s="49">
        <f t="shared" si="18"/>
        <v>0</v>
      </c>
      <c r="AK12" s="50">
        <f t="shared" si="19"/>
        <v>0</v>
      </c>
      <c r="AL12" s="188">
        <v>4</v>
      </c>
      <c r="AM12" s="49">
        <f t="shared" si="20"/>
        <v>0</v>
      </c>
      <c r="AN12" s="50">
        <f t="shared" si="21"/>
        <v>0</v>
      </c>
      <c r="AO12" s="188"/>
      <c r="AP12" s="49">
        <f t="shared" si="22"/>
        <v>0</v>
      </c>
      <c r="AQ12" s="50">
        <f t="shared" si="23"/>
        <v>0</v>
      </c>
      <c r="AR12" s="188"/>
      <c r="AS12" s="49">
        <f t="shared" si="24"/>
        <v>0</v>
      </c>
      <c r="AT12" s="50">
        <f t="shared" si="25"/>
        <v>0</v>
      </c>
      <c r="AU12" s="188">
        <v>4</v>
      </c>
      <c r="AV12" s="49">
        <f t="shared" si="26"/>
        <v>0</v>
      </c>
      <c r="AW12" s="50">
        <f t="shared" si="27"/>
        <v>0</v>
      </c>
      <c r="AX12" s="188">
        <v>0</v>
      </c>
      <c r="AY12" s="49">
        <f t="shared" si="28"/>
        <v>0</v>
      </c>
      <c r="AZ12" s="50">
        <f t="shared" si="29"/>
        <v>0</v>
      </c>
      <c r="BA12" s="51">
        <f t="shared" si="46"/>
        <v>0</v>
      </c>
    </row>
    <row r="13" spans="1:53">
      <c r="A13" s="32">
        <v>21</v>
      </c>
      <c r="B13" s="169" t="s">
        <v>172</v>
      </c>
      <c r="C13" s="170" t="s">
        <v>205</v>
      </c>
      <c r="D13" s="34" t="s">
        <v>516</v>
      </c>
      <c r="E13" s="35"/>
      <c r="F13" s="36">
        <v>3.2</v>
      </c>
      <c r="G13" s="73"/>
      <c r="H13" s="72" t="s">
        <v>148</v>
      </c>
      <c r="I13" s="74">
        <f>IF(H13=Tablas!$B$5,Tablas!$C$5,VLOOKUP(H13,Tablas!$B$5:$D$40,2,FALSE))</f>
        <v>26</v>
      </c>
      <c r="J13" s="71">
        <f>IF(I13=0,"",VLOOKUP(I13,Tablas!$C$5:$D$40,2,FALSE))</f>
        <v>4.3452380952380958</v>
      </c>
      <c r="K13" s="37" t="str">
        <f t="shared" si="31"/>
        <v>0</v>
      </c>
      <c r="L13" s="38">
        <f t="shared" si="32"/>
        <v>0</v>
      </c>
      <c r="M13" s="38">
        <f t="shared" si="33"/>
        <v>0</v>
      </c>
      <c r="N13" s="38">
        <f t="shared" si="34"/>
        <v>0</v>
      </c>
      <c r="O13" s="38">
        <f t="shared" si="35"/>
        <v>0</v>
      </c>
      <c r="P13" s="38">
        <f t="shared" si="36"/>
        <v>0</v>
      </c>
      <c r="Q13" s="39">
        <v>1</v>
      </c>
      <c r="R13" s="40">
        <f t="shared" si="37"/>
        <v>0</v>
      </c>
      <c r="S13" s="39">
        <v>1</v>
      </c>
      <c r="T13" s="41">
        <f t="shared" si="38"/>
        <v>0</v>
      </c>
      <c r="U13" s="42">
        <f t="shared" si="39"/>
        <v>0</v>
      </c>
      <c r="V13" s="43">
        <f t="shared" si="40"/>
        <v>0</v>
      </c>
      <c r="W13" s="44">
        <f t="shared" si="41"/>
        <v>0</v>
      </c>
      <c r="X13" s="45">
        <f t="shared" si="42"/>
        <v>1</v>
      </c>
      <c r="Y13" s="46" t="s">
        <v>0</v>
      </c>
      <c r="Z13" s="39">
        <v>1</v>
      </c>
      <c r="AA13" s="47">
        <f t="shared" si="43"/>
        <v>0</v>
      </c>
      <c r="AB13" s="39">
        <v>1</v>
      </c>
      <c r="AC13" s="47">
        <f t="shared" si="44"/>
        <v>0</v>
      </c>
      <c r="AD13" s="39">
        <v>1</v>
      </c>
      <c r="AE13" s="47">
        <f t="shared" si="45"/>
        <v>0</v>
      </c>
      <c r="AF13" s="188"/>
      <c r="AG13" s="49">
        <f t="shared" si="16"/>
        <v>0</v>
      </c>
      <c r="AH13" s="50">
        <f t="shared" si="17"/>
        <v>0</v>
      </c>
      <c r="AI13" s="188"/>
      <c r="AJ13" s="49">
        <f t="shared" si="18"/>
        <v>0</v>
      </c>
      <c r="AK13" s="50">
        <f t="shared" si="19"/>
        <v>0</v>
      </c>
      <c r="AL13" s="188">
        <v>3.2</v>
      </c>
      <c r="AM13" s="49">
        <f t="shared" si="20"/>
        <v>0</v>
      </c>
      <c r="AN13" s="50">
        <f t="shared" si="21"/>
        <v>0</v>
      </c>
      <c r="AO13" s="188"/>
      <c r="AP13" s="49">
        <f t="shared" si="22"/>
        <v>0</v>
      </c>
      <c r="AQ13" s="50">
        <f t="shared" si="23"/>
        <v>0</v>
      </c>
      <c r="AR13" s="188"/>
      <c r="AS13" s="49">
        <f t="shared" si="24"/>
        <v>0</v>
      </c>
      <c r="AT13" s="50">
        <f t="shared" si="25"/>
        <v>0</v>
      </c>
      <c r="AU13" s="188">
        <v>3.2</v>
      </c>
      <c r="AV13" s="49">
        <f t="shared" si="26"/>
        <v>0</v>
      </c>
      <c r="AW13" s="50">
        <f t="shared" si="27"/>
        <v>0</v>
      </c>
      <c r="AX13" s="188">
        <v>0</v>
      </c>
      <c r="AY13" s="49">
        <f t="shared" si="28"/>
        <v>0</v>
      </c>
      <c r="AZ13" s="50">
        <f t="shared" si="29"/>
        <v>0</v>
      </c>
      <c r="BA13" s="51">
        <f t="shared" si="46"/>
        <v>0</v>
      </c>
    </row>
    <row r="14" spans="1:53">
      <c r="A14" s="32">
        <v>21</v>
      </c>
      <c r="B14" s="169" t="s">
        <v>172</v>
      </c>
      <c r="C14" s="170" t="s">
        <v>205</v>
      </c>
      <c r="D14" s="34" t="s">
        <v>325</v>
      </c>
      <c r="E14" s="35"/>
      <c r="F14" s="36">
        <v>18.5</v>
      </c>
      <c r="G14" s="73"/>
      <c r="H14" s="72" t="s">
        <v>148</v>
      </c>
      <c r="I14" s="74">
        <f>IF(H14=Tablas!$B$5,Tablas!$C$5,VLOOKUP(H14,Tablas!$B$5:$D$40,2,FALSE))</f>
        <v>26</v>
      </c>
      <c r="J14" s="71">
        <f>IF(I14=0,"",VLOOKUP(I14,Tablas!$C$5:$D$40,2,FALSE))</f>
        <v>4.3452380952380958</v>
      </c>
      <c r="K14" s="37" t="str">
        <f t="shared" si="31"/>
        <v>0</v>
      </c>
      <c r="L14" s="38">
        <f t="shared" si="32"/>
        <v>0</v>
      </c>
      <c r="M14" s="38">
        <f t="shared" si="33"/>
        <v>0</v>
      </c>
      <c r="N14" s="38">
        <f t="shared" si="34"/>
        <v>0</v>
      </c>
      <c r="O14" s="38">
        <f t="shared" si="35"/>
        <v>0</v>
      </c>
      <c r="P14" s="38">
        <f t="shared" si="36"/>
        <v>0</v>
      </c>
      <c r="Q14" s="39">
        <v>1</v>
      </c>
      <c r="R14" s="40">
        <f t="shared" si="37"/>
        <v>0</v>
      </c>
      <c r="S14" s="39">
        <v>1</v>
      </c>
      <c r="T14" s="41">
        <f t="shared" si="38"/>
        <v>0</v>
      </c>
      <c r="U14" s="42">
        <f t="shared" si="39"/>
        <v>0</v>
      </c>
      <c r="V14" s="43">
        <f t="shared" si="40"/>
        <v>0</v>
      </c>
      <c r="W14" s="44">
        <f t="shared" si="41"/>
        <v>0</v>
      </c>
      <c r="X14" s="45">
        <f t="shared" si="42"/>
        <v>1</v>
      </c>
      <c r="Y14" s="46" t="s">
        <v>0</v>
      </c>
      <c r="Z14" s="39">
        <v>1</v>
      </c>
      <c r="AA14" s="47">
        <f t="shared" si="43"/>
        <v>0</v>
      </c>
      <c r="AB14" s="39">
        <v>1</v>
      </c>
      <c r="AC14" s="47">
        <f t="shared" si="44"/>
        <v>0</v>
      </c>
      <c r="AD14" s="39">
        <v>1</v>
      </c>
      <c r="AE14" s="47">
        <f t="shared" si="45"/>
        <v>0</v>
      </c>
      <c r="AF14" s="188"/>
      <c r="AG14" s="49">
        <f t="shared" si="16"/>
        <v>0</v>
      </c>
      <c r="AH14" s="50">
        <f t="shared" si="17"/>
        <v>0</v>
      </c>
      <c r="AI14" s="188">
        <v>5</v>
      </c>
      <c r="AJ14" s="49">
        <f t="shared" si="18"/>
        <v>0</v>
      </c>
      <c r="AK14" s="50">
        <f t="shared" si="19"/>
        <v>0</v>
      </c>
      <c r="AL14" s="188">
        <v>18.5</v>
      </c>
      <c r="AM14" s="49">
        <f t="shared" si="20"/>
        <v>0</v>
      </c>
      <c r="AN14" s="50">
        <f t="shared" si="21"/>
        <v>0</v>
      </c>
      <c r="AO14" s="188"/>
      <c r="AP14" s="49">
        <f t="shared" si="22"/>
        <v>0</v>
      </c>
      <c r="AQ14" s="50">
        <f t="shared" si="23"/>
        <v>0</v>
      </c>
      <c r="AR14" s="188"/>
      <c r="AS14" s="49">
        <f t="shared" si="24"/>
        <v>0</v>
      </c>
      <c r="AT14" s="50">
        <f t="shared" si="25"/>
        <v>0</v>
      </c>
      <c r="AU14" s="188">
        <v>18.5</v>
      </c>
      <c r="AV14" s="49">
        <f t="shared" si="26"/>
        <v>0</v>
      </c>
      <c r="AW14" s="50">
        <f t="shared" si="27"/>
        <v>0</v>
      </c>
      <c r="AX14" s="188">
        <v>2.5</v>
      </c>
      <c r="AY14" s="49">
        <f t="shared" si="28"/>
        <v>0</v>
      </c>
      <c r="AZ14" s="50">
        <f t="shared" si="29"/>
        <v>0</v>
      </c>
      <c r="BA14" s="51">
        <f t="shared" si="46"/>
        <v>0</v>
      </c>
    </row>
    <row r="15" spans="1:53" hidden="1">
      <c r="A15" s="32"/>
      <c r="B15" s="61"/>
      <c r="C15" s="33"/>
      <c r="D15" s="34"/>
      <c r="E15" s="35"/>
      <c r="F15" s="36"/>
      <c r="G15" s="73"/>
      <c r="H15" s="72"/>
      <c r="I15" s="74">
        <f>IF(H15=Tablas!$B$5,Tablas!$C$5,VLOOKUP(H15,Tablas!$B$5:$D$40,2,FALSE))</f>
        <v>1</v>
      </c>
      <c r="J15" s="71">
        <f>IF(I15=0,"",VLOOKUP(I15,Tablas!$C$5:$D$40,2,FALSE))</f>
        <v>0</v>
      </c>
      <c r="K15" s="37" t="str">
        <f t="shared" si="31"/>
        <v>0</v>
      </c>
      <c r="L15" s="38">
        <f t="shared" si="32"/>
        <v>0</v>
      </c>
      <c r="M15" s="38">
        <f t="shared" si="33"/>
        <v>0</v>
      </c>
      <c r="N15" s="38">
        <f t="shared" si="34"/>
        <v>0</v>
      </c>
      <c r="O15" s="38">
        <f t="shared" si="35"/>
        <v>0</v>
      </c>
      <c r="P15" s="38">
        <f t="shared" si="36"/>
        <v>0</v>
      </c>
      <c r="Q15" s="39">
        <v>1</v>
      </c>
      <c r="R15" s="40">
        <f t="shared" si="37"/>
        <v>0</v>
      </c>
      <c r="S15" s="39">
        <v>1</v>
      </c>
      <c r="T15" s="41">
        <f t="shared" si="38"/>
        <v>0</v>
      </c>
      <c r="U15" s="42">
        <f t="shared" si="39"/>
        <v>0</v>
      </c>
      <c r="V15" s="43">
        <f t="shared" si="40"/>
        <v>0</v>
      </c>
      <c r="W15" s="44">
        <f t="shared" si="41"/>
        <v>0</v>
      </c>
      <c r="X15" s="45">
        <f t="shared" si="42"/>
        <v>0</v>
      </c>
      <c r="Y15" s="46" t="s">
        <v>0</v>
      </c>
      <c r="Z15" s="39">
        <v>1</v>
      </c>
      <c r="AA15" s="47">
        <f t="shared" si="43"/>
        <v>0</v>
      </c>
      <c r="AB15" s="39">
        <v>1</v>
      </c>
      <c r="AC15" s="47">
        <f t="shared" si="44"/>
        <v>0</v>
      </c>
      <c r="AD15" s="39">
        <v>1</v>
      </c>
      <c r="AE15" s="47">
        <f t="shared" si="45"/>
        <v>0</v>
      </c>
      <c r="AF15" s="188"/>
      <c r="AG15" s="49">
        <f t="shared" si="16"/>
        <v>0</v>
      </c>
      <c r="AH15" s="50">
        <f t="shared" si="17"/>
        <v>0</v>
      </c>
      <c r="AI15" s="188"/>
      <c r="AJ15" s="49">
        <f t="shared" si="18"/>
        <v>0</v>
      </c>
      <c r="AK15" s="50">
        <f t="shared" si="19"/>
        <v>0</v>
      </c>
      <c r="AL15" s="188"/>
      <c r="AM15" s="49">
        <f t="shared" si="20"/>
        <v>0</v>
      </c>
      <c r="AN15" s="50">
        <f t="shared" si="21"/>
        <v>0</v>
      </c>
      <c r="AO15" s="188"/>
      <c r="AP15" s="49">
        <f t="shared" si="22"/>
        <v>0</v>
      </c>
      <c r="AQ15" s="50">
        <f t="shared" si="23"/>
        <v>0</v>
      </c>
      <c r="AR15" s="188"/>
      <c r="AS15" s="49">
        <f t="shared" si="24"/>
        <v>0</v>
      </c>
      <c r="AT15" s="50">
        <f t="shared" si="25"/>
        <v>0</v>
      </c>
      <c r="AU15" s="188"/>
      <c r="AV15" s="49">
        <f t="shared" si="26"/>
        <v>0</v>
      </c>
      <c r="AW15" s="50">
        <f t="shared" si="27"/>
        <v>0</v>
      </c>
      <c r="AX15" s="188"/>
      <c r="AY15" s="49">
        <f t="shared" si="28"/>
        <v>0</v>
      </c>
      <c r="AZ15" s="50">
        <f t="shared" si="29"/>
        <v>0</v>
      </c>
      <c r="BA15" s="51">
        <f t="shared" si="46"/>
        <v>0</v>
      </c>
    </row>
    <row r="16" spans="1:53" hidden="1">
      <c r="A16" s="32"/>
      <c r="B16" s="61"/>
      <c r="C16" s="33"/>
      <c r="D16" s="34"/>
      <c r="E16" s="35"/>
      <c r="F16" s="36"/>
      <c r="G16" s="73"/>
      <c r="H16" s="72"/>
      <c r="I16" s="74">
        <f>IF(H16=Tablas!$B$5,Tablas!$C$5,VLOOKUP(H16,Tablas!$B$5:$D$40,2,FALSE))</f>
        <v>1</v>
      </c>
      <c r="J16" s="71">
        <f>IF(I16=0,"",VLOOKUP(I16,Tablas!$C$5:$D$40,2,FALSE))</f>
        <v>0</v>
      </c>
      <c r="K16" s="37" t="str">
        <f t="shared" si="31"/>
        <v>0</v>
      </c>
      <c r="L16" s="38">
        <f t="shared" si="32"/>
        <v>0</v>
      </c>
      <c r="M16" s="38">
        <f t="shared" si="33"/>
        <v>0</v>
      </c>
      <c r="N16" s="38">
        <f t="shared" si="34"/>
        <v>0</v>
      </c>
      <c r="O16" s="38">
        <f t="shared" si="35"/>
        <v>0</v>
      </c>
      <c r="P16" s="38">
        <f t="shared" si="36"/>
        <v>0</v>
      </c>
      <c r="Q16" s="39">
        <v>1</v>
      </c>
      <c r="R16" s="40">
        <f t="shared" si="37"/>
        <v>0</v>
      </c>
      <c r="S16" s="39">
        <v>1</v>
      </c>
      <c r="T16" s="41">
        <f t="shared" si="38"/>
        <v>0</v>
      </c>
      <c r="U16" s="42">
        <f t="shared" si="39"/>
        <v>0</v>
      </c>
      <c r="V16" s="43">
        <f t="shared" si="40"/>
        <v>0</v>
      </c>
      <c r="W16" s="44">
        <f t="shared" si="41"/>
        <v>0</v>
      </c>
      <c r="X16" s="45">
        <f t="shared" si="42"/>
        <v>0</v>
      </c>
      <c r="Y16" s="46" t="s">
        <v>0</v>
      </c>
      <c r="Z16" s="39">
        <v>1</v>
      </c>
      <c r="AA16" s="47">
        <f t="shared" si="43"/>
        <v>0</v>
      </c>
      <c r="AB16" s="39">
        <v>1</v>
      </c>
      <c r="AC16" s="47">
        <f t="shared" si="44"/>
        <v>0</v>
      </c>
      <c r="AD16" s="39">
        <v>1</v>
      </c>
      <c r="AE16" s="47">
        <f t="shared" si="45"/>
        <v>0</v>
      </c>
      <c r="AF16" s="188"/>
      <c r="AG16" s="49">
        <f t="shared" si="16"/>
        <v>0</v>
      </c>
      <c r="AH16" s="50">
        <f t="shared" si="17"/>
        <v>0</v>
      </c>
      <c r="AI16" s="188"/>
      <c r="AJ16" s="49">
        <f t="shared" si="18"/>
        <v>0</v>
      </c>
      <c r="AK16" s="50">
        <f t="shared" si="19"/>
        <v>0</v>
      </c>
      <c r="AL16" s="188"/>
      <c r="AM16" s="49">
        <f t="shared" si="20"/>
        <v>0</v>
      </c>
      <c r="AN16" s="50">
        <f t="shared" si="21"/>
        <v>0</v>
      </c>
      <c r="AO16" s="188"/>
      <c r="AP16" s="49">
        <f t="shared" si="22"/>
        <v>0</v>
      </c>
      <c r="AQ16" s="50">
        <f t="shared" si="23"/>
        <v>0</v>
      </c>
      <c r="AR16" s="188"/>
      <c r="AS16" s="49">
        <f t="shared" si="24"/>
        <v>0</v>
      </c>
      <c r="AT16" s="50">
        <f t="shared" si="25"/>
        <v>0</v>
      </c>
      <c r="AU16" s="188"/>
      <c r="AV16" s="49">
        <f t="shared" si="26"/>
        <v>0</v>
      </c>
      <c r="AW16" s="50">
        <f t="shared" si="27"/>
        <v>0</v>
      </c>
      <c r="AX16" s="188"/>
      <c r="AY16" s="49">
        <f t="shared" si="28"/>
        <v>0</v>
      </c>
      <c r="AZ16" s="50">
        <f t="shared" si="29"/>
        <v>0</v>
      </c>
      <c r="BA16" s="51">
        <f t="shared" si="46"/>
        <v>0</v>
      </c>
    </row>
    <row r="17" spans="1:53" hidden="1">
      <c r="A17" s="32"/>
      <c r="B17" s="61"/>
      <c r="C17" s="33"/>
      <c r="D17" s="34"/>
      <c r="E17" s="35"/>
      <c r="F17" s="36"/>
      <c r="G17" s="73"/>
      <c r="H17" s="72"/>
      <c r="I17" s="74">
        <f>IF(H17=Tablas!$B$5,Tablas!$C$5,VLOOKUP(H17,Tablas!$B$5:$D$40,2,FALSE))</f>
        <v>1</v>
      </c>
      <c r="J17" s="71">
        <f>IF(I17=0,"",VLOOKUP(I17,Tablas!$C$5:$D$40,2,FALSE))</f>
        <v>0</v>
      </c>
      <c r="K17" s="37" t="str">
        <f t="shared" si="31"/>
        <v>0</v>
      </c>
      <c r="L17" s="38">
        <f t="shared" si="32"/>
        <v>0</v>
      </c>
      <c r="M17" s="38">
        <f t="shared" si="33"/>
        <v>0</v>
      </c>
      <c r="N17" s="38">
        <f t="shared" si="34"/>
        <v>0</v>
      </c>
      <c r="O17" s="38">
        <f t="shared" si="35"/>
        <v>0</v>
      </c>
      <c r="P17" s="38">
        <f t="shared" si="36"/>
        <v>0</v>
      </c>
      <c r="Q17" s="39">
        <v>1</v>
      </c>
      <c r="R17" s="40">
        <f t="shared" si="37"/>
        <v>0</v>
      </c>
      <c r="S17" s="39">
        <v>1</v>
      </c>
      <c r="T17" s="41">
        <f t="shared" si="38"/>
        <v>0</v>
      </c>
      <c r="U17" s="42">
        <f t="shared" ref="U17:U35" si="47">SUM(+L17+M17+N17+O17+P17+R17+T17)</f>
        <v>0</v>
      </c>
      <c r="V17" s="43">
        <f t="shared" ref="V17:V35" si="48">+U17*4.345</f>
        <v>0</v>
      </c>
      <c r="W17" s="44">
        <f t="shared" ref="W17:W23" si="49">IF(V17="","",$W$4*V17)</f>
        <v>0</v>
      </c>
      <c r="X17" s="45">
        <f t="shared" si="42"/>
        <v>0</v>
      </c>
      <c r="Y17" s="46" t="s">
        <v>0</v>
      </c>
      <c r="Z17" s="39">
        <v>1</v>
      </c>
      <c r="AA17" s="47">
        <f t="shared" ref="AA17:AA23" si="50">+IF($Y17="M",$U17,IF($Y17="MT",$U17/2,IF(Y17="MN",$U17/2,IF($Y17="MTN",$U17/3,0))))*Z17</f>
        <v>0</v>
      </c>
      <c r="AB17" s="39">
        <v>1</v>
      </c>
      <c r="AC17" s="47">
        <f t="shared" ref="AC17:AC23" si="51">+IF($Y17="T",$U17,IF($Y17="MT",$U17/2,IF($Y17="TN",$U17/2,IF($Y17="MTN",$U17/3,0))))*AB17</f>
        <v>0</v>
      </c>
      <c r="AD17" s="39">
        <v>1</v>
      </c>
      <c r="AE17" s="47">
        <f t="shared" ref="AE17:AE23" si="52">+IF($Y17="N",$U17,IF($Y17="MN",$U17/2,IF($Y17="TN",$U17/2,IF($Y17="MTN",$U17/3,0))))*AD17</f>
        <v>0</v>
      </c>
      <c r="AF17" s="188"/>
      <c r="AG17" s="49">
        <f t="shared" si="16"/>
        <v>0</v>
      </c>
      <c r="AH17" s="50">
        <f t="shared" si="17"/>
        <v>0</v>
      </c>
      <c r="AI17" s="188"/>
      <c r="AJ17" s="49">
        <f t="shared" si="18"/>
        <v>0</v>
      </c>
      <c r="AK17" s="50">
        <f t="shared" si="19"/>
        <v>0</v>
      </c>
      <c r="AL17" s="188"/>
      <c r="AM17" s="49">
        <f t="shared" si="20"/>
        <v>0</v>
      </c>
      <c r="AN17" s="50">
        <f t="shared" si="21"/>
        <v>0</v>
      </c>
      <c r="AO17" s="188"/>
      <c r="AP17" s="49">
        <f t="shared" si="22"/>
        <v>0</v>
      </c>
      <c r="AQ17" s="50">
        <f t="shared" si="23"/>
        <v>0</v>
      </c>
      <c r="AR17" s="188"/>
      <c r="AS17" s="49">
        <f t="shared" si="24"/>
        <v>0</v>
      </c>
      <c r="AT17" s="50">
        <f t="shared" si="25"/>
        <v>0</v>
      </c>
      <c r="AU17" s="188"/>
      <c r="AV17" s="49">
        <f t="shared" si="26"/>
        <v>0</v>
      </c>
      <c r="AW17" s="50">
        <f t="shared" si="27"/>
        <v>0</v>
      </c>
      <c r="AX17" s="188"/>
      <c r="AY17" s="49">
        <f t="shared" si="28"/>
        <v>0</v>
      </c>
      <c r="AZ17" s="50">
        <f t="shared" si="29"/>
        <v>0</v>
      </c>
      <c r="BA17" s="51">
        <f t="shared" ref="BA17:BA35" si="53">+AH17+AK17+AN17+AQ17+AT17+AW17+AZ17</f>
        <v>0</v>
      </c>
    </row>
    <row r="18" spans="1:53" hidden="1">
      <c r="A18" s="32"/>
      <c r="B18" s="61"/>
      <c r="C18" s="33"/>
      <c r="D18" s="34"/>
      <c r="E18" s="35"/>
      <c r="F18" s="36"/>
      <c r="G18" s="73"/>
      <c r="H18" s="72"/>
      <c r="I18" s="74">
        <f>IF(H18=Tablas!$B$5,Tablas!$C$5,VLOOKUP(H18,Tablas!$B$5:$D$40,2,FALSE))</f>
        <v>1</v>
      </c>
      <c r="J18" s="71">
        <f>IF(I18=0,"",VLOOKUP(I18,Tablas!$C$5:$D$40,2,FALSE))</f>
        <v>0</v>
      </c>
      <c r="K18" s="37" t="str">
        <f t="shared" si="31"/>
        <v>0</v>
      </c>
      <c r="L18" s="38">
        <f t="shared" si="32"/>
        <v>0</v>
      </c>
      <c r="M18" s="38">
        <f t="shared" si="33"/>
        <v>0</v>
      </c>
      <c r="N18" s="38">
        <f t="shared" si="34"/>
        <v>0</v>
      </c>
      <c r="O18" s="38">
        <f t="shared" si="35"/>
        <v>0</v>
      </c>
      <c r="P18" s="38">
        <f t="shared" si="36"/>
        <v>0</v>
      </c>
      <c r="Q18" s="39">
        <v>1</v>
      </c>
      <c r="R18" s="40">
        <f t="shared" si="37"/>
        <v>0</v>
      </c>
      <c r="S18" s="39">
        <v>1</v>
      </c>
      <c r="T18" s="41">
        <f t="shared" si="38"/>
        <v>0</v>
      </c>
      <c r="U18" s="42">
        <f t="shared" si="47"/>
        <v>0</v>
      </c>
      <c r="V18" s="43">
        <f t="shared" si="48"/>
        <v>0</v>
      </c>
      <c r="W18" s="44">
        <f t="shared" si="49"/>
        <v>0</v>
      </c>
      <c r="X18" s="45">
        <f t="shared" si="42"/>
        <v>0</v>
      </c>
      <c r="Y18" s="46" t="s">
        <v>0</v>
      </c>
      <c r="Z18" s="39">
        <v>1</v>
      </c>
      <c r="AA18" s="47">
        <f t="shared" si="50"/>
        <v>0</v>
      </c>
      <c r="AB18" s="39">
        <v>1</v>
      </c>
      <c r="AC18" s="47">
        <f t="shared" si="51"/>
        <v>0</v>
      </c>
      <c r="AD18" s="39">
        <v>1</v>
      </c>
      <c r="AE18" s="47">
        <f t="shared" si="52"/>
        <v>0</v>
      </c>
      <c r="AF18" s="188"/>
      <c r="AG18" s="49">
        <f t="shared" si="16"/>
        <v>0</v>
      </c>
      <c r="AH18" s="50">
        <f t="shared" si="17"/>
        <v>0</v>
      </c>
      <c r="AI18" s="188"/>
      <c r="AJ18" s="49">
        <f t="shared" si="18"/>
        <v>0</v>
      </c>
      <c r="AK18" s="50">
        <f t="shared" si="19"/>
        <v>0</v>
      </c>
      <c r="AL18" s="188"/>
      <c r="AM18" s="49">
        <f t="shared" si="20"/>
        <v>0</v>
      </c>
      <c r="AN18" s="50">
        <f t="shared" si="21"/>
        <v>0</v>
      </c>
      <c r="AO18" s="188"/>
      <c r="AP18" s="49">
        <f t="shared" si="22"/>
        <v>0</v>
      </c>
      <c r="AQ18" s="50">
        <f t="shared" si="23"/>
        <v>0</v>
      </c>
      <c r="AR18" s="188"/>
      <c r="AS18" s="49">
        <f t="shared" si="24"/>
        <v>0</v>
      </c>
      <c r="AT18" s="50">
        <f t="shared" si="25"/>
        <v>0</v>
      </c>
      <c r="AU18" s="188"/>
      <c r="AV18" s="49">
        <f t="shared" si="26"/>
        <v>0</v>
      </c>
      <c r="AW18" s="50">
        <f t="shared" si="27"/>
        <v>0</v>
      </c>
      <c r="AX18" s="188"/>
      <c r="AY18" s="49">
        <f t="shared" si="28"/>
        <v>0</v>
      </c>
      <c r="AZ18" s="50">
        <f t="shared" si="29"/>
        <v>0</v>
      </c>
      <c r="BA18" s="51">
        <f t="shared" si="53"/>
        <v>0</v>
      </c>
    </row>
    <row r="19" spans="1:53" hidden="1">
      <c r="A19" s="32"/>
      <c r="B19" s="61"/>
      <c r="C19" s="33"/>
      <c r="D19" s="34"/>
      <c r="E19" s="35"/>
      <c r="F19" s="36"/>
      <c r="G19" s="73"/>
      <c r="H19" s="72"/>
      <c r="I19" s="74">
        <f>IF(H19=Tablas!$B$5,Tablas!$C$5,VLOOKUP(H19,Tablas!$B$5:$D$40,2,FALSE))</f>
        <v>1</v>
      </c>
      <c r="J19" s="71">
        <f>IF(I19=0,"",VLOOKUP(I19,Tablas!$C$5:$D$40,2,FALSE))</f>
        <v>0</v>
      </c>
      <c r="K19" s="37" t="str">
        <f t="shared" si="31"/>
        <v>0</v>
      </c>
      <c r="L19" s="38">
        <f t="shared" si="32"/>
        <v>0</v>
      </c>
      <c r="M19" s="38">
        <f t="shared" si="33"/>
        <v>0</v>
      </c>
      <c r="N19" s="38">
        <f t="shared" si="34"/>
        <v>0</v>
      </c>
      <c r="O19" s="38">
        <f t="shared" si="35"/>
        <v>0</v>
      </c>
      <c r="P19" s="38">
        <f t="shared" si="36"/>
        <v>0</v>
      </c>
      <c r="Q19" s="39">
        <v>1</v>
      </c>
      <c r="R19" s="40">
        <f t="shared" si="37"/>
        <v>0</v>
      </c>
      <c r="S19" s="39">
        <v>1</v>
      </c>
      <c r="T19" s="41">
        <f t="shared" si="38"/>
        <v>0</v>
      </c>
      <c r="U19" s="42">
        <f t="shared" si="47"/>
        <v>0</v>
      </c>
      <c r="V19" s="43">
        <f t="shared" si="48"/>
        <v>0</v>
      </c>
      <c r="W19" s="44">
        <f t="shared" si="49"/>
        <v>0</v>
      </c>
      <c r="X19" s="45">
        <f t="shared" si="42"/>
        <v>0</v>
      </c>
      <c r="Y19" s="46" t="s">
        <v>0</v>
      </c>
      <c r="Z19" s="39">
        <v>1</v>
      </c>
      <c r="AA19" s="47">
        <f t="shared" si="50"/>
        <v>0</v>
      </c>
      <c r="AB19" s="39">
        <v>1</v>
      </c>
      <c r="AC19" s="47">
        <f t="shared" si="51"/>
        <v>0</v>
      </c>
      <c r="AD19" s="39">
        <v>1</v>
      </c>
      <c r="AE19" s="47">
        <f t="shared" si="52"/>
        <v>0</v>
      </c>
      <c r="AF19" s="188"/>
      <c r="AG19" s="49">
        <f t="shared" si="16"/>
        <v>0</v>
      </c>
      <c r="AH19" s="50">
        <f t="shared" si="17"/>
        <v>0</v>
      </c>
      <c r="AI19" s="188"/>
      <c r="AJ19" s="49">
        <f t="shared" si="18"/>
        <v>0</v>
      </c>
      <c r="AK19" s="50">
        <f t="shared" si="19"/>
        <v>0</v>
      </c>
      <c r="AL19" s="188"/>
      <c r="AM19" s="49">
        <f t="shared" si="20"/>
        <v>0</v>
      </c>
      <c r="AN19" s="50">
        <f t="shared" si="21"/>
        <v>0</v>
      </c>
      <c r="AO19" s="188"/>
      <c r="AP19" s="49">
        <f t="shared" si="22"/>
        <v>0</v>
      </c>
      <c r="AQ19" s="50">
        <f t="shared" si="23"/>
        <v>0</v>
      </c>
      <c r="AR19" s="188"/>
      <c r="AS19" s="49">
        <f t="shared" si="24"/>
        <v>0</v>
      </c>
      <c r="AT19" s="50">
        <f t="shared" si="25"/>
        <v>0</v>
      </c>
      <c r="AU19" s="188"/>
      <c r="AV19" s="49">
        <f t="shared" si="26"/>
        <v>0</v>
      </c>
      <c r="AW19" s="50">
        <f t="shared" si="27"/>
        <v>0</v>
      </c>
      <c r="AX19" s="188"/>
      <c r="AY19" s="49">
        <f t="shared" si="28"/>
        <v>0</v>
      </c>
      <c r="AZ19" s="50">
        <f t="shared" si="29"/>
        <v>0</v>
      </c>
      <c r="BA19" s="51">
        <f t="shared" si="53"/>
        <v>0</v>
      </c>
    </row>
    <row r="20" spans="1:53" hidden="1">
      <c r="A20" s="32"/>
      <c r="B20" s="61"/>
      <c r="C20" s="33"/>
      <c r="D20" s="34"/>
      <c r="E20" s="35"/>
      <c r="F20" s="36"/>
      <c r="G20" s="73"/>
      <c r="H20" s="72"/>
      <c r="I20" s="74">
        <f>IF(H20=Tablas!$B$5,Tablas!$C$5,VLOOKUP(H20,Tablas!$B$5:$D$40,2,FALSE))</f>
        <v>1</v>
      </c>
      <c r="J20" s="71">
        <f>IF(I20=0,"",VLOOKUP(I20,Tablas!$C$5:$D$40,2,FALSE))</f>
        <v>0</v>
      </c>
      <c r="K20" s="37" t="str">
        <f t="shared" si="31"/>
        <v>0</v>
      </c>
      <c r="L20" s="38">
        <f t="shared" si="32"/>
        <v>0</v>
      </c>
      <c r="M20" s="38">
        <f t="shared" si="33"/>
        <v>0</v>
      </c>
      <c r="N20" s="38">
        <f t="shared" si="34"/>
        <v>0</v>
      </c>
      <c r="O20" s="38">
        <f t="shared" si="35"/>
        <v>0</v>
      </c>
      <c r="P20" s="38">
        <f t="shared" si="36"/>
        <v>0</v>
      </c>
      <c r="Q20" s="39">
        <v>1</v>
      </c>
      <c r="R20" s="40">
        <f t="shared" si="37"/>
        <v>0</v>
      </c>
      <c r="S20" s="39">
        <v>1</v>
      </c>
      <c r="T20" s="41">
        <f t="shared" si="38"/>
        <v>0</v>
      </c>
      <c r="U20" s="42">
        <f t="shared" si="47"/>
        <v>0</v>
      </c>
      <c r="V20" s="43">
        <f t="shared" si="48"/>
        <v>0</v>
      </c>
      <c r="W20" s="44">
        <f t="shared" si="49"/>
        <v>0</v>
      </c>
      <c r="X20" s="45">
        <f t="shared" si="42"/>
        <v>0</v>
      </c>
      <c r="Y20" s="46" t="s">
        <v>0</v>
      </c>
      <c r="Z20" s="39">
        <v>1</v>
      </c>
      <c r="AA20" s="47">
        <f t="shared" si="50"/>
        <v>0</v>
      </c>
      <c r="AB20" s="39">
        <v>1</v>
      </c>
      <c r="AC20" s="47">
        <f t="shared" si="51"/>
        <v>0</v>
      </c>
      <c r="AD20" s="39">
        <v>1</v>
      </c>
      <c r="AE20" s="47">
        <f t="shared" si="52"/>
        <v>0</v>
      </c>
      <c r="AF20" s="188"/>
      <c r="AG20" s="49">
        <f t="shared" si="16"/>
        <v>0</v>
      </c>
      <c r="AH20" s="50">
        <f t="shared" si="17"/>
        <v>0</v>
      </c>
      <c r="AI20" s="188"/>
      <c r="AJ20" s="49">
        <f t="shared" si="18"/>
        <v>0</v>
      </c>
      <c r="AK20" s="50">
        <f t="shared" si="19"/>
        <v>0</v>
      </c>
      <c r="AL20" s="188"/>
      <c r="AM20" s="49">
        <f t="shared" si="20"/>
        <v>0</v>
      </c>
      <c r="AN20" s="50">
        <f t="shared" si="21"/>
        <v>0</v>
      </c>
      <c r="AO20" s="188"/>
      <c r="AP20" s="49">
        <f t="shared" si="22"/>
        <v>0</v>
      </c>
      <c r="AQ20" s="50">
        <f t="shared" si="23"/>
        <v>0</v>
      </c>
      <c r="AR20" s="188"/>
      <c r="AS20" s="49">
        <f t="shared" si="24"/>
        <v>0</v>
      </c>
      <c r="AT20" s="50">
        <f t="shared" si="25"/>
        <v>0</v>
      </c>
      <c r="AU20" s="188"/>
      <c r="AV20" s="49">
        <f t="shared" si="26"/>
        <v>0</v>
      </c>
      <c r="AW20" s="50">
        <f t="shared" si="27"/>
        <v>0</v>
      </c>
      <c r="AX20" s="188"/>
      <c r="AY20" s="49">
        <f t="shared" si="28"/>
        <v>0</v>
      </c>
      <c r="AZ20" s="50">
        <f t="shared" si="29"/>
        <v>0</v>
      </c>
      <c r="BA20" s="51">
        <f t="shared" si="53"/>
        <v>0</v>
      </c>
    </row>
    <row r="21" spans="1:53" hidden="1">
      <c r="A21" s="32"/>
      <c r="B21" s="61"/>
      <c r="C21" s="33"/>
      <c r="D21" s="34"/>
      <c r="E21" s="35"/>
      <c r="F21" s="36"/>
      <c r="G21" s="73"/>
      <c r="H21" s="72"/>
      <c r="I21" s="74">
        <f>IF(H21=Tablas!$B$5,Tablas!$C$5,VLOOKUP(H21,Tablas!$B$5:$D$40,2,FALSE))</f>
        <v>1</v>
      </c>
      <c r="J21" s="71">
        <f>IF(I21=0,"",VLOOKUP(I21,Tablas!$C$5:$D$40,2,FALSE))</f>
        <v>0</v>
      </c>
      <c r="K21" s="37" t="str">
        <f t="shared" si="31"/>
        <v>0</v>
      </c>
      <c r="L21" s="38">
        <f t="shared" si="32"/>
        <v>0</v>
      </c>
      <c r="M21" s="38">
        <f t="shared" si="33"/>
        <v>0</v>
      </c>
      <c r="N21" s="38">
        <f t="shared" si="34"/>
        <v>0</v>
      </c>
      <c r="O21" s="38">
        <f t="shared" si="35"/>
        <v>0</v>
      </c>
      <c r="P21" s="38">
        <f t="shared" si="36"/>
        <v>0</v>
      </c>
      <c r="Q21" s="39">
        <v>1</v>
      </c>
      <c r="R21" s="40">
        <f t="shared" si="37"/>
        <v>0</v>
      </c>
      <c r="S21" s="39">
        <v>1</v>
      </c>
      <c r="T21" s="41">
        <f t="shared" si="38"/>
        <v>0</v>
      </c>
      <c r="U21" s="42">
        <f t="shared" si="47"/>
        <v>0</v>
      </c>
      <c r="V21" s="43">
        <f t="shared" si="48"/>
        <v>0</v>
      </c>
      <c r="W21" s="44">
        <f t="shared" si="49"/>
        <v>0</v>
      </c>
      <c r="X21" s="45">
        <f t="shared" si="42"/>
        <v>0</v>
      </c>
      <c r="Y21" s="46" t="s">
        <v>0</v>
      </c>
      <c r="Z21" s="39">
        <v>1</v>
      </c>
      <c r="AA21" s="47">
        <f t="shared" si="50"/>
        <v>0</v>
      </c>
      <c r="AB21" s="39">
        <v>1</v>
      </c>
      <c r="AC21" s="47">
        <f t="shared" si="51"/>
        <v>0</v>
      </c>
      <c r="AD21" s="39">
        <v>1</v>
      </c>
      <c r="AE21" s="47">
        <f t="shared" si="52"/>
        <v>0</v>
      </c>
      <c r="AF21" s="188"/>
      <c r="AG21" s="49">
        <f t="shared" si="16"/>
        <v>0</v>
      </c>
      <c r="AH21" s="50">
        <f t="shared" si="17"/>
        <v>0</v>
      </c>
      <c r="AI21" s="188"/>
      <c r="AJ21" s="49">
        <f t="shared" si="18"/>
        <v>0</v>
      </c>
      <c r="AK21" s="50">
        <f t="shared" si="19"/>
        <v>0</v>
      </c>
      <c r="AL21" s="188"/>
      <c r="AM21" s="49">
        <f t="shared" si="20"/>
        <v>0</v>
      </c>
      <c r="AN21" s="50">
        <f t="shared" si="21"/>
        <v>0</v>
      </c>
      <c r="AO21" s="188"/>
      <c r="AP21" s="49">
        <f t="shared" si="22"/>
        <v>0</v>
      </c>
      <c r="AQ21" s="50">
        <f t="shared" si="23"/>
        <v>0</v>
      </c>
      <c r="AR21" s="188"/>
      <c r="AS21" s="49">
        <f t="shared" si="24"/>
        <v>0</v>
      </c>
      <c r="AT21" s="50">
        <f t="shared" si="25"/>
        <v>0</v>
      </c>
      <c r="AU21" s="188"/>
      <c r="AV21" s="49">
        <f t="shared" si="26"/>
        <v>0</v>
      </c>
      <c r="AW21" s="50">
        <f t="shared" si="27"/>
        <v>0</v>
      </c>
      <c r="AX21" s="188"/>
      <c r="AY21" s="49">
        <f t="shared" si="28"/>
        <v>0</v>
      </c>
      <c r="AZ21" s="50">
        <f t="shared" si="29"/>
        <v>0</v>
      </c>
      <c r="BA21" s="51">
        <f t="shared" si="53"/>
        <v>0</v>
      </c>
    </row>
    <row r="22" spans="1:53" hidden="1">
      <c r="A22" s="32"/>
      <c r="B22" s="61"/>
      <c r="C22" s="33"/>
      <c r="D22" s="34"/>
      <c r="E22" s="35"/>
      <c r="F22" s="36"/>
      <c r="G22" s="73"/>
      <c r="H22" s="72"/>
      <c r="I22" s="74">
        <f>IF(H22=Tablas!$B$5,Tablas!$C$5,VLOOKUP(H22,Tablas!$B$5:$D$40,2,FALSE))</f>
        <v>1</v>
      </c>
      <c r="J22" s="71">
        <f>IF(I22=0,"",VLOOKUP(I22,Tablas!$C$5:$D$40,2,FALSE))</f>
        <v>0</v>
      </c>
      <c r="K22" s="37" t="str">
        <f t="shared" si="31"/>
        <v>0</v>
      </c>
      <c r="L22" s="38">
        <f t="shared" si="32"/>
        <v>0</v>
      </c>
      <c r="M22" s="38">
        <f t="shared" si="33"/>
        <v>0</v>
      </c>
      <c r="N22" s="38">
        <f t="shared" si="34"/>
        <v>0</v>
      </c>
      <c r="O22" s="38">
        <f t="shared" si="35"/>
        <v>0</v>
      </c>
      <c r="P22" s="38">
        <f t="shared" si="36"/>
        <v>0</v>
      </c>
      <c r="Q22" s="39">
        <v>1</v>
      </c>
      <c r="R22" s="40">
        <f t="shared" si="37"/>
        <v>0</v>
      </c>
      <c r="S22" s="39">
        <v>1</v>
      </c>
      <c r="T22" s="41">
        <f t="shared" si="38"/>
        <v>0</v>
      </c>
      <c r="U22" s="42">
        <f t="shared" si="47"/>
        <v>0</v>
      </c>
      <c r="V22" s="43">
        <f t="shared" si="48"/>
        <v>0</v>
      </c>
      <c r="W22" s="44">
        <f t="shared" si="49"/>
        <v>0</v>
      </c>
      <c r="X22" s="45">
        <f t="shared" si="42"/>
        <v>0</v>
      </c>
      <c r="Y22" s="46" t="s">
        <v>0</v>
      </c>
      <c r="Z22" s="39">
        <v>1</v>
      </c>
      <c r="AA22" s="47">
        <f t="shared" si="50"/>
        <v>0</v>
      </c>
      <c r="AB22" s="39">
        <v>1</v>
      </c>
      <c r="AC22" s="47">
        <f t="shared" si="51"/>
        <v>0</v>
      </c>
      <c r="AD22" s="39">
        <v>1</v>
      </c>
      <c r="AE22" s="47">
        <f t="shared" si="52"/>
        <v>0</v>
      </c>
      <c r="AF22" s="188"/>
      <c r="AG22" s="49">
        <f t="shared" si="16"/>
        <v>0</v>
      </c>
      <c r="AH22" s="50">
        <f t="shared" si="17"/>
        <v>0</v>
      </c>
      <c r="AI22" s="188"/>
      <c r="AJ22" s="49">
        <f t="shared" si="18"/>
        <v>0</v>
      </c>
      <c r="AK22" s="50">
        <f t="shared" si="19"/>
        <v>0</v>
      </c>
      <c r="AL22" s="188"/>
      <c r="AM22" s="49">
        <f t="shared" si="20"/>
        <v>0</v>
      </c>
      <c r="AN22" s="50">
        <f t="shared" si="21"/>
        <v>0</v>
      </c>
      <c r="AO22" s="188"/>
      <c r="AP22" s="49">
        <f t="shared" si="22"/>
        <v>0</v>
      </c>
      <c r="AQ22" s="50">
        <f t="shared" si="23"/>
        <v>0</v>
      </c>
      <c r="AR22" s="188"/>
      <c r="AS22" s="49">
        <f t="shared" si="24"/>
        <v>0</v>
      </c>
      <c r="AT22" s="50">
        <f t="shared" si="25"/>
        <v>0</v>
      </c>
      <c r="AU22" s="188"/>
      <c r="AV22" s="49">
        <f t="shared" si="26"/>
        <v>0</v>
      </c>
      <c r="AW22" s="50">
        <f t="shared" si="27"/>
        <v>0</v>
      </c>
      <c r="AX22" s="188"/>
      <c r="AY22" s="49">
        <f t="shared" si="28"/>
        <v>0</v>
      </c>
      <c r="AZ22" s="50">
        <f t="shared" si="29"/>
        <v>0</v>
      </c>
      <c r="BA22" s="51">
        <f t="shared" si="53"/>
        <v>0</v>
      </c>
    </row>
    <row r="23" spans="1:53" hidden="1">
      <c r="A23" s="32"/>
      <c r="B23" s="61"/>
      <c r="C23" s="33"/>
      <c r="D23" s="34"/>
      <c r="E23" s="35"/>
      <c r="F23" s="36"/>
      <c r="G23" s="73"/>
      <c r="H23" s="72"/>
      <c r="I23" s="74">
        <f>IF(H23=Tablas!$B$5,Tablas!$C$5,VLOOKUP(H23,Tablas!$B$5:$D$40,2,FALSE))</f>
        <v>1</v>
      </c>
      <c r="J23" s="71">
        <f>IF(I23=0,"",VLOOKUP(I23,Tablas!$C$5:$D$40,2,FALSE))</f>
        <v>0</v>
      </c>
      <c r="K23" s="37" t="str">
        <f t="shared" si="31"/>
        <v>0</v>
      </c>
      <c r="L23" s="38">
        <f t="shared" si="32"/>
        <v>0</v>
      </c>
      <c r="M23" s="38">
        <f t="shared" si="33"/>
        <v>0</v>
      </c>
      <c r="N23" s="38">
        <f t="shared" si="34"/>
        <v>0</v>
      </c>
      <c r="O23" s="38">
        <f t="shared" si="35"/>
        <v>0</v>
      </c>
      <c r="P23" s="38">
        <f t="shared" si="36"/>
        <v>0</v>
      </c>
      <c r="Q23" s="39">
        <v>1</v>
      </c>
      <c r="R23" s="40">
        <f t="shared" si="37"/>
        <v>0</v>
      </c>
      <c r="S23" s="39">
        <v>1</v>
      </c>
      <c r="T23" s="41">
        <f t="shared" si="38"/>
        <v>0</v>
      </c>
      <c r="U23" s="42">
        <f t="shared" si="47"/>
        <v>0</v>
      </c>
      <c r="V23" s="43">
        <f t="shared" si="48"/>
        <v>0</v>
      </c>
      <c r="W23" s="44">
        <f t="shared" si="49"/>
        <v>0</v>
      </c>
      <c r="X23" s="45">
        <f t="shared" si="42"/>
        <v>0</v>
      </c>
      <c r="Y23" s="46" t="s">
        <v>0</v>
      </c>
      <c r="Z23" s="39">
        <v>1</v>
      </c>
      <c r="AA23" s="47">
        <f t="shared" si="50"/>
        <v>0</v>
      </c>
      <c r="AB23" s="39">
        <v>1</v>
      </c>
      <c r="AC23" s="47">
        <f t="shared" si="51"/>
        <v>0</v>
      </c>
      <c r="AD23" s="39">
        <v>1</v>
      </c>
      <c r="AE23" s="47">
        <f t="shared" si="52"/>
        <v>0</v>
      </c>
      <c r="AF23" s="188"/>
      <c r="AG23" s="49">
        <f t="shared" si="16"/>
        <v>0</v>
      </c>
      <c r="AH23" s="50">
        <f t="shared" si="17"/>
        <v>0</v>
      </c>
      <c r="AI23" s="188"/>
      <c r="AJ23" s="49">
        <f t="shared" si="18"/>
        <v>0</v>
      </c>
      <c r="AK23" s="50">
        <f t="shared" si="19"/>
        <v>0</v>
      </c>
      <c r="AL23" s="188"/>
      <c r="AM23" s="49">
        <f t="shared" si="20"/>
        <v>0</v>
      </c>
      <c r="AN23" s="50">
        <f t="shared" si="21"/>
        <v>0</v>
      </c>
      <c r="AO23" s="188"/>
      <c r="AP23" s="49">
        <f t="shared" si="22"/>
        <v>0</v>
      </c>
      <c r="AQ23" s="50">
        <f t="shared" si="23"/>
        <v>0</v>
      </c>
      <c r="AR23" s="188"/>
      <c r="AS23" s="49">
        <f t="shared" si="24"/>
        <v>0</v>
      </c>
      <c r="AT23" s="50">
        <f t="shared" si="25"/>
        <v>0</v>
      </c>
      <c r="AU23" s="188"/>
      <c r="AV23" s="49">
        <f t="shared" si="26"/>
        <v>0</v>
      </c>
      <c r="AW23" s="50">
        <f t="shared" si="27"/>
        <v>0</v>
      </c>
      <c r="AX23" s="188"/>
      <c r="AY23" s="49">
        <f t="shared" si="28"/>
        <v>0</v>
      </c>
      <c r="AZ23" s="50">
        <f t="shared" si="29"/>
        <v>0</v>
      </c>
      <c r="BA23" s="51">
        <f t="shared" si="53"/>
        <v>0</v>
      </c>
    </row>
    <row r="24" spans="1:53" hidden="1">
      <c r="A24" s="32"/>
      <c r="B24" s="61"/>
      <c r="C24" s="33"/>
      <c r="D24" s="34"/>
      <c r="E24" s="35"/>
      <c r="F24" s="36"/>
      <c r="G24" s="73"/>
      <c r="H24" s="72"/>
      <c r="I24" s="74">
        <f>IF(H24=Tablas!$B$5,Tablas!$C$5,VLOOKUP(H24,Tablas!$B$5:$D$40,2,FALSE))</f>
        <v>1</v>
      </c>
      <c r="J24" s="71">
        <f>IF(I24=0,"",VLOOKUP(I24,Tablas!$C$5:$D$40,2,FALSE))</f>
        <v>0</v>
      </c>
      <c r="K24" s="37" t="str">
        <f t="shared" si="31"/>
        <v>0</v>
      </c>
      <c r="L24" s="38">
        <f t="shared" si="32"/>
        <v>0</v>
      </c>
      <c r="M24" s="38">
        <f t="shared" si="33"/>
        <v>0</v>
      </c>
      <c r="N24" s="38">
        <f t="shared" si="34"/>
        <v>0</v>
      </c>
      <c r="O24" s="38">
        <f t="shared" si="35"/>
        <v>0</v>
      </c>
      <c r="P24" s="38">
        <f t="shared" si="36"/>
        <v>0</v>
      </c>
      <c r="Q24" s="39">
        <v>1</v>
      </c>
      <c r="R24" s="40">
        <f t="shared" ref="R24:R71" si="54">(IF($X24=6,$K24,)+IF($X24=7,$K24,)+IF($X24=12,$K24*2,)+IF($X24=18,$K24*3,)+IF($X24=28,$K24*4,0)+IF($X24=21,$K24*3,)+IF($X24=42,$K24*6,0)+IF($X24=14,$K24*2,))*Q24</f>
        <v>0</v>
      </c>
      <c r="S24" s="39">
        <v>1</v>
      </c>
      <c r="T24" s="41">
        <f t="shared" ref="T24:T71" si="55">(IF($X24=7,$K24,)+IF($X24=21,$K24*3,)+IF($X24=42,$K24*6,0)+IF($X24=28,$K24*4,0)+IF($X24=14,$K24*2,))*S24</f>
        <v>0</v>
      </c>
      <c r="U24" s="42">
        <f t="shared" si="47"/>
        <v>0</v>
      </c>
      <c r="V24" s="43">
        <f t="shared" si="48"/>
        <v>0</v>
      </c>
      <c r="W24" s="44">
        <f t="shared" ref="W24:W35" si="56">IF(V24="","",$W$4*V24)</f>
        <v>0</v>
      </c>
      <c r="X24" s="45">
        <f t="shared" si="42"/>
        <v>0</v>
      </c>
      <c r="Y24" s="46" t="s">
        <v>0</v>
      </c>
      <c r="Z24" s="39">
        <v>1</v>
      </c>
      <c r="AA24" s="47">
        <f t="shared" ref="AA24:AA35" si="57">+IF($Y24="M",$U24,IF($Y24="MT",$U24/2,IF(Y24="MN",$U24/2,IF($Y24="MTN",$U24/3,0))))*Z24</f>
        <v>0</v>
      </c>
      <c r="AB24" s="39">
        <v>1</v>
      </c>
      <c r="AC24" s="47">
        <f t="shared" ref="AC24:AC35" si="58">+IF($Y24="T",$U24,IF($Y24="MT",$U24/2,IF($Y24="TN",$U24/2,IF($Y24="MTN",$U24/3,0))))*AB24</f>
        <v>0</v>
      </c>
      <c r="AD24" s="39">
        <v>1</v>
      </c>
      <c r="AE24" s="47">
        <f t="shared" ref="AE24:AE35" si="59">+IF($Y24="N",$U24,IF($Y24="MN",$U24/2,IF($Y24="TN",$U24/2,IF($Y24="MTN",$U24/3,0))))*AD24</f>
        <v>0</v>
      </c>
      <c r="AF24" s="188"/>
      <c r="AG24" s="49">
        <f t="shared" si="16"/>
        <v>0</v>
      </c>
      <c r="AH24" s="50">
        <f t="shared" si="17"/>
        <v>0</v>
      </c>
      <c r="AI24" s="188"/>
      <c r="AJ24" s="49">
        <f t="shared" si="18"/>
        <v>0</v>
      </c>
      <c r="AK24" s="50">
        <f t="shared" si="19"/>
        <v>0</v>
      </c>
      <c r="AL24" s="188"/>
      <c r="AM24" s="49">
        <f t="shared" si="20"/>
        <v>0</v>
      </c>
      <c r="AN24" s="50">
        <f t="shared" si="21"/>
        <v>0</v>
      </c>
      <c r="AO24" s="188"/>
      <c r="AP24" s="49">
        <f t="shared" si="22"/>
        <v>0</v>
      </c>
      <c r="AQ24" s="50">
        <f t="shared" si="23"/>
        <v>0</v>
      </c>
      <c r="AR24" s="188"/>
      <c r="AS24" s="49">
        <f t="shared" si="24"/>
        <v>0</v>
      </c>
      <c r="AT24" s="50">
        <f t="shared" si="25"/>
        <v>0</v>
      </c>
      <c r="AU24" s="188"/>
      <c r="AV24" s="49">
        <f t="shared" si="26"/>
        <v>0</v>
      </c>
      <c r="AW24" s="50">
        <f t="shared" si="27"/>
        <v>0</v>
      </c>
      <c r="AX24" s="188"/>
      <c r="AY24" s="49">
        <f t="shared" si="28"/>
        <v>0</v>
      </c>
      <c r="AZ24" s="50">
        <f t="shared" si="29"/>
        <v>0</v>
      </c>
      <c r="BA24" s="51">
        <f t="shared" si="53"/>
        <v>0</v>
      </c>
    </row>
    <row r="25" spans="1:53" hidden="1">
      <c r="A25" s="32"/>
      <c r="B25" s="61"/>
      <c r="C25" s="33"/>
      <c r="D25" s="34"/>
      <c r="E25" s="35"/>
      <c r="F25" s="36"/>
      <c r="G25" s="73"/>
      <c r="H25" s="72"/>
      <c r="I25" s="74">
        <f>IF(H25=Tablas!$B$5,Tablas!$C$5,VLOOKUP(H25,Tablas!$B$5:$D$40,2,FALSE))</f>
        <v>1</v>
      </c>
      <c r="J25" s="71">
        <f>IF(I25=0,"",VLOOKUP(I25,Tablas!$C$5:$D$40,2,FALSE))</f>
        <v>0</v>
      </c>
      <c r="K25" s="37" t="str">
        <f t="shared" si="31"/>
        <v>0</v>
      </c>
      <c r="L25" s="38">
        <f t="shared" si="32"/>
        <v>0</v>
      </c>
      <c r="M25" s="38">
        <f t="shared" si="33"/>
        <v>0</v>
      </c>
      <c r="N25" s="38">
        <f t="shared" si="34"/>
        <v>0</v>
      </c>
      <c r="O25" s="38">
        <f t="shared" si="35"/>
        <v>0</v>
      </c>
      <c r="P25" s="38">
        <f t="shared" si="36"/>
        <v>0</v>
      </c>
      <c r="Q25" s="39">
        <v>1</v>
      </c>
      <c r="R25" s="40">
        <f t="shared" si="54"/>
        <v>0</v>
      </c>
      <c r="S25" s="39">
        <v>1</v>
      </c>
      <c r="T25" s="41">
        <f t="shared" si="55"/>
        <v>0</v>
      </c>
      <c r="U25" s="42">
        <f t="shared" si="47"/>
        <v>0</v>
      </c>
      <c r="V25" s="43">
        <f t="shared" si="48"/>
        <v>0</v>
      </c>
      <c r="W25" s="44">
        <f t="shared" si="56"/>
        <v>0</v>
      </c>
      <c r="X25" s="45">
        <f t="shared" si="42"/>
        <v>0</v>
      </c>
      <c r="Y25" s="46" t="s">
        <v>0</v>
      </c>
      <c r="Z25" s="39">
        <v>1</v>
      </c>
      <c r="AA25" s="47">
        <f t="shared" si="57"/>
        <v>0</v>
      </c>
      <c r="AB25" s="39">
        <v>1</v>
      </c>
      <c r="AC25" s="47">
        <f t="shared" si="58"/>
        <v>0</v>
      </c>
      <c r="AD25" s="39">
        <v>1</v>
      </c>
      <c r="AE25" s="47">
        <f t="shared" si="59"/>
        <v>0</v>
      </c>
      <c r="AF25" s="188"/>
      <c r="AG25" s="49">
        <f t="shared" si="16"/>
        <v>0</v>
      </c>
      <c r="AH25" s="50">
        <f t="shared" si="17"/>
        <v>0</v>
      </c>
      <c r="AI25" s="188"/>
      <c r="AJ25" s="49">
        <f t="shared" si="18"/>
        <v>0</v>
      </c>
      <c r="AK25" s="50">
        <f t="shared" si="19"/>
        <v>0</v>
      </c>
      <c r="AL25" s="188"/>
      <c r="AM25" s="49">
        <f t="shared" si="20"/>
        <v>0</v>
      </c>
      <c r="AN25" s="50">
        <f t="shared" si="21"/>
        <v>0</v>
      </c>
      <c r="AO25" s="188"/>
      <c r="AP25" s="49">
        <f t="shared" si="22"/>
        <v>0</v>
      </c>
      <c r="AQ25" s="50">
        <f t="shared" si="23"/>
        <v>0</v>
      </c>
      <c r="AR25" s="188"/>
      <c r="AS25" s="49">
        <f t="shared" si="24"/>
        <v>0</v>
      </c>
      <c r="AT25" s="50">
        <f t="shared" si="25"/>
        <v>0</v>
      </c>
      <c r="AU25" s="188"/>
      <c r="AV25" s="49">
        <f t="shared" si="26"/>
        <v>0</v>
      </c>
      <c r="AW25" s="50">
        <f t="shared" si="27"/>
        <v>0</v>
      </c>
      <c r="AX25" s="188"/>
      <c r="AY25" s="49">
        <f t="shared" si="28"/>
        <v>0</v>
      </c>
      <c r="AZ25" s="50">
        <f t="shared" si="29"/>
        <v>0</v>
      </c>
      <c r="BA25" s="51">
        <f t="shared" si="53"/>
        <v>0</v>
      </c>
    </row>
    <row r="26" spans="1:53" hidden="1">
      <c r="A26" s="32"/>
      <c r="B26" s="61"/>
      <c r="C26" s="33"/>
      <c r="D26" s="34"/>
      <c r="E26" s="35"/>
      <c r="F26" s="36"/>
      <c r="G26" s="73"/>
      <c r="H26" s="72"/>
      <c r="I26" s="74">
        <f>IF(H26=Tablas!$B$5,Tablas!$C$5,VLOOKUP(H26,Tablas!$B$5:$D$40,2,FALSE))</f>
        <v>1</v>
      </c>
      <c r="J26" s="71">
        <f>IF(I26=0,"",VLOOKUP(I26,Tablas!$C$5:$D$40,2,FALSE))</f>
        <v>0</v>
      </c>
      <c r="K26" s="37" t="str">
        <f t="shared" si="31"/>
        <v>0</v>
      </c>
      <c r="L26" s="38">
        <f t="shared" si="32"/>
        <v>0</v>
      </c>
      <c r="M26" s="38">
        <f t="shared" si="33"/>
        <v>0</v>
      </c>
      <c r="N26" s="38">
        <f t="shared" si="34"/>
        <v>0</v>
      </c>
      <c r="O26" s="38">
        <f t="shared" si="35"/>
        <v>0</v>
      </c>
      <c r="P26" s="38">
        <f t="shared" si="36"/>
        <v>0</v>
      </c>
      <c r="Q26" s="39">
        <v>1</v>
      </c>
      <c r="R26" s="40">
        <f t="shared" si="54"/>
        <v>0</v>
      </c>
      <c r="S26" s="39">
        <v>1</v>
      </c>
      <c r="T26" s="41">
        <f t="shared" si="55"/>
        <v>0</v>
      </c>
      <c r="U26" s="42">
        <f t="shared" si="47"/>
        <v>0</v>
      </c>
      <c r="V26" s="43">
        <f t="shared" si="48"/>
        <v>0</v>
      </c>
      <c r="W26" s="44">
        <f t="shared" si="56"/>
        <v>0</v>
      </c>
      <c r="X26" s="45">
        <f t="shared" si="42"/>
        <v>0</v>
      </c>
      <c r="Y26" s="46" t="s">
        <v>0</v>
      </c>
      <c r="Z26" s="39">
        <v>1</v>
      </c>
      <c r="AA26" s="47">
        <f t="shared" si="57"/>
        <v>0</v>
      </c>
      <c r="AB26" s="39">
        <v>1</v>
      </c>
      <c r="AC26" s="47">
        <f t="shared" si="58"/>
        <v>0</v>
      </c>
      <c r="AD26" s="39">
        <v>1</v>
      </c>
      <c r="AE26" s="47">
        <f t="shared" si="59"/>
        <v>0</v>
      </c>
      <c r="AF26" s="188"/>
      <c r="AG26" s="49">
        <f t="shared" si="16"/>
        <v>0</v>
      </c>
      <c r="AH26" s="50">
        <f t="shared" si="17"/>
        <v>0</v>
      </c>
      <c r="AI26" s="188"/>
      <c r="AJ26" s="49">
        <f t="shared" si="18"/>
        <v>0</v>
      </c>
      <c r="AK26" s="50">
        <f t="shared" si="19"/>
        <v>0</v>
      </c>
      <c r="AL26" s="188"/>
      <c r="AM26" s="49">
        <f t="shared" si="20"/>
        <v>0</v>
      </c>
      <c r="AN26" s="50">
        <f t="shared" si="21"/>
        <v>0</v>
      </c>
      <c r="AO26" s="188"/>
      <c r="AP26" s="49">
        <f t="shared" si="22"/>
        <v>0</v>
      </c>
      <c r="AQ26" s="50">
        <f t="shared" si="23"/>
        <v>0</v>
      </c>
      <c r="AR26" s="188"/>
      <c r="AS26" s="49">
        <f t="shared" si="24"/>
        <v>0</v>
      </c>
      <c r="AT26" s="50">
        <f t="shared" si="25"/>
        <v>0</v>
      </c>
      <c r="AU26" s="188"/>
      <c r="AV26" s="49">
        <f t="shared" si="26"/>
        <v>0</v>
      </c>
      <c r="AW26" s="50">
        <f t="shared" si="27"/>
        <v>0</v>
      </c>
      <c r="AX26" s="188"/>
      <c r="AY26" s="49">
        <f t="shared" si="28"/>
        <v>0</v>
      </c>
      <c r="AZ26" s="50">
        <f t="shared" si="29"/>
        <v>0</v>
      </c>
      <c r="BA26" s="51">
        <f t="shared" si="53"/>
        <v>0</v>
      </c>
    </row>
    <row r="27" spans="1:53" hidden="1">
      <c r="A27" s="32"/>
      <c r="B27" s="61"/>
      <c r="C27" s="33"/>
      <c r="D27" s="34"/>
      <c r="E27" s="35"/>
      <c r="F27" s="36"/>
      <c r="G27" s="73"/>
      <c r="H27" s="72"/>
      <c r="I27" s="74">
        <f>IF(H27=Tablas!$B$5,Tablas!$C$5,VLOOKUP(H27,Tablas!$B$5:$D$40,2,FALSE))</f>
        <v>1</v>
      </c>
      <c r="J27" s="71">
        <f>IF(I27=0,"",VLOOKUP(I27,Tablas!$C$5:$D$40,2,FALSE))</f>
        <v>0</v>
      </c>
      <c r="K27" s="37" t="str">
        <f t="shared" si="31"/>
        <v>0</v>
      </c>
      <c r="L27" s="38">
        <f t="shared" si="32"/>
        <v>0</v>
      </c>
      <c r="M27" s="38">
        <f t="shared" si="33"/>
        <v>0</v>
      </c>
      <c r="N27" s="38">
        <f t="shared" si="34"/>
        <v>0</v>
      </c>
      <c r="O27" s="38">
        <f t="shared" si="35"/>
        <v>0</v>
      </c>
      <c r="P27" s="38">
        <f t="shared" si="36"/>
        <v>0</v>
      </c>
      <c r="Q27" s="39">
        <v>1</v>
      </c>
      <c r="R27" s="40">
        <f t="shared" si="54"/>
        <v>0</v>
      </c>
      <c r="S27" s="39">
        <v>1</v>
      </c>
      <c r="T27" s="41">
        <f t="shared" si="55"/>
        <v>0</v>
      </c>
      <c r="U27" s="42">
        <f t="shared" si="47"/>
        <v>0</v>
      </c>
      <c r="V27" s="43">
        <f t="shared" si="48"/>
        <v>0</v>
      </c>
      <c r="W27" s="44">
        <f t="shared" si="56"/>
        <v>0</v>
      </c>
      <c r="X27" s="45">
        <f t="shared" si="42"/>
        <v>0</v>
      </c>
      <c r="Y27" s="46" t="s">
        <v>0</v>
      </c>
      <c r="Z27" s="39">
        <v>1</v>
      </c>
      <c r="AA27" s="47">
        <f t="shared" si="57"/>
        <v>0</v>
      </c>
      <c r="AB27" s="39">
        <v>1</v>
      </c>
      <c r="AC27" s="47">
        <f t="shared" si="58"/>
        <v>0</v>
      </c>
      <c r="AD27" s="39">
        <v>1</v>
      </c>
      <c r="AE27" s="47">
        <f t="shared" si="59"/>
        <v>0</v>
      </c>
      <c r="AF27" s="188"/>
      <c r="AG27" s="49">
        <f t="shared" si="16"/>
        <v>0</v>
      </c>
      <c r="AH27" s="50">
        <f t="shared" si="17"/>
        <v>0</v>
      </c>
      <c r="AI27" s="188"/>
      <c r="AJ27" s="49">
        <f t="shared" si="18"/>
        <v>0</v>
      </c>
      <c r="AK27" s="50">
        <f t="shared" si="19"/>
        <v>0</v>
      </c>
      <c r="AL27" s="188"/>
      <c r="AM27" s="49">
        <f t="shared" si="20"/>
        <v>0</v>
      </c>
      <c r="AN27" s="50">
        <f t="shared" si="21"/>
        <v>0</v>
      </c>
      <c r="AO27" s="188"/>
      <c r="AP27" s="49">
        <f t="shared" si="22"/>
        <v>0</v>
      </c>
      <c r="AQ27" s="50">
        <f t="shared" si="23"/>
        <v>0</v>
      </c>
      <c r="AR27" s="188"/>
      <c r="AS27" s="49">
        <f t="shared" si="24"/>
        <v>0</v>
      </c>
      <c r="AT27" s="50">
        <f t="shared" si="25"/>
        <v>0</v>
      </c>
      <c r="AU27" s="188"/>
      <c r="AV27" s="49">
        <f t="shared" si="26"/>
        <v>0</v>
      </c>
      <c r="AW27" s="50">
        <f t="shared" si="27"/>
        <v>0</v>
      </c>
      <c r="AX27" s="188"/>
      <c r="AY27" s="49">
        <f t="shared" si="28"/>
        <v>0</v>
      </c>
      <c r="AZ27" s="50">
        <f t="shared" si="29"/>
        <v>0</v>
      </c>
      <c r="BA27" s="51">
        <f t="shared" si="53"/>
        <v>0</v>
      </c>
    </row>
    <row r="28" spans="1:53" hidden="1">
      <c r="A28" s="32"/>
      <c r="B28" s="61"/>
      <c r="C28" s="33"/>
      <c r="D28" s="34"/>
      <c r="E28" s="35"/>
      <c r="F28" s="36"/>
      <c r="G28" s="73"/>
      <c r="H28" s="72"/>
      <c r="I28" s="74">
        <f>IF(H28=Tablas!$B$5,Tablas!$C$5,VLOOKUP(H28,Tablas!$B$5:$D$40,2,FALSE))</f>
        <v>1</v>
      </c>
      <c r="J28" s="71">
        <f>IF(I28=0,"",VLOOKUP(I28,Tablas!$C$5:$D$40,2,FALSE))</f>
        <v>0</v>
      </c>
      <c r="K28" s="37" t="str">
        <f t="shared" si="31"/>
        <v>0</v>
      </c>
      <c r="L28" s="38">
        <f t="shared" si="32"/>
        <v>0</v>
      </c>
      <c r="M28" s="38">
        <f t="shared" si="33"/>
        <v>0</v>
      </c>
      <c r="N28" s="38">
        <f t="shared" si="34"/>
        <v>0</v>
      </c>
      <c r="O28" s="38">
        <f t="shared" si="35"/>
        <v>0</v>
      </c>
      <c r="P28" s="38">
        <f t="shared" si="36"/>
        <v>0</v>
      </c>
      <c r="Q28" s="39">
        <v>1</v>
      </c>
      <c r="R28" s="40">
        <f t="shared" si="54"/>
        <v>0</v>
      </c>
      <c r="S28" s="39">
        <v>1</v>
      </c>
      <c r="T28" s="41">
        <f t="shared" si="55"/>
        <v>0</v>
      </c>
      <c r="U28" s="42">
        <f t="shared" si="47"/>
        <v>0</v>
      </c>
      <c r="V28" s="43">
        <f t="shared" si="48"/>
        <v>0</v>
      </c>
      <c r="W28" s="44">
        <f t="shared" si="56"/>
        <v>0</v>
      </c>
      <c r="X28" s="45">
        <f t="shared" si="42"/>
        <v>0</v>
      </c>
      <c r="Y28" s="46" t="s">
        <v>0</v>
      </c>
      <c r="Z28" s="39">
        <v>1</v>
      </c>
      <c r="AA28" s="47">
        <f t="shared" si="57"/>
        <v>0</v>
      </c>
      <c r="AB28" s="39">
        <v>1</v>
      </c>
      <c r="AC28" s="47">
        <f t="shared" si="58"/>
        <v>0</v>
      </c>
      <c r="AD28" s="39">
        <v>1</v>
      </c>
      <c r="AE28" s="47">
        <f t="shared" si="59"/>
        <v>0</v>
      </c>
      <c r="AF28" s="188"/>
      <c r="AG28" s="49">
        <f t="shared" si="16"/>
        <v>0</v>
      </c>
      <c r="AH28" s="50">
        <f t="shared" si="17"/>
        <v>0</v>
      </c>
      <c r="AI28" s="188"/>
      <c r="AJ28" s="49">
        <f t="shared" si="18"/>
        <v>0</v>
      </c>
      <c r="AK28" s="50">
        <f t="shared" si="19"/>
        <v>0</v>
      </c>
      <c r="AL28" s="188"/>
      <c r="AM28" s="49">
        <f t="shared" si="20"/>
        <v>0</v>
      </c>
      <c r="AN28" s="50">
        <f t="shared" si="21"/>
        <v>0</v>
      </c>
      <c r="AO28" s="188"/>
      <c r="AP28" s="49">
        <f t="shared" si="22"/>
        <v>0</v>
      </c>
      <c r="AQ28" s="50">
        <f t="shared" si="23"/>
        <v>0</v>
      </c>
      <c r="AR28" s="188"/>
      <c r="AS28" s="49">
        <f t="shared" si="24"/>
        <v>0</v>
      </c>
      <c r="AT28" s="50">
        <f t="shared" si="25"/>
        <v>0</v>
      </c>
      <c r="AU28" s="188"/>
      <c r="AV28" s="49">
        <f t="shared" si="26"/>
        <v>0</v>
      </c>
      <c r="AW28" s="50">
        <f t="shared" si="27"/>
        <v>0</v>
      </c>
      <c r="AX28" s="188"/>
      <c r="AY28" s="49">
        <f t="shared" si="28"/>
        <v>0</v>
      </c>
      <c r="AZ28" s="50">
        <f t="shared" si="29"/>
        <v>0</v>
      </c>
      <c r="BA28" s="51">
        <f t="shared" si="53"/>
        <v>0</v>
      </c>
    </row>
    <row r="29" spans="1:53" hidden="1">
      <c r="A29" s="32"/>
      <c r="B29" s="61"/>
      <c r="C29" s="33"/>
      <c r="D29" s="34"/>
      <c r="E29" s="35"/>
      <c r="F29" s="36"/>
      <c r="G29" s="73"/>
      <c r="H29" s="72"/>
      <c r="I29" s="74">
        <f>IF(H29=Tablas!$B$5,Tablas!$C$5,VLOOKUP(H29,Tablas!$B$5:$D$40,2,FALSE))</f>
        <v>1</v>
      </c>
      <c r="J29" s="71">
        <f>IF(I29=0,"",VLOOKUP(I29,Tablas!$C$5:$D$40,2,FALSE))</f>
        <v>0</v>
      </c>
      <c r="K29" s="37" t="str">
        <f t="shared" si="31"/>
        <v>0</v>
      </c>
      <c r="L29" s="38">
        <f t="shared" si="32"/>
        <v>0</v>
      </c>
      <c r="M29" s="38">
        <f t="shared" si="33"/>
        <v>0</v>
      </c>
      <c r="N29" s="38">
        <f t="shared" si="34"/>
        <v>0</v>
      </c>
      <c r="O29" s="38">
        <f t="shared" si="35"/>
        <v>0</v>
      </c>
      <c r="P29" s="38">
        <f t="shared" si="36"/>
        <v>0</v>
      </c>
      <c r="Q29" s="39">
        <v>1</v>
      </c>
      <c r="R29" s="40">
        <f t="shared" si="54"/>
        <v>0</v>
      </c>
      <c r="S29" s="39">
        <v>1</v>
      </c>
      <c r="T29" s="41">
        <f t="shared" si="55"/>
        <v>0</v>
      </c>
      <c r="U29" s="42">
        <f t="shared" si="47"/>
        <v>0</v>
      </c>
      <c r="V29" s="43">
        <f t="shared" si="48"/>
        <v>0</v>
      </c>
      <c r="W29" s="44">
        <f t="shared" si="56"/>
        <v>0</v>
      </c>
      <c r="X29" s="45">
        <f t="shared" si="42"/>
        <v>0</v>
      </c>
      <c r="Y29" s="46" t="s">
        <v>0</v>
      </c>
      <c r="Z29" s="39">
        <v>1</v>
      </c>
      <c r="AA29" s="47">
        <f t="shared" si="57"/>
        <v>0</v>
      </c>
      <c r="AB29" s="39">
        <v>1</v>
      </c>
      <c r="AC29" s="47">
        <f t="shared" si="58"/>
        <v>0</v>
      </c>
      <c r="AD29" s="39">
        <v>1</v>
      </c>
      <c r="AE29" s="47">
        <f t="shared" si="59"/>
        <v>0</v>
      </c>
      <c r="AF29" s="188"/>
      <c r="AG29" s="49">
        <f t="shared" si="16"/>
        <v>0</v>
      </c>
      <c r="AH29" s="50">
        <f t="shared" si="17"/>
        <v>0</v>
      </c>
      <c r="AI29" s="188"/>
      <c r="AJ29" s="49">
        <f t="shared" si="18"/>
        <v>0</v>
      </c>
      <c r="AK29" s="50">
        <f t="shared" si="19"/>
        <v>0</v>
      </c>
      <c r="AL29" s="188"/>
      <c r="AM29" s="49">
        <f t="shared" si="20"/>
        <v>0</v>
      </c>
      <c r="AN29" s="50">
        <f t="shared" si="21"/>
        <v>0</v>
      </c>
      <c r="AO29" s="188"/>
      <c r="AP29" s="49">
        <f t="shared" si="22"/>
        <v>0</v>
      </c>
      <c r="AQ29" s="50">
        <f t="shared" si="23"/>
        <v>0</v>
      </c>
      <c r="AR29" s="188"/>
      <c r="AS29" s="49">
        <f t="shared" si="24"/>
        <v>0</v>
      </c>
      <c r="AT29" s="50">
        <f t="shared" si="25"/>
        <v>0</v>
      </c>
      <c r="AU29" s="188"/>
      <c r="AV29" s="49">
        <f t="shared" si="26"/>
        <v>0</v>
      </c>
      <c r="AW29" s="50">
        <f t="shared" si="27"/>
        <v>0</v>
      </c>
      <c r="AX29" s="188"/>
      <c r="AY29" s="49">
        <f t="shared" si="28"/>
        <v>0</v>
      </c>
      <c r="AZ29" s="50">
        <f t="shared" si="29"/>
        <v>0</v>
      </c>
      <c r="BA29" s="51">
        <f t="shared" si="53"/>
        <v>0</v>
      </c>
    </row>
    <row r="30" spans="1:53" hidden="1">
      <c r="A30" s="32"/>
      <c r="B30" s="61"/>
      <c r="C30" s="33"/>
      <c r="D30" s="34"/>
      <c r="E30" s="35"/>
      <c r="F30" s="36"/>
      <c r="G30" s="73"/>
      <c r="H30" s="72"/>
      <c r="I30" s="74">
        <f>IF(H30=Tablas!$B$5,Tablas!$C$5,VLOOKUP(H30,Tablas!$B$5:$D$40,2,FALSE))</f>
        <v>1</v>
      </c>
      <c r="J30" s="71">
        <f>IF(I30=0,"",VLOOKUP(I30,Tablas!$C$5:$D$40,2,FALSE))</f>
        <v>0</v>
      </c>
      <c r="K30" s="37" t="str">
        <f t="shared" si="31"/>
        <v>0</v>
      </c>
      <c r="L30" s="38">
        <f t="shared" si="32"/>
        <v>0</v>
      </c>
      <c r="M30" s="38">
        <f t="shared" si="33"/>
        <v>0</v>
      </c>
      <c r="N30" s="38">
        <f t="shared" si="34"/>
        <v>0</v>
      </c>
      <c r="O30" s="38">
        <f t="shared" si="35"/>
        <v>0</v>
      </c>
      <c r="P30" s="38">
        <f t="shared" si="36"/>
        <v>0</v>
      </c>
      <c r="Q30" s="39">
        <v>1</v>
      </c>
      <c r="R30" s="40">
        <f t="shared" si="54"/>
        <v>0</v>
      </c>
      <c r="S30" s="39">
        <v>1</v>
      </c>
      <c r="T30" s="41">
        <f t="shared" si="55"/>
        <v>0</v>
      </c>
      <c r="U30" s="42">
        <f t="shared" si="47"/>
        <v>0</v>
      </c>
      <c r="V30" s="43">
        <f t="shared" si="48"/>
        <v>0</v>
      </c>
      <c r="W30" s="44">
        <f t="shared" si="56"/>
        <v>0</v>
      </c>
      <c r="X30" s="45">
        <f t="shared" si="42"/>
        <v>0</v>
      </c>
      <c r="Y30" s="46" t="s">
        <v>0</v>
      </c>
      <c r="Z30" s="39">
        <v>1</v>
      </c>
      <c r="AA30" s="47">
        <f t="shared" si="57"/>
        <v>0</v>
      </c>
      <c r="AB30" s="39">
        <v>1</v>
      </c>
      <c r="AC30" s="47">
        <f t="shared" si="58"/>
        <v>0</v>
      </c>
      <c r="AD30" s="39">
        <v>1</v>
      </c>
      <c r="AE30" s="47">
        <f t="shared" si="59"/>
        <v>0</v>
      </c>
      <c r="AF30" s="188"/>
      <c r="AG30" s="49">
        <f t="shared" si="16"/>
        <v>0</v>
      </c>
      <c r="AH30" s="50">
        <f t="shared" si="17"/>
        <v>0</v>
      </c>
      <c r="AI30" s="188"/>
      <c r="AJ30" s="49">
        <f t="shared" si="18"/>
        <v>0</v>
      </c>
      <c r="AK30" s="50">
        <f t="shared" si="19"/>
        <v>0</v>
      </c>
      <c r="AL30" s="188"/>
      <c r="AM30" s="49">
        <f t="shared" si="20"/>
        <v>0</v>
      </c>
      <c r="AN30" s="50">
        <f t="shared" si="21"/>
        <v>0</v>
      </c>
      <c r="AO30" s="188"/>
      <c r="AP30" s="49">
        <f t="shared" si="22"/>
        <v>0</v>
      </c>
      <c r="AQ30" s="50">
        <f t="shared" si="23"/>
        <v>0</v>
      </c>
      <c r="AR30" s="188"/>
      <c r="AS30" s="49">
        <f t="shared" si="24"/>
        <v>0</v>
      </c>
      <c r="AT30" s="50">
        <f t="shared" si="25"/>
        <v>0</v>
      </c>
      <c r="AU30" s="188"/>
      <c r="AV30" s="49">
        <f t="shared" si="26"/>
        <v>0</v>
      </c>
      <c r="AW30" s="50">
        <f t="shared" si="27"/>
        <v>0</v>
      </c>
      <c r="AX30" s="188"/>
      <c r="AY30" s="49">
        <f t="shared" si="28"/>
        <v>0</v>
      </c>
      <c r="AZ30" s="50">
        <f t="shared" si="29"/>
        <v>0</v>
      </c>
      <c r="BA30" s="51">
        <f t="shared" si="53"/>
        <v>0</v>
      </c>
    </row>
    <row r="31" spans="1:53" hidden="1">
      <c r="A31" s="32"/>
      <c r="B31" s="61"/>
      <c r="C31" s="33"/>
      <c r="D31" s="34"/>
      <c r="E31" s="35"/>
      <c r="F31" s="36"/>
      <c r="G31" s="73"/>
      <c r="H31" s="72"/>
      <c r="I31" s="74">
        <f>IF(H31=Tablas!$B$5,Tablas!$C$5,VLOOKUP(H31,Tablas!$B$5:$D$40,2,FALSE))</f>
        <v>1</v>
      </c>
      <c r="J31" s="71">
        <f>IF(I31=0,"",VLOOKUP(I31,Tablas!$C$5:$D$40,2,FALSE))</f>
        <v>0</v>
      </c>
      <c r="K31" s="37" t="str">
        <f t="shared" si="31"/>
        <v>0</v>
      </c>
      <c r="L31" s="38">
        <f t="shared" si="32"/>
        <v>0</v>
      </c>
      <c r="M31" s="38">
        <f t="shared" si="33"/>
        <v>0</v>
      </c>
      <c r="N31" s="38">
        <f t="shared" si="34"/>
        <v>0</v>
      </c>
      <c r="O31" s="38">
        <f t="shared" si="35"/>
        <v>0</v>
      </c>
      <c r="P31" s="38">
        <f t="shared" si="36"/>
        <v>0</v>
      </c>
      <c r="Q31" s="39">
        <v>1</v>
      </c>
      <c r="R31" s="40">
        <f t="shared" si="54"/>
        <v>0</v>
      </c>
      <c r="S31" s="39">
        <v>1</v>
      </c>
      <c r="T31" s="41">
        <f t="shared" si="55"/>
        <v>0</v>
      </c>
      <c r="U31" s="42">
        <f t="shared" si="47"/>
        <v>0</v>
      </c>
      <c r="V31" s="43">
        <f t="shared" si="48"/>
        <v>0</v>
      </c>
      <c r="W31" s="44">
        <f t="shared" si="56"/>
        <v>0</v>
      </c>
      <c r="X31" s="45">
        <f t="shared" si="42"/>
        <v>0</v>
      </c>
      <c r="Y31" s="46" t="s">
        <v>0</v>
      </c>
      <c r="Z31" s="39">
        <v>1</v>
      </c>
      <c r="AA31" s="47">
        <f t="shared" si="57"/>
        <v>0</v>
      </c>
      <c r="AB31" s="39">
        <v>1</v>
      </c>
      <c r="AC31" s="47">
        <f t="shared" si="58"/>
        <v>0</v>
      </c>
      <c r="AD31" s="39">
        <v>1</v>
      </c>
      <c r="AE31" s="47">
        <f t="shared" si="59"/>
        <v>0</v>
      </c>
      <c r="AF31" s="188"/>
      <c r="AG31" s="49">
        <f t="shared" si="16"/>
        <v>0</v>
      </c>
      <c r="AH31" s="50">
        <f t="shared" si="17"/>
        <v>0</v>
      </c>
      <c r="AI31" s="188"/>
      <c r="AJ31" s="49">
        <f t="shared" si="18"/>
        <v>0</v>
      </c>
      <c r="AK31" s="50">
        <f t="shared" si="19"/>
        <v>0</v>
      </c>
      <c r="AL31" s="188"/>
      <c r="AM31" s="49">
        <f t="shared" si="20"/>
        <v>0</v>
      </c>
      <c r="AN31" s="50">
        <f t="shared" si="21"/>
        <v>0</v>
      </c>
      <c r="AO31" s="188"/>
      <c r="AP31" s="49">
        <f t="shared" si="22"/>
        <v>0</v>
      </c>
      <c r="AQ31" s="50">
        <f t="shared" si="23"/>
        <v>0</v>
      </c>
      <c r="AR31" s="188"/>
      <c r="AS31" s="49">
        <f t="shared" si="24"/>
        <v>0</v>
      </c>
      <c r="AT31" s="50">
        <f t="shared" si="25"/>
        <v>0</v>
      </c>
      <c r="AU31" s="188"/>
      <c r="AV31" s="49">
        <f t="shared" si="26"/>
        <v>0</v>
      </c>
      <c r="AW31" s="50">
        <f t="shared" si="27"/>
        <v>0</v>
      </c>
      <c r="AX31" s="188"/>
      <c r="AY31" s="49">
        <f t="shared" si="28"/>
        <v>0</v>
      </c>
      <c r="AZ31" s="50">
        <f t="shared" si="29"/>
        <v>0</v>
      </c>
      <c r="BA31" s="51">
        <f t="shared" si="53"/>
        <v>0</v>
      </c>
    </row>
    <row r="32" spans="1:53" hidden="1">
      <c r="A32" s="32"/>
      <c r="B32" s="61"/>
      <c r="C32" s="33"/>
      <c r="D32" s="34"/>
      <c r="E32" s="35"/>
      <c r="F32" s="36"/>
      <c r="G32" s="73"/>
      <c r="H32" s="72"/>
      <c r="I32" s="74">
        <f>IF(H32=Tablas!$B$5,Tablas!$C$5,VLOOKUP(H32,Tablas!$B$5:$D$40,2,FALSE))</f>
        <v>1</v>
      </c>
      <c r="J32" s="71">
        <f>IF(I32=0,"",VLOOKUP(I32,Tablas!$C$5:$D$40,2,FALSE))</f>
        <v>0</v>
      </c>
      <c r="K32" s="37" t="str">
        <f t="shared" si="31"/>
        <v>0</v>
      </c>
      <c r="L32" s="38">
        <f t="shared" si="32"/>
        <v>0</v>
      </c>
      <c r="M32" s="38">
        <f t="shared" si="33"/>
        <v>0</v>
      </c>
      <c r="N32" s="38">
        <f t="shared" si="34"/>
        <v>0</v>
      </c>
      <c r="O32" s="38">
        <f t="shared" si="35"/>
        <v>0</v>
      </c>
      <c r="P32" s="38">
        <f t="shared" si="36"/>
        <v>0</v>
      </c>
      <c r="Q32" s="39">
        <v>1</v>
      </c>
      <c r="R32" s="40">
        <f t="shared" si="54"/>
        <v>0</v>
      </c>
      <c r="S32" s="39">
        <v>1</v>
      </c>
      <c r="T32" s="41">
        <f t="shared" si="55"/>
        <v>0</v>
      </c>
      <c r="U32" s="42">
        <f t="shared" si="47"/>
        <v>0</v>
      </c>
      <c r="V32" s="43">
        <f t="shared" si="48"/>
        <v>0</v>
      </c>
      <c r="W32" s="44">
        <f t="shared" si="56"/>
        <v>0</v>
      </c>
      <c r="X32" s="45">
        <f t="shared" si="42"/>
        <v>0</v>
      </c>
      <c r="Y32" s="46" t="s">
        <v>0</v>
      </c>
      <c r="Z32" s="39">
        <v>1</v>
      </c>
      <c r="AA32" s="47">
        <f t="shared" si="57"/>
        <v>0</v>
      </c>
      <c r="AB32" s="39">
        <v>1</v>
      </c>
      <c r="AC32" s="47">
        <f t="shared" si="58"/>
        <v>0</v>
      </c>
      <c r="AD32" s="39">
        <v>1</v>
      </c>
      <c r="AE32" s="47">
        <f t="shared" si="59"/>
        <v>0</v>
      </c>
      <c r="AF32" s="188"/>
      <c r="AG32" s="49">
        <f t="shared" si="16"/>
        <v>0</v>
      </c>
      <c r="AH32" s="50">
        <f t="shared" si="17"/>
        <v>0</v>
      </c>
      <c r="AI32" s="188"/>
      <c r="AJ32" s="49">
        <f t="shared" si="18"/>
        <v>0</v>
      </c>
      <c r="AK32" s="50">
        <f t="shared" si="19"/>
        <v>0</v>
      </c>
      <c r="AL32" s="188"/>
      <c r="AM32" s="49">
        <f t="shared" si="20"/>
        <v>0</v>
      </c>
      <c r="AN32" s="50">
        <f t="shared" si="21"/>
        <v>0</v>
      </c>
      <c r="AO32" s="188"/>
      <c r="AP32" s="49">
        <f t="shared" si="22"/>
        <v>0</v>
      </c>
      <c r="AQ32" s="50">
        <f t="shared" si="23"/>
        <v>0</v>
      </c>
      <c r="AR32" s="188"/>
      <c r="AS32" s="49">
        <f t="shared" si="24"/>
        <v>0</v>
      </c>
      <c r="AT32" s="50">
        <f t="shared" si="25"/>
        <v>0</v>
      </c>
      <c r="AU32" s="188"/>
      <c r="AV32" s="49">
        <f t="shared" si="26"/>
        <v>0</v>
      </c>
      <c r="AW32" s="50">
        <f t="shared" si="27"/>
        <v>0</v>
      </c>
      <c r="AX32" s="188"/>
      <c r="AY32" s="49">
        <f t="shared" si="28"/>
        <v>0</v>
      </c>
      <c r="AZ32" s="50">
        <f t="shared" si="29"/>
        <v>0</v>
      </c>
      <c r="BA32" s="51">
        <f t="shared" si="53"/>
        <v>0</v>
      </c>
    </row>
    <row r="33" spans="1:53" hidden="1">
      <c r="A33" s="32"/>
      <c r="B33" s="61"/>
      <c r="C33" s="33"/>
      <c r="D33" s="34"/>
      <c r="E33" s="35"/>
      <c r="F33" s="36"/>
      <c r="G33" s="73"/>
      <c r="H33" s="72"/>
      <c r="I33" s="74">
        <f>IF(H33=Tablas!$B$5,Tablas!$C$5,VLOOKUP(H33,Tablas!$B$5:$D$40,2,FALSE))</f>
        <v>1</v>
      </c>
      <c r="J33" s="71">
        <f>IF(I33=0,"",VLOOKUP(I33,Tablas!$C$5:$D$40,2,FALSE))</f>
        <v>0</v>
      </c>
      <c r="K33" s="37" t="str">
        <f t="shared" si="31"/>
        <v>0</v>
      </c>
      <c r="L33" s="38">
        <f t="shared" si="32"/>
        <v>0</v>
      </c>
      <c r="M33" s="38">
        <f t="shared" si="33"/>
        <v>0</v>
      </c>
      <c r="N33" s="38">
        <f t="shared" si="34"/>
        <v>0</v>
      </c>
      <c r="O33" s="38">
        <f t="shared" si="35"/>
        <v>0</v>
      </c>
      <c r="P33" s="38">
        <f t="shared" si="36"/>
        <v>0</v>
      </c>
      <c r="Q33" s="39">
        <v>1</v>
      </c>
      <c r="R33" s="40">
        <f t="shared" si="54"/>
        <v>0</v>
      </c>
      <c r="S33" s="39">
        <v>1</v>
      </c>
      <c r="T33" s="41">
        <f t="shared" si="55"/>
        <v>0</v>
      </c>
      <c r="U33" s="42">
        <f t="shared" si="47"/>
        <v>0</v>
      </c>
      <c r="V33" s="43">
        <f t="shared" si="48"/>
        <v>0</v>
      </c>
      <c r="W33" s="44">
        <f t="shared" si="56"/>
        <v>0</v>
      </c>
      <c r="X33" s="45">
        <f t="shared" si="42"/>
        <v>0</v>
      </c>
      <c r="Y33" s="46" t="s">
        <v>0</v>
      </c>
      <c r="Z33" s="39">
        <v>1</v>
      </c>
      <c r="AA33" s="47">
        <f t="shared" si="57"/>
        <v>0</v>
      </c>
      <c r="AB33" s="39">
        <v>1</v>
      </c>
      <c r="AC33" s="47">
        <f t="shared" si="58"/>
        <v>0</v>
      </c>
      <c r="AD33" s="39">
        <v>1</v>
      </c>
      <c r="AE33" s="47">
        <f t="shared" si="59"/>
        <v>0</v>
      </c>
      <c r="AF33" s="188"/>
      <c r="AG33" s="49">
        <f t="shared" si="16"/>
        <v>0</v>
      </c>
      <c r="AH33" s="50">
        <f t="shared" si="17"/>
        <v>0</v>
      </c>
      <c r="AI33" s="188"/>
      <c r="AJ33" s="49">
        <f t="shared" si="18"/>
        <v>0</v>
      </c>
      <c r="AK33" s="50">
        <f t="shared" si="19"/>
        <v>0</v>
      </c>
      <c r="AL33" s="188"/>
      <c r="AM33" s="49">
        <f t="shared" si="20"/>
        <v>0</v>
      </c>
      <c r="AN33" s="50">
        <f t="shared" si="21"/>
        <v>0</v>
      </c>
      <c r="AO33" s="188"/>
      <c r="AP33" s="49">
        <f t="shared" si="22"/>
        <v>0</v>
      </c>
      <c r="AQ33" s="50">
        <f t="shared" si="23"/>
        <v>0</v>
      </c>
      <c r="AR33" s="188"/>
      <c r="AS33" s="49">
        <f t="shared" si="24"/>
        <v>0</v>
      </c>
      <c r="AT33" s="50">
        <f t="shared" si="25"/>
        <v>0</v>
      </c>
      <c r="AU33" s="188"/>
      <c r="AV33" s="49">
        <f t="shared" si="26"/>
        <v>0</v>
      </c>
      <c r="AW33" s="50">
        <f t="shared" si="27"/>
        <v>0</v>
      </c>
      <c r="AX33" s="188"/>
      <c r="AY33" s="49">
        <f t="shared" si="28"/>
        <v>0</v>
      </c>
      <c r="AZ33" s="50">
        <f t="shared" si="29"/>
        <v>0</v>
      </c>
      <c r="BA33" s="51">
        <f t="shared" si="53"/>
        <v>0</v>
      </c>
    </row>
    <row r="34" spans="1:53" hidden="1">
      <c r="A34" s="32"/>
      <c r="B34" s="61"/>
      <c r="C34" s="33"/>
      <c r="D34" s="34"/>
      <c r="E34" s="35"/>
      <c r="F34" s="36"/>
      <c r="G34" s="73"/>
      <c r="H34" s="72"/>
      <c r="I34" s="74">
        <f>IF(H34=Tablas!$B$5,Tablas!$C$5,VLOOKUP(H34,Tablas!$B$5:$D$40,2,FALSE))</f>
        <v>1</v>
      </c>
      <c r="J34" s="71">
        <f>IF(I34=0,"",VLOOKUP(I34,Tablas!$C$5:$D$40,2,FALSE))</f>
        <v>0</v>
      </c>
      <c r="K34" s="37" t="str">
        <f t="shared" si="31"/>
        <v>0</v>
      </c>
      <c r="L34" s="38">
        <f t="shared" si="32"/>
        <v>0</v>
      </c>
      <c r="M34" s="38">
        <f t="shared" si="33"/>
        <v>0</v>
      </c>
      <c r="N34" s="38">
        <f t="shared" si="34"/>
        <v>0</v>
      </c>
      <c r="O34" s="38">
        <f t="shared" si="35"/>
        <v>0</v>
      </c>
      <c r="P34" s="38">
        <f t="shared" si="36"/>
        <v>0</v>
      </c>
      <c r="Q34" s="39">
        <v>1</v>
      </c>
      <c r="R34" s="40">
        <f t="shared" si="54"/>
        <v>0</v>
      </c>
      <c r="S34" s="39">
        <v>1</v>
      </c>
      <c r="T34" s="41">
        <f t="shared" si="55"/>
        <v>0</v>
      </c>
      <c r="U34" s="42">
        <f t="shared" si="47"/>
        <v>0</v>
      </c>
      <c r="V34" s="43">
        <f t="shared" si="48"/>
        <v>0</v>
      </c>
      <c r="W34" s="44">
        <f t="shared" si="56"/>
        <v>0</v>
      </c>
      <c r="X34" s="45">
        <f t="shared" si="42"/>
        <v>0</v>
      </c>
      <c r="Y34" s="46" t="s">
        <v>0</v>
      </c>
      <c r="Z34" s="39">
        <v>1</v>
      </c>
      <c r="AA34" s="47">
        <f t="shared" si="57"/>
        <v>0</v>
      </c>
      <c r="AB34" s="39">
        <v>1</v>
      </c>
      <c r="AC34" s="47">
        <f t="shared" si="58"/>
        <v>0</v>
      </c>
      <c r="AD34" s="39">
        <v>1</v>
      </c>
      <c r="AE34" s="47">
        <f t="shared" si="59"/>
        <v>0</v>
      </c>
      <c r="AF34" s="188"/>
      <c r="AG34" s="49">
        <f t="shared" si="16"/>
        <v>0</v>
      </c>
      <c r="AH34" s="50">
        <f t="shared" si="17"/>
        <v>0</v>
      </c>
      <c r="AI34" s="188"/>
      <c r="AJ34" s="49">
        <f t="shared" si="18"/>
        <v>0</v>
      </c>
      <c r="AK34" s="50">
        <f t="shared" si="19"/>
        <v>0</v>
      </c>
      <c r="AL34" s="188"/>
      <c r="AM34" s="49">
        <f t="shared" si="20"/>
        <v>0</v>
      </c>
      <c r="AN34" s="50">
        <f t="shared" si="21"/>
        <v>0</v>
      </c>
      <c r="AO34" s="188"/>
      <c r="AP34" s="49">
        <f t="shared" si="22"/>
        <v>0</v>
      </c>
      <c r="AQ34" s="50">
        <f t="shared" si="23"/>
        <v>0</v>
      </c>
      <c r="AR34" s="188"/>
      <c r="AS34" s="49">
        <f t="shared" si="24"/>
        <v>0</v>
      </c>
      <c r="AT34" s="50">
        <f t="shared" si="25"/>
        <v>0</v>
      </c>
      <c r="AU34" s="188"/>
      <c r="AV34" s="49">
        <f t="shared" si="26"/>
        <v>0</v>
      </c>
      <c r="AW34" s="50">
        <f t="shared" si="27"/>
        <v>0</v>
      </c>
      <c r="AX34" s="188"/>
      <c r="AY34" s="49">
        <f t="shared" si="28"/>
        <v>0</v>
      </c>
      <c r="AZ34" s="50">
        <f t="shared" si="29"/>
        <v>0</v>
      </c>
      <c r="BA34" s="51">
        <f t="shared" si="53"/>
        <v>0</v>
      </c>
    </row>
    <row r="35" spans="1:53" hidden="1">
      <c r="A35" s="32"/>
      <c r="B35" s="61"/>
      <c r="C35" s="33"/>
      <c r="D35" s="34"/>
      <c r="E35" s="35"/>
      <c r="F35" s="36"/>
      <c r="G35" s="73"/>
      <c r="H35" s="72"/>
      <c r="I35" s="74">
        <f>IF(H35=Tablas!$B$5,Tablas!$C$5,VLOOKUP(H35,Tablas!$B$5:$D$40,2,FALSE))</f>
        <v>1</v>
      </c>
      <c r="J35" s="71">
        <f>IF(I35=0,"",VLOOKUP(I35,Tablas!$C$5:$D$40,2,FALSE))</f>
        <v>0</v>
      </c>
      <c r="K35" s="37" t="str">
        <f t="shared" si="31"/>
        <v>0</v>
      </c>
      <c r="L35" s="38">
        <f t="shared" si="32"/>
        <v>0</v>
      </c>
      <c r="M35" s="38">
        <f t="shared" si="33"/>
        <v>0</v>
      </c>
      <c r="N35" s="38">
        <f t="shared" si="34"/>
        <v>0</v>
      </c>
      <c r="O35" s="38">
        <f t="shared" si="35"/>
        <v>0</v>
      </c>
      <c r="P35" s="38">
        <f t="shared" si="36"/>
        <v>0</v>
      </c>
      <c r="Q35" s="39">
        <v>1</v>
      </c>
      <c r="R35" s="40">
        <f t="shared" si="54"/>
        <v>0</v>
      </c>
      <c r="S35" s="39">
        <v>1</v>
      </c>
      <c r="T35" s="41">
        <f t="shared" si="55"/>
        <v>0</v>
      </c>
      <c r="U35" s="42">
        <f t="shared" si="47"/>
        <v>0</v>
      </c>
      <c r="V35" s="43">
        <f t="shared" si="48"/>
        <v>0</v>
      </c>
      <c r="W35" s="44">
        <f t="shared" si="56"/>
        <v>0</v>
      </c>
      <c r="X35" s="45">
        <f t="shared" si="42"/>
        <v>0</v>
      </c>
      <c r="Y35" s="46" t="s">
        <v>0</v>
      </c>
      <c r="Z35" s="39">
        <v>1</v>
      </c>
      <c r="AA35" s="47">
        <f t="shared" si="57"/>
        <v>0</v>
      </c>
      <c r="AB35" s="39">
        <v>1</v>
      </c>
      <c r="AC35" s="47">
        <f t="shared" si="58"/>
        <v>0</v>
      </c>
      <c r="AD35" s="39">
        <v>1</v>
      </c>
      <c r="AE35" s="47">
        <f t="shared" si="59"/>
        <v>0</v>
      </c>
      <c r="AF35" s="188"/>
      <c r="AG35" s="49">
        <f t="shared" si="16"/>
        <v>0</v>
      </c>
      <c r="AH35" s="50">
        <f t="shared" si="17"/>
        <v>0</v>
      </c>
      <c r="AI35" s="188"/>
      <c r="AJ35" s="49">
        <f t="shared" si="18"/>
        <v>0</v>
      </c>
      <c r="AK35" s="50">
        <f t="shared" si="19"/>
        <v>0</v>
      </c>
      <c r="AL35" s="188"/>
      <c r="AM35" s="49">
        <f t="shared" si="20"/>
        <v>0</v>
      </c>
      <c r="AN35" s="50">
        <f t="shared" si="21"/>
        <v>0</v>
      </c>
      <c r="AO35" s="188"/>
      <c r="AP35" s="49">
        <f t="shared" si="22"/>
        <v>0</v>
      </c>
      <c r="AQ35" s="50">
        <f t="shared" si="23"/>
        <v>0</v>
      </c>
      <c r="AR35" s="188"/>
      <c r="AS35" s="49">
        <f t="shared" si="24"/>
        <v>0</v>
      </c>
      <c r="AT35" s="50">
        <f t="shared" si="25"/>
        <v>0</v>
      </c>
      <c r="AU35" s="188"/>
      <c r="AV35" s="49">
        <f t="shared" si="26"/>
        <v>0</v>
      </c>
      <c r="AW35" s="50">
        <f t="shared" si="27"/>
        <v>0</v>
      </c>
      <c r="AX35" s="188"/>
      <c r="AY35" s="49">
        <f t="shared" si="28"/>
        <v>0</v>
      </c>
      <c r="AZ35" s="50">
        <f t="shared" si="29"/>
        <v>0</v>
      </c>
      <c r="BA35" s="51">
        <f t="shared" si="53"/>
        <v>0</v>
      </c>
    </row>
    <row r="36" spans="1:53" hidden="1">
      <c r="A36" s="32"/>
      <c r="B36" s="61"/>
      <c r="C36" s="33"/>
      <c r="D36" s="34"/>
      <c r="E36" s="35"/>
      <c r="F36" s="36"/>
      <c r="G36" s="73"/>
      <c r="H36" s="72"/>
      <c r="I36" s="74">
        <f>IF(H36=Tablas!$B$5,Tablas!$C$5,VLOOKUP(H36,Tablas!$B$5:$D$40,2,FALSE))</f>
        <v>1</v>
      </c>
      <c r="J36" s="71">
        <f>IF(I36=0,"",VLOOKUP(I36,Tablas!$C$5:$D$40,2,FALSE))</f>
        <v>0</v>
      </c>
      <c r="K36" s="37" t="str">
        <f t="shared" si="31"/>
        <v>0</v>
      </c>
      <c r="L36" s="38">
        <f t="shared" si="32"/>
        <v>0</v>
      </c>
      <c r="M36" s="38">
        <f t="shared" si="33"/>
        <v>0</v>
      </c>
      <c r="N36" s="38">
        <f t="shared" si="34"/>
        <v>0</v>
      </c>
      <c r="O36" s="38">
        <f t="shared" si="35"/>
        <v>0</v>
      </c>
      <c r="P36" s="38">
        <f t="shared" si="36"/>
        <v>0</v>
      </c>
      <c r="Q36" s="39">
        <v>1</v>
      </c>
      <c r="R36" s="40">
        <f t="shared" si="54"/>
        <v>0</v>
      </c>
      <c r="S36" s="39">
        <v>1</v>
      </c>
      <c r="T36" s="41">
        <f t="shared" si="55"/>
        <v>0</v>
      </c>
      <c r="U36" s="42">
        <f t="shared" ref="U36:U62" si="60">SUM(+L36+M36+N36+O36+P36+R36+T36)</f>
        <v>0</v>
      </c>
      <c r="V36" s="43">
        <f t="shared" ref="V36:V62" si="61">+U36*4.345</f>
        <v>0</v>
      </c>
      <c r="W36" s="44">
        <f t="shared" ref="W36:W62" si="62">IF(V36="","",$W$4*V36)</f>
        <v>0</v>
      </c>
      <c r="X36" s="45">
        <f t="shared" si="42"/>
        <v>0</v>
      </c>
      <c r="Y36" s="46" t="s">
        <v>0</v>
      </c>
      <c r="Z36" s="39">
        <v>1</v>
      </c>
      <c r="AA36" s="47">
        <f t="shared" ref="AA36:AA62" si="63">+IF($Y36="M",$U36,IF($Y36="MT",$U36/2,IF(Y36="MN",$U36/2,IF($Y36="MTN",$U36/3,0))))*Z36</f>
        <v>0</v>
      </c>
      <c r="AB36" s="39">
        <v>1</v>
      </c>
      <c r="AC36" s="47">
        <f t="shared" ref="AC36:AC62" si="64">+IF($Y36="T",$U36,IF($Y36="MT",$U36/2,IF($Y36="TN",$U36/2,IF($Y36="MTN",$U36/3,0))))*AB36</f>
        <v>0</v>
      </c>
      <c r="AD36" s="39">
        <v>1</v>
      </c>
      <c r="AE36" s="47">
        <f t="shared" ref="AE36:AE62" si="65">+IF($Y36="N",$U36,IF($Y36="MN",$U36/2,IF($Y36="TN",$U36/2,IF($Y36="MTN",$U36/3,0))))*AD36</f>
        <v>0</v>
      </c>
      <c r="AF36" s="188"/>
      <c r="AG36" s="49">
        <f t="shared" si="16"/>
        <v>0</v>
      </c>
      <c r="AH36" s="50">
        <f t="shared" si="17"/>
        <v>0</v>
      </c>
      <c r="AI36" s="188"/>
      <c r="AJ36" s="49">
        <f t="shared" si="18"/>
        <v>0</v>
      </c>
      <c r="AK36" s="50">
        <f t="shared" si="19"/>
        <v>0</v>
      </c>
      <c r="AL36" s="188"/>
      <c r="AM36" s="49">
        <f t="shared" si="20"/>
        <v>0</v>
      </c>
      <c r="AN36" s="50">
        <f t="shared" si="21"/>
        <v>0</v>
      </c>
      <c r="AO36" s="188"/>
      <c r="AP36" s="49">
        <f t="shared" si="22"/>
        <v>0</v>
      </c>
      <c r="AQ36" s="50">
        <f t="shared" si="23"/>
        <v>0</v>
      </c>
      <c r="AR36" s="188"/>
      <c r="AS36" s="49">
        <f t="shared" si="24"/>
        <v>0</v>
      </c>
      <c r="AT36" s="50">
        <f t="shared" si="25"/>
        <v>0</v>
      </c>
      <c r="AU36" s="188"/>
      <c r="AV36" s="49">
        <f t="shared" si="26"/>
        <v>0</v>
      </c>
      <c r="AW36" s="50">
        <f t="shared" si="27"/>
        <v>0</v>
      </c>
      <c r="AX36" s="188"/>
      <c r="AY36" s="49">
        <f t="shared" si="28"/>
        <v>0</v>
      </c>
      <c r="AZ36" s="50">
        <f t="shared" si="29"/>
        <v>0</v>
      </c>
      <c r="BA36" s="51">
        <f t="shared" ref="BA36:BA62" si="66">+AH36+AK36+AN36+AQ36+AT36+AW36+AZ36</f>
        <v>0</v>
      </c>
    </row>
    <row r="37" spans="1:53" hidden="1">
      <c r="A37" s="32"/>
      <c r="B37" s="61"/>
      <c r="C37" s="33"/>
      <c r="D37" s="34"/>
      <c r="E37" s="35"/>
      <c r="F37" s="36"/>
      <c r="G37" s="73"/>
      <c r="H37" s="72"/>
      <c r="I37" s="74">
        <f>IF(H37=Tablas!$B$5,Tablas!$C$5,VLOOKUP(H37,Tablas!$B$5:$D$40,2,FALSE))</f>
        <v>1</v>
      </c>
      <c r="J37" s="71">
        <f>IF(I37=0,"",VLOOKUP(I37,Tablas!$C$5:$D$40,2,FALSE))</f>
        <v>0</v>
      </c>
      <c r="K37" s="37" t="str">
        <f t="shared" si="31"/>
        <v>0</v>
      </c>
      <c r="L37" s="38">
        <f t="shared" si="32"/>
        <v>0</v>
      </c>
      <c r="M37" s="38">
        <f t="shared" si="33"/>
        <v>0</v>
      </c>
      <c r="N37" s="38">
        <f t="shared" si="34"/>
        <v>0</v>
      </c>
      <c r="O37" s="38">
        <f t="shared" si="35"/>
        <v>0</v>
      </c>
      <c r="P37" s="38">
        <f t="shared" si="36"/>
        <v>0</v>
      </c>
      <c r="Q37" s="39">
        <v>1</v>
      </c>
      <c r="R37" s="40">
        <f t="shared" si="54"/>
        <v>0</v>
      </c>
      <c r="S37" s="39">
        <v>1</v>
      </c>
      <c r="T37" s="41">
        <f t="shared" si="55"/>
        <v>0</v>
      </c>
      <c r="U37" s="42">
        <f t="shared" si="60"/>
        <v>0</v>
      </c>
      <c r="V37" s="43">
        <f t="shared" si="61"/>
        <v>0</v>
      </c>
      <c r="W37" s="44">
        <f t="shared" si="62"/>
        <v>0</v>
      </c>
      <c r="X37" s="45">
        <f t="shared" si="42"/>
        <v>0</v>
      </c>
      <c r="Y37" s="46" t="s">
        <v>0</v>
      </c>
      <c r="Z37" s="39">
        <v>1</v>
      </c>
      <c r="AA37" s="47">
        <f t="shared" si="63"/>
        <v>0</v>
      </c>
      <c r="AB37" s="39">
        <v>1</v>
      </c>
      <c r="AC37" s="47">
        <f t="shared" si="64"/>
        <v>0</v>
      </c>
      <c r="AD37" s="39">
        <v>1</v>
      </c>
      <c r="AE37" s="47">
        <f t="shared" si="65"/>
        <v>0</v>
      </c>
      <c r="AF37" s="188"/>
      <c r="AG37" s="49">
        <f t="shared" si="16"/>
        <v>0</v>
      </c>
      <c r="AH37" s="50">
        <f t="shared" si="17"/>
        <v>0</v>
      </c>
      <c r="AI37" s="188"/>
      <c r="AJ37" s="49">
        <f t="shared" si="18"/>
        <v>0</v>
      </c>
      <c r="AK37" s="50">
        <f t="shared" si="19"/>
        <v>0</v>
      </c>
      <c r="AL37" s="188"/>
      <c r="AM37" s="49">
        <f t="shared" si="20"/>
        <v>0</v>
      </c>
      <c r="AN37" s="50">
        <f t="shared" si="21"/>
        <v>0</v>
      </c>
      <c r="AO37" s="188"/>
      <c r="AP37" s="49">
        <f t="shared" si="22"/>
        <v>0</v>
      </c>
      <c r="AQ37" s="50">
        <f t="shared" si="23"/>
        <v>0</v>
      </c>
      <c r="AR37" s="188"/>
      <c r="AS37" s="49">
        <f t="shared" si="24"/>
        <v>0</v>
      </c>
      <c r="AT37" s="50">
        <f t="shared" si="25"/>
        <v>0</v>
      </c>
      <c r="AU37" s="188"/>
      <c r="AV37" s="49">
        <f t="shared" si="26"/>
        <v>0</v>
      </c>
      <c r="AW37" s="50">
        <f t="shared" si="27"/>
        <v>0</v>
      </c>
      <c r="AX37" s="188"/>
      <c r="AY37" s="49">
        <f t="shared" si="28"/>
        <v>0</v>
      </c>
      <c r="AZ37" s="50">
        <f t="shared" si="29"/>
        <v>0</v>
      </c>
      <c r="BA37" s="51">
        <f t="shared" si="66"/>
        <v>0</v>
      </c>
    </row>
    <row r="38" spans="1:53" hidden="1">
      <c r="A38" s="32"/>
      <c r="B38" s="61"/>
      <c r="C38" s="33"/>
      <c r="D38" s="34"/>
      <c r="E38" s="35"/>
      <c r="F38" s="36"/>
      <c r="G38" s="73"/>
      <c r="H38" s="72"/>
      <c r="I38" s="74">
        <f>IF(H38=Tablas!$B$5,Tablas!$C$5,VLOOKUP(H38,Tablas!$B$5:$D$40,2,FALSE))</f>
        <v>1</v>
      </c>
      <c r="J38" s="71">
        <f>IF(I38=0,"",VLOOKUP(I38,Tablas!$C$5:$D$40,2,FALSE))</f>
        <v>0</v>
      </c>
      <c r="K38" s="37" t="str">
        <f t="shared" si="31"/>
        <v>0</v>
      </c>
      <c r="L38" s="38">
        <f t="shared" si="32"/>
        <v>0</v>
      </c>
      <c r="M38" s="38">
        <f t="shared" si="33"/>
        <v>0</v>
      </c>
      <c r="N38" s="38">
        <f t="shared" si="34"/>
        <v>0</v>
      </c>
      <c r="O38" s="38">
        <f t="shared" si="35"/>
        <v>0</v>
      </c>
      <c r="P38" s="38">
        <f t="shared" si="36"/>
        <v>0</v>
      </c>
      <c r="Q38" s="39">
        <v>1</v>
      </c>
      <c r="R38" s="40">
        <f t="shared" si="54"/>
        <v>0</v>
      </c>
      <c r="S38" s="39">
        <v>1</v>
      </c>
      <c r="T38" s="41">
        <f t="shared" si="55"/>
        <v>0</v>
      </c>
      <c r="U38" s="42">
        <f t="shared" si="60"/>
        <v>0</v>
      </c>
      <c r="V38" s="43">
        <f t="shared" si="61"/>
        <v>0</v>
      </c>
      <c r="W38" s="44">
        <f t="shared" si="62"/>
        <v>0</v>
      </c>
      <c r="X38" s="45">
        <f t="shared" si="42"/>
        <v>0</v>
      </c>
      <c r="Y38" s="46" t="s">
        <v>0</v>
      </c>
      <c r="Z38" s="39">
        <v>1</v>
      </c>
      <c r="AA38" s="47">
        <f t="shared" si="63"/>
        <v>0</v>
      </c>
      <c r="AB38" s="39">
        <v>1</v>
      </c>
      <c r="AC38" s="47">
        <f t="shared" si="64"/>
        <v>0</v>
      </c>
      <c r="AD38" s="39">
        <v>1</v>
      </c>
      <c r="AE38" s="47">
        <f t="shared" si="65"/>
        <v>0</v>
      </c>
      <c r="AF38" s="188"/>
      <c r="AG38" s="49">
        <f t="shared" si="16"/>
        <v>0</v>
      </c>
      <c r="AH38" s="50">
        <f t="shared" si="17"/>
        <v>0</v>
      </c>
      <c r="AI38" s="188"/>
      <c r="AJ38" s="49">
        <f t="shared" si="18"/>
        <v>0</v>
      </c>
      <c r="AK38" s="50">
        <f t="shared" si="19"/>
        <v>0</v>
      </c>
      <c r="AL38" s="188"/>
      <c r="AM38" s="49">
        <f t="shared" si="20"/>
        <v>0</v>
      </c>
      <c r="AN38" s="50">
        <f t="shared" si="21"/>
        <v>0</v>
      </c>
      <c r="AO38" s="188"/>
      <c r="AP38" s="49">
        <f t="shared" si="22"/>
        <v>0</v>
      </c>
      <c r="AQ38" s="50">
        <f t="shared" si="23"/>
        <v>0</v>
      </c>
      <c r="AR38" s="188"/>
      <c r="AS38" s="49">
        <f t="shared" si="24"/>
        <v>0</v>
      </c>
      <c r="AT38" s="50">
        <f t="shared" si="25"/>
        <v>0</v>
      </c>
      <c r="AU38" s="188"/>
      <c r="AV38" s="49">
        <f t="shared" si="26"/>
        <v>0</v>
      </c>
      <c r="AW38" s="50">
        <f t="shared" si="27"/>
        <v>0</v>
      </c>
      <c r="AX38" s="188"/>
      <c r="AY38" s="49">
        <f t="shared" si="28"/>
        <v>0</v>
      </c>
      <c r="AZ38" s="50">
        <f t="shared" si="29"/>
        <v>0</v>
      </c>
      <c r="BA38" s="51">
        <f t="shared" si="66"/>
        <v>0</v>
      </c>
    </row>
    <row r="39" spans="1:53" hidden="1">
      <c r="A39" s="32"/>
      <c r="B39" s="61"/>
      <c r="C39" s="33"/>
      <c r="D39" s="34"/>
      <c r="E39" s="35"/>
      <c r="F39" s="36"/>
      <c r="G39" s="73"/>
      <c r="H39" s="72"/>
      <c r="I39" s="74">
        <f>IF(H39=Tablas!$B$5,Tablas!$C$5,VLOOKUP(H39,Tablas!$B$5:$D$40,2,FALSE))</f>
        <v>1</v>
      </c>
      <c r="J39" s="71">
        <f>IF(I39=0,"",VLOOKUP(I39,Tablas!$C$5:$D$40,2,FALSE))</f>
        <v>0</v>
      </c>
      <c r="K39" s="37" t="str">
        <f t="shared" si="31"/>
        <v>0</v>
      </c>
      <c r="L39" s="38">
        <f t="shared" si="32"/>
        <v>0</v>
      </c>
      <c r="M39" s="38">
        <f t="shared" si="33"/>
        <v>0</v>
      </c>
      <c r="N39" s="38">
        <f t="shared" si="34"/>
        <v>0</v>
      </c>
      <c r="O39" s="38">
        <f t="shared" si="35"/>
        <v>0</v>
      </c>
      <c r="P39" s="38">
        <f t="shared" si="36"/>
        <v>0</v>
      </c>
      <c r="Q39" s="39">
        <v>1</v>
      </c>
      <c r="R39" s="40">
        <f t="shared" si="54"/>
        <v>0</v>
      </c>
      <c r="S39" s="39">
        <v>1</v>
      </c>
      <c r="T39" s="41">
        <f t="shared" si="55"/>
        <v>0</v>
      </c>
      <c r="U39" s="42">
        <f t="shared" si="60"/>
        <v>0</v>
      </c>
      <c r="V39" s="43">
        <f t="shared" si="61"/>
        <v>0</v>
      </c>
      <c r="W39" s="44">
        <f t="shared" si="62"/>
        <v>0</v>
      </c>
      <c r="X39" s="45">
        <f t="shared" si="42"/>
        <v>0</v>
      </c>
      <c r="Y39" s="46" t="s">
        <v>0</v>
      </c>
      <c r="Z39" s="39">
        <v>1</v>
      </c>
      <c r="AA39" s="47">
        <f t="shared" si="63"/>
        <v>0</v>
      </c>
      <c r="AB39" s="39">
        <v>1</v>
      </c>
      <c r="AC39" s="47">
        <f t="shared" si="64"/>
        <v>0</v>
      </c>
      <c r="AD39" s="39">
        <v>1</v>
      </c>
      <c r="AE39" s="47">
        <f t="shared" si="65"/>
        <v>0</v>
      </c>
      <c r="AF39" s="188"/>
      <c r="AG39" s="49">
        <f t="shared" si="16"/>
        <v>0</v>
      </c>
      <c r="AH39" s="50">
        <f t="shared" si="17"/>
        <v>0</v>
      </c>
      <c r="AI39" s="188"/>
      <c r="AJ39" s="49">
        <f t="shared" si="18"/>
        <v>0</v>
      </c>
      <c r="AK39" s="50">
        <f t="shared" si="19"/>
        <v>0</v>
      </c>
      <c r="AL39" s="188"/>
      <c r="AM39" s="49">
        <f t="shared" si="20"/>
        <v>0</v>
      </c>
      <c r="AN39" s="50">
        <f t="shared" si="21"/>
        <v>0</v>
      </c>
      <c r="AO39" s="188"/>
      <c r="AP39" s="49">
        <f t="shared" si="22"/>
        <v>0</v>
      </c>
      <c r="AQ39" s="50">
        <f t="shared" si="23"/>
        <v>0</v>
      </c>
      <c r="AR39" s="188"/>
      <c r="AS39" s="49">
        <f t="shared" si="24"/>
        <v>0</v>
      </c>
      <c r="AT39" s="50">
        <f t="shared" si="25"/>
        <v>0</v>
      </c>
      <c r="AU39" s="188"/>
      <c r="AV39" s="49">
        <f t="shared" si="26"/>
        <v>0</v>
      </c>
      <c r="AW39" s="50">
        <f t="shared" si="27"/>
        <v>0</v>
      </c>
      <c r="AX39" s="188"/>
      <c r="AY39" s="49">
        <f t="shared" si="28"/>
        <v>0</v>
      </c>
      <c r="AZ39" s="50">
        <f t="shared" si="29"/>
        <v>0</v>
      </c>
      <c r="BA39" s="51">
        <f t="shared" si="66"/>
        <v>0</v>
      </c>
    </row>
    <row r="40" spans="1:53" hidden="1">
      <c r="A40" s="32"/>
      <c r="B40" s="61"/>
      <c r="C40" s="33"/>
      <c r="D40" s="34"/>
      <c r="E40" s="35"/>
      <c r="F40" s="36"/>
      <c r="G40" s="73"/>
      <c r="H40" s="72"/>
      <c r="I40" s="74">
        <f>IF(H40=Tablas!$B$5,Tablas!$C$5,VLOOKUP(H40,Tablas!$B$5:$D$40,2,FALSE))</f>
        <v>1</v>
      </c>
      <c r="J40" s="71">
        <f>IF(I40=0,"",VLOOKUP(I40,Tablas!$C$5:$D$40,2,FALSE))</f>
        <v>0</v>
      </c>
      <c r="K40" s="37" t="str">
        <f t="shared" si="31"/>
        <v>0</v>
      </c>
      <c r="L40" s="38">
        <f t="shared" si="32"/>
        <v>0</v>
      </c>
      <c r="M40" s="38">
        <f t="shared" si="33"/>
        <v>0</v>
      </c>
      <c r="N40" s="38">
        <f t="shared" si="34"/>
        <v>0</v>
      </c>
      <c r="O40" s="38">
        <f t="shared" si="35"/>
        <v>0</v>
      </c>
      <c r="P40" s="38">
        <f t="shared" si="36"/>
        <v>0</v>
      </c>
      <c r="Q40" s="39">
        <v>1</v>
      </c>
      <c r="R40" s="40">
        <f t="shared" si="54"/>
        <v>0</v>
      </c>
      <c r="S40" s="39">
        <v>1</v>
      </c>
      <c r="T40" s="41">
        <f t="shared" si="55"/>
        <v>0</v>
      </c>
      <c r="U40" s="42">
        <f t="shared" si="60"/>
        <v>0</v>
      </c>
      <c r="V40" s="43">
        <f t="shared" si="61"/>
        <v>0</v>
      </c>
      <c r="W40" s="44">
        <f t="shared" si="62"/>
        <v>0</v>
      </c>
      <c r="X40" s="45">
        <f t="shared" si="42"/>
        <v>0</v>
      </c>
      <c r="Y40" s="46" t="s">
        <v>0</v>
      </c>
      <c r="Z40" s="39">
        <v>1</v>
      </c>
      <c r="AA40" s="47">
        <f t="shared" si="63"/>
        <v>0</v>
      </c>
      <c r="AB40" s="39">
        <v>1</v>
      </c>
      <c r="AC40" s="47">
        <f t="shared" si="64"/>
        <v>0</v>
      </c>
      <c r="AD40" s="39">
        <v>1</v>
      </c>
      <c r="AE40" s="47">
        <f t="shared" si="65"/>
        <v>0</v>
      </c>
      <c r="AF40" s="188"/>
      <c r="AG40" s="49">
        <f t="shared" si="16"/>
        <v>0</v>
      </c>
      <c r="AH40" s="50">
        <f t="shared" si="17"/>
        <v>0</v>
      </c>
      <c r="AI40" s="188"/>
      <c r="AJ40" s="49">
        <f t="shared" si="18"/>
        <v>0</v>
      </c>
      <c r="AK40" s="50">
        <f t="shared" si="19"/>
        <v>0</v>
      </c>
      <c r="AL40" s="188"/>
      <c r="AM40" s="49">
        <f t="shared" si="20"/>
        <v>0</v>
      </c>
      <c r="AN40" s="50">
        <f t="shared" si="21"/>
        <v>0</v>
      </c>
      <c r="AO40" s="188"/>
      <c r="AP40" s="49">
        <f t="shared" si="22"/>
        <v>0</v>
      </c>
      <c r="AQ40" s="50">
        <f t="shared" si="23"/>
        <v>0</v>
      </c>
      <c r="AR40" s="188"/>
      <c r="AS40" s="49">
        <f t="shared" si="24"/>
        <v>0</v>
      </c>
      <c r="AT40" s="50">
        <f t="shared" si="25"/>
        <v>0</v>
      </c>
      <c r="AU40" s="188"/>
      <c r="AV40" s="49">
        <f t="shared" si="26"/>
        <v>0</v>
      </c>
      <c r="AW40" s="50">
        <f t="shared" si="27"/>
        <v>0</v>
      </c>
      <c r="AX40" s="188"/>
      <c r="AY40" s="49">
        <f t="shared" si="28"/>
        <v>0</v>
      </c>
      <c r="AZ40" s="50">
        <f t="shared" si="29"/>
        <v>0</v>
      </c>
      <c r="BA40" s="51">
        <f t="shared" si="66"/>
        <v>0</v>
      </c>
    </row>
    <row r="41" spans="1:53" hidden="1">
      <c r="A41" s="32"/>
      <c r="B41" s="61"/>
      <c r="C41" s="33"/>
      <c r="D41" s="34"/>
      <c r="E41" s="35"/>
      <c r="F41" s="36"/>
      <c r="G41" s="73"/>
      <c r="H41" s="72"/>
      <c r="I41" s="74">
        <f>IF(H41=Tablas!$B$5,Tablas!$C$5,VLOOKUP(H41,Tablas!$B$5:$D$40,2,FALSE))</f>
        <v>1</v>
      </c>
      <c r="J41" s="71">
        <f>IF(I41=0,"",VLOOKUP(I41,Tablas!$C$5:$D$40,2,FALSE))</f>
        <v>0</v>
      </c>
      <c r="K41" s="37" t="str">
        <f t="shared" si="31"/>
        <v>0</v>
      </c>
      <c r="L41" s="38">
        <f t="shared" ref="L41:L72" si="67">IF($X41=3,$K41,0)+IF($X41=4,$K41,0)+IF($X41=5,$K41,0)+IF($X41=6,$K41,0)+IF($X41=7,$K41,0)+IF($X41=10,$K41*2,0)+IF($X41=12,$K41*2,0)+IF($X41=14,$K41*2,0)+IF($X41=21,$K41*3,0)+IF($X41&lt;=1,$K41*$J41/21.75,0)+IF($X41=15,$K41*3,0)+IF($X41=42,$K41*6,0)+IF($X41=28,$K41*4,0)</f>
        <v>0</v>
      </c>
      <c r="M41" s="38">
        <f t="shared" ref="M41:M72" si="68">IF($X41=2,$K41,0)+IF($X41=4,$K41,0)+IF($X41=5,$K41,0)+IF($X41=6,$K41,0)+IF($X41=7,$K41,0)+IF($X41=10,$K41*2,0)+IF($X41=12,$K41*2,0)+IF($X41=14,$K41*2,0)+IF($X41=15,$K41*3,0)+IF($X41=21,$K41*3,0)+IF($X41&lt;=1,$K41*$J41/21.75,0)+IF($X41=42,$K41*6,0)+IF($X41=28,$K41*4,0)</f>
        <v>0</v>
      </c>
      <c r="N41" s="38">
        <f t="shared" ref="N41:N72" si="69">IF($X41=3,$K41,0)+IF($X41=4,$K41,0)+IF($X41=5,$K41,0)+IF($X41=6,$K41,0)+IF($X41=7,$K41,0)+IF($X41=10,$K41*2,0)+IF($X41=12,$K41*2,0)+IF($X41=14,$K41*2,0)+IF($X41=21,$K41*3,0)+IF($X41&lt;=1,$K41*$J41/21.75,0)+IF($X41=15,$K41*3,0)+IF($X41=42,$K41*6,0)+IF($X41=28,$K41*4,0)</f>
        <v>0</v>
      </c>
      <c r="O41" s="38">
        <f t="shared" ref="O41:O72" si="70">IF($X41=2,$K41,0)+IF($X41=4,$K41,0)+IF($X41=5,$K41,0)+IF($X41=6,$K41,0)+IF($X41=7,$K41,0)+IF($X41=10,$K41*2,0)+IF($X41=12,$K41*2,0)+IF($X41=14,$K41*2,0)+IF($X41=15,$K41*3,0)+IF($X41=21,$K41*3,0)+IF($X41&lt;=1,$K41*$J41/21.75,0)+IF($X41=42,$K41*6,0)+IF($X41=28,$K41*4,0)</f>
        <v>0</v>
      </c>
      <c r="P41" s="38">
        <f t="shared" ref="P41:P72" si="71">IF($X41=3,$K41,0)+IF($X41=4,$K41,0)+IF($X41=5,$K41,0)+IF($X41=6,$K41,0)+IF($X41=7,$K41,0)+IF($X41=10,$K41*2,0)+IF($X41=12,$K41*2,0)+IF($X41=14,$K41*2,0)+IF($X41=21,$K41*3,0)+IF($X41&lt;=1,$K41*$J41/21.75,0)+IF($X41=15,$K41*3,0)+IF($X41=42,$K41*6,0)+IF($X41=28,$K41*4,0)</f>
        <v>0</v>
      </c>
      <c r="Q41" s="39">
        <v>1</v>
      </c>
      <c r="R41" s="40">
        <f t="shared" si="54"/>
        <v>0</v>
      </c>
      <c r="S41" s="39">
        <v>1</v>
      </c>
      <c r="T41" s="41">
        <f t="shared" si="55"/>
        <v>0</v>
      </c>
      <c r="U41" s="42">
        <f t="shared" si="60"/>
        <v>0</v>
      </c>
      <c r="V41" s="43">
        <f t="shared" si="61"/>
        <v>0</v>
      </c>
      <c r="W41" s="44">
        <f t="shared" si="62"/>
        <v>0</v>
      </c>
      <c r="X41" s="45">
        <f t="shared" ref="X41:X72" si="72">ROUND(J41/4.3452380952381,1)</f>
        <v>0</v>
      </c>
      <c r="Y41" s="46" t="s">
        <v>0</v>
      </c>
      <c r="Z41" s="39">
        <v>1</v>
      </c>
      <c r="AA41" s="47">
        <f t="shared" si="63"/>
        <v>0</v>
      </c>
      <c r="AB41" s="39">
        <v>1</v>
      </c>
      <c r="AC41" s="47">
        <f t="shared" si="64"/>
        <v>0</v>
      </c>
      <c r="AD41" s="39">
        <v>1</v>
      </c>
      <c r="AE41" s="47">
        <f t="shared" si="65"/>
        <v>0</v>
      </c>
      <c r="AF41" s="188"/>
      <c r="AG41" s="49">
        <f t="shared" si="16"/>
        <v>0</v>
      </c>
      <c r="AH41" s="50">
        <f t="shared" si="17"/>
        <v>0</v>
      </c>
      <c r="AI41" s="188"/>
      <c r="AJ41" s="49">
        <f t="shared" si="18"/>
        <v>0</v>
      </c>
      <c r="AK41" s="50">
        <f t="shared" si="19"/>
        <v>0</v>
      </c>
      <c r="AL41" s="188"/>
      <c r="AM41" s="49">
        <f t="shared" si="20"/>
        <v>0</v>
      </c>
      <c r="AN41" s="50">
        <f t="shared" si="21"/>
        <v>0</v>
      </c>
      <c r="AO41" s="188"/>
      <c r="AP41" s="49">
        <f t="shared" si="22"/>
        <v>0</v>
      </c>
      <c r="AQ41" s="50">
        <f t="shared" si="23"/>
        <v>0</v>
      </c>
      <c r="AR41" s="188"/>
      <c r="AS41" s="49">
        <f t="shared" si="24"/>
        <v>0</v>
      </c>
      <c r="AT41" s="50">
        <f t="shared" si="25"/>
        <v>0</v>
      </c>
      <c r="AU41" s="188"/>
      <c r="AV41" s="49">
        <f t="shared" si="26"/>
        <v>0</v>
      </c>
      <c r="AW41" s="50">
        <f t="shared" si="27"/>
        <v>0</v>
      </c>
      <c r="AX41" s="188"/>
      <c r="AY41" s="49">
        <f t="shared" si="28"/>
        <v>0</v>
      </c>
      <c r="AZ41" s="50">
        <f t="shared" si="29"/>
        <v>0</v>
      </c>
      <c r="BA41" s="51">
        <f t="shared" si="66"/>
        <v>0</v>
      </c>
    </row>
    <row r="42" spans="1:53" hidden="1">
      <c r="A42" s="32"/>
      <c r="B42" s="61"/>
      <c r="C42" s="33"/>
      <c r="D42" s="34"/>
      <c r="E42" s="35"/>
      <c r="F42" s="36"/>
      <c r="G42" s="73"/>
      <c r="H42" s="72"/>
      <c r="I42" s="74">
        <f>IF(H42=Tablas!$B$5,Tablas!$C$5,VLOOKUP(H42,Tablas!$B$5:$D$40,2,FALSE))</f>
        <v>1</v>
      </c>
      <c r="J42" s="71">
        <f>IF(I42=0,"",VLOOKUP(I42,Tablas!$C$5:$D$40,2,FALSE))</f>
        <v>0</v>
      </c>
      <c r="K42" s="37" t="str">
        <f t="shared" si="31"/>
        <v>0</v>
      </c>
      <c r="L42" s="38">
        <f t="shared" si="67"/>
        <v>0</v>
      </c>
      <c r="M42" s="38">
        <f t="shared" si="68"/>
        <v>0</v>
      </c>
      <c r="N42" s="38">
        <f t="shared" si="69"/>
        <v>0</v>
      </c>
      <c r="O42" s="38">
        <f t="shared" si="70"/>
        <v>0</v>
      </c>
      <c r="P42" s="38">
        <f t="shared" si="71"/>
        <v>0</v>
      </c>
      <c r="Q42" s="39">
        <v>1</v>
      </c>
      <c r="R42" s="40">
        <f t="shared" si="54"/>
        <v>0</v>
      </c>
      <c r="S42" s="39">
        <v>1</v>
      </c>
      <c r="T42" s="41">
        <f t="shared" si="55"/>
        <v>0</v>
      </c>
      <c r="U42" s="42">
        <f t="shared" si="60"/>
        <v>0</v>
      </c>
      <c r="V42" s="43">
        <f t="shared" si="61"/>
        <v>0</v>
      </c>
      <c r="W42" s="44">
        <f t="shared" si="62"/>
        <v>0</v>
      </c>
      <c r="X42" s="45">
        <f t="shared" si="72"/>
        <v>0</v>
      </c>
      <c r="Y42" s="46" t="s">
        <v>0</v>
      </c>
      <c r="Z42" s="39">
        <v>1</v>
      </c>
      <c r="AA42" s="47">
        <f t="shared" si="63"/>
        <v>0</v>
      </c>
      <c r="AB42" s="39">
        <v>1</v>
      </c>
      <c r="AC42" s="47">
        <f t="shared" si="64"/>
        <v>0</v>
      </c>
      <c r="AD42" s="39">
        <v>1</v>
      </c>
      <c r="AE42" s="47">
        <f t="shared" si="65"/>
        <v>0</v>
      </c>
      <c r="AF42" s="188"/>
      <c r="AG42" s="49">
        <f t="shared" si="16"/>
        <v>0</v>
      </c>
      <c r="AH42" s="50">
        <f t="shared" si="17"/>
        <v>0</v>
      </c>
      <c r="AI42" s="188"/>
      <c r="AJ42" s="49">
        <f t="shared" si="18"/>
        <v>0</v>
      </c>
      <c r="AK42" s="50">
        <f t="shared" si="19"/>
        <v>0</v>
      </c>
      <c r="AL42" s="188"/>
      <c r="AM42" s="49">
        <f t="shared" si="20"/>
        <v>0</v>
      </c>
      <c r="AN42" s="50">
        <f t="shared" si="21"/>
        <v>0</v>
      </c>
      <c r="AO42" s="188"/>
      <c r="AP42" s="49">
        <f t="shared" si="22"/>
        <v>0</v>
      </c>
      <c r="AQ42" s="50">
        <f t="shared" si="23"/>
        <v>0</v>
      </c>
      <c r="AR42" s="188"/>
      <c r="AS42" s="49">
        <f t="shared" si="24"/>
        <v>0</v>
      </c>
      <c r="AT42" s="50">
        <f t="shared" si="25"/>
        <v>0</v>
      </c>
      <c r="AU42" s="188"/>
      <c r="AV42" s="49">
        <f t="shared" si="26"/>
        <v>0</v>
      </c>
      <c r="AW42" s="50">
        <f t="shared" si="27"/>
        <v>0</v>
      </c>
      <c r="AX42" s="188"/>
      <c r="AY42" s="49">
        <f t="shared" si="28"/>
        <v>0</v>
      </c>
      <c r="AZ42" s="50">
        <f t="shared" si="29"/>
        <v>0</v>
      </c>
      <c r="BA42" s="51">
        <f t="shared" si="66"/>
        <v>0</v>
      </c>
    </row>
    <row r="43" spans="1:53" hidden="1">
      <c r="A43" s="32"/>
      <c r="B43" s="61"/>
      <c r="C43" s="33"/>
      <c r="D43" s="34"/>
      <c r="E43" s="35"/>
      <c r="F43" s="36"/>
      <c r="G43" s="73"/>
      <c r="H43" s="72"/>
      <c r="I43" s="74">
        <f>IF(H43=Tablas!$B$5,Tablas!$C$5,VLOOKUP(H43,Tablas!$B$5:$D$40,2,FALSE))</f>
        <v>1</v>
      </c>
      <c r="J43" s="71">
        <f>IF(I43=0,"",VLOOKUP(I43,Tablas!$C$5:$D$40,2,FALSE))</f>
        <v>0</v>
      </c>
      <c r="K43" s="37" t="str">
        <f t="shared" si="31"/>
        <v>0</v>
      </c>
      <c r="L43" s="38">
        <f t="shared" si="67"/>
        <v>0</v>
      </c>
      <c r="M43" s="38">
        <f t="shared" si="68"/>
        <v>0</v>
      </c>
      <c r="N43" s="38">
        <f t="shared" si="69"/>
        <v>0</v>
      </c>
      <c r="O43" s="38">
        <f t="shared" si="70"/>
        <v>0</v>
      </c>
      <c r="P43" s="38">
        <f t="shared" si="71"/>
        <v>0</v>
      </c>
      <c r="Q43" s="39">
        <v>1</v>
      </c>
      <c r="R43" s="40">
        <f t="shared" si="54"/>
        <v>0</v>
      </c>
      <c r="S43" s="39">
        <v>1</v>
      </c>
      <c r="T43" s="41">
        <f t="shared" si="55"/>
        <v>0</v>
      </c>
      <c r="U43" s="42">
        <f t="shared" si="60"/>
        <v>0</v>
      </c>
      <c r="V43" s="43">
        <f t="shared" si="61"/>
        <v>0</v>
      </c>
      <c r="W43" s="44">
        <f t="shared" si="62"/>
        <v>0</v>
      </c>
      <c r="X43" s="45">
        <f t="shared" si="72"/>
        <v>0</v>
      </c>
      <c r="Y43" s="46" t="s">
        <v>0</v>
      </c>
      <c r="Z43" s="39">
        <v>1</v>
      </c>
      <c r="AA43" s="47">
        <f t="shared" si="63"/>
        <v>0</v>
      </c>
      <c r="AB43" s="39">
        <v>1</v>
      </c>
      <c r="AC43" s="47">
        <f t="shared" si="64"/>
        <v>0</v>
      </c>
      <c r="AD43" s="39">
        <v>1</v>
      </c>
      <c r="AE43" s="47">
        <f t="shared" si="65"/>
        <v>0</v>
      </c>
      <c r="AF43" s="188"/>
      <c r="AG43" s="49">
        <f t="shared" si="16"/>
        <v>0</v>
      </c>
      <c r="AH43" s="50">
        <f t="shared" si="17"/>
        <v>0</v>
      </c>
      <c r="AI43" s="188"/>
      <c r="AJ43" s="49">
        <f t="shared" si="18"/>
        <v>0</v>
      </c>
      <c r="AK43" s="50">
        <f t="shared" si="19"/>
        <v>0</v>
      </c>
      <c r="AL43" s="188"/>
      <c r="AM43" s="49">
        <f t="shared" si="20"/>
        <v>0</v>
      </c>
      <c r="AN43" s="50">
        <f t="shared" si="21"/>
        <v>0</v>
      </c>
      <c r="AO43" s="188"/>
      <c r="AP43" s="49">
        <f t="shared" si="22"/>
        <v>0</v>
      </c>
      <c r="AQ43" s="50">
        <f t="shared" si="23"/>
        <v>0</v>
      </c>
      <c r="AR43" s="188"/>
      <c r="AS43" s="49">
        <f t="shared" si="24"/>
        <v>0</v>
      </c>
      <c r="AT43" s="50">
        <f t="shared" si="25"/>
        <v>0</v>
      </c>
      <c r="AU43" s="188"/>
      <c r="AV43" s="49">
        <f t="shared" si="26"/>
        <v>0</v>
      </c>
      <c r="AW43" s="50">
        <f t="shared" si="27"/>
        <v>0</v>
      </c>
      <c r="AX43" s="188"/>
      <c r="AY43" s="49">
        <f t="shared" si="28"/>
        <v>0</v>
      </c>
      <c r="AZ43" s="50">
        <f t="shared" si="29"/>
        <v>0</v>
      </c>
      <c r="BA43" s="51">
        <f t="shared" si="66"/>
        <v>0</v>
      </c>
    </row>
    <row r="44" spans="1:53" hidden="1">
      <c r="A44" s="32"/>
      <c r="B44" s="61"/>
      <c r="C44" s="33"/>
      <c r="D44" s="34"/>
      <c r="E44" s="35"/>
      <c r="F44" s="36"/>
      <c r="G44" s="73"/>
      <c r="H44" s="72"/>
      <c r="I44" s="74">
        <f>IF(H44=Tablas!$B$5,Tablas!$C$5,VLOOKUP(H44,Tablas!$B$5:$D$40,2,FALSE))</f>
        <v>1</v>
      </c>
      <c r="J44" s="71">
        <f>IF(I44=0,"",VLOOKUP(I44,Tablas!$C$5:$D$40,2,FALSE))</f>
        <v>0</v>
      </c>
      <c r="K44" s="37" t="str">
        <f t="shared" si="31"/>
        <v>0</v>
      </c>
      <c r="L44" s="38">
        <f t="shared" si="67"/>
        <v>0</v>
      </c>
      <c r="M44" s="38">
        <f t="shared" si="68"/>
        <v>0</v>
      </c>
      <c r="N44" s="38">
        <f t="shared" si="69"/>
        <v>0</v>
      </c>
      <c r="O44" s="38">
        <f t="shared" si="70"/>
        <v>0</v>
      </c>
      <c r="P44" s="38">
        <f t="shared" si="71"/>
        <v>0</v>
      </c>
      <c r="Q44" s="39">
        <v>1</v>
      </c>
      <c r="R44" s="40">
        <f t="shared" si="54"/>
        <v>0</v>
      </c>
      <c r="S44" s="39">
        <v>1</v>
      </c>
      <c r="T44" s="41">
        <f t="shared" si="55"/>
        <v>0</v>
      </c>
      <c r="U44" s="42">
        <f t="shared" si="60"/>
        <v>0</v>
      </c>
      <c r="V44" s="43">
        <f t="shared" si="61"/>
        <v>0</v>
      </c>
      <c r="W44" s="44">
        <f t="shared" si="62"/>
        <v>0</v>
      </c>
      <c r="X44" s="45">
        <f t="shared" si="72"/>
        <v>0</v>
      </c>
      <c r="Y44" s="46" t="s">
        <v>0</v>
      </c>
      <c r="Z44" s="39">
        <v>1</v>
      </c>
      <c r="AA44" s="47">
        <f t="shared" si="63"/>
        <v>0</v>
      </c>
      <c r="AB44" s="39">
        <v>1</v>
      </c>
      <c r="AC44" s="47">
        <f t="shared" si="64"/>
        <v>0</v>
      </c>
      <c r="AD44" s="39">
        <v>1</v>
      </c>
      <c r="AE44" s="47">
        <f t="shared" si="65"/>
        <v>0</v>
      </c>
      <c r="AF44" s="188"/>
      <c r="AG44" s="49">
        <f t="shared" si="16"/>
        <v>0</v>
      </c>
      <c r="AH44" s="50">
        <f t="shared" si="17"/>
        <v>0</v>
      </c>
      <c r="AI44" s="188"/>
      <c r="AJ44" s="49">
        <f t="shared" si="18"/>
        <v>0</v>
      </c>
      <c r="AK44" s="50">
        <f t="shared" si="19"/>
        <v>0</v>
      </c>
      <c r="AL44" s="188"/>
      <c r="AM44" s="49">
        <f t="shared" si="20"/>
        <v>0</v>
      </c>
      <c r="AN44" s="50">
        <f t="shared" si="21"/>
        <v>0</v>
      </c>
      <c r="AO44" s="188"/>
      <c r="AP44" s="49">
        <f t="shared" si="22"/>
        <v>0</v>
      </c>
      <c r="AQ44" s="50">
        <f t="shared" si="23"/>
        <v>0</v>
      </c>
      <c r="AR44" s="188"/>
      <c r="AS44" s="49">
        <f t="shared" si="24"/>
        <v>0</v>
      </c>
      <c r="AT44" s="50">
        <f t="shared" si="25"/>
        <v>0</v>
      </c>
      <c r="AU44" s="188"/>
      <c r="AV44" s="49">
        <f t="shared" si="26"/>
        <v>0</v>
      </c>
      <c r="AW44" s="50">
        <f t="shared" si="27"/>
        <v>0</v>
      </c>
      <c r="AX44" s="188"/>
      <c r="AY44" s="49">
        <f t="shared" si="28"/>
        <v>0</v>
      </c>
      <c r="AZ44" s="50">
        <f t="shared" si="29"/>
        <v>0</v>
      </c>
      <c r="BA44" s="51">
        <f t="shared" si="66"/>
        <v>0</v>
      </c>
    </row>
    <row r="45" spans="1:53" hidden="1">
      <c r="A45" s="32"/>
      <c r="B45" s="61"/>
      <c r="C45" s="33"/>
      <c r="D45" s="34"/>
      <c r="E45" s="35"/>
      <c r="F45" s="36"/>
      <c r="G45" s="73"/>
      <c r="H45" s="72"/>
      <c r="I45" s="74">
        <f>IF(H45=Tablas!$B$5,Tablas!$C$5,VLOOKUP(H45,Tablas!$B$5:$D$40,2,FALSE))</f>
        <v>1</v>
      </c>
      <c r="J45" s="71">
        <f>IF(I45=0,"",VLOOKUP(I45,Tablas!$C$5:$D$40,2,FALSE))</f>
        <v>0</v>
      </c>
      <c r="K45" s="37" t="str">
        <f t="shared" si="31"/>
        <v>0</v>
      </c>
      <c r="L45" s="38">
        <f t="shared" si="67"/>
        <v>0</v>
      </c>
      <c r="M45" s="38">
        <f t="shared" si="68"/>
        <v>0</v>
      </c>
      <c r="N45" s="38">
        <f t="shared" si="69"/>
        <v>0</v>
      </c>
      <c r="O45" s="38">
        <f t="shared" si="70"/>
        <v>0</v>
      </c>
      <c r="P45" s="38">
        <f t="shared" si="71"/>
        <v>0</v>
      </c>
      <c r="Q45" s="39">
        <v>1</v>
      </c>
      <c r="R45" s="40">
        <f t="shared" si="54"/>
        <v>0</v>
      </c>
      <c r="S45" s="39">
        <v>1</v>
      </c>
      <c r="T45" s="41">
        <f t="shared" si="55"/>
        <v>0</v>
      </c>
      <c r="U45" s="42">
        <f t="shared" si="60"/>
        <v>0</v>
      </c>
      <c r="V45" s="43">
        <f t="shared" si="61"/>
        <v>0</v>
      </c>
      <c r="W45" s="44">
        <f t="shared" si="62"/>
        <v>0</v>
      </c>
      <c r="X45" s="45">
        <f t="shared" si="72"/>
        <v>0</v>
      </c>
      <c r="Y45" s="46" t="s">
        <v>0</v>
      </c>
      <c r="Z45" s="39">
        <v>1</v>
      </c>
      <c r="AA45" s="47">
        <f t="shared" si="63"/>
        <v>0</v>
      </c>
      <c r="AB45" s="39">
        <v>1</v>
      </c>
      <c r="AC45" s="47">
        <f t="shared" si="64"/>
        <v>0</v>
      </c>
      <c r="AD45" s="39">
        <v>1</v>
      </c>
      <c r="AE45" s="47">
        <f t="shared" si="65"/>
        <v>0</v>
      </c>
      <c r="AF45" s="188"/>
      <c r="AG45" s="49">
        <f t="shared" si="16"/>
        <v>0</v>
      </c>
      <c r="AH45" s="50">
        <f t="shared" si="17"/>
        <v>0</v>
      </c>
      <c r="AI45" s="188"/>
      <c r="AJ45" s="49">
        <f t="shared" si="18"/>
        <v>0</v>
      </c>
      <c r="AK45" s="50">
        <f t="shared" si="19"/>
        <v>0</v>
      </c>
      <c r="AL45" s="188"/>
      <c r="AM45" s="49">
        <f t="shared" si="20"/>
        <v>0</v>
      </c>
      <c r="AN45" s="50">
        <f t="shared" si="21"/>
        <v>0</v>
      </c>
      <c r="AO45" s="188"/>
      <c r="AP45" s="49">
        <f t="shared" si="22"/>
        <v>0</v>
      </c>
      <c r="AQ45" s="50">
        <f t="shared" si="23"/>
        <v>0</v>
      </c>
      <c r="AR45" s="188"/>
      <c r="AS45" s="49">
        <f t="shared" si="24"/>
        <v>0</v>
      </c>
      <c r="AT45" s="50">
        <f t="shared" si="25"/>
        <v>0</v>
      </c>
      <c r="AU45" s="188"/>
      <c r="AV45" s="49">
        <f t="shared" si="26"/>
        <v>0</v>
      </c>
      <c r="AW45" s="50">
        <f t="shared" si="27"/>
        <v>0</v>
      </c>
      <c r="AX45" s="188"/>
      <c r="AY45" s="49">
        <f t="shared" si="28"/>
        <v>0</v>
      </c>
      <c r="AZ45" s="50">
        <f t="shared" si="29"/>
        <v>0</v>
      </c>
      <c r="BA45" s="51">
        <f t="shared" si="66"/>
        <v>0</v>
      </c>
    </row>
    <row r="46" spans="1:53" hidden="1">
      <c r="A46" s="32"/>
      <c r="B46" s="61"/>
      <c r="C46" s="33"/>
      <c r="D46" s="34"/>
      <c r="E46" s="35"/>
      <c r="F46" s="36"/>
      <c r="G46" s="73"/>
      <c r="H46" s="72"/>
      <c r="I46" s="74">
        <f>IF(H46=Tablas!$B$5,Tablas!$C$5,VLOOKUP(H46,Tablas!$B$5:$D$40,2,FALSE))</f>
        <v>1</v>
      </c>
      <c r="J46" s="71">
        <f>IF(I46=0,"",VLOOKUP(I46,Tablas!$C$5:$D$40,2,FALSE))</f>
        <v>0</v>
      </c>
      <c r="K46" s="37" t="str">
        <f t="shared" si="31"/>
        <v>0</v>
      </c>
      <c r="L46" s="38">
        <f t="shared" si="67"/>
        <v>0</v>
      </c>
      <c r="M46" s="38">
        <f t="shared" si="68"/>
        <v>0</v>
      </c>
      <c r="N46" s="38">
        <f t="shared" si="69"/>
        <v>0</v>
      </c>
      <c r="O46" s="38">
        <f t="shared" si="70"/>
        <v>0</v>
      </c>
      <c r="P46" s="38">
        <f t="shared" si="71"/>
        <v>0</v>
      </c>
      <c r="Q46" s="39">
        <v>1</v>
      </c>
      <c r="R46" s="40">
        <f t="shared" si="54"/>
        <v>0</v>
      </c>
      <c r="S46" s="39">
        <v>1</v>
      </c>
      <c r="T46" s="41">
        <f t="shared" si="55"/>
        <v>0</v>
      </c>
      <c r="U46" s="42">
        <f t="shared" si="60"/>
        <v>0</v>
      </c>
      <c r="V46" s="43">
        <f t="shared" si="61"/>
        <v>0</v>
      </c>
      <c r="W46" s="44">
        <f t="shared" si="62"/>
        <v>0</v>
      </c>
      <c r="X46" s="45">
        <f t="shared" si="72"/>
        <v>0</v>
      </c>
      <c r="Y46" s="46" t="s">
        <v>0</v>
      </c>
      <c r="Z46" s="39">
        <v>1</v>
      </c>
      <c r="AA46" s="47">
        <f t="shared" si="63"/>
        <v>0</v>
      </c>
      <c r="AB46" s="39">
        <v>1</v>
      </c>
      <c r="AC46" s="47">
        <f t="shared" si="64"/>
        <v>0</v>
      </c>
      <c r="AD46" s="39">
        <v>1</v>
      </c>
      <c r="AE46" s="47">
        <f t="shared" si="65"/>
        <v>0</v>
      </c>
      <c r="AF46" s="188"/>
      <c r="AG46" s="49">
        <f t="shared" si="16"/>
        <v>0</v>
      </c>
      <c r="AH46" s="50">
        <f t="shared" si="17"/>
        <v>0</v>
      </c>
      <c r="AI46" s="188"/>
      <c r="AJ46" s="49">
        <f t="shared" si="18"/>
        <v>0</v>
      </c>
      <c r="AK46" s="50">
        <f t="shared" si="19"/>
        <v>0</v>
      </c>
      <c r="AL46" s="188"/>
      <c r="AM46" s="49">
        <f t="shared" si="20"/>
        <v>0</v>
      </c>
      <c r="AN46" s="50">
        <f t="shared" si="21"/>
        <v>0</v>
      </c>
      <c r="AO46" s="188"/>
      <c r="AP46" s="49">
        <f t="shared" si="22"/>
        <v>0</v>
      </c>
      <c r="AQ46" s="50">
        <f t="shared" si="23"/>
        <v>0</v>
      </c>
      <c r="AR46" s="188"/>
      <c r="AS46" s="49">
        <f t="shared" si="24"/>
        <v>0</v>
      </c>
      <c r="AT46" s="50">
        <f t="shared" si="25"/>
        <v>0</v>
      </c>
      <c r="AU46" s="188"/>
      <c r="AV46" s="49">
        <f t="shared" si="26"/>
        <v>0</v>
      </c>
      <c r="AW46" s="50">
        <f t="shared" si="27"/>
        <v>0</v>
      </c>
      <c r="AX46" s="188"/>
      <c r="AY46" s="49">
        <f t="shared" si="28"/>
        <v>0</v>
      </c>
      <c r="AZ46" s="50">
        <f t="shared" si="29"/>
        <v>0</v>
      </c>
      <c r="BA46" s="51">
        <f t="shared" si="66"/>
        <v>0</v>
      </c>
    </row>
    <row r="47" spans="1:53" hidden="1">
      <c r="A47" s="32"/>
      <c r="B47" s="61"/>
      <c r="C47" s="33"/>
      <c r="D47" s="34"/>
      <c r="E47" s="35"/>
      <c r="F47" s="36"/>
      <c r="G47" s="73"/>
      <c r="H47" s="72"/>
      <c r="I47" s="74">
        <f>IF(H47=Tablas!$B$5,Tablas!$C$5,VLOOKUP(H47,Tablas!$B$5:$D$40,2,FALSE))</f>
        <v>1</v>
      </c>
      <c r="J47" s="71">
        <f>IF(I47=0,"",VLOOKUP(I47,Tablas!$C$5:$D$40,2,FALSE))</f>
        <v>0</v>
      </c>
      <c r="K47" s="37" t="str">
        <f t="shared" si="31"/>
        <v>0</v>
      </c>
      <c r="L47" s="38">
        <f t="shared" si="67"/>
        <v>0</v>
      </c>
      <c r="M47" s="38">
        <f t="shared" si="68"/>
        <v>0</v>
      </c>
      <c r="N47" s="38">
        <f t="shared" si="69"/>
        <v>0</v>
      </c>
      <c r="O47" s="38">
        <f t="shared" si="70"/>
        <v>0</v>
      </c>
      <c r="P47" s="38">
        <f t="shared" si="71"/>
        <v>0</v>
      </c>
      <c r="Q47" s="39">
        <v>1</v>
      </c>
      <c r="R47" s="40">
        <f t="shared" si="54"/>
        <v>0</v>
      </c>
      <c r="S47" s="39">
        <v>1</v>
      </c>
      <c r="T47" s="41">
        <f t="shared" si="55"/>
        <v>0</v>
      </c>
      <c r="U47" s="42">
        <f t="shared" si="60"/>
        <v>0</v>
      </c>
      <c r="V47" s="43">
        <f t="shared" si="61"/>
        <v>0</v>
      </c>
      <c r="W47" s="44">
        <f t="shared" si="62"/>
        <v>0</v>
      </c>
      <c r="X47" s="45">
        <f t="shared" si="72"/>
        <v>0</v>
      </c>
      <c r="Y47" s="46" t="s">
        <v>0</v>
      </c>
      <c r="Z47" s="39">
        <v>1</v>
      </c>
      <c r="AA47" s="47">
        <f t="shared" si="63"/>
        <v>0</v>
      </c>
      <c r="AB47" s="39">
        <v>1</v>
      </c>
      <c r="AC47" s="47">
        <f t="shared" si="64"/>
        <v>0</v>
      </c>
      <c r="AD47" s="39">
        <v>1</v>
      </c>
      <c r="AE47" s="47">
        <f t="shared" si="65"/>
        <v>0</v>
      </c>
      <c r="AF47" s="188"/>
      <c r="AG47" s="49">
        <f t="shared" si="16"/>
        <v>0</v>
      </c>
      <c r="AH47" s="50">
        <f t="shared" si="17"/>
        <v>0</v>
      </c>
      <c r="AI47" s="188"/>
      <c r="AJ47" s="49">
        <f t="shared" si="18"/>
        <v>0</v>
      </c>
      <c r="AK47" s="50">
        <f t="shared" si="19"/>
        <v>0</v>
      </c>
      <c r="AL47" s="188"/>
      <c r="AM47" s="49">
        <f t="shared" si="20"/>
        <v>0</v>
      </c>
      <c r="AN47" s="50">
        <f t="shared" si="21"/>
        <v>0</v>
      </c>
      <c r="AO47" s="188"/>
      <c r="AP47" s="49">
        <f t="shared" si="22"/>
        <v>0</v>
      </c>
      <c r="AQ47" s="50">
        <f t="shared" si="23"/>
        <v>0</v>
      </c>
      <c r="AR47" s="188"/>
      <c r="AS47" s="49">
        <f t="shared" si="24"/>
        <v>0</v>
      </c>
      <c r="AT47" s="50">
        <f t="shared" si="25"/>
        <v>0</v>
      </c>
      <c r="AU47" s="188"/>
      <c r="AV47" s="49">
        <f t="shared" si="26"/>
        <v>0</v>
      </c>
      <c r="AW47" s="50">
        <f t="shared" si="27"/>
        <v>0</v>
      </c>
      <c r="AX47" s="188"/>
      <c r="AY47" s="49">
        <f t="shared" si="28"/>
        <v>0</v>
      </c>
      <c r="AZ47" s="50">
        <f t="shared" si="29"/>
        <v>0</v>
      </c>
      <c r="BA47" s="51">
        <f t="shared" si="66"/>
        <v>0</v>
      </c>
    </row>
    <row r="48" spans="1:53" hidden="1">
      <c r="A48" s="32"/>
      <c r="B48" s="61"/>
      <c r="C48" s="33"/>
      <c r="D48" s="34"/>
      <c r="E48" s="35"/>
      <c r="F48" s="36"/>
      <c r="G48" s="73"/>
      <c r="H48" s="72"/>
      <c r="I48" s="74">
        <f>IF(H48=Tablas!$B$5,Tablas!$C$5,VLOOKUP(H48,Tablas!$B$5:$D$40,2,FALSE))</f>
        <v>1</v>
      </c>
      <c r="J48" s="71">
        <f>IF(I48=0,"",VLOOKUP(I48,Tablas!$C$5:$D$40,2,FALSE))</f>
        <v>0</v>
      </c>
      <c r="K48" s="37" t="str">
        <f t="shared" si="31"/>
        <v>0</v>
      </c>
      <c r="L48" s="38">
        <f t="shared" si="67"/>
        <v>0</v>
      </c>
      <c r="M48" s="38">
        <f t="shared" si="68"/>
        <v>0</v>
      </c>
      <c r="N48" s="38">
        <f t="shared" si="69"/>
        <v>0</v>
      </c>
      <c r="O48" s="38">
        <f t="shared" si="70"/>
        <v>0</v>
      </c>
      <c r="P48" s="38">
        <f t="shared" si="71"/>
        <v>0</v>
      </c>
      <c r="Q48" s="39">
        <v>1</v>
      </c>
      <c r="R48" s="40">
        <f t="shared" si="54"/>
        <v>0</v>
      </c>
      <c r="S48" s="39">
        <v>1</v>
      </c>
      <c r="T48" s="41">
        <f t="shared" si="55"/>
        <v>0</v>
      </c>
      <c r="U48" s="42">
        <f t="shared" si="60"/>
        <v>0</v>
      </c>
      <c r="V48" s="43">
        <f t="shared" si="61"/>
        <v>0</v>
      </c>
      <c r="W48" s="44">
        <f t="shared" si="62"/>
        <v>0</v>
      </c>
      <c r="X48" s="45">
        <f t="shared" si="72"/>
        <v>0</v>
      </c>
      <c r="Y48" s="46" t="s">
        <v>0</v>
      </c>
      <c r="Z48" s="39">
        <v>1</v>
      </c>
      <c r="AA48" s="47">
        <f t="shared" si="63"/>
        <v>0</v>
      </c>
      <c r="AB48" s="39">
        <v>1</v>
      </c>
      <c r="AC48" s="47">
        <f t="shared" si="64"/>
        <v>0</v>
      </c>
      <c r="AD48" s="39">
        <v>1</v>
      </c>
      <c r="AE48" s="47">
        <f t="shared" si="65"/>
        <v>0</v>
      </c>
      <c r="AF48" s="188"/>
      <c r="AG48" s="49">
        <f t="shared" si="16"/>
        <v>0</v>
      </c>
      <c r="AH48" s="50">
        <f t="shared" si="17"/>
        <v>0</v>
      </c>
      <c r="AI48" s="188"/>
      <c r="AJ48" s="49">
        <f t="shared" si="18"/>
        <v>0</v>
      </c>
      <c r="AK48" s="50">
        <f t="shared" si="19"/>
        <v>0</v>
      </c>
      <c r="AL48" s="188"/>
      <c r="AM48" s="49">
        <f t="shared" si="20"/>
        <v>0</v>
      </c>
      <c r="AN48" s="50">
        <f t="shared" si="21"/>
        <v>0</v>
      </c>
      <c r="AO48" s="188"/>
      <c r="AP48" s="49">
        <f t="shared" si="22"/>
        <v>0</v>
      </c>
      <c r="AQ48" s="50">
        <f t="shared" si="23"/>
        <v>0</v>
      </c>
      <c r="AR48" s="188"/>
      <c r="AS48" s="49">
        <f t="shared" si="24"/>
        <v>0</v>
      </c>
      <c r="AT48" s="50">
        <f t="shared" si="25"/>
        <v>0</v>
      </c>
      <c r="AU48" s="188"/>
      <c r="AV48" s="49">
        <f t="shared" si="26"/>
        <v>0</v>
      </c>
      <c r="AW48" s="50">
        <f t="shared" si="27"/>
        <v>0</v>
      </c>
      <c r="AX48" s="188"/>
      <c r="AY48" s="49">
        <f t="shared" si="28"/>
        <v>0</v>
      </c>
      <c r="AZ48" s="50">
        <f t="shared" si="29"/>
        <v>0</v>
      </c>
      <c r="BA48" s="51">
        <f t="shared" si="66"/>
        <v>0</v>
      </c>
    </row>
    <row r="49" spans="1:53" hidden="1">
      <c r="A49" s="32"/>
      <c r="B49" s="61"/>
      <c r="C49" s="33"/>
      <c r="D49" s="34"/>
      <c r="E49" s="35"/>
      <c r="F49" s="36"/>
      <c r="G49" s="73"/>
      <c r="H49" s="72"/>
      <c r="I49" s="74">
        <f>IF(H49=Tablas!$B$5,Tablas!$C$5,VLOOKUP(H49,Tablas!$B$5:$D$40,2,FALSE))</f>
        <v>1</v>
      </c>
      <c r="J49" s="71">
        <f>IF(I49=0,"",VLOOKUP(I49,Tablas!$C$5:$D$40,2,FALSE))</f>
        <v>0</v>
      </c>
      <c r="K49" s="37" t="str">
        <f t="shared" si="31"/>
        <v>0</v>
      </c>
      <c r="L49" s="38">
        <f t="shared" si="67"/>
        <v>0</v>
      </c>
      <c r="M49" s="38">
        <f t="shared" si="68"/>
        <v>0</v>
      </c>
      <c r="N49" s="38">
        <f t="shared" si="69"/>
        <v>0</v>
      </c>
      <c r="O49" s="38">
        <f t="shared" si="70"/>
        <v>0</v>
      </c>
      <c r="P49" s="38">
        <f t="shared" si="71"/>
        <v>0</v>
      </c>
      <c r="Q49" s="39">
        <v>1</v>
      </c>
      <c r="R49" s="40">
        <f t="shared" si="54"/>
        <v>0</v>
      </c>
      <c r="S49" s="39">
        <v>1</v>
      </c>
      <c r="T49" s="41">
        <f t="shared" si="55"/>
        <v>0</v>
      </c>
      <c r="U49" s="42">
        <f t="shared" si="60"/>
        <v>0</v>
      </c>
      <c r="V49" s="43">
        <f t="shared" si="61"/>
        <v>0</v>
      </c>
      <c r="W49" s="44">
        <f t="shared" si="62"/>
        <v>0</v>
      </c>
      <c r="X49" s="45">
        <f t="shared" si="72"/>
        <v>0</v>
      </c>
      <c r="Y49" s="46" t="s">
        <v>0</v>
      </c>
      <c r="Z49" s="39">
        <v>1</v>
      </c>
      <c r="AA49" s="47">
        <f t="shared" si="63"/>
        <v>0</v>
      </c>
      <c r="AB49" s="39">
        <v>1</v>
      </c>
      <c r="AC49" s="47">
        <f t="shared" si="64"/>
        <v>0</v>
      </c>
      <c r="AD49" s="39">
        <v>1</v>
      </c>
      <c r="AE49" s="47">
        <f t="shared" si="65"/>
        <v>0</v>
      </c>
      <c r="AF49" s="188"/>
      <c r="AG49" s="49">
        <f t="shared" si="16"/>
        <v>0</v>
      </c>
      <c r="AH49" s="50">
        <f t="shared" si="17"/>
        <v>0</v>
      </c>
      <c r="AI49" s="188"/>
      <c r="AJ49" s="49">
        <f t="shared" si="18"/>
        <v>0</v>
      </c>
      <c r="AK49" s="50">
        <f t="shared" si="19"/>
        <v>0</v>
      </c>
      <c r="AL49" s="188"/>
      <c r="AM49" s="49">
        <f t="shared" si="20"/>
        <v>0</v>
      </c>
      <c r="AN49" s="50">
        <f t="shared" si="21"/>
        <v>0</v>
      </c>
      <c r="AO49" s="188"/>
      <c r="AP49" s="49">
        <f t="shared" si="22"/>
        <v>0</v>
      </c>
      <c r="AQ49" s="50">
        <f t="shared" si="23"/>
        <v>0</v>
      </c>
      <c r="AR49" s="188"/>
      <c r="AS49" s="49">
        <f t="shared" si="24"/>
        <v>0</v>
      </c>
      <c r="AT49" s="50">
        <f t="shared" si="25"/>
        <v>0</v>
      </c>
      <c r="AU49" s="188"/>
      <c r="AV49" s="49">
        <f t="shared" si="26"/>
        <v>0</v>
      </c>
      <c r="AW49" s="50">
        <f t="shared" si="27"/>
        <v>0</v>
      </c>
      <c r="AX49" s="188"/>
      <c r="AY49" s="49">
        <f t="shared" si="28"/>
        <v>0</v>
      </c>
      <c r="AZ49" s="50">
        <f t="shared" si="29"/>
        <v>0</v>
      </c>
      <c r="BA49" s="51">
        <f t="shared" si="66"/>
        <v>0</v>
      </c>
    </row>
    <row r="50" spans="1:53" hidden="1">
      <c r="A50" s="32"/>
      <c r="B50" s="61"/>
      <c r="C50" s="33"/>
      <c r="D50" s="34"/>
      <c r="E50" s="35"/>
      <c r="F50" s="36"/>
      <c r="G50" s="73"/>
      <c r="H50" s="72"/>
      <c r="I50" s="74">
        <f>IF(H50=Tablas!$B$5,Tablas!$C$5,VLOOKUP(H50,Tablas!$B$5:$D$40,2,FALSE))</f>
        <v>1</v>
      </c>
      <c r="J50" s="71">
        <f>IF(I50=0,"",VLOOKUP(I50,Tablas!$C$5:$D$40,2,FALSE))</f>
        <v>0</v>
      </c>
      <c r="K50" s="37" t="str">
        <f t="shared" si="31"/>
        <v>0</v>
      </c>
      <c r="L50" s="38">
        <f t="shared" si="67"/>
        <v>0</v>
      </c>
      <c r="M50" s="38">
        <f t="shared" si="68"/>
        <v>0</v>
      </c>
      <c r="N50" s="38">
        <f t="shared" si="69"/>
        <v>0</v>
      </c>
      <c r="O50" s="38">
        <f t="shared" si="70"/>
        <v>0</v>
      </c>
      <c r="P50" s="38">
        <f t="shared" si="71"/>
        <v>0</v>
      </c>
      <c r="Q50" s="39">
        <v>1</v>
      </c>
      <c r="R50" s="40">
        <f t="shared" si="54"/>
        <v>0</v>
      </c>
      <c r="S50" s="39">
        <v>1</v>
      </c>
      <c r="T50" s="41">
        <f t="shared" si="55"/>
        <v>0</v>
      </c>
      <c r="U50" s="42">
        <f t="shared" si="60"/>
        <v>0</v>
      </c>
      <c r="V50" s="43">
        <f t="shared" si="61"/>
        <v>0</v>
      </c>
      <c r="W50" s="44">
        <f t="shared" si="62"/>
        <v>0</v>
      </c>
      <c r="X50" s="45">
        <f t="shared" si="72"/>
        <v>0</v>
      </c>
      <c r="Y50" s="46" t="s">
        <v>0</v>
      </c>
      <c r="Z50" s="39">
        <v>1</v>
      </c>
      <c r="AA50" s="47">
        <f t="shared" si="63"/>
        <v>0</v>
      </c>
      <c r="AB50" s="39">
        <v>1</v>
      </c>
      <c r="AC50" s="47">
        <f t="shared" si="64"/>
        <v>0</v>
      </c>
      <c r="AD50" s="39">
        <v>1</v>
      </c>
      <c r="AE50" s="47">
        <f t="shared" si="65"/>
        <v>0</v>
      </c>
      <c r="AF50" s="188"/>
      <c r="AG50" s="49">
        <f t="shared" si="16"/>
        <v>0</v>
      </c>
      <c r="AH50" s="50">
        <f t="shared" si="17"/>
        <v>0</v>
      </c>
      <c r="AI50" s="188"/>
      <c r="AJ50" s="49">
        <f t="shared" si="18"/>
        <v>0</v>
      </c>
      <c r="AK50" s="50">
        <f t="shared" si="19"/>
        <v>0</v>
      </c>
      <c r="AL50" s="188"/>
      <c r="AM50" s="49">
        <f t="shared" si="20"/>
        <v>0</v>
      </c>
      <c r="AN50" s="50">
        <f t="shared" si="21"/>
        <v>0</v>
      </c>
      <c r="AO50" s="188"/>
      <c r="AP50" s="49">
        <f t="shared" si="22"/>
        <v>0</v>
      </c>
      <c r="AQ50" s="50">
        <f t="shared" si="23"/>
        <v>0</v>
      </c>
      <c r="AR50" s="188"/>
      <c r="AS50" s="49">
        <f t="shared" si="24"/>
        <v>0</v>
      </c>
      <c r="AT50" s="50">
        <f t="shared" si="25"/>
        <v>0</v>
      </c>
      <c r="AU50" s="188"/>
      <c r="AV50" s="49">
        <f t="shared" si="26"/>
        <v>0</v>
      </c>
      <c r="AW50" s="50">
        <f t="shared" si="27"/>
        <v>0</v>
      </c>
      <c r="AX50" s="188"/>
      <c r="AY50" s="49">
        <f t="shared" si="28"/>
        <v>0</v>
      </c>
      <c r="AZ50" s="50">
        <f t="shared" si="29"/>
        <v>0</v>
      </c>
      <c r="BA50" s="51">
        <f t="shared" si="66"/>
        <v>0</v>
      </c>
    </row>
    <row r="51" spans="1:53" hidden="1">
      <c r="A51" s="32"/>
      <c r="B51" s="61"/>
      <c r="C51" s="33"/>
      <c r="D51" s="34"/>
      <c r="E51" s="35"/>
      <c r="F51" s="36"/>
      <c r="G51" s="73"/>
      <c r="H51" s="72"/>
      <c r="I51" s="74">
        <f>IF(H51=Tablas!$B$5,Tablas!$C$5,VLOOKUP(H51,Tablas!$B$5:$D$40,2,FALSE))</f>
        <v>1</v>
      </c>
      <c r="J51" s="71">
        <f>IF(I51=0,"",VLOOKUP(I51,Tablas!$C$5:$D$40,2,FALSE))</f>
        <v>0</v>
      </c>
      <c r="K51" s="37" t="str">
        <f t="shared" si="31"/>
        <v>0</v>
      </c>
      <c r="L51" s="38">
        <f t="shared" si="67"/>
        <v>0</v>
      </c>
      <c r="M51" s="38">
        <f t="shared" si="68"/>
        <v>0</v>
      </c>
      <c r="N51" s="38">
        <f t="shared" si="69"/>
        <v>0</v>
      </c>
      <c r="O51" s="38">
        <f t="shared" si="70"/>
        <v>0</v>
      </c>
      <c r="P51" s="38">
        <f t="shared" si="71"/>
        <v>0</v>
      </c>
      <c r="Q51" s="39">
        <v>1</v>
      </c>
      <c r="R51" s="40">
        <f t="shared" si="54"/>
        <v>0</v>
      </c>
      <c r="S51" s="39">
        <v>1</v>
      </c>
      <c r="T51" s="41">
        <f t="shared" si="55"/>
        <v>0</v>
      </c>
      <c r="U51" s="42">
        <f t="shared" si="60"/>
        <v>0</v>
      </c>
      <c r="V51" s="43">
        <f t="shared" si="61"/>
        <v>0</v>
      </c>
      <c r="W51" s="44">
        <f t="shared" si="62"/>
        <v>0</v>
      </c>
      <c r="X51" s="45">
        <f t="shared" si="72"/>
        <v>0</v>
      </c>
      <c r="Y51" s="46" t="s">
        <v>0</v>
      </c>
      <c r="Z51" s="39">
        <v>1</v>
      </c>
      <c r="AA51" s="47">
        <f t="shared" si="63"/>
        <v>0</v>
      </c>
      <c r="AB51" s="39">
        <v>1</v>
      </c>
      <c r="AC51" s="47">
        <f t="shared" si="64"/>
        <v>0</v>
      </c>
      <c r="AD51" s="39">
        <v>1</v>
      </c>
      <c r="AE51" s="47">
        <f t="shared" si="65"/>
        <v>0</v>
      </c>
      <c r="AF51" s="188"/>
      <c r="AG51" s="49">
        <f t="shared" si="16"/>
        <v>0</v>
      </c>
      <c r="AH51" s="50">
        <f t="shared" si="17"/>
        <v>0</v>
      </c>
      <c r="AI51" s="188"/>
      <c r="AJ51" s="49">
        <f t="shared" si="18"/>
        <v>0</v>
      </c>
      <c r="AK51" s="50">
        <f t="shared" si="19"/>
        <v>0</v>
      </c>
      <c r="AL51" s="188"/>
      <c r="AM51" s="49">
        <f t="shared" si="20"/>
        <v>0</v>
      </c>
      <c r="AN51" s="50">
        <f t="shared" si="21"/>
        <v>0</v>
      </c>
      <c r="AO51" s="188"/>
      <c r="AP51" s="49">
        <f t="shared" si="22"/>
        <v>0</v>
      </c>
      <c r="AQ51" s="50">
        <f t="shared" si="23"/>
        <v>0</v>
      </c>
      <c r="AR51" s="188"/>
      <c r="AS51" s="49">
        <f t="shared" si="24"/>
        <v>0</v>
      </c>
      <c r="AT51" s="50">
        <f t="shared" si="25"/>
        <v>0</v>
      </c>
      <c r="AU51" s="188"/>
      <c r="AV51" s="49">
        <f t="shared" si="26"/>
        <v>0</v>
      </c>
      <c r="AW51" s="50">
        <f t="shared" si="27"/>
        <v>0</v>
      </c>
      <c r="AX51" s="188"/>
      <c r="AY51" s="49">
        <f t="shared" si="28"/>
        <v>0</v>
      </c>
      <c r="AZ51" s="50">
        <f t="shared" si="29"/>
        <v>0</v>
      </c>
      <c r="BA51" s="51">
        <f t="shared" si="66"/>
        <v>0</v>
      </c>
    </row>
    <row r="52" spans="1:53" hidden="1">
      <c r="A52" s="32"/>
      <c r="B52" s="61"/>
      <c r="C52" s="33"/>
      <c r="D52" s="34"/>
      <c r="E52" s="35"/>
      <c r="F52" s="36"/>
      <c r="G52" s="73"/>
      <c r="H52" s="72"/>
      <c r="I52" s="74">
        <f>IF(H52=Tablas!$B$5,Tablas!$C$5,VLOOKUP(H52,Tablas!$B$5:$D$40,2,FALSE))</f>
        <v>1</v>
      </c>
      <c r="J52" s="71">
        <f>IF(I52=0,"",VLOOKUP(I52,Tablas!$C$5:$D$40,2,FALSE))</f>
        <v>0</v>
      </c>
      <c r="K52" s="37" t="str">
        <f t="shared" si="31"/>
        <v>0</v>
      </c>
      <c r="L52" s="38">
        <f t="shared" si="67"/>
        <v>0</v>
      </c>
      <c r="M52" s="38">
        <f t="shared" si="68"/>
        <v>0</v>
      </c>
      <c r="N52" s="38">
        <f t="shared" si="69"/>
        <v>0</v>
      </c>
      <c r="O52" s="38">
        <f t="shared" si="70"/>
        <v>0</v>
      </c>
      <c r="P52" s="38">
        <f t="shared" si="71"/>
        <v>0</v>
      </c>
      <c r="Q52" s="39">
        <v>1</v>
      </c>
      <c r="R52" s="40">
        <f t="shared" si="54"/>
        <v>0</v>
      </c>
      <c r="S52" s="39">
        <v>1</v>
      </c>
      <c r="T52" s="41">
        <f t="shared" si="55"/>
        <v>0</v>
      </c>
      <c r="U52" s="42">
        <f t="shared" si="60"/>
        <v>0</v>
      </c>
      <c r="V52" s="43">
        <f t="shared" si="61"/>
        <v>0</v>
      </c>
      <c r="W52" s="44">
        <f t="shared" si="62"/>
        <v>0</v>
      </c>
      <c r="X52" s="45">
        <f t="shared" si="72"/>
        <v>0</v>
      </c>
      <c r="Y52" s="46" t="s">
        <v>0</v>
      </c>
      <c r="Z52" s="39">
        <v>1</v>
      </c>
      <c r="AA52" s="47">
        <f t="shared" si="63"/>
        <v>0</v>
      </c>
      <c r="AB52" s="39">
        <v>1</v>
      </c>
      <c r="AC52" s="47">
        <f t="shared" si="64"/>
        <v>0</v>
      </c>
      <c r="AD52" s="39">
        <v>1</v>
      </c>
      <c r="AE52" s="47">
        <f t="shared" si="65"/>
        <v>0</v>
      </c>
      <c r="AF52" s="188"/>
      <c r="AG52" s="49">
        <f t="shared" si="16"/>
        <v>0</v>
      </c>
      <c r="AH52" s="50">
        <f t="shared" si="17"/>
        <v>0</v>
      </c>
      <c r="AI52" s="188"/>
      <c r="AJ52" s="49">
        <f t="shared" si="18"/>
        <v>0</v>
      </c>
      <c r="AK52" s="50">
        <f t="shared" si="19"/>
        <v>0</v>
      </c>
      <c r="AL52" s="188"/>
      <c r="AM52" s="49">
        <f t="shared" si="20"/>
        <v>0</v>
      </c>
      <c r="AN52" s="50">
        <f t="shared" si="21"/>
        <v>0</v>
      </c>
      <c r="AO52" s="188"/>
      <c r="AP52" s="49">
        <f t="shared" si="22"/>
        <v>0</v>
      </c>
      <c r="AQ52" s="50">
        <f t="shared" si="23"/>
        <v>0</v>
      </c>
      <c r="AR52" s="188"/>
      <c r="AS52" s="49">
        <f t="shared" si="24"/>
        <v>0</v>
      </c>
      <c r="AT52" s="50">
        <f t="shared" si="25"/>
        <v>0</v>
      </c>
      <c r="AU52" s="188"/>
      <c r="AV52" s="49">
        <f t="shared" si="26"/>
        <v>0</v>
      </c>
      <c r="AW52" s="50">
        <f t="shared" si="27"/>
        <v>0</v>
      </c>
      <c r="AX52" s="188"/>
      <c r="AY52" s="49">
        <f t="shared" si="28"/>
        <v>0</v>
      </c>
      <c r="AZ52" s="50">
        <f t="shared" si="29"/>
        <v>0</v>
      </c>
      <c r="BA52" s="51">
        <f t="shared" si="66"/>
        <v>0</v>
      </c>
    </row>
    <row r="53" spans="1:53" hidden="1">
      <c r="A53" s="32"/>
      <c r="B53" s="61"/>
      <c r="C53" s="33"/>
      <c r="D53" s="34"/>
      <c r="E53" s="35"/>
      <c r="F53" s="36"/>
      <c r="G53" s="73"/>
      <c r="H53" s="72"/>
      <c r="I53" s="74">
        <f>IF(H53=Tablas!$B$5,Tablas!$C$5,VLOOKUP(H53,Tablas!$B$5:$D$40,2,FALSE))</f>
        <v>1</v>
      </c>
      <c r="J53" s="71">
        <f>IF(I53=0,"",VLOOKUP(I53,Tablas!$C$5:$D$40,2,FALSE))</f>
        <v>0</v>
      </c>
      <c r="K53" s="37" t="str">
        <f t="shared" si="31"/>
        <v>0</v>
      </c>
      <c r="L53" s="38">
        <f t="shared" si="67"/>
        <v>0</v>
      </c>
      <c r="M53" s="38">
        <f t="shared" si="68"/>
        <v>0</v>
      </c>
      <c r="N53" s="38">
        <f t="shared" si="69"/>
        <v>0</v>
      </c>
      <c r="O53" s="38">
        <f t="shared" si="70"/>
        <v>0</v>
      </c>
      <c r="P53" s="38">
        <f t="shared" si="71"/>
        <v>0</v>
      </c>
      <c r="Q53" s="39">
        <v>1</v>
      </c>
      <c r="R53" s="40">
        <f t="shared" si="54"/>
        <v>0</v>
      </c>
      <c r="S53" s="39">
        <v>1</v>
      </c>
      <c r="T53" s="41">
        <f t="shared" si="55"/>
        <v>0</v>
      </c>
      <c r="U53" s="42">
        <f t="shared" si="60"/>
        <v>0</v>
      </c>
      <c r="V53" s="43">
        <f t="shared" si="61"/>
        <v>0</v>
      </c>
      <c r="W53" s="44">
        <f t="shared" si="62"/>
        <v>0</v>
      </c>
      <c r="X53" s="45">
        <f t="shared" si="72"/>
        <v>0</v>
      </c>
      <c r="Y53" s="46" t="s">
        <v>0</v>
      </c>
      <c r="Z53" s="39">
        <v>1</v>
      </c>
      <c r="AA53" s="47">
        <f t="shared" si="63"/>
        <v>0</v>
      </c>
      <c r="AB53" s="39">
        <v>1</v>
      </c>
      <c r="AC53" s="47">
        <f t="shared" si="64"/>
        <v>0</v>
      </c>
      <c r="AD53" s="39">
        <v>1</v>
      </c>
      <c r="AE53" s="47">
        <f t="shared" si="65"/>
        <v>0</v>
      </c>
      <c r="AF53" s="188"/>
      <c r="AG53" s="49">
        <f t="shared" si="16"/>
        <v>0</v>
      </c>
      <c r="AH53" s="50">
        <f t="shared" si="17"/>
        <v>0</v>
      </c>
      <c r="AI53" s="188"/>
      <c r="AJ53" s="49">
        <f t="shared" si="18"/>
        <v>0</v>
      </c>
      <c r="AK53" s="50">
        <f t="shared" si="19"/>
        <v>0</v>
      </c>
      <c r="AL53" s="188"/>
      <c r="AM53" s="49">
        <f t="shared" si="20"/>
        <v>0</v>
      </c>
      <c r="AN53" s="50">
        <f t="shared" si="21"/>
        <v>0</v>
      </c>
      <c r="AO53" s="188"/>
      <c r="AP53" s="49">
        <f t="shared" si="22"/>
        <v>0</v>
      </c>
      <c r="AQ53" s="50">
        <f t="shared" si="23"/>
        <v>0</v>
      </c>
      <c r="AR53" s="188"/>
      <c r="AS53" s="49">
        <f t="shared" si="24"/>
        <v>0</v>
      </c>
      <c r="AT53" s="50">
        <f t="shared" si="25"/>
        <v>0</v>
      </c>
      <c r="AU53" s="188"/>
      <c r="AV53" s="49">
        <f t="shared" si="26"/>
        <v>0</v>
      </c>
      <c r="AW53" s="50">
        <f t="shared" si="27"/>
        <v>0</v>
      </c>
      <c r="AX53" s="188"/>
      <c r="AY53" s="49">
        <f t="shared" si="28"/>
        <v>0</v>
      </c>
      <c r="AZ53" s="50">
        <f t="shared" si="29"/>
        <v>0</v>
      </c>
      <c r="BA53" s="51">
        <f t="shared" si="66"/>
        <v>0</v>
      </c>
    </row>
    <row r="54" spans="1:53" hidden="1">
      <c r="A54" s="32"/>
      <c r="B54" s="61"/>
      <c r="C54" s="33"/>
      <c r="D54" s="34"/>
      <c r="E54" s="35"/>
      <c r="F54" s="36"/>
      <c r="G54" s="73"/>
      <c r="H54" s="72"/>
      <c r="I54" s="74">
        <f>IF(H54=Tablas!$B$5,Tablas!$C$5,VLOOKUP(H54,Tablas!$B$5:$D$40,2,FALSE))</f>
        <v>1</v>
      </c>
      <c r="J54" s="71">
        <f>IF(I54=0,"",VLOOKUP(I54,Tablas!$C$5:$D$40,2,FALSE))</f>
        <v>0</v>
      </c>
      <c r="K54" s="37" t="str">
        <f t="shared" si="31"/>
        <v>0</v>
      </c>
      <c r="L54" s="38">
        <f t="shared" si="67"/>
        <v>0</v>
      </c>
      <c r="M54" s="38">
        <f t="shared" si="68"/>
        <v>0</v>
      </c>
      <c r="N54" s="38">
        <f t="shared" si="69"/>
        <v>0</v>
      </c>
      <c r="O54" s="38">
        <f t="shared" si="70"/>
        <v>0</v>
      </c>
      <c r="P54" s="38">
        <f t="shared" si="71"/>
        <v>0</v>
      </c>
      <c r="Q54" s="39">
        <v>1</v>
      </c>
      <c r="R54" s="40">
        <f t="shared" si="54"/>
        <v>0</v>
      </c>
      <c r="S54" s="39">
        <v>1</v>
      </c>
      <c r="T54" s="41">
        <f t="shared" si="55"/>
        <v>0</v>
      </c>
      <c r="U54" s="42">
        <f t="shared" si="60"/>
        <v>0</v>
      </c>
      <c r="V54" s="43">
        <f t="shared" si="61"/>
        <v>0</v>
      </c>
      <c r="W54" s="44">
        <f t="shared" si="62"/>
        <v>0</v>
      </c>
      <c r="X54" s="45">
        <f t="shared" si="72"/>
        <v>0</v>
      </c>
      <c r="Y54" s="46" t="s">
        <v>0</v>
      </c>
      <c r="Z54" s="39">
        <v>1</v>
      </c>
      <c r="AA54" s="47">
        <f t="shared" si="63"/>
        <v>0</v>
      </c>
      <c r="AB54" s="39">
        <v>1</v>
      </c>
      <c r="AC54" s="47">
        <f t="shared" si="64"/>
        <v>0</v>
      </c>
      <c r="AD54" s="39">
        <v>1</v>
      </c>
      <c r="AE54" s="47">
        <f t="shared" si="65"/>
        <v>0</v>
      </c>
      <c r="AF54" s="188"/>
      <c r="AG54" s="49">
        <f t="shared" si="16"/>
        <v>0</v>
      </c>
      <c r="AH54" s="50">
        <f t="shared" si="17"/>
        <v>0</v>
      </c>
      <c r="AI54" s="188"/>
      <c r="AJ54" s="49">
        <f t="shared" si="18"/>
        <v>0</v>
      </c>
      <c r="AK54" s="50">
        <f t="shared" si="19"/>
        <v>0</v>
      </c>
      <c r="AL54" s="188"/>
      <c r="AM54" s="49">
        <f t="shared" si="20"/>
        <v>0</v>
      </c>
      <c r="AN54" s="50">
        <f t="shared" si="21"/>
        <v>0</v>
      </c>
      <c r="AO54" s="188"/>
      <c r="AP54" s="49">
        <f t="shared" si="22"/>
        <v>0</v>
      </c>
      <c r="AQ54" s="50">
        <f t="shared" si="23"/>
        <v>0</v>
      </c>
      <c r="AR54" s="188"/>
      <c r="AS54" s="49">
        <f t="shared" si="24"/>
        <v>0</v>
      </c>
      <c r="AT54" s="50">
        <f t="shared" si="25"/>
        <v>0</v>
      </c>
      <c r="AU54" s="188"/>
      <c r="AV54" s="49">
        <f t="shared" si="26"/>
        <v>0</v>
      </c>
      <c r="AW54" s="50">
        <f t="shared" si="27"/>
        <v>0</v>
      </c>
      <c r="AX54" s="188"/>
      <c r="AY54" s="49">
        <f t="shared" si="28"/>
        <v>0</v>
      </c>
      <c r="AZ54" s="50">
        <f t="shared" si="29"/>
        <v>0</v>
      </c>
      <c r="BA54" s="51">
        <f t="shared" si="66"/>
        <v>0</v>
      </c>
    </row>
    <row r="55" spans="1:53" hidden="1">
      <c r="A55" s="32"/>
      <c r="B55" s="61"/>
      <c r="C55" s="33"/>
      <c r="D55" s="34"/>
      <c r="E55" s="35"/>
      <c r="F55" s="36"/>
      <c r="G55" s="73"/>
      <c r="H55" s="72"/>
      <c r="I55" s="74">
        <f>IF(H55=Tablas!$B$5,Tablas!$C$5,VLOOKUP(H55,Tablas!$B$5:$D$40,2,FALSE))</f>
        <v>1</v>
      </c>
      <c r="J55" s="71">
        <f>IF(I55=0,"",VLOOKUP(I55,Tablas!$C$5:$D$40,2,FALSE))</f>
        <v>0</v>
      </c>
      <c r="K55" s="37" t="str">
        <f t="shared" si="31"/>
        <v>0</v>
      </c>
      <c r="L55" s="38">
        <f t="shared" si="67"/>
        <v>0</v>
      </c>
      <c r="M55" s="38">
        <f t="shared" si="68"/>
        <v>0</v>
      </c>
      <c r="N55" s="38">
        <f t="shared" si="69"/>
        <v>0</v>
      </c>
      <c r="O55" s="38">
        <f t="shared" si="70"/>
        <v>0</v>
      </c>
      <c r="P55" s="38">
        <f t="shared" si="71"/>
        <v>0</v>
      </c>
      <c r="Q55" s="39">
        <v>1</v>
      </c>
      <c r="R55" s="40">
        <f t="shared" si="54"/>
        <v>0</v>
      </c>
      <c r="S55" s="39">
        <v>1</v>
      </c>
      <c r="T55" s="41">
        <f t="shared" si="55"/>
        <v>0</v>
      </c>
      <c r="U55" s="42">
        <f t="shared" si="60"/>
        <v>0</v>
      </c>
      <c r="V55" s="43">
        <f t="shared" si="61"/>
        <v>0</v>
      </c>
      <c r="W55" s="44">
        <f t="shared" si="62"/>
        <v>0</v>
      </c>
      <c r="X55" s="45">
        <f t="shared" si="72"/>
        <v>0</v>
      </c>
      <c r="Y55" s="46" t="s">
        <v>0</v>
      </c>
      <c r="Z55" s="39">
        <v>1</v>
      </c>
      <c r="AA55" s="47">
        <f t="shared" si="63"/>
        <v>0</v>
      </c>
      <c r="AB55" s="39">
        <v>1</v>
      </c>
      <c r="AC55" s="47">
        <f t="shared" si="64"/>
        <v>0</v>
      </c>
      <c r="AD55" s="39">
        <v>1</v>
      </c>
      <c r="AE55" s="47">
        <f t="shared" si="65"/>
        <v>0</v>
      </c>
      <c r="AF55" s="188"/>
      <c r="AG55" s="49">
        <f t="shared" si="16"/>
        <v>0</v>
      </c>
      <c r="AH55" s="50">
        <f t="shared" si="17"/>
        <v>0</v>
      </c>
      <c r="AI55" s="188"/>
      <c r="AJ55" s="49">
        <f t="shared" si="18"/>
        <v>0</v>
      </c>
      <c r="AK55" s="50">
        <f t="shared" si="19"/>
        <v>0</v>
      </c>
      <c r="AL55" s="188"/>
      <c r="AM55" s="49">
        <f t="shared" si="20"/>
        <v>0</v>
      </c>
      <c r="AN55" s="50">
        <f t="shared" si="21"/>
        <v>0</v>
      </c>
      <c r="AO55" s="188"/>
      <c r="AP55" s="49">
        <f t="shared" si="22"/>
        <v>0</v>
      </c>
      <c r="AQ55" s="50">
        <f t="shared" si="23"/>
        <v>0</v>
      </c>
      <c r="AR55" s="188"/>
      <c r="AS55" s="49">
        <f t="shared" si="24"/>
        <v>0</v>
      </c>
      <c r="AT55" s="50">
        <f t="shared" si="25"/>
        <v>0</v>
      </c>
      <c r="AU55" s="188"/>
      <c r="AV55" s="49">
        <f t="shared" si="26"/>
        <v>0</v>
      </c>
      <c r="AW55" s="50">
        <f t="shared" si="27"/>
        <v>0</v>
      </c>
      <c r="AX55" s="188"/>
      <c r="AY55" s="49">
        <f t="shared" si="28"/>
        <v>0</v>
      </c>
      <c r="AZ55" s="50">
        <f t="shared" si="29"/>
        <v>0</v>
      </c>
      <c r="BA55" s="51">
        <f t="shared" si="66"/>
        <v>0</v>
      </c>
    </row>
    <row r="56" spans="1:53" hidden="1">
      <c r="A56" s="32"/>
      <c r="B56" s="61"/>
      <c r="C56" s="33"/>
      <c r="D56" s="34"/>
      <c r="E56" s="35"/>
      <c r="F56" s="36"/>
      <c r="G56" s="73"/>
      <c r="H56" s="72"/>
      <c r="I56" s="74">
        <f>IF(H56=Tablas!$B$5,Tablas!$C$5,VLOOKUP(H56,Tablas!$B$5:$D$40,2,FALSE))</f>
        <v>1</v>
      </c>
      <c r="J56" s="71">
        <f>IF(I56=0,"",VLOOKUP(I56,Tablas!$C$5:$D$40,2,FALSE))</f>
        <v>0</v>
      </c>
      <c r="K56" s="37" t="str">
        <f t="shared" si="31"/>
        <v>0</v>
      </c>
      <c r="L56" s="38">
        <f t="shared" si="67"/>
        <v>0</v>
      </c>
      <c r="M56" s="38">
        <f t="shared" si="68"/>
        <v>0</v>
      </c>
      <c r="N56" s="38">
        <f t="shared" si="69"/>
        <v>0</v>
      </c>
      <c r="O56" s="38">
        <f t="shared" si="70"/>
        <v>0</v>
      </c>
      <c r="P56" s="38">
        <f t="shared" si="71"/>
        <v>0</v>
      </c>
      <c r="Q56" s="39">
        <v>1</v>
      </c>
      <c r="R56" s="40">
        <f t="shared" si="54"/>
        <v>0</v>
      </c>
      <c r="S56" s="39">
        <v>1</v>
      </c>
      <c r="T56" s="41">
        <f t="shared" si="55"/>
        <v>0</v>
      </c>
      <c r="U56" s="42">
        <f t="shared" si="60"/>
        <v>0</v>
      </c>
      <c r="V56" s="43">
        <f t="shared" si="61"/>
        <v>0</v>
      </c>
      <c r="W56" s="44">
        <f t="shared" si="62"/>
        <v>0</v>
      </c>
      <c r="X56" s="45">
        <f t="shared" si="72"/>
        <v>0</v>
      </c>
      <c r="Y56" s="46" t="s">
        <v>0</v>
      </c>
      <c r="Z56" s="39">
        <v>1</v>
      </c>
      <c r="AA56" s="47">
        <f t="shared" si="63"/>
        <v>0</v>
      </c>
      <c r="AB56" s="39">
        <v>1</v>
      </c>
      <c r="AC56" s="47">
        <f t="shared" si="64"/>
        <v>0</v>
      </c>
      <c r="AD56" s="39">
        <v>1</v>
      </c>
      <c r="AE56" s="47">
        <f t="shared" si="65"/>
        <v>0</v>
      </c>
      <c r="AF56" s="188"/>
      <c r="AG56" s="49">
        <f t="shared" si="16"/>
        <v>0</v>
      </c>
      <c r="AH56" s="50">
        <f t="shared" si="17"/>
        <v>0</v>
      </c>
      <c r="AI56" s="188"/>
      <c r="AJ56" s="49">
        <f t="shared" si="18"/>
        <v>0</v>
      </c>
      <c r="AK56" s="50">
        <f t="shared" si="19"/>
        <v>0</v>
      </c>
      <c r="AL56" s="188"/>
      <c r="AM56" s="49">
        <f t="shared" si="20"/>
        <v>0</v>
      </c>
      <c r="AN56" s="50">
        <f t="shared" si="21"/>
        <v>0</v>
      </c>
      <c r="AO56" s="188"/>
      <c r="AP56" s="49">
        <f t="shared" si="22"/>
        <v>0</v>
      </c>
      <c r="AQ56" s="50">
        <f t="shared" si="23"/>
        <v>0</v>
      </c>
      <c r="AR56" s="188"/>
      <c r="AS56" s="49">
        <f t="shared" si="24"/>
        <v>0</v>
      </c>
      <c r="AT56" s="50">
        <f t="shared" si="25"/>
        <v>0</v>
      </c>
      <c r="AU56" s="188"/>
      <c r="AV56" s="49">
        <f t="shared" si="26"/>
        <v>0</v>
      </c>
      <c r="AW56" s="50">
        <f t="shared" si="27"/>
        <v>0</v>
      </c>
      <c r="AX56" s="188"/>
      <c r="AY56" s="49">
        <f t="shared" si="28"/>
        <v>0</v>
      </c>
      <c r="AZ56" s="50">
        <f t="shared" si="29"/>
        <v>0</v>
      </c>
      <c r="BA56" s="51">
        <f t="shared" si="66"/>
        <v>0</v>
      </c>
    </row>
    <row r="57" spans="1:53" hidden="1">
      <c r="A57" s="32"/>
      <c r="B57" s="61"/>
      <c r="C57" s="33"/>
      <c r="D57" s="34"/>
      <c r="E57" s="35"/>
      <c r="F57" s="36"/>
      <c r="G57" s="73"/>
      <c r="H57" s="72"/>
      <c r="I57" s="74">
        <f>IF(H57=Tablas!$B$5,Tablas!$C$5,VLOOKUP(H57,Tablas!$B$5:$D$40,2,FALSE))</f>
        <v>1</v>
      </c>
      <c r="J57" s="71">
        <f>IF(I57=0,"",VLOOKUP(I57,Tablas!$C$5:$D$40,2,FALSE))</f>
        <v>0</v>
      </c>
      <c r="K57" s="37" t="str">
        <f t="shared" si="31"/>
        <v>0</v>
      </c>
      <c r="L57" s="38">
        <f t="shared" si="67"/>
        <v>0</v>
      </c>
      <c r="M57" s="38">
        <f t="shared" si="68"/>
        <v>0</v>
      </c>
      <c r="N57" s="38">
        <f t="shared" si="69"/>
        <v>0</v>
      </c>
      <c r="O57" s="38">
        <f t="shared" si="70"/>
        <v>0</v>
      </c>
      <c r="P57" s="38">
        <f t="shared" si="71"/>
        <v>0</v>
      </c>
      <c r="Q57" s="39">
        <v>1</v>
      </c>
      <c r="R57" s="40">
        <f t="shared" si="54"/>
        <v>0</v>
      </c>
      <c r="S57" s="39">
        <v>1</v>
      </c>
      <c r="T57" s="41">
        <f t="shared" si="55"/>
        <v>0</v>
      </c>
      <c r="U57" s="42">
        <f t="shared" si="60"/>
        <v>0</v>
      </c>
      <c r="V57" s="43">
        <f t="shared" si="61"/>
        <v>0</v>
      </c>
      <c r="W57" s="44">
        <f t="shared" si="62"/>
        <v>0</v>
      </c>
      <c r="X57" s="45">
        <f t="shared" si="72"/>
        <v>0</v>
      </c>
      <c r="Y57" s="46" t="s">
        <v>0</v>
      </c>
      <c r="Z57" s="39">
        <v>1</v>
      </c>
      <c r="AA57" s="47">
        <f t="shared" si="63"/>
        <v>0</v>
      </c>
      <c r="AB57" s="39">
        <v>1</v>
      </c>
      <c r="AC57" s="47">
        <f t="shared" si="64"/>
        <v>0</v>
      </c>
      <c r="AD57" s="39">
        <v>1</v>
      </c>
      <c r="AE57" s="47">
        <f t="shared" si="65"/>
        <v>0</v>
      </c>
      <c r="AF57" s="188"/>
      <c r="AG57" s="49">
        <f t="shared" si="16"/>
        <v>0</v>
      </c>
      <c r="AH57" s="50">
        <f t="shared" si="17"/>
        <v>0</v>
      </c>
      <c r="AI57" s="188"/>
      <c r="AJ57" s="49">
        <f t="shared" si="18"/>
        <v>0</v>
      </c>
      <c r="AK57" s="50">
        <f t="shared" si="19"/>
        <v>0</v>
      </c>
      <c r="AL57" s="188"/>
      <c r="AM57" s="49">
        <f t="shared" si="20"/>
        <v>0</v>
      </c>
      <c r="AN57" s="50">
        <f t="shared" si="21"/>
        <v>0</v>
      </c>
      <c r="AO57" s="188"/>
      <c r="AP57" s="49">
        <f t="shared" si="22"/>
        <v>0</v>
      </c>
      <c r="AQ57" s="50">
        <f t="shared" si="23"/>
        <v>0</v>
      </c>
      <c r="AR57" s="188"/>
      <c r="AS57" s="49">
        <f t="shared" si="24"/>
        <v>0</v>
      </c>
      <c r="AT57" s="50">
        <f t="shared" si="25"/>
        <v>0</v>
      </c>
      <c r="AU57" s="188"/>
      <c r="AV57" s="49">
        <f t="shared" si="26"/>
        <v>0</v>
      </c>
      <c r="AW57" s="50">
        <f t="shared" si="27"/>
        <v>0</v>
      </c>
      <c r="AX57" s="188"/>
      <c r="AY57" s="49">
        <f t="shared" si="28"/>
        <v>0</v>
      </c>
      <c r="AZ57" s="50">
        <f t="shared" si="29"/>
        <v>0</v>
      </c>
      <c r="BA57" s="51">
        <f t="shared" si="66"/>
        <v>0</v>
      </c>
    </row>
    <row r="58" spans="1:53" hidden="1">
      <c r="A58" s="32"/>
      <c r="B58" s="61"/>
      <c r="C58" s="33"/>
      <c r="D58" s="34"/>
      <c r="E58" s="35"/>
      <c r="F58" s="36"/>
      <c r="G58" s="73"/>
      <c r="H58" s="72"/>
      <c r="I58" s="74">
        <f>IF(H58=Tablas!$B$5,Tablas!$C$5,VLOOKUP(H58,Tablas!$B$5:$D$40,2,FALSE))</f>
        <v>1</v>
      </c>
      <c r="J58" s="71">
        <f>IF(I58=0,"",VLOOKUP(I58,Tablas!$C$5:$D$40,2,FALSE))</f>
        <v>0</v>
      </c>
      <c r="K58" s="37" t="str">
        <f t="shared" si="31"/>
        <v>0</v>
      </c>
      <c r="L58" s="38">
        <f t="shared" si="67"/>
        <v>0</v>
      </c>
      <c r="M58" s="38">
        <f t="shared" si="68"/>
        <v>0</v>
      </c>
      <c r="N58" s="38">
        <f t="shared" si="69"/>
        <v>0</v>
      </c>
      <c r="O58" s="38">
        <f t="shared" si="70"/>
        <v>0</v>
      </c>
      <c r="P58" s="38">
        <f t="shared" si="71"/>
        <v>0</v>
      </c>
      <c r="Q58" s="39">
        <v>1</v>
      </c>
      <c r="R58" s="40">
        <f t="shared" si="54"/>
        <v>0</v>
      </c>
      <c r="S58" s="39">
        <v>1</v>
      </c>
      <c r="T58" s="41">
        <f t="shared" si="55"/>
        <v>0</v>
      </c>
      <c r="U58" s="42">
        <f t="shared" si="60"/>
        <v>0</v>
      </c>
      <c r="V58" s="43">
        <f t="shared" si="61"/>
        <v>0</v>
      </c>
      <c r="W58" s="44">
        <f t="shared" si="62"/>
        <v>0</v>
      </c>
      <c r="X58" s="45">
        <f t="shared" si="72"/>
        <v>0</v>
      </c>
      <c r="Y58" s="46" t="s">
        <v>0</v>
      </c>
      <c r="Z58" s="39">
        <v>1</v>
      </c>
      <c r="AA58" s="47">
        <f t="shared" si="63"/>
        <v>0</v>
      </c>
      <c r="AB58" s="39">
        <v>1</v>
      </c>
      <c r="AC58" s="47">
        <f t="shared" si="64"/>
        <v>0</v>
      </c>
      <c r="AD58" s="39">
        <v>1</v>
      </c>
      <c r="AE58" s="47">
        <f t="shared" si="65"/>
        <v>0</v>
      </c>
      <c r="AF58" s="188"/>
      <c r="AG58" s="49">
        <f t="shared" si="16"/>
        <v>0</v>
      </c>
      <c r="AH58" s="50">
        <f t="shared" si="17"/>
        <v>0</v>
      </c>
      <c r="AI58" s="188"/>
      <c r="AJ58" s="49">
        <f t="shared" si="18"/>
        <v>0</v>
      </c>
      <c r="AK58" s="50">
        <f t="shared" si="19"/>
        <v>0</v>
      </c>
      <c r="AL58" s="188"/>
      <c r="AM58" s="49">
        <f t="shared" si="20"/>
        <v>0</v>
      </c>
      <c r="AN58" s="50">
        <f t="shared" si="21"/>
        <v>0</v>
      </c>
      <c r="AO58" s="188"/>
      <c r="AP58" s="49">
        <f t="shared" si="22"/>
        <v>0</v>
      </c>
      <c r="AQ58" s="50">
        <f t="shared" si="23"/>
        <v>0</v>
      </c>
      <c r="AR58" s="188"/>
      <c r="AS58" s="49">
        <f t="shared" si="24"/>
        <v>0</v>
      </c>
      <c r="AT58" s="50">
        <f t="shared" si="25"/>
        <v>0</v>
      </c>
      <c r="AU58" s="188"/>
      <c r="AV58" s="49">
        <f t="shared" si="26"/>
        <v>0</v>
      </c>
      <c r="AW58" s="50">
        <f t="shared" si="27"/>
        <v>0</v>
      </c>
      <c r="AX58" s="188"/>
      <c r="AY58" s="49">
        <f t="shared" si="28"/>
        <v>0</v>
      </c>
      <c r="AZ58" s="50">
        <f t="shared" si="29"/>
        <v>0</v>
      </c>
      <c r="BA58" s="51">
        <f t="shared" si="66"/>
        <v>0</v>
      </c>
    </row>
    <row r="59" spans="1:53" hidden="1">
      <c r="A59" s="32"/>
      <c r="B59" s="61"/>
      <c r="C59" s="33"/>
      <c r="D59" s="34"/>
      <c r="E59" s="35"/>
      <c r="F59" s="36"/>
      <c r="G59" s="73"/>
      <c r="H59" s="72"/>
      <c r="I59" s="74">
        <f>IF(H59=Tablas!$B$5,Tablas!$C$5,VLOOKUP(H59,Tablas!$B$5:$D$40,2,FALSE))</f>
        <v>1</v>
      </c>
      <c r="J59" s="71">
        <f>IF(I59=0,"",VLOOKUP(I59,Tablas!$C$5:$D$40,2,FALSE))</f>
        <v>0</v>
      </c>
      <c r="K59" s="37" t="str">
        <f t="shared" si="31"/>
        <v>0</v>
      </c>
      <c r="L59" s="38">
        <f t="shared" si="67"/>
        <v>0</v>
      </c>
      <c r="M59" s="38">
        <f t="shared" si="68"/>
        <v>0</v>
      </c>
      <c r="N59" s="38">
        <f t="shared" si="69"/>
        <v>0</v>
      </c>
      <c r="O59" s="38">
        <f t="shared" si="70"/>
        <v>0</v>
      </c>
      <c r="P59" s="38">
        <f t="shared" si="71"/>
        <v>0</v>
      </c>
      <c r="Q59" s="39">
        <v>1</v>
      </c>
      <c r="R59" s="40">
        <f t="shared" si="54"/>
        <v>0</v>
      </c>
      <c r="S59" s="39">
        <v>1</v>
      </c>
      <c r="T59" s="41">
        <f t="shared" si="55"/>
        <v>0</v>
      </c>
      <c r="U59" s="42">
        <f t="shared" si="60"/>
        <v>0</v>
      </c>
      <c r="V59" s="43">
        <f t="shared" si="61"/>
        <v>0</v>
      </c>
      <c r="W59" s="44">
        <f t="shared" si="62"/>
        <v>0</v>
      </c>
      <c r="X59" s="45">
        <f t="shared" si="72"/>
        <v>0</v>
      </c>
      <c r="Y59" s="46" t="s">
        <v>0</v>
      </c>
      <c r="Z59" s="39">
        <v>1</v>
      </c>
      <c r="AA59" s="47">
        <f t="shared" si="63"/>
        <v>0</v>
      </c>
      <c r="AB59" s="39">
        <v>1</v>
      </c>
      <c r="AC59" s="47">
        <f t="shared" si="64"/>
        <v>0</v>
      </c>
      <c r="AD59" s="39">
        <v>1</v>
      </c>
      <c r="AE59" s="47">
        <f t="shared" si="65"/>
        <v>0</v>
      </c>
      <c r="AF59" s="188"/>
      <c r="AG59" s="49">
        <f t="shared" si="16"/>
        <v>0</v>
      </c>
      <c r="AH59" s="50">
        <f t="shared" si="17"/>
        <v>0</v>
      </c>
      <c r="AI59" s="188"/>
      <c r="AJ59" s="49">
        <f t="shared" si="18"/>
        <v>0</v>
      </c>
      <c r="AK59" s="50">
        <f t="shared" si="19"/>
        <v>0</v>
      </c>
      <c r="AL59" s="188"/>
      <c r="AM59" s="49">
        <f t="shared" si="20"/>
        <v>0</v>
      </c>
      <c r="AN59" s="50">
        <f t="shared" si="21"/>
        <v>0</v>
      </c>
      <c r="AO59" s="188"/>
      <c r="AP59" s="49">
        <f t="shared" si="22"/>
        <v>0</v>
      </c>
      <c r="AQ59" s="50">
        <f t="shared" si="23"/>
        <v>0</v>
      </c>
      <c r="AR59" s="188"/>
      <c r="AS59" s="49">
        <f t="shared" si="24"/>
        <v>0</v>
      </c>
      <c r="AT59" s="50">
        <f t="shared" si="25"/>
        <v>0</v>
      </c>
      <c r="AU59" s="188"/>
      <c r="AV59" s="49">
        <f t="shared" si="26"/>
        <v>0</v>
      </c>
      <c r="AW59" s="50">
        <f t="shared" si="27"/>
        <v>0</v>
      </c>
      <c r="AX59" s="188"/>
      <c r="AY59" s="49">
        <f t="shared" si="28"/>
        <v>0</v>
      </c>
      <c r="AZ59" s="50">
        <f t="shared" si="29"/>
        <v>0</v>
      </c>
      <c r="BA59" s="51">
        <f t="shared" si="66"/>
        <v>0</v>
      </c>
    </row>
    <row r="60" spans="1:53" hidden="1">
      <c r="A60" s="32"/>
      <c r="B60" s="61"/>
      <c r="C60" s="33"/>
      <c r="D60" s="34"/>
      <c r="E60" s="35"/>
      <c r="F60" s="36"/>
      <c r="G60" s="73"/>
      <c r="H60" s="72"/>
      <c r="I60" s="74">
        <f>IF(H60=Tablas!$B$5,Tablas!$C$5,VLOOKUP(H60,Tablas!$B$5:$D$40,2,FALSE))</f>
        <v>1</v>
      </c>
      <c r="J60" s="71">
        <f>IF(I60=0,"",VLOOKUP(I60,Tablas!$C$5:$D$40,2,FALSE))</f>
        <v>0</v>
      </c>
      <c r="K60" s="37" t="str">
        <f t="shared" si="31"/>
        <v>0</v>
      </c>
      <c r="L60" s="38">
        <f t="shared" si="67"/>
        <v>0</v>
      </c>
      <c r="M60" s="38">
        <f t="shared" si="68"/>
        <v>0</v>
      </c>
      <c r="N60" s="38">
        <f t="shared" si="69"/>
        <v>0</v>
      </c>
      <c r="O60" s="38">
        <f t="shared" si="70"/>
        <v>0</v>
      </c>
      <c r="P60" s="38">
        <f t="shared" si="71"/>
        <v>0</v>
      </c>
      <c r="Q60" s="39">
        <v>1</v>
      </c>
      <c r="R60" s="40">
        <f t="shared" si="54"/>
        <v>0</v>
      </c>
      <c r="S60" s="39">
        <v>1</v>
      </c>
      <c r="T60" s="41">
        <f t="shared" si="55"/>
        <v>0</v>
      </c>
      <c r="U60" s="42">
        <f t="shared" si="60"/>
        <v>0</v>
      </c>
      <c r="V60" s="43">
        <f t="shared" si="61"/>
        <v>0</v>
      </c>
      <c r="W60" s="44">
        <f t="shared" si="62"/>
        <v>0</v>
      </c>
      <c r="X60" s="45">
        <f t="shared" si="72"/>
        <v>0</v>
      </c>
      <c r="Y60" s="46" t="s">
        <v>0</v>
      </c>
      <c r="Z60" s="39">
        <v>1</v>
      </c>
      <c r="AA60" s="47">
        <f t="shared" si="63"/>
        <v>0</v>
      </c>
      <c r="AB60" s="39">
        <v>1</v>
      </c>
      <c r="AC60" s="47">
        <f t="shared" si="64"/>
        <v>0</v>
      </c>
      <c r="AD60" s="39">
        <v>1</v>
      </c>
      <c r="AE60" s="47">
        <f t="shared" si="65"/>
        <v>0</v>
      </c>
      <c r="AF60" s="188"/>
      <c r="AG60" s="49">
        <f t="shared" si="16"/>
        <v>0</v>
      </c>
      <c r="AH60" s="50">
        <f t="shared" si="17"/>
        <v>0</v>
      </c>
      <c r="AI60" s="188"/>
      <c r="AJ60" s="49">
        <f t="shared" si="18"/>
        <v>0</v>
      </c>
      <c r="AK60" s="50">
        <f t="shared" si="19"/>
        <v>0</v>
      </c>
      <c r="AL60" s="188"/>
      <c r="AM60" s="49">
        <f t="shared" si="20"/>
        <v>0</v>
      </c>
      <c r="AN60" s="50">
        <f t="shared" si="21"/>
        <v>0</v>
      </c>
      <c r="AO60" s="188"/>
      <c r="AP60" s="49">
        <f t="shared" si="22"/>
        <v>0</v>
      </c>
      <c r="AQ60" s="50">
        <f t="shared" si="23"/>
        <v>0</v>
      </c>
      <c r="AR60" s="188"/>
      <c r="AS60" s="49">
        <f t="shared" si="24"/>
        <v>0</v>
      </c>
      <c r="AT60" s="50">
        <f t="shared" si="25"/>
        <v>0</v>
      </c>
      <c r="AU60" s="188"/>
      <c r="AV60" s="49">
        <f t="shared" si="26"/>
        <v>0</v>
      </c>
      <c r="AW60" s="50">
        <f t="shared" si="27"/>
        <v>0</v>
      </c>
      <c r="AX60" s="188"/>
      <c r="AY60" s="49">
        <f t="shared" si="28"/>
        <v>0</v>
      </c>
      <c r="AZ60" s="50">
        <f t="shared" si="29"/>
        <v>0</v>
      </c>
      <c r="BA60" s="51">
        <f t="shared" si="66"/>
        <v>0</v>
      </c>
    </row>
    <row r="61" spans="1:53" hidden="1">
      <c r="A61" s="32"/>
      <c r="B61" s="61"/>
      <c r="C61" s="33"/>
      <c r="D61" s="34"/>
      <c r="E61" s="35"/>
      <c r="F61" s="36"/>
      <c r="G61" s="73"/>
      <c r="H61" s="72"/>
      <c r="I61" s="74">
        <f>IF(H61=Tablas!$B$5,Tablas!$C$5,VLOOKUP(H61,Tablas!$B$5:$D$40,2,FALSE))</f>
        <v>1</v>
      </c>
      <c r="J61" s="71">
        <f>IF(I61=0,"",VLOOKUP(I61,Tablas!$C$5:$D$40,2,FALSE))</f>
        <v>0</v>
      </c>
      <c r="K61" s="37" t="str">
        <f t="shared" si="31"/>
        <v>0</v>
      </c>
      <c r="L61" s="38">
        <f t="shared" si="67"/>
        <v>0</v>
      </c>
      <c r="M61" s="38">
        <f t="shared" si="68"/>
        <v>0</v>
      </c>
      <c r="N61" s="38">
        <f t="shared" si="69"/>
        <v>0</v>
      </c>
      <c r="O61" s="38">
        <f t="shared" si="70"/>
        <v>0</v>
      </c>
      <c r="P61" s="38">
        <f t="shared" si="71"/>
        <v>0</v>
      </c>
      <c r="Q61" s="39">
        <v>1</v>
      </c>
      <c r="R61" s="40">
        <f t="shared" si="54"/>
        <v>0</v>
      </c>
      <c r="S61" s="39">
        <v>1</v>
      </c>
      <c r="T61" s="41">
        <f t="shared" si="55"/>
        <v>0</v>
      </c>
      <c r="U61" s="42">
        <f t="shared" si="60"/>
        <v>0</v>
      </c>
      <c r="V61" s="43">
        <f t="shared" si="61"/>
        <v>0</v>
      </c>
      <c r="W61" s="44">
        <f t="shared" si="62"/>
        <v>0</v>
      </c>
      <c r="X61" s="45">
        <f t="shared" si="72"/>
        <v>0</v>
      </c>
      <c r="Y61" s="46" t="s">
        <v>0</v>
      </c>
      <c r="Z61" s="39">
        <v>1</v>
      </c>
      <c r="AA61" s="47">
        <f t="shared" si="63"/>
        <v>0</v>
      </c>
      <c r="AB61" s="39">
        <v>1</v>
      </c>
      <c r="AC61" s="47">
        <f t="shared" si="64"/>
        <v>0</v>
      </c>
      <c r="AD61" s="39">
        <v>1</v>
      </c>
      <c r="AE61" s="47">
        <f t="shared" si="65"/>
        <v>0</v>
      </c>
      <c r="AF61" s="188"/>
      <c r="AG61" s="49">
        <f t="shared" si="16"/>
        <v>0</v>
      </c>
      <c r="AH61" s="50">
        <f t="shared" si="17"/>
        <v>0</v>
      </c>
      <c r="AI61" s="188"/>
      <c r="AJ61" s="49">
        <f t="shared" si="18"/>
        <v>0</v>
      </c>
      <c r="AK61" s="50">
        <f t="shared" si="19"/>
        <v>0</v>
      </c>
      <c r="AL61" s="188"/>
      <c r="AM61" s="49">
        <f t="shared" si="20"/>
        <v>0</v>
      </c>
      <c r="AN61" s="50">
        <f t="shared" si="21"/>
        <v>0</v>
      </c>
      <c r="AO61" s="188"/>
      <c r="AP61" s="49">
        <f t="shared" si="22"/>
        <v>0</v>
      </c>
      <c r="AQ61" s="50">
        <f t="shared" si="23"/>
        <v>0</v>
      </c>
      <c r="AR61" s="188"/>
      <c r="AS61" s="49">
        <f t="shared" si="24"/>
        <v>0</v>
      </c>
      <c r="AT61" s="50">
        <f t="shared" si="25"/>
        <v>0</v>
      </c>
      <c r="AU61" s="188"/>
      <c r="AV61" s="49">
        <f t="shared" si="26"/>
        <v>0</v>
      </c>
      <c r="AW61" s="50">
        <f t="shared" si="27"/>
        <v>0</v>
      </c>
      <c r="AX61" s="188"/>
      <c r="AY61" s="49">
        <f t="shared" si="28"/>
        <v>0</v>
      </c>
      <c r="AZ61" s="50">
        <f t="shared" si="29"/>
        <v>0</v>
      </c>
      <c r="BA61" s="51">
        <f t="shared" si="66"/>
        <v>0</v>
      </c>
    </row>
    <row r="62" spans="1:53" hidden="1">
      <c r="A62" s="32"/>
      <c r="B62" s="61"/>
      <c r="C62" s="33"/>
      <c r="D62" s="34"/>
      <c r="E62" s="35"/>
      <c r="F62" s="36"/>
      <c r="G62" s="73"/>
      <c r="H62" s="72"/>
      <c r="I62" s="74">
        <f>IF(H62=Tablas!$B$5,Tablas!$C$5,VLOOKUP(H62,Tablas!$B$5:$D$40,2,FALSE))</f>
        <v>1</v>
      </c>
      <c r="J62" s="71">
        <f>IF(I62=0,"",VLOOKUP(I62,Tablas!$C$5:$D$40,2,FALSE))</f>
        <v>0</v>
      </c>
      <c r="K62" s="37" t="str">
        <f t="shared" si="31"/>
        <v>0</v>
      </c>
      <c r="L62" s="38">
        <f t="shared" si="67"/>
        <v>0</v>
      </c>
      <c r="M62" s="38">
        <f t="shared" si="68"/>
        <v>0</v>
      </c>
      <c r="N62" s="38">
        <f t="shared" si="69"/>
        <v>0</v>
      </c>
      <c r="O62" s="38">
        <f t="shared" si="70"/>
        <v>0</v>
      </c>
      <c r="P62" s="38">
        <f t="shared" si="71"/>
        <v>0</v>
      </c>
      <c r="Q62" s="39">
        <v>1</v>
      </c>
      <c r="R62" s="40">
        <f t="shared" si="54"/>
        <v>0</v>
      </c>
      <c r="S62" s="39">
        <v>1</v>
      </c>
      <c r="T62" s="41">
        <f t="shared" si="55"/>
        <v>0</v>
      </c>
      <c r="U62" s="42">
        <f t="shared" si="60"/>
        <v>0</v>
      </c>
      <c r="V62" s="43">
        <f t="shared" si="61"/>
        <v>0</v>
      </c>
      <c r="W62" s="44">
        <f t="shared" si="62"/>
        <v>0</v>
      </c>
      <c r="X62" s="45">
        <f t="shared" si="72"/>
        <v>0</v>
      </c>
      <c r="Y62" s="46" t="s">
        <v>0</v>
      </c>
      <c r="Z62" s="39">
        <v>1</v>
      </c>
      <c r="AA62" s="47">
        <f t="shared" si="63"/>
        <v>0</v>
      </c>
      <c r="AB62" s="39">
        <v>1</v>
      </c>
      <c r="AC62" s="47">
        <f t="shared" si="64"/>
        <v>0</v>
      </c>
      <c r="AD62" s="39">
        <v>1</v>
      </c>
      <c r="AE62" s="47">
        <f t="shared" si="65"/>
        <v>0</v>
      </c>
      <c r="AF62" s="188"/>
      <c r="AG62" s="49">
        <f t="shared" si="16"/>
        <v>0</v>
      </c>
      <c r="AH62" s="50">
        <f t="shared" si="17"/>
        <v>0</v>
      </c>
      <c r="AI62" s="188"/>
      <c r="AJ62" s="49">
        <f t="shared" si="18"/>
        <v>0</v>
      </c>
      <c r="AK62" s="50">
        <f t="shared" si="19"/>
        <v>0</v>
      </c>
      <c r="AL62" s="188"/>
      <c r="AM62" s="49">
        <f t="shared" si="20"/>
        <v>0</v>
      </c>
      <c r="AN62" s="50">
        <f t="shared" si="21"/>
        <v>0</v>
      </c>
      <c r="AO62" s="188"/>
      <c r="AP62" s="49">
        <f t="shared" si="22"/>
        <v>0</v>
      </c>
      <c r="AQ62" s="50">
        <f t="shared" si="23"/>
        <v>0</v>
      </c>
      <c r="AR62" s="188"/>
      <c r="AS62" s="49">
        <f t="shared" si="24"/>
        <v>0</v>
      </c>
      <c r="AT62" s="50">
        <f t="shared" si="25"/>
        <v>0</v>
      </c>
      <c r="AU62" s="188"/>
      <c r="AV62" s="49">
        <f t="shared" si="26"/>
        <v>0</v>
      </c>
      <c r="AW62" s="50">
        <f t="shared" si="27"/>
        <v>0</v>
      </c>
      <c r="AX62" s="188"/>
      <c r="AY62" s="49">
        <f t="shared" si="28"/>
        <v>0</v>
      </c>
      <c r="AZ62" s="50">
        <f t="shared" si="29"/>
        <v>0</v>
      </c>
      <c r="BA62" s="51">
        <f t="shared" si="66"/>
        <v>0</v>
      </c>
    </row>
    <row r="63" spans="1:53" hidden="1">
      <c r="A63" s="32"/>
      <c r="B63" s="61"/>
      <c r="C63" s="33"/>
      <c r="D63" s="34"/>
      <c r="E63" s="35"/>
      <c r="F63" s="36"/>
      <c r="G63" s="73"/>
      <c r="H63" s="72"/>
      <c r="I63" s="74">
        <f>IF(H63=Tablas!$B$5,Tablas!$C$5,VLOOKUP(H63,Tablas!$B$5:$D$40,2,FALSE))</f>
        <v>1</v>
      </c>
      <c r="J63" s="71">
        <f>IF(I63=0,"",VLOOKUP(I63,Tablas!$C$5:$D$40,2,FALSE))</f>
        <v>0</v>
      </c>
      <c r="K63" s="37" t="str">
        <f t="shared" si="31"/>
        <v>0</v>
      </c>
      <c r="L63" s="38">
        <f t="shared" si="67"/>
        <v>0</v>
      </c>
      <c r="M63" s="38">
        <f t="shared" si="68"/>
        <v>0</v>
      </c>
      <c r="N63" s="38">
        <f t="shared" si="69"/>
        <v>0</v>
      </c>
      <c r="O63" s="38">
        <f t="shared" si="70"/>
        <v>0</v>
      </c>
      <c r="P63" s="38">
        <f t="shared" si="71"/>
        <v>0</v>
      </c>
      <c r="Q63" s="39">
        <v>1</v>
      </c>
      <c r="R63" s="40">
        <f t="shared" si="54"/>
        <v>0</v>
      </c>
      <c r="S63" s="39">
        <v>1</v>
      </c>
      <c r="T63" s="41">
        <f t="shared" si="55"/>
        <v>0</v>
      </c>
      <c r="U63" s="42">
        <f t="shared" ref="U63:U89" si="73">SUM(+L63+M63+N63+O63+P63+R63+T63)</f>
        <v>0</v>
      </c>
      <c r="V63" s="43">
        <f t="shared" ref="V63:V89" si="74">+U63*4.345</f>
        <v>0</v>
      </c>
      <c r="W63" s="44">
        <f t="shared" ref="W63:W89" si="75">IF(V63="","",$W$4*V63)</f>
        <v>0</v>
      </c>
      <c r="X63" s="45">
        <f t="shared" si="72"/>
        <v>0</v>
      </c>
      <c r="Y63" s="46" t="s">
        <v>0</v>
      </c>
      <c r="Z63" s="39">
        <v>1</v>
      </c>
      <c r="AA63" s="47">
        <f t="shared" ref="AA63:AA89" si="76">+IF($Y63="M",$U63,IF($Y63="MT",$U63/2,IF(Y63="MN",$U63/2,IF($Y63="MTN",$U63/3,0))))*Z63</f>
        <v>0</v>
      </c>
      <c r="AB63" s="39">
        <v>1</v>
      </c>
      <c r="AC63" s="47">
        <f t="shared" ref="AC63:AC89" si="77">+IF($Y63="T",$U63,IF($Y63="MT",$U63/2,IF($Y63="TN",$U63/2,IF($Y63="MTN",$U63/3,0))))*AB63</f>
        <v>0</v>
      </c>
      <c r="AD63" s="39">
        <v>1</v>
      </c>
      <c r="AE63" s="47">
        <f t="shared" ref="AE63:AE89" si="78">+IF($Y63="N",$U63,IF($Y63="MN",$U63/2,IF($Y63="TN",$U63/2,IF($Y63="MTN",$U63/3,0))))*AD63</f>
        <v>0</v>
      </c>
      <c r="AF63" s="188"/>
      <c r="AG63" s="49">
        <f t="shared" si="16"/>
        <v>0</v>
      </c>
      <c r="AH63" s="50">
        <f t="shared" si="17"/>
        <v>0</v>
      </c>
      <c r="AI63" s="188"/>
      <c r="AJ63" s="49">
        <f t="shared" si="18"/>
        <v>0</v>
      </c>
      <c r="AK63" s="50">
        <f t="shared" si="19"/>
        <v>0</v>
      </c>
      <c r="AL63" s="188"/>
      <c r="AM63" s="49">
        <f t="shared" si="20"/>
        <v>0</v>
      </c>
      <c r="AN63" s="50">
        <f t="shared" si="21"/>
        <v>0</v>
      </c>
      <c r="AO63" s="188"/>
      <c r="AP63" s="49">
        <f t="shared" si="22"/>
        <v>0</v>
      </c>
      <c r="AQ63" s="50">
        <f t="shared" si="23"/>
        <v>0</v>
      </c>
      <c r="AR63" s="188"/>
      <c r="AS63" s="49">
        <f t="shared" si="24"/>
        <v>0</v>
      </c>
      <c r="AT63" s="50">
        <f t="shared" si="25"/>
        <v>0</v>
      </c>
      <c r="AU63" s="188"/>
      <c r="AV63" s="49">
        <f t="shared" si="26"/>
        <v>0</v>
      </c>
      <c r="AW63" s="50">
        <f t="shared" si="27"/>
        <v>0</v>
      </c>
      <c r="AX63" s="188"/>
      <c r="AY63" s="49">
        <f t="shared" si="28"/>
        <v>0</v>
      </c>
      <c r="AZ63" s="50">
        <f t="shared" si="29"/>
        <v>0</v>
      </c>
      <c r="BA63" s="51">
        <f t="shared" ref="BA63:BA89" si="79">+AH63+AK63+AN63+AQ63+AT63+AW63+AZ63</f>
        <v>0</v>
      </c>
    </row>
    <row r="64" spans="1:53" hidden="1">
      <c r="A64" s="32"/>
      <c r="B64" s="61"/>
      <c r="C64" s="33"/>
      <c r="D64" s="34"/>
      <c r="E64" s="35"/>
      <c r="F64" s="36"/>
      <c r="G64" s="73"/>
      <c r="H64" s="72"/>
      <c r="I64" s="74">
        <f>IF(H64=Tablas!$B$5,Tablas!$C$5,VLOOKUP(H64,Tablas!$B$5:$D$40,2,FALSE))</f>
        <v>1</v>
      </c>
      <c r="J64" s="71">
        <f>IF(I64=0,"",VLOOKUP(I64,Tablas!$C$5:$D$40,2,FALSE))</f>
        <v>0</v>
      </c>
      <c r="K64" s="37" t="str">
        <f t="shared" si="31"/>
        <v>0</v>
      </c>
      <c r="L64" s="38">
        <f t="shared" si="67"/>
        <v>0</v>
      </c>
      <c r="M64" s="38">
        <f t="shared" si="68"/>
        <v>0</v>
      </c>
      <c r="N64" s="38">
        <f t="shared" si="69"/>
        <v>0</v>
      </c>
      <c r="O64" s="38">
        <f t="shared" si="70"/>
        <v>0</v>
      </c>
      <c r="P64" s="38">
        <f t="shared" si="71"/>
        <v>0</v>
      </c>
      <c r="Q64" s="39">
        <v>1</v>
      </c>
      <c r="R64" s="40">
        <f t="shared" si="54"/>
        <v>0</v>
      </c>
      <c r="S64" s="39">
        <v>1</v>
      </c>
      <c r="T64" s="41">
        <f t="shared" si="55"/>
        <v>0</v>
      </c>
      <c r="U64" s="42">
        <f t="shared" si="73"/>
        <v>0</v>
      </c>
      <c r="V64" s="43">
        <f t="shared" si="74"/>
        <v>0</v>
      </c>
      <c r="W64" s="44">
        <f t="shared" si="75"/>
        <v>0</v>
      </c>
      <c r="X64" s="45">
        <f t="shared" si="72"/>
        <v>0</v>
      </c>
      <c r="Y64" s="46" t="s">
        <v>0</v>
      </c>
      <c r="Z64" s="39">
        <v>1</v>
      </c>
      <c r="AA64" s="47">
        <f t="shared" si="76"/>
        <v>0</v>
      </c>
      <c r="AB64" s="39">
        <v>1</v>
      </c>
      <c r="AC64" s="47">
        <f t="shared" si="77"/>
        <v>0</v>
      </c>
      <c r="AD64" s="39">
        <v>1</v>
      </c>
      <c r="AE64" s="47">
        <f t="shared" si="78"/>
        <v>0</v>
      </c>
      <c r="AF64" s="188"/>
      <c r="AG64" s="49">
        <f t="shared" si="16"/>
        <v>0</v>
      </c>
      <c r="AH64" s="50">
        <f t="shared" si="17"/>
        <v>0</v>
      </c>
      <c r="AI64" s="188"/>
      <c r="AJ64" s="49">
        <f t="shared" si="18"/>
        <v>0</v>
      </c>
      <c r="AK64" s="50">
        <f t="shared" si="19"/>
        <v>0</v>
      </c>
      <c r="AL64" s="188"/>
      <c r="AM64" s="49">
        <f t="shared" si="20"/>
        <v>0</v>
      </c>
      <c r="AN64" s="50">
        <f t="shared" si="21"/>
        <v>0</v>
      </c>
      <c r="AO64" s="188"/>
      <c r="AP64" s="49">
        <f t="shared" si="22"/>
        <v>0</v>
      </c>
      <c r="AQ64" s="50">
        <f t="shared" si="23"/>
        <v>0</v>
      </c>
      <c r="AR64" s="188"/>
      <c r="AS64" s="49">
        <f t="shared" si="24"/>
        <v>0</v>
      </c>
      <c r="AT64" s="50">
        <f t="shared" si="25"/>
        <v>0</v>
      </c>
      <c r="AU64" s="188"/>
      <c r="AV64" s="49">
        <f t="shared" si="26"/>
        <v>0</v>
      </c>
      <c r="AW64" s="50">
        <f t="shared" si="27"/>
        <v>0</v>
      </c>
      <c r="AX64" s="188"/>
      <c r="AY64" s="49">
        <f t="shared" si="28"/>
        <v>0</v>
      </c>
      <c r="AZ64" s="50">
        <f t="shared" si="29"/>
        <v>0</v>
      </c>
      <c r="BA64" s="51">
        <f t="shared" si="79"/>
        <v>0</v>
      </c>
    </row>
    <row r="65" spans="1:53" hidden="1">
      <c r="A65" s="32"/>
      <c r="B65" s="61"/>
      <c r="C65" s="33"/>
      <c r="D65" s="34"/>
      <c r="E65" s="35"/>
      <c r="F65" s="36"/>
      <c r="G65" s="73"/>
      <c r="H65" s="72"/>
      <c r="I65" s="74">
        <f>IF(H65=Tablas!$B$5,Tablas!$C$5,VLOOKUP(H65,Tablas!$B$5:$D$40,2,FALSE))</f>
        <v>1</v>
      </c>
      <c r="J65" s="71">
        <f>IF(I65=0,"",VLOOKUP(I65,Tablas!$C$5:$D$40,2,FALSE))</f>
        <v>0</v>
      </c>
      <c r="K65" s="37" t="str">
        <f t="shared" si="31"/>
        <v>0</v>
      </c>
      <c r="L65" s="38">
        <f t="shared" si="67"/>
        <v>0</v>
      </c>
      <c r="M65" s="38">
        <f t="shared" si="68"/>
        <v>0</v>
      </c>
      <c r="N65" s="38">
        <f t="shared" si="69"/>
        <v>0</v>
      </c>
      <c r="O65" s="38">
        <f t="shared" si="70"/>
        <v>0</v>
      </c>
      <c r="P65" s="38">
        <f t="shared" si="71"/>
        <v>0</v>
      </c>
      <c r="Q65" s="39">
        <v>1</v>
      </c>
      <c r="R65" s="40">
        <f t="shared" si="54"/>
        <v>0</v>
      </c>
      <c r="S65" s="39">
        <v>1</v>
      </c>
      <c r="T65" s="41">
        <f t="shared" si="55"/>
        <v>0</v>
      </c>
      <c r="U65" s="42">
        <f t="shared" si="73"/>
        <v>0</v>
      </c>
      <c r="V65" s="43">
        <f t="shared" si="74"/>
        <v>0</v>
      </c>
      <c r="W65" s="44">
        <f t="shared" si="75"/>
        <v>0</v>
      </c>
      <c r="X65" s="45">
        <f t="shared" si="72"/>
        <v>0</v>
      </c>
      <c r="Y65" s="46" t="s">
        <v>0</v>
      </c>
      <c r="Z65" s="39">
        <v>1</v>
      </c>
      <c r="AA65" s="47">
        <f t="shared" si="76"/>
        <v>0</v>
      </c>
      <c r="AB65" s="39">
        <v>1</v>
      </c>
      <c r="AC65" s="47">
        <f t="shared" si="77"/>
        <v>0</v>
      </c>
      <c r="AD65" s="39">
        <v>1</v>
      </c>
      <c r="AE65" s="47">
        <f t="shared" si="78"/>
        <v>0</v>
      </c>
      <c r="AF65" s="188"/>
      <c r="AG65" s="49">
        <f t="shared" si="16"/>
        <v>0</v>
      </c>
      <c r="AH65" s="50">
        <f t="shared" si="17"/>
        <v>0</v>
      </c>
      <c r="AI65" s="188"/>
      <c r="AJ65" s="49">
        <f t="shared" si="18"/>
        <v>0</v>
      </c>
      <c r="AK65" s="50">
        <f t="shared" si="19"/>
        <v>0</v>
      </c>
      <c r="AL65" s="188"/>
      <c r="AM65" s="49">
        <f t="shared" si="20"/>
        <v>0</v>
      </c>
      <c r="AN65" s="50">
        <f t="shared" si="21"/>
        <v>0</v>
      </c>
      <c r="AO65" s="188"/>
      <c r="AP65" s="49">
        <f t="shared" si="22"/>
        <v>0</v>
      </c>
      <c r="AQ65" s="50">
        <f t="shared" si="23"/>
        <v>0</v>
      </c>
      <c r="AR65" s="188"/>
      <c r="AS65" s="49">
        <f t="shared" si="24"/>
        <v>0</v>
      </c>
      <c r="AT65" s="50">
        <f t="shared" si="25"/>
        <v>0</v>
      </c>
      <c r="AU65" s="188"/>
      <c r="AV65" s="49">
        <f t="shared" si="26"/>
        <v>0</v>
      </c>
      <c r="AW65" s="50">
        <f t="shared" si="27"/>
        <v>0</v>
      </c>
      <c r="AX65" s="188"/>
      <c r="AY65" s="49">
        <f t="shared" si="28"/>
        <v>0</v>
      </c>
      <c r="AZ65" s="50">
        <f t="shared" si="29"/>
        <v>0</v>
      </c>
      <c r="BA65" s="51">
        <f t="shared" si="79"/>
        <v>0</v>
      </c>
    </row>
    <row r="66" spans="1:53" hidden="1">
      <c r="A66" s="32"/>
      <c r="B66" s="61"/>
      <c r="C66" s="33"/>
      <c r="D66" s="34"/>
      <c r="E66" s="35"/>
      <c r="F66" s="36"/>
      <c r="G66" s="73"/>
      <c r="H66" s="72"/>
      <c r="I66" s="74">
        <f>IF(H66=Tablas!$B$5,Tablas!$C$5,VLOOKUP(H66,Tablas!$B$5:$D$40,2,FALSE))</f>
        <v>1</v>
      </c>
      <c r="J66" s="71">
        <f>IF(I66=0,"",VLOOKUP(I66,Tablas!$C$5:$D$40,2,FALSE))</f>
        <v>0</v>
      </c>
      <c r="K66" s="37" t="str">
        <f t="shared" si="31"/>
        <v>0</v>
      </c>
      <c r="L66" s="38">
        <f t="shared" si="67"/>
        <v>0</v>
      </c>
      <c r="M66" s="38">
        <f t="shared" si="68"/>
        <v>0</v>
      </c>
      <c r="N66" s="38">
        <f t="shared" si="69"/>
        <v>0</v>
      </c>
      <c r="O66" s="38">
        <f t="shared" si="70"/>
        <v>0</v>
      </c>
      <c r="P66" s="38">
        <f t="shared" si="71"/>
        <v>0</v>
      </c>
      <c r="Q66" s="39">
        <v>1</v>
      </c>
      <c r="R66" s="40">
        <f t="shared" si="54"/>
        <v>0</v>
      </c>
      <c r="S66" s="39">
        <v>1</v>
      </c>
      <c r="T66" s="41">
        <f t="shared" si="55"/>
        <v>0</v>
      </c>
      <c r="U66" s="42">
        <f t="shared" si="73"/>
        <v>0</v>
      </c>
      <c r="V66" s="43">
        <f t="shared" si="74"/>
        <v>0</v>
      </c>
      <c r="W66" s="44">
        <f t="shared" si="75"/>
        <v>0</v>
      </c>
      <c r="X66" s="45">
        <f t="shared" si="72"/>
        <v>0</v>
      </c>
      <c r="Y66" s="46" t="s">
        <v>0</v>
      </c>
      <c r="Z66" s="39">
        <v>1</v>
      </c>
      <c r="AA66" s="47">
        <f t="shared" si="76"/>
        <v>0</v>
      </c>
      <c r="AB66" s="39">
        <v>1</v>
      </c>
      <c r="AC66" s="47">
        <f t="shared" si="77"/>
        <v>0</v>
      </c>
      <c r="AD66" s="39">
        <v>1</v>
      </c>
      <c r="AE66" s="47">
        <f t="shared" si="78"/>
        <v>0</v>
      </c>
      <c r="AF66" s="188"/>
      <c r="AG66" s="49">
        <f t="shared" si="16"/>
        <v>0</v>
      </c>
      <c r="AH66" s="50">
        <f t="shared" si="17"/>
        <v>0</v>
      </c>
      <c r="AI66" s="188"/>
      <c r="AJ66" s="49">
        <f t="shared" si="18"/>
        <v>0</v>
      </c>
      <c r="AK66" s="50">
        <f t="shared" si="19"/>
        <v>0</v>
      </c>
      <c r="AL66" s="188"/>
      <c r="AM66" s="49">
        <f t="shared" si="20"/>
        <v>0</v>
      </c>
      <c r="AN66" s="50">
        <f t="shared" si="21"/>
        <v>0</v>
      </c>
      <c r="AO66" s="188"/>
      <c r="AP66" s="49">
        <f t="shared" si="22"/>
        <v>0</v>
      </c>
      <c r="AQ66" s="50">
        <f t="shared" si="23"/>
        <v>0</v>
      </c>
      <c r="AR66" s="188"/>
      <c r="AS66" s="49">
        <f t="shared" si="24"/>
        <v>0</v>
      </c>
      <c r="AT66" s="50">
        <f t="shared" si="25"/>
        <v>0</v>
      </c>
      <c r="AU66" s="188"/>
      <c r="AV66" s="49">
        <f t="shared" si="26"/>
        <v>0</v>
      </c>
      <c r="AW66" s="50">
        <f t="shared" si="27"/>
        <v>0</v>
      </c>
      <c r="AX66" s="188"/>
      <c r="AY66" s="49">
        <f t="shared" si="28"/>
        <v>0</v>
      </c>
      <c r="AZ66" s="50">
        <f t="shared" si="29"/>
        <v>0</v>
      </c>
      <c r="BA66" s="51">
        <f t="shared" si="79"/>
        <v>0</v>
      </c>
    </row>
    <row r="67" spans="1:53" hidden="1">
      <c r="A67" s="32"/>
      <c r="B67" s="61"/>
      <c r="C67" s="33"/>
      <c r="D67" s="34"/>
      <c r="E67" s="35"/>
      <c r="F67" s="36"/>
      <c r="G67" s="73"/>
      <c r="H67" s="72"/>
      <c r="I67" s="74">
        <f>IF(H67=Tablas!$B$5,Tablas!$C$5,VLOOKUP(H67,Tablas!$B$5:$D$40,2,FALSE))</f>
        <v>1</v>
      </c>
      <c r="J67" s="71">
        <f>IF(I67=0,"",VLOOKUP(I67,Tablas!$C$5:$D$40,2,FALSE))</f>
        <v>0</v>
      </c>
      <c r="K67" s="37" t="str">
        <f t="shared" si="31"/>
        <v>0</v>
      </c>
      <c r="L67" s="38">
        <f t="shared" si="67"/>
        <v>0</v>
      </c>
      <c r="M67" s="38">
        <f t="shared" si="68"/>
        <v>0</v>
      </c>
      <c r="N67" s="38">
        <f t="shared" si="69"/>
        <v>0</v>
      </c>
      <c r="O67" s="38">
        <f t="shared" si="70"/>
        <v>0</v>
      </c>
      <c r="P67" s="38">
        <f t="shared" si="71"/>
        <v>0</v>
      </c>
      <c r="Q67" s="39">
        <v>1</v>
      </c>
      <c r="R67" s="40">
        <f t="shared" si="54"/>
        <v>0</v>
      </c>
      <c r="S67" s="39">
        <v>1</v>
      </c>
      <c r="T67" s="41">
        <f t="shared" si="55"/>
        <v>0</v>
      </c>
      <c r="U67" s="42">
        <f t="shared" si="73"/>
        <v>0</v>
      </c>
      <c r="V67" s="43">
        <f t="shared" si="74"/>
        <v>0</v>
      </c>
      <c r="W67" s="44">
        <f t="shared" si="75"/>
        <v>0</v>
      </c>
      <c r="X67" s="45">
        <f t="shared" si="72"/>
        <v>0</v>
      </c>
      <c r="Y67" s="46" t="s">
        <v>0</v>
      </c>
      <c r="Z67" s="39">
        <v>1</v>
      </c>
      <c r="AA67" s="47">
        <f t="shared" si="76"/>
        <v>0</v>
      </c>
      <c r="AB67" s="39">
        <v>1</v>
      </c>
      <c r="AC67" s="47">
        <f t="shared" si="77"/>
        <v>0</v>
      </c>
      <c r="AD67" s="39">
        <v>1</v>
      </c>
      <c r="AE67" s="47">
        <f t="shared" si="78"/>
        <v>0</v>
      </c>
      <c r="AF67" s="188"/>
      <c r="AG67" s="49">
        <f t="shared" si="16"/>
        <v>0</v>
      </c>
      <c r="AH67" s="50">
        <f t="shared" si="17"/>
        <v>0</v>
      </c>
      <c r="AI67" s="188"/>
      <c r="AJ67" s="49">
        <f t="shared" si="18"/>
        <v>0</v>
      </c>
      <c r="AK67" s="50">
        <f t="shared" si="19"/>
        <v>0</v>
      </c>
      <c r="AL67" s="188"/>
      <c r="AM67" s="49">
        <f t="shared" si="20"/>
        <v>0</v>
      </c>
      <c r="AN67" s="50">
        <f t="shared" si="21"/>
        <v>0</v>
      </c>
      <c r="AO67" s="188"/>
      <c r="AP67" s="49">
        <f t="shared" si="22"/>
        <v>0</v>
      </c>
      <c r="AQ67" s="50">
        <f t="shared" si="23"/>
        <v>0</v>
      </c>
      <c r="AR67" s="188"/>
      <c r="AS67" s="49">
        <f t="shared" si="24"/>
        <v>0</v>
      </c>
      <c r="AT67" s="50">
        <f t="shared" si="25"/>
        <v>0</v>
      </c>
      <c r="AU67" s="188"/>
      <c r="AV67" s="49">
        <f t="shared" si="26"/>
        <v>0</v>
      </c>
      <c r="AW67" s="50">
        <f t="shared" si="27"/>
        <v>0</v>
      </c>
      <c r="AX67" s="188"/>
      <c r="AY67" s="49">
        <f t="shared" si="28"/>
        <v>0</v>
      </c>
      <c r="AZ67" s="50">
        <f t="shared" si="29"/>
        <v>0</v>
      </c>
      <c r="BA67" s="51">
        <f t="shared" si="79"/>
        <v>0</v>
      </c>
    </row>
    <row r="68" spans="1:53" hidden="1">
      <c r="A68" s="32"/>
      <c r="B68" s="61"/>
      <c r="C68" s="33"/>
      <c r="D68" s="34"/>
      <c r="E68" s="35"/>
      <c r="F68" s="36"/>
      <c r="G68" s="73"/>
      <c r="H68" s="72"/>
      <c r="I68" s="74">
        <f>IF(H68=Tablas!$B$5,Tablas!$C$5,VLOOKUP(H68,Tablas!$B$5:$D$40,2,FALSE))</f>
        <v>1</v>
      </c>
      <c r="J68" s="71">
        <f>IF(I68=0,"",VLOOKUP(I68,Tablas!$C$5:$D$40,2,FALSE))</f>
        <v>0</v>
      </c>
      <c r="K68" s="37" t="str">
        <f t="shared" si="31"/>
        <v>0</v>
      </c>
      <c r="L68" s="38">
        <f t="shared" si="67"/>
        <v>0</v>
      </c>
      <c r="M68" s="38">
        <f t="shared" si="68"/>
        <v>0</v>
      </c>
      <c r="N68" s="38">
        <f t="shared" si="69"/>
        <v>0</v>
      </c>
      <c r="O68" s="38">
        <f t="shared" si="70"/>
        <v>0</v>
      </c>
      <c r="P68" s="38">
        <f t="shared" si="71"/>
        <v>0</v>
      </c>
      <c r="Q68" s="39">
        <v>1</v>
      </c>
      <c r="R68" s="40">
        <f t="shared" si="54"/>
        <v>0</v>
      </c>
      <c r="S68" s="39">
        <v>1</v>
      </c>
      <c r="T68" s="41">
        <f t="shared" si="55"/>
        <v>0</v>
      </c>
      <c r="U68" s="42">
        <f t="shared" si="73"/>
        <v>0</v>
      </c>
      <c r="V68" s="43">
        <f t="shared" si="74"/>
        <v>0</v>
      </c>
      <c r="W68" s="44">
        <f t="shared" si="75"/>
        <v>0</v>
      </c>
      <c r="X68" s="45">
        <f t="shared" si="72"/>
        <v>0</v>
      </c>
      <c r="Y68" s="46" t="s">
        <v>0</v>
      </c>
      <c r="Z68" s="39">
        <v>1</v>
      </c>
      <c r="AA68" s="47">
        <f t="shared" si="76"/>
        <v>0</v>
      </c>
      <c r="AB68" s="39">
        <v>1</v>
      </c>
      <c r="AC68" s="47">
        <f t="shared" si="77"/>
        <v>0</v>
      </c>
      <c r="AD68" s="39">
        <v>1</v>
      </c>
      <c r="AE68" s="47">
        <f t="shared" si="78"/>
        <v>0</v>
      </c>
      <c r="AF68" s="188"/>
      <c r="AG68" s="49">
        <f t="shared" si="16"/>
        <v>0</v>
      </c>
      <c r="AH68" s="50">
        <f t="shared" si="17"/>
        <v>0</v>
      </c>
      <c r="AI68" s="188"/>
      <c r="AJ68" s="49">
        <f t="shared" si="18"/>
        <v>0</v>
      </c>
      <c r="AK68" s="50">
        <f t="shared" si="19"/>
        <v>0</v>
      </c>
      <c r="AL68" s="188"/>
      <c r="AM68" s="49">
        <f t="shared" si="20"/>
        <v>0</v>
      </c>
      <c r="AN68" s="50">
        <f t="shared" si="21"/>
        <v>0</v>
      </c>
      <c r="AO68" s="188"/>
      <c r="AP68" s="49">
        <f t="shared" si="22"/>
        <v>0</v>
      </c>
      <c r="AQ68" s="50">
        <f t="shared" si="23"/>
        <v>0</v>
      </c>
      <c r="AR68" s="188"/>
      <c r="AS68" s="49">
        <f t="shared" si="24"/>
        <v>0</v>
      </c>
      <c r="AT68" s="50">
        <f t="shared" si="25"/>
        <v>0</v>
      </c>
      <c r="AU68" s="188"/>
      <c r="AV68" s="49">
        <f t="shared" si="26"/>
        <v>0</v>
      </c>
      <c r="AW68" s="50">
        <f t="shared" si="27"/>
        <v>0</v>
      </c>
      <c r="AX68" s="188"/>
      <c r="AY68" s="49">
        <f t="shared" si="28"/>
        <v>0</v>
      </c>
      <c r="AZ68" s="50">
        <f t="shared" si="29"/>
        <v>0</v>
      </c>
      <c r="BA68" s="51">
        <f t="shared" si="79"/>
        <v>0</v>
      </c>
    </row>
    <row r="69" spans="1:53" hidden="1">
      <c r="A69" s="32"/>
      <c r="B69" s="61"/>
      <c r="C69" s="33"/>
      <c r="D69" s="34"/>
      <c r="E69" s="35"/>
      <c r="F69" s="36"/>
      <c r="G69" s="73"/>
      <c r="H69" s="72"/>
      <c r="I69" s="74">
        <f>IF(H69=Tablas!$B$5,Tablas!$C$5,VLOOKUP(H69,Tablas!$B$5:$D$40,2,FALSE))</f>
        <v>1</v>
      </c>
      <c r="J69" s="71">
        <f>IF(I69=0,"",VLOOKUP(I69,Tablas!$C$5:$D$40,2,FALSE))</f>
        <v>0</v>
      </c>
      <c r="K69" s="37" t="str">
        <f t="shared" si="31"/>
        <v>0</v>
      </c>
      <c r="L69" s="38">
        <f t="shared" si="67"/>
        <v>0</v>
      </c>
      <c r="M69" s="38">
        <f t="shared" si="68"/>
        <v>0</v>
      </c>
      <c r="N69" s="38">
        <f t="shared" si="69"/>
        <v>0</v>
      </c>
      <c r="O69" s="38">
        <f t="shared" si="70"/>
        <v>0</v>
      </c>
      <c r="P69" s="38">
        <f t="shared" si="71"/>
        <v>0</v>
      </c>
      <c r="Q69" s="39">
        <v>1</v>
      </c>
      <c r="R69" s="40">
        <f t="shared" si="54"/>
        <v>0</v>
      </c>
      <c r="S69" s="39">
        <v>1</v>
      </c>
      <c r="T69" s="41">
        <f t="shared" si="55"/>
        <v>0</v>
      </c>
      <c r="U69" s="42">
        <f t="shared" si="73"/>
        <v>0</v>
      </c>
      <c r="V69" s="43">
        <f t="shared" si="74"/>
        <v>0</v>
      </c>
      <c r="W69" s="44">
        <f t="shared" si="75"/>
        <v>0</v>
      </c>
      <c r="X69" s="45">
        <f t="shared" si="72"/>
        <v>0</v>
      </c>
      <c r="Y69" s="46" t="s">
        <v>0</v>
      </c>
      <c r="Z69" s="39">
        <v>1</v>
      </c>
      <c r="AA69" s="47">
        <f t="shared" si="76"/>
        <v>0</v>
      </c>
      <c r="AB69" s="39">
        <v>1</v>
      </c>
      <c r="AC69" s="47">
        <f t="shared" si="77"/>
        <v>0</v>
      </c>
      <c r="AD69" s="39">
        <v>1</v>
      </c>
      <c r="AE69" s="47">
        <f t="shared" si="78"/>
        <v>0</v>
      </c>
      <c r="AF69" s="188"/>
      <c r="AG69" s="49">
        <f t="shared" si="16"/>
        <v>0</v>
      </c>
      <c r="AH69" s="50">
        <f t="shared" si="17"/>
        <v>0</v>
      </c>
      <c r="AI69" s="188"/>
      <c r="AJ69" s="49">
        <f t="shared" si="18"/>
        <v>0</v>
      </c>
      <c r="AK69" s="50">
        <f t="shared" si="19"/>
        <v>0</v>
      </c>
      <c r="AL69" s="188"/>
      <c r="AM69" s="49">
        <f t="shared" si="20"/>
        <v>0</v>
      </c>
      <c r="AN69" s="50">
        <f t="shared" si="21"/>
        <v>0</v>
      </c>
      <c r="AO69" s="188"/>
      <c r="AP69" s="49">
        <f t="shared" si="22"/>
        <v>0</v>
      </c>
      <c r="AQ69" s="50">
        <f t="shared" si="23"/>
        <v>0</v>
      </c>
      <c r="AR69" s="188"/>
      <c r="AS69" s="49">
        <f t="shared" si="24"/>
        <v>0</v>
      </c>
      <c r="AT69" s="50">
        <f t="shared" si="25"/>
        <v>0</v>
      </c>
      <c r="AU69" s="188"/>
      <c r="AV69" s="49">
        <f t="shared" si="26"/>
        <v>0</v>
      </c>
      <c r="AW69" s="50">
        <f t="shared" si="27"/>
        <v>0</v>
      </c>
      <c r="AX69" s="188"/>
      <c r="AY69" s="49">
        <f t="shared" si="28"/>
        <v>0</v>
      </c>
      <c r="AZ69" s="50">
        <f t="shared" si="29"/>
        <v>0</v>
      </c>
      <c r="BA69" s="51">
        <f t="shared" si="79"/>
        <v>0</v>
      </c>
    </row>
    <row r="70" spans="1:53" hidden="1">
      <c r="A70" s="32"/>
      <c r="B70" s="61"/>
      <c r="C70" s="33"/>
      <c r="D70" s="34"/>
      <c r="E70" s="35"/>
      <c r="F70" s="36"/>
      <c r="G70" s="73"/>
      <c r="H70" s="72"/>
      <c r="I70" s="74">
        <f>IF(H70=Tablas!$B$5,Tablas!$C$5,VLOOKUP(H70,Tablas!$B$5:$D$40,2,FALSE))</f>
        <v>1</v>
      </c>
      <c r="J70" s="71">
        <f>IF(I70=0,"",VLOOKUP(I70,Tablas!$C$5:$D$40,2,FALSE))</f>
        <v>0</v>
      </c>
      <c r="K70" s="37" t="str">
        <f t="shared" si="31"/>
        <v>0</v>
      </c>
      <c r="L70" s="38">
        <f t="shared" si="67"/>
        <v>0</v>
      </c>
      <c r="M70" s="38">
        <f t="shared" si="68"/>
        <v>0</v>
      </c>
      <c r="N70" s="38">
        <f t="shared" si="69"/>
        <v>0</v>
      </c>
      <c r="O70" s="38">
        <f t="shared" si="70"/>
        <v>0</v>
      </c>
      <c r="P70" s="38">
        <f t="shared" si="71"/>
        <v>0</v>
      </c>
      <c r="Q70" s="39">
        <v>1</v>
      </c>
      <c r="R70" s="40">
        <f t="shared" si="54"/>
        <v>0</v>
      </c>
      <c r="S70" s="39">
        <v>1</v>
      </c>
      <c r="T70" s="41">
        <f t="shared" si="55"/>
        <v>0</v>
      </c>
      <c r="U70" s="42">
        <f t="shared" si="73"/>
        <v>0</v>
      </c>
      <c r="V70" s="43">
        <f t="shared" si="74"/>
        <v>0</v>
      </c>
      <c r="W70" s="44">
        <f t="shared" si="75"/>
        <v>0</v>
      </c>
      <c r="X70" s="45">
        <f t="shared" si="72"/>
        <v>0</v>
      </c>
      <c r="Y70" s="46" t="s">
        <v>0</v>
      </c>
      <c r="Z70" s="39">
        <v>1</v>
      </c>
      <c r="AA70" s="47">
        <f t="shared" si="76"/>
        <v>0</v>
      </c>
      <c r="AB70" s="39">
        <v>1</v>
      </c>
      <c r="AC70" s="47">
        <f t="shared" si="77"/>
        <v>0</v>
      </c>
      <c r="AD70" s="39">
        <v>1</v>
      </c>
      <c r="AE70" s="47">
        <f t="shared" si="78"/>
        <v>0</v>
      </c>
      <c r="AF70" s="188"/>
      <c r="AG70" s="49">
        <f t="shared" si="16"/>
        <v>0</v>
      </c>
      <c r="AH70" s="50">
        <f t="shared" si="17"/>
        <v>0</v>
      </c>
      <c r="AI70" s="188"/>
      <c r="AJ70" s="49">
        <f t="shared" si="18"/>
        <v>0</v>
      </c>
      <c r="AK70" s="50">
        <f t="shared" si="19"/>
        <v>0</v>
      </c>
      <c r="AL70" s="188"/>
      <c r="AM70" s="49">
        <f t="shared" si="20"/>
        <v>0</v>
      </c>
      <c r="AN70" s="50">
        <f t="shared" si="21"/>
        <v>0</v>
      </c>
      <c r="AO70" s="188"/>
      <c r="AP70" s="49">
        <f t="shared" si="22"/>
        <v>0</v>
      </c>
      <c r="AQ70" s="50">
        <f t="shared" si="23"/>
        <v>0</v>
      </c>
      <c r="AR70" s="188"/>
      <c r="AS70" s="49">
        <f t="shared" si="24"/>
        <v>0</v>
      </c>
      <c r="AT70" s="50">
        <f t="shared" si="25"/>
        <v>0</v>
      </c>
      <c r="AU70" s="188"/>
      <c r="AV70" s="49">
        <f t="shared" si="26"/>
        <v>0</v>
      </c>
      <c r="AW70" s="50">
        <f t="shared" si="27"/>
        <v>0</v>
      </c>
      <c r="AX70" s="188"/>
      <c r="AY70" s="49">
        <f t="shared" si="28"/>
        <v>0</v>
      </c>
      <c r="AZ70" s="50">
        <f t="shared" si="29"/>
        <v>0</v>
      </c>
      <c r="BA70" s="51">
        <f t="shared" si="79"/>
        <v>0</v>
      </c>
    </row>
    <row r="71" spans="1:53" hidden="1">
      <c r="A71" s="32"/>
      <c r="B71" s="61"/>
      <c r="C71" s="33"/>
      <c r="D71" s="34"/>
      <c r="E71" s="35"/>
      <c r="F71" s="36"/>
      <c r="G71" s="73"/>
      <c r="H71" s="72"/>
      <c r="I71" s="74">
        <f>IF(H71=Tablas!$B$5,Tablas!$C$5,VLOOKUP(H71,Tablas!$B$5:$D$40,2,FALSE))</f>
        <v>1</v>
      </c>
      <c r="J71" s="71">
        <f>IF(I71=0,"",VLOOKUP(I71,Tablas!$C$5:$D$40,2,FALSE))</f>
        <v>0</v>
      </c>
      <c r="K71" s="37" t="str">
        <f t="shared" si="31"/>
        <v>0</v>
      </c>
      <c r="L71" s="38">
        <f t="shared" si="67"/>
        <v>0</v>
      </c>
      <c r="M71" s="38">
        <f t="shared" si="68"/>
        <v>0</v>
      </c>
      <c r="N71" s="38">
        <f t="shared" si="69"/>
        <v>0</v>
      </c>
      <c r="O71" s="38">
        <f t="shared" si="70"/>
        <v>0</v>
      </c>
      <c r="P71" s="38">
        <f t="shared" si="71"/>
        <v>0</v>
      </c>
      <c r="Q71" s="39">
        <v>1</v>
      </c>
      <c r="R71" s="40">
        <f t="shared" si="54"/>
        <v>0</v>
      </c>
      <c r="S71" s="39">
        <v>1</v>
      </c>
      <c r="T71" s="41">
        <f t="shared" si="55"/>
        <v>0</v>
      </c>
      <c r="U71" s="42">
        <f t="shared" si="73"/>
        <v>0</v>
      </c>
      <c r="V71" s="43">
        <f t="shared" si="74"/>
        <v>0</v>
      </c>
      <c r="W71" s="44">
        <f t="shared" si="75"/>
        <v>0</v>
      </c>
      <c r="X71" s="45">
        <f t="shared" si="72"/>
        <v>0</v>
      </c>
      <c r="Y71" s="46" t="s">
        <v>0</v>
      </c>
      <c r="Z71" s="39">
        <v>1</v>
      </c>
      <c r="AA71" s="47">
        <f t="shared" si="76"/>
        <v>0</v>
      </c>
      <c r="AB71" s="39">
        <v>1</v>
      </c>
      <c r="AC71" s="47">
        <f t="shared" si="77"/>
        <v>0</v>
      </c>
      <c r="AD71" s="39">
        <v>1</v>
      </c>
      <c r="AE71" s="47">
        <f t="shared" si="78"/>
        <v>0</v>
      </c>
      <c r="AF71" s="188"/>
      <c r="AG71" s="49">
        <f t="shared" si="16"/>
        <v>0</v>
      </c>
      <c r="AH71" s="50">
        <f t="shared" si="17"/>
        <v>0</v>
      </c>
      <c r="AI71" s="188"/>
      <c r="AJ71" s="49">
        <f t="shared" si="18"/>
        <v>0</v>
      </c>
      <c r="AK71" s="50">
        <f t="shared" si="19"/>
        <v>0</v>
      </c>
      <c r="AL71" s="188"/>
      <c r="AM71" s="49">
        <f t="shared" si="20"/>
        <v>0</v>
      </c>
      <c r="AN71" s="50">
        <f t="shared" si="21"/>
        <v>0</v>
      </c>
      <c r="AO71" s="188"/>
      <c r="AP71" s="49">
        <f t="shared" si="22"/>
        <v>0</v>
      </c>
      <c r="AQ71" s="50">
        <f t="shared" si="23"/>
        <v>0</v>
      </c>
      <c r="AR71" s="188"/>
      <c r="AS71" s="49">
        <f t="shared" si="24"/>
        <v>0</v>
      </c>
      <c r="AT71" s="50">
        <f t="shared" si="25"/>
        <v>0</v>
      </c>
      <c r="AU71" s="188"/>
      <c r="AV71" s="49">
        <f t="shared" si="26"/>
        <v>0</v>
      </c>
      <c r="AW71" s="50">
        <f t="shared" si="27"/>
        <v>0</v>
      </c>
      <c r="AX71" s="188"/>
      <c r="AY71" s="49">
        <f t="shared" si="28"/>
        <v>0</v>
      </c>
      <c r="AZ71" s="50">
        <f t="shared" si="29"/>
        <v>0</v>
      </c>
      <c r="BA71" s="51">
        <f t="shared" si="79"/>
        <v>0</v>
      </c>
    </row>
    <row r="72" spans="1:53" hidden="1">
      <c r="A72" s="32"/>
      <c r="B72" s="61"/>
      <c r="C72" s="33"/>
      <c r="D72" s="34"/>
      <c r="E72" s="35"/>
      <c r="F72" s="36"/>
      <c r="G72" s="73"/>
      <c r="H72" s="72"/>
      <c r="I72" s="74">
        <f>IF(H72=Tablas!$B$5,Tablas!$C$5,VLOOKUP(H72,Tablas!$B$5:$D$40,2,FALSE))</f>
        <v>1</v>
      </c>
      <c r="J72" s="71">
        <f>IF(I72=0,"",VLOOKUP(I72,Tablas!$C$5:$D$40,2,FALSE))</f>
        <v>0</v>
      </c>
      <c r="K72" s="37" t="str">
        <f t="shared" si="31"/>
        <v>0</v>
      </c>
      <c r="L72" s="38">
        <f t="shared" si="67"/>
        <v>0</v>
      </c>
      <c r="M72" s="38">
        <f t="shared" si="68"/>
        <v>0</v>
      </c>
      <c r="N72" s="38">
        <f t="shared" si="69"/>
        <v>0</v>
      </c>
      <c r="O72" s="38">
        <f t="shared" si="70"/>
        <v>0</v>
      </c>
      <c r="P72" s="38">
        <f t="shared" si="71"/>
        <v>0</v>
      </c>
      <c r="Q72" s="39">
        <v>1</v>
      </c>
      <c r="R72" s="40">
        <f t="shared" ref="R72:R104" si="80">(IF($X72=6,$K72,)+IF($X72=7,$K72,)+IF($X72=12,$K72*2,)+IF($X72=18,$K72*3,)+IF($X72=28,$K72*4,0)+IF($X72=21,$K72*3,)+IF($X72=42,$K72*6,0)+IF($X72=14,$K72*2,))*Q72</f>
        <v>0</v>
      </c>
      <c r="S72" s="39">
        <v>1</v>
      </c>
      <c r="T72" s="41">
        <f t="shared" ref="T72:T104" si="81">(IF($X72=7,$K72,)+IF($X72=21,$K72*3,)+IF($X72=42,$K72*6,0)+IF($X72=28,$K72*4,0)+IF($X72=14,$K72*2,))*S72</f>
        <v>0</v>
      </c>
      <c r="U72" s="42">
        <f t="shared" si="73"/>
        <v>0</v>
      </c>
      <c r="V72" s="43">
        <f t="shared" si="74"/>
        <v>0</v>
      </c>
      <c r="W72" s="44">
        <f t="shared" si="75"/>
        <v>0</v>
      </c>
      <c r="X72" s="45">
        <f t="shared" si="72"/>
        <v>0</v>
      </c>
      <c r="Y72" s="46" t="s">
        <v>0</v>
      </c>
      <c r="Z72" s="39">
        <v>1</v>
      </c>
      <c r="AA72" s="47">
        <f t="shared" si="76"/>
        <v>0</v>
      </c>
      <c r="AB72" s="39">
        <v>1</v>
      </c>
      <c r="AC72" s="47">
        <f t="shared" si="77"/>
        <v>0</v>
      </c>
      <c r="AD72" s="39">
        <v>1</v>
      </c>
      <c r="AE72" s="47">
        <f t="shared" si="78"/>
        <v>0</v>
      </c>
      <c r="AF72" s="188"/>
      <c r="AG72" s="49">
        <f t="shared" ref="AG72:AG104" si="82">IF(AH$4=0,0,(AF72/AH$4))</f>
        <v>0</v>
      </c>
      <c r="AH72" s="50">
        <f t="shared" ref="AH72:AH104" si="83">IF(AH$4=0,0,(AG72*AG$4/12))</f>
        <v>0</v>
      </c>
      <c r="AI72" s="188"/>
      <c r="AJ72" s="49">
        <f t="shared" ref="AJ72:AJ104" si="84">IF(AK$4=0,0,(AI72/AK$4))</f>
        <v>0</v>
      </c>
      <c r="AK72" s="50">
        <f t="shared" ref="AK72:AK104" si="85">IF(AK$4=0,0,(AJ72*AJ$4/12))</f>
        <v>0</v>
      </c>
      <c r="AL72" s="188"/>
      <c r="AM72" s="49">
        <f t="shared" ref="AM72:AM104" si="86">IF(AN$4=0,0,(AL72/AN$4))</f>
        <v>0</v>
      </c>
      <c r="AN72" s="50">
        <f t="shared" ref="AN72:AN104" si="87">IF(AN$4=0,0,(AM72*AM$4/12))</f>
        <v>0</v>
      </c>
      <c r="AO72" s="188"/>
      <c r="AP72" s="49">
        <f t="shared" ref="AP72:AP104" si="88">IF(AQ$4=0,0,(AO72/AQ$4))</f>
        <v>0</v>
      </c>
      <c r="AQ72" s="50">
        <f t="shared" ref="AQ72:AQ104" si="89">IF(AQ$4=0,0,(AP72*AP$4/12))</f>
        <v>0</v>
      </c>
      <c r="AR72" s="188"/>
      <c r="AS72" s="49">
        <f t="shared" ref="AS72:AS104" si="90">IF(AT$4=0,0,(AR72/AT$4))</f>
        <v>0</v>
      </c>
      <c r="AT72" s="50">
        <f t="shared" ref="AT72:AT104" si="91">IF(AT$4=0,0,(AS72*AS$4/12))</f>
        <v>0</v>
      </c>
      <c r="AU72" s="188"/>
      <c r="AV72" s="49">
        <f t="shared" ref="AV72:AV104" si="92">IF(AW$4=0,0,(AU72/AW$4))</f>
        <v>0</v>
      </c>
      <c r="AW72" s="50">
        <f t="shared" ref="AW72:AW104" si="93">IF(AW$4=0,0,(AV72*AV$4/12))</f>
        <v>0</v>
      </c>
      <c r="AX72" s="188"/>
      <c r="AY72" s="49">
        <f t="shared" ref="AY72:AY104" si="94">IF(AZ$4=0,0,(AX72/AZ$4))</f>
        <v>0</v>
      </c>
      <c r="AZ72" s="50">
        <f t="shared" ref="AZ72:AZ104" si="95">IF(AZ$4=0,0,(AY72*AY$4/12))</f>
        <v>0</v>
      </c>
      <c r="BA72" s="51">
        <f t="shared" si="79"/>
        <v>0</v>
      </c>
    </row>
    <row r="73" spans="1:53" hidden="1">
      <c r="A73" s="32"/>
      <c r="B73" s="61"/>
      <c r="C73" s="33"/>
      <c r="D73" s="34"/>
      <c r="E73" s="35"/>
      <c r="F73" s="36"/>
      <c r="G73" s="73"/>
      <c r="H73" s="72"/>
      <c r="I73" s="74">
        <f>IF(H73=Tablas!$B$5,Tablas!$C$5,VLOOKUP(H73,Tablas!$B$5:$D$40,2,FALSE))</f>
        <v>1</v>
      </c>
      <c r="J73" s="71">
        <f>IF(I73=0,"",VLOOKUP(I73,Tablas!$C$5:$D$40,2,FALSE))</f>
        <v>0</v>
      </c>
      <c r="K73" s="37" t="str">
        <f t="shared" ref="K73:K104" si="96">IF(G73=0,"0",F73/G73)</f>
        <v>0</v>
      </c>
      <c r="L73" s="38">
        <f t="shared" ref="L73:L104" si="97">IF($X73=3,$K73,0)+IF($X73=4,$K73,0)+IF($X73=5,$K73,0)+IF($X73=6,$K73,0)+IF($X73=7,$K73,0)+IF($X73=10,$K73*2,0)+IF($X73=12,$K73*2,0)+IF($X73=14,$K73*2,0)+IF($X73=21,$K73*3,0)+IF($X73&lt;=1,$K73*$J73/21.75,0)+IF($X73=15,$K73*3,0)+IF($X73=42,$K73*6,0)+IF($X73=28,$K73*4,0)</f>
        <v>0</v>
      </c>
      <c r="M73" s="38">
        <f t="shared" ref="M73:M104" si="98">IF($X73=2,$K73,0)+IF($X73=4,$K73,0)+IF($X73=5,$K73,0)+IF($X73=6,$K73,0)+IF($X73=7,$K73,0)+IF($X73=10,$K73*2,0)+IF($X73=12,$K73*2,0)+IF($X73=14,$K73*2,0)+IF($X73=15,$K73*3,0)+IF($X73=21,$K73*3,0)+IF($X73&lt;=1,$K73*$J73/21.75,0)+IF($X73=42,$K73*6,0)+IF($X73=28,$K73*4,0)</f>
        <v>0</v>
      </c>
      <c r="N73" s="38">
        <f t="shared" ref="N73:N104" si="99">IF($X73=3,$K73,0)+IF($X73=4,$K73,0)+IF($X73=5,$K73,0)+IF($X73=6,$K73,0)+IF($X73=7,$K73,0)+IF($X73=10,$K73*2,0)+IF($X73=12,$K73*2,0)+IF($X73=14,$K73*2,0)+IF($X73=21,$K73*3,0)+IF($X73&lt;=1,$K73*$J73/21.75,0)+IF($X73=15,$K73*3,0)+IF($X73=42,$K73*6,0)+IF($X73=28,$K73*4,0)</f>
        <v>0</v>
      </c>
      <c r="O73" s="38">
        <f t="shared" ref="O73:O104" si="100">IF($X73=2,$K73,0)+IF($X73=4,$K73,0)+IF($X73=5,$K73,0)+IF($X73=6,$K73,0)+IF($X73=7,$K73,0)+IF($X73=10,$K73*2,0)+IF($X73=12,$K73*2,0)+IF($X73=14,$K73*2,0)+IF($X73=15,$K73*3,0)+IF($X73=21,$K73*3,0)+IF($X73&lt;=1,$K73*$J73/21.75,0)+IF($X73=42,$K73*6,0)+IF($X73=28,$K73*4,0)</f>
        <v>0</v>
      </c>
      <c r="P73" s="38">
        <f t="shared" ref="P73:P104" si="101">IF($X73=3,$K73,0)+IF($X73=4,$K73,0)+IF($X73=5,$K73,0)+IF($X73=6,$K73,0)+IF($X73=7,$K73,0)+IF($X73=10,$K73*2,0)+IF($X73=12,$K73*2,0)+IF($X73=14,$K73*2,0)+IF($X73=21,$K73*3,0)+IF($X73&lt;=1,$K73*$J73/21.75,0)+IF($X73=15,$K73*3,0)+IF($X73=42,$K73*6,0)+IF($X73=28,$K73*4,0)</f>
        <v>0</v>
      </c>
      <c r="Q73" s="39">
        <v>1</v>
      </c>
      <c r="R73" s="40">
        <f t="shared" si="80"/>
        <v>0</v>
      </c>
      <c r="S73" s="39">
        <v>1</v>
      </c>
      <c r="T73" s="41">
        <f t="shared" si="81"/>
        <v>0</v>
      </c>
      <c r="U73" s="42">
        <f t="shared" si="73"/>
        <v>0</v>
      </c>
      <c r="V73" s="43">
        <f t="shared" si="74"/>
        <v>0</v>
      </c>
      <c r="W73" s="44">
        <f t="shared" si="75"/>
        <v>0</v>
      </c>
      <c r="X73" s="45">
        <f t="shared" ref="X73:X104" si="102">ROUND(J73/4.3452380952381,1)</f>
        <v>0</v>
      </c>
      <c r="Y73" s="46" t="s">
        <v>0</v>
      </c>
      <c r="Z73" s="39">
        <v>1</v>
      </c>
      <c r="AA73" s="47">
        <f t="shared" si="76"/>
        <v>0</v>
      </c>
      <c r="AB73" s="39">
        <v>1</v>
      </c>
      <c r="AC73" s="47">
        <f t="shared" si="77"/>
        <v>0</v>
      </c>
      <c r="AD73" s="39">
        <v>1</v>
      </c>
      <c r="AE73" s="47">
        <f t="shared" si="78"/>
        <v>0</v>
      </c>
      <c r="AF73" s="188"/>
      <c r="AG73" s="49">
        <f t="shared" si="82"/>
        <v>0</v>
      </c>
      <c r="AH73" s="50">
        <f t="shared" si="83"/>
        <v>0</v>
      </c>
      <c r="AI73" s="188"/>
      <c r="AJ73" s="49">
        <f t="shared" si="84"/>
        <v>0</v>
      </c>
      <c r="AK73" s="50">
        <f t="shared" si="85"/>
        <v>0</v>
      </c>
      <c r="AL73" s="188"/>
      <c r="AM73" s="49">
        <f t="shared" si="86"/>
        <v>0</v>
      </c>
      <c r="AN73" s="50">
        <f t="shared" si="87"/>
        <v>0</v>
      </c>
      <c r="AO73" s="188"/>
      <c r="AP73" s="49">
        <f t="shared" si="88"/>
        <v>0</v>
      </c>
      <c r="AQ73" s="50">
        <f t="shared" si="89"/>
        <v>0</v>
      </c>
      <c r="AR73" s="188"/>
      <c r="AS73" s="49">
        <f t="shared" si="90"/>
        <v>0</v>
      </c>
      <c r="AT73" s="50">
        <f t="shared" si="91"/>
        <v>0</v>
      </c>
      <c r="AU73" s="188"/>
      <c r="AV73" s="49">
        <f t="shared" si="92"/>
        <v>0</v>
      </c>
      <c r="AW73" s="50">
        <f t="shared" si="93"/>
        <v>0</v>
      </c>
      <c r="AX73" s="188"/>
      <c r="AY73" s="49">
        <f t="shared" si="94"/>
        <v>0</v>
      </c>
      <c r="AZ73" s="50">
        <f t="shared" si="95"/>
        <v>0</v>
      </c>
      <c r="BA73" s="51">
        <f t="shared" si="79"/>
        <v>0</v>
      </c>
    </row>
    <row r="74" spans="1:53" hidden="1">
      <c r="A74" s="32"/>
      <c r="B74" s="61"/>
      <c r="C74" s="33"/>
      <c r="D74" s="34"/>
      <c r="E74" s="35"/>
      <c r="F74" s="36"/>
      <c r="G74" s="73"/>
      <c r="H74" s="72"/>
      <c r="I74" s="74">
        <f>IF(H74=Tablas!$B$5,Tablas!$C$5,VLOOKUP(H74,Tablas!$B$5:$D$40,2,FALSE))</f>
        <v>1</v>
      </c>
      <c r="J74" s="71">
        <f>IF(I74=0,"",VLOOKUP(I74,Tablas!$C$5:$D$40,2,FALSE))</f>
        <v>0</v>
      </c>
      <c r="K74" s="37" t="str">
        <f t="shared" si="96"/>
        <v>0</v>
      </c>
      <c r="L74" s="38">
        <f t="shared" si="97"/>
        <v>0</v>
      </c>
      <c r="M74" s="38">
        <f t="shared" si="98"/>
        <v>0</v>
      </c>
      <c r="N74" s="38">
        <f t="shared" si="99"/>
        <v>0</v>
      </c>
      <c r="O74" s="38">
        <f t="shared" si="100"/>
        <v>0</v>
      </c>
      <c r="P74" s="38">
        <f t="shared" si="101"/>
        <v>0</v>
      </c>
      <c r="Q74" s="39">
        <v>1</v>
      </c>
      <c r="R74" s="40">
        <f t="shared" si="80"/>
        <v>0</v>
      </c>
      <c r="S74" s="39">
        <v>1</v>
      </c>
      <c r="T74" s="41">
        <f t="shared" si="81"/>
        <v>0</v>
      </c>
      <c r="U74" s="42">
        <f t="shared" si="73"/>
        <v>0</v>
      </c>
      <c r="V74" s="43">
        <f t="shared" si="74"/>
        <v>0</v>
      </c>
      <c r="W74" s="44">
        <f t="shared" si="75"/>
        <v>0</v>
      </c>
      <c r="X74" s="45">
        <f t="shared" si="102"/>
        <v>0</v>
      </c>
      <c r="Y74" s="46" t="s">
        <v>0</v>
      </c>
      <c r="Z74" s="39">
        <v>1</v>
      </c>
      <c r="AA74" s="47">
        <f t="shared" si="76"/>
        <v>0</v>
      </c>
      <c r="AB74" s="39">
        <v>1</v>
      </c>
      <c r="AC74" s="47">
        <f t="shared" si="77"/>
        <v>0</v>
      </c>
      <c r="AD74" s="39">
        <v>1</v>
      </c>
      <c r="AE74" s="47">
        <f t="shared" si="78"/>
        <v>0</v>
      </c>
      <c r="AF74" s="188"/>
      <c r="AG74" s="49">
        <f t="shared" si="82"/>
        <v>0</v>
      </c>
      <c r="AH74" s="50">
        <f t="shared" si="83"/>
        <v>0</v>
      </c>
      <c r="AI74" s="188"/>
      <c r="AJ74" s="49">
        <f t="shared" si="84"/>
        <v>0</v>
      </c>
      <c r="AK74" s="50">
        <f t="shared" si="85"/>
        <v>0</v>
      </c>
      <c r="AL74" s="188"/>
      <c r="AM74" s="49">
        <f t="shared" si="86"/>
        <v>0</v>
      </c>
      <c r="AN74" s="50">
        <f t="shared" si="87"/>
        <v>0</v>
      </c>
      <c r="AO74" s="188"/>
      <c r="AP74" s="49">
        <f t="shared" si="88"/>
        <v>0</v>
      </c>
      <c r="AQ74" s="50">
        <f t="shared" si="89"/>
        <v>0</v>
      </c>
      <c r="AR74" s="188"/>
      <c r="AS74" s="49">
        <f t="shared" si="90"/>
        <v>0</v>
      </c>
      <c r="AT74" s="50">
        <f t="shared" si="91"/>
        <v>0</v>
      </c>
      <c r="AU74" s="188"/>
      <c r="AV74" s="49">
        <f t="shared" si="92"/>
        <v>0</v>
      </c>
      <c r="AW74" s="50">
        <f t="shared" si="93"/>
        <v>0</v>
      </c>
      <c r="AX74" s="188"/>
      <c r="AY74" s="49">
        <f t="shared" si="94"/>
        <v>0</v>
      </c>
      <c r="AZ74" s="50">
        <f t="shared" si="95"/>
        <v>0</v>
      </c>
      <c r="BA74" s="51">
        <f t="shared" si="79"/>
        <v>0</v>
      </c>
    </row>
    <row r="75" spans="1:53" hidden="1">
      <c r="A75" s="32"/>
      <c r="B75" s="61"/>
      <c r="C75" s="33"/>
      <c r="D75" s="34"/>
      <c r="E75" s="35"/>
      <c r="F75" s="36"/>
      <c r="G75" s="73"/>
      <c r="H75" s="72"/>
      <c r="I75" s="74">
        <f>IF(H75=Tablas!$B$5,Tablas!$C$5,VLOOKUP(H75,Tablas!$B$5:$D$40,2,FALSE))</f>
        <v>1</v>
      </c>
      <c r="J75" s="71">
        <f>IF(I75=0,"",VLOOKUP(I75,Tablas!$C$5:$D$40,2,FALSE))</f>
        <v>0</v>
      </c>
      <c r="K75" s="37" t="str">
        <f t="shared" si="96"/>
        <v>0</v>
      </c>
      <c r="L75" s="38">
        <f t="shared" si="97"/>
        <v>0</v>
      </c>
      <c r="M75" s="38">
        <f t="shared" si="98"/>
        <v>0</v>
      </c>
      <c r="N75" s="38">
        <f t="shared" si="99"/>
        <v>0</v>
      </c>
      <c r="O75" s="38">
        <f t="shared" si="100"/>
        <v>0</v>
      </c>
      <c r="P75" s="38">
        <f t="shared" si="101"/>
        <v>0</v>
      </c>
      <c r="Q75" s="39">
        <v>1</v>
      </c>
      <c r="R75" s="40">
        <f t="shared" si="80"/>
        <v>0</v>
      </c>
      <c r="S75" s="39">
        <v>1</v>
      </c>
      <c r="T75" s="41">
        <f t="shared" si="81"/>
        <v>0</v>
      </c>
      <c r="U75" s="42">
        <f t="shared" si="73"/>
        <v>0</v>
      </c>
      <c r="V75" s="43">
        <f t="shared" si="74"/>
        <v>0</v>
      </c>
      <c r="W75" s="44">
        <f t="shared" si="75"/>
        <v>0</v>
      </c>
      <c r="X75" s="45">
        <f t="shared" si="102"/>
        <v>0</v>
      </c>
      <c r="Y75" s="46" t="s">
        <v>0</v>
      </c>
      <c r="Z75" s="39">
        <v>1</v>
      </c>
      <c r="AA75" s="47">
        <f t="shared" si="76"/>
        <v>0</v>
      </c>
      <c r="AB75" s="39">
        <v>1</v>
      </c>
      <c r="AC75" s="47">
        <f t="shared" si="77"/>
        <v>0</v>
      </c>
      <c r="AD75" s="39">
        <v>1</v>
      </c>
      <c r="AE75" s="47">
        <f t="shared" si="78"/>
        <v>0</v>
      </c>
      <c r="AF75" s="188"/>
      <c r="AG75" s="49">
        <f t="shared" si="82"/>
        <v>0</v>
      </c>
      <c r="AH75" s="50">
        <f t="shared" si="83"/>
        <v>0</v>
      </c>
      <c r="AI75" s="188"/>
      <c r="AJ75" s="49">
        <f t="shared" si="84"/>
        <v>0</v>
      </c>
      <c r="AK75" s="50">
        <f t="shared" si="85"/>
        <v>0</v>
      </c>
      <c r="AL75" s="188"/>
      <c r="AM75" s="49">
        <f t="shared" si="86"/>
        <v>0</v>
      </c>
      <c r="AN75" s="50">
        <f t="shared" si="87"/>
        <v>0</v>
      </c>
      <c r="AO75" s="188"/>
      <c r="AP75" s="49">
        <f t="shared" si="88"/>
        <v>0</v>
      </c>
      <c r="AQ75" s="50">
        <f t="shared" si="89"/>
        <v>0</v>
      </c>
      <c r="AR75" s="188"/>
      <c r="AS75" s="49">
        <f t="shared" si="90"/>
        <v>0</v>
      </c>
      <c r="AT75" s="50">
        <f t="shared" si="91"/>
        <v>0</v>
      </c>
      <c r="AU75" s="188"/>
      <c r="AV75" s="49">
        <f t="shared" si="92"/>
        <v>0</v>
      </c>
      <c r="AW75" s="50">
        <f t="shared" si="93"/>
        <v>0</v>
      </c>
      <c r="AX75" s="188"/>
      <c r="AY75" s="49">
        <f t="shared" si="94"/>
        <v>0</v>
      </c>
      <c r="AZ75" s="50">
        <f t="shared" si="95"/>
        <v>0</v>
      </c>
      <c r="BA75" s="51">
        <f t="shared" si="79"/>
        <v>0</v>
      </c>
    </row>
    <row r="76" spans="1:53" hidden="1">
      <c r="A76" s="32"/>
      <c r="B76" s="61"/>
      <c r="C76" s="33"/>
      <c r="D76" s="34"/>
      <c r="E76" s="35"/>
      <c r="F76" s="36"/>
      <c r="G76" s="73"/>
      <c r="H76" s="72"/>
      <c r="I76" s="74">
        <f>IF(H76=Tablas!$B$5,Tablas!$C$5,VLOOKUP(H76,Tablas!$B$5:$D$40,2,FALSE))</f>
        <v>1</v>
      </c>
      <c r="J76" s="71">
        <f>IF(I76=0,"",VLOOKUP(I76,Tablas!$C$5:$D$40,2,FALSE))</f>
        <v>0</v>
      </c>
      <c r="K76" s="37" t="str">
        <f t="shared" si="96"/>
        <v>0</v>
      </c>
      <c r="L76" s="38">
        <f t="shared" si="97"/>
        <v>0</v>
      </c>
      <c r="M76" s="38">
        <f t="shared" si="98"/>
        <v>0</v>
      </c>
      <c r="N76" s="38">
        <f t="shared" si="99"/>
        <v>0</v>
      </c>
      <c r="O76" s="38">
        <f t="shared" si="100"/>
        <v>0</v>
      </c>
      <c r="P76" s="38">
        <f t="shared" si="101"/>
        <v>0</v>
      </c>
      <c r="Q76" s="39">
        <v>1</v>
      </c>
      <c r="R76" s="40">
        <f t="shared" si="80"/>
        <v>0</v>
      </c>
      <c r="S76" s="39">
        <v>1</v>
      </c>
      <c r="T76" s="41">
        <f t="shared" si="81"/>
        <v>0</v>
      </c>
      <c r="U76" s="42">
        <f t="shared" si="73"/>
        <v>0</v>
      </c>
      <c r="V76" s="43">
        <f t="shared" si="74"/>
        <v>0</v>
      </c>
      <c r="W76" s="44">
        <f t="shared" si="75"/>
        <v>0</v>
      </c>
      <c r="X76" s="45">
        <f t="shared" si="102"/>
        <v>0</v>
      </c>
      <c r="Y76" s="46" t="s">
        <v>0</v>
      </c>
      <c r="Z76" s="39">
        <v>1</v>
      </c>
      <c r="AA76" s="47">
        <f t="shared" si="76"/>
        <v>0</v>
      </c>
      <c r="AB76" s="39">
        <v>1</v>
      </c>
      <c r="AC76" s="47">
        <f t="shared" si="77"/>
        <v>0</v>
      </c>
      <c r="AD76" s="39">
        <v>1</v>
      </c>
      <c r="AE76" s="47">
        <f t="shared" si="78"/>
        <v>0</v>
      </c>
      <c r="AF76" s="188"/>
      <c r="AG76" s="49">
        <f t="shared" si="82"/>
        <v>0</v>
      </c>
      <c r="AH76" s="50">
        <f t="shared" si="83"/>
        <v>0</v>
      </c>
      <c r="AI76" s="188"/>
      <c r="AJ76" s="49">
        <f t="shared" si="84"/>
        <v>0</v>
      </c>
      <c r="AK76" s="50">
        <f t="shared" si="85"/>
        <v>0</v>
      </c>
      <c r="AL76" s="188"/>
      <c r="AM76" s="49">
        <f t="shared" si="86"/>
        <v>0</v>
      </c>
      <c r="AN76" s="50">
        <f t="shared" si="87"/>
        <v>0</v>
      </c>
      <c r="AO76" s="188"/>
      <c r="AP76" s="49">
        <f t="shared" si="88"/>
        <v>0</v>
      </c>
      <c r="AQ76" s="50">
        <f t="shared" si="89"/>
        <v>0</v>
      </c>
      <c r="AR76" s="188"/>
      <c r="AS76" s="49">
        <f t="shared" si="90"/>
        <v>0</v>
      </c>
      <c r="AT76" s="50">
        <f t="shared" si="91"/>
        <v>0</v>
      </c>
      <c r="AU76" s="188"/>
      <c r="AV76" s="49">
        <f t="shared" si="92"/>
        <v>0</v>
      </c>
      <c r="AW76" s="50">
        <f t="shared" si="93"/>
        <v>0</v>
      </c>
      <c r="AX76" s="188"/>
      <c r="AY76" s="49">
        <f t="shared" si="94"/>
        <v>0</v>
      </c>
      <c r="AZ76" s="50">
        <f t="shared" si="95"/>
        <v>0</v>
      </c>
      <c r="BA76" s="51">
        <f t="shared" si="79"/>
        <v>0</v>
      </c>
    </row>
    <row r="77" spans="1:53" hidden="1">
      <c r="A77" s="32"/>
      <c r="B77" s="61"/>
      <c r="C77" s="33"/>
      <c r="D77" s="34"/>
      <c r="E77" s="35"/>
      <c r="F77" s="36"/>
      <c r="G77" s="73"/>
      <c r="H77" s="72"/>
      <c r="I77" s="74">
        <f>IF(H77=Tablas!$B$5,Tablas!$C$5,VLOOKUP(H77,Tablas!$B$5:$D$40,2,FALSE))</f>
        <v>1</v>
      </c>
      <c r="J77" s="71">
        <f>IF(I77=0,"",VLOOKUP(I77,Tablas!$C$5:$D$40,2,FALSE))</f>
        <v>0</v>
      </c>
      <c r="K77" s="37" t="str">
        <f t="shared" si="96"/>
        <v>0</v>
      </c>
      <c r="L77" s="38">
        <f t="shared" si="97"/>
        <v>0</v>
      </c>
      <c r="M77" s="38">
        <f t="shared" si="98"/>
        <v>0</v>
      </c>
      <c r="N77" s="38">
        <f t="shared" si="99"/>
        <v>0</v>
      </c>
      <c r="O77" s="38">
        <f t="shared" si="100"/>
        <v>0</v>
      </c>
      <c r="P77" s="38">
        <f t="shared" si="101"/>
        <v>0</v>
      </c>
      <c r="Q77" s="39">
        <v>1</v>
      </c>
      <c r="R77" s="40">
        <f t="shared" si="80"/>
        <v>0</v>
      </c>
      <c r="S77" s="39">
        <v>1</v>
      </c>
      <c r="T77" s="41">
        <f t="shared" si="81"/>
        <v>0</v>
      </c>
      <c r="U77" s="42">
        <f t="shared" si="73"/>
        <v>0</v>
      </c>
      <c r="V77" s="43">
        <f t="shared" si="74"/>
        <v>0</v>
      </c>
      <c r="W77" s="44">
        <f t="shared" si="75"/>
        <v>0</v>
      </c>
      <c r="X77" s="45">
        <f t="shared" si="102"/>
        <v>0</v>
      </c>
      <c r="Y77" s="46" t="s">
        <v>0</v>
      </c>
      <c r="Z77" s="39">
        <v>1</v>
      </c>
      <c r="AA77" s="47">
        <f t="shared" si="76"/>
        <v>0</v>
      </c>
      <c r="AB77" s="39">
        <v>1</v>
      </c>
      <c r="AC77" s="47">
        <f t="shared" si="77"/>
        <v>0</v>
      </c>
      <c r="AD77" s="39">
        <v>1</v>
      </c>
      <c r="AE77" s="47">
        <f t="shared" si="78"/>
        <v>0</v>
      </c>
      <c r="AF77" s="188"/>
      <c r="AG77" s="49">
        <f t="shared" si="82"/>
        <v>0</v>
      </c>
      <c r="AH77" s="50">
        <f t="shared" si="83"/>
        <v>0</v>
      </c>
      <c r="AI77" s="188"/>
      <c r="AJ77" s="49">
        <f t="shared" si="84"/>
        <v>0</v>
      </c>
      <c r="AK77" s="50">
        <f t="shared" si="85"/>
        <v>0</v>
      </c>
      <c r="AL77" s="188"/>
      <c r="AM77" s="49">
        <f t="shared" si="86"/>
        <v>0</v>
      </c>
      <c r="AN77" s="50">
        <f t="shared" si="87"/>
        <v>0</v>
      </c>
      <c r="AO77" s="188"/>
      <c r="AP77" s="49">
        <f t="shared" si="88"/>
        <v>0</v>
      </c>
      <c r="AQ77" s="50">
        <f t="shared" si="89"/>
        <v>0</v>
      </c>
      <c r="AR77" s="188"/>
      <c r="AS77" s="49">
        <f t="shared" si="90"/>
        <v>0</v>
      </c>
      <c r="AT77" s="50">
        <f t="shared" si="91"/>
        <v>0</v>
      </c>
      <c r="AU77" s="188"/>
      <c r="AV77" s="49">
        <f t="shared" si="92"/>
        <v>0</v>
      </c>
      <c r="AW77" s="50">
        <f t="shared" si="93"/>
        <v>0</v>
      </c>
      <c r="AX77" s="188"/>
      <c r="AY77" s="49">
        <f t="shared" si="94"/>
        <v>0</v>
      </c>
      <c r="AZ77" s="50">
        <f t="shared" si="95"/>
        <v>0</v>
      </c>
      <c r="BA77" s="51">
        <f t="shared" si="79"/>
        <v>0</v>
      </c>
    </row>
    <row r="78" spans="1:53" hidden="1">
      <c r="A78" s="32"/>
      <c r="B78" s="61"/>
      <c r="C78" s="33"/>
      <c r="D78" s="34"/>
      <c r="E78" s="35"/>
      <c r="F78" s="36"/>
      <c r="G78" s="73"/>
      <c r="H78" s="72"/>
      <c r="I78" s="74">
        <f>IF(H78=Tablas!$B$5,Tablas!$C$5,VLOOKUP(H78,Tablas!$B$5:$D$40,2,FALSE))</f>
        <v>1</v>
      </c>
      <c r="J78" s="71">
        <f>IF(I78=0,"",VLOOKUP(I78,Tablas!$C$5:$D$40,2,FALSE))</f>
        <v>0</v>
      </c>
      <c r="K78" s="37" t="str">
        <f t="shared" si="96"/>
        <v>0</v>
      </c>
      <c r="L78" s="38">
        <f t="shared" si="97"/>
        <v>0</v>
      </c>
      <c r="M78" s="38">
        <f t="shared" si="98"/>
        <v>0</v>
      </c>
      <c r="N78" s="38">
        <f t="shared" si="99"/>
        <v>0</v>
      </c>
      <c r="O78" s="38">
        <f t="shared" si="100"/>
        <v>0</v>
      </c>
      <c r="P78" s="38">
        <f t="shared" si="101"/>
        <v>0</v>
      </c>
      <c r="Q78" s="39">
        <v>1</v>
      </c>
      <c r="R78" s="40">
        <f t="shared" si="80"/>
        <v>0</v>
      </c>
      <c r="S78" s="39">
        <v>1</v>
      </c>
      <c r="T78" s="41">
        <f t="shared" si="81"/>
        <v>0</v>
      </c>
      <c r="U78" s="42">
        <f t="shared" si="73"/>
        <v>0</v>
      </c>
      <c r="V78" s="43">
        <f t="shared" si="74"/>
        <v>0</v>
      </c>
      <c r="W78" s="44">
        <f t="shared" si="75"/>
        <v>0</v>
      </c>
      <c r="X78" s="45">
        <f t="shared" si="102"/>
        <v>0</v>
      </c>
      <c r="Y78" s="46" t="s">
        <v>0</v>
      </c>
      <c r="Z78" s="39">
        <v>1</v>
      </c>
      <c r="AA78" s="47">
        <f t="shared" si="76"/>
        <v>0</v>
      </c>
      <c r="AB78" s="39">
        <v>1</v>
      </c>
      <c r="AC78" s="47">
        <f t="shared" si="77"/>
        <v>0</v>
      </c>
      <c r="AD78" s="39">
        <v>1</v>
      </c>
      <c r="AE78" s="47">
        <f t="shared" si="78"/>
        <v>0</v>
      </c>
      <c r="AF78" s="188"/>
      <c r="AG78" s="49">
        <f t="shared" si="82"/>
        <v>0</v>
      </c>
      <c r="AH78" s="50">
        <f t="shared" si="83"/>
        <v>0</v>
      </c>
      <c r="AI78" s="188"/>
      <c r="AJ78" s="49">
        <f t="shared" si="84"/>
        <v>0</v>
      </c>
      <c r="AK78" s="50">
        <f t="shared" si="85"/>
        <v>0</v>
      </c>
      <c r="AL78" s="188"/>
      <c r="AM78" s="49">
        <f t="shared" si="86"/>
        <v>0</v>
      </c>
      <c r="AN78" s="50">
        <f t="shared" si="87"/>
        <v>0</v>
      </c>
      <c r="AO78" s="188"/>
      <c r="AP78" s="49">
        <f t="shared" si="88"/>
        <v>0</v>
      </c>
      <c r="AQ78" s="50">
        <f t="shared" si="89"/>
        <v>0</v>
      </c>
      <c r="AR78" s="188"/>
      <c r="AS78" s="49">
        <f t="shared" si="90"/>
        <v>0</v>
      </c>
      <c r="AT78" s="50">
        <f t="shared" si="91"/>
        <v>0</v>
      </c>
      <c r="AU78" s="188"/>
      <c r="AV78" s="49">
        <f t="shared" si="92"/>
        <v>0</v>
      </c>
      <c r="AW78" s="50">
        <f t="shared" si="93"/>
        <v>0</v>
      </c>
      <c r="AX78" s="188"/>
      <c r="AY78" s="49">
        <f t="shared" si="94"/>
        <v>0</v>
      </c>
      <c r="AZ78" s="50">
        <f t="shared" si="95"/>
        <v>0</v>
      </c>
      <c r="BA78" s="51">
        <f t="shared" si="79"/>
        <v>0</v>
      </c>
    </row>
    <row r="79" spans="1:53" hidden="1">
      <c r="A79" s="32"/>
      <c r="B79" s="61"/>
      <c r="C79" s="33"/>
      <c r="D79" s="34"/>
      <c r="E79" s="35"/>
      <c r="F79" s="36"/>
      <c r="G79" s="73"/>
      <c r="H79" s="72"/>
      <c r="I79" s="74">
        <f>IF(H79=Tablas!$B$5,Tablas!$C$5,VLOOKUP(H79,Tablas!$B$5:$D$40,2,FALSE))</f>
        <v>1</v>
      </c>
      <c r="J79" s="71">
        <f>IF(I79=0,"",VLOOKUP(I79,Tablas!$C$5:$D$40,2,FALSE))</f>
        <v>0</v>
      </c>
      <c r="K79" s="37" t="str">
        <f t="shared" si="96"/>
        <v>0</v>
      </c>
      <c r="L79" s="38">
        <f t="shared" si="97"/>
        <v>0</v>
      </c>
      <c r="M79" s="38">
        <f t="shared" si="98"/>
        <v>0</v>
      </c>
      <c r="N79" s="38">
        <f t="shared" si="99"/>
        <v>0</v>
      </c>
      <c r="O79" s="38">
        <f t="shared" si="100"/>
        <v>0</v>
      </c>
      <c r="P79" s="38">
        <f t="shared" si="101"/>
        <v>0</v>
      </c>
      <c r="Q79" s="39">
        <v>1</v>
      </c>
      <c r="R79" s="40">
        <f t="shared" si="80"/>
        <v>0</v>
      </c>
      <c r="S79" s="39">
        <v>1</v>
      </c>
      <c r="T79" s="41">
        <f t="shared" si="81"/>
        <v>0</v>
      </c>
      <c r="U79" s="42">
        <f t="shared" si="73"/>
        <v>0</v>
      </c>
      <c r="V79" s="43">
        <f t="shared" si="74"/>
        <v>0</v>
      </c>
      <c r="W79" s="44">
        <f t="shared" si="75"/>
        <v>0</v>
      </c>
      <c r="X79" s="45">
        <f t="shared" si="102"/>
        <v>0</v>
      </c>
      <c r="Y79" s="46" t="s">
        <v>0</v>
      </c>
      <c r="Z79" s="39">
        <v>1</v>
      </c>
      <c r="AA79" s="47">
        <f t="shared" si="76"/>
        <v>0</v>
      </c>
      <c r="AB79" s="39">
        <v>1</v>
      </c>
      <c r="AC79" s="47">
        <f t="shared" si="77"/>
        <v>0</v>
      </c>
      <c r="AD79" s="39">
        <v>1</v>
      </c>
      <c r="AE79" s="47">
        <f t="shared" si="78"/>
        <v>0</v>
      </c>
      <c r="AF79" s="188"/>
      <c r="AG79" s="49">
        <f t="shared" si="82"/>
        <v>0</v>
      </c>
      <c r="AH79" s="50">
        <f t="shared" si="83"/>
        <v>0</v>
      </c>
      <c r="AI79" s="188"/>
      <c r="AJ79" s="49">
        <f t="shared" si="84"/>
        <v>0</v>
      </c>
      <c r="AK79" s="50">
        <f t="shared" si="85"/>
        <v>0</v>
      </c>
      <c r="AL79" s="188"/>
      <c r="AM79" s="49">
        <f t="shared" si="86"/>
        <v>0</v>
      </c>
      <c r="AN79" s="50">
        <f t="shared" si="87"/>
        <v>0</v>
      </c>
      <c r="AO79" s="188"/>
      <c r="AP79" s="49">
        <f t="shared" si="88"/>
        <v>0</v>
      </c>
      <c r="AQ79" s="50">
        <f t="shared" si="89"/>
        <v>0</v>
      </c>
      <c r="AR79" s="188"/>
      <c r="AS79" s="49">
        <f t="shared" si="90"/>
        <v>0</v>
      </c>
      <c r="AT79" s="50">
        <f t="shared" si="91"/>
        <v>0</v>
      </c>
      <c r="AU79" s="188"/>
      <c r="AV79" s="49">
        <f t="shared" si="92"/>
        <v>0</v>
      </c>
      <c r="AW79" s="50">
        <f t="shared" si="93"/>
        <v>0</v>
      </c>
      <c r="AX79" s="188"/>
      <c r="AY79" s="49">
        <f t="shared" si="94"/>
        <v>0</v>
      </c>
      <c r="AZ79" s="50">
        <f t="shared" si="95"/>
        <v>0</v>
      </c>
      <c r="BA79" s="51">
        <f t="shared" si="79"/>
        <v>0</v>
      </c>
    </row>
    <row r="80" spans="1:53" hidden="1">
      <c r="A80" s="32"/>
      <c r="B80" s="61"/>
      <c r="C80" s="33"/>
      <c r="D80" s="34"/>
      <c r="E80" s="35"/>
      <c r="F80" s="36"/>
      <c r="G80" s="73"/>
      <c r="H80" s="72"/>
      <c r="I80" s="74">
        <f>IF(H80=Tablas!$B$5,Tablas!$C$5,VLOOKUP(H80,Tablas!$B$5:$D$40,2,FALSE))</f>
        <v>1</v>
      </c>
      <c r="J80" s="71">
        <f>IF(I80=0,"",VLOOKUP(I80,Tablas!$C$5:$D$40,2,FALSE))</f>
        <v>0</v>
      </c>
      <c r="K80" s="37" t="str">
        <f t="shared" si="96"/>
        <v>0</v>
      </c>
      <c r="L80" s="38">
        <f t="shared" si="97"/>
        <v>0</v>
      </c>
      <c r="M80" s="38">
        <f t="shared" si="98"/>
        <v>0</v>
      </c>
      <c r="N80" s="38">
        <f t="shared" si="99"/>
        <v>0</v>
      </c>
      <c r="O80" s="38">
        <f t="shared" si="100"/>
        <v>0</v>
      </c>
      <c r="P80" s="38">
        <f t="shared" si="101"/>
        <v>0</v>
      </c>
      <c r="Q80" s="39">
        <v>1</v>
      </c>
      <c r="R80" s="40">
        <f t="shared" si="80"/>
        <v>0</v>
      </c>
      <c r="S80" s="39">
        <v>1</v>
      </c>
      <c r="T80" s="41">
        <f t="shared" si="81"/>
        <v>0</v>
      </c>
      <c r="U80" s="42">
        <f t="shared" si="73"/>
        <v>0</v>
      </c>
      <c r="V80" s="43">
        <f t="shared" si="74"/>
        <v>0</v>
      </c>
      <c r="W80" s="44">
        <f t="shared" si="75"/>
        <v>0</v>
      </c>
      <c r="X80" s="45">
        <f t="shared" si="102"/>
        <v>0</v>
      </c>
      <c r="Y80" s="46" t="s">
        <v>0</v>
      </c>
      <c r="Z80" s="39">
        <v>1</v>
      </c>
      <c r="AA80" s="47">
        <f t="shared" si="76"/>
        <v>0</v>
      </c>
      <c r="AB80" s="39">
        <v>1</v>
      </c>
      <c r="AC80" s="47">
        <f t="shared" si="77"/>
        <v>0</v>
      </c>
      <c r="AD80" s="39">
        <v>1</v>
      </c>
      <c r="AE80" s="47">
        <f t="shared" si="78"/>
        <v>0</v>
      </c>
      <c r="AF80" s="188"/>
      <c r="AG80" s="49">
        <f t="shared" si="82"/>
        <v>0</v>
      </c>
      <c r="AH80" s="50">
        <f t="shared" si="83"/>
        <v>0</v>
      </c>
      <c r="AI80" s="188"/>
      <c r="AJ80" s="49">
        <f t="shared" si="84"/>
        <v>0</v>
      </c>
      <c r="AK80" s="50">
        <f t="shared" si="85"/>
        <v>0</v>
      </c>
      <c r="AL80" s="188"/>
      <c r="AM80" s="49">
        <f t="shared" si="86"/>
        <v>0</v>
      </c>
      <c r="AN80" s="50">
        <f t="shared" si="87"/>
        <v>0</v>
      </c>
      <c r="AO80" s="188"/>
      <c r="AP80" s="49">
        <f t="shared" si="88"/>
        <v>0</v>
      </c>
      <c r="AQ80" s="50">
        <f t="shared" si="89"/>
        <v>0</v>
      </c>
      <c r="AR80" s="188"/>
      <c r="AS80" s="49">
        <f t="shared" si="90"/>
        <v>0</v>
      </c>
      <c r="AT80" s="50">
        <f t="shared" si="91"/>
        <v>0</v>
      </c>
      <c r="AU80" s="188"/>
      <c r="AV80" s="49">
        <f t="shared" si="92"/>
        <v>0</v>
      </c>
      <c r="AW80" s="50">
        <f t="shared" si="93"/>
        <v>0</v>
      </c>
      <c r="AX80" s="188"/>
      <c r="AY80" s="49">
        <f t="shared" si="94"/>
        <v>0</v>
      </c>
      <c r="AZ80" s="50">
        <f t="shared" si="95"/>
        <v>0</v>
      </c>
      <c r="BA80" s="51">
        <f t="shared" si="79"/>
        <v>0</v>
      </c>
    </row>
    <row r="81" spans="1:53" hidden="1">
      <c r="A81" s="32"/>
      <c r="B81" s="61"/>
      <c r="C81" s="33"/>
      <c r="D81" s="34"/>
      <c r="E81" s="35"/>
      <c r="F81" s="36"/>
      <c r="G81" s="73"/>
      <c r="H81" s="72"/>
      <c r="I81" s="74">
        <f>IF(H81=Tablas!$B$5,Tablas!$C$5,VLOOKUP(H81,Tablas!$B$5:$D$40,2,FALSE))</f>
        <v>1</v>
      </c>
      <c r="J81" s="71">
        <f>IF(I81=0,"",VLOOKUP(I81,Tablas!$C$5:$D$40,2,FALSE))</f>
        <v>0</v>
      </c>
      <c r="K81" s="37" t="str">
        <f t="shared" si="96"/>
        <v>0</v>
      </c>
      <c r="L81" s="38">
        <f t="shared" si="97"/>
        <v>0</v>
      </c>
      <c r="M81" s="38">
        <f t="shared" si="98"/>
        <v>0</v>
      </c>
      <c r="N81" s="38">
        <f t="shared" si="99"/>
        <v>0</v>
      </c>
      <c r="O81" s="38">
        <f t="shared" si="100"/>
        <v>0</v>
      </c>
      <c r="P81" s="38">
        <f t="shared" si="101"/>
        <v>0</v>
      </c>
      <c r="Q81" s="39">
        <v>1</v>
      </c>
      <c r="R81" s="40">
        <f t="shared" si="80"/>
        <v>0</v>
      </c>
      <c r="S81" s="39">
        <v>1</v>
      </c>
      <c r="T81" s="41">
        <f t="shared" si="81"/>
        <v>0</v>
      </c>
      <c r="U81" s="42">
        <f t="shared" si="73"/>
        <v>0</v>
      </c>
      <c r="V81" s="43">
        <f t="shared" si="74"/>
        <v>0</v>
      </c>
      <c r="W81" s="44">
        <f t="shared" si="75"/>
        <v>0</v>
      </c>
      <c r="X81" s="45">
        <f t="shared" si="102"/>
        <v>0</v>
      </c>
      <c r="Y81" s="46" t="s">
        <v>0</v>
      </c>
      <c r="Z81" s="39">
        <v>1</v>
      </c>
      <c r="AA81" s="47">
        <f t="shared" si="76"/>
        <v>0</v>
      </c>
      <c r="AB81" s="39">
        <v>1</v>
      </c>
      <c r="AC81" s="47">
        <f t="shared" si="77"/>
        <v>0</v>
      </c>
      <c r="AD81" s="39">
        <v>1</v>
      </c>
      <c r="AE81" s="47">
        <f t="shared" si="78"/>
        <v>0</v>
      </c>
      <c r="AF81" s="188"/>
      <c r="AG81" s="49">
        <f t="shared" si="82"/>
        <v>0</v>
      </c>
      <c r="AH81" s="50">
        <f t="shared" si="83"/>
        <v>0</v>
      </c>
      <c r="AI81" s="188"/>
      <c r="AJ81" s="49">
        <f t="shared" si="84"/>
        <v>0</v>
      </c>
      <c r="AK81" s="50">
        <f t="shared" si="85"/>
        <v>0</v>
      </c>
      <c r="AL81" s="188"/>
      <c r="AM81" s="49">
        <f t="shared" si="86"/>
        <v>0</v>
      </c>
      <c r="AN81" s="50">
        <f t="shared" si="87"/>
        <v>0</v>
      </c>
      <c r="AO81" s="188"/>
      <c r="AP81" s="49">
        <f t="shared" si="88"/>
        <v>0</v>
      </c>
      <c r="AQ81" s="50">
        <f t="shared" si="89"/>
        <v>0</v>
      </c>
      <c r="AR81" s="188"/>
      <c r="AS81" s="49">
        <f t="shared" si="90"/>
        <v>0</v>
      </c>
      <c r="AT81" s="50">
        <f t="shared" si="91"/>
        <v>0</v>
      </c>
      <c r="AU81" s="188"/>
      <c r="AV81" s="49">
        <f t="shared" si="92"/>
        <v>0</v>
      </c>
      <c r="AW81" s="50">
        <f t="shared" si="93"/>
        <v>0</v>
      </c>
      <c r="AX81" s="188"/>
      <c r="AY81" s="49">
        <f t="shared" si="94"/>
        <v>0</v>
      </c>
      <c r="AZ81" s="50">
        <f t="shared" si="95"/>
        <v>0</v>
      </c>
      <c r="BA81" s="51">
        <f t="shared" si="79"/>
        <v>0</v>
      </c>
    </row>
    <row r="82" spans="1:53" hidden="1">
      <c r="A82" s="32"/>
      <c r="B82" s="61"/>
      <c r="C82" s="33"/>
      <c r="D82" s="34"/>
      <c r="E82" s="35"/>
      <c r="F82" s="36"/>
      <c r="G82" s="73"/>
      <c r="H82" s="72"/>
      <c r="I82" s="74">
        <f>IF(H82=Tablas!$B$5,Tablas!$C$5,VLOOKUP(H82,Tablas!$B$5:$D$40,2,FALSE))</f>
        <v>1</v>
      </c>
      <c r="J82" s="71">
        <f>IF(I82=0,"",VLOOKUP(I82,Tablas!$C$5:$D$40,2,FALSE))</f>
        <v>0</v>
      </c>
      <c r="K82" s="37" t="str">
        <f t="shared" si="96"/>
        <v>0</v>
      </c>
      <c r="L82" s="38">
        <f t="shared" si="97"/>
        <v>0</v>
      </c>
      <c r="M82" s="38">
        <f t="shared" si="98"/>
        <v>0</v>
      </c>
      <c r="N82" s="38">
        <f t="shared" si="99"/>
        <v>0</v>
      </c>
      <c r="O82" s="38">
        <f t="shared" si="100"/>
        <v>0</v>
      </c>
      <c r="P82" s="38">
        <f t="shared" si="101"/>
        <v>0</v>
      </c>
      <c r="Q82" s="39">
        <v>1</v>
      </c>
      <c r="R82" s="40">
        <f t="shared" si="80"/>
        <v>0</v>
      </c>
      <c r="S82" s="39">
        <v>1</v>
      </c>
      <c r="T82" s="41">
        <f t="shared" si="81"/>
        <v>0</v>
      </c>
      <c r="U82" s="42">
        <f t="shared" si="73"/>
        <v>0</v>
      </c>
      <c r="V82" s="43">
        <f t="shared" si="74"/>
        <v>0</v>
      </c>
      <c r="W82" s="44">
        <f t="shared" si="75"/>
        <v>0</v>
      </c>
      <c r="X82" s="45">
        <f t="shared" si="102"/>
        <v>0</v>
      </c>
      <c r="Y82" s="46" t="s">
        <v>0</v>
      </c>
      <c r="Z82" s="39">
        <v>1</v>
      </c>
      <c r="AA82" s="47">
        <f t="shared" si="76"/>
        <v>0</v>
      </c>
      <c r="AB82" s="39">
        <v>1</v>
      </c>
      <c r="AC82" s="47">
        <f t="shared" si="77"/>
        <v>0</v>
      </c>
      <c r="AD82" s="39">
        <v>1</v>
      </c>
      <c r="AE82" s="47">
        <f t="shared" si="78"/>
        <v>0</v>
      </c>
      <c r="AF82" s="188"/>
      <c r="AG82" s="49">
        <f t="shared" si="82"/>
        <v>0</v>
      </c>
      <c r="AH82" s="50">
        <f t="shared" si="83"/>
        <v>0</v>
      </c>
      <c r="AI82" s="188"/>
      <c r="AJ82" s="49">
        <f t="shared" si="84"/>
        <v>0</v>
      </c>
      <c r="AK82" s="50">
        <f t="shared" si="85"/>
        <v>0</v>
      </c>
      <c r="AL82" s="188"/>
      <c r="AM82" s="49">
        <f t="shared" si="86"/>
        <v>0</v>
      </c>
      <c r="AN82" s="50">
        <f t="shared" si="87"/>
        <v>0</v>
      </c>
      <c r="AO82" s="188"/>
      <c r="AP82" s="49">
        <f t="shared" si="88"/>
        <v>0</v>
      </c>
      <c r="AQ82" s="50">
        <f t="shared" si="89"/>
        <v>0</v>
      </c>
      <c r="AR82" s="188"/>
      <c r="AS82" s="49">
        <f t="shared" si="90"/>
        <v>0</v>
      </c>
      <c r="AT82" s="50">
        <f t="shared" si="91"/>
        <v>0</v>
      </c>
      <c r="AU82" s="188"/>
      <c r="AV82" s="49">
        <f t="shared" si="92"/>
        <v>0</v>
      </c>
      <c r="AW82" s="50">
        <f t="shared" si="93"/>
        <v>0</v>
      </c>
      <c r="AX82" s="188"/>
      <c r="AY82" s="49">
        <f t="shared" si="94"/>
        <v>0</v>
      </c>
      <c r="AZ82" s="50">
        <f t="shared" si="95"/>
        <v>0</v>
      </c>
      <c r="BA82" s="51">
        <f t="shared" si="79"/>
        <v>0</v>
      </c>
    </row>
    <row r="83" spans="1:53" hidden="1">
      <c r="A83" s="32"/>
      <c r="B83" s="61"/>
      <c r="C83" s="33"/>
      <c r="D83" s="34"/>
      <c r="E83" s="35"/>
      <c r="F83" s="36"/>
      <c r="G83" s="73"/>
      <c r="H83" s="72"/>
      <c r="I83" s="74">
        <f>IF(H83=Tablas!$B$5,Tablas!$C$5,VLOOKUP(H83,Tablas!$B$5:$D$40,2,FALSE))</f>
        <v>1</v>
      </c>
      <c r="J83" s="71">
        <f>IF(I83=0,"",VLOOKUP(I83,Tablas!$C$5:$D$40,2,FALSE))</f>
        <v>0</v>
      </c>
      <c r="K83" s="37" t="str">
        <f t="shared" si="96"/>
        <v>0</v>
      </c>
      <c r="L83" s="38">
        <f t="shared" si="97"/>
        <v>0</v>
      </c>
      <c r="M83" s="38">
        <f t="shared" si="98"/>
        <v>0</v>
      </c>
      <c r="N83" s="38">
        <f t="shared" si="99"/>
        <v>0</v>
      </c>
      <c r="O83" s="38">
        <f t="shared" si="100"/>
        <v>0</v>
      </c>
      <c r="P83" s="38">
        <f t="shared" si="101"/>
        <v>0</v>
      </c>
      <c r="Q83" s="39">
        <v>1</v>
      </c>
      <c r="R83" s="40">
        <f t="shared" si="80"/>
        <v>0</v>
      </c>
      <c r="S83" s="39">
        <v>1</v>
      </c>
      <c r="T83" s="41">
        <f t="shared" si="81"/>
        <v>0</v>
      </c>
      <c r="U83" s="42">
        <f t="shared" si="73"/>
        <v>0</v>
      </c>
      <c r="V83" s="43">
        <f t="shared" si="74"/>
        <v>0</v>
      </c>
      <c r="W83" s="44">
        <f t="shared" si="75"/>
        <v>0</v>
      </c>
      <c r="X83" s="45">
        <f t="shared" si="102"/>
        <v>0</v>
      </c>
      <c r="Y83" s="46" t="s">
        <v>0</v>
      </c>
      <c r="Z83" s="39">
        <v>1</v>
      </c>
      <c r="AA83" s="47">
        <f t="shared" si="76"/>
        <v>0</v>
      </c>
      <c r="AB83" s="39">
        <v>1</v>
      </c>
      <c r="AC83" s="47">
        <f t="shared" si="77"/>
        <v>0</v>
      </c>
      <c r="AD83" s="39">
        <v>1</v>
      </c>
      <c r="AE83" s="47">
        <f t="shared" si="78"/>
        <v>0</v>
      </c>
      <c r="AF83" s="188"/>
      <c r="AG83" s="49">
        <f t="shared" si="82"/>
        <v>0</v>
      </c>
      <c r="AH83" s="50">
        <f t="shared" si="83"/>
        <v>0</v>
      </c>
      <c r="AI83" s="188"/>
      <c r="AJ83" s="49">
        <f t="shared" si="84"/>
        <v>0</v>
      </c>
      <c r="AK83" s="50">
        <f t="shared" si="85"/>
        <v>0</v>
      </c>
      <c r="AL83" s="188"/>
      <c r="AM83" s="49">
        <f t="shared" si="86"/>
        <v>0</v>
      </c>
      <c r="AN83" s="50">
        <f t="shared" si="87"/>
        <v>0</v>
      </c>
      <c r="AO83" s="188"/>
      <c r="AP83" s="49">
        <f t="shared" si="88"/>
        <v>0</v>
      </c>
      <c r="AQ83" s="50">
        <f t="shared" si="89"/>
        <v>0</v>
      </c>
      <c r="AR83" s="188"/>
      <c r="AS83" s="49">
        <f t="shared" si="90"/>
        <v>0</v>
      </c>
      <c r="AT83" s="50">
        <f t="shared" si="91"/>
        <v>0</v>
      </c>
      <c r="AU83" s="188"/>
      <c r="AV83" s="49">
        <f t="shared" si="92"/>
        <v>0</v>
      </c>
      <c r="AW83" s="50">
        <f t="shared" si="93"/>
        <v>0</v>
      </c>
      <c r="AX83" s="188"/>
      <c r="AY83" s="49">
        <f t="shared" si="94"/>
        <v>0</v>
      </c>
      <c r="AZ83" s="50">
        <f t="shared" si="95"/>
        <v>0</v>
      </c>
      <c r="BA83" s="51">
        <f t="shared" si="79"/>
        <v>0</v>
      </c>
    </row>
    <row r="84" spans="1:53" hidden="1">
      <c r="A84" s="32"/>
      <c r="B84" s="61"/>
      <c r="C84" s="33"/>
      <c r="D84" s="34"/>
      <c r="E84" s="35"/>
      <c r="F84" s="36"/>
      <c r="G84" s="73"/>
      <c r="H84" s="72"/>
      <c r="I84" s="74">
        <f>IF(H84=Tablas!$B$5,Tablas!$C$5,VLOOKUP(H84,Tablas!$B$5:$D$40,2,FALSE))</f>
        <v>1</v>
      </c>
      <c r="J84" s="71">
        <f>IF(I84=0,"",VLOOKUP(I84,Tablas!$C$5:$D$40,2,FALSE))</f>
        <v>0</v>
      </c>
      <c r="K84" s="37" t="str">
        <f t="shared" si="96"/>
        <v>0</v>
      </c>
      <c r="L84" s="38">
        <f t="shared" si="97"/>
        <v>0</v>
      </c>
      <c r="M84" s="38">
        <f t="shared" si="98"/>
        <v>0</v>
      </c>
      <c r="N84" s="38">
        <f t="shared" si="99"/>
        <v>0</v>
      </c>
      <c r="O84" s="38">
        <f t="shared" si="100"/>
        <v>0</v>
      </c>
      <c r="P84" s="38">
        <f t="shared" si="101"/>
        <v>0</v>
      </c>
      <c r="Q84" s="39">
        <v>1</v>
      </c>
      <c r="R84" s="40">
        <f t="shared" si="80"/>
        <v>0</v>
      </c>
      <c r="S84" s="39">
        <v>1</v>
      </c>
      <c r="T84" s="41">
        <f t="shared" si="81"/>
        <v>0</v>
      </c>
      <c r="U84" s="42">
        <f t="shared" si="73"/>
        <v>0</v>
      </c>
      <c r="V84" s="43">
        <f t="shared" si="74"/>
        <v>0</v>
      </c>
      <c r="W84" s="44">
        <f t="shared" si="75"/>
        <v>0</v>
      </c>
      <c r="X84" s="45">
        <f t="shared" si="102"/>
        <v>0</v>
      </c>
      <c r="Y84" s="46" t="s">
        <v>0</v>
      </c>
      <c r="Z84" s="39">
        <v>1</v>
      </c>
      <c r="AA84" s="47">
        <f t="shared" si="76"/>
        <v>0</v>
      </c>
      <c r="AB84" s="39">
        <v>1</v>
      </c>
      <c r="AC84" s="47">
        <f t="shared" si="77"/>
        <v>0</v>
      </c>
      <c r="AD84" s="39">
        <v>1</v>
      </c>
      <c r="AE84" s="47">
        <f t="shared" si="78"/>
        <v>0</v>
      </c>
      <c r="AF84" s="188"/>
      <c r="AG84" s="49">
        <f t="shared" si="82"/>
        <v>0</v>
      </c>
      <c r="AH84" s="50">
        <f t="shared" si="83"/>
        <v>0</v>
      </c>
      <c r="AI84" s="188"/>
      <c r="AJ84" s="49">
        <f t="shared" si="84"/>
        <v>0</v>
      </c>
      <c r="AK84" s="50">
        <f t="shared" si="85"/>
        <v>0</v>
      </c>
      <c r="AL84" s="188"/>
      <c r="AM84" s="49">
        <f t="shared" si="86"/>
        <v>0</v>
      </c>
      <c r="AN84" s="50">
        <f t="shared" si="87"/>
        <v>0</v>
      </c>
      <c r="AO84" s="188"/>
      <c r="AP84" s="49">
        <f t="shared" si="88"/>
        <v>0</v>
      </c>
      <c r="AQ84" s="50">
        <f t="shared" si="89"/>
        <v>0</v>
      </c>
      <c r="AR84" s="188"/>
      <c r="AS84" s="49">
        <f t="shared" si="90"/>
        <v>0</v>
      </c>
      <c r="AT84" s="50">
        <f t="shared" si="91"/>
        <v>0</v>
      </c>
      <c r="AU84" s="188"/>
      <c r="AV84" s="49">
        <f t="shared" si="92"/>
        <v>0</v>
      </c>
      <c r="AW84" s="50">
        <f t="shared" si="93"/>
        <v>0</v>
      </c>
      <c r="AX84" s="188"/>
      <c r="AY84" s="49">
        <f t="shared" si="94"/>
        <v>0</v>
      </c>
      <c r="AZ84" s="50">
        <f t="shared" si="95"/>
        <v>0</v>
      </c>
      <c r="BA84" s="51">
        <f t="shared" si="79"/>
        <v>0</v>
      </c>
    </row>
    <row r="85" spans="1:53" hidden="1">
      <c r="A85" s="32"/>
      <c r="B85" s="61"/>
      <c r="C85" s="33"/>
      <c r="D85" s="34"/>
      <c r="E85" s="35"/>
      <c r="F85" s="36"/>
      <c r="G85" s="73"/>
      <c r="H85" s="72"/>
      <c r="I85" s="74">
        <f>IF(H85=Tablas!$B$5,Tablas!$C$5,VLOOKUP(H85,Tablas!$B$5:$D$40,2,FALSE))</f>
        <v>1</v>
      </c>
      <c r="J85" s="71">
        <f>IF(I85=0,"",VLOOKUP(I85,Tablas!$C$5:$D$40,2,FALSE))</f>
        <v>0</v>
      </c>
      <c r="K85" s="37" t="str">
        <f t="shared" si="96"/>
        <v>0</v>
      </c>
      <c r="L85" s="38">
        <f t="shared" si="97"/>
        <v>0</v>
      </c>
      <c r="M85" s="38">
        <f t="shared" si="98"/>
        <v>0</v>
      </c>
      <c r="N85" s="38">
        <f t="shared" si="99"/>
        <v>0</v>
      </c>
      <c r="O85" s="38">
        <f t="shared" si="100"/>
        <v>0</v>
      </c>
      <c r="P85" s="38">
        <f t="shared" si="101"/>
        <v>0</v>
      </c>
      <c r="Q85" s="39">
        <v>1</v>
      </c>
      <c r="R85" s="40">
        <f t="shared" si="80"/>
        <v>0</v>
      </c>
      <c r="S85" s="39">
        <v>1</v>
      </c>
      <c r="T85" s="41">
        <f t="shared" si="81"/>
        <v>0</v>
      </c>
      <c r="U85" s="42">
        <f t="shared" si="73"/>
        <v>0</v>
      </c>
      <c r="V85" s="43">
        <f t="shared" si="74"/>
        <v>0</v>
      </c>
      <c r="W85" s="44">
        <f t="shared" si="75"/>
        <v>0</v>
      </c>
      <c r="X85" s="45">
        <f t="shared" si="102"/>
        <v>0</v>
      </c>
      <c r="Y85" s="46" t="s">
        <v>0</v>
      </c>
      <c r="Z85" s="39">
        <v>1</v>
      </c>
      <c r="AA85" s="47">
        <f t="shared" si="76"/>
        <v>0</v>
      </c>
      <c r="AB85" s="39">
        <v>1</v>
      </c>
      <c r="AC85" s="47">
        <f t="shared" si="77"/>
        <v>0</v>
      </c>
      <c r="AD85" s="39">
        <v>1</v>
      </c>
      <c r="AE85" s="47">
        <f t="shared" si="78"/>
        <v>0</v>
      </c>
      <c r="AF85" s="188"/>
      <c r="AG85" s="49">
        <f t="shared" si="82"/>
        <v>0</v>
      </c>
      <c r="AH85" s="50">
        <f t="shared" si="83"/>
        <v>0</v>
      </c>
      <c r="AI85" s="188"/>
      <c r="AJ85" s="49">
        <f t="shared" si="84"/>
        <v>0</v>
      </c>
      <c r="AK85" s="50">
        <f t="shared" si="85"/>
        <v>0</v>
      </c>
      <c r="AL85" s="188"/>
      <c r="AM85" s="49">
        <f t="shared" si="86"/>
        <v>0</v>
      </c>
      <c r="AN85" s="50">
        <f t="shared" si="87"/>
        <v>0</v>
      </c>
      <c r="AO85" s="188"/>
      <c r="AP85" s="49">
        <f t="shared" si="88"/>
        <v>0</v>
      </c>
      <c r="AQ85" s="50">
        <f t="shared" si="89"/>
        <v>0</v>
      </c>
      <c r="AR85" s="188"/>
      <c r="AS85" s="49">
        <f t="shared" si="90"/>
        <v>0</v>
      </c>
      <c r="AT85" s="50">
        <f t="shared" si="91"/>
        <v>0</v>
      </c>
      <c r="AU85" s="188"/>
      <c r="AV85" s="49">
        <f t="shared" si="92"/>
        <v>0</v>
      </c>
      <c r="AW85" s="50">
        <f t="shared" si="93"/>
        <v>0</v>
      </c>
      <c r="AX85" s="188"/>
      <c r="AY85" s="49">
        <f t="shared" si="94"/>
        <v>0</v>
      </c>
      <c r="AZ85" s="50">
        <f t="shared" si="95"/>
        <v>0</v>
      </c>
      <c r="BA85" s="51">
        <f t="shared" si="79"/>
        <v>0</v>
      </c>
    </row>
    <row r="86" spans="1:53" hidden="1">
      <c r="A86" s="32"/>
      <c r="B86" s="61"/>
      <c r="C86" s="33"/>
      <c r="D86" s="34"/>
      <c r="E86" s="35"/>
      <c r="F86" s="36"/>
      <c r="G86" s="73"/>
      <c r="H86" s="72"/>
      <c r="I86" s="74">
        <f>IF(H86=Tablas!$B$5,Tablas!$C$5,VLOOKUP(H86,Tablas!$B$5:$D$40,2,FALSE))</f>
        <v>1</v>
      </c>
      <c r="J86" s="71">
        <f>IF(I86=0,"",VLOOKUP(I86,Tablas!$C$5:$D$40,2,FALSE))</f>
        <v>0</v>
      </c>
      <c r="K86" s="37" t="str">
        <f t="shared" si="96"/>
        <v>0</v>
      </c>
      <c r="L86" s="38">
        <f t="shared" si="97"/>
        <v>0</v>
      </c>
      <c r="M86" s="38">
        <f t="shared" si="98"/>
        <v>0</v>
      </c>
      <c r="N86" s="38">
        <f t="shared" si="99"/>
        <v>0</v>
      </c>
      <c r="O86" s="38">
        <f t="shared" si="100"/>
        <v>0</v>
      </c>
      <c r="P86" s="38">
        <f t="shared" si="101"/>
        <v>0</v>
      </c>
      <c r="Q86" s="39">
        <v>1</v>
      </c>
      <c r="R86" s="40">
        <f t="shared" si="80"/>
        <v>0</v>
      </c>
      <c r="S86" s="39">
        <v>1</v>
      </c>
      <c r="T86" s="41">
        <f t="shared" si="81"/>
        <v>0</v>
      </c>
      <c r="U86" s="42">
        <f t="shared" si="73"/>
        <v>0</v>
      </c>
      <c r="V86" s="43">
        <f t="shared" si="74"/>
        <v>0</v>
      </c>
      <c r="W86" s="44">
        <f t="shared" si="75"/>
        <v>0</v>
      </c>
      <c r="X86" s="45">
        <f t="shared" si="102"/>
        <v>0</v>
      </c>
      <c r="Y86" s="46" t="s">
        <v>0</v>
      </c>
      <c r="Z86" s="39">
        <v>1</v>
      </c>
      <c r="AA86" s="47">
        <f t="shared" si="76"/>
        <v>0</v>
      </c>
      <c r="AB86" s="39">
        <v>1</v>
      </c>
      <c r="AC86" s="47">
        <f t="shared" si="77"/>
        <v>0</v>
      </c>
      <c r="AD86" s="39">
        <v>1</v>
      </c>
      <c r="AE86" s="47">
        <f t="shared" si="78"/>
        <v>0</v>
      </c>
      <c r="AF86" s="188"/>
      <c r="AG86" s="49">
        <f t="shared" si="82"/>
        <v>0</v>
      </c>
      <c r="AH86" s="50">
        <f t="shared" si="83"/>
        <v>0</v>
      </c>
      <c r="AI86" s="188"/>
      <c r="AJ86" s="49">
        <f t="shared" si="84"/>
        <v>0</v>
      </c>
      <c r="AK86" s="50">
        <f t="shared" si="85"/>
        <v>0</v>
      </c>
      <c r="AL86" s="188"/>
      <c r="AM86" s="49">
        <f t="shared" si="86"/>
        <v>0</v>
      </c>
      <c r="AN86" s="50">
        <f t="shared" si="87"/>
        <v>0</v>
      </c>
      <c r="AO86" s="188"/>
      <c r="AP86" s="49">
        <f t="shared" si="88"/>
        <v>0</v>
      </c>
      <c r="AQ86" s="50">
        <f t="shared" si="89"/>
        <v>0</v>
      </c>
      <c r="AR86" s="188"/>
      <c r="AS86" s="49">
        <f t="shared" si="90"/>
        <v>0</v>
      </c>
      <c r="AT86" s="50">
        <f t="shared" si="91"/>
        <v>0</v>
      </c>
      <c r="AU86" s="188"/>
      <c r="AV86" s="49">
        <f t="shared" si="92"/>
        <v>0</v>
      </c>
      <c r="AW86" s="50">
        <f t="shared" si="93"/>
        <v>0</v>
      </c>
      <c r="AX86" s="188"/>
      <c r="AY86" s="49">
        <f t="shared" si="94"/>
        <v>0</v>
      </c>
      <c r="AZ86" s="50">
        <f t="shared" si="95"/>
        <v>0</v>
      </c>
      <c r="BA86" s="51">
        <f t="shared" si="79"/>
        <v>0</v>
      </c>
    </row>
    <row r="87" spans="1:53" hidden="1">
      <c r="A87" s="32"/>
      <c r="B87" s="61"/>
      <c r="C87" s="33"/>
      <c r="D87" s="34"/>
      <c r="E87" s="35"/>
      <c r="F87" s="36"/>
      <c r="G87" s="73"/>
      <c r="H87" s="72"/>
      <c r="I87" s="74">
        <f>IF(H87=Tablas!$B$5,Tablas!$C$5,VLOOKUP(H87,Tablas!$B$5:$D$40,2,FALSE))</f>
        <v>1</v>
      </c>
      <c r="J87" s="71">
        <f>IF(I87=0,"",VLOOKUP(I87,Tablas!$C$5:$D$40,2,FALSE))</f>
        <v>0</v>
      </c>
      <c r="K87" s="37" t="str">
        <f t="shared" si="96"/>
        <v>0</v>
      </c>
      <c r="L87" s="38">
        <f t="shared" si="97"/>
        <v>0</v>
      </c>
      <c r="M87" s="38">
        <f t="shared" si="98"/>
        <v>0</v>
      </c>
      <c r="N87" s="38">
        <f t="shared" si="99"/>
        <v>0</v>
      </c>
      <c r="O87" s="38">
        <f t="shared" si="100"/>
        <v>0</v>
      </c>
      <c r="P87" s="38">
        <f t="shared" si="101"/>
        <v>0</v>
      </c>
      <c r="Q87" s="39">
        <v>1</v>
      </c>
      <c r="R87" s="40">
        <f t="shared" si="80"/>
        <v>0</v>
      </c>
      <c r="S87" s="39">
        <v>1</v>
      </c>
      <c r="T87" s="41">
        <f t="shared" si="81"/>
        <v>0</v>
      </c>
      <c r="U87" s="42">
        <f t="shared" si="73"/>
        <v>0</v>
      </c>
      <c r="V87" s="43">
        <f t="shared" si="74"/>
        <v>0</v>
      </c>
      <c r="W87" s="44">
        <f t="shared" si="75"/>
        <v>0</v>
      </c>
      <c r="X87" s="45">
        <f t="shared" si="102"/>
        <v>0</v>
      </c>
      <c r="Y87" s="46" t="s">
        <v>0</v>
      </c>
      <c r="Z87" s="39">
        <v>1</v>
      </c>
      <c r="AA87" s="47">
        <f t="shared" si="76"/>
        <v>0</v>
      </c>
      <c r="AB87" s="39">
        <v>1</v>
      </c>
      <c r="AC87" s="47">
        <f t="shared" si="77"/>
        <v>0</v>
      </c>
      <c r="AD87" s="39">
        <v>1</v>
      </c>
      <c r="AE87" s="47">
        <f t="shared" si="78"/>
        <v>0</v>
      </c>
      <c r="AF87" s="188"/>
      <c r="AG87" s="49">
        <f t="shared" si="82"/>
        <v>0</v>
      </c>
      <c r="AH87" s="50">
        <f t="shared" si="83"/>
        <v>0</v>
      </c>
      <c r="AI87" s="188"/>
      <c r="AJ87" s="49">
        <f t="shared" si="84"/>
        <v>0</v>
      </c>
      <c r="AK87" s="50">
        <f t="shared" si="85"/>
        <v>0</v>
      </c>
      <c r="AL87" s="188"/>
      <c r="AM87" s="49">
        <f t="shared" si="86"/>
        <v>0</v>
      </c>
      <c r="AN87" s="50">
        <f t="shared" si="87"/>
        <v>0</v>
      </c>
      <c r="AO87" s="188"/>
      <c r="AP87" s="49">
        <f t="shared" si="88"/>
        <v>0</v>
      </c>
      <c r="AQ87" s="50">
        <f t="shared" si="89"/>
        <v>0</v>
      </c>
      <c r="AR87" s="188"/>
      <c r="AS87" s="49">
        <f t="shared" si="90"/>
        <v>0</v>
      </c>
      <c r="AT87" s="50">
        <f t="shared" si="91"/>
        <v>0</v>
      </c>
      <c r="AU87" s="188"/>
      <c r="AV87" s="49">
        <f t="shared" si="92"/>
        <v>0</v>
      </c>
      <c r="AW87" s="50">
        <f t="shared" si="93"/>
        <v>0</v>
      </c>
      <c r="AX87" s="188"/>
      <c r="AY87" s="49">
        <f t="shared" si="94"/>
        <v>0</v>
      </c>
      <c r="AZ87" s="50">
        <f t="shared" si="95"/>
        <v>0</v>
      </c>
      <c r="BA87" s="51">
        <f t="shared" si="79"/>
        <v>0</v>
      </c>
    </row>
    <row r="88" spans="1:53" hidden="1">
      <c r="A88" s="32"/>
      <c r="B88" s="61"/>
      <c r="C88" s="33"/>
      <c r="D88" s="34"/>
      <c r="E88" s="35"/>
      <c r="F88" s="36"/>
      <c r="G88" s="73"/>
      <c r="H88" s="72"/>
      <c r="I88" s="74">
        <f>IF(H88=Tablas!$B$5,Tablas!$C$5,VLOOKUP(H88,Tablas!$B$5:$D$40,2,FALSE))</f>
        <v>1</v>
      </c>
      <c r="J88" s="71">
        <f>IF(I88=0,"",VLOOKUP(I88,Tablas!$C$5:$D$40,2,FALSE))</f>
        <v>0</v>
      </c>
      <c r="K88" s="37" t="str">
        <f t="shared" si="96"/>
        <v>0</v>
      </c>
      <c r="L88" s="38">
        <f t="shared" si="97"/>
        <v>0</v>
      </c>
      <c r="M88" s="38">
        <f t="shared" si="98"/>
        <v>0</v>
      </c>
      <c r="N88" s="38">
        <f t="shared" si="99"/>
        <v>0</v>
      </c>
      <c r="O88" s="38">
        <f t="shared" si="100"/>
        <v>0</v>
      </c>
      <c r="P88" s="38">
        <f t="shared" si="101"/>
        <v>0</v>
      </c>
      <c r="Q88" s="39">
        <v>1</v>
      </c>
      <c r="R88" s="40">
        <f t="shared" si="80"/>
        <v>0</v>
      </c>
      <c r="S88" s="39">
        <v>1</v>
      </c>
      <c r="T88" s="41">
        <f t="shared" si="81"/>
        <v>0</v>
      </c>
      <c r="U88" s="42">
        <f t="shared" si="73"/>
        <v>0</v>
      </c>
      <c r="V88" s="43">
        <f t="shared" si="74"/>
        <v>0</v>
      </c>
      <c r="W88" s="44">
        <f t="shared" si="75"/>
        <v>0</v>
      </c>
      <c r="X88" s="45">
        <f t="shared" si="102"/>
        <v>0</v>
      </c>
      <c r="Y88" s="46" t="s">
        <v>0</v>
      </c>
      <c r="Z88" s="39">
        <v>1</v>
      </c>
      <c r="AA88" s="47">
        <f t="shared" si="76"/>
        <v>0</v>
      </c>
      <c r="AB88" s="39">
        <v>1</v>
      </c>
      <c r="AC88" s="47">
        <f t="shared" si="77"/>
        <v>0</v>
      </c>
      <c r="AD88" s="39">
        <v>1</v>
      </c>
      <c r="AE88" s="47">
        <f t="shared" si="78"/>
        <v>0</v>
      </c>
      <c r="AF88" s="188"/>
      <c r="AG88" s="49">
        <f t="shared" si="82"/>
        <v>0</v>
      </c>
      <c r="AH88" s="50">
        <f t="shared" si="83"/>
        <v>0</v>
      </c>
      <c r="AI88" s="188"/>
      <c r="AJ88" s="49">
        <f t="shared" si="84"/>
        <v>0</v>
      </c>
      <c r="AK88" s="50">
        <f t="shared" si="85"/>
        <v>0</v>
      </c>
      <c r="AL88" s="188"/>
      <c r="AM88" s="49">
        <f t="shared" si="86"/>
        <v>0</v>
      </c>
      <c r="AN88" s="50">
        <f t="shared" si="87"/>
        <v>0</v>
      </c>
      <c r="AO88" s="188"/>
      <c r="AP88" s="49">
        <f t="shared" si="88"/>
        <v>0</v>
      </c>
      <c r="AQ88" s="50">
        <f t="shared" si="89"/>
        <v>0</v>
      </c>
      <c r="AR88" s="188"/>
      <c r="AS88" s="49">
        <f t="shared" si="90"/>
        <v>0</v>
      </c>
      <c r="AT88" s="50">
        <f t="shared" si="91"/>
        <v>0</v>
      </c>
      <c r="AU88" s="188"/>
      <c r="AV88" s="49">
        <f t="shared" si="92"/>
        <v>0</v>
      </c>
      <c r="AW88" s="50">
        <f t="shared" si="93"/>
        <v>0</v>
      </c>
      <c r="AX88" s="188"/>
      <c r="AY88" s="49">
        <f t="shared" si="94"/>
        <v>0</v>
      </c>
      <c r="AZ88" s="50">
        <f t="shared" si="95"/>
        <v>0</v>
      </c>
      <c r="BA88" s="51">
        <f t="shared" si="79"/>
        <v>0</v>
      </c>
    </row>
    <row r="89" spans="1:53" hidden="1">
      <c r="A89" s="32"/>
      <c r="B89" s="61"/>
      <c r="C89" s="33"/>
      <c r="D89" s="34"/>
      <c r="E89" s="35"/>
      <c r="F89" s="36"/>
      <c r="G89" s="73"/>
      <c r="H89" s="72"/>
      <c r="I89" s="74">
        <f>IF(H89=Tablas!$B$5,Tablas!$C$5,VLOOKUP(H89,Tablas!$B$5:$D$40,2,FALSE))</f>
        <v>1</v>
      </c>
      <c r="J89" s="71">
        <f>IF(I89=0,"",VLOOKUP(I89,Tablas!$C$5:$D$40,2,FALSE))</f>
        <v>0</v>
      </c>
      <c r="K89" s="37" t="str">
        <f t="shared" si="96"/>
        <v>0</v>
      </c>
      <c r="L89" s="38">
        <f t="shared" si="97"/>
        <v>0</v>
      </c>
      <c r="M89" s="38">
        <f t="shared" si="98"/>
        <v>0</v>
      </c>
      <c r="N89" s="38">
        <f t="shared" si="99"/>
        <v>0</v>
      </c>
      <c r="O89" s="38">
        <f t="shared" si="100"/>
        <v>0</v>
      </c>
      <c r="P89" s="38">
        <f t="shared" si="101"/>
        <v>0</v>
      </c>
      <c r="Q89" s="39">
        <v>1</v>
      </c>
      <c r="R89" s="40">
        <f t="shared" si="80"/>
        <v>0</v>
      </c>
      <c r="S89" s="39">
        <v>1</v>
      </c>
      <c r="T89" s="41">
        <f t="shared" si="81"/>
        <v>0</v>
      </c>
      <c r="U89" s="42">
        <f t="shared" si="73"/>
        <v>0</v>
      </c>
      <c r="V89" s="43">
        <f t="shared" si="74"/>
        <v>0</v>
      </c>
      <c r="W89" s="44">
        <f t="shared" si="75"/>
        <v>0</v>
      </c>
      <c r="X89" s="45">
        <f t="shared" si="102"/>
        <v>0</v>
      </c>
      <c r="Y89" s="46" t="s">
        <v>0</v>
      </c>
      <c r="Z89" s="39">
        <v>1</v>
      </c>
      <c r="AA89" s="47">
        <f t="shared" si="76"/>
        <v>0</v>
      </c>
      <c r="AB89" s="39">
        <v>1</v>
      </c>
      <c r="AC89" s="47">
        <f t="shared" si="77"/>
        <v>0</v>
      </c>
      <c r="AD89" s="39">
        <v>1</v>
      </c>
      <c r="AE89" s="47">
        <f t="shared" si="78"/>
        <v>0</v>
      </c>
      <c r="AF89" s="188"/>
      <c r="AG89" s="49">
        <f t="shared" si="82"/>
        <v>0</v>
      </c>
      <c r="AH89" s="50">
        <f t="shared" si="83"/>
        <v>0</v>
      </c>
      <c r="AI89" s="188"/>
      <c r="AJ89" s="49">
        <f t="shared" si="84"/>
        <v>0</v>
      </c>
      <c r="AK89" s="50">
        <f t="shared" si="85"/>
        <v>0</v>
      </c>
      <c r="AL89" s="188"/>
      <c r="AM89" s="49">
        <f t="shared" si="86"/>
        <v>0</v>
      </c>
      <c r="AN89" s="50">
        <f t="shared" si="87"/>
        <v>0</v>
      </c>
      <c r="AO89" s="188"/>
      <c r="AP89" s="49">
        <f t="shared" si="88"/>
        <v>0</v>
      </c>
      <c r="AQ89" s="50">
        <f t="shared" si="89"/>
        <v>0</v>
      </c>
      <c r="AR89" s="188"/>
      <c r="AS89" s="49">
        <f t="shared" si="90"/>
        <v>0</v>
      </c>
      <c r="AT89" s="50">
        <f t="shared" si="91"/>
        <v>0</v>
      </c>
      <c r="AU89" s="188"/>
      <c r="AV89" s="49">
        <f t="shared" si="92"/>
        <v>0</v>
      </c>
      <c r="AW89" s="50">
        <f t="shared" si="93"/>
        <v>0</v>
      </c>
      <c r="AX89" s="188"/>
      <c r="AY89" s="49">
        <f t="shared" si="94"/>
        <v>0</v>
      </c>
      <c r="AZ89" s="50">
        <f t="shared" si="95"/>
        <v>0</v>
      </c>
      <c r="BA89" s="51">
        <f t="shared" si="79"/>
        <v>0</v>
      </c>
    </row>
    <row r="90" spans="1:53" hidden="1">
      <c r="A90" s="32"/>
      <c r="B90" s="61"/>
      <c r="C90" s="33"/>
      <c r="D90" s="34"/>
      <c r="E90" s="35"/>
      <c r="F90" s="36"/>
      <c r="G90" s="73"/>
      <c r="H90" s="72"/>
      <c r="I90" s="74">
        <f>IF(H90=Tablas!$B$5,Tablas!$C$5,VLOOKUP(H90,Tablas!$B$5:$D$40,2,FALSE))</f>
        <v>1</v>
      </c>
      <c r="J90" s="71">
        <f>IF(I90=0,"",VLOOKUP(I90,Tablas!$C$5:$D$40,2,FALSE))</f>
        <v>0</v>
      </c>
      <c r="K90" s="37" t="str">
        <f t="shared" si="96"/>
        <v>0</v>
      </c>
      <c r="L90" s="38">
        <f t="shared" si="97"/>
        <v>0</v>
      </c>
      <c r="M90" s="38">
        <f t="shared" si="98"/>
        <v>0</v>
      </c>
      <c r="N90" s="38">
        <f t="shared" si="99"/>
        <v>0</v>
      </c>
      <c r="O90" s="38">
        <f t="shared" si="100"/>
        <v>0</v>
      </c>
      <c r="P90" s="38">
        <f t="shared" si="101"/>
        <v>0</v>
      </c>
      <c r="Q90" s="39">
        <v>1</v>
      </c>
      <c r="R90" s="40">
        <f t="shared" si="80"/>
        <v>0</v>
      </c>
      <c r="S90" s="39">
        <v>1</v>
      </c>
      <c r="T90" s="41">
        <f t="shared" si="81"/>
        <v>0</v>
      </c>
      <c r="U90" s="42">
        <f t="shared" ref="U90:U104" si="103">SUM(+L90+M90+N90+O90+P90+R90+T90)</f>
        <v>0</v>
      </c>
      <c r="V90" s="43">
        <f t="shared" ref="V90:V104" si="104">+U90*4.345</f>
        <v>0</v>
      </c>
      <c r="W90" s="44">
        <f t="shared" ref="W90:W104" si="105">IF(V90="","",$W$4*V90)</f>
        <v>0</v>
      </c>
      <c r="X90" s="45">
        <f t="shared" si="102"/>
        <v>0</v>
      </c>
      <c r="Y90" s="46" t="s">
        <v>0</v>
      </c>
      <c r="Z90" s="39">
        <v>1</v>
      </c>
      <c r="AA90" s="47">
        <f t="shared" ref="AA90:AA104" si="106">+IF($Y90="M",$U90,IF($Y90="MT",$U90/2,IF(Y90="MN",$U90/2,IF($Y90="MTN",$U90/3,0))))*Z90</f>
        <v>0</v>
      </c>
      <c r="AB90" s="39">
        <v>1</v>
      </c>
      <c r="AC90" s="47">
        <f t="shared" ref="AC90:AC104" si="107">+IF($Y90="T",$U90,IF($Y90="MT",$U90/2,IF($Y90="TN",$U90/2,IF($Y90="MTN",$U90/3,0))))*AB90</f>
        <v>0</v>
      </c>
      <c r="AD90" s="39">
        <v>1</v>
      </c>
      <c r="AE90" s="47">
        <f t="shared" ref="AE90:AE104" si="108">+IF($Y90="N",$U90,IF($Y90="MN",$U90/2,IF($Y90="TN",$U90/2,IF($Y90="MTN",$U90/3,0))))*AD90</f>
        <v>0</v>
      </c>
      <c r="AF90" s="188"/>
      <c r="AG90" s="49">
        <f t="shared" si="82"/>
        <v>0</v>
      </c>
      <c r="AH90" s="50">
        <f t="shared" si="83"/>
        <v>0</v>
      </c>
      <c r="AI90" s="188"/>
      <c r="AJ90" s="49">
        <f t="shared" si="84"/>
        <v>0</v>
      </c>
      <c r="AK90" s="50">
        <f t="shared" si="85"/>
        <v>0</v>
      </c>
      <c r="AL90" s="188"/>
      <c r="AM90" s="49">
        <f t="shared" si="86"/>
        <v>0</v>
      </c>
      <c r="AN90" s="50">
        <f t="shared" si="87"/>
        <v>0</v>
      </c>
      <c r="AO90" s="188"/>
      <c r="AP90" s="49">
        <f t="shared" si="88"/>
        <v>0</v>
      </c>
      <c r="AQ90" s="50">
        <f t="shared" si="89"/>
        <v>0</v>
      </c>
      <c r="AR90" s="188"/>
      <c r="AS90" s="49">
        <f t="shared" si="90"/>
        <v>0</v>
      </c>
      <c r="AT90" s="50">
        <f t="shared" si="91"/>
        <v>0</v>
      </c>
      <c r="AU90" s="188"/>
      <c r="AV90" s="49">
        <f t="shared" si="92"/>
        <v>0</v>
      </c>
      <c r="AW90" s="50">
        <f t="shared" si="93"/>
        <v>0</v>
      </c>
      <c r="AX90" s="188"/>
      <c r="AY90" s="49">
        <f t="shared" si="94"/>
        <v>0</v>
      </c>
      <c r="AZ90" s="50">
        <f t="shared" si="95"/>
        <v>0</v>
      </c>
      <c r="BA90" s="51">
        <f t="shared" ref="BA90:BA104" si="109">+AH90+AK90+AN90+AQ90+AT90+AW90+AZ90</f>
        <v>0</v>
      </c>
    </row>
    <row r="91" spans="1:53" hidden="1">
      <c r="A91" s="32"/>
      <c r="B91" s="61"/>
      <c r="C91" s="33"/>
      <c r="D91" s="34"/>
      <c r="E91" s="35"/>
      <c r="F91" s="36"/>
      <c r="G91" s="73"/>
      <c r="H91" s="72"/>
      <c r="I91" s="74">
        <f>IF(H91=Tablas!$B$5,Tablas!$C$5,VLOOKUP(H91,Tablas!$B$5:$D$40,2,FALSE))</f>
        <v>1</v>
      </c>
      <c r="J91" s="71">
        <f>IF(I91=0,"",VLOOKUP(I91,Tablas!$C$5:$D$40,2,FALSE))</f>
        <v>0</v>
      </c>
      <c r="K91" s="37" t="str">
        <f t="shared" si="96"/>
        <v>0</v>
      </c>
      <c r="L91" s="38">
        <f t="shared" si="97"/>
        <v>0</v>
      </c>
      <c r="M91" s="38">
        <f t="shared" si="98"/>
        <v>0</v>
      </c>
      <c r="N91" s="38">
        <f t="shared" si="99"/>
        <v>0</v>
      </c>
      <c r="O91" s="38">
        <f t="shared" si="100"/>
        <v>0</v>
      </c>
      <c r="P91" s="38">
        <f t="shared" si="101"/>
        <v>0</v>
      </c>
      <c r="Q91" s="39">
        <v>1</v>
      </c>
      <c r="R91" s="40">
        <f t="shared" si="80"/>
        <v>0</v>
      </c>
      <c r="S91" s="39">
        <v>1</v>
      </c>
      <c r="T91" s="41">
        <f t="shared" si="81"/>
        <v>0</v>
      </c>
      <c r="U91" s="42">
        <f t="shared" si="103"/>
        <v>0</v>
      </c>
      <c r="V91" s="43">
        <f t="shared" si="104"/>
        <v>0</v>
      </c>
      <c r="W91" s="44">
        <f t="shared" si="105"/>
        <v>0</v>
      </c>
      <c r="X91" s="45">
        <f t="shared" si="102"/>
        <v>0</v>
      </c>
      <c r="Y91" s="46" t="s">
        <v>0</v>
      </c>
      <c r="Z91" s="39">
        <v>1</v>
      </c>
      <c r="AA91" s="47">
        <f t="shared" si="106"/>
        <v>0</v>
      </c>
      <c r="AB91" s="39">
        <v>1</v>
      </c>
      <c r="AC91" s="47">
        <f t="shared" si="107"/>
        <v>0</v>
      </c>
      <c r="AD91" s="39">
        <v>1</v>
      </c>
      <c r="AE91" s="47">
        <f t="shared" si="108"/>
        <v>0</v>
      </c>
      <c r="AF91" s="188"/>
      <c r="AG91" s="49">
        <f t="shared" si="82"/>
        <v>0</v>
      </c>
      <c r="AH91" s="50">
        <f t="shared" si="83"/>
        <v>0</v>
      </c>
      <c r="AI91" s="188"/>
      <c r="AJ91" s="49">
        <f t="shared" si="84"/>
        <v>0</v>
      </c>
      <c r="AK91" s="50">
        <f t="shared" si="85"/>
        <v>0</v>
      </c>
      <c r="AL91" s="188"/>
      <c r="AM91" s="49">
        <f t="shared" si="86"/>
        <v>0</v>
      </c>
      <c r="AN91" s="50">
        <f t="shared" si="87"/>
        <v>0</v>
      </c>
      <c r="AO91" s="188"/>
      <c r="AP91" s="49">
        <f t="shared" si="88"/>
        <v>0</v>
      </c>
      <c r="AQ91" s="50">
        <f t="shared" si="89"/>
        <v>0</v>
      </c>
      <c r="AR91" s="188"/>
      <c r="AS91" s="49">
        <f t="shared" si="90"/>
        <v>0</v>
      </c>
      <c r="AT91" s="50">
        <f t="shared" si="91"/>
        <v>0</v>
      </c>
      <c r="AU91" s="188"/>
      <c r="AV91" s="49">
        <f t="shared" si="92"/>
        <v>0</v>
      </c>
      <c r="AW91" s="50">
        <f t="shared" si="93"/>
        <v>0</v>
      </c>
      <c r="AX91" s="188"/>
      <c r="AY91" s="49">
        <f t="shared" si="94"/>
        <v>0</v>
      </c>
      <c r="AZ91" s="50">
        <f t="shared" si="95"/>
        <v>0</v>
      </c>
      <c r="BA91" s="51">
        <f t="shared" si="109"/>
        <v>0</v>
      </c>
    </row>
    <row r="92" spans="1:53" hidden="1">
      <c r="A92" s="32"/>
      <c r="B92" s="61"/>
      <c r="C92" s="33"/>
      <c r="D92" s="34"/>
      <c r="E92" s="35"/>
      <c r="F92" s="36"/>
      <c r="G92" s="73"/>
      <c r="H92" s="72"/>
      <c r="I92" s="74">
        <f>IF(H92=Tablas!$B$5,Tablas!$C$5,VLOOKUP(H92,Tablas!$B$5:$D$40,2,FALSE))</f>
        <v>1</v>
      </c>
      <c r="J92" s="71">
        <f>IF(I92=0,"",VLOOKUP(I92,Tablas!$C$5:$D$40,2,FALSE))</f>
        <v>0</v>
      </c>
      <c r="K92" s="37" t="str">
        <f t="shared" si="96"/>
        <v>0</v>
      </c>
      <c r="L92" s="38">
        <f t="shared" si="97"/>
        <v>0</v>
      </c>
      <c r="M92" s="38">
        <f t="shared" si="98"/>
        <v>0</v>
      </c>
      <c r="N92" s="38">
        <f t="shared" si="99"/>
        <v>0</v>
      </c>
      <c r="O92" s="38">
        <f t="shared" si="100"/>
        <v>0</v>
      </c>
      <c r="P92" s="38">
        <f t="shared" si="101"/>
        <v>0</v>
      </c>
      <c r="Q92" s="39">
        <v>1</v>
      </c>
      <c r="R92" s="40">
        <f t="shared" si="80"/>
        <v>0</v>
      </c>
      <c r="S92" s="39">
        <v>1</v>
      </c>
      <c r="T92" s="41">
        <f t="shared" si="81"/>
        <v>0</v>
      </c>
      <c r="U92" s="42">
        <f t="shared" si="103"/>
        <v>0</v>
      </c>
      <c r="V92" s="43">
        <f t="shared" si="104"/>
        <v>0</v>
      </c>
      <c r="W92" s="44">
        <f t="shared" si="105"/>
        <v>0</v>
      </c>
      <c r="X92" s="45">
        <f t="shared" si="102"/>
        <v>0</v>
      </c>
      <c r="Y92" s="46" t="s">
        <v>0</v>
      </c>
      <c r="Z92" s="39">
        <v>1</v>
      </c>
      <c r="AA92" s="47">
        <f t="shared" si="106"/>
        <v>0</v>
      </c>
      <c r="AB92" s="39">
        <v>1</v>
      </c>
      <c r="AC92" s="47">
        <f t="shared" si="107"/>
        <v>0</v>
      </c>
      <c r="AD92" s="39">
        <v>1</v>
      </c>
      <c r="AE92" s="47">
        <f t="shared" si="108"/>
        <v>0</v>
      </c>
      <c r="AF92" s="188"/>
      <c r="AG92" s="49">
        <f t="shared" si="82"/>
        <v>0</v>
      </c>
      <c r="AH92" s="50">
        <f t="shared" si="83"/>
        <v>0</v>
      </c>
      <c r="AI92" s="188"/>
      <c r="AJ92" s="49">
        <f t="shared" si="84"/>
        <v>0</v>
      </c>
      <c r="AK92" s="50">
        <f t="shared" si="85"/>
        <v>0</v>
      </c>
      <c r="AL92" s="188"/>
      <c r="AM92" s="49">
        <f t="shared" si="86"/>
        <v>0</v>
      </c>
      <c r="AN92" s="50">
        <f t="shared" si="87"/>
        <v>0</v>
      </c>
      <c r="AO92" s="188"/>
      <c r="AP92" s="49">
        <f t="shared" si="88"/>
        <v>0</v>
      </c>
      <c r="AQ92" s="50">
        <f t="shared" si="89"/>
        <v>0</v>
      </c>
      <c r="AR92" s="188"/>
      <c r="AS92" s="49">
        <f t="shared" si="90"/>
        <v>0</v>
      </c>
      <c r="AT92" s="50">
        <f t="shared" si="91"/>
        <v>0</v>
      </c>
      <c r="AU92" s="188"/>
      <c r="AV92" s="49">
        <f t="shared" si="92"/>
        <v>0</v>
      </c>
      <c r="AW92" s="50">
        <f t="shared" si="93"/>
        <v>0</v>
      </c>
      <c r="AX92" s="188"/>
      <c r="AY92" s="49">
        <f t="shared" si="94"/>
        <v>0</v>
      </c>
      <c r="AZ92" s="50">
        <f t="shared" si="95"/>
        <v>0</v>
      </c>
      <c r="BA92" s="51">
        <f t="shared" si="109"/>
        <v>0</v>
      </c>
    </row>
    <row r="93" spans="1:53" hidden="1">
      <c r="A93" s="32"/>
      <c r="B93" s="61"/>
      <c r="C93" s="33"/>
      <c r="D93" s="34"/>
      <c r="E93" s="35"/>
      <c r="F93" s="36"/>
      <c r="G93" s="73"/>
      <c r="H93" s="72"/>
      <c r="I93" s="74">
        <f>IF(H93=Tablas!$B$5,Tablas!$C$5,VLOOKUP(H93,Tablas!$B$5:$D$40,2,FALSE))</f>
        <v>1</v>
      </c>
      <c r="J93" s="71">
        <f>IF(I93=0,"",VLOOKUP(I93,Tablas!$C$5:$D$40,2,FALSE))</f>
        <v>0</v>
      </c>
      <c r="K93" s="37" t="str">
        <f t="shared" si="96"/>
        <v>0</v>
      </c>
      <c r="L93" s="38">
        <f t="shared" si="97"/>
        <v>0</v>
      </c>
      <c r="M93" s="38">
        <f t="shared" si="98"/>
        <v>0</v>
      </c>
      <c r="N93" s="38">
        <f t="shared" si="99"/>
        <v>0</v>
      </c>
      <c r="O93" s="38">
        <f t="shared" si="100"/>
        <v>0</v>
      </c>
      <c r="P93" s="38">
        <f t="shared" si="101"/>
        <v>0</v>
      </c>
      <c r="Q93" s="39">
        <v>1</v>
      </c>
      <c r="R93" s="40">
        <f t="shared" si="80"/>
        <v>0</v>
      </c>
      <c r="S93" s="39">
        <v>1</v>
      </c>
      <c r="T93" s="41">
        <f t="shared" si="81"/>
        <v>0</v>
      </c>
      <c r="U93" s="42">
        <f t="shared" si="103"/>
        <v>0</v>
      </c>
      <c r="V93" s="43">
        <f t="shared" si="104"/>
        <v>0</v>
      </c>
      <c r="W93" s="44">
        <f t="shared" si="105"/>
        <v>0</v>
      </c>
      <c r="X93" s="45">
        <f t="shared" si="102"/>
        <v>0</v>
      </c>
      <c r="Y93" s="46" t="s">
        <v>0</v>
      </c>
      <c r="Z93" s="39">
        <v>1</v>
      </c>
      <c r="AA93" s="47">
        <f t="shared" si="106"/>
        <v>0</v>
      </c>
      <c r="AB93" s="39">
        <v>1</v>
      </c>
      <c r="AC93" s="47">
        <f t="shared" si="107"/>
        <v>0</v>
      </c>
      <c r="AD93" s="39">
        <v>1</v>
      </c>
      <c r="AE93" s="47">
        <f t="shared" si="108"/>
        <v>0</v>
      </c>
      <c r="AF93" s="188"/>
      <c r="AG93" s="49">
        <f t="shared" si="82"/>
        <v>0</v>
      </c>
      <c r="AH93" s="50">
        <f t="shared" si="83"/>
        <v>0</v>
      </c>
      <c r="AI93" s="188"/>
      <c r="AJ93" s="49">
        <f t="shared" si="84"/>
        <v>0</v>
      </c>
      <c r="AK93" s="50">
        <f t="shared" si="85"/>
        <v>0</v>
      </c>
      <c r="AL93" s="188"/>
      <c r="AM93" s="49">
        <f t="shared" si="86"/>
        <v>0</v>
      </c>
      <c r="AN93" s="50">
        <f t="shared" si="87"/>
        <v>0</v>
      </c>
      <c r="AO93" s="188"/>
      <c r="AP93" s="49">
        <f t="shared" si="88"/>
        <v>0</v>
      </c>
      <c r="AQ93" s="50">
        <f t="shared" si="89"/>
        <v>0</v>
      </c>
      <c r="AR93" s="188"/>
      <c r="AS93" s="49">
        <f t="shared" si="90"/>
        <v>0</v>
      </c>
      <c r="AT93" s="50">
        <f t="shared" si="91"/>
        <v>0</v>
      </c>
      <c r="AU93" s="188"/>
      <c r="AV93" s="49">
        <f t="shared" si="92"/>
        <v>0</v>
      </c>
      <c r="AW93" s="50">
        <f t="shared" si="93"/>
        <v>0</v>
      </c>
      <c r="AX93" s="188"/>
      <c r="AY93" s="49">
        <f t="shared" si="94"/>
        <v>0</v>
      </c>
      <c r="AZ93" s="50">
        <f t="shared" si="95"/>
        <v>0</v>
      </c>
      <c r="BA93" s="51">
        <f t="shared" si="109"/>
        <v>0</v>
      </c>
    </row>
    <row r="94" spans="1:53" hidden="1">
      <c r="A94" s="32"/>
      <c r="B94" s="61"/>
      <c r="C94" s="33"/>
      <c r="D94" s="34"/>
      <c r="E94" s="35"/>
      <c r="F94" s="36"/>
      <c r="G94" s="73"/>
      <c r="H94" s="72"/>
      <c r="I94" s="74">
        <f>IF(H94=Tablas!$B$5,Tablas!$C$5,VLOOKUP(H94,Tablas!$B$5:$D$40,2,FALSE))</f>
        <v>1</v>
      </c>
      <c r="J94" s="71">
        <f>IF(I94=0,"",VLOOKUP(I94,Tablas!$C$5:$D$40,2,FALSE))</f>
        <v>0</v>
      </c>
      <c r="K94" s="37" t="str">
        <f t="shared" si="96"/>
        <v>0</v>
      </c>
      <c r="L94" s="38">
        <f t="shared" si="97"/>
        <v>0</v>
      </c>
      <c r="M94" s="38">
        <f t="shared" si="98"/>
        <v>0</v>
      </c>
      <c r="N94" s="38">
        <f t="shared" si="99"/>
        <v>0</v>
      </c>
      <c r="O94" s="38">
        <f t="shared" si="100"/>
        <v>0</v>
      </c>
      <c r="P94" s="38">
        <f t="shared" si="101"/>
        <v>0</v>
      </c>
      <c r="Q94" s="39">
        <v>1</v>
      </c>
      <c r="R94" s="40">
        <f t="shared" si="80"/>
        <v>0</v>
      </c>
      <c r="S94" s="39">
        <v>1</v>
      </c>
      <c r="T94" s="41">
        <f t="shared" si="81"/>
        <v>0</v>
      </c>
      <c r="U94" s="42">
        <f t="shared" si="103"/>
        <v>0</v>
      </c>
      <c r="V94" s="43">
        <f t="shared" si="104"/>
        <v>0</v>
      </c>
      <c r="W94" s="44">
        <f t="shared" si="105"/>
        <v>0</v>
      </c>
      <c r="X94" s="45">
        <f t="shared" si="102"/>
        <v>0</v>
      </c>
      <c r="Y94" s="46" t="s">
        <v>0</v>
      </c>
      <c r="Z94" s="39">
        <v>1</v>
      </c>
      <c r="AA94" s="47">
        <f t="shared" si="106"/>
        <v>0</v>
      </c>
      <c r="AB94" s="39">
        <v>1</v>
      </c>
      <c r="AC94" s="47">
        <f t="shared" si="107"/>
        <v>0</v>
      </c>
      <c r="AD94" s="39">
        <v>1</v>
      </c>
      <c r="AE94" s="47">
        <f t="shared" si="108"/>
        <v>0</v>
      </c>
      <c r="AF94" s="188"/>
      <c r="AG94" s="49">
        <f t="shared" si="82"/>
        <v>0</v>
      </c>
      <c r="AH94" s="50">
        <f t="shared" si="83"/>
        <v>0</v>
      </c>
      <c r="AI94" s="188"/>
      <c r="AJ94" s="49">
        <f t="shared" si="84"/>
        <v>0</v>
      </c>
      <c r="AK94" s="50">
        <f t="shared" si="85"/>
        <v>0</v>
      </c>
      <c r="AL94" s="188"/>
      <c r="AM94" s="49">
        <f t="shared" si="86"/>
        <v>0</v>
      </c>
      <c r="AN94" s="50">
        <f t="shared" si="87"/>
        <v>0</v>
      </c>
      <c r="AO94" s="188"/>
      <c r="AP94" s="49">
        <f t="shared" si="88"/>
        <v>0</v>
      </c>
      <c r="AQ94" s="50">
        <f t="shared" si="89"/>
        <v>0</v>
      </c>
      <c r="AR94" s="188"/>
      <c r="AS94" s="49">
        <f t="shared" si="90"/>
        <v>0</v>
      </c>
      <c r="AT94" s="50">
        <f t="shared" si="91"/>
        <v>0</v>
      </c>
      <c r="AU94" s="188"/>
      <c r="AV94" s="49">
        <f t="shared" si="92"/>
        <v>0</v>
      </c>
      <c r="AW94" s="50">
        <f t="shared" si="93"/>
        <v>0</v>
      </c>
      <c r="AX94" s="188"/>
      <c r="AY94" s="49">
        <f t="shared" si="94"/>
        <v>0</v>
      </c>
      <c r="AZ94" s="50">
        <f t="shared" si="95"/>
        <v>0</v>
      </c>
      <c r="BA94" s="51">
        <f t="shared" si="109"/>
        <v>0</v>
      </c>
    </row>
    <row r="95" spans="1:53" hidden="1">
      <c r="A95" s="32"/>
      <c r="B95" s="61"/>
      <c r="C95" s="33"/>
      <c r="D95" s="34"/>
      <c r="E95" s="35"/>
      <c r="F95" s="36"/>
      <c r="G95" s="73"/>
      <c r="H95" s="72"/>
      <c r="I95" s="74">
        <f>IF(H95=Tablas!$B$5,Tablas!$C$5,VLOOKUP(H95,Tablas!$B$5:$D$40,2,FALSE))</f>
        <v>1</v>
      </c>
      <c r="J95" s="71">
        <f>IF(I95=0,"",VLOOKUP(I95,Tablas!$C$5:$D$40,2,FALSE))</f>
        <v>0</v>
      </c>
      <c r="K95" s="37" t="str">
        <f t="shared" si="96"/>
        <v>0</v>
      </c>
      <c r="L95" s="38">
        <f t="shared" si="97"/>
        <v>0</v>
      </c>
      <c r="M95" s="38">
        <f t="shared" si="98"/>
        <v>0</v>
      </c>
      <c r="N95" s="38">
        <f t="shared" si="99"/>
        <v>0</v>
      </c>
      <c r="O95" s="38">
        <f t="shared" si="100"/>
        <v>0</v>
      </c>
      <c r="P95" s="38">
        <f t="shared" si="101"/>
        <v>0</v>
      </c>
      <c r="Q95" s="39">
        <v>1</v>
      </c>
      <c r="R95" s="40">
        <f t="shared" si="80"/>
        <v>0</v>
      </c>
      <c r="S95" s="39">
        <v>1</v>
      </c>
      <c r="T95" s="41">
        <f t="shared" si="81"/>
        <v>0</v>
      </c>
      <c r="U95" s="42">
        <f t="shared" si="103"/>
        <v>0</v>
      </c>
      <c r="V95" s="43">
        <f t="shared" si="104"/>
        <v>0</v>
      </c>
      <c r="W95" s="44">
        <f t="shared" si="105"/>
        <v>0</v>
      </c>
      <c r="X95" s="45">
        <f t="shared" si="102"/>
        <v>0</v>
      </c>
      <c r="Y95" s="46" t="s">
        <v>0</v>
      </c>
      <c r="Z95" s="39">
        <v>1</v>
      </c>
      <c r="AA95" s="47">
        <f t="shared" si="106"/>
        <v>0</v>
      </c>
      <c r="AB95" s="39">
        <v>1</v>
      </c>
      <c r="AC95" s="47">
        <f t="shared" si="107"/>
        <v>0</v>
      </c>
      <c r="AD95" s="39">
        <v>1</v>
      </c>
      <c r="AE95" s="47">
        <f t="shared" si="108"/>
        <v>0</v>
      </c>
      <c r="AF95" s="188"/>
      <c r="AG95" s="49">
        <f t="shared" si="82"/>
        <v>0</v>
      </c>
      <c r="AH95" s="50">
        <f t="shared" si="83"/>
        <v>0</v>
      </c>
      <c r="AI95" s="188"/>
      <c r="AJ95" s="49">
        <f t="shared" si="84"/>
        <v>0</v>
      </c>
      <c r="AK95" s="50">
        <f t="shared" si="85"/>
        <v>0</v>
      </c>
      <c r="AL95" s="188"/>
      <c r="AM95" s="49">
        <f t="shared" si="86"/>
        <v>0</v>
      </c>
      <c r="AN95" s="50">
        <f t="shared" si="87"/>
        <v>0</v>
      </c>
      <c r="AO95" s="188"/>
      <c r="AP95" s="49">
        <f t="shared" si="88"/>
        <v>0</v>
      </c>
      <c r="AQ95" s="50">
        <f t="shared" si="89"/>
        <v>0</v>
      </c>
      <c r="AR95" s="188"/>
      <c r="AS95" s="49">
        <f t="shared" si="90"/>
        <v>0</v>
      </c>
      <c r="AT95" s="50">
        <f t="shared" si="91"/>
        <v>0</v>
      </c>
      <c r="AU95" s="188"/>
      <c r="AV95" s="49">
        <f t="shared" si="92"/>
        <v>0</v>
      </c>
      <c r="AW95" s="50">
        <f t="shared" si="93"/>
        <v>0</v>
      </c>
      <c r="AX95" s="188"/>
      <c r="AY95" s="49">
        <f t="shared" si="94"/>
        <v>0</v>
      </c>
      <c r="AZ95" s="50">
        <f t="shared" si="95"/>
        <v>0</v>
      </c>
      <c r="BA95" s="51">
        <f t="shared" si="109"/>
        <v>0</v>
      </c>
    </row>
    <row r="96" spans="1:53" hidden="1">
      <c r="A96" s="32"/>
      <c r="B96" s="61"/>
      <c r="C96" s="33"/>
      <c r="D96" s="34"/>
      <c r="E96" s="35"/>
      <c r="F96" s="36"/>
      <c r="G96" s="73"/>
      <c r="H96" s="72"/>
      <c r="I96" s="74">
        <f>IF(H96=Tablas!$B$5,Tablas!$C$5,VLOOKUP(H96,Tablas!$B$5:$D$40,2,FALSE))</f>
        <v>1</v>
      </c>
      <c r="J96" s="71">
        <f>IF(I96=0,"",VLOOKUP(I96,Tablas!$C$5:$D$40,2,FALSE))</f>
        <v>0</v>
      </c>
      <c r="K96" s="37" t="str">
        <f t="shared" si="96"/>
        <v>0</v>
      </c>
      <c r="L96" s="38">
        <f t="shared" si="97"/>
        <v>0</v>
      </c>
      <c r="M96" s="38">
        <f t="shared" si="98"/>
        <v>0</v>
      </c>
      <c r="N96" s="38">
        <f t="shared" si="99"/>
        <v>0</v>
      </c>
      <c r="O96" s="38">
        <f t="shared" si="100"/>
        <v>0</v>
      </c>
      <c r="P96" s="38">
        <f t="shared" si="101"/>
        <v>0</v>
      </c>
      <c r="Q96" s="39">
        <v>1</v>
      </c>
      <c r="R96" s="40">
        <f t="shared" si="80"/>
        <v>0</v>
      </c>
      <c r="S96" s="39">
        <v>1</v>
      </c>
      <c r="T96" s="41">
        <f t="shared" si="81"/>
        <v>0</v>
      </c>
      <c r="U96" s="42">
        <f t="shared" si="103"/>
        <v>0</v>
      </c>
      <c r="V96" s="43">
        <f t="shared" si="104"/>
        <v>0</v>
      </c>
      <c r="W96" s="44">
        <f t="shared" si="105"/>
        <v>0</v>
      </c>
      <c r="X96" s="45">
        <f t="shared" si="102"/>
        <v>0</v>
      </c>
      <c r="Y96" s="46" t="s">
        <v>0</v>
      </c>
      <c r="Z96" s="39">
        <v>1</v>
      </c>
      <c r="AA96" s="47">
        <f t="shared" si="106"/>
        <v>0</v>
      </c>
      <c r="AB96" s="39">
        <v>1</v>
      </c>
      <c r="AC96" s="47">
        <f t="shared" si="107"/>
        <v>0</v>
      </c>
      <c r="AD96" s="39">
        <v>1</v>
      </c>
      <c r="AE96" s="47">
        <f t="shared" si="108"/>
        <v>0</v>
      </c>
      <c r="AF96" s="188"/>
      <c r="AG96" s="49">
        <f t="shared" si="82"/>
        <v>0</v>
      </c>
      <c r="AH96" s="50">
        <f t="shared" si="83"/>
        <v>0</v>
      </c>
      <c r="AI96" s="188"/>
      <c r="AJ96" s="49">
        <f t="shared" si="84"/>
        <v>0</v>
      </c>
      <c r="AK96" s="50">
        <f t="shared" si="85"/>
        <v>0</v>
      </c>
      <c r="AL96" s="188"/>
      <c r="AM96" s="49">
        <f t="shared" si="86"/>
        <v>0</v>
      </c>
      <c r="AN96" s="50">
        <f t="shared" si="87"/>
        <v>0</v>
      </c>
      <c r="AO96" s="188"/>
      <c r="AP96" s="49">
        <f t="shared" si="88"/>
        <v>0</v>
      </c>
      <c r="AQ96" s="50">
        <f t="shared" si="89"/>
        <v>0</v>
      </c>
      <c r="AR96" s="188"/>
      <c r="AS96" s="49">
        <f t="shared" si="90"/>
        <v>0</v>
      </c>
      <c r="AT96" s="50">
        <f t="shared" si="91"/>
        <v>0</v>
      </c>
      <c r="AU96" s="188"/>
      <c r="AV96" s="49">
        <f t="shared" si="92"/>
        <v>0</v>
      </c>
      <c r="AW96" s="50">
        <f t="shared" si="93"/>
        <v>0</v>
      </c>
      <c r="AX96" s="188"/>
      <c r="AY96" s="49">
        <f t="shared" si="94"/>
        <v>0</v>
      </c>
      <c r="AZ96" s="50">
        <f t="shared" si="95"/>
        <v>0</v>
      </c>
      <c r="BA96" s="51">
        <f t="shared" si="109"/>
        <v>0</v>
      </c>
    </row>
    <row r="97" spans="1:53" hidden="1">
      <c r="A97" s="32"/>
      <c r="B97" s="61"/>
      <c r="C97" s="33"/>
      <c r="D97" s="34"/>
      <c r="E97" s="35"/>
      <c r="F97" s="36"/>
      <c r="G97" s="73"/>
      <c r="H97" s="72"/>
      <c r="I97" s="74">
        <f>IF(H97=Tablas!$B$5,Tablas!$C$5,VLOOKUP(H97,Tablas!$B$5:$D$40,2,FALSE))</f>
        <v>1</v>
      </c>
      <c r="J97" s="71">
        <f>IF(I97=0,"",VLOOKUP(I97,Tablas!$C$5:$D$40,2,FALSE))</f>
        <v>0</v>
      </c>
      <c r="K97" s="37" t="str">
        <f t="shared" si="96"/>
        <v>0</v>
      </c>
      <c r="L97" s="38">
        <f t="shared" si="97"/>
        <v>0</v>
      </c>
      <c r="M97" s="38">
        <f t="shared" si="98"/>
        <v>0</v>
      </c>
      <c r="N97" s="38">
        <f t="shared" si="99"/>
        <v>0</v>
      </c>
      <c r="O97" s="38">
        <f t="shared" si="100"/>
        <v>0</v>
      </c>
      <c r="P97" s="38">
        <f t="shared" si="101"/>
        <v>0</v>
      </c>
      <c r="Q97" s="39">
        <v>1</v>
      </c>
      <c r="R97" s="40">
        <f t="shared" si="80"/>
        <v>0</v>
      </c>
      <c r="S97" s="39">
        <v>1</v>
      </c>
      <c r="T97" s="41">
        <f t="shared" si="81"/>
        <v>0</v>
      </c>
      <c r="U97" s="42">
        <f t="shared" si="103"/>
        <v>0</v>
      </c>
      <c r="V97" s="43">
        <f t="shared" si="104"/>
        <v>0</v>
      </c>
      <c r="W97" s="44">
        <f t="shared" si="105"/>
        <v>0</v>
      </c>
      <c r="X97" s="45">
        <f t="shared" si="102"/>
        <v>0</v>
      </c>
      <c r="Y97" s="46" t="s">
        <v>0</v>
      </c>
      <c r="Z97" s="39">
        <v>1</v>
      </c>
      <c r="AA97" s="47">
        <f t="shared" si="106"/>
        <v>0</v>
      </c>
      <c r="AB97" s="39">
        <v>1</v>
      </c>
      <c r="AC97" s="47">
        <f t="shared" si="107"/>
        <v>0</v>
      </c>
      <c r="AD97" s="39">
        <v>1</v>
      </c>
      <c r="AE97" s="47">
        <f t="shared" si="108"/>
        <v>0</v>
      </c>
      <c r="AF97" s="188"/>
      <c r="AG97" s="49">
        <f t="shared" si="82"/>
        <v>0</v>
      </c>
      <c r="AH97" s="50">
        <f t="shared" si="83"/>
        <v>0</v>
      </c>
      <c r="AI97" s="188"/>
      <c r="AJ97" s="49">
        <f t="shared" si="84"/>
        <v>0</v>
      </c>
      <c r="AK97" s="50">
        <f t="shared" si="85"/>
        <v>0</v>
      </c>
      <c r="AL97" s="188"/>
      <c r="AM97" s="49">
        <f t="shared" si="86"/>
        <v>0</v>
      </c>
      <c r="AN97" s="50">
        <f t="shared" si="87"/>
        <v>0</v>
      </c>
      <c r="AO97" s="188"/>
      <c r="AP97" s="49">
        <f t="shared" si="88"/>
        <v>0</v>
      </c>
      <c r="AQ97" s="50">
        <f t="shared" si="89"/>
        <v>0</v>
      </c>
      <c r="AR97" s="188"/>
      <c r="AS97" s="49">
        <f t="shared" si="90"/>
        <v>0</v>
      </c>
      <c r="AT97" s="50">
        <f t="shared" si="91"/>
        <v>0</v>
      </c>
      <c r="AU97" s="188"/>
      <c r="AV97" s="49">
        <f t="shared" si="92"/>
        <v>0</v>
      </c>
      <c r="AW97" s="50">
        <f t="shared" si="93"/>
        <v>0</v>
      </c>
      <c r="AX97" s="188"/>
      <c r="AY97" s="49">
        <f t="shared" si="94"/>
        <v>0</v>
      </c>
      <c r="AZ97" s="50">
        <f t="shared" si="95"/>
        <v>0</v>
      </c>
      <c r="BA97" s="51">
        <f t="shared" si="109"/>
        <v>0</v>
      </c>
    </row>
    <row r="98" spans="1:53" hidden="1">
      <c r="A98" s="32"/>
      <c r="B98" s="61"/>
      <c r="C98" s="33"/>
      <c r="D98" s="34"/>
      <c r="E98" s="35"/>
      <c r="F98" s="36"/>
      <c r="G98" s="73"/>
      <c r="H98" s="72"/>
      <c r="I98" s="74">
        <f>IF(H98=Tablas!$B$5,Tablas!$C$5,VLOOKUP(H98,Tablas!$B$5:$D$40,2,FALSE))</f>
        <v>1</v>
      </c>
      <c r="J98" s="71">
        <f>IF(I98=0,"",VLOOKUP(I98,Tablas!$C$5:$D$40,2,FALSE))</f>
        <v>0</v>
      </c>
      <c r="K98" s="37" t="str">
        <f t="shared" si="96"/>
        <v>0</v>
      </c>
      <c r="L98" s="38">
        <f t="shared" si="97"/>
        <v>0</v>
      </c>
      <c r="M98" s="38">
        <f t="shared" si="98"/>
        <v>0</v>
      </c>
      <c r="N98" s="38">
        <f t="shared" si="99"/>
        <v>0</v>
      </c>
      <c r="O98" s="38">
        <f t="shared" si="100"/>
        <v>0</v>
      </c>
      <c r="P98" s="38">
        <f t="shared" si="101"/>
        <v>0</v>
      </c>
      <c r="Q98" s="39">
        <v>1</v>
      </c>
      <c r="R98" s="40">
        <f t="shared" si="80"/>
        <v>0</v>
      </c>
      <c r="S98" s="39">
        <v>1</v>
      </c>
      <c r="T98" s="41">
        <f t="shared" si="81"/>
        <v>0</v>
      </c>
      <c r="U98" s="42">
        <f t="shared" si="103"/>
        <v>0</v>
      </c>
      <c r="V98" s="43">
        <f t="shared" si="104"/>
        <v>0</v>
      </c>
      <c r="W98" s="44">
        <f t="shared" si="105"/>
        <v>0</v>
      </c>
      <c r="X98" s="45">
        <f t="shared" si="102"/>
        <v>0</v>
      </c>
      <c r="Y98" s="46" t="s">
        <v>0</v>
      </c>
      <c r="Z98" s="39">
        <v>1</v>
      </c>
      <c r="AA98" s="47">
        <f t="shared" si="106"/>
        <v>0</v>
      </c>
      <c r="AB98" s="39">
        <v>1</v>
      </c>
      <c r="AC98" s="47">
        <f t="shared" si="107"/>
        <v>0</v>
      </c>
      <c r="AD98" s="39">
        <v>1</v>
      </c>
      <c r="AE98" s="47">
        <f t="shared" si="108"/>
        <v>0</v>
      </c>
      <c r="AF98" s="188"/>
      <c r="AG98" s="49">
        <f t="shared" si="82"/>
        <v>0</v>
      </c>
      <c r="AH98" s="50">
        <f t="shared" si="83"/>
        <v>0</v>
      </c>
      <c r="AI98" s="188"/>
      <c r="AJ98" s="49">
        <f t="shared" si="84"/>
        <v>0</v>
      </c>
      <c r="AK98" s="50">
        <f t="shared" si="85"/>
        <v>0</v>
      </c>
      <c r="AL98" s="188"/>
      <c r="AM98" s="49">
        <f t="shared" si="86"/>
        <v>0</v>
      </c>
      <c r="AN98" s="50">
        <f t="shared" si="87"/>
        <v>0</v>
      </c>
      <c r="AO98" s="188"/>
      <c r="AP98" s="49">
        <f t="shared" si="88"/>
        <v>0</v>
      </c>
      <c r="AQ98" s="50">
        <f t="shared" si="89"/>
        <v>0</v>
      </c>
      <c r="AR98" s="188"/>
      <c r="AS98" s="49">
        <f t="shared" si="90"/>
        <v>0</v>
      </c>
      <c r="AT98" s="50">
        <f t="shared" si="91"/>
        <v>0</v>
      </c>
      <c r="AU98" s="188"/>
      <c r="AV98" s="49">
        <f t="shared" si="92"/>
        <v>0</v>
      </c>
      <c r="AW98" s="50">
        <f t="shared" si="93"/>
        <v>0</v>
      </c>
      <c r="AX98" s="188"/>
      <c r="AY98" s="49">
        <f t="shared" si="94"/>
        <v>0</v>
      </c>
      <c r="AZ98" s="50">
        <f t="shared" si="95"/>
        <v>0</v>
      </c>
      <c r="BA98" s="51">
        <f t="shared" si="109"/>
        <v>0</v>
      </c>
    </row>
    <row r="99" spans="1:53" hidden="1">
      <c r="A99" s="32"/>
      <c r="B99" s="61"/>
      <c r="C99" s="33"/>
      <c r="D99" s="34"/>
      <c r="E99" s="35"/>
      <c r="F99" s="36"/>
      <c r="G99" s="73"/>
      <c r="H99" s="72"/>
      <c r="I99" s="74">
        <f>IF(H99=Tablas!$B$5,Tablas!$C$5,VLOOKUP(H99,Tablas!$B$5:$D$40,2,FALSE))</f>
        <v>1</v>
      </c>
      <c r="J99" s="71">
        <f>IF(I99=0,"",VLOOKUP(I99,Tablas!$C$5:$D$40,2,FALSE))</f>
        <v>0</v>
      </c>
      <c r="K99" s="37" t="str">
        <f t="shared" si="96"/>
        <v>0</v>
      </c>
      <c r="L99" s="38">
        <f t="shared" si="97"/>
        <v>0</v>
      </c>
      <c r="M99" s="38">
        <f t="shared" si="98"/>
        <v>0</v>
      </c>
      <c r="N99" s="38">
        <f t="shared" si="99"/>
        <v>0</v>
      </c>
      <c r="O99" s="38">
        <f t="shared" si="100"/>
        <v>0</v>
      </c>
      <c r="P99" s="38">
        <f t="shared" si="101"/>
        <v>0</v>
      </c>
      <c r="Q99" s="39">
        <v>1</v>
      </c>
      <c r="R99" s="40">
        <f t="shared" si="80"/>
        <v>0</v>
      </c>
      <c r="S99" s="39">
        <v>1</v>
      </c>
      <c r="T99" s="41">
        <f t="shared" si="81"/>
        <v>0</v>
      </c>
      <c r="U99" s="42">
        <f t="shared" si="103"/>
        <v>0</v>
      </c>
      <c r="V99" s="43">
        <f t="shared" si="104"/>
        <v>0</v>
      </c>
      <c r="W99" s="44">
        <f t="shared" si="105"/>
        <v>0</v>
      </c>
      <c r="X99" s="45">
        <f t="shared" si="102"/>
        <v>0</v>
      </c>
      <c r="Y99" s="46" t="s">
        <v>0</v>
      </c>
      <c r="Z99" s="39">
        <v>1</v>
      </c>
      <c r="AA99" s="47">
        <f t="shared" si="106"/>
        <v>0</v>
      </c>
      <c r="AB99" s="39">
        <v>1</v>
      </c>
      <c r="AC99" s="47">
        <f t="shared" si="107"/>
        <v>0</v>
      </c>
      <c r="AD99" s="39">
        <v>1</v>
      </c>
      <c r="AE99" s="47">
        <f t="shared" si="108"/>
        <v>0</v>
      </c>
      <c r="AF99" s="188"/>
      <c r="AG99" s="49">
        <f t="shared" si="82"/>
        <v>0</v>
      </c>
      <c r="AH99" s="50">
        <f t="shared" si="83"/>
        <v>0</v>
      </c>
      <c r="AI99" s="188"/>
      <c r="AJ99" s="49">
        <f t="shared" si="84"/>
        <v>0</v>
      </c>
      <c r="AK99" s="50">
        <f t="shared" si="85"/>
        <v>0</v>
      </c>
      <c r="AL99" s="188"/>
      <c r="AM99" s="49">
        <f t="shared" si="86"/>
        <v>0</v>
      </c>
      <c r="AN99" s="50">
        <f t="shared" si="87"/>
        <v>0</v>
      </c>
      <c r="AO99" s="188"/>
      <c r="AP99" s="49">
        <f t="shared" si="88"/>
        <v>0</v>
      </c>
      <c r="AQ99" s="50">
        <f t="shared" si="89"/>
        <v>0</v>
      </c>
      <c r="AR99" s="188"/>
      <c r="AS99" s="49">
        <f t="shared" si="90"/>
        <v>0</v>
      </c>
      <c r="AT99" s="50">
        <f t="shared" si="91"/>
        <v>0</v>
      </c>
      <c r="AU99" s="188"/>
      <c r="AV99" s="49">
        <f t="shared" si="92"/>
        <v>0</v>
      </c>
      <c r="AW99" s="50">
        <f t="shared" si="93"/>
        <v>0</v>
      </c>
      <c r="AX99" s="188"/>
      <c r="AY99" s="49">
        <f t="shared" si="94"/>
        <v>0</v>
      </c>
      <c r="AZ99" s="50">
        <f t="shared" si="95"/>
        <v>0</v>
      </c>
      <c r="BA99" s="51">
        <f t="shared" si="109"/>
        <v>0</v>
      </c>
    </row>
    <row r="100" spans="1:53" hidden="1">
      <c r="A100" s="32"/>
      <c r="B100" s="61"/>
      <c r="C100" s="33"/>
      <c r="D100" s="34"/>
      <c r="E100" s="35"/>
      <c r="F100" s="36"/>
      <c r="G100" s="73"/>
      <c r="H100" s="72"/>
      <c r="I100" s="74">
        <f>IF(H100=Tablas!$B$5,Tablas!$C$5,VLOOKUP(H100,Tablas!$B$5:$D$40,2,FALSE))</f>
        <v>1</v>
      </c>
      <c r="J100" s="71">
        <f>IF(I100=0,"",VLOOKUP(I100,Tablas!$C$5:$D$40,2,FALSE))</f>
        <v>0</v>
      </c>
      <c r="K100" s="37" t="str">
        <f t="shared" si="96"/>
        <v>0</v>
      </c>
      <c r="L100" s="38">
        <f t="shared" si="97"/>
        <v>0</v>
      </c>
      <c r="M100" s="38">
        <f t="shared" si="98"/>
        <v>0</v>
      </c>
      <c r="N100" s="38">
        <f t="shared" si="99"/>
        <v>0</v>
      </c>
      <c r="O100" s="38">
        <f t="shared" si="100"/>
        <v>0</v>
      </c>
      <c r="P100" s="38">
        <f t="shared" si="101"/>
        <v>0</v>
      </c>
      <c r="Q100" s="39">
        <v>1</v>
      </c>
      <c r="R100" s="40">
        <f t="shared" si="80"/>
        <v>0</v>
      </c>
      <c r="S100" s="39">
        <v>1</v>
      </c>
      <c r="T100" s="41">
        <f t="shared" si="81"/>
        <v>0</v>
      </c>
      <c r="U100" s="42">
        <f t="shared" si="103"/>
        <v>0</v>
      </c>
      <c r="V100" s="43">
        <f t="shared" si="104"/>
        <v>0</v>
      </c>
      <c r="W100" s="44">
        <f t="shared" si="105"/>
        <v>0</v>
      </c>
      <c r="X100" s="45">
        <f t="shared" si="102"/>
        <v>0</v>
      </c>
      <c r="Y100" s="46" t="s">
        <v>0</v>
      </c>
      <c r="Z100" s="39">
        <v>1</v>
      </c>
      <c r="AA100" s="47">
        <f t="shared" si="106"/>
        <v>0</v>
      </c>
      <c r="AB100" s="39">
        <v>1</v>
      </c>
      <c r="AC100" s="47">
        <f t="shared" si="107"/>
        <v>0</v>
      </c>
      <c r="AD100" s="39">
        <v>1</v>
      </c>
      <c r="AE100" s="47">
        <f t="shared" si="108"/>
        <v>0</v>
      </c>
      <c r="AF100" s="188"/>
      <c r="AG100" s="49">
        <f t="shared" si="82"/>
        <v>0</v>
      </c>
      <c r="AH100" s="50">
        <f t="shared" si="83"/>
        <v>0</v>
      </c>
      <c r="AI100" s="188"/>
      <c r="AJ100" s="49">
        <f t="shared" si="84"/>
        <v>0</v>
      </c>
      <c r="AK100" s="50">
        <f t="shared" si="85"/>
        <v>0</v>
      </c>
      <c r="AL100" s="188"/>
      <c r="AM100" s="49">
        <f t="shared" si="86"/>
        <v>0</v>
      </c>
      <c r="AN100" s="50">
        <f t="shared" si="87"/>
        <v>0</v>
      </c>
      <c r="AO100" s="188"/>
      <c r="AP100" s="49">
        <f t="shared" si="88"/>
        <v>0</v>
      </c>
      <c r="AQ100" s="50">
        <f t="shared" si="89"/>
        <v>0</v>
      </c>
      <c r="AR100" s="188"/>
      <c r="AS100" s="49">
        <f t="shared" si="90"/>
        <v>0</v>
      </c>
      <c r="AT100" s="50">
        <f t="shared" si="91"/>
        <v>0</v>
      </c>
      <c r="AU100" s="188"/>
      <c r="AV100" s="49">
        <f t="shared" si="92"/>
        <v>0</v>
      </c>
      <c r="AW100" s="50">
        <f t="shared" si="93"/>
        <v>0</v>
      </c>
      <c r="AX100" s="188"/>
      <c r="AY100" s="49">
        <f t="shared" si="94"/>
        <v>0</v>
      </c>
      <c r="AZ100" s="50">
        <f t="shared" si="95"/>
        <v>0</v>
      </c>
      <c r="BA100" s="51">
        <f t="shared" si="109"/>
        <v>0</v>
      </c>
    </row>
    <row r="101" spans="1:53" hidden="1">
      <c r="A101" s="32"/>
      <c r="B101" s="61"/>
      <c r="C101" s="33"/>
      <c r="D101" s="34"/>
      <c r="E101" s="35"/>
      <c r="F101" s="36"/>
      <c r="G101" s="73"/>
      <c r="H101" s="72"/>
      <c r="I101" s="74">
        <f>IF(H101=Tablas!$B$5,Tablas!$C$5,VLOOKUP(H101,Tablas!$B$5:$D$40,2,FALSE))</f>
        <v>1</v>
      </c>
      <c r="J101" s="71">
        <f>IF(I101=0,"",VLOOKUP(I101,Tablas!$C$5:$D$40,2,FALSE))</f>
        <v>0</v>
      </c>
      <c r="K101" s="37" t="str">
        <f t="shared" si="96"/>
        <v>0</v>
      </c>
      <c r="L101" s="38">
        <f t="shared" si="97"/>
        <v>0</v>
      </c>
      <c r="M101" s="38">
        <f t="shared" si="98"/>
        <v>0</v>
      </c>
      <c r="N101" s="38">
        <f t="shared" si="99"/>
        <v>0</v>
      </c>
      <c r="O101" s="38">
        <f t="shared" si="100"/>
        <v>0</v>
      </c>
      <c r="P101" s="38">
        <f t="shared" si="101"/>
        <v>0</v>
      </c>
      <c r="Q101" s="39">
        <v>1</v>
      </c>
      <c r="R101" s="40">
        <f t="shared" si="80"/>
        <v>0</v>
      </c>
      <c r="S101" s="39">
        <v>1</v>
      </c>
      <c r="T101" s="41">
        <f t="shared" si="81"/>
        <v>0</v>
      </c>
      <c r="U101" s="42">
        <f t="shared" si="103"/>
        <v>0</v>
      </c>
      <c r="V101" s="43">
        <f t="shared" si="104"/>
        <v>0</v>
      </c>
      <c r="W101" s="44">
        <f t="shared" si="105"/>
        <v>0</v>
      </c>
      <c r="X101" s="45">
        <f t="shared" si="102"/>
        <v>0</v>
      </c>
      <c r="Y101" s="46" t="s">
        <v>0</v>
      </c>
      <c r="Z101" s="39">
        <v>1</v>
      </c>
      <c r="AA101" s="47">
        <f t="shared" si="106"/>
        <v>0</v>
      </c>
      <c r="AB101" s="39">
        <v>1</v>
      </c>
      <c r="AC101" s="47">
        <f t="shared" si="107"/>
        <v>0</v>
      </c>
      <c r="AD101" s="39">
        <v>1</v>
      </c>
      <c r="AE101" s="47">
        <f t="shared" si="108"/>
        <v>0</v>
      </c>
      <c r="AF101" s="188"/>
      <c r="AG101" s="49">
        <f t="shared" si="82"/>
        <v>0</v>
      </c>
      <c r="AH101" s="50">
        <f t="shared" si="83"/>
        <v>0</v>
      </c>
      <c r="AI101" s="188"/>
      <c r="AJ101" s="49">
        <f t="shared" si="84"/>
        <v>0</v>
      </c>
      <c r="AK101" s="50">
        <f t="shared" si="85"/>
        <v>0</v>
      </c>
      <c r="AL101" s="188"/>
      <c r="AM101" s="49">
        <f t="shared" si="86"/>
        <v>0</v>
      </c>
      <c r="AN101" s="50">
        <f t="shared" si="87"/>
        <v>0</v>
      </c>
      <c r="AO101" s="188"/>
      <c r="AP101" s="49">
        <f t="shared" si="88"/>
        <v>0</v>
      </c>
      <c r="AQ101" s="50">
        <f t="shared" si="89"/>
        <v>0</v>
      </c>
      <c r="AR101" s="188"/>
      <c r="AS101" s="49">
        <f t="shared" si="90"/>
        <v>0</v>
      </c>
      <c r="AT101" s="50">
        <f t="shared" si="91"/>
        <v>0</v>
      </c>
      <c r="AU101" s="188"/>
      <c r="AV101" s="49">
        <f t="shared" si="92"/>
        <v>0</v>
      </c>
      <c r="AW101" s="50">
        <f t="shared" si="93"/>
        <v>0</v>
      </c>
      <c r="AX101" s="188"/>
      <c r="AY101" s="49">
        <f t="shared" si="94"/>
        <v>0</v>
      </c>
      <c r="AZ101" s="50">
        <f t="shared" si="95"/>
        <v>0</v>
      </c>
      <c r="BA101" s="51">
        <f t="shared" si="109"/>
        <v>0</v>
      </c>
    </row>
    <row r="102" spans="1:53" hidden="1">
      <c r="A102" s="32"/>
      <c r="B102" s="61"/>
      <c r="C102" s="33"/>
      <c r="D102" s="34"/>
      <c r="E102" s="35"/>
      <c r="F102" s="36"/>
      <c r="G102" s="73"/>
      <c r="H102" s="72"/>
      <c r="I102" s="74">
        <f>IF(H102=Tablas!$B$5,Tablas!$C$5,VLOOKUP(H102,Tablas!$B$5:$D$40,2,FALSE))</f>
        <v>1</v>
      </c>
      <c r="J102" s="71">
        <f>IF(I102=0,"",VLOOKUP(I102,Tablas!$C$5:$D$40,2,FALSE))</f>
        <v>0</v>
      </c>
      <c r="K102" s="37" t="str">
        <f t="shared" si="96"/>
        <v>0</v>
      </c>
      <c r="L102" s="38">
        <f t="shared" si="97"/>
        <v>0</v>
      </c>
      <c r="M102" s="38">
        <f t="shared" si="98"/>
        <v>0</v>
      </c>
      <c r="N102" s="38">
        <f t="shared" si="99"/>
        <v>0</v>
      </c>
      <c r="O102" s="38">
        <f t="shared" si="100"/>
        <v>0</v>
      </c>
      <c r="P102" s="38">
        <f t="shared" si="101"/>
        <v>0</v>
      </c>
      <c r="Q102" s="39">
        <v>1</v>
      </c>
      <c r="R102" s="40">
        <f t="shared" si="80"/>
        <v>0</v>
      </c>
      <c r="S102" s="39">
        <v>1</v>
      </c>
      <c r="T102" s="41">
        <f t="shared" si="81"/>
        <v>0</v>
      </c>
      <c r="U102" s="42">
        <f t="shared" si="103"/>
        <v>0</v>
      </c>
      <c r="V102" s="43">
        <f t="shared" si="104"/>
        <v>0</v>
      </c>
      <c r="W102" s="44">
        <f t="shared" si="105"/>
        <v>0</v>
      </c>
      <c r="X102" s="45">
        <f t="shared" si="102"/>
        <v>0</v>
      </c>
      <c r="Y102" s="46" t="s">
        <v>0</v>
      </c>
      <c r="Z102" s="39">
        <v>1</v>
      </c>
      <c r="AA102" s="47">
        <f t="shared" si="106"/>
        <v>0</v>
      </c>
      <c r="AB102" s="39">
        <v>1</v>
      </c>
      <c r="AC102" s="47">
        <f t="shared" si="107"/>
        <v>0</v>
      </c>
      <c r="AD102" s="39">
        <v>1</v>
      </c>
      <c r="AE102" s="47">
        <f t="shared" si="108"/>
        <v>0</v>
      </c>
      <c r="AF102" s="188"/>
      <c r="AG102" s="49">
        <f t="shared" si="82"/>
        <v>0</v>
      </c>
      <c r="AH102" s="50">
        <f t="shared" si="83"/>
        <v>0</v>
      </c>
      <c r="AI102" s="188"/>
      <c r="AJ102" s="49">
        <f t="shared" si="84"/>
        <v>0</v>
      </c>
      <c r="AK102" s="50">
        <f t="shared" si="85"/>
        <v>0</v>
      </c>
      <c r="AL102" s="188"/>
      <c r="AM102" s="49">
        <f t="shared" si="86"/>
        <v>0</v>
      </c>
      <c r="AN102" s="50">
        <f t="shared" si="87"/>
        <v>0</v>
      </c>
      <c r="AO102" s="188"/>
      <c r="AP102" s="49">
        <f t="shared" si="88"/>
        <v>0</v>
      </c>
      <c r="AQ102" s="50">
        <f t="shared" si="89"/>
        <v>0</v>
      </c>
      <c r="AR102" s="188"/>
      <c r="AS102" s="49">
        <f t="shared" si="90"/>
        <v>0</v>
      </c>
      <c r="AT102" s="50">
        <f t="shared" si="91"/>
        <v>0</v>
      </c>
      <c r="AU102" s="188"/>
      <c r="AV102" s="49">
        <f t="shared" si="92"/>
        <v>0</v>
      </c>
      <c r="AW102" s="50">
        <f t="shared" si="93"/>
        <v>0</v>
      </c>
      <c r="AX102" s="188"/>
      <c r="AY102" s="49">
        <f t="shared" si="94"/>
        <v>0</v>
      </c>
      <c r="AZ102" s="50">
        <f t="shared" si="95"/>
        <v>0</v>
      </c>
      <c r="BA102" s="51">
        <f t="shared" si="109"/>
        <v>0</v>
      </c>
    </row>
    <row r="103" spans="1:53" hidden="1">
      <c r="A103" s="32"/>
      <c r="B103" s="61"/>
      <c r="C103" s="33"/>
      <c r="D103" s="34"/>
      <c r="E103" s="35"/>
      <c r="F103" s="36"/>
      <c r="G103" s="73"/>
      <c r="H103" s="72"/>
      <c r="I103" s="74">
        <f>IF(H103=Tablas!$B$5,Tablas!$C$5,VLOOKUP(H103,Tablas!$B$5:$D$40,2,FALSE))</f>
        <v>1</v>
      </c>
      <c r="J103" s="71">
        <f>IF(I103=0,"",VLOOKUP(I103,Tablas!$C$5:$D$40,2,FALSE))</f>
        <v>0</v>
      </c>
      <c r="K103" s="37" t="str">
        <f t="shared" si="96"/>
        <v>0</v>
      </c>
      <c r="L103" s="38">
        <f t="shared" si="97"/>
        <v>0</v>
      </c>
      <c r="M103" s="38">
        <f t="shared" si="98"/>
        <v>0</v>
      </c>
      <c r="N103" s="38">
        <f t="shared" si="99"/>
        <v>0</v>
      </c>
      <c r="O103" s="38">
        <f t="shared" si="100"/>
        <v>0</v>
      </c>
      <c r="P103" s="38">
        <f t="shared" si="101"/>
        <v>0</v>
      </c>
      <c r="Q103" s="39">
        <v>1</v>
      </c>
      <c r="R103" s="40">
        <f t="shared" si="80"/>
        <v>0</v>
      </c>
      <c r="S103" s="39">
        <v>1</v>
      </c>
      <c r="T103" s="41">
        <f t="shared" si="81"/>
        <v>0</v>
      </c>
      <c r="U103" s="42">
        <f t="shared" si="103"/>
        <v>0</v>
      </c>
      <c r="V103" s="43">
        <f t="shared" si="104"/>
        <v>0</v>
      </c>
      <c r="W103" s="44">
        <f t="shared" si="105"/>
        <v>0</v>
      </c>
      <c r="X103" s="45">
        <f t="shared" si="102"/>
        <v>0</v>
      </c>
      <c r="Y103" s="46" t="s">
        <v>0</v>
      </c>
      <c r="Z103" s="39">
        <v>1</v>
      </c>
      <c r="AA103" s="47">
        <f t="shared" si="106"/>
        <v>0</v>
      </c>
      <c r="AB103" s="39">
        <v>1</v>
      </c>
      <c r="AC103" s="47">
        <f t="shared" si="107"/>
        <v>0</v>
      </c>
      <c r="AD103" s="39">
        <v>1</v>
      </c>
      <c r="AE103" s="47">
        <f t="shared" si="108"/>
        <v>0</v>
      </c>
      <c r="AF103" s="188"/>
      <c r="AG103" s="49">
        <f t="shared" si="82"/>
        <v>0</v>
      </c>
      <c r="AH103" s="50">
        <f t="shared" si="83"/>
        <v>0</v>
      </c>
      <c r="AI103" s="188"/>
      <c r="AJ103" s="49">
        <f t="shared" si="84"/>
        <v>0</v>
      </c>
      <c r="AK103" s="50">
        <f t="shared" si="85"/>
        <v>0</v>
      </c>
      <c r="AL103" s="188"/>
      <c r="AM103" s="49">
        <f t="shared" si="86"/>
        <v>0</v>
      </c>
      <c r="AN103" s="50">
        <f t="shared" si="87"/>
        <v>0</v>
      </c>
      <c r="AO103" s="188"/>
      <c r="AP103" s="49">
        <f t="shared" si="88"/>
        <v>0</v>
      </c>
      <c r="AQ103" s="50">
        <f t="shared" si="89"/>
        <v>0</v>
      </c>
      <c r="AR103" s="188"/>
      <c r="AS103" s="49">
        <f t="shared" si="90"/>
        <v>0</v>
      </c>
      <c r="AT103" s="50">
        <f t="shared" si="91"/>
        <v>0</v>
      </c>
      <c r="AU103" s="188"/>
      <c r="AV103" s="49">
        <f t="shared" si="92"/>
        <v>0</v>
      </c>
      <c r="AW103" s="50">
        <f t="shared" si="93"/>
        <v>0</v>
      </c>
      <c r="AX103" s="188"/>
      <c r="AY103" s="49">
        <f t="shared" si="94"/>
        <v>0</v>
      </c>
      <c r="AZ103" s="50">
        <f t="shared" si="95"/>
        <v>0</v>
      </c>
      <c r="BA103" s="51">
        <f t="shared" si="109"/>
        <v>0</v>
      </c>
    </row>
    <row r="104" spans="1:53" hidden="1">
      <c r="A104" s="32"/>
      <c r="B104" s="61"/>
      <c r="C104" s="33"/>
      <c r="D104" s="34"/>
      <c r="E104" s="35"/>
      <c r="F104" s="36"/>
      <c r="G104" s="73"/>
      <c r="H104" s="72"/>
      <c r="I104" s="74">
        <f>IF(H104=Tablas!$B$5,Tablas!$C$5,VLOOKUP(H104,Tablas!$B$5:$D$40,2,FALSE))</f>
        <v>1</v>
      </c>
      <c r="J104" s="71">
        <f>IF(I104=0,"",VLOOKUP(I104,Tablas!$C$5:$D$40,2,FALSE))</f>
        <v>0</v>
      </c>
      <c r="K104" s="37" t="str">
        <f t="shared" si="96"/>
        <v>0</v>
      </c>
      <c r="L104" s="38">
        <f t="shared" si="97"/>
        <v>0</v>
      </c>
      <c r="M104" s="38">
        <f t="shared" si="98"/>
        <v>0</v>
      </c>
      <c r="N104" s="38">
        <f t="shared" si="99"/>
        <v>0</v>
      </c>
      <c r="O104" s="38">
        <f t="shared" si="100"/>
        <v>0</v>
      </c>
      <c r="P104" s="38">
        <f t="shared" si="101"/>
        <v>0</v>
      </c>
      <c r="Q104" s="39">
        <v>1</v>
      </c>
      <c r="R104" s="40">
        <f t="shared" si="80"/>
        <v>0</v>
      </c>
      <c r="S104" s="39">
        <v>1</v>
      </c>
      <c r="T104" s="41">
        <f t="shared" si="81"/>
        <v>0</v>
      </c>
      <c r="U104" s="42">
        <f t="shared" si="103"/>
        <v>0</v>
      </c>
      <c r="V104" s="43">
        <f t="shared" si="104"/>
        <v>0</v>
      </c>
      <c r="W104" s="44">
        <f t="shared" si="105"/>
        <v>0</v>
      </c>
      <c r="X104" s="45">
        <f t="shared" si="102"/>
        <v>0</v>
      </c>
      <c r="Y104" s="46" t="s">
        <v>0</v>
      </c>
      <c r="Z104" s="39">
        <v>1</v>
      </c>
      <c r="AA104" s="47">
        <f t="shared" si="106"/>
        <v>0</v>
      </c>
      <c r="AB104" s="39">
        <v>1</v>
      </c>
      <c r="AC104" s="47">
        <f t="shared" si="107"/>
        <v>0</v>
      </c>
      <c r="AD104" s="39">
        <v>1</v>
      </c>
      <c r="AE104" s="47">
        <f t="shared" si="108"/>
        <v>0</v>
      </c>
      <c r="AF104" s="188"/>
      <c r="AG104" s="49">
        <f t="shared" si="82"/>
        <v>0</v>
      </c>
      <c r="AH104" s="50">
        <f t="shared" si="83"/>
        <v>0</v>
      </c>
      <c r="AI104" s="188"/>
      <c r="AJ104" s="49">
        <f t="shared" si="84"/>
        <v>0</v>
      </c>
      <c r="AK104" s="50">
        <f t="shared" si="85"/>
        <v>0</v>
      </c>
      <c r="AL104" s="188"/>
      <c r="AM104" s="49">
        <f t="shared" si="86"/>
        <v>0</v>
      </c>
      <c r="AN104" s="50">
        <f t="shared" si="87"/>
        <v>0</v>
      </c>
      <c r="AO104" s="188"/>
      <c r="AP104" s="49">
        <f t="shared" si="88"/>
        <v>0</v>
      </c>
      <c r="AQ104" s="50">
        <f t="shared" si="89"/>
        <v>0</v>
      </c>
      <c r="AR104" s="188"/>
      <c r="AS104" s="49">
        <f t="shared" si="90"/>
        <v>0</v>
      </c>
      <c r="AT104" s="50">
        <f t="shared" si="91"/>
        <v>0</v>
      </c>
      <c r="AU104" s="188"/>
      <c r="AV104" s="49">
        <f t="shared" si="92"/>
        <v>0</v>
      </c>
      <c r="AW104" s="50">
        <f t="shared" si="93"/>
        <v>0</v>
      </c>
      <c r="AX104" s="188"/>
      <c r="AY104" s="49">
        <f t="shared" si="94"/>
        <v>0</v>
      </c>
      <c r="AZ104" s="50">
        <f t="shared" si="95"/>
        <v>0</v>
      </c>
      <c r="BA104" s="51">
        <f t="shared" si="109"/>
        <v>0</v>
      </c>
    </row>
    <row r="105" spans="1:53" ht="15.75" thickBot="1">
      <c r="A105" s="3"/>
      <c r="B105" s="6"/>
      <c r="C105" s="6"/>
      <c r="D105" s="6"/>
      <c r="E105" s="6"/>
      <c r="F105" s="264">
        <f>SUM(F8:F104)</f>
        <v>74</v>
      </c>
      <c r="K105" s="52">
        <f t="shared" ref="K105:P105" si="110">SUM(K8:K104)</f>
        <v>0</v>
      </c>
      <c r="L105" s="52">
        <f t="shared" si="110"/>
        <v>0</v>
      </c>
      <c r="M105" s="52">
        <f t="shared" si="110"/>
        <v>0</v>
      </c>
      <c r="N105" s="52">
        <f t="shared" si="110"/>
        <v>0</v>
      </c>
      <c r="O105" s="52">
        <f t="shared" si="110"/>
        <v>0</v>
      </c>
      <c r="P105" s="52">
        <f t="shared" si="110"/>
        <v>0</v>
      </c>
      <c r="Q105" s="52"/>
      <c r="R105" s="52">
        <f>SUM(R8:R104)</f>
        <v>0</v>
      </c>
      <c r="S105" s="52"/>
      <c r="T105" s="52">
        <f>SUM(T8:T104)</f>
        <v>0</v>
      </c>
      <c r="U105" s="52">
        <f>SUM(U8:U104)</f>
        <v>0</v>
      </c>
      <c r="V105" s="52">
        <f>SUM(V8:V104)</f>
        <v>0</v>
      </c>
      <c r="W105" s="52">
        <f>SUM(W8:W104)</f>
        <v>0</v>
      </c>
      <c r="X105" s="53"/>
      <c r="Y105" s="53"/>
      <c r="Z105" s="53"/>
      <c r="AA105" s="52">
        <f>SUM(AA8:AA104)</f>
        <v>0</v>
      </c>
      <c r="AB105" s="52"/>
      <c r="AC105" s="52">
        <f>SUM(AC8:AC104)</f>
        <v>0</v>
      </c>
      <c r="AD105" s="52"/>
      <c r="AE105" s="52">
        <f>SUM(AE8:AE104)</f>
        <v>0</v>
      </c>
      <c r="AF105" s="54">
        <f>SUM(AF8:AF104)</f>
        <v>0</v>
      </c>
      <c r="AG105" s="54"/>
      <c r="AH105" s="55">
        <f>SUM(AH8:AH104)</f>
        <v>0</v>
      </c>
      <c r="AI105" s="54">
        <f>SUM(AI8:AI104)</f>
        <v>15</v>
      </c>
      <c r="AJ105" s="54"/>
      <c r="AK105" s="55">
        <f>SUM(AK8:AK104)</f>
        <v>0</v>
      </c>
      <c r="AL105" s="54">
        <f>SUM(AL8:AL104)</f>
        <v>74</v>
      </c>
      <c r="AM105" s="54"/>
      <c r="AN105" s="55">
        <f>SUM(AN8:AN104)</f>
        <v>0</v>
      </c>
      <c r="AO105" s="54">
        <f>SUM(AO8:AO104)</f>
        <v>7</v>
      </c>
      <c r="AP105" s="54"/>
      <c r="AQ105" s="55">
        <f>SUM(AQ8:AQ104)</f>
        <v>0</v>
      </c>
      <c r="AR105" s="54">
        <f>SUM(AR8:AR104)</f>
        <v>0</v>
      </c>
      <c r="AS105" s="54"/>
      <c r="AT105" s="55">
        <f>SUM(AT8:AT104)</f>
        <v>0</v>
      </c>
      <c r="AU105" s="54">
        <f>SUM(AU8:AU104)</f>
        <v>74</v>
      </c>
      <c r="AV105" s="54"/>
      <c r="AW105" s="55">
        <f>SUM(AW8:AW104)</f>
        <v>0</v>
      </c>
      <c r="AX105" s="54">
        <f>SUM(AX8:AX104)</f>
        <v>7.5</v>
      </c>
      <c r="AY105" s="54"/>
      <c r="AZ105" s="55">
        <f>SUM(AZ8:AZ104)</f>
        <v>0</v>
      </c>
      <c r="BA105" s="52">
        <f>SUM(BA8:BA104)</f>
        <v>0</v>
      </c>
    </row>
    <row r="106" spans="1:53" ht="15.75" hidden="1" thickBot="1">
      <c r="AA106" s="289">
        <f>SUM(AA105:AE105)</f>
        <v>0</v>
      </c>
      <c r="AB106" s="290"/>
      <c r="AC106" s="290"/>
      <c r="AD106" s="290"/>
      <c r="AE106" s="291"/>
      <c r="AF106" s="292">
        <f>+AH105/4.345</f>
        <v>0</v>
      </c>
      <c r="AG106" s="292"/>
      <c r="AH106" s="292"/>
      <c r="AI106" s="292">
        <f>+AK105/4.345</f>
        <v>0</v>
      </c>
      <c r="AJ106" s="292"/>
      <c r="AK106" s="292"/>
      <c r="AL106" s="292">
        <f>+AN105/4.345</f>
        <v>0</v>
      </c>
      <c r="AM106" s="292"/>
      <c r="AN106" s="292"/>
      <c r="AO106" s="292">
        <f>+AQ105/4.345</f>
        <v>0</v>
      </c>
      <c r="AP106" s="292"/>
      <c r="AQ106" s="292"/>
      <c r="AR106" s="292">
        <f>+AT105/4.345</f>
        <v>0</v>
      </c>
      <c r="AS106" s="292"/>
      <c r="AT106" s="292"/>
      <c r="AU106" s="292">
        <f>+AW105/4.345</f>
        <v>0</v>
      </c>
      <c r="AV106" s="292"/>
      <c r="AW106" s="292"/>
      <c r="AX106" s="292">
        <f>+AZ105/4.345</f>
        <v>0</v>
      </c>
      <c r="AY106" s="292"/>
      <c r="AZ106" s="292"/>
      <c r="BA106" s="284" t="s">
        <v>4</v>
      </c>
    </row>
    <row r="107" spans="1:53" ht="16.5" thickTop="1" thickBot="1">
      <c r="AF107" s="286" t="s">
        <v>3</v>
      </c>
      <c r="AG107" s="286"/>
      <c r="AH107" s="286"/>
      <c r="AI107" s="286"/>
      <c r="AJ107" s="286"/>
      <c r="AK107" s="286"/>
      <c r="AL107" s="286"/>
      <c r="AM107" s="286"/>
      <c r="AN107" s="286"/>
      <c r="AO107" s="286"/>
      <c r="AP107" s="286"/>
      <c r="AQ107" s="286"/>
      <c r="AR107" s="286"/>
      <c r="AS107" s="286"/>
      <c r="AT107" s="286"/>
      <c r="AU107" s="286"/>
      <c r="AV107" s="286"/>
      <c r="AW107" s="286"/>
      <c r="AX107" s="286"/>
      <c r="AY107" s="286"/>
      <c r="AZ107" s="287"/>
      <c r="BA107" s="285"/>
    </row>
    <row r="109" spans="1:53">
      <c r="G109" s="56"/>
      <c r="H109" s="56"/>
      <c r="I109" s="56"/>
      <c r="J109" s="56"/>
    </row>
  </sheetData>
  <sheetProtection algorithmName="SHA-512" hashValue="HEwGKebYHxSKiDilkoS8EkZHi64pI4oLOZr604Ai1C8bOlYghQrK7A4ZF+Rp8wOUy95phyctaoE7+fRaHEheYg==" saltValue="KxJd+TAm/g6C2iqXLLGMPQ==" spinCount="100000" sheet="1" selectLockedCells="1" autoFilter="0"/>
  <autoFilter ref="B7:BA106">
    <filterColumn colId="4">
      <customFilters>
        <customFilter operator="notEqual" val=" "/>
      </customFilters>
    </filterColumn>
  </autoFilter>
  <mergeCells count="46">
    <mergeCell ref="B1:C1"/>
    <mergeCell ref="B3:D3"/>
    <mergeCell ref="AF3:AH3"/>
    <mergeCell ref="AI3:AK3"/>
    <mergeCell ref="AL3:AN3"/>
    <mergeCell ref="AB6:AC6"/>
    <mergeCell ref="AD6:AE6"/>
    <mergeCell ref="AR3:AT3"/>
    <mergeCell ref="AU3:AW3"/>
    <mergeCell ref="AX3:AZ3"/>
    <mergeCell ref="AF4:AF5"/>
    <mergeCell ref="AG4:AG5"/>
    <mergeCell ref="AH4:AH5"/>
    <mergeCell ref="AI4:AI5"/>
    <mergeCell ref="AJ4:AJ5"/>
    <mergeCell ref="AM4:AM5"/>
    <mergeCell ref="AN4:AN5"/>
    <mergeCell ref="AK4:AK5"/>
    <mergeCell ref="AL4:AL5"/>
    <mergeCell ref="AU106:AW106"/>
    <mergeCell ref="AX106:AZ106"/>
    <mergeCell ref="AO4:AO5"/>
    <mergeCell ref="AP4:AP5"/>
    <mergeCell ref="AQ4:AQ5"/>
    <mergeCell ref="AY4:AY5"/>
    <mergeCell ref="AZ4:AZ5"/>
    <mergeCell ref="AV4:AV5"/>
    <mergeCell ref="AW4:AW5"/>
    <mergeCell ref="AX4:AX5"/>
    <mergeCell ref="AU4:AU5"/>
    <mergeCell ref="BA106:BA107"/>
    <mergeCell ref="AF107:AZ107"/>
    <mergeCell ref="P1:AA1"/>
    <mergeCell ref="AA106:AE106"/>
    <mergeCell ref="AF106:AH106"/>
    <mergeCell ref="AI106:AK106"/>
    <mergeCell ref="AL106:AN106"/>
    <mergeCell ref="AO106:AQ106"/>
    <mergeCell ref="AR106:AT106"/>
    <mergeCell ref="AO3:AQ3"/>
    <mergeCell ref="BA4:BA5"/>
    <mergeCell ref="X5:AE5"/>
    <mergeCell ref="Z6:AA6"/>
    <mergeCell ref="AS4:AS5"/>
    <mergeCell ref="AT4:AT5"/>
    <mergeCell ref="AR4:AR5"/>
  </mergeCells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H8:H104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 filterMode="1">
    <pageSetUpPr fitToPage="1"/>
  </sheetPr>
  <dimension ref="A1:BA65"/>
  <sheetViews>
    <sheetView workbookViewId="0">
      <pane xSplit="6" ySplit="7" topLeftCell="G8" activePane="bottomRight" state="frozen"/>
      <selection activeCell="B2" sqref="B2:C2"/>
      <selection pane="topRight" activeCell="B2" sqref="B2:C2"/>
      <selection pane="bottomLeft" activeCell="B2" sqref="B2:C2"/>
      <selection pane="bottomRight" activeCell="G8" sqref="G8:G10"/>
    </sheetView>
  </sheetViews>
  <sheetFormatPr defaultColWidth="11.42578125" defaultRowHeight="15"/>
  <cols>
    <col min="1" max="1" width="2.85546875" style="2" customWidth="1"/>
    <col min="2" max="2" width="20.28515625" style="2" customWidth="1"/>
    <col min="3" max="3" width="11.5703125" style="2" bestFit="1" customWidth="1"/>
    <col min="4" max="4" width="19.5703125" style="2" customWidth="1"/>
    <col min="5" max="5" width="9.5703125" style="2" customWidth="1"/>
    <col min="6" max="6" width="10.42578125" style="2" bestFit="1" customWidth="1"/>
    <col min="7" max="7" width="8.28515625" style="2" bestFit="1" customWidth="1"/>
    <col min="8" max="8" width="17.140625" style="2" bestFit="1" customWidth="1"/>
    <col min="9" max="9" width="3" style="2" hidden="1" customWidth="1"/>
    <col min="10" max="10" width="4.85546875" style="2" hidden="1" customWidth="1"/>
    <col min="11" max="11" width="6.7109375" style="2" bestFit="1" customWidth="1"/>
    <col min="12" max="12" width="6.28515625" style="2" bestFit="1" customWidth="1"/>
    <col min="13" max="16" width="8.42578125" style="2" customWidth="1"/>
    <col min="17" max="17" width="4.85546875" style="2" bestFit="1" customWidth="1"/>
    <col min="18" max="18" width="8.42578125" style="2" customWidth="1"/>
    <col min="19" max="19" width="4.85546875" style="2" bestFit="1" customWidth="1"/>
    <col min="20" max="20" width="8.42578125" style="2" customWidth="1"/>
    <col min="21" max="21" width="9.28515625" style="2" customWidth="1"/>
    <col min="22" max="22" width="8.42578125" style="2" bestFit="1" customWidth="1"/>
    <col min="23" max="23" width="9.28515625" style="2" bestFit="1" customWidth="1"/>
    <col min="24" max="24" width="4.7109375" style="2" customWidth="1"/>
    <col min="25" max="25" width="4.140625" style="2" bestFit="1" customWidth="1"/>
    <col min="26" max="26" width="5" style="2" bestFit="1" customWidth="1"/>
    <col min="27" max="27" width="7.140625" style="2" bestFit="1" customWidth="1"/>
    <col min="28" max="28" width="7.140625" style="2" customWidth="1"/>
    <col min="29" max="29" width="7.28515625" style="2" bestFit="1" customWidth="1"/>
    <col min="30" max="30" width="7.28515625" style="2" customWidth="1"/>
    <col min="31" max="31" width="5.7109375" style="2" bestFit="1" customWidth="1"/>
    <col min="32" max="32" width="7" style="2" bestFit="1" customWidth="1"/>
    <col min="33" max="33" width="5.5703125" style="2" bestFit="1" customWidth="1"/>
    <col min="34" max="34" width="10.28515625" style="2" bestFit="1" customWidth="1"/>
    <col min="35" max="35" width="7.140625" style="2" bestFit="1" customWidth="1"/>
    <col min="36" max="36" width="6.140625" style="2" bestFit="1" customWidth="1"/>
    <col min="37" max="37" width="10.28515625" style="2" bestFit="1" customWidth="1"/>
    <col min="38" max="38" width="8.42578125" style="2" bestFit="1" customWidth="1"/>
    <col min="39" max="39" width="5.28515625" style="2" bestFit="1" customWidth="1"/>
    <col min="40" max="40" width="9.5703125" style="2" bestFit="1" customWidth="1"/>
    <col min="41" max="41" width="7.140625" style="2" customWidth="1"/>
    <col min="42" max="42" width="6.140625" style="2" customWidth="1"/>
    <col min="43" max="43" width="9.5703125" style="2" customWidth="1"/>
    <col min="44" max="44" width="8.42578125" style="2" customWidth="1"/>
    <col min="45" max="45" width="7" style="2" customWidth="1"/>
    <col min="46" max="46" width="9.5703125" style="2" customWidth="1"/>
    <col min="47" max="47" width="8.42578125" style="2" bestFit="1" customWidth="1"/>
    <col min="48" max="48" width="7" style="2" bestFit="1" customWidth="1"/>
    <col min="49" max="49" width="9.5703125" style="2" bestFit="1" customWidth="1"/>
    <col min="50" max="50" width="6.85546875" style="2" customWidth="1"/>
    <col min="51" max="51" width="6.140625" style="2" customWidth="1"/>
    <col min="52" max="52" width="9.5703125" style="2" customWidth="1"/>
    <col min="53" max="53" width="13.7109375" style="2" bestFit="1" customWidth="1"/>
    <col min="54" max="16384" width="11.42578125" style="2"/>
  </cols>
  <sheetData>
    <row r="1" spans="1:53" ht="34.5" thickBot="1">
      <c r="A1" s="7"/>
      <c r="B1" s="274" t="s">
        <v>21</v>
      </c>
      <c r="C1" s="274"/>
      <c r="E1" s="8" t="str">
        <f>+'2'!E1</f>
        <v>Ajuntament de Matadepera</v>
      </c>
      <c r="F1" s="9"/>
      <c r="G1" s="9"/>
      <c r="H1" s="9"/>
      <c r="I1" s="9"/>
      <c r="J1" s="9"/>
      <c r="K1" s="9"/>
      <c r="L1" s="9"/>
      <c r="M1" s="10"/>
      <c r="N1" s="9"/>
      <c r="O1" s="9"/>
      <c r="P1" s="9"/>
      <c r="Q1" s="9"/>
      <c r="R1" s="9"/>
      <c r="S1" s="9"/>
      <c r="T1" s="9" t="str">
        <f>+'Resumen Estudio'!D25</f>
        <v>Ascensor Públic</v>
      </c>
      <c r="U1" s="9"/>
      <c r="V1" s="9"/>
      <c r="W1" s="9"/>
      <c r="X1" s="9"/>
      <c r="Y1" s="9"/>
      <c r="Z1" s="9"/>
      <c r="AA1" s="9"/>
      <c r="AB1" s="11"/>
      <c r="AC1" s="11"/>
      <c r="AD1" s="11"/>
      <c r="AE1" s="11"/>
      <c r="AF1" s="57"/>
      <c r="AG1" s="57"/>
      <c r="AH1" s="58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53" ht="15.75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3"/>
      <c r="X2" s="13"/>
      <c r="Y2" s="13"/>
      <c r="Z2" s="13"/>
      <c r="AA2" s="13"/>
      <c r="AB2" s="13"/>
      <c r="AC2" s="13"/>
      <c r="AD2" s="13"/>
      <c r="AE2" s="13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</row>
    <row r="3" spans="1:53" ht="30.75" customHeight="1" thickBot="1">
      <c r="A3" s="7"/>
      <c r="B3" s="309" t="str">
        <f>+'2'!B3:D3</f>
        <v>Annex 4</v>
      </c>
      <c r="C3" s="309"/>
      <c r="D3" s="309"/>
      <c r="E3" s="15"/>
      <c r="F3" s="127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59" t="s">
        <v>12</v>
      </c>
      <c r="X3" s="13"/>
      <c r="Y3" s="13"/>
      <c r="Z3" s="13"/>
      <c r="AA3" s="13"/>
      <c r="AB3" s="13"/>
      <c r="AC3" s="13"/>
      <c r="AD3" s="13"/>
      <c r="AE3" s="13"/>
      <c r="AF3" s="293" t="str">
        <f>+'1'!AG3</f>
        <v>Vidres interiors</v>
      </c>
      <c r="AG3" s="293"/>
      <c r="AH3" s="293"/>
      <c r="AI3" s="293" t="str">
        <f>+'1'!AK3</f>
        <v>Vidres perimetre</v>
      </c>
      <c r="AJ3" s="293"/>
      <c r="AK3" s="293"/>
      <c r="AL3" s="293" t="str">
        <f>+'1'!AO3</f>
        <v>Punts de llum i difusors d'aire</v>
      </c>
      <c r="AM3" s="293"/>
      <c r="AN3" s="293"/>
      <c r="AO3" s="293" t="str">
        <f>+'1'!AR3</f>
        <v>Neteja de cadires i moquetes</v>
      </c>
      <c r="AP3" s="293"/>
      <c r="AQ3" s="293"/>
      <c r="AR3" s="293" t="str">
        <f>+'1'!AU3</f>
        <v>Neteja de Sostres</v>
      </c>
      <c r="AS3" s="293"/>
      <c r="AT3" s="293"/>
      <c r="AU3" s="293" t="str">
        <f>+'1'!AX3</f>
        <v>Tractament de Terres</v>
      </c>
      <c r="AV3" s="293"/>
      <c r="AW3" s="293"/>
      <c r="AX3" s="293" t="str">
        <f>+'1'!BA3</f>
        <v>Neteja de Persianes</v>
      </c>
      <c r="AY3" s="293"/>
      <c r="AZ3" s="293"/>
      <c r="BA3" s="19" t="s">
        <v>4</v>
      </c>
    </row>
    <row r="4" spans="1:53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+L61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2">
        <f>+'Resumen Estudio'!H25</f>
        <v>12</v>
      </c>
      <c r="X4" s="23"/>
      <c r="Y4" s="23"/>
      <c r="Z4" s="23"/>
      <c r="AA4" s="23"/>
      <c r="AB4" s="23"/>
      <c r="AC4" s="23"/>
      <c r="AD4" s="23"/>
      <c r="AE4" s="23"/>
      <c r="AF4" s="304" t="s">
        <v>6</v>
      </c>
      <c r="AG4" s="302">
        <f>+'1'!AI4:AI5</f>
        <v>3</v>
      </c>
      <c r="AH4" s="303">
        <f>+'1'!AJ4:AJ5</f>
        <v>0</v>
      </c>
      <c r="AI4" s="304" t="s">
        <v>6</v>
      </c>
      <c r="AJ4" s="302">
        <f>+'1'!AM4:AM5</f>
        <v>3</v>
      </c>
      <c r="AK4" s="303">
        <f>+'1'!AN4:AN5</f>
        <v>0</v>
      </c>
      <c r="AL4" s="304" t="s">
        <v>6</v>
      </c>
      <c r="AM4" s="302">
        <f>+'1'!AP4:AP5</f>
        <v>1</v>
      </c>
      <c r="AN4" s="303">
        <f>+'1'!AQ4:AQ5</f>
        <v>0</v>
      </c>
      <c r="AO4" s="304" t="s">
        <v>6</v>
      </c>
      <c r="AP4" s="302">
        <f>+'1'!AS4:AS5</f>
        <v>1</v>
      </c>
      <c r="AQ4" s="303">
        <f>+'1'!AT4:AT5</f>
        <v>0</v>
      </c>
      <c r="AR4" s="304" t="s">
        <v>6</v>
      </c>
      <c r="AS4" s="302">
        <f>+'1'!AV4:AV5</f>
        <v>1</v>
      </c>
      <c r="AT4" s="303">
        <f>+'1'!AW4:AW5</f>
        <v>50</v>
      </c>
      <c r="AU4" s="304" t="s">
        <v>6</v>
      </c>
      <c r="AV4" s="302">
        <f>+'1'!AY4:AY5</f>
        <v>1</v>
      </c>
      <c r="AW4" s="303">
        <f>+'1'!AZ4:AZ5</f>
        <v>0</v>
      </c>
      <c r="AX4" s="304" t="s">
        <v>6</v>
      </c>
      <c r="AY4" s="302">
        <f>+'1'!BB4:BB5</f>
        <v>1</v>
      </c>
      <c r="AZ4" s="303">
        <f>+'1'!BC4:BC5</f>
        <v>0</v>
      </c>
      <c r="BA4" s="294">
        <f>BA61</f>
        <v>0</v>
      </c>
    </row>
    <row r="5" spans="1:53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296" t="s">
        <v>7</v>
      </c>
      <c r="Y5" s="297"/>
      <c r="Z5" s="298"/>
      <c r="AA5" s="298"/>
      <c r="AB5" s="297"/>
      <c r="AC5" s="297"/>
      <c r="AD5" s="297"/>
      <c r="AE5" s="299"/>
      <c r="AF5" s="304"/>
      <c r="AG5" s="302"/>
      <c r="AH5" s="303"/>
      <c r="AI5" s="304"/>
      <c r="AJ5" s="302"/>
      <c r="AK5" s="303"/>
      <c r="AL5" s="304"/>
      <c r="AM5" s="302"/>
      <c r="AN5" s="303"/>
      <c r="AO5" s="304"/>
      <c r="AP5" s="302"/>
      <c r="AQ5" s="303"/>
      <c r="AR5" s="304"/>
      <c r="AS5" s="302"/>
      <c r="AT5" s="303"/>
      <c r="AU5" s="304"/>
      <c r="AV5" s="302"/>
      <c r="AW5" s="303"/>
      <c r="AX5" s="304"/>
      <c r="AY5" s="302"/>
      <c r="AZ5" s="303"/>
      <c r="BA5" s="295"/>
    </row>
    <row r="6" spans="1:53" ht="30.75" customHeight="1" thickBot="1">
      <c r="A6" s="24"/>
      <c r="B6" s="141" t="s">
        <v>22</v>
      </c>
      <c r="C6" s="141" t="s">
        <v>8</v>
      </c>
      <c r="D6" s="141" t="s">
        <v>5</v>
      </c>
      <c r="E6" s="141" t="s">
        <v>23</v>
      </c>
      <c r="F6" s="141" t="s">
        <v>9</v>
      </c>
      <c r="G6" s="141" t="s">
        <v>24</v>
      </c>
      <c r="H6" s="141" t="s">
        <v>25</v>
      </c>
      <c r="I6" s="118"/>
      <c r="J6" s="118"/>
      <c r="K6" s="141" t="s">
        <v>26</v>
      </c>
      <c r="L6" s="141" t="s">
        <v>27</v>
      </c>
      <c r="M6" s="141" t="s">
        <v>28</v>
      </c>
      <c r="N6" s="141" t="s">
        <v>29</v>
      </c>
      <c r="O6" s="141" t="s">
        <v>30</v>
      </c>
      <c r="P6" s="141" t="s">
        <v>31</v>
      </c>
      <c r="Q6" s="141"/>
      <c r="R6" s="141" t="s">
        <v>37</v>
      </c>
      <c r="S6" s="141"/>
      <c r="T6" s="141" t="s">
        <v>38</v>
      </c>
      <c r="U6" s="141" t="s">
        <v>32</v>
      </c>
      <c r="V6" s="141" t="s">
        <v>33</v>
      </c>
      <c r="W6" s="141" t="s">
        <v>34</v>
      </c>
      <c r="X6" s="141" t="s">
        <v>10</v>
      </c>
      <c r="Y6" s="141" t="s">
        <v>35</v>
      </c>
      <c r="Z6" s="322" t="s">
        <v>36</v>
      </c>
      <c r="AA6" s="323"/>
      <c r="AB6" s="324" t="s">
        <v>39</v>
      </c>
      <c r="AC6" s="325"/>
      <c r="AD6" s="324" t="s">
        <v>40</v>
      </c>
      <c r="AE6" s="326"/>
      <c r="AF6" s="25"/>
      <c r="AG6" s="25" t="str">
        <f>+'1'!AI6</f>
        <v>H/V</v>
      </c>
      <c r="AH6" s="25" t="str">
        <f>+'1'!AJ6</f>
        <v>Hores/mes</v>
      </c>
      <c r="AI6" s="25"/>
      <c r="AJ6" s="25" t="str">
        <f>+'1'!AM6</f>
        <v>H/V</v>
      </c>
      <c r="AK6" s="25" t="str">
        <f>+'1'!AN6</f>
        <v>Hores/mes</v>
      </c>
      <c r="AL6" s="25"/>
      <c r="AM6" s="25" t="str">
        <f>+'1'!AP6</f>
        <v>H/V</v>
      </c>
      <c r="AN6" s="25" t="str">
        <f>+'1'!AQ6</f>
        <v>Hores/mes</v>
      </c>
      <c r="AO6" s="25"/>
      <c r="AP6" s="25" t="str">
        <f>+'1'!AS6</f>
        <v>H/V</v>
      </c>
      <c r="AQ6" s="25" t="str">
        <f>+'1'!AT6</f>
        <v>Hores/mes</v>
      </c>
      <c r="AR6" s="25"/>
      <c r="AS6" s="25" t="str">
        <f>+'1'!AV6</f>
        <v>H/V</v>
      </c>
      <c r="AT6" s="25" t="str">
        <f>+'1'!AW6</f>
        <v>Hores/mes</v>
      </c>
      <c r="AU6" s="25"/>
      <c r="AV6" s="25" t="str">
        <f>+'1'!AY6</f>
        <v>H/V</v>
      </c>
      <c r="AW6" s="25" t="str">
        <f>+'1'!AZ6</f>
        <v>Hores/mes</v>
      </c>
      <c r="AX6" s="25"/>
      <c r="AY6" s="25" t="str">
        <f>+'1'!BB6</f>
        <v>H/V</v>
      </c>
      <c r="AZ6" s="25" t="str">
        <f>+'1'!BC6</f>
        <v>Hores/mes</v>
      </c>
      <c r="BA6" s="28" t="s">
        <v>4</v>
      </c>
    </row>
    <row r="7" spans="1:53">
      <c r="A7" s="24"/>
      <c r="B7" s="141"/>
      <c r="C7" s="141"/>
      <c r="D7" s="141"/>
      <c r="E7" s="141"/>
      <c r="F7" s="141"/>
      <c r="G7" s="141"/>
      <c r="H7" s="141"/>
      <c r="I7" s="118"/>
      <c r="J7" s="118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29"/>
      <c r="AG7" s="30"/>
      <c r="AH7" s="31"/>
      <c r="AI7" s="29"/>
      <c r="AJ7" s="30"/>
      <c r="AK7" s="31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60"/>
    </row>
    <row r="8" spans="1:53">
      <c r="A8" s="269">
        <v>22</v>
      </c>
      <c r="B8" s="169" t="s">
        <v>173</v>
      </c>
      <c r="C8" s="170" t="s">
        <v>517</v>
      </c>
      <c r="D8" s="34" t="s">
        <v>215</v>
      </c>
      <c r="E8" s="35"/>
      <c r="F8" s="36">
        <v>25</v>
      </c>
      <c r="G8" s="73"/>
      <c r="H8" s="72" t="s">
        <v>143</v>
      </c>
      <c r="I8" s="74">
        <f>IF(H8=Tablas!$B$5,Tablas!$C$5,VLOOKUP(H8,Tablas!$B$5:$D$40,2,FALSE))</f>
        <v>21</v>
      </c>
      <c r="J8" s="71">
        <f>IF(I8=0,"",VLOOKUP(I8,Tablas!$C$5:$D$40,2,FALSE))</f>
        <v>13.035714285714288</v>
      </c>
      <c r="K8" s="37" t="str">
        <f>IF(G8=0,"0",F8/G8)</f>
        <v>0</v>
      </c>
      <c r="L8" s="38">
        <f t="shared" ref="L8:L60" si="1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M8" s="38">
        <f t="shared" ref="M8:M60" si="2">IF($X8=2,$K8,0)+IF($X8=4,$K8,0)+IF($X8=5,$K8,0)+IF($X8=6,$K8,0)+IF($X8=7,$K8,0)+IF($X8=10,$K8*2,0)+IF($X8=12,$K8*2,0)+IF($X8=14,$K8*2,0)+IF($X8=15,$K8*3,0)+IF($X8=21,$K8*3,0)+IF($X8&lt;=1,$K8*$J8/21.75,0)+IF($X8=42,$K8*6,0)+IF($X8=28,$K8*4,0)</f>
        <v>0</v>
      </c>
      <c r="N8" s="38">
        <f t="shared" ref="N8:N60" si="3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O8" s="38">
        <f t="shared" ref="O8:O60" si="4">IF($X8=2,$K8,0)+IF($X8=4,$K8,0)+IF($X8=5,$K8,0)+IF($X8=6,$K8,0)+IF($X8=7,$K8,0)+IF($X8=10,$K8*2,0)+IF($X8=12,$K8*2,0)+IF($X8=14,$K8*2,0)+IF($X8=15,$K8*3,0)+IF($X8=21,$K8*3,0)+IF($X8&lt;=1,$K8*$J8/21.75,0)+IF($X8=42,$K8*6,0)+IF($X8=28,$K8*4,0)</f>
        <v>0</v>
      </c>
      <c r="P8" s="38">
        <f t="shared" ref="P8:P60" si="5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Q8" s="39">
        <v>1</v>
      </c>
      <c r="R8" s="40">
        <f t="shared" ref="R8:R60" si="6">(IF($X8=6,$K8,)+IF($X8=7,$K8,)+IF($X8=12,$K8*2,)+IF($X8=18,$K8*3,)+IF($X8=28,$K8*4,0)+IF($X8=21,$K8*3,)+IF($X8=42,$K8*6,0)+IF($X8=14,$K8*2,))*Q8</f>
        <v>0</v>
      </c>
      <c r="S8" s="39">
        <v>1</v>
      </c>
      <c r="T8" s="41">
        <f t="shared" ref="T8:T60" si="7">(IF($X8=7,$K8,)+IF($X8=21,$K8*3,)+IF($X8=42,$K8*6,0)+IF($X8=28,$K8*4,0)+IF($X8=14,$K8*2,))*S8</f>
        <v>0</v>
      </c>
      <c r="U8" s="42">
        <f>SUM(+L8+M8+N8+O8+P8+R8+T8)</f>
        <v>0</v>
      </c>
      <c r="V8" s="43">
        <f>+U8*4.345</f>
        <v>0</v>
      </c>
      <c r="W8" s="44">
        <f>IF(V8="","",$W$4*V8)</f>
        <v>0</v>
      </c>
      <c r="X8" s="45">
        <f>ROUND(J8/4.3452380952381,1)</f>
        <v>3</v>
      </c>
      <c r="Y8" s="46" t="s">
        <v>0</v>
      </c>
      <c r="Z8" s="39">
        <v>1</v>
      </c>
      <c r="AA8" s="47">
        <f>+IF($Y8="M",$U8,IF($Y8="MT",$U8/2,IF(Y8="MN",$U8/2,IF($Y8="MTN",$U8/3,0))))*Z8</f>
        <v>0</v>
      </c>
      <c r="AB8" s="39">
        <v>1</v>
      </c>
      <c r="AC8" s="47">
        <f>+IF($Y8="T",$U8,IF($Y8="MT",$U8/2,IF($Y8="TN",$U8/2,IF($Y8="MTN",$U8/3,0))))*AB8</f>
        <v>0</v>
      </c>
      <c r="AD8" s="39">
        <v>1</v>
      </c>
      <c r="AE8" s="47">
        <f>+IF($Y8="N",$U8,IF($Y8="MN",$U8/2,IF($Y8="TN",$U8/2,IF($Y8="MTN",$U8/3,0))))*AD8</f>
        <v>0</v>
      </c>
      <c r="AF8" s="188"/>
      <c r="AG8" s="49">
        <f t="shared" ref="AG8:AG60" si="8">IF(AH$4=0,0,(AF8/AH$4))</f>
        <v>0</v>
      </c>
      <c r="AH8" s="50">
        <f t="shared" ref="AH8:AH60" si="9">IF(AH$4=0,0,(AG8*AG$4/12))</f>
        <v>0</v>
      </c>
      <c r="AI8" s="188">
        <v>20</v>
      </c>
      <c r="AJ8" s="49">
        <f t="shared" ref="AJ8:AJ60" si="10">IF(AK$4=0,0,(AI8/AK$4))</f>
        <v>0</v>
      </c>
      <c r="AK8" s="50">
        <f t="shared" ref="AK8:AK60" si="11">IF(AK$4=0,0,(AJ8*AJ$4/12))</f>
        <v>0</v>
      </c>
      <c r="AL8" s="188">
        <v>5</v>
      </c>
      <c r="AM8" s="49">
        <f t="shared" ref="AM8:AM60" si="12">IF(AN$4=0,0,(AL8/AN$4))</f>
        <v>0</v>
      </c>
      <c r="AN8" s="50">
        <f t="shared" ref="AN8:AN60" si="13">IF(AN$4=0,0,(AM8*AM$4/12))</f>
        <v>0</v>
      </c>
      <c r="AO8" s="188"/>
      <c r="AP8" s="49">
        <f t="shared" ref="AP8:AP60" si="14">IF(AQ$4=0,0,(AO8/AQ$4))</f>
        <v>0</v>
      </c>
      <c r="AQ8" s="50">
        <f t="shared" ref="AQ8:AQ60" si="15">IF(AQ$4=0,0,(AP8*AP$4/12))</f>
        <v>0</v>
      </c>
      <c r="AR8" s="188"/>
      <c r="AS8" s="49">
        <f t="shared" ref="AS8:AS60" si="16">IF(AT$4=0,0,(AR8/AT$4))</f>
        <v>0</v>
      </c>
      <c r="AT8" s="50">
        <f t="shared" ref="AT8:AT60" si="17">IF(AT$4=0,0,(AS8*AS$4/12))</f>
        <v>0</v>
      </c>
      <c r="AU8" s="188"/>
      <c r="AV8" s="49">
        <f t="shared" ref="AV8:AV60" si="18">IF(AW$4=0,0,(AU8/AW$4))</f>
        <v>0</v>
      </c>
      <c r="AW8" s="50">
        <f t="shared" ref="AW8:AW60" si="19">IF(AW$4=0,0,(AV8*AV$4/12))</f>
        <v>0</v>
      </c>
      <c r="AX8" s="188"/>
      <c r="AY8" s="49">
        <f t="shared" ref="AY8:AY60" si="20">IF(AZ$4=0,0,(AX8/AZ$4))</f>
        <v>0</v>
      </c>
      <c r="AZ8" s="50">
        <f t="shared" ref="AZ8:AZ60" si="21">IF(AZ$4=0,0,(AY8*AY$4/12))</f>
        <v>0</v>
      </c>
      <c r="BA8" s="51">
        <f>+AH8+AK8+AN8+AQ8+AT8+AW8+AZ8</f>
        <v>0</v>
      </c>
    </row>
    <row r="9" spans="1:53">
      <c r="A9" s="269">
        <v>22</v>
      </c>
      <c r="B9" s="169" t="s">
        <v>173</v>
      </c>
      <c r="C9" s="170" t="s">
        <v>517</v>
      </c>
      <c r="D9" s="34" t="s">
        <v>518</v>
      </c>
      <c r="E9" s="35"/>
      <c r="F9" s="36">
        <v>50</v>
      </c>
      <c r="G9" s="73"/>
      <c r="H9" s="72" t="s">
        <v>143</v>
      </c>
      <c r="I9" s="74">
        <f>IF(H9=Tablas!$B$5,Tablas!$C$5,VLOOKUP(H9,Tablas!$B$5:$D$40,2,FALSE))</f>
        <v>21</v>
      </c>
      <c r="J9" s="71">
        <f>IF(I9=0,"",VLOOKUP(I9,Tablas!$C$5:$D$40,2,FALSE))</f>
        <v>13.035714285714288</v>
      </c>
      <c r="K9" s="37" t="str">
        <f t="shared" ref="K9:K26" si="22">IF(G9=0,"0",F9/G9)</f>
        <v>0</v>
      </c>
      <c r="L9" s="38">
        <f t="shared" si="1"/>
        <v>0</v>
      </c>
      <c r="M9" s="38">
        <f t="shared" si="2"/>
        <v>0</v>
      </c>
      <c r="N9" s="38">
        <f t="shared" si="3"/>
        <v>0</v>
      </c>
      <c r="O9" s="38">
        <f t="shared" si="4"/>
        <v>0</v>
      </c>
      <c r="P9" s="38">
        <f t="shared" si="5"/>
        <v>0</v>
      </c>
      <c r="Q9" s="39">
        <v>1</v>
      </c>
      <c r="R9" s="40">
        <f t="shared" si="6"/>
        <v>0</v>
      </c>
      <c r="S9" s="39">
        <v>1</v>
      </c>
      <c r="T9" s="41">
        <f t="shared" si="7"/>
        <v>0</v>
      </c>
      <c r="U9" s="42">
        <f t="shared" ref="U9:U26" si="23">SUM(+L9+M9+N9+O9+P9+R9+T9)</f>
        <v>0</v>
      </c>
      <c r="V9" s="43">
        <f t="shared" ref="V9:V26" si="24">+U9*4.345</f>
        <v>0</v>
      </c>
      <c r="W9" s="44">
        <f t="shared" ref="W9:W26" si="25">IF(V9="","",$W$4*V9)</f>
        <v>0</v>
      </c>
      <c r="X9" s="45">
        <f t="shared" ref="X9:X26" si="26">ROUND(J9/4.3452380952381,1)</f>
        <v>3</v>
      </c>
      <c r="Y9" s="46" t="s">
        <v>0</v>
      </c>
      <c r="Z9" s="39">
        <v>1</v>
      </c>
      <c r="AA9" s="47">
        <f t="shared" ref="AA9:AA26" si="27">+IF($Y9="M",$U9,IF($Y9="MT",$U9/2,IF(Y9="MN",$U9/2,IF($Y9="MTN",$U9/3,0))))*Z9</f>
        <v>0</v>
      </c>
      <c r="AB9" s="39">
        <v>1</v>
      </c>
      <c r="AC9" s="47">
        <f t="shared" ref="AC9:AC26" si="28">+IF($Y9="T",$U9,IF($Y9="MT",$U9/2,IF($Y9="TN",$U9/2,IF($Y9="MTN",$U9/3,0))))*AB9</f>
        <v>0</v>
      </c>
      <c r="AD9" s="39">
        <v>1</v>
      </c>
      <c r="AE9" s="47">
        <f t="shared" ref="AE9:AE26" si="29">+IF($Y9="N",$U9,IF($Y9="MN",$U9/2,IF($Y9="TN",$U9/2,IF($Y9="MTN",$U9/3,0))))*AD9</f>
        <v>0</v>
      </c>
      <c r="AF9" s="188"/>
      <c r="AG9" s="49">
        <f t="shared" si="8"/>
        <v>0</v>
      </c>
      <c r="AH9" s="50">
        <f t="shared" si="9"/>
        <v>0</v>
      </c>
      <c r="AI9" s="188"/>
      <c r="AJ9" s="49">
        <f t="shared" si="10"/>
        <v>0</v>
      </c>
      <c r="AK9" s="50">
        <f t="shared" si="11"/>
        <v>0</v>
      </c>
      <c r="AL9" s="188"/>
      <c r="AM9" s="49">
        <f t="shared" si="12"/>
        <v>0</v>
      </c>
      <c r="AN9" s="50">
        <f t="shared" si="13"/>
        <v>0</v>
      </c>
      <c r="AO9" s="188"/>
      <c r="AP9" s="49">
        <f t="shared" si="14"/>
        <v>0</v>
      </c>
      <c r="AQ9" s="50">
        <f t="shared" si="15"/>
        <v>0</v>
      </c>
      <c r="AR9" s="188"/>
      <c r="AS9" s="49">
        <f t="shared" si="16"/>
        <v>0</v>
      </c>
      <c r="AT9" s="50">
        <f t="shared" si="17"/>
        <v>0</v>
      </c>
      <c r="AU9" s="188"/>
      <c r="AV9" s="49">
        <f t="shared" si="18"/>
        <v>0</v>
      </c>
      <c r="AW9" s="50">
        <f t="shared" si="19"/>
        <v>0</v>
      </c>
      <c r="AX9" s="188"/>
      <c r="AY9" s="49">
        <f t="shared" si="20"/>
        <v>0</v>
      </c>
      <c r="AZ9" s="50">
        <f t="shared" si="21"/>
        <v>0</v>
      </c>
      <c r="BA9" s="51">
        <f t="shared" ref="BA9:BA26" si="30">+AH9+AK9+AN9+AQ9+AT9+AW9+AZ9</f>
        <v>0</v>
      </c>
    </row>
    <row r="10" spans="1:53">
      <c r="A10" s="269">
        <v>22</v>
      </c>
      <c r="B10" s="169" t="s">
        <v>173</v>
      </c>
      <c r="C10" s="170" t="s">
        <v>517</v>
      </c>
      <c r="D10" s="34" t="s">
        <v>519</v>
      </c>
      <c r="E10" s="35"/>
      <c r="F10" s="36">
        <v>25</v>
      </c>
      <c r="G10" s="73"/>
      <c r="H10" s="72" t="s">
        <v>143</v>
      </c>
      <c r="I10" s="74">
        <f>IF(H10=Tablas!$B$5,Tablas!$C$5,VLOOKUP(H10,Tablas!$B$5:$D$40,2,FALSE))</f>
        <v>21</v>
      </c>
      <c r="J10" s="71">
        <f>IF(I10=0,"",VLOOKUP(I10,Tablas!$C$5:$D$40,2,FALSE))</f>
        <v>13.035714285714288</v>
      </c>
      <c r="K10" s="37" t="str">
        <f t="shared" si="22"/>
        <v>0</v>
      </c>
      <c r="L10" s="38">
        <f t="shared" si="1"/>
        <v>0</v>
      </c>
      <c r="M10" s="38">
        <f t="shared" si="2"/>
        <v>0</v>
      </c>
      <c r="N10" s="38">
        <f t="shared" si="3"/>
        <v>0</v>
      </c>
      <c r="O10" s="38">
        <f t="shared" si="4"/>
        <v>0</v>
      </c>
      <c r="P10" s="38">
        <f t="shared" si="5"/>
        <v>0</v>
      </c>
      <c r="Q10" s="39">
        <v>1</v>
      </c>
      <c r="R10" s="40">
        <f t="shared" si="6"/>
        <v>0</v>
      </c>
      <c r="S10" s="39">
        <v>1</v>
      </c>
      <c r="T10" s="41">
        <f t="shared" si="7"/>
        <v>0</v>
      </c>
      <c r="U10" s="42">
        <f t="shared" si="23"/>
        <v>0</v>
      </c>
      <c r="V10" s="43">
        <f t="shared" si="24"/>
        <v>0</v>
      </c>
      <c r="W10" s="44">
        <f t="shared" si="25"/>
        <v>0</v>
      </c>
      <c r="X10" s="45">
        <f t="shared" si="26"/>
        <v>3</v>
      </c>
      <c r="Y10" s="46" t="s">
        <v>0</v>
      </c>
      <c r="Z10" s="39">
        <v>1</v>
      </c>
      <c r="AA10" s="47">
        <f t="shared" si="27"/>
        <v>0</v>
      </c>
      <c r="AB10" s="39">
        <v>1</v>
      </c>
      <c r="AC10" s="47">
        <f t="shared" si="28"/>
        <v>0</v>
      </c>
      <c r="AD10" s="39">
        <v>1</v>
      </c>
      <c r="AE10" s="47">
        <f t="shared" si="29"/>
        <v>0</v>
      </c>
      <c r="AF10" s="188"/>
      <c r="AG10" s="49">
        <f t="shared" si="8"/>
        <v>0</v>
      </c>
      <c r="AH10" s="50">
        <f t="shared" si="9"/>
        <v>0</v>
      </c>
      <c r="AI10" s="188"/>
      <c r="AJ10" s="49">
        <f t="shared" si="10"/>
        <v>0</v>
      </c>
      <c r="AK10" s="50">
        <f t="shared" si="11"/>
        <v>0</v>
      </c>
      <c r="AL10" s="188"/>
      <c r="AM10" s="49">
        <f t="shared" si="12"/>
        <v>0</v>
      </c>
      <c r="AN10" s="50">
        <f t="shared" si="13"/>
        <v>0</v>
      </c>
      <c r="AO10" s="188"/>
      <c r="AP10" s="49">
        <f t="shared" si="14"/>
        <v>0</v>
      </c>
      <c r="AQ10" s="50">
        <f t="shared" si="15"/>
        <v>0</v>
      </c>
      <c r="AR10" s="188"/>
      <c r="AS10" s="49">
        <f t="shared" si="16"/>
        <v>0</v>
      </c>
      <c r="AT10" s="50">
        <f t="shared" si="17"/>
        <v>0</v>
      </c>
      <c r="AU10" s="188"/>
      <c r="AV10" s="49">
        <f t="shared" si="18"/>
        <v>0</v>
      </c>
      <c r="AW10" s="50">
        <f t="shared" si="19"/>
        <v>0</v>
      </c>
      <c r="AX10" s="188"/>
      <c r="AY10" s="49">
        <f t="shared" si="20"/>
        <v>0</v>
      </c>
      <c r="AZ10" s="50">
        <f t="shared" si="21"/>
        <v>0</v>
      </c>
      <c r="BA10" s="51">
        <f t="shared" si="30"/>
        <v>0</v>
      </c>
    </row>
    <row r="11" spans="1:53" hidden="1">
      <c r="A11" s="32"/>
      <c r="B11" s="61"/>
      <c r="C11" s="33"/>
      <c r="D11" s="34"/>
      <c r="E11" s="35"/>
      <c r="F11" s="36"/>
      <c r="G11" s="73"/>
      <c r="H11" s="72"/>
      <c r="I11" s="74">
        <f>IF(H11=Tablas!$B$5,Tablas!$C$5,VLOOKUP(H11,Tablas!$B$5:$D$40,2,FALSE))</f>
        <v>1</v>
      </c>
      <c r="J11" s="71">
        <f>IF(I11=0,"",VLOOKUP(I11,Tablas!$C$5:$D$40,2,FALSE))</f>
        <v>0</v>
      </c>
      <c r="K11" s="37" t="str">
        <f t="shared" si="22"/>
        <v>0</v>
      </c>
      <c r="L11" s="38">
        <f t="shared" si="1"/>
        <v>0</v>
      </c>
      <c r="M11" s="38">
        <f t="shared" si="2"/>
        <v>0</v>
      </c>
      <c r="N11" s="38">
        <f t="shared" si="3"/>
        <v>0</v>
      </c>
      <c r="O11" s="38">
        <f t="shared" si="4"/>
        <v>0</v>
      </c>
      <c r="P11" s="38">
        <f t="shared" si="5"/>
        <v>0</v>
      </c>
      <c r="Q11" s="39">
        <v>1</v>
      </c>
      <c r="R11" s="40">
        <f t="shared" si="6"/>
        <v>0</v>
      </c>
      <c r="S11" s="39">
        <v>1</v>
      </c>
      <c r="T11" s="41">
        <f t="shared" si="7"/>
        <v>0</v>
      </c>
      <c r="U11" s="42">
        <f t="shared" si="23"/>
        <v>0</v>
      </c>
      <c r="V11" s="43">
        <f t="shared" si="24"/>
        <v>0</v>
      </c>
      <c r="W11" s="44">
        <f t="shared" si="25"/>
        <v>0</v>
      </c>
      <c r="X11" s="45">
        <f t="shared" si="26"/>
        <v>0</v>
      </c>
      <c r="Y11" s="46" t="s">
        <v>0</v>
      </c>
      <c r="Z11" s="39">
        <v>1</v>
      </c>
      <c r="AA11" s="47">
        <f t="shared" si="27"/>
        <v>0</v>
      </c>
      <c r="AB11" s="39">
        <v>1</v>
      </c>
      <c r="AC11" s="47">
        <f t="shared" si="28"/>
        <v>0</v>
      </c>
      <c r="AD11" s="39">
        <v>1</v>
      </c>
      <c r="AE11" s="47">
        <f t="shared" si="29"/>
        <v>0</v>
      </c>
      <c r="AF11" s="188"/>
      <c r="AG11" s="49">
        <f t="shared" si="8"/>
        <v>0</v>
      </c>
      <c r="AH11" s="50">
        <f t="shared" si="9"/>
        <v>0</v>
      </c>
      <c r="AI11" s="188"/>
      <c r="AJ11" s="49">
        <f t="shared" si="10"/>
        <v>0</v>
      </c>
      <c r="AK11" s="50">
        <f t="shared" si="11"/>
        <v>0</v>
      </c>
      <c r="AL11" s="188"/>
      <c r="AM11" s="49">
        <f t="shared" si="12"/>
        <v>0</v>
      </c>
      <c r="AN11" s="50">
        <f t="shared" si="13"/>
        <v>0</v>
      </c>
      <c r="AO11" s="188"/>
      <c r="AP11" s="49">
        <f t="shared" si="14"/>
        <v>0</v>
      </c>
      <c r="AQ11" s="50">
        <f t="shared" si="15"/>
        <v>0</v>
      </c>
      <c r="AR11" s="188"/>
      <c r="AS11" s="49">
        <f t="shared" si="16"/>
        <v>0</v>
      </c>
      <c r="AT11" s="50">
        <f t="shared" si="17"/>
        <v>0</v>
      </c>
      <c r="AU11" s="188"/>
      <c r="AV11" s="49">
        <f t="shared" si="18"/>
        <v>0</v>
      </c>
      <c r="AW11" s="50">
        <f t="shared" si="19"/>
        <v>0</v>
      </c>
      <c r="AX11" s="188"/>
      <c r="AY11" s="49">
        <f t="shared" si="20"/>
        <v>0</v>
      </c>
      <c r="AZ11" s="50">
        <f t="shared" si="21"/>
        <v>0</v>
      </c>
      <c r="BA11" s="51">
        <f t="shared" si="30"/>
        <v>0</v>
      </c>
    </row>
    <row r="12" spans="1:53" hidden="1">
      <c r="A12" s="32"/>
      <c r="B12" s="61"/>
      <c r="C12" s="33"/>
      <c r="D12" s="34"/>
      <c r="E12" s="35"/>
      <c r="F12" s="36"/>
      <c r="G12" s="73"/>
      <c r="H12" s="72"/>
      <c r="I12" s="74">
        <f>IF(H12=Tablas!$B$5,Tablas!$C$5,VLOOKUP(H12,Tablas!$B$5:$D$40,2,FALSE))</f>
        <v>1</v>
      </c>
      <c r="J12" s="71">
        <f>IF(I12=0,"",VLOOKUP(I12,Tablas!$C$5:$D$40,2,FALSE))</f>
        <v>0</v>
      </c>
      <c r="K12" s="37" t="str">
        <f t="shared" si="22"/>
        <v>0</v>
      </c>
      <c r="L12" s="38">
        <f t="shared" si="1"/>
        <v>0</v>
      </c>
      <c r="M12" s="38">
        <f t="shared" si="2"/>
        <v>0</v>
      </c>
      <c r="N12" s="38">
        <f t="shared" si="3"/>
        <v>0</v>
      </c>
      <c r="O12" s="38">
        <f t="shared" si="4"/>
        <v>0</v>
      </c>
      <c r="P12" s="38">
        <f t="shared" si="5"/>
        <v>0</v>
      </c>
      <c r="Q12" s="39">
        <v>1</v>
      </c>
      <c r="R12" s="40">
        <f t="shared" si="6"/>
        <v>0</v>
      </c>
      <c r="S12" s="39">
        <v>1</v>
      </c>
      <c r="T12" s="41">
        <f t="shared" si="7"/>
        <v>0</v>
      </c>
      <c r="U12" s="42">
        <f t="shared" si="23"/>
        <v>0</v>
      </c>
      <c r="V12" s="43">
        <f t="shared" si="24"/>
        <v>0</v>
      </c>
      <c r="W12" s="44">
        <f t="shared" si="25"/>
        <v>0</v>
      </c>
      <c r="X12" s="45">
        <f t="shared" si="26"/>
        <v>0</v>
      </c>
      <c r="Y12" s="46" t="s">
        <v>0</v>
      </c>
      <c r="Z12" s="39">
        <v>1</v>
      </c>
      <c r="AA12" s="47">
        <f t="shared" si="27"/>
        <v>0</v>
      </c>
      <c r="AB12" s="39">
        <v>1</v>
      </c>
      <c r="AC12" s="47">
        <f t="shared" si="28"/>
        <v>0</v>
      </c>
      <c r="AD12" s="39">
        <v>1</v>
      </c>
      <c r="AE12" s="47">
        <f t="shared" si="29"/>
        <v>0</v>
      </c>
      <c r="AF12" s="188"/>
      <c r="AG12" s="49">
        <f t="shared" si="8"/>
        <v>0</v>
      </c>
      <c r="AH12" s="50">
        <f t="shared" si="9"/>
        <v>0</v>
      </c>
      <c r="AI12" s="188"/>
      <c r="AJ12" s="49">
        <f t="shared" si="10"/>
        <v>0</v>
      </c>
      <c r="AK12" s="50">
        <f t="shared" si="11"/>
        <v>0</v>
      </c>
      <c r="AL12" s="188"/>
      <c r="AM12" s="49">
        <f t="shared" si="12"/>
        <v>0</v>
      </c>
      <c r="AN12" s="50">
        <f t="shared" si="13"/>
        <v>0</v>
      </c>
      <c r="AO12" s="188"/>
      <c r="AP12" s="49">
        <f t="shared" si="14"/>
        <v>0</v>
      </c>
      <c r="AQ12" s="50">
        <f t="shared" si="15"/>
        <v>0</v>
      </c>
      <c r="AR12" s="188"/>
      <c r="AS12" s="49">
        <f t="shared" si="16"/>
        <v>0</v>
      </c>
      <c r="AT12" s="50">
        <f t="shared" si="17"/>
        <v>0</v>
      </c>
      <c r="AU12" s="188"/>
      <c r="AV12" s="49">
        <f t="shared" si="18"/>
        <v>0</v>
      </c>
      <c r="AW12" s="50">
        <f t="shared" si="19"/>
        <v>0</v>
      </c>
      <c r="AX12" s="188"/>
      <c r="AY12" s="49">
        <f t="shared" si="20"/>
        <v>0</v>
      </c>
      <c r="AZ12" s="50">
        <f t="shared" si="21"/>
        <v>0</v>
      </c>
      <c r="BA12" s="51">
        <f t="shared" si="30"/>
        <v>0</v>
      </c>
    </row>
    <row r="13" spans="1:53" hidden="1">
      <c r="A13" s="32"/>
      <c r="B13" s="61"/>
      <c r="C13" s="33"/>
      <c r="D13" s="34"/>
      <c r="E13" s="35"/>
      <c r="F13" s="36"/>
      <c r="G13" s="73"/>
      <c r="H13" s="72"/>
      <c r="I13" s="74">
        <f>IF(H13=Tablas!$B$5,Tablas!$C$5,VLOOKUP(H13,Tablas!$B$5:$D$40,2,FALSE))</f>
        <v>1</v>
      </c>
      <c r="J13" s="71">
        <f>IF(I13=0,"",VLOOKUP(I13,Tablas!$C$5:$D$40,2,FALSE))</f>
        <v>0</v>
      </c>
      <c r="K13" s="37" t="str">
        <f t="shared" si="22"/>
        <v>0</v>
      </c>
      <c r="L13" s="38">
        <f t="shared" si="1"/>
        <v>0</v>
      </c>
      <c r="M13" s="38">
        <f t="shared" si="2"/>
        <v>0</v>
      </c>
      <c r="N13" s="38">
        <f t="shared" si="3"/>
        <v>0</v>
      </c>
      <c r="O13" s="38">
        <f t="shared" si="4"/>
        <v>0</v>
      </c>
      <c r="P13" s="38">
        <f t="shared" si="5"/>
        <v>0</v>
      </c>
      <c r="Q13" s="39">
        <v>1</v>
      </c>
      <c r="R13" s="40">
        <f t="shared" si="6"/>
        <v>0</v>
      </c>
      <c r="S13" s="39">
        <v>1</v>
      </c>
      <c r="T13" s="41">
        <f t="shared" si="7"/>
        <v>0</v>
      </c>
      <c r="U13" s="42">
        <f t="shared" si="23"/>
        <v>0</v>
      </c>
      <c r="V13" s="43">
        <f t="shared" si="24"/>
        <v>0</v>
      </c>
      <c r="W13" s="44">
        <f t="shared" si="25"/>
        <v>0</v>
      </c>
      <c r="X13" s="45">
        <f t="shared" si="26"/>
        <v>0</v>
      </c>
      <c r="Y13" s="46" t="s">
        <v>0</v>
      </c>
      <c r="Z13" s="39">
        <v>1</v>
      </c>
      <c r="AA13" s="47">
        <f t="shared" si="27"/>
        <v>0</v>
      </c>
      <c r="AB13" s="39">
        <v>1</v>
      </c>
      <c r="AC13" s="47">
        <f t="shared" si="28"/>
        <v>0</v>
      </c>
      <c r="AD13" s="39">
        <v>1</v>
      </c>
      <c r="AE13" s="47">
        <f t="shared" si="29"/>
        <v>0</v>
      </c>
      <c r="AF13" s="188"/>
      <c r="AG13" s="49">
        <f t="shared" si="8"/>
        <v>0</v>
      </c>
      <c r="AH13" s="50">
        <f t="shared" si="9"/>
        <v>0</v>
      </c>
      <c r="AI13" s="188"/>
      <c r="AJ13" s="49">
        <f t="shared" si="10"/>
        <v>0</v>
      </c>
      <c r="AK13" s="50">
        <f t="shared" si="11"/>
        <v>0</v>
      </c>
      <c r="AL13" s="188"/>
      <c r="AM13" s="49">
        <f t="shared" si="12"/>
        <v>0</v>
      </c>
      <c r="AN13" s="50">
        <f t="shared" si="13"/>
        <v>0</v>
      </c>
      <c r="AO13" s="188"/>
      <c r="AP13" s="49">
        <f t="shared" si="14"/>
        <v>0</v>
      </c>
      <c r="AQ13" s="50">
        <f t="shared" si="15"/>
        <v>0</v>
      </c>
      <c r="AR13" s="188"/>
      <c r="AS13" s="49">
        <f t="shared" si="16"/>
        <v>0</v>
      </c>
      <c r="AT13" s="50">
        <f t="shared" si="17"/>
        <v>0</v>
      </c>
      <c r="AU13" s="188"/>
      <c r="AV13" s="49">
        <f t="shared" si="18"/>
        <v>0</v>
      </c>
      <c r="AW13" s="50">
        <f t="shared" si="19"/>
        <v>0</v>
      </c>
      <c r="AX13" s="188"/>
      <c r="AY13" s="49">
        <f t="shared" si="20"/>
        <v>0</v>
      </c>
      <c r="AZ13" s="50">
        <f t="shared" si="21"/>
        <v>0</v>
      </c>
      <c r="BA13" s="51">
        <f t="shared" si="30"/>
        <v>0</v>
      </c>
    </row>
    <row r="14" spans="1:53" hidden="1">
      <c r="A14" s="32"/>
      <c r="B14" s="61"/>
      <c r="C14" s="33"/>
      <c r="D14" s="34"/>
      <c r="E14" s="35"/>
      <c r="F14" s="36"/>
      <c r="G14" s="73"/>
      <c r="H14" s="72"/>
      <c r="I14" s="74">
        <f>IF(H14=Tablas!$B$5,Tablas!$C$5,VLOOKUP(H14,Tablas!$B$5:$D$40,2,FALSE))</f>
        <v>1</v>
      </c>
      <c r="J14" s="71">
        <f>IF(I14=0,"",VLOOKUP(I14,Tablas!$C$5:$D$40,2,FALSE))</f>
        <v>0</v>
      </c>
      <c r="K14" s="37" t="str">
        <f t="shared" si="22"/>
        <v>0</v>
      </c>
      <c r="L14" s="38">
        <f t="shared" si="1"/>
        <v>0</v>
      </c>
      <c r="M14" s="38">
        <f t="shared" si="2"/>
        <v>0</v>
      </c>
      <c r="N14" s="38">
        <f t="shared" si="3"/>
        <v>0</v>
      </c>
      <c r="O14" s="38">
        <f t="shared" si="4"/>
        <v>0</v>
      </c>
      <c r="P14" s="38">
        <f t="shared" si="5"/>
        <v>0</v>
      </c>
      <c r="Q14" s="39">
        <v>1</v>
      </c>
      <c r="R14" s="40">
        <f t="shared" si="6"/>
        <v>0</v>
      </c>
      <c r="S14" s="39">
        <v>1</v>
      </c>
      <c r="T14" s="41">
        <f t="shared" si="7"/>
        <v>0</v>
      </c>
      <c r="U14" s="42">
        <f t="shared" si="23"/>
        <v>0</v>
      </c>
      <c r="V14" s="43">
        <f t="shared" si="24"/>
        <v>0</v>
      </c>
      <c r="W14" s="44">
        <f t="shared" si="25"/>
        <v>0</v>
      </c>
      <c r="X14" s="45">
        <f t="shared" si="26"/>
        <v>0</v>
      </c>
      <c r="Y14" s="46" t="s">
        <v>0</v>
      </c>
      <c r="Z14" s="39">
        <v>1</v>
      </c>
      <c r="AA14" s="47">
        <f t="shared" si="27"/>
        <v>0</v>
      </c>
      <c r="AB14" s="39">
        <v>1</v>
      </c>
      <c r="AC14" s="47">
        <f t="shared" si="28"/>
        <v>0</v>
      </c>
      <c r="AD14" s="39">
        <v>1</v>
      </c>
      <c r="AE14" s="47">
        <f t="shared" si="29"/>
        <v>0</v>
      </c>
      <c r="AF14" s="188"/>
      <c r="AG14" s="49">
        <f t="shared" si="8"/>
        <v>0</v>
      </c>
      <c r="AH14" s="50">
        <f t="shared" si="9"/>
        <v>0</v>
      </c>
      <c r="AI14" s="188"/>
      <c r="AJ14" s="49">
        <f t="shared" si="10"/>
        <v>0</v>
      </c>
      <c r="AK14" s="50">
        <f t="shared" si="11"/>
        <v>0</v>
      </c>
      <c r="AL14" s="188"/>
      <c r="AM14" s="49">
        <f t="shared" si="12"/>
        <v>0</v>
      </c>
      <c r="AN14" s="50">
        <f t="shared" si="13"/>
        <v>0</v>
      </c>
      <c r="AO14" s="188"/>
      <c r="AP14" s="49">
        <f t="shared" si="14"/>
        <v>0</v>
      </c>
      <c r="AQ14" s="50">
        <f t="shared" si="15"/>
        <v>0</v>
      </c>
      <c r="AR14" s="188"/>
      <c r="AS14" s="49">
        <f t="shared" si="16"/>
        <v>0</v>
      </c>
      <c r="AT14" s="50">
        <f t="shared" si="17"/>
        <v>0</v>
      </c>
      <c r="AU14" s="188"/>
      <c r="AV14" s="49">
        <f t="shared" si="18"/>
        <v>0</v>
      </c>
      <c r="AW14" s="50">
        <f t="shared" si="19"/>
        <v>0</v>
      </c>
      <c r="AX14" s="188"/>
      <c r="AY14" s="49">
        <f t="shared" si="20"/>
        <v>0</v>
      </c>
      <c r="AZ14" s="50">
        <f t="shared" si="21"/>
        <v>0</v>
      </c>
      <c r="BA14" s="51">
        <f t="shared" si="30"/>
        <v>0</v>
      </c>
    </row>
    <row r="15" spans="1:53" hidden="1">
      <c r="A15" s="32"/>
      <c r="B15" s="61"/>
      <c r="C15" s="33"/>
      <c r="D15" s="34"/>
      <c r="E15" s="35"/>
      <c r="F15" s="36"/>
      <c r="G15" s="73"/>
      <c r="H15" s="72"/>
      <c r="I15" s="74">
        <f>IF(H15=Tablas!$B$5,Tablas!$C$5,VLOOKUP(H15,Tablas!$B$5:$D$40,2,FALSE))</f>
        <v>1</v>
      </c>
      <c r="J15" s="71">
        <f>IF(I15=0,"",VLOOKUP(I15,Tablas!$C$5:$D$40,2,FALSE))</f>
        <v>0</v>
      </c>
      <c r="K15" s="37" t="str">
        <f t="shared" si="22"/>
        <v>0</v>
      </c>
      <c r="L15" s="38">
        <f t="shared" si="1"/>
        <v>0</v>
      </c>
      <c r="M15" s="38">
        <f t="shared" si="2"/>
        <v>0</v>
      </c>
      <c r="N15" s="38">
        <f t="shared" si="3"/>
        <v>0</v>
      </c>
      <c r="O15" s="38">
        <f t="shared" si="4"/>
        <v>0</v>
      </c>
      <c r="P15" s="38">
        <f t="shared" si="5"/>
        <v>0</v>
      </c>
      <c r="Q15" s="39">
        <v>1</v>
      </c>
      <c r="R15" s="40">
        <f t="shared" si="6"/>
        <v>0</v>
      </c>
      <c r="S15" s="39">
        <v>1</v>
      </c>
      <c r="T15" s="41">
        <f t="shared" si="7"/>
        <v>0</v>
      </c>
      <c r="U15" s="42">
        <f t="shared" si="23"/>
        <v>0</v>
      </c>
      <c r="V15" s="43">
        <f t="shared" si="24"/>
        <v>0</v>
      </c>
      <c r="W15" s="44">
        <f t="shared" si="25"/>
        <v>0</v>
      </c>
      <c r="X15" s="45">
        <f t="shared" si="26"/>
        <v>0</v>
      </c>
      <c r="Y15" s="46" t="s">
        <v>0</v>
      </c>
      <c r="Z15" s="39">
        <v>1</v>
      </c>
      <c r="AA15" s="47">
        <f t="shared" si="27"/>
        <v>0</v>
      </c>
      <c r="AB15" s="39">
        <v>1</v>
      </c>
      <c r="AC15" s="47">
        <f t="shared" si="28"/>
        <v>0</v>
      </c>
      <c r="AD15" s="39">
        <v>1</v>
      </c>
      <c r="AE15" s="47">
        <f t="shared" si="29"/>
        <v>0</v>
      </c>
      <c r="AF15" s="188"/>
      <c r="AG15" s="49">
        <f t="shared" si="8"/>
        <v>0</v>
      </c>
      <c r="AH15" s="50">
        <f t="shared" si="9"/>
        <v>0</v>
      </c>
      <c r="AI15" s="188"/>
      <c r="AJ15" s="49">
        <f t="shared" si="10"/>
        <v>0</v>
      </c>
      <c r="AK15" s="50">
        <f t="shared" si="11"/>
        <v>0</v>
      </c>
      <c r="AL15" s="188"/>
      <c r="AM15" s="49">
        <f t="shared" si="12"/>
        <v>0</v>
      </c>
      <c r="AN15" s="50">
        <f t="shared" si="13"/>
        <v>0</v>
      </c>
      <c r="AO15" s="188"/>
      <c r="AP15" s="49">
        <f t="shared" si="14"/>
        <v>0</v>
      </c>
      <c r="AQ15" s="50">
        <f t="shared" si="15"/>
        <v>0</v>
      </c>
      <c r="AR15" s="188"/>
      <c r="AS15" s="49">
        <f t="shared" si="16"/>
        <v>0</v>
      </c>
      <c r="AT15" s="50">
        <f t="shared" si="17"/>
        <v>0</v>
      </c>
      <c r="AU15" s="188"/>
      <c r="AV15" s="49">
        <f t="shared" si="18"/>
        <v>0</v>
      </c>
      <c r="AW15" s="50">
        <f t="shared" si="19"/>
        <v>0</v>
      </c>
      <c r="AX15" s="188"/>
      <c r="AY15" s="49">
        <f t="shared" si="20"/>
        <v>0</v>
      </c>
      <c r="AZ15" s="50">
        <f t="shared" si="21"/>
        <v>0</v>
      </c>
      <c r="BA15" s="51">
        <f t="shared" si="30"/>
        <v>0</v>
      </c>
    </row>
    <row r="16" spans="1:53" hidden="1">
      <c r="A16" s="32"/>
      <c r="B16" s="61"/>
      <c r="C16" s="33"/>
      <c r="D16" s="34"/>
      <c r="E16" s="35"/>
      <c r="F16" s="36"/>
      <c r="G16" s="73"/>
      <c r="H16" s="72"/>
      <c r="I16" s="74">
        <f>IF(H16=Tablas!$B$5,Tablas!$C$5,VLOOKUP(H16,Tablas!$B$5:$D$40,2,FALSE))</f>
        <v>1</v>
      </c>
      <c r="J16" s="71">
        <f>IF(I16=0,"",VLOOKUP(I16,Tablas!$C$5:$D$40,2,FALSE))</f>
        <v>0</v>
      </c>
      <c r="K16" s="37" t="str">
        <f t="shared" si="22"/>
        <v>0</v>
      </c>
      <c r="L16" s="38">
        <f t="shared" si="1"/>
        <v>0</v>
      </c>
      <c r="M16" s="38">
        <f t="shared" si="2"/>
        <v>0</v>
      </c>
      <c r="N16" s="38">
        <f t="shared" si="3"/>
        <v>0</v>
      </c>
      <c r="O16" s="38">
        <f t="shared" si="4"/>
        <v>0</v>
      </c>
      <c r="P16" s="38">
        <f t="shared" si="5"/>
        <v>0</v>
      </c>
      <c r="Q16" s="39">
        <v>1</v>
      </c>
      <c r="R16" s="40">
        <f t="shared" si="6"/>
        <v>0</v>
      </c>
      <c r="S16" s="39">
        <v>1</v>
      </c>
      <c r="T16" s="41">
        <f t="shared" si="7"/>
        <v>0</v>
      </c>
      <c r="U16" s="42">
        <f t="shared" si="23"/>
        <v>0</v>
      </c>
      <c r="V16" s="43">
        <f t="shared" si="24"/>
        <v>0</v>
      </c>
      <c r="W16" s="44">
        <f t="shared" si="25"/>
        <v>0</v>
      </c>
      <c r="X16" s="45">
        <f t="shared" si="26"/>
        <v>0</v>
      </c>
      <c r="Y16" s="46" t="s">
        <v>0</v>
      </c>
      <c r="Z16" s="39">
        <v>1</v>
      </c>
      <c r="AA16" s="47">
        <f t="shared" si="27"/>
        <v>0</v>
      </c>
      <c r="AB16" s="39">
        <v>1</v>
      </c>
      <c r="AC16" s="47">
        <f t="shared" si="28"/>
        <v>0</v>
      </c>
      <c r="AD16" s="39">
        <v>1</v>
      </c>
      <c r="AE16" s="47">
        <f t="shared" si="29"/>
        <v>0</v>
      </c>
      <c r="AF16" s="188"/>
      <c r="AG16" s="49">
        <f t="shared" si="8"/>
        <v>0</v>
      </c>
      <c r="AH16" s="50">
        <f t="shared" si="9"/>
        <v>0</v>
      </c>
      <c r="AI16" s="188"/>
      <c r="AJ16" s="49">
        <f t="shared" si="10"/>
        <v>0</v>
      </c>
      <c r="AK16" s="50">
        <f t="shared" si="11"/>
        <v>0</v>
      </c>
      <c r="AL16" s="188"/>
      <c r="AM16" s="49">
        <f t="shared" si="12"/>
        <v>0</v>
      </c>
      <c r="AN16" s="50">
        <f t="shared" si="13"/>
        <v>0</v>
      </c>
      <c r="AO16" s="188"/>
      <c r="AP16" s="49">
        <f t="shared" si="14"/>
        <v>0</v>
      </c>
      <c r="AQ16" s="50">
        <f t="shared" si="15"/>
        <v>0</v>
      </c>
      <c r="AR16" s="188"/>
      <c r="AS16" s="49">
        <f t="shared" si="16"/>
        <v>0</v>
      </c>
      <c r="AT16" s="50">
        <f t="shared" si="17"/>
        <v>0</v>
      </c>
      <c r="AU16" s="188"/>
      <c r="AV16" s="49">
        <f t="shared" si="18"/>
        <v>0</v>
      </c>
      <c r="AW16" s="50">
        <f t="shared" si="19"/>
        <v>0</v>
      </c>
      <c r="AX16" s="188"/>
      <c r="AY16" s="49">
        <f t="shared" si="20"/>
        <v>0</v>
      </c>
      <c r="AZ16" s="50">
        <f t="shared" si="21"/>
        <v>0</v>
      </c>
      <c r="BA16" s="51">
        <f t="shared" si="30"/>
        <v>0</v>
      </c>
    </row>
    <row r="17" spans="1:53" hidden="1">
      <c r="A17" s="32"/>
      <c r="B17" s="61"/>
      <c r="C17" s="33"/>
      <c r="D17" s="34"/>
      <c r="E17" s="35"/>
      <c r="F17" s="36"/>
      <c r="G17" s="73"/>
      <c r="H17" s="72"/>
      <c r="I17" s="74">
        <f>IF(H17=Tablas!$B$5,Tablas!$C$5,VLOOKUP(H17,Tablas!$B$5:$D$40,2,FALSE))</f>
        <v>1</v>
      </c>
      <c r="J17" s="71">
        <f>IF(I17=0,"",VLOOKUP(I17,Tablas!$C$5:$D$40,2,FALSE))</f>
        <v>0</v>
      </c>
      <c r="K17" s="37" t="str">
        <f t="shared" si="22"/>
        <v>0</v>
      </c>
      <c r="L17" s="38">
        <f t="shared" si="1"/>
        <v>0</v>
      </c>
      <c r="M17" s="38">
        <f t="shared" si="2"/>
        <v>0</v>
      </c>
      <c r="N17" s="38">
        <f t="shared" si="3"/>
        <v>0</v>
      </c>
      <c r="O17" s="38">
        <f t="shared" si="4"/>
        <v>0</v>
      </c>
      <c r="P17" s="38">
        <f t="shared" si="5"/>
        <v>0</v>
      </c>
      <c r="Q17" s="39">
        <v>1</v>
      </c>
      <c r="R17" s="40">
        <f t="shared" si="6"/>
        <v>0</v>
      </c>
      <c r="S17" s="39">
        <v>1</v>
      </c>
      <c r="T17" s="41">
        <f t="shared" si="7"/>
        <v>0</v>
      </c>
      <c r="U17" s="42">
        <f t="shared" si="23"/>
        <v>0</v>
      </c>
      <c r="V17" s="43">
        <f t="shared" si="24"/>
        <v>0</v>
      </c>
      <c r="W17" s="44">
        <f t="shared" si="25"/>
        <v>0</v>
      </c>
      <c r="X17" s="45">
        <f t="shared" si="26"/>
        <v>0</v>
      </c>
      <c r="Y17" s="46" t="s">
        <v>0</v>
      </c>
      <c r="Z17" s="39">
        <v>1</v>
      </c>
      <c r="AA17" s="47">
        <f t="shared" si="27"/>
        <v>0</v>
      </c>
      <c r="AB17" s="39">
        <v>1</v>
      </c>
      <c r="AC17" s="47">
        <f t="shared" si="28"/>
        <v>0</v>
      </c>
      <c r="AD17" s="39">
        <v>1</v>
      </c>
      <c r="AE17" s="47">
        <f t="shared" si="29"/>
        <v>0</v>
      </c>
      <c r="AF17" s="188"/>
      <c r="AG17" s="49">
        <f t="shared" si="8"/>
        <v>0</v>
      </c>
      <c r="AH17" s="50">
        <f t="shared" si="9"/>
        <v>0</v>
      </c>
      <c r="AI17" s="188"/>
      <c r="AJ17" s="49">
        <f t="shared" si="10"/>
        <v>0</v>
      </c>
      <c r="AK17" s="50">
        <f t="shared" si="11"/>
        <v>0</v>
      </c>
      <c r="AL17" s="188"/>
      <c r="AM17" s="49">
        <f t="shared" si="12"/>
        <v>0</v>
      </c>
      <c r="AN17" s="50">
        <f t="shared" si="13"/>
        <v>0</v>
      </c>
      <c r="AO17" s="188"/>
      <c r="AP17" s="49">
        <f t="shared" si="14"/>
        <v>0</v>
      </c>
      <c r="AQ17" s="50">
        <f t="shared" si="15"/>
        <v>0</v>
      </c>
      <c r="AR17" s="188"/>
      <c r="AS17" s="49">
        <f t="shared" si="16"/>
        <v>0</v>
      </c>
      <c r="AT17" s="50">
        <f t="shared" si="17"/>
        <v>0</v>
      </c>
      <c r="AU17" s="188"/>
      <c r="AV17" s="49">
        <f t="shared" si="18"/>
        <v>0</v>
      </c>
      <c r="AW17" s="50">
        <f t="shared" si="19"/>
        <v>0</v>
      </c>
      <c r="AX17" s="188"/>
      <c r="AY17" s="49">
        <f t="shared" si="20"/>
        <v>0</v>
      </c>
      <c r="AZ17" s="50">
        <f t="shared" si="21"/>
        <v>0</v>
      </c>
      <c r="BA17" s="51">
        <f t="shared" si="30"/>
        <v>0</v>
      </c>
    </row>
    <row r="18" spans="1:53" hidden="1">
      <c r="A18" s="32"/>
      <c r="B18" s="61"/>
      <c r="C18" s="33"/>
      <c r="D18" s="34"/>
      <c r="E18" s="35"/>
      <c r="F18" s="36"/>
      <c r="G18" s="73"/>
      <c r="H18" s="72"/>
      <c r="I18" s="74">
        <f>IF(H18=Tablas!$B$5,Tablas!$C$5,VLOOKUP(H18,Tablas!$B$5:$D$40,2,FALSE))</f>
        <v>1</v>
      </c>
      <c r="J18" s="71">
        <f>IF(I18=0,"",VLOOKUP(I18,Tablas!$C$5:$D$40,2,FALSE))</f>
        <v>0</v>
      </c>
      <c r="K18" s="37" t="str">
        <f t="shared" si="22"/>
        <v>0</v>
      </c>
      <c r="L18" s="38">
        <f t="shared" si="1"/>
        <v>0</v>
      </c>
      <c r="M18" s="38">
        <f t="shared" si="2"/>
        <v>0</v>
      </c>
      <c r="N18" s="38">
        <f t="shared" si="3"/>
        <v>0</v>
      </c>
      <c r="O18" s="38">
        <f t="shared" si="4"/>
        <v>0</v>
      </c>
      <c r="P18" s="38">
        <f t="shared" si="5"/>
        <v>0</v>
      </c>
      <c r="Q18" s="39">
        <v>1</v>
      </c>
      <c r="R18" s="40">
        <f t="shared" si="6"/>
        <v>0</v>
      </c>
      <c r="S18" s="39">
        <v>1</v>
      </c>
      <c r="T18" s="41">
        <f t="shared" si="7"/>
        <v>0</v>
      </c>
      <c r="U18" s="42">
        <f t="shared" si="23"/>
        <v>0</v>
      </c>
      <c r="V18" s="43">
        <f t="shared" si="24"/>
        <v>0</v>
      </c>
      <c r="W18" s="44">
        <f t="shared" si="25"/>
        <v>0</v>
      </c>
      <c r="X18" s="45">
        <f t="shared" si="26"/>
        <v>0</v>
      </c>
      <c r="Y18" s="46" t="s">
        <v>0</v>
      </c>
      <c r="Z18" s="39">
        <v>1</v>
      </c>
      <c r="AA18" s="47">
        <f t="shared" si="27"/>
        <v>0</v>
      </c>
      <c r="AB18" s="39">
        <v>1</v>
      </c>
      <c r="AC18" s="47">
        <f t="shared" si="28"/>
        <v>0</v>
      </c>
      <c r="AD18" s="39">
        <v>1</v>
      </c>
      <c r="AE18" s="47">
        <f t="shared" si="29"/>
        <v>0</v>
      </c>
      <c r="AF18" s="188"/>
      <c r="AG18" s="49">
        <f t="shared" si="8"/>
        <v>0</v>
      </c>
      <c r="AH18" s="50">
        <f t="shared" si="9"/>
        <v>0</v>
      </c>
      <c r="AI18" s="188"/>
      <c r="AJ18" s="49">
        <f t="shared" si="10"/>
        <v>0</v>
      </c>
      <c r="AK18" s="50">
        <f t="shared" si="11"/>
        <v>0</v>
      </c>
      <c r="AL18" s="188"/>
      <c r="AM18" s="49">
        <f t="shared" si="12"/>
        <v>0</v>
      </c>
      <c r="AN18" s="50">
        <f t="shared" si="13"/>
        <v>0</v>
      </c>
      <c r="AO18" s="188"/>
      <c r="AP18" s="49">
        <f t="shared" si="14"/>
        <v>0</v>
      </c>
      <c r="AQ18" s="50">
        <f t="shared" si="15"/>
        <v>0</v>
      </c>
      <c r="AR18" s="188"/>
      <c r="AS18" s="49">
        <f t="shared" si="16"/>
        <v>0</v>
      </c>
      <c r="AT18" s="50">
        <f t="shared" si="17"/>
        <v>0</v>
      </c>
      <c r="AU18" s="188"/>
      <c r="AV18" s="49">
        <f t="shared" si="18"/>
        <v>0</v>
      </c>
      <c r="AW18" s="50">
        <f t="shared" si="19"/>
        <v>0</v>
      </c>
      <c r="AX18" s="188"/>
      <c r="AY18" s="49">
        <f t="shared" si="20"/>
        <v>0</v>
      </c>
      <c r="AZ18" s="50">
        <f t="shared" si="21"/>
        <v>0</v>
      </c>
      <c r="BA18" s="51">
        <f t="shared" si="30"/>
        <v>0</v>
      </c>
    </row>
    <row r="19" spans="1:53" hidden="1">
      <c r="A19" s="32"/>
      <c r="B19" s="61"/>
      <c r="C19" s="33"/>
      <c r="D19" s="34"/>
      <c r="E19" s="35"/>
      <c r="F19" s="36"/>
      <c r="G19" s="73"/>
      <c r="H19" s="72"/>
      <c r="I19" s="74">
        <f>IF(H19=Tablas!$B$5,Tablas!$C$5,VLOOKUP(H19,Tablas!$B$5:$D$40,2,FALSE))</f>
        <v>1</v>
      </c>
      <c r="J19" s="71">
        <f>IF(I19=0,"",VLOOKUP(I19,Tablas!$C$5:$D$40,2,FALSE))</f>
        <v>0</v>
      </c>
      <c r="K19" s="37" t="str">
        <f t="shared" si="22"/>
        <v>0</v>
      </c>
      <c r="L19" s="38">
        <f t="shared" si="1"/>
        <v>0</v>
      </c>
      <c r="M19" s="38">
        <f t="shared" si="2"/>
        <v>0</v>
      </c>
      <c r="N19" s="38">
        <f t="shared" si="3"/>
        <v>0</v>
      </c>
      <c r="O19" s="38">
        <f t="shared" si="4"/>
        <v>0</v>
      </c>
      <c r="P19" s="38">
        <f t="shared" si="5"/>
        <v>0</v>
      </c>
      <c r="Q19" s="39">
        <v>1</v>
      </c>
      <c r="R19" s="40">
        <f t="shared" si="6"/>
        <v>0</v>
      </c>
      <c r="S19" s="39">
        <v>1</v>
      </c>
      <c r="T19" s="41">
        <f t="shared" si="7"/>
        <v>0</v>
      </c>
      <c r="U19" s="42">
        <f t="shared" si="23"/>
        <v>0</v>
      </c>
      <c r="V19" s="43">
        <f t="shared" si="24"/>
        <v>0</v>
      </c>
      <c r="W19" s="44">
        <f t="shared" si="25"/>
        <v>0</v>
      </c>
      <c r="X19" s="45">
        <f t="shared" si="26"/>
        <v>0</v>
      </c>
      <c r="Y19" s="46" t="s">
        <v>0</v>
      </c>
      <c r="Z19" s="39">
        <v>1</v>
      </c>
      <c r="AA19" s="47">
        <f t="shared" si="27"/>
        <v>0</v>
      </c>
      <c r="AB19" s="39">
        <v>1</v>
      </c>
      <c r="AC19" s="47">
        <f t="shared" si="28"/>
        <v>0</v>
      </c>
      <c r="AD19" s="39">
        <v>1</v>
      </c>
      <c r="AE19" s="47">
        <f t="shared" si="29"/>
        <v>0</v>
      </c>
      <c r="AF19" s="188"/>
      <c r="AG19" s="49">
        <f t="shared" si="8"/>
        <v>0</v>
      </c>
      <c r="AH19" s="50">
        <f t="shared" si="9"/>
        <v>0</v>
      </c>
      <c r="AI19" s="188"/>
      <c r="AJ19" s="49">
        <f t="shared" si="10"/>
        <v>0</v>
      </c>
      <c r="AK19" s="50">
        <f t="shared" si="11"/>
        <v>0</v>
      </c>
      <c r="AL19" s="188"/>
      <c r="AM19" s="49">
        <f t="shared" si="12"/>
        <v>0</v>
      </c>
      <c r="AN19" s="50">
        <f t="shared" si="13"/>
        <v>0</v>
      </c>
      <c r="AO19" s="188"/>
      <c r="AP19" s="49">
        <f t="shared" si="14"/>
        <v>0</v>
      </c>
      <c r="AQ19" s="50">
        <f t="shared" si="15"/>
        <v>0</v>
      </c>
      <c r="AR19" s="188"/>
      <c r="AS19" s="49">
        <f t="shared" si="16"/>
        <v>0</v>
      </c>
      <c r="AT19" s="50">
        <f t="shared" si="17"/>
        <v>0</v>
      </c>
      <c r="AU19" s="188"/>
      <c r="AV19" s="49">
        <f t="shared" si="18"/>
        <v>0</v>
      </c>
      <c r="AW19" s="50">
        <f t="shared" si="19"/>
        <v>0</v>
      </c>
      <c r="AX19" s="188"/>
      <c r="AY19" s="49">
        <f t="shared" si="20"/>
        <v>0</v>
      </c>
      <c r="AZ19" s="50">
        <f t="shared" si="21"/>
        <v>0</v>
      </c>
      <c r="BA19" s="51">
        <f t="shared" si="30"/>
        <v>0</v>
      </c>
    </row>
    <row r="20" spans="1:53" hidden="1">
      <c r="A20" s="32"/>
      <c r="B20" s="61"/>
      <c r="C20" s="33"/>
      <c r="D20" s="34"/>
      <c r="E20" s="35"/>
      <c r="F20" s="36"/>
      <c r="G20" s="73"/>
      <c r="H20" s="72"/>
      <c r="I20" s="74">
        <f>IF(H20=Tablas!$B$5,Tablas!$C$5,VLOOKUP(H20,Tablas!$B$5:$D$40,2,FALSE))</f>
        <v>1</v>
      </c>
      <c r="J20" s="71">
        <f>IF(I20=0,"",VLOOKUP(I20,Tablas!$C$5:$D$40,2,FALSE))</f>
        <v>0</v>
      </c>
      <c r="K20" s="37" t="str">
        <f t="shared" si="22"/>
        <v>0</v>
      </c>
      <c r="L20" s="38">
        <f t="shared" si="1"/>
        <v>0</v>
      </c>
      <c r="M20" s="38">
        <f t="shared" si="2"/>
        <v>0</v>
      </c>
      <c r="N20" s="38">
        <f t="shared" si="3"/>
        <v>0</v>
      </c>
      <c r="O20" s="38">
        <f t="shared" si="4"/>
        <v>0</v>
      </c>
      <c r="P20" s="38">
        <f t="shared" si="5"/>
        <v>0</v>
      </c>
      <c r="Q20" s="39">
        <v>1</v>
      </c>
      <c r="R20" s="40">
        <f t="shared" si="6"/>
        <v>0</v>
      </c>
      <c r="S20" s="39">
        <v>1</v>
      </c>
      <c r="T20" s="41">
        <f t="shared" si="7"/>
        <v>0</v>
      </c>
      <c r="U20" s="42">
        <f t="shared" si="23"/>
        <v>0</v>
      </c>
      <c r="V20" s="43">
        <f t="shared" si="24"/>
        <v>0</v>
      </c>
      <c r="W20" s="44">
        <f t="shared" si="25"/>
        <v>0</v>
      </c>
      <c r="X20" s="45">
        <f t="shared" si="26"/>
        <v>0</v>
      </c>
      <c r="Y20" s="46" t="s">
        <v>0</v>
      </c>
      <c r="Z20" s="39">
        <v>1</v>
      </c>
      <c r="AA20" s="47">
        <f t="shared" si="27"/>
        <v>0</v>
      </c>
      <c r="AB20" s="39">
        <v>1</v>
      </c>
      <c r="AC20" s="47">
        <f t="shared" si="28"/>
        <v>0</v>
      </c>
      <c r="AD20" s="39">
        <v>1</v>
      </c>
      <c r="AE20" s="47">
        <f t="shared" si="29"/>
        <v>0</v>
      </c>
      <c r="AF20" s="188"/>
      <c r="AG20" s="49">
        <f t="shared" si="8"/>
        <v>0</v>
      </c>
      <c r="AH20" s="50">
        <f t="shared" si="9"/>
        <v>0</v>
      </c>
      <c r="AI20" s="188"/>
      <c r="AJ20" s="49">
        <f t="shared" si="10"/>
        <v>0</v>
      </c>
      <c r="AK20" s="50">
        <f t="shared" si="11"/>
        <v>0</v>
      </c>
      <c r="AL20" s="188"/>
      <c r="AM20" s="49">
        <f t="shared" si="12"/>
        <v>0</v>
      </c>
      <c r="AN20" s="50">
        <f t="shared" si="13"/>
        <v>0</v>
      </c>
      <c r="AO20" s="188"/>
      <c r="AP20" s="49">
        <f t="shared" si="14"/>
        <v>0</v>
      </c>
      <c r="AQ20" s="50">
        <f t="shared" si="15"/>
        <v>0</v>
      </c>
      <c r="AR20" s="188"/>
      <c r="AS20" s="49">
        <f t="shared" si="16"/>
        <v>0</v>
      </c>
      <c r="AT20" s="50">
        <f t="shared" si="17"/>
        <v>0</v>
      </c>
      <c r="AU20" s="188"/>
      <c r="AV20" s="49">
        <f t="shared" si="18"/>
        <v>0</v>
      </c>
      <c r="AW20" s="50">
        <f t="shared" si="19"/>
        <v>0</v>
      </c>
      <c r="AX20" s="188"/>
      <c r="AY20" s="49">
        <f t="shared" si="20"/>
        <v>0</v>
      </c>
      <c r="AZ20" s="50">
        <f t="shared" si="21"/>
        <v>0</v>
      </c>
      <c r="BA20" s="51">
        <f t="shared" si="30"/>
        <v>0</v>
      </c>
    </row>
    <row r="21" spans="1:53" hidden="1">
      <c r="A21" s="32"/>
      <c r="B21" s="61"/>
      <c r="C21" s="33"/>
      <c r="D21" s="34"/>
      <c r="E21" s="35"/>
      <c r="F21" s="36"/>
      <c r="G21" s="73"/>
      <c r="H21" s="72"/>
      <c r="I21" s="74">
        <f>IF(H21=Tablas!$B$5,Tablas!$C$5,VLOOKUP(H21,Tablas!$B$5:$D$40,2,FALSE))</f>
        <v>1</v>
      </c>
      <c r="J21" s="71">
        <f>IF(I21=0,"",VLOOKUP(I21,Tablas!$C$5:$D$40,2,FALSE))</f>
        <v>0</v>
      </c>
      <c r="K21" s="37" t="str">
        <f t="shared" si="22"/>
        <v>0</v>
      </c>
      <c r="L21" s="38">
        <f t="shared" si="1"/>
        <v>0</v>
      </c>
      <c r="M21" s="38">
        <f t="shared" si="2"/>
        <v>0</v>
      </c>
      <c r="N21" s="38">
        <f t="shared" si="3"/>
        <v>0</v>
      </c>
      <c r="O21" s="38">
        <f t="shared" si="4"/>
        <v>0</v>
      </c>
      <c r="P21" s="38">
        <f t="shared" si="5"/>
        <v>0</v>
      </c>
      <c r="Q21" s="39">
        <v>1</v>
      </c>
      <c r="R21" s="40">
        <f t="shared" si="6"/>
        <v>0</v>
      </c>
      <c r="S21" s="39">
        <v>1</v>
      </c>
      <c r="T21" s="41">
        <f t="shared" si="7"/>
        <v>0</v>
      </c>
      <c r="U21" s="42">
        <f t="shared" si="23"/>
        <v>0</v>
      </c>
      <c r="V21" s="43">
        <f t="shared" si="24"/>
        <v>0</v>
      </c>
      <c r="W21" s="44">
        <f t="shared" si="25"/>
        <v>0</v>
      </c>
      <c r="X21" s="45">
        <f t="shared" si="26"/>
        <v>0</v>
      </c>
      <c r="Y21" s="46" t="s">
        <v>0</v>
      </c>
      <c r="Z21" s="39">
        <v>1</v>
      </c>
      <c r="AA21" s="47">
        <f t="shared" si="27"/>
        <v>0</v>
      </c>
      <c r="AB21" s="39">
        <v>1</v>
      </c>
      <c r="AC21" s="47">
        <f t="shared" si="28"/>
        <v>0</v>
      </c>
      <c r="AD21" s="39">
        <v>1</v>
      </c>
      <c r="AE21" s="47">
        <f t="shared" si="29"/>
        <v>0</v>
      </c>
      <c r="AF21" s="188"/>
      <c r="AG21" s="49">
        <f t="shared" si="8"/>
        <v>0</v>
      </c>
      <c r="AH21" s="50">
        <f t="shared" si="9"/>
        <v>0</v>
      </c>
      <c r="AI21" s="188"/>
      <c r="AJ21" s="49">
        <f t="shared" si="10"/>
        <v>0</v>
      </c>
      <c r="AK21" s="50">
        <f t="shared" si="11"/>
        <v>0</v>
      </c>
      <c r="AL21" s="188"/>
      <c r="AM21" s="49">
        <f t="shared" si="12"/>
        <v>0</v>
      </c>
      <c r="AN21" s="50">
        <f t="shared" si="13"/>
        <v>0</v>
      </c>
      <c r="AO21" s="188"/>
      <c r="AP21" s="49">
        <f t="shared" si="14"/>
        <v>0</v>
      </c>
      <c r="AQ21" s="50">
        <f t="shared" si="15"/>
        <v>0</v>
      </c>
      <c r="AR21" s="188"/>
      <c r="AS21" s="49">
        <f t="shared" si="16"/>
        <v>0</v>
      </c>
      <c r="AT21" s="50">
        <f t="shared" si="17"/>
        <v>0</v>
      </c>
      <c r="AU21" s="188"/>
      <c r="AV21" s="49">
        <f t="shared" si="18"/>
        <v>0</v>
      </c>
      <c r="AW21" s="50">
        <f t="shared" si="19"/>
        <v>0</v>
      </c>
      <c r="AX21" s="188"/>
      <c r="AY21" s="49">
        <f t="shared" si="20"/>
        <v>0</v>
      </c>
      <c r="AZ21" s="50">
        <f t="shared" si="21"/>
        <v>0</v>
      </c>
      <c r="BA21" s="51">
        <f t="shared" si="30"/>
        <v>0</v>
      </c>
    </row>
    <row r="22" spans="1:53" hidden="1">
      <c r="A22" s="32"/>
      <c r="B22" s="61"/>
      <c r="C22" s="33"/>
      <c r="D22" s="34"/>
      <c r="E22" s="35"/>
      <c r="F22" s="36"/>
      <c r="G22" s="73"/>
      <c r="H22" s="72"/>
      <c r="I22" s="74">
        <f>IF(H22=Tablas!$B$5,Tablas!$C$5,VLOOKUP(H22,Tablas!$B$5:$D$40,2,FALSE))</f>
        <v>1</v>
      </c>
      <c r="J22" s="71">
        <f>IF(I22=0,"",VLOOKUP(I22,Tablas!$C$5:$D$40,2,FALSE))</f>
        <v>0</v>
      </c>
      <c r="K22" s="37" t="str">
        <f t="shared" si="22"/>
        <v>0</v>
      </c>
      <c r="L22" s="38">
        <f t="shared" si="1"/>
        <v>0</v>
      </c>
      <c r="M22" s="38">
        <f t="shared" si="2"/>
        <v>0</v>
      </c>
      <c r="N22" s="38">
        <f t="shared" si="3"/>
        <v>0</v>
      </c>
      <c r="O22" s="38">
        <f t="shared" si="4"/>
        <v>0</v>
      </c>
      <c r="P22" s="38">
        <f t="shared" si="5"/>
        <v>0</v>
      </c>
      <c r="Q22" s="39">
        <v>1</v>
      </c>
      <c r="R22" s="40">
        <f t="shared" si="6"/>
        <v>0</v>
      </c>
      <c r="S22" s="39">
        <v>1</v>
      </c>
      <c r="T22" s="41">
        <f t="shared" si="7"/>
        <v>0</v>
      </c>
      <c r="U22" s="42">
        <f t="shared" si="23"/>
        <v>0</v>
      </c>
      <c r="V22" s="43">
        <f t="shared" si="24"/>
        <v>0</v>
      </c>
      <c r="W22" s="44">
        <f t="shared" si="25"/>
        <v>0</v>
      </c>
      <c r="X22" s="45">
        <f t="shared" si="26"/>
        <v>0</v>
      </c>
      <c r="Y22" s="46" t="s">
        <v>0</v>
      </c>
      <c r="Z22" s="39">
        <v>1</v>
      </c>
      <c r="AA22" s="47">
        <f t="shared" si="27"/>
        <v>0</v>
      </c>
      <c r="AB22" s="39">
        <v>1</v>
      </c>
      <c r="AC22" s="47">
        <f t="shared" si="28"/>
        <v>0</v>
      </c>
      <c r="AD22" s="39">
        <v>1</v>
      </c>
      <c r="AE22" s="47">
        <f t="shared" si="29"/>
        <v>0</v>
      </c>
      <c r="AF22" s="188"/>
      <c r="AG22" s="49">
        <f t="shared" si="8"/>
        <v>0</v>
      </c>
      <c r="AH22" s="50">
        <f t="shared" si="9"/>
        <v>0</v>
      </c>
      <c r="AI22" s="188"/>
      <c r="AJ22" s="49">
        <f t="shared" si="10"/>
        <v>0</v>
      </c>
      <c r="AK22" s="50">
        <f t="shared" si="11"/>
        <v>0</v>
      </c>
      <c r="AL22" s="188"/>
      <c r="AM22" s="49">
        <f t="shared" si="12"/>
        <v>0</v>
      </c>
      <c r="AN22" s="50">
        <f t="shared" si="13"/>
        <v>0</v>
      </c>
      <c r="AO22" s="188"/>
      <c r="AP22" s="49">
        <f t="shared" si="14"/>
        <v>0</v>
      </c>
      <c r="AQ22" s="50">
        <f t="shared" si="15"/>
        <v>0</v>
      </c>
      <c r="AR22" s="188"/>
      <c r="AS22" s="49">
        <f t="shared" si="16"/>
        <v>0</v>
      </c>
      <c r="AT22" s="50">
        <f t="shared" si="17"/>
        <v>0</v>
      </c>
      <c r="AU22" s="188"/>
      <c r="AV22" s="49">
        <f t="shared" si="18"/>
        <v>0</v>
      </c>
      <c r="AW22" s="50">
        <f t="shared" si="19"/>
        <v>0</v>
      </c>
      <c r="AX22" s="188"/>
      <c r="AY22" s="49">
        <f t="shared" si="20"/>
        <v>0</v>
      </c>
      <c r="AZ22" s="50">
        <f t="shared" si="21"/>
        <v>0</v>
      </c>
      <c r="BA22" s="51">
        <f t="shared" si="30"/>
        <v>0</v>
      </c>
    </row>
    <row r="23" spans="1:53" hidden="1">
      <c r="A23" s="32"/>
      <c r="B23" s="61"/>
      <c r="C23" s="33"/>
      <c r="D23" s="34"/>
      <c r="E23" s="35"/>
      <c r="F23" s="36"/>
      <c r="G23" s="73"/>
      <c r="H23" s="72"/>
      <c r="I23" s="74">
        <f>IF(H23=Tablas!$B$5,Tablas!$C$5,VLOOKUP(H23,Tablas!$B$5:$D$40,2,FALSE))</f>
        <v>1</v>
      </c>
      <c r="J23" s="71">
        <f>IF(I23=0,"",VLOOKUP(I23,Tablas!$C$5:$D$40,2,FALSE))</f>
        <v>0</v>
      </c>
      <c r="K23" s="37" t="str">
        <f t="shared" si="22"/>
        <v>0</v>
      </c>
      <c r="L23" s="38">
        <f t="shared" si="1"/>
        <v>0</v>
      </c>
      <c r="M23" s="38">
        <f t="shared" si="2"/>
        <v>0</v>
      </c>
      <c r="N23" s="38">
        <f t="shared" si="3"/>
        <v>0</v>
      </c>
      <c r="O23" s="38">
        <f t="shared" si="4"/>
        <v>0</v>
      </c>
      <c r="P23" s="38">
        <f t="shared" si="5"/>
        <v>0</v>
      </c>
      <c r="Q23" s="39">
        <v>1</v>
      </c>
      <c r="R23" s="40">
        <f t="shared" si="6"/>
        <v>0</v>
      </c>
      <c r="S23" s="39">
        <v>1</v>
      </c>
      <c r="T23" s="41">
        <f t="shared" si="7"/>
        <v>0</v>
      </c>
      <c r="U23" s="42">
        <f t="shared" si="23"/>
        <v>0</v>
      </c>
      <c r="V23" s="43">
        <f t="shared" si="24"/>
        <v>0</v>
      </c>
      <c r="W23" s="44">
        <f t="shared" si="25"/>
        <v>0</v>
      </c>
      <c r="X23" s="45">
        <f t="shared" si="26"/>
        <v>0</v>
      </c>
      <c r="Y23" s="46" t="s">
        <v>0</v>
      </c>
      <c r="Z23" s="39">
        <v>1</v>
      </c>
      <c r="AA23" s="47">
        <f t="shared" si="27"/>
        <v>0</v>
      </c>
      <c r="AB23" s="39">
        <v>1</v>
      </c>
      <c r="AC23" s="47">
        <f t="shared" si="28"/>
        <v>0</v>
      </c>
      <c r="AD23" s="39">
        <v>1</v>
      </c>
      <c r="AE23" s="47">
        <f t="shared" si="29"/>
        <v>0</v>
      </c>
      <c r="AF23" s="188"/>
      <c r="AG23" s="49">
        <f t="shared" si="8"/>
        <v>0</v>
      </c>
      <c r="AH23" s="50">
        <f t="shared" si="9"/>
        <v>0</v>
      </c>
      <c r="AI23" s="188"/>
      <c r="AJ23" s="49">
        <f t="shared" si="10"/>
        <v>0</v>
      </c>
      <c r="AK23" s="50">
        <f t="shared" si="11"/>
        <v>0</v>
      </c>
      <c r="AL23" s="188"/>
      <c r="AM23" s="49">
        <f t="shared" si="12"/>
        <v>0</v>
      </c>
      <c r="AN23" s="50">
        <f t="shared" si="13"/>
        <v>0</v>
      </c>
      <c r="AO23" s="188"/>
      <c r="AP23" s="49">
        <f t="shared" si="14"/>
        <v>0</v>
      </c>
      <c r="AQ23" s="50">
        <f t="shared" si="15"/>
        <v>0</v>
      </c>
      <c r="AR23" s="188"/>
      <c r="AS23" s="49">
        <f t="shared" si="16"/>
        <v>0</v>
      </c>
      <c r="AT23" s="50">
        <f t="shared" si="17"/>
        <v>0</v>
      </c>
      <c r="AU23" s="188"/>
      <c r="AV23" s="49">
        <f t="shared" si="18"/>
        <v>0</v>
      </c>
      <c r="AW23" s="50">
        <f t="shared" si="19"/>
        <v>0</v>
      </c>
      <c r="AX23" s="188"/>
      <c r="AY23" s="49">
        <f t="shared" si="20"/>
        <v>0</v>
      </c>
      <c r="AZ23" s="50">
        <f t="shared" si="21"/>
        <v>0</v>
      </c>
      <c r="BA23" s="51">
        <f t="shared" si="30"/>
        <v>0</v>
      </c>
    </row>
    <row r="24" spans="1:53" hidden="1">
      <c r="A24" s="32"/>
      <c r="B24" s="61"/>
      <c r="C24" s="33"/>
      <c r="D24" s="34"/>
      <c r="E24" s="35"/>
      <c r="F24" s="36"/>
      <c r="G24" s="73"/>
      <c r="H24" s="72"/>
      <c r="I24" s="74">
        <f>IF(H24=Tablas!$B$5,Tablas!$C$5,VLOOKUP(H24,Tablas!$B$5:$D$40,2,FALSE))</f>
        <v>1</v>
      </c>
      <c r="J24" s="71">
        <f>IF(I24=0,"",VLOOKUP(I24,Tablas!$C$5:$D$40,2,FALSE))</f>
        <v>0</v>
      </c>
      <c r="K24" s="37" t="str">
        <f t="shared" si="22"/>
        <v>0</v>
      </c>
      <c r="L24" s="38">
        <f t="shared" si="1"/>
        <v>0</v>
      </c>
      <c r="M24" s="38">
        <f t="shared" si="2"/>
        <v>0</v>
      </c>
      <c r="N24" s="38">
        <f t="shared" si="3"/>
        <v>0</v>
      </c>
      <c r="O24" s="38">
        <f t="shared" si="4"/>
        <v>0</v>
      </c>
      <c r="P24" s="38">
        <f t="shared" si="5"/>
        <v>0</v>
      </c>
      <c r="Q24" s="39">
        <v>1</v>
      </c>
      <c r="R24" s="40">
        <f t="shared" si="6"/>
        <v>0</v>
      </c>
      <c r="S24" s="39">
        <v>1</v>
      </c>
      <c r="T24" s="41">
        <f t="shared" si="7"/>
        <v>0</v>
      </c>
      <c r="U24" s="42">
        <f t="shared" si="23"/>
        <v>0</v>
      </c>
      <c r="V24" s="43">
        <f t="shared" si="24"/>
        <v>0</v>
      </c>
      <c r="W24" s="44">
        <f t="shared" si="25"/>
        <v>0</v>
      </c>
      <c r="X24" s="45">
        <f t="shared" si="26"/>
        <v>0</v>
      </c>
      <c r="Y24" s="46" t="s">
        <v>0</v>
      </c>
      <c r="Z24" s="39">
        <v>1</v>
      </c>
      <c r="AA24" s="47">
        <f t="shared" si="27"/>
        <v>0</v>
      </c>
      <c r="AB24" s="39">
        <v>1</v>
      </c>
      <c r="AC24" s="47">
        <f t="shared" si="28"/>
        <v>0</v>
      </c>
      <c r="AD24" s="39">
        <v>1</v>
      </c>
      <c r="AE24" s="47">
        <f t="shared" si="29"/>
        <v>0</v>
      </c>
      <c r="AF24" s="188"/>
      <c r="AG24" s="49">
        <f t="shared" si="8"/>
        <v>0</v>
      </c>
      <c r="AH24" s="50">
        <f t="shared" si="9"/>
        <v>0</v>
      </c>
      <c r="AI24" s="188"/>
      <c r="AJ24" s="49">
        <f t="shared" si="10"/>
        <v>0</v>
      </c>
      <c r="AK24" s="50">
        <f t="shared" si="11"/>
        <v>0</v>
      </c>
      <c r="AL24" s="188"/>
      <c r="AM24" s="49">
        <f t="shared" si="12"/>
        <v>0</v>
      </c>
      <c r="AN24" s="50">
        <f t="shared" si="13"/>
        <v>0</v>
      </c>
      <c r="AO24" s="188"/>
      <c r="AP24" s="49">
        <f t="shared" si="14"/>
        <v>0</v>
      </c>
      <c r="AQ24" s="50">
        <f t="shared" si="15"/>
        <v>0</v>
      </c>
      <c r="AR24" s="188"/>
      <c r="AS24" s="49">
        <f t="shared" si="16"/>
        <v>0</v>
      </c>
      <c r="AT24" s="50">
        <f t="shared" si="17"/>
        <v>0</v>
      </c>
      <c r="AU24" s="188"/>
      <c r="AV24" s="49">
        <f t="shared" si="18"/>
        <v>0</v>
      </c>
      <c r="AW24" s="50">
        <f t="shared" si="19"/>
        <v>0</v>
      </c>
      <c r="AX24" s="188"/>
      <c r="AY24" s="49">
        <f t="shared" si="20"/>
        <v>0</v>
      </c>
      <c r="AZ24" s="50">
        <f t="shared" si="21"/>
        <v>0</v>
      </c>
      <c r="BA24" s="51">
        <f t="shared" si="30"/>
        <v>0</v>
      </c>
    </row>
    <row r="25" spans="1:53" hidden="1">
      <c r="A25" s="32"/>
      <c r="B25" s="61"/>
      <c r="C25" s="33"/>
      <c r="D25" s="34"/>
      <c r="E25" s="35"/>
      <c r="F25" s="36"/>
      <c r="G25" s="73"/>
      <c r="H25" s="72"/>
      <c r="I25" s="74">
        <f>IF(H25=Tablas!$B$5,Tablas!$C$5,VLOOKUP(H25,Tablas!$B$5:$D$40,2,FALSE))</f>
        <v>1</v>
      </c>
      <c r="J25" s="71">
        <f>IF(I25=0,"",VLOOKUP(I25,Tablas!$C$5:$D$40,2,FALSE))</f>
        <v>0</v>
      </c>
      <c r="K25" s="37" t="str">
        <f t="shared" si="22"/>
        <v>0</v>
      </c>
      <c r="L25" s="38">
        <f t="shared" si="1"/>
        <v>0</v>
      </c>
      <c r="M25" s="38">
        <f t="shared" si="2"/>
        <v>0</v>
      </c>
      <c r="N25" s="38">
        <f t="shared" si="3"/>
        <v>0</v>
      </c>
      <c r="O25" s="38">
        <f t="shared" si="4"/>
        <v>0</v>
      </c>
      <c r="P25" s="38">
        <f t="shared" si="5"/>
        <v>0</v>
      </c>
      <c r="Q25" s="39">
        <v>1</v>
      </c>
      <c r="R25" s="40">
        <f t="shared" si="6"/>
        <v>0</v>
      </c>
      <c r="S25" s="39">
        <v>1</v>
      </c>
      <c r="T25" s="41">
        <f t="shared" si="7"/>
        <v>0</v>
      </c>
      <c r="U25" s="42">
        <f t="shared" si="23"/>
        <v>0</v>
      </c>
      <c r="V25" s="43">
        <f t="shared" si="24"/>
        <v>0</v>
      </c>
      <c r="W25" s="44">
        <f t="shared" si="25"/>
        <v>0</v>
      </c>
      <c r="X25" s="45">
        <f t="shared" si="26"/>
        <v>0</v>
      </c>
      <c r="Y25" s="46" t="s">
        <v>0</v>
      </c>
      <c r="Z25" s="39">
        <v>1</v>
      </c>
      <c r="AA25" s="47">
        <f t="shared" si="27"/>
        <v>0</v>
      </c>
      <c r="AB25" s="39">
        <v>1</v>
      </c>
      <c r="AC25" s="47">
        <f t="shared" si="28"/>
        <v>0</v>
      </c>
      <c r="AD25" s="39">
        <v>1</v>
      </c>
      <c r="AE25" s="47">
        <f t="shared" si="29"/>
        <v>0</v>
      </c>
      <c r="AF25" s="188"/>
      <c r="AG25" s="49">
        <f t="shared" si="8"/>
        <v>0</v>
      </c>
      <c r="AH25" s="50">
        <f t="shared" si="9"/>
        <v>0</v>
      </c>
      <c r="AI25" s="188"/>
      <c r="AJ25" s="49">
        <f t="shared" si="10"/>
        <v>0</v>
      </c>
      <c r="AK25" s="50">
        <f t="shared" si="11"/>
        <v>0</v>
      </c>
      <c r="AL25" s="188"/>
      <c r="AM25" s="49">
        <f t="shared" si="12"/>
        <v>0</v>
      </c>
      <c r="AN25" s="50">
        <f t="shared" si="13"/>
        <v>0</v>
      </c>
      <c r="AO25" s="188"/>
      <c r="AP25" s="49">
        <f t="shared" si="14"/>
        <v>0</v>
      </c>
      <c r="AQ25" s="50">
        <f t="shared" si="15"/>
        <v>0</v>
      </c>
      <c r="AR25" s="188"/>
      <c r="AS25" s="49">
        <f t="shared" si="16"/>
        <v>0</v>
      </c>
      <c r="AT25" s="50">
        <f t="shared" si="17"/>
        <v>0</v>
      </c>
      <c r="AU25" s="188"/>
      <c r="AV25" s="49">
        <f t="shared" si="18"/>
        <v>0</v>
      </c>
      <c r="AW25" s="50">
        <f t="shared" si="19"/>
        <v>0</v>
      </c>
      <c r="AX25" s="188"/>
      <c r="AY25" s="49">
        <f t="shared" si="20"/>
        <v>0</v>
      </c>
      <c r="AZ25" s="50">
        <f t="shared" si="21"/>
        <v>0</v>
      </c>
      <c r="BA25" s="51">
        <f t="shared" si="30"/>
        <v>0</v>
      </c>
    </row>
    <row r="26" spans="1:53" hidden="1">
      <c r="A26" s="32"/>
      <c r="B26" s="61"/>
      <c r="C26" s="33"/>
      <c r="D26" s="34"/>
      <c r="E26" s="35"/>
      <c r="F26" s="36"/>
      <c r="G26" s="73"/>
      <c r="H26" s="72"/>
      <c r="I26" s="74">
        <f>IF(H26=Tablas!$B$5,Tablas!$C$5,VLOOKUP(H26,Tablas!$B$5:$D$40,2,FALSE))</f>
        <v>1</v>
      </c>
      <c r="J26" s="71">
        <f>IF(I26=0,"",VLOOKUP(I26,Tablas!$C$5:$D$40,2,FALSE))</f>
        <v>0</v>
      </c>
      <c r="K26" s="37" t="str">
        <f t="shared" si="22"/>
        <v>0</v>
      </c>
      <c r="L26" s="38">
        <f t="shared" si="1"/>
        <v>0</v>
      </c>
      <c r="M26" s="38">
        <f t="shared" si="2"/>
        <v>0</v>
      </c>
      <c r="N26" s="38">
        <f t="shared" si="3"/>
        <v>0</v>
      </c>
      <c r="O26" s="38">
        <f t="shared" si="4"/>
        <v>0</v>
      </c>
      <c r="P26" s="38">
        <f t="shared" si="5"/>
        <v>0</v>
      </c>
      <c r="Q26" s="39">
        <v>1</v>
      </c>
      <c r="R26" s="40">
        <f t="shared" si="6"/>
        <v>0</v>
      </c>
      <c r="S26" s="39">
        <v>1</v>
      </c>
      <c r="T26" s="41">
        <f t="shared" si="7"/>
        <v>0</v>
      </c>
      <c r="U26" s="42">
        <f t="shared" si="23"/>
        <v>0</v>
      </c>
      <c r="V26" s="43">
        <f t="shared" si="24"/>
        <v>0</v>
      </c>
      <c r="W26" s="44">
        <f t="shared" si="25"/>
        <v>0</v>
      </c>
      <c r="X26" s="45">
        <f t="shared" si="26"/>
        <v>0</v>
      </c>
      <c r="Y26" s="46" t="s">
        <v>78</v>
      </c>
      <c r="Z26" s="39">
        <v>1</v>
      </c>
      <c r="AA26" s="47">
        <f t="shared" si="27"/>
        <v>0</v>
      </c>
      <c r="AB26" s="39">
        <v>1</v>
      </c>
      <c r="AC26" s="47">
        <f t="shared" si="28"/>
        <v>0</v>
      </c>
      <c r="AD26" s="39">
        <v>1</v>
      </c>
      <c r="AE26" s="47">
        <f t="shared" si="29"/>
        <v>0</v>
      </c>
      <c r="AF26" s="188"/>
      <c r="AG26" s="49">
        <f t="shared" si="8"/>
        <v>0</v>
      </c>
      <c r="AH26" s="50">
        <f t="shared" si="9"/>
        <v>0</v>
      </c>
      <c r="AI26" s="188"/>
      <c r="AJ26" s="49">
        <f t="shared" si="10"/>
        <v>0</v>
      </c>
      <c r="AK26" s="50">
        <f t="shared" si="11"/>
        <v>0</v>
      </c>
      <c r="AL26" s="188"/>
      <c r="AM26" s="49">
        <f t="shared" si="12"/>
        <v>0</v>
      </c>
      <c r="AN26" s="50">
        <f t="shared" si="13"/>
        <v>0</v>
      </c>
      <c r="AO26" s="188"/>
      <c r="AP26" s="49">
        <f t="shared" si="14"/>
        <v>0</v>
      </c>
      <c r="AQ26" s="50">
        <f t="shared" si="15"/>
        <v>0</v>
      </c>
      <c r="AR26" s="188"/>
      <c r="AS26" s="49">
        <f t="shared" si="16"/>
        <v>0</v>
      </c>
      <c r="AT26" s="50">
        <f t="shared" si="17"/>
        <v>0</v>
      </c>
      <c r="AU26" s="188"/>
      <c r="AV26" s="49">
        <f t="shared" si="18"/>
        <v>0</v>
      </c>
      <c r="AW26" s="50">
        <f t="shared" si="19"/>
        <v>0</v>
      </c>
      <c r="AX26" s="188"/>
      <c r="AY26" s="49">
        <f t="shared" si="20"/>
        <v>0</v>
      </c>
      <c r="AZ26" s="50">
        <f t="shared" si="21"/>
        <v>0</v>
      </c>
      <c r="BA26" s="51">
        <f t="shared" si="30"/>
        <v>0</v>
      </c>
    </row>
    <row r="27" spans="1:53" hidden="1">
      <c r="A27" s="32"/>
      <c r="B27" s="61"/>
      <c r="C27" s="33"/>
      <c r="D27" s="34"/>
      <c r="E27" s="35"/>
      <c r="F27" s="36"/>
      <c r="G27" s="73"/>
      <c r="H27" s="72"/>
      <c r="I27" s="74">
        <f>IF(H27=Tablas!$B$5,Tablas!$C$5,VLOOKUP(H27,Tablas!$B$5:$D$40,2,FALSE))</f>
        <v>1</v>
      </c>
      <c r="J27" s="71">
        <f>IF(I27=0,"",VLOOKUP(I27,Tablas!$C$5:$D$40,2,FALSE))</f>
        <v>0</v>
      </c>
      <c r="K27" s="37" t="str">
        <f t="shared" ref="K27:K43" si="31">IF(G27=0,"0",F27/G27)</f>
        <v>0</v>
      </c>
      <c r="L27" s="38">
        <f t="shared" si="1"/>
        <v>0</v>
      </c>
      <c r="M27" s="38">
        <f t="shared" si="2"/>
        <v>0</v>
      </c>
      <c r="N27" s="38">
        <f t="shared" si="3"/>
        <v>0</v>
      </c>
      <c r="O27" s="38">
        <f t="shared" si="4"/>
        <v>0</v>
      </c>
      <c r="P27" s="38">
        <f t="shared" si="5"/>
        <v>0</v>
      </c>
      <c r="Q27" s="39">
        <v>1</v>
      </c>
      <c r="R27" s="40">
        <f t="shared" si="6"/>
        <v>0</v>
      </c>
      <c r="S27" s="39">
        <v>1</v>
      </c>
      <c r="T27" s="41">
        <f t="shared" si="7"/>
        <v>0</v>
      </c>
      <c r="U27" s="42">
        <f t="shared" ref="U27:U43" si="32">SUM(+L27+M27+N27+O27+P27+R27+T27)</f>
        <v>0</v>
      </c>
      <c r="V27" s="43">
        <f t="shared" ref="V27:V43" si="33">+U27*4.345</f>
        <v>0</v>
      </c>
      <c r="W27" s="44">
        <f t="shared" ref="W27:W43" si="34">IF(V27="","",$W$4*V27)</f>
        <v>0</v>
      </c>
      <c r="X27" s="45">
        <f t="shared" ref="X27:X43" si="35">ROUND(J27/4.3452380952381,1)</f>
        <v>0</v>
      </c>
      <c r="Y27" s="46" t="s">
        <v>0</v>
      </c>
      <c r="Z27" s="39">
        <v>1</v>
      </c>
      <c r="AA27" s="47">
        <f t="shared" ref="AA27:AA43" si="36">+IF($Y27="M",$U27,IF($Y27="MT",$U27/2,IF(Y27="MN",$U27/2,IF($Y27="MTN",$U27/3,0))))*Z27</f>
        <v>0</v>
      </c>
      <c r="AB27" s="39">
        <v>1</v>
      </c>
      <c r="AC27" s="47">
        <f t="shared" ref="AC27:AC43" si="37">+IF($Y27="T",$U27,IF($Y27="MT",$U27/2,IF($Y27="TN",$U27/2,IF($Y27="MTN",$U27/3,0))))*AB27</f>
        <v>0</v>
      </c>
      <c r="AD27" s="39">
        <v>1</v>
      </c>
      <c r="AE27" s="47">
        <f t="shared" ref="AE27:AE43" si="38">+IF($Y27="N",$U27,IF($Y27="MN",$U27/2,IF($Y27="TN",$U27/2,IF($Y27="MTN",$U27/3,0))))*AD27</f>
        <v>0</v>
      </c>
      <c r="AF27" s="188"/>
      <c r="AG27" s="49">
        <f t="shared" si="8"/>
        <v>0</v>
      </c>
      <c r="AH27" s="50">
        <f t="shared" si="9"/>
        <v>0</v>
      </c>
      <c r="AI27" s="188"/>
      <c r="AJ27" s="49">
        <f t="shared" si="10"/>
        <v>0</v>
      </c>
      <c r="AK27" s="50">
        <f t="shared" si="11"/>
        <v>0</v>
      </c>
      <c r="AL27" s="188"/>
      <c r="AM27" s="49">
        <f t="shared" si="12"/>
        <v>0</v>
      </c>
      <c r="AN27" s="50">
        <f t="shared" si="13"/>
        <v>0</v>
      </c>
      <c r="AO27" s="188"/>
      <c r="AP27" s="49">
        <f t="shared" si="14"/>
        <v>0</v>
      </c>
      <c r="AQ27" s="50">
        <f t="shared" si="15"/>
        <v>0</v>
      </c>
      <c r="AR27" s="188"/>
      <c r="AS27" s="49">
        <f t="shared" si="16"/>
        <v>0</v>
      </c>
      <c r="AT27" s="50">
        <f t="shared" si="17"/>
        <v>0</v>
      </c>
      <c r="AU27" s="188"/>
      <c r="AV27" s="49">
        <f t="shared" si="18"/>
        <v>0</v>
      </c>
      <c r="AW27" s="50">
        <f t="shared" si="19"/>
        <v>0</v>
      </c>
      <c r="AX27" s="188"/>
      <c r="AY27" s="49">
        <f t="shared" si="20"/>
        <v>0</v>
      </c>
      <c r="AZ27" s="50">
        <f t="shared" si="21"/>
        <v>0</v>
      </c>
      <c r="BA27" s="51">
        <f t="shared" ref="BA27:BA43" si="39">+AH27+AK27+AN27+AQ27+AT27+AW27+AZ27</f>
        <v>0</v>
      </c>
    </row>
    <row r="28" spans="1:53" hidden="1">
      <c r="A28" s="32"/>
      <c r="B28" s="61"/>
      <c r="C28" s="33"/>
      <c r="D28" s="34"/>
      <c r="E28" s="35"/>
      <c r="F28" s="36"/>
      <c r="G28" s="73"/>
      <c r="H28" s="72"/>
      <c r="I28" s="74">
        <f>IF(H28=Tablas!$B$5,Tablas!$C$5,VLOOKUP(H28,Tablas!$B$5:$D$40,2,FALSE))</f>
        <v>1</v>
      </c>
      <c r="J28" s="71">
        <f>IF(I28=0,"",VLOOKUP(I28,Tablas!$C$5:$D$40,2,FALSE))</f>
        <v>0</v>
      </c>
      <c r="K28" s="37" t="str">
        <f t="shared" si="31"/>
        <v>0</v>
      </c>
      <c r="L28" s="38">
        <f t="shared" si="1"/>
        <v>0</v>
      </c>
      <c r="M28" s="38">
        <f t="shared" si="2"/>
        <v>0</v>
      </c>
      <c r="N28" s="38">
        <f t="shared" si="3"/>
        <v>0</v>
      </c>
      <c r="O28" s="38">
        <f t="shared" si="4"/>
        <v>0</v>
      </c>
      <c r="P28" s="38">
        <f t="shared" si="5"/>
        <v>0</v>
      </c>
      <c r="Q28" s="39">
        <v>1</v>
      </c>
      <c r="R28" s="40">
        <f t="shared" si="6"/>
        <v>0</v>
      </c>
      <c r="S28" s="39">
        <v>1</v>
      </c>
      <c r="T28" s="41">
        <f t="shared" si="7"/>
        <v>0</v>
      </c>
      <c r="U28" s="42">
        <f t="shared" si="32"/>
        <v>0</v>
      </c>
      <c r="V28" s="43">
        <f t="shared" si="33"/>
        <v>0</v>
      </c>
      <c r="W28" s="44">
        <f t="shared" si="34"/>
        <v>0</v>
      </c>
      <c r="X28" s="45">
        <f t="shared" si="35"/>
        <v>0</v>
      </c>
      <c r="Y28" s="46" t="s">
        <v>0</v>
      </c>
      <c r="Z28" s="39">
        <v>1</v>
      </c>
      <c r="AA28" s="47">
        <f t="shared" si="36"/>
        <v>0</v>
      </c>
      <c r="AB28" s="39">
        <v>1</v>
      </c>
      <c r="AC28" s="47">
        <f t="shared" si="37"/>
        <v>0</v>
      </c>
      <c r="AD28" s="39">
        <v>1</v>
      </c>
      <c r="AE28" s="47">
        <f t="shared" si="38"/>
        <v>0</v>
      </c>
      <c r="AF28" s="188"/>
      <c r="AG28" s="49">
        <f t="shared" si="8"/>
        <v>0</v>
      </c>
      <c r="AH28" s="50">
        <f t="shared" si="9"/>
        <v>0</v>
      </c>
      <c r="AI28" s="188"/>
      <c r="AJ28" s="49">
        <f t="shared" si="10"/>
        <v>0</v>
      </c>
      <c r="AK28" s="50">
        <f t="shared" si="11"/>
        <v>0</v>
      </c>
      <c r="AL28" s="188"/>
      <c r="AM28" s="49">
        <f t="shared" si="12"/>
        <v>0</v>
      </c>
      <c r="AN28" s="50">
        <f t="shared" si="13"/>
        <v>0</v>
      </c>
      <c r="AO28" s="188"/>
      <c r="AP28" s="49">
        <f t="shared" si="14"/>
        <v>0</v>
      </c>
      <c r="AQ28" s="50">
        <f t="shared" si="15"/>
        <v>0</v>
      </c>
      <c r="AR28" s="188"/>
      <c r="AS28" s="49">
        <f t="shared" si="16"/>
        <v>0</v>
      </c>
      <c r="AT28" s="50">
        <f t="shared" si="17"/>
        <v>0</v>
      </c>
      <c r="AU28" s="188"/>
      <c r="AV28" s="49">
        <f t="shared" si="18"/>
        <v>0</v>
      </c>
      <c r="AW28" s="50">
        <f t="shared" si="19"/>
        <v>0</v>
      </c>
      <c r="AX28" s="188"/>
      <c r="AY28" s="49">
        <f t="shared" si="20"/>
        <v>0</v>
      </c>
      <c r="AZ28" s="50">
        <f t="shared" si="21"/>
        <v>0</v>
      </c>
      <c r="BA28" s="51">
        <f t="shared" si="39"/>
        <v>0</v>
      </c>
    </row>
    <row r="29" spans="1:53" hidden="1">
      <c r="A29" s="32"/>
      <c r="B29" s="61"/>
      <c r="C29" s="33"/>
      <c r="D29" s="34"/>
      <c r="E29" s="35"/>
      <c r="F29" s="36"/>
      <c r="G29" s="73"/>
      <c r="H29" s="72"/>
      <c r="I29" s="74">
        <f>IF(H29=Tablas!$B$5,Tablas!$C$5,VLOOKUP(H29,Tablas!$B$5:$D$40,2,FALSE))</f>
        <v>1</v>
      </c>
      <c r="J29" s="71">
        <f>IF(I29=0,"",VLOOKUP(I29,Tablas!$C$5:$D$40,2,FALSE))</f>
        <v>0</v>
      </c>
      <c r="K29" s="37" t="str">
        <f t="shared" si="31"/>
        <v>0</v>
      </c>
      <c r="L29" s="38">
        <f t="shared" si="1"/>
        <v>0</v>
      </c>
      <c r="M29" s="38">
        <f t="shared" si="2"/>
        <v>0</v>
      </c>
      <c r="N29" s="38">
        <f t="shared" si="3"/>
        <v>0</v>
      </c>
      <c r="O29" s="38">
        <f t="shared" si="4"/>
        <v>0</v>
      </c>
      <c r="P29" s="38">
        <f t="shared" si="5"/>
        <v>0</v>
      </c>
      <c r="Q29" s="39">
        <v>1</v>
      </c>
      <c r="R29" s="40">
        <f t="shared" si="6"/>
        <v>0</v>
      </c>
      <c r="S29" s="39">
        <v>1</v>
      </c>
      <c r="T29" s="41">
        <f t="shared" si="7"/>
        <v>0</v>
      </c>
      <c r="U29" s="42">
        <f t="shared" si="32"/>
        <v>0</v>
      </c>
      <c r="V29" s="43">
        <f t="shared" si="33"/>
        <v>0</v>
      </c>
      <c r="W29" s="44">
        <f t="shared" si="34"/>
        <v>0</v>
      </c>
      <c r="X29" s="45">
        <f t="shared" si="35"/>
        <v>0</v>
      </c>
      <c r="Y29" s="46" t="s">
        <v>0</v>
      </c>
      <c r="Z29" s="39">
        <v>1</v>
      </c>
      <c r="AA29" s="47">
        <f t="shared" si="36"/>
        <v>0</v>
      </c>
      <c r="AB29" s="39">
        <v>1</v>
      </c>
      <c r="AC29" s="47">
        <f t="shared" si="37"/>
        <v>0</v>
      </c>
      <c r="AD29" s="39">
        <v>1</v>
      </c>
      <c r="AE29" s="47">
        <f t="shared" si="38"/>
        <v>0</v>
      </c>
      <c r="AF29" s="188"/>
      <c r="AG29" s="49">
        <f t="shared" si="8"/>
        <v>0</v>
      </c>
      <c r="AH29" s="50">
        <f t="shared" si="9"/>
        <v>0</v>
      </c>
      <c r="AI29" s="188"/>
      <c r="AJ29" s="49">
        <f t="shared" si="10"/>
        <v>0</v>
      </c>
      <c r="AK29" s="50">
        <f t="shared" si="11"/>
        <v>0</v>
      </c>
      <c r="AL29" s="188"/>
      <c r="AM29" s="49">
        <f t="shared" si="12"/>
        <v>0</v>
      </c>
      <c r="AN29" s="50">
        <f t="shared" si="13"/>
        <v>0</v>
      </c>
      <c r="AO29" s="188"/>
      <c r="AP29" s="49">
        <f t="shared" si="14"/>
        <v>0</v>
      </c>
      <c r="AQ29" s="50">
        <f t="shared" si="15"/>
        <v>0</v>
      </c>
      <c r="AR29" s="188"/>
      <c r="AS29" s="49">
        <f t="shared" si="16"/>
        <v>0</v>
      </c>
      <c r="AT29" s="50">
        <f t="shared" si="17"/>
        <v>0</v>
      </c>
      <c r="AU29" s="188"/>
      <c r="AV29" s="49">
        <f t="shared" si="18"/>
        <v>0</v>
      </c>
      <c r="AW29" s="50">
        <f t="shared" si="19"/>
        <v>0</v>
      </c>
      <c r="AX29" s="188"/>
      <c r="AY29" s="49">
        <f t="shared" si="20"/>
        <v>0</v>
      </c>
      <c r="AZ29" s="50">
        <f t="shared" si="21"/>
        <v>0</v>
      </c>
      <c r="BA29" s="51">
        <f t="shared" si="39"/>
        <v>0</v>
      </c>
    </row>
    <row r="30" spans="1:53" hidden="1">
      <c r="A30" s="32"/>
      <c r="B30" s="61"/>
      <c r="C30" s="33"/>
      <c r="D30" s="34"/>
      <c r="E30" s="35"/>
      <c r="F30" s="36"/>
      <c r="G30" s="73"/>
      <c r="H30" s="72"/>
      <c r="I30" s="74">
        <f>IF(H30=Tablas!$B$5,Tablas!$C$5,VLOOKUP(H30,Tablas!$B$5:$D$40,2,FALSE))</f>
        <v>1</v>
      </c>
      <c r="J30" s="71">
        <f>IF(I30=0,"",VLOOKUP(I30,Tablas!$C$5:$D$40,2,FALSE))</f>
        <v>0</v>
      </c>
      <c r="K30" s="37" t="str">
        <f t="shared" si="31"/>
        <v>0</v>
      </c>
      <c r="L30" s="38">
        <f t="shared" si="1"/>
        <v>0</v>
      </c>
      <c r="M30" s="38">
        <f t="shared" si="2"/>
        <v>0</v>
      </c>
      <c r="N30" s="38">
        <f t="shared" si="3"/>
        <v>0</v>
      </c>
      <c r="O30" s="38">
        <f t="shared" si="4"/>
        <v>0</v>
      </c>
      <c r="P30" s="38">
        <f t="shared" si="5"/>
        <v>0</v>
      </c>
      <c r="Q30" s="39">
        <v>1</v>
      </c>
      <c r="R30" s="40">
        <f t="shared" si="6"/>
        <v>0</v>
      </c>
      <c r="S30" s="39">
        <v>1</v>
      </c>
      <c r="T30" s="41">
        <f t="shared" si="7"/>
        <v>0</v>
      </c>
      <c r="U30" s="42">
        <f t="shared" si="32"/>
        <v>0</v>
      </c>
      <c r="V30" s="43">
        <f t="shared" si="33"/>
        <v>0</v>
      </c>
      <c r="W30" s="44">
        <f t="shared" si="34"/>
        <v>0</v>
      </c>
      <c r="X30" s="45">
        <f t="shared" si="35"/>
        <v>0</v>
      </c>
      <c r="Y30" s="46" t="s">
        <v>0</v>
      </c>
      <c r="Z30" s="39">
        <v>1</v>
      </c>
      <c r="AA30" s="47">
        <f t="shared" si="36"/>
        <v>0</v>
      </c>
      <c r="AB30" s="39">
        <v>1</v>
      </c>
      <c r="AC30" s="47">
        <f t="shared" si="37"/>
        <v>0</v>
      </c>
      <c r="AD30" s="39">
        <v>1</v>
      </c>
      <c r="AE30" s="47">
        <f t="shared" si="38"/>
        <v>0</v>
      </c>
      <c r="AF30" s="188"/>
      <c r="AG30" s="49">
        <f t="shared" si="8"/>
        <v>0</v>
      </c>
      <c r="AH30" s="50">
        <f t="shared" si="9"/>
        <v>0</v>
      </c>
      <c r="AI30" s="188"/>
      <c r="AJ30" s="49">
        <f t="shared" si="10"/>
        <v>0</v>
      </c>
      <c r="AK30" s="50">
        <f t="shared" si="11"/>
        <v>0</v>
      </c>
      <c r="AL30" s="188"/>
      <c r="AM30" s="49">
        <f t="shared" si="12"/>
        <v>0</v>
      </c>
      <c r="AN30" s="50">
        <f t="shared" si="13"/>
        <v>0</v>
      </c>
      <c r="AO30" s="188"/>
      <c r="AP30" s="49">
        <f t="shared" si="14"/>
        <v>0</v>
      </c>
      <c r="AQ30" s="50">
        <f t="shared" si="15"/>
        <v>0</v>
      </c>
      <c r="AR30" s="188"/>
      <c r="AS30" s="49">
        <f t="shared" si="16"/>
        <v>0</v>
      </c>
      <c r="AT30" s="50">
        <f t="shared" si="17"/>
        <v>0</v>
      </c>
      <c r="AU30" s="188"/>
      <c r="AV30" s="49">
        <f t="shared" si="18"/>
        <v>0</v>
      </c>
      <c r="AW30" s="50">
        <f t="shared" si="19"/>
        <v>0</v>
      </c>
      <c r="AX30" s="188"/>
      <c r="AY30" s="49">
        <f t="shared" si="20"/>
        <v>0</v>
      </c>
      <c r="AZ30" s="50">
        <f t="shared" si="21"/>
        <v>0</v>
      </c>
      <c r="BA30" s="51">
        <f t="shared" si="39"/>
        <v>0</v>
      </c>
    </row>
    <row r="31" spans="1:53" hidden="1">
      <c r="A31" s="32"/>
      <c r="B31" s="61"/>
      <c r="C31" s="33"/>
      <c r="D31" s="34"/>
      <c r="E31" s="35"/>
      <c r="F31" s="36"/>
      <c r="G31" s="73"/>
      <c r="H31" s="72"/>
      <c r="I31" s="74">
        <f>IF(H31=Tablas!$B$5,Tablas!$C$5,VLOOKUP(H31,Tablas!$B$5:$D$40,2,FALSE))</f>
        <v>1</v>
      </c>
      <c r="J31" s="71">
        <f>IF(I31=0,"",VLOOKUP(I31,Tablas!$C$5:$D$40,2,FALSE))</f>
        <v>0</v>
      </c>
      <c r="K31" s="37" t="str">
        <f t="shared" si="31"/>
        <v>0</v>
      </c>
      <c r="L31" s="38">
        <f t="shared" si="1"/>
        <v>0</v>
      </c>
      <c r="M31" s="38">
        <f t="shared" si="2"/>
        <v>0</v>
      </c>
      <c r="N31" s="38">
        <f t="shared" si="3"/>
        <v>0</v>
      </c>
      <c r="O31" s="38">
        <f t="shared" si="4"/>
        <v>0</v>
      </c>
      <c r="P31" s="38">
        <f t="shared" si="5"/>
        <v>0</v>
      </c>
      <c r="Q31" s="39">
        <v>1</v>
      </c>
      <c r="R31" s="40">
        <f t="shared" si="6"/>
        <v>0</v>
      </c>
      <c r="S31" s="39">
        <v>1</v>
      </c>
      <c r="T31" s="41">
        <f t="shared" si="7"/>
        <v>0</v>
      </c>
      <c r="U31" s="42">
        <f t="shared" si="32"/>
        <v>0</v>
      </c>
      <c r="V31" s="43">
        <f t="shared" si="33"/>
        <v>0</v>
      </c>
      <c r="W31" s="44">
        <f t="shared" si="34"/>
        <v>0</v>
      </c>
      <c r="X31" s="45">
        <f t="shared" si="35"/>
        <v>0</v>
      </c>
      <c r="Y31" s="46" t="s">
        <v>0</v>
      </c>
      <c r="Z31" s="39">
        <v>1</v>
      </c>
      <c r="AA31" s="47">
        <f t="shared" si="36"/>
        <v>0</v>
      </c>
      <c r="AB31" s="39">
        <v>1</v>
      </c>
      <c r="AC31" s="47">
        <f t="shared" si="37"/>
        <v>0</v>
      </c>
      <c r="AD31" s="39">
        <v>1</v>
      </c>
      <c r="AE31" s="47">
        <f t="shared" si="38"/>
        <v>0</v>
      </c>
      <c r="AF31" s="188"/>
      <c r="AG31" s="49">
        <f t="shared" si="8"/>
        <v>0</v>
      </c>
      <c r="AH31" s="50">
        <f t="shared" si="9"/>
        <v>0</v>
      </c>
      <c r="AI31" s="188"/>
      <c r="AJ31" s="49">
        <f t="shared" si="10"/>
        <v>0</v>
      </c>
      <c r="AK31" s="50">
        <f t="shared" si="11"/>
        <v>0</v>
      </c>
      <c r="AL31" s="188"/>
      <c r="AM31" s="49">
        <f t="shared" si="12"/>
        <v>0</v>
      </c>
      <c r="AN31" s="50">
        <f t="shared" si="13"/>
        <v>0</v>
      </c>
      <c r="AO31" s="188"/>
      <c r="AP31" s="49">
        <f t="shared" si="14"/>
        <v>0</v>
      </c>
      <c r="AQ31" s="50">
        <f t="shared" si="15"/>
        <v>0</v>
      </c>
      <c r="AR31" s="188"/>
      <c r="AS31" s="49">
        <f t="shared" si="16"/>
        <v>0</v>
      </c>
      <c r="AT31" s="50">
        <f t="shared" si="17"/>
        <v>0</v>
      </c>
      <c r="AU31" s="188"/>
      <c r="AV31" s="49">
        <f t="shared" si="18"/>
        <v>0</v>
      </c>
      <c r="AW31" s="50">
        <f t="shared" si="19"/>
        <v>0</v>
      </c>
      <c r="AX31" s="188"/>
      <c r="AY31" s="49">
        <f t="shared" si="20"/>
        <v>0</v>
      </c>
      <c r="AZ31" s="50">
        <f t="shared" si="21"/>
        <v>0</v>
      </c>
      <c r="BA31" s="51">
        <f t="shared" si="39"/>
        <v>0</v>
      </c>
    </row>
    <row r="32" spans="1:53" hidden="1">
      <c r="A32" s="32"/>
      <c r="B32" s="61"/>
      <c r="C32" s="33"/>
      <c r="D32" s="34"/>
      <c r="E32" s="35"/>
      <c r="F32" s="36"/>
      <c r="G32" s="73"/>
      <c r="H32" s="72"/>
      <c r="I32" s="74">
        <f>IF(H32=Tablas!$B$5,Tablas!$C$5,VLOOKUP(H32,Tablas!$B$5:$D$40,2,FALSE))</f>
        <v>1</v>
      </c>
      <c r="J32" s="71">
        <f>IF(I32=0,"",VLOOKUP(I32,Tablas!$C$5:$D$40,2,FALSE))</f>
        <v>0</v>
      </c>
      <c r="K32" s="37" t="str">
        <f t="shared" si="31"/>
        <v>0</v>
      </c>
      <c r="L32" s="38">
        <f t="shared" si="1"/>
        <v>0</v>
      </c>
      <c r="M32" s="38">
        <f t="shared" si="2"/>
        <v>0</v>
      </c>
      <c r="N32" s="38">
        <f t="shared" si="3"/>
        <v>0</v>
      </c>
      <c r="O32" s="38">
        <f t="shared" si="4"/>
        <v>0</v>
      </c>
      <c r="P32" s="38">
        <f t="shared" si="5"/>
        <v>0</v>
      </c>
      <c r="Q32" s="39">
        <v>1</v>
      </c>
      <c r="R32" s="40">
        <f t="shared" si="6"/>
        <v>0</v>
      </c>
      <c r="S32" s="39">
        <v>1</v>
      </c>
      <c r="T32" s="41">
        <f t="shared" si="7"/>
        <v>0</v>
      </c>
      <c r="U32" s="42">
        <f t="shared" si="32"/>
        <v>0</v>
      </c>
      <c r="V32" s="43">
        <f t="shared" si="33"/>
        <v>0</v>
      </c>
      <c r="W32" s="44">
        <f t="shared" si="34"/>
        <v>0</v>
      </c>
      <c r="X32" s="45">
        <f t="shared" si="35"/>
        <v>0</v>
      </c>
      <c r="Y32" s="46" t="s">
        <v>0</v>
      </c>
      <c r="Z32" s="39">
        <v>1</v>
      </c>
      <c r="AA32" s="47">
        <f t="shared" si="36"/>
        <v>0</v>
      </c>
      <c r="AB32" s="39">
        <v>1</v>
      </c>
      <c r="AC32" s="47">
        <f t="shared" si="37"/>
        <v>0</v>
      </c>
      <c r="AD32" s="39">
        <v>1</v>
      </c>
      <c r="AE32" s="47">
        <f t="shared" si="38"/>
        <v>0</v>
      </c>
      <c r="AF32" s="188"/>
      <c r="AG32" s="49">
        <f t="shared" si="8"/>
        <v>0</v>
      </c>
      <c r="AH32" s="50">
        <f t="shared" si="9"/>
        <v>0</v>
      </c>
      <c r="AI32" s="188"/>
      <c r="AJ32" s="49">
        <f t="shared" si="10"/>
        <v>0</v>
      </c>
      <c r="AK32" s="50">
        <f t="shared" si="11"/>
        <v>0</v>
      </c>
      <c r="AL32" s="188"/>
      <c r="AM32" s="49">
        <f t="shared" si="12"/>
        <v>0</v>
      </c>
      <c r="AN32" s="50">
        <f t="shared" si="13"/>
        <v>0</v>
      </c>
      <c r="AO32" s="188"/>
      <c r="AP32" s="49">
        <f t="shared" si="14"/>
        <v>0</v>
      </c>
      <c r="AQ32" s="50">
        <f t="shared" si="15"/>
        <v>0</v>
      </c>
      <c r="AR32" s="188"/>
      <c r="AS32" s="49">
        <f t="shared" si="16"/>
        <v>0</v>
      </c>
      <c r="AT32" s="50">
        <f t="shared" si="17"/>
        <v>0</v>
      </c>
      <c r="AU32" s="188"/>
      <c r="AV32" s="49">
        <f t="shared" si="18"/>
        <v>0</v>
      </c>
      <c r="AW32" s="50">
        <f t="shared" si="19"/>
        <v>0</v>
      </c>
      <c r="AX32" s="188"/>
      <c r="AY32" s="49">
        <f t="shared" si="20"/>
        <v>0</v>
      </c>
      <c r="AZ32" s="50">
        <f t="shared" si="21"/>
        <v>0</v>
      </c>
      <c r="BA32" s="51">
        <f t="shared" si="39"/>
        <v>0</v>
      </c>
    </row>
    <row r="33" spans="1:53" hidden="1">
      <c r="A33" s="32"/>
      <c r="B33" s="61"/>
      <c r="C33" s="33"/>
      <c r="D33" s="34"/>
      <c r="E33" s="35"/>
      <c r="F33" s="36"/>
      <c r="G33" s="73"/>
      <c r="H33" s="72"/>
      <c r="I33" s="74">
        <f>IF(H33=Tablas!$B$5,Tablas!$C$5,VLOOKUP(H33,Tablas!$B$5:$D$40,2,FALSE))</f>
        <v>1</v>
      </c>
      <c r="J33" s="71">
        <f>IF(I33=0,"",VLOOKUP(I33,Tablas!$C$5:$D$40,2,FALSE))</f>
        <v>0</v>
      </c>
      <c r="K33" s="37" t="str">
        <f t="shared" si="31"/>
        <v>0</v>
      </c>
      <c r="L33" s="38">
        <f t="shared" si="1"/>
        <v>0</v>
      </c>
      <c r="M33" s="38">
        <f t="shared" si="2"/>
        <v>0</v>
      </c>
      <c r="N33" s="38">
        <f t="shared" si="3"/>
        <v>0</v>
      </c>
      <c r="O33" s="38">
        <f t="shared" si="4"/>
        <v>0</v>
      </c>
      <c r="P33" s="38">
        <f t="shared" si="5"/>
        <v>0</v>
      </c>
      <c r="Q33" s="39">
        <v>1</v>
      </c>
      <c r="R33" s="40">
        <f t="shared" si="6"/>
        <v>0</v>
      </c>
      <c r="S33" s="39">
        <v>1</v>
      </c>
      <c r="T33" s="41">
        <f t="shared" si="7"/>
        <v>0</v>
      </c>
      <c r="U33" s="42">
        <f t="shared" si="32"/>
        <v>0</v>
      </c>
      <c r="V33" s="43">
        <f t="shared" si="33"/>
        <v>0</v>
      </c>
      <c r="W33" s="44">
        <f t="shared" si="34"/>
        <v>0</v>
      </c>
      <c r="X33" s="45">
        <f t="shared" si="35"/>
        <v>0</v>
      </c>
      <c r="Y33" s="46" t="s">
        <v>0</v>
      </c>
      <c r="Z33" s="39">
        <v>1</v>
      </c>
      <c r="AA33" s="47">
        <f t="shared" si="36"/>
        <v>0</v>
      </c>
      <c r="AB33" s="39">
        <v>1</v>
      </c>
      <c r="AC33" s="47">
        <f t="shared" si="37"/>
        <v>0</v>
      </c>
      <c r="AD33" s="39">
        <v>1</v>
      </c>
      <c r="AE33" s="47">
        <f t="shared" si="38"/>
        <v>0</v>
      </c>
      <c r="AF33" s="188"/>
      <c r="AG33" s="49">
        <f t="shared" si="8"/>
        <v>0</v>
      </c>
      <c r="AH33" s="50">
        <f t="shared" si="9"/>
        <v>0</v>
      </c>
      <c r="AI33" s="188"/>
      <c r="AJ33" s="49">
        <f t="shared" si="10"/>
        <v>0</v>
      </c>
      <c r="AK33" s="50">
        <f t="shared" si="11"/>
        <v>0</v>
      </c>
      <c r="AL33" s="188"/>
      <c r="AM33" s="49">
        <f t="shared" si="12"/>
        <v>0</v>
      </c>
      <c r="AN33" s="50">
        <f t="shared" si="13"/>
        <v>0</v>
      </c>
      <c r="AO33" s="188"/>
      <c r="AP33" s="49">
        <f t="shared" si="14"/>
        <v>0</v>
      </c>
      <c r="AQ33" s="50">
        <f t="shared" si="15"/>
        <v>0</v>
      </c>
      <c r="AR33" s="188"/>
      <c r="AS33" s="49">
        <f t="shared" si="16"/>
        <v>0</v>
      </c>
      <c r="AT33" s="50">
        <f t="shared" si="17"/>
        <v>0</v>
      </c>
      <c r="AU33" s="188"/>
      <c r="AV33" s="49">
        <f t="shared" si="18"/>
        <v>0</v>
      </c>
      <c r="AW33" s="50">
        <f t="shared" si="19"/>
        <v>0</v>
      </c>
      <c r="AX33" s="188"/>
      <c r="AY33" s="49">
        <f t="shared" si="20"/>
        <v>0</v>
      </c>
      <c r="AZ33" s="50">
        <f t="shared" si="21"/>
        <v>0</v>
      </c>
      <c r="BA33" s="51">
        <f t="shared" si="39"/>
        <v>0</v>
      </c>
    </row>
    <row r="34" spans="1:53" hidden="1">
      <c r="A34" s="32"/>
      <c r="B34" s="61"/>
      <c r="C34" s="33"/>
      <c r="D34" s="34"/>
      <c r="E34" s="35"/>
      <c r="F34" s="36"/>
      <c r="G34" s="73"/>
      <c r="H34" s="72"/>
      <c r="I34" s="74">
        <f>IF(H34=Tablas!$B$5,Tablas!$C$5,VLOOKUP(H34,Tablas!$B$5:$D$40,2,FALSE))</f>
        <v>1</v>
      </c>
      <c r="J34" s="71">
        <f>IF(I34=0,"",VLOOKUP(I34,Tablas!$C$5:$D$40,2,FALSE))</f>
        <v>0</v>
      </c>
      <c r="K34" s="37" t="str">
        <f t="shared" si="31"/>
        <v>0</v>
      </c>
      <c r="L34" s="38">
        <f t="shared" si="1"/>
        <v>0</v>
      </c>
      <c r="M34" s="38">
        <f t="shared" si="2"/>
        <v>0</v>
      </c>
      <c r="N34" s="38">
        <f t="shared" si="3"/>
        <v>0</v>
      </c>
      <c r="O34" s="38">
        <f t="shared" si="4"/>
        <v>0</v>
      </c>
      <c r="P34" s="38">
        <f t="shared" si="5"/>
        <v>0</v>
      </c>
      <c r="Q34" s="39">
        <v>1</v>
      </c>
      <c r="R34" s="40">
        <f t="shared" si="6"/>
        <v>0</v>
      </c>
      <c r="S34" s="39">
        <v>1</v>
      </c>
      <c r="T34" s="41">
        <f t="shared" si="7"/>
        <v>0</v>
      </c>
      <c r="U34" s="42">
        <f t="shared" si="32"/>
        <v>0</v>
      </c>
      <c r="V34" s="43">
        <f t="shared" si="33"/>
        <v>0</v>
      </c>
      <c r="W34" s="44">
        <f t="shared" si="34"/>
        <v>0</v>
      </c>
      <c r="X34" s="45">
        <f t="shared" si="35"/>
        <v>0</v>
      </c>
      <c r="Y34" s="46" t="s">
        <v>0</v>
      </c>
      <c r="Z34" s="39">
        <v>1</v>
      </c>
      <c r="AA34" s="47">
        <f t="shared" si="36"/>
        <v>0</v>
      </c>
      <c r="AB34" s="39">
        <v>1</v>
      </c>
      <c r="AC34" s="47">
        <f t="shared" si="37"/>
        <v>0</v>
      </c>
      <c r="AD34" s="39">
        <v>1</v>
      </c>
      <c r="AE34" s="47">
        <f t="shared" si="38"/>
        <v>0</v>
      </c>
      <c r="AF34" s="188"/>
      <c r="AG34" s="49">
        <f t="shared" si="8"/>
        <v>0</v>
      </c>
      <c r="AH34" s="50">
        <f t="shared" si="9"/>
        <v>0</v>
      </c>
      <c r="AI34" s="188"/>
      <c r="AJ34" s="49">
        <f t="shared" si="10"/>
        <v>0</v>
      </c>
      <c r="AK34" s="50">
        <f t="shared" si="11"/>
        <v>0</v>
      </c>
      <c r="AL34" s="188"/>
      <c r="AM34" s="49">
        <f t="shared" si="12"/>
        <v>0</v>
      </c>
      <c r="AN34" s="50">
        <f t="shared" si="13"/>
        <v>0</v>
      </c>
      <c r="AO34" s="188"/>
      <c r="AP34" s="49">
        <f t="shared" si="14"/>
        <v>0</v>
      </c>
      <c r="AQ34" s="50">
        <f t="shared" si="15"/>
        <v>0</v>
      </c>
      <c r="AR34" s="188"/>
      <c r="AS34" s="49">
        <f t="shared" si="16"/>
        <v>0</v>
      </c>
      <c r="AT34" s="50">
        <f t="shared" si="17"/>
        <v>0</v>
      </c>
      <c r="AU34" s="188"/>
      <c r="AV34" s="49">
        <f t="shared" si="18"/>
        <v>0</v>
      </c>
      <c r="AW34" s="50">
        <f t="shared" si="19"/>
        <v>0</v>
      </c>
      <c r="AX34" s="188"/>
      <c r="AY34" s="49">
        <f t="shared" si="20"/>
        <v>0</v>
      </c>
      <c r="AZ34" s="50">
        <f t="shared" si="21"/>
        <v>0</v>
      </c>
      <c r="BA34" s="51">
        <f t="shared" si="39"/>
        <v>0</v>
      </c>
    </row>
    <row r="35" spans="1:53" hidden="1">
      <c r="A35" s="32"/>
      <c r="B35" s="61"/>
      <c r="C35" s="33"/>
      <c r="D35" s="34"/>
      <c r="E35" s="35"/>
      <c r="F35" s="36"/>
      <c r="G35" s="73"/>
      <c r="H35" s="72"/>
      <c r="I35" s="74">
        <f>IF(H35=Tablas!$B$5,Tablas!$C$5,VLOOKUP(H35,Tablas!$B$5:$D$40,2,FALSE))</f>
        <v>1</v>
      </c>
      <c r="J35" s="71">
        <f>IF(I35=0,"",VLOOKUP(I35,Tablas!$C$5:$D$40,2,FALSE))</f>
        <v>0</v>
      </c>
      <c r="K35" s="37" t="str">
        <f t="shared" si="31"/>
        <v>0</v>
      </c>
      <c r="L35" s="38">
        <f t="shared" si="1"/>
        <v>0</v>
      </c>
      <c r="M35" s="38">
        <f t="shared" si="2"/>
        <v>0</v>
      </c>
      <c r="N35" s="38">
        <f t="shared" si="3"/>
        <v>0</v>
      </c>
      <c r="O35" s="38">
        <f t="shared" si="4"/>
        <v>0</v>
      </c>
      <c r="P35" s="38">
        <f t="shared" si="5"/>
        <v>0</v>
      </c>
      <c r="Q35" s="39">
        <v>1</v>
      </c>
      <c r="R35" s="40">
        <f t="shared" si="6"/>
        <v>0</v>
      </c>
      <c r="S35" s="39">
        <v>1</v>
      </c>
      <c r="T35" s="41">
        <f t="shared" si="7"/>
        <v>0</v>
      </c>
      <c r="U35" s="42">
        <f t="shared" si="32"/>
        <v>0</v>
      </c>
      <c r="V35" s="43">
        <f t="shared" si="33"/>
        <v>0</v>
      </c>
      <c r="W35" s="44">
        <f t="shared" si="34"/>
        <v>0</v>
      </c>
      <c r="X35" s="45">
        <f t="shared" si="35"/>
        <v>0</v>
      </c>
      <c r="Y35" s="46" t="s">
        <v>0</v>
      </c>
      <c r="Z35" s="39">
        <v>1</v>
      </c>
      <c r="AA35" s="47">
        <f t="shared" si="36"/>
        <v>0</v>
      </c>
      <c r="AB35" s="39">
        <v>1</v>
      </c>
      <c r="AC35" s="47">
        <f t="shared" si="37"/>
        <v>0</v>
      </c>
      <c r="AD35" s="39">
        <v>1</v>
      </c>
      <c r="AE35" s="47">
        <f t="shared" si="38"/>
        <v>0</v>
      </c>
      <c r="AF35" s="188"/>
      <c r="AG35" s="49">
        <f t="shared" si="8"/>
        <v>0</v>
      </c>
      <c r="AH35" s="50">
        <f t="shared" si="9"/>
        <v>0</v>
      </c>
      <c r="AI35" s="188"/>
      <c r="AJ35" s="49">
        <f t="shared" si="10"/>
        <v>0</v>
      </c>
      <c r="AK35" s="50">
        <f t="shared" si="11"/>
        <v>0</v>
      </c>
      <c r="AL35" s="188"/>
      <c r="AM35" s="49">
        <f t="shared" si="12"/>
        <v>0</v>
      </c>
      <c r="AN35" s="50">
        <f t="shared" si="13"/>
        <v>0</v>
      </c>
      <c r="AO35" s="188"/>
      <c r="AP35" s="49">
        <f t="shared" si="14"/>
        <v>0</v>
      </c>
      <c r="AQ35" s="50">
        <f t="shared" si="15"/>
        <v>0</v>
      </c>
      <c r="AR35" s="188"/>
      <c r="AS35" s="49">
        <f t="shared" si="16"/>
        <v>0</v>
      </c>
      <c r="AT35" s="50">
        <f t="shared" si="17"/>
        <v>0</v>
      </c>
      <c r="AU35" s="188"/>
      <c r="AV35" s="49">
        <f t="shared" si="18"/>
        <v>0</v>
      </c>
      <c r="AW35" s="50">
        <f t="shared" si="19"/>
        <v>0</v>
      </c>
      <c r="AX35" s="188"/>
      <c r="AY35" s="49">
        <f t="shared" si="20"/>
        <v>0</v>
      </c>
      <c r="AZ35" s="50">
        <f t="shared" si="21"/>
        <v>0</v>
      </c>
      <c r="BA35" s="51">
        <f t="shared" si="39"/>
        <v>0</v>
      </c>
    </row>
    <row r="36" spans="1:53" hidden="1">
      <c r="A36" s="32"/>
      <c r="B36" s="61"/>
      <c r="C36" s="33"/>
      <c r="D36" s="34"/>
      <c r="E36" s="35"/>
      <c r="F36" s="36"/>
      <c r="G36" s="73"/>
      <c r="H36" s="72"/>
      <c r="I36" s="74">
        <f>IF(H36=Tablas!$B$5,Tablas!$C$5,VLOOKUP(H36,Tablas!$B$5:$D$40,2,FALSE))</f>
        <v>1</v>
      </c>
      <c r="J36" s="71">
        <f>IF(I36=0,"",VLOOKUP(I36,Tablas!$C$5:$D$40,2,FALSE))</f>
        <v>0</v>
      </c>
      <c r="K36" s="37" t="str">
        <f t="shared" si="31"/>
        <v>0</v>
      </c>
      <c r="L36" s="38">
        <f t="shared" si="1"/>
        <v>0</v>
      </c>
      <c r="M36" s="38">
        <f t="shared" si="2"/>
        <v>0</v>
      </c>
      <c r="N36" s="38">
        <f t="shared" si="3"/>
        <v>0</v>
      </c>
      <c r="O36" s="38">
        <f t="shared" si="4"/>
        <v>0</v>
      </c>
      <c r="P36" s="38">
        <f t="shared" si="5"/>
        <v>0</v>
      </c>
      <c r="Q36" s="39">
        <v>1</v>
      </c>
      <c r="R36" s="40">
        <f t="shared" si="6"/>
        <v>0</v>
      </c>
      <c r="S36" s="39">
        <v>1</v>
      </c>
      <c r="T36" s="41">
        <f t="shared" si="7"/>
        <v>0</v>
      </c>
      <c r="U36" s="42">
        <f t="shared" si="32"/>
        <v>0</v>
      </c>
      <c r="V36" s="43">
        <f t="shared" si="33"/>
        <v>0</v>
      </c>
      <c r="W36" s="44">
        <f t="shared" si="34"/>
        <v>0</v>
      </c>
      <c r="X36" s="45">
        <f t="shared" si="35"/>
        <v>0</v>
      </c>
      <c r="Y36" s="46" t="s">
        <v>0</v>
      </c>
      <c r="Z36" s="39">
        <v>1</v>
      </c>
      <c r="AA36" s="47">
        <f t="shared" si="36"/>
        <v>0</v>
      </c>
      <c r="AB36" s="39">
        <v>1</v>
      </c>
      <c r="AC36" s="47">
        <f t="shared" si="37"/>
        <v>0</v>
      </c>
      <c r="AD36" s="39">
        <v>1</v>
      </c>
      <c r="AE36" s="47">
        <f t="shared" si="38"/>
        <v>0</v>
      </c>
      <c r="AF36" s="188"/>
      <c r="AG36" s="49">
        <f t="shared" si="8"/>
        <v>0</v>
      </c>
      <c r="AH36" s="50">
        <f t="shared" si="9"/>
        <v>0</v>
      </c>
      <c r="AI36" s="188"/>
      <c r="AJ36" s="49">
        <f t="shared" si="10"/>
        <v>0</v>
      </c>
      <c r="AK36" s="50">
        <f t="shared" si="11"/>
        <v>0</v>
      </c>
      <c r="AL36" s="188"/>
      <c r="AM36" s="49">
        <f t="shared" si="12"/>
        <v>0</v>
      </c>
      <c r="AN36" s="50">
        <f t="shared" si="13"/>
        <v>0</v>
      </c>
      <c r="AO36" s="188"/>
      <c r="AP36" s="49">
        <f t="shared" si="14"/>
        <v>0</v>
      </c>
      <c r="AQ36" s="50">
        <f t="shared" si="15"/>
        <v>0</v>
      </c>
      <c r="AR36" s="188"/>
      <c r="AS36" s="49">
        <f t="shared" si="16"/>
        <v>0</v>
      </c>
      <c r="AT36" s="50">
        <f t="shared" si="17"/>
        <v>0</v>
      </c>
      <c r="AU36" s="188"/>
      <c r="AV36" s="49">
        <f t="shared" si="18"/>
        <v>0</v>
      </c>
      <c r="AW36" s="50">
        <f t="shared" si="19"/>
        <v>0</v>
      </c>
      <c r="AX36" s="188"/>
      <c r="AY36" s="49">
        <f t="shared" si="20"/>
        <v>0</v>
      </c>
      <c r="AZ36" s="50">
        <f t="shared" si="21"/>
        <v>0</v>
      </c>
      <c r="BA36" s="51">
        <f t="shared" si="39"/>
        <v>0</v>
      </c>
    </row>
    <row r="37" spans="1:53" hidden="1">
      <c r="A37" s="32"/>
      <c r="B37" s="61"/>
      <c r="C37" s="33"/>
      <c r="D37" s="34"/>
      <c r="E37" s="35"/>
      <c r="F37" s="36"/>
      <c r="G37" s="73"/>
      <c r="H37" s="72"/>
      <c r="I37" s="74">
        <f>IF(H37=Tablas!$B$5,Tablas!$C$5,VLOOKUP(H37,Tablas!$B$5:$D$40,2,FALSE))</f>
        <v>1</v>
      </c>
      <c r="J37" s="71">
        <f>IF(I37=0,"",VLOOKUP(I37,Tablas!$C$5:$D$40,2,FALSE))</f>
        <v>0</v>
      </c>
      <c r="K37" s="37" t="str">
        <f t="shared" si="31"/>
        <v>0</v>
      </c>
      <c r="L37" s="38">
        <f t="shared" si="1"/>
        <v>0</v>
      </c>
      <c r="M37" s="38">
        <f t="shared" si="2"/>
        <v>0</v>
      </c>
      <c r="N37" s="38">
        <f t="shared" si="3"/>
        <v>0</v>
      </c>
      <c r="O37" s="38">
        <f t="shared" si="4"/>
        <v>0</v>
      </c>
      <c r="P37" s="38">
        <f t="shared" si="5"/>
        <v>0</v>
      </c>
      <c r="Q37" s="39">
        <v>1</v>
      </c>
      <c r="R37" s="40">
        <f t="shared" si="6"/>
        <v>0</v>
      </c>
      <c r="S37" s="39">
        <v>1</v>
      </c>
      <c r="T37" s="41">
        <f t="shared" si="7"/>
        <v>0</v>
      </c>
      <c r="U37" s="42">
        <f t="shared" si="32"/>
        <v>0</v>
      </c>
      <c r="V37" s="43">
        <f t="shared" si="33"/>
        <v>0</v>
      </c>
      <c r="W37" s="44">
        <f t="shared" si="34"/>
        <v>0</v>
      </c>
      <c r="X37" s="45">
        <f t="shared" si="35"/>
        <v>0</v>
      </c>
      <c r="Y37" s="46" t="s">
        <v>0</v>
      </c>
      <c r="Z37" s="39">
        <v>1</v>
      </c>
      <c r="AA37" s="47">
        <f t="shared" si="36"/>
        <v>0</v>
      </c>
      <c r="AB37" s="39">
        <v>1</v>
      </c>
      <c r="AC37" s="47">
        <f t="shared" si="37"/>
        <v>0</v>
      </c>
      <c r="AD37" s="39">
        <v>1</v>
      </c>
      <c r="AE37" s="47">
        <f t="shared" si="38"/>
        <v>0</v>
      </c>
      <c r="AF37" s="188"/>
      <c r="AG37" s="49">
        <f t="shared" si="8"/>
        <v>0</v>
      </c>
      <c r="AH37" s="50">
        <f t="shared" si="9"/>
        <v>0</v>
      </c>
      <c r="AI37" s="188"/>
      <c r="AJ37" s="49">
        <f t="shared" si="10"/>
        <v>0</v>
      </c>
      <c r="AK37" s="50">
        <f t="shared" si="11"/>
        <v>0</v>
      </c>
      <c r="AL37" s="188"/>
      <c r="AM37" s="49">
        <f t="shared" si="12"/>
        <v>0</v>
      </c>
      <c r="AN37" s="50">
        <f t="shared" si="13"/>
        <v>0</v>
      </c>
      <c r="AO37" s="188"/>
      <c r="AP37" s="49">
        <f t="shared" si="14"/>
        <v>0</v>
      </c>
      <c r="AQ37" s="50">
        <f t="shared" si="15"/>
        <v>0</v>
      </c>
      <c r="AR37" s="188"/>
      <c r="AS37" s="49">
        <f t="shared" si="16"/>
        <v>0</v>
      </c>
      <c r="AT37" s="50">
        <f t="shared" si="17"/>
        <v>0</v>
      </c>
      <c r="AU37" s="188"/>
      <c r="AV37" s="49">
        <f t="shared" si="18"/>
        <v>0</v>
      </c>
      <c r="AW37" s="50">
        <f t="shared" si="19"/>
        <v>0</v>
      </c>
      <c r="AX37" s="188"/>
      <c r="AY37" s="49">
        <f t="shared" si="20"/>
        <v>0</v>
      </c>
      <c r="AZ37" s="50">
        <f t="shared" si="21"/>
        <v>0</v>
      </c>
      <c r="BA37" s="51">
        <f t="shared" si="39"/>
        <v>0</v>
      </c>
    </row>
    <row r="38" spans="1:53" hidden="1">
      <c r="A38" s="32"/>
      <c r="B38" s="61"/>
      <c r="C38" s="33"/>
      <c r="D38" s="34"/>
      <c r="E38" s="35"/>
      <c r="F38" s="36"/>
      <c r="G38" s="73"/>
      <c r="H38" s="72"/>
      <c r="I38" s="74">
        <f>IF(H38=Tablas!$B$5,Tablas!$C$5,VLOOKUP(H38,Tablas!$B$5:$D$40,2,FALSE))</f>
        <v>1</v>
      </c>
      <c r="J38" s="71">
        <f>IF(I38=0,"",VLOOKUP(I38,Tablas!$C$5:$D$40,2,FALSE))</f>
        <v>0</v>
      </c>
      <c r="K38" s="37" t="str">
        <f t="shared" si="31"/>
        <v>0</v>
      </c>
      <c r="L38" s="38">
        <f t="shared" si="1"/>
        <v>0</v>
      </c>
      <c r="M38" s="38">
        <f t="shared" si="2"/>
        <v>0</v>
      </c>
      <c r="N38" s="38">
        <f t="shared" si="3"/>
        <v>0</v>
      </c>
      <c r="O38" s="38">
        <f t="shared" si="4"/>
        <v>0</v>
      </c>
      <c r="P38" s="38">
        <f t="shared" si="5"/>
        <v>0</v>
      </c>
      <c r="Q38" s="39">
        <v>1</v>
      </c>
      <c r="R38" s="40">
        <f t="shared" si="6"/>
        <v>0</v>
      </c>
      <c r="S38" s="39">
        <v>1</v>
      </c>
      <c r="T38" s="41">
        <f t="shared" si="7"/>
        <v>0</v>
      </c>
      <c r="U38" s="42">
        <f t="shared" si="32"/>
        <v>0</v>
      </c>
      <c r="V38" s="43">
        <f t="shared" si="33"/>
        <v>0</v>
      </c>
      <c r="W38" s="44">
        <f t="shared" si="34"/>
        <v>0</v>
      </c>
      <c r="X38" s="45">
        <f t="shared" si="35"/>
        <v>0</v>
      </c>
      <c r="Y38" s="46" t="s">
        <v>0</v>
      </c>
      <c r="Z38" s="39">
        <v>1</v>
      </c>
      <c r="AA38" s="47">
        <f t="shared" si="36"/>
        <v>0</v>
      </c>
      <c r="AB38" s="39">
        <v>1</v>
      </c>
      <c r="AC38" s="47">
        <f t="shared" si="37"/>
        <v>0</v>
      </c>
      <c r="AD38" s="39">
        <v>1</v>
      </c>
      <c r="AE38" s="47">
        <f t="shared" si="38"/>
        <v>0</v>
      </c>
      <c r="AF38" s="188"/>
      <c r="AG38" s="49">
        <f t="shared" si="8"/>
        <v>0</v>
      </c>
      <c r="AH38" s="50">
        <f t="shared" si="9"/>
        <v>0</v>
      </c>
      <c r="AI38" s="188"/>
      <c r="AJ38" s="49">
        <f t="shared" si="10"/>
        <v>0</v>
      </c>
      <c r="AK38" s="50">
        <f t="shared" si="11"/>
        <v>0</v>
      </c>
      <c r="AL38" s="188"/>
      <c r="AM38" s="49">
        <f t="shared" si="12"/>
        <v>0</v>
      </c>
      <c r="AN38" s="50">
        <f t="shared" si="13"/>
        <v>0</v>
      </c>
      <c r="AO38" s="188"/>
      <c r="AP38" s="49">
        <f t="shared" si="14"/>
        <v>0</v>
      </c>
      <c r="AQ38" s="50">
        <f t="shared" si="15"/>
        <v>0</v>
      </c>
      <c r="AR38" s="188"/>
      <c r="AS38" s="49">
        <f t="shared" si="16"/>
        <v>0</v>
      </c>
      <c r="AT38" s="50">
        <f t="shared" si="17"/>
        <v>0</v>
      </c>
      <c r="AU38" s="188"/>
      <c r="AV38" s="49">
        <f t="shared" si="18"/>
        <v>0</v>
      </c>
      <c r="AW38" s="50">
        <f t="shared" si="19"/>
        <v>0</v>
      </c>
      <c r="AX38" s="188"/>
      <c r="AY38" s="49">
        <f t="shared" si="20"/>
        <v>0</v>
      </c>
      <c r="AZ38" s="50">
        <f t="shared" si="21"/>
        <v>0</v>
      </c>
      <c r="BA38" s="51">
        <f t="shared" si="39"/>
        <v>0</v>
      </c>
    </row>
    <row r="39" spans="1:53" hidden="1">
      <c r="A39" s="32"/>
      <c r="B39" s="61"/>
      <c r="C39" s="33"/>
      <c r="D39" s="34"/>
      <c r="E39" s="35"/>
      <c r="F39" s="36"/>
      <c r="G39" s="73"/>
      <c r="H39" s="72"/>
      <c r="I39" s="74">
        <f>IF(H39=Tablas!$B$5,Tablas!$C$5,VLOOKUP(H39,Tablas!$B$5:$D$40,2,FALSE))</f>
        <v>1</v>
      </c>
      <c r="J39" s="71">
        <f>IF(I39=0,"",VLOOKUP(I39,Tablas!$C$5:$D$40,2,FALSE))</f>
        <v>0</v>
      </c>
      <c r="K39" s="37" t="str">
        <f t="shared" si="31"/>
        <v>0</v>
      </c>
      <c r="L39" s="38">
        <f t="shared" si="1"/>
        <v>0</v>
      </c>
      <c r="M39" s="38">
        <f t="shared" si="2"/>
        <v>0</v>
      </c>
      <c r="N39" s="38">
        <f t="shared" si="3"/>
        <v>0</v>
      </c>
      <c r="O39" s="38">
        <f t="shared" si="4"/>
        <v>0</v>
      </c>
      <c r="P39" s="38">
        <f t="shared" si="5"/>
        <v>0</v>
      </c>
      <c r="Q39" s="39">
        <v>1</v>
      </c>
      <c r="R39" s="40">
        <f t="shared" si="6"/>
        <v>0</v>
      </c>
      <c r="S39" s="39">
        <v>1</v>
      </c>
      <c r="T39" s="41">
        <f t="shared" si="7"/>
        <v>0</v>
      </c>
      <c r="U39" s="42">
        <f t="shared" si="32"/>
        <v>0</v>
      </c>
      <c r="V39" s="43">
        <f t="shared" si="33"/>
        <v>0</v>
      </c>
      <c r="W39" s="44">
        <f t="shared" si="34"/>
        <v>0</v>
      </c>
      <c r="X39" s="45">
        <f t="shared" si="35"/>
        <v>0</v>
      </c>
      <c r="Y39" s="46" t="s">
        <v>0</v>
      </c>
      <c r="Z39" s="39">
        <v>1</v>
      </c>
      <c r="AA39" s="47">
        <f t="shared" si="36"/>
        <v>0</v>
      </c>
      <c r="AB39" s="39">
        <v>1</v>
      </c>
      <c r="AC39" s="47">
        <f t="shared" si="37"/>
        <v>0</v>
      </c>
      <c r="AD39" s="39">
        <v>1</v>
      </c>
      <c r="AE39" s="47">
        <f t="shared" si="38"/>
        <v>0</v>
      </c>
      <c r="AF39" s="188"/>
      <c r="AG39" s="49">
        <f t="shared" si="8"/>
        <v>0</v>
      </c>
      <c r="AH39" s="50">
        <f t="shared" si="9"/>
        <v>0</v>
      </c>
      <c r="AI39" s="188"/>
      <c r="AJ39" s="49">
        <f t="shared" si="10"/>
        <v>0</v>
      </c>
      <c r="AK39" s="50">
        <f t="shared" si="11"/>
        <v>0</v>
      </c>
      <c r="AL39" s="188"/>
      <c r="AM39" s="49">
        <f t="shared" si="12"/>
        <v>0</v>
      </c>
      <c r="AN39" s="50">
        <f t="shared" si="13"/>
        <v>0</v>
      </c>
      <c r="AO39" s="188"/>
      <c r="AP39" s="49">
        <f t="shared" si="14"/>
        <v>0</v>
      </c>
      <c r="AQ39" s="50">
        <f t="shared" si="15"/>
        <v>0</v>
      </c>
      <c r="AR39" s="188"/>
      <c r="AS39" s="49">
        <f t="shared" si="16"/>
        <v>0</v>
      </c>
      <c r="AT39" s="50">
        <f t="shared" si="17"/>
        <v>0</v>
      </c>
      <c r="AU39" s="188"/>
      <c r="AV39" s="49">
        <f t="shared" si="18"/>
        <v>0</v>
      </c>
      <c r="AW39" s="50">
        <f t="shared" si="19"/>
        <v>0</v>
      </c>
      <c r="AX39" s="188"/>
      <c r="AY39" s="49">
        <f t="shared" si="20"/>
        <v>0</v>
      </c>
      <c r="AZ39" s="50">
        <f t="shared" si="21"/>
        <v>0</v>
      </c>
      <c r="BA39" s="51">
        <f t="shared" si="39"/>
        <v>0</v>
      </c>
    </row>
    <row r="40" spans="1:53" hidden="1">
      <c r="A40" s="32"/>
      <c r="B40" s="61"/>
      <c r="C40" s="33"/>
      <c r="D40" s="34"/>
      <c r="E40" s="35"/>
      <c r="F40" s="36"/>
      <c r="G40" s="73"/>
      <c r="H40" s="72"/>
      <c r="I40" s="74">
        <f>IF(H40=Tablas!$B$5,Tablas!$C$5,VLOOKUP(H40,Tablas!$B$5:$D$40,2,FALSE))</f>
        <v>1</v>
      </c>
      <c r="J40" s="71">
        <f>IF(I40=0,"",VLOOKUP(I40,Tablas!$C$5:$D$40,2,FALSE))</f>
        <v>0</v>
      </c>
      <c r="K40" s="37" t="str">
        <f t="shared" si="31"/>
        <v>0</v>
      </c>
      <c r="L40" s="38">
        <f t="shared" si="1"/>
        <v>0</v>
      </c>
      <c r="M40" s="38">
        <f t="shared" si="2"/>
        <v>0</v>
      </c>
      <c r="N40" s="38">
        <f t="shared" si="3"/>
        <v>0</v>
      </c>
      <c r="O40" s="38">
        <f t="shared" si="4"/>
        <v>0</v>
      </c>
      <c r="P40" s="38">
        <f t="shared" si="5"/>
        <v>0</v>
      </c>
      <c r="Q40" s="39">
        <v>1</v>
      </c>
      <c r="R40" s="40">
        <f t="shared" si="6"/>
        <v>0</v>
      </c>
      <c r="S40" s="39">
        <v>1</v>
      </c>
      <c r="T40" s="41">
        <f t="shared" si="7"/>
        <v>0</v>
      </c>
      <c r="U40" s="42">
        <f t="shared" si="32"/>
        <v>0</v>
      </c>
      <c r="V40" s="43">
        <f t="shared" si="33"/>
        <v>0</v>
      </c>
      <c r="W40" s="44">
        <f t="shared" si="34"/>
        <v>0</v>
      </c>
      <c r="X40" s="45">
        <f t="shared" si="35"/>
        <v>0</v>
      </c>
      <c r="Y40" s="46" t="s">
        <v>0</v>
      </c>
      <c r="Z40" s="39">
        <v>1</v>
      </c>
      <c r="AA40" s="47">
        <f t="shared" si="36"/>
        <v>0</v>
      </c>
      <c r="AB40" s="39">
        <v>1</v>
      </c>
      <c r="AC40" s="47">
        <f t="shared" si="37"/>
        <v>0</v>
      </c>
      <c r="AD40" s="39">
        <v>1</v>
      </c>
      <c r="AE40" s="47">
        <f t="shared" si="38"/>
        <v>0</v>
      </c>
      <c r="AF40" s="188"/>
      <c r="AG40" s="49">
        <f t="shared" si="8"/>
        <v>0</v>
      </c>
      <c r="AH40" s="50">
        <f t="shared" si="9"/>
        <v>0</v>
      </c>
      <c r="AI40" s="188"/>
      <c r="AJ40" s="49">
        <f t="shared" si="10"/>
        <v>0</v>
      </c>
      <c r="AK40" s="50">
        <f t="shared" si="11"/>
        <v>0</v>
      </c>
      <c r="AL40" s="188"/>
      <c r="AM40" s="49">
        <f t="shared" si="12"/>
        <v>0</v>
      </c>
      <c r="AN40" s="50">
        <f t="shared" si="13"/>
        <v>0</v>
      </c>
      <c r="AO40" s="188"/>
      <c r="AP40" s="49">
        <f t="shared" si="14"/>
        <v>0</v>
      </c>
      <c r="AQ40" s="50">
        <f t="shared" si="15"/>
        <v>0</v>
      </c>
      <c r="AR40" s="188"/>
      <c r="AS40" s="49">
        <f t="shared" si="16"/>
        <v>0</v>
      </c>
      <c r="AT40" s="50">
        <f t="shared" si="17"/>
        <v>0</v>
      </c>
      <c r="AU40" s="188"/>
      <c r="AV40" s="49">
        <f t="shared" si="18"/>
        <v>0</v>
      </c>
      <c r="AW40" s="50">
        <f t="shared" si="19"/>
        <v>0</v>
      </c>
      <c r="AX40" s="188"/>
      <c r="AY40" s="49">
        <f t="shared" si="20"/>
        <v>0</v>
      </c>
      <c r="AZ40" s="50">
        <f t="shared" si="21"/>
        <v>0</v>
      </c>
      <c r="BA40" s="51">
        <f t="shared" si="39"/>
        <v>0</v>
      </c>
    </row>
    <row r="41" spans="1:53" hidden="1">
      <c r="A41" s="32"/>
      <c r="B41" s="61"/>
      <c r="C41" s="33"/>
      <c r="D41" s="34"/>
      <c r="E41" s="35"/>
      <c r="F41" s="36"/>
      <c r="G41" s="73"/>
      <c r="H41" s="72"/>
      <c r="I41" s="74">
        <f>IF(H41=Tablas!$B$5,Tablas!$C$5,VLOOKUP(H41,Tablas!$B$5:$D$40,2,FALSE))</f>
        <v>1</v>
      </c>
      <c r="J41" s="71">
        <f>IF(I41=0,"",VLOOKUP(I41,Tablas!$C$5:$D$40,2,FALSE))</f>
        <v>0</v>
      </c>
      <c r="K41" s="37" t="str">
        <f t="shared" si="31"/>
        <v>0</v>
      </c>
      <c r="L41" s="38">
        <f t="shared" si="1"/>
        <v>0</v>
      </c>
      <c r="M41" s="38">
        <f t="shared" si="2"/>
        <v>0</v>
      </c>
      <c r="N41" s="38">
        <f t="shared" si="3"/>
        <v>0</v>
      </c>
      <c r="O41" s="38">
        <f t="shared" si="4"/>
        <v>0</v>
      </c>
      <c r="P41" s="38">
        <f t="shared" si="5"/>
        <v>0</v>
      </c>
      <c r="Q41" s="39">
        <v>1</v>
      </c>
      <c r="R41" s="40">
        <f t="shared" si="6"/>
        <v>0</v>
      </c>
      <c r="S41" s="39">
        <v>1</v>
      </c>
      <c r="T41" s="41">
        <f t="shared" si="7"/>
        <v>0</v>
      </c>
      <c r="U41" s="42">
        <f t="shared" si="32"/>
        <v>0</v>
      </c>
      <c r="V41" s="43">
        <f t="shared" si="33"/>
        <v>0</v>
      </c>
      <c r="W41" s="44">
        <f t="shared" si="34"/>
        <v>0</v>
      </c>
      <c r="X41" s="45">
        <f t="shared" si="35"/>
        <v>0</v>
      </c>
      <c r="Y41" s="46" t="s">
        <v>0</v>
      </c>
      <c r="Z41" s="39">
        <v>1</v>
      </c>
      <c r="AA41" s="47">
        <f t="shared" si="36"/>
        <v>0</v>
      </c>
      <c r="AB41" s="39">
        <v>1</v>
      </c>
      <c r="AC41" s="47">
        <f t="shared" si="37"/>
        <v>0</v>
      </c>
      <c r="AD41" s="39">
        <v>1</v>
      </c>
      <c r="AE41" s="47">
        <f t="shared" si="38"/>
        <v>0</v>
      </c>
      <c r="AF41" s="188"/>
      <c r="AG41" s="49">
        <f t="shared" si="8"/>
        <v>0</v>
      </c>
      <c r="AH41" s="50">
        <f t="shared" si="9"/>
        <v>0</v>
      </c>
      <c r="AI41" s="188"/>
      <c r="AJ41" s="49">
        <f t="shared" si="10"/>
        <v>0</v>
      </c>
      <c r="AK41" s="50">
        <f t="shared" si="11"/>
        <v>0</v>
      </c>
      <c r="AL41" s="188"/>
      <c r="AM41" s="49">
        <f t="shared" si="12"/>
        <v>0</v>
      </c>
      <c r="AN41" s="50">
        <f t="shared" si="13"/>
        <v>0</v>
      </c>
      <c r="AO41" s="188"/>
      <c r="AP41" s="49">
        <f t="shared" si="14"/>
        <v>0</v>
      </c>
      <c r="AQ41" s="50">
        <f t="shared" si="15"/>
        <v>0</v>
      </c>
      <c r="AR41" s="188"/>
      <c r="AS41" s="49">
        <f t="shared" si="16"/>
        <v>0</v>
      </c>
      <c r="AT41" s="50">
        <f t="shared" si="17"/>
        <v>0</v>
      </c>
      <c r="AU41" s="188"/>
      <c r="AV41" s="49">
        <f t="shared" si="18"/>
        <v>0</v>
      </c>
      <c r="AW41" s="50">
        <f t="shared" si="19"/>
        <v>0</v>
      </c>
      <c r="AX41" s="188"/>
      <c r="AY41" s="49">
        <f t="shared" si="20"/>
        <v>0</v>
      </c>
      <c r="AZ41" s="50">
        <f t="shared" si="21"/>
        <v>0</v>
      </c>
      <c r="BA41" s="51">
        <f t="shared" si="39"/>
        <v>0</v>
      </c>
    </row>
    <row r="42" spans="1:53" hidden="1">
      <c r="A42" s="32"/>
      <c r="B42" s="61"/>
      <c r="C42" s="33"/>
      <c r="D42" s="34"/>
      <c r="E42" s="35"/>
      <c r="F42" s="36"/>
      <c r="G42" s="73"/>
      <c r="H42" s="72"/>
      <c r="I42" s="74">
        <f>IF(H42=Tablas!$B$5,Tablas!$C$5,VLOOKUP(H42,Tablas!$B$5:$D$40,2,FALSE))</f>
        <v>1</v>
      </c>
      <c r="J42" s="71">
        <f>IF(I42=0,"",VLOOKUP(I42,Tablas!$C$5:$D$40,2,FALSE))</f>
        <v>0</v>
      </c>
      <c r="K42" s="37" t="str">
        <f t="shared" si="31"/>
        <v>0</v>
      </c>
      <c r="L42" s="38">
        <f t="shared" si="1"/>
        <v>0</v>
      </c>
      <c r="M42" s="38">
        <f t="shared" si="2"/>
        <v>0</v>
      </c>
      <c r="N42" s="38">
        <f t="shared" si="3"/>
        <v>0</v>
      </c>
      <c r="O42" s="38">
        <f t="shared" si="4"/>
        <v>0</v>
      </c>
      <c r="P42" s="38">
        <f t="shared" si="5"/>
        <v>0</v>
      </c>
      <c r="Q42" s="39">
        <v>1</v>
      </c>
      <c r="R42" s="40">
        <f t="shared" si="6"/>
        <v>0</v>
      </c>
      <c r="S42" s="39">
        <v>1</v>
      </c>
      <c r="T42" s="41">
        <f t="shared" si="7"/>
        <v>0</v>
      </c>
      <c r="U42" s="42">
        <f t="shared" si="32"/>
        <v>0</v>
      </c>
      <c r="V42" s="43">
        <f t="shared" si="33"/>
        <v>0</v>
      </c>
      <c r="W42" s="44">
        <f t="shared" si="34"/>
        <v>0</v>
      </c>
      <c r="X42" s="45">
        <f t="shared" si="35"/>
        <v>0</v>
      </c>
      <c r="Y42" s="46" t="s">
        <v>0</v>
      </c>
      <c r="Z42" s="39">
        <v>1</v>
      </c>
      <c r="AA42" s="47">
        <f t="shared" si="36"/>
        <v>0</v>
      </c>
      <c r="AB42" s="39">
        <v>1</v>
      </c>
      <c r="AC42" s="47">
        <f t="shared" si="37"/>
        <v>0</v>
      </c>
      <c r="AD42" s="39">
        <v>1</v>
      </c>
      <c r="AE42" s="47">
        <f t="shared" si="38"/>
        <v>0</v>
      </c>
      <c r="AF42" s="188"/>
      <c r="AG42" s="49">
        <f t="shared" si="8"/>
        <v>0</v>
      </c>
      <c r="AH42" s="50">
        <f t="shared" si="9"/>
        <v>0</v>
      </c>
      <c r="AI42" s="188"/>
      <c r="AJ42" s="49">
        <f t="shared" si="10"/>
        <v>0</v>
      </c>
      <c r="AK42" s="50">
        <f t="shared" si="11"/>
        <v>0</v>
      </c>
      <c r="AL42" s="188"/>
      <c r="AM42" s="49">
        <f t="shared" si="12"/>
        <v>0</v>
      </c>
      <c r="AN42" s="50">
        <f t="shared" si="13"/>
        <v>0</v>
      </c>
      <c r="AO42" s="188"/>
      <c r="AP42" s="49">
        <f t="shared" si="14"/>
        <v>0</v>
      </c>
      <c r="AQ42" s="50">
        <f t="shared" si="15"/>
        <v>0</v>
      </c>
      <c r="AR42" s="188"/>
      <c r="AS42" s="49">
        <f t="shared" si="16"/>
        <v>0</v>
      </c>
      <c r="AT42" s="50">
        <f t="shared" si="17"/>
        <v>0</v>
      </c>
      <c r="AU42" s="188"/>
      <c r="AV42" s="49">
        <f t="shared" si="18"/>
        <v>0</v>
      </c>
      <c r="AW42" s="50">
        <f t="shared" si="19"/>
        <v>0</v>
      </c>
      <c r="AX42" s="188"/>
      <c r="AY42" s="49">
        <f t="shared" si="20"/>
        <v>0</v>
      </c>
      <c r="AZ42" s="50">
        <f t="shared" si="21"/>
        <v>0</v>
      </c>
      <c r="BA42" s="51">
        <f t="shared" si="39"/>
        <v>0</v>
      </c>
    </row>
    <row r="43" spans="1:53" hidden="1">
      <c r="A43" s="32"/>
      <c r="B43" s="61"/>
      <c r="C43" s="33"/>
      <c r="D43" s="34"/>
      <c r="E43" s="35"/>
      <c r="F43" s="36"/>
      <c r="G43" s="73"/>
      <c r="H43" s="72"/>
      <c r="I43" s="74">
        <f>IF(H43=Tablas!$B$5,Tablas!$C$5,VLOOKUP(H43,Tablas!$B$5:$D$40,2,FALSE))</f>
        <v>1</v>
      </c>
      <c r="J43" s="71">
        <f>IF(I43=0,"",VLOOKUP(I43,Tablas!$C$5:$D$40,2,FALSE))</f>
        <v>0</v>
      </c>
      <c r="K43" s="37" t="str">
        <f t="shared" si="31"/>
        <v>0</v>
      </c>
      <c r="L43" s="38">
        <f t="shared" si="1"/>
        <v>0</v>
      </c>
      <c r="M43" s="38">
        <f t="shared" si="2"/>
        <v>0</v>
      </c>
      <c r="N43" s="38">
        <f t="shared" si="3"/>
        <v>0</v>
      </c>
      <c r="O43" s="38">
        <f t="shared" si="4"/>
        <v>0</v>
      </c>
      <c r="P43" s="38">
        <f t="shared" si="5"/>
        <v>0</v>
      </c>
      <c r="Q43" s="39">
        <v>1</v>
      </c>
      <c r="R43" s="40">
        <f t="shared" si="6"/>
        <v>0</v>
      </c>
      <c r="S43" s="39">
        <v>1</v>
      </c>
      <c r="T43" s="41">
        <f t="shared" si="7"/>
        <v>0</v>
      </c>
      <c r="U43" s="42">
        <f t="shared" si="32"/>
        <v>0</v>
      </c>
      <c r="V43" s="43">
        <f t="shared" si="33"/>
        <v>0</v>
      </c>
      <c r="W43" s="44">
        <f t="shared" si="34"/>
        <v>0</v>
      </c>
      <c r="X43" s="45">
        <f t="shared" si="35"/>
        <v>0</v>
      </c>
      <c r="Y43" s="46" t="s">
        <v>0</v>
      </c>
      <c r="Z43" s="39">
        <v>1</v>
      </c>
      <c r="AA43" s="47">
        <f t="shared" si="36"/>
        <v>0</v>
      </c>
      <c r="AB43" s="39">
        <v>1</v>
      </c>
      <c r="AC43" s="47">
        <f t="shared" si="37"/>
        <v>0</v>
      </c>
      <c r="AD43" s="39">
        <v>1</v>
      </c>
      <c r="AE43" s="47">
        <f t="shared" si="38"/>
        <v>0</v>
      </c>
      <c r="AF43" s="188"/>
      <c r="AG43" s="49">
        <f t="shared" si="8"/>
        <v>0</v>
      </c>
      <c r="AH43" s="50">
        <f t="shared" si="9"/>
        <v>0</v>
      </c>
      <c r="AI43" s="188"/>
      <c r="AJ43" s="49">
        <f t="shared" si="10"/>
        <v>0</v>
      </c>
      <c r="AK43" s="50">
        <f t="shared" si="11"/>
        <v>0</v>
      </c>
      <c r="AL43" s="188"/>
      <c r="AM43" s="49">
        <f t="shared" si="12"/>
        <v>0</v>
      </c>
      <c r="AN43" s="50">
        <f t="shared" si="13"/>
        <v>0</v>
      </c>
      <c r="AO43" s="188"/>
      <c r="AP43" s="49">
        <f t="shared" si="14"/>
        <v>0</v>
      </c>
      <c r="AQ43" s="50">
        <f t="shared" si="15"/>
        <v>0</v>
      </c>
      <c r="AR43" s="188"/>
      <c r="AS43" s="49">
        <f t="shared" si="16"/>
        <v>0</v>
      </c>
      <c r="AT43" s="50">
        <f t="shared" si="17"/>
        <v>0</v>
      </c>
      <c r="AU43" s="188"/>
      <c r="AV43" s="49">
        <f t="shared" si="18"/>
        <v>0</v>
      </c>
      <c r="AW43" s="50">
        <f t="shared" si="19"/>
        <v>0</v>
      </c>
      <c r="AX43" s="188"/>
      <c r="AY43" s="49">
        <f t="shared" si="20"/>
        <v>0</v>
      </c>
      <c r="AZ43" s="50">
        <f t="shared" si="21"/>
        <v>0</v>
      </c>
      <c r="BA43" s="51">
        <f t="shared" si="39"/>
        <v>0</v>
      </c>
    </row>
    <row r="44" spans="1:53" hidden="1">
      <c r="A44" s="32"/>
      <c r="B44" s="61"/>
      <c r="C44" s="33"/>
      <c r="D44" s="34"/>
      <c r="E44" s="35"/>
      <c r="F44" s="36"/>
      <c r="G44" s="73"/>
      <c r="H44" s="72"/>
      <c r="I44" s="74">
        <f>IF(H44=Tablas!$B$5,Tablas!$C$5,VLOOKUP(H44,Tablas!$B$5:$D$40,2,FALSE))</f>
        <v>1</v>
      </c>
      <c r="J44" s="71">
        <f>IF(I44=0,"",VLOOKUP(I44,Tablas!$C$5:$D$40,2,FALSE))</f>
        <v>0</v>
      </c>
      <c r="K44" s="37" t="str">
        <f t="shared" ref="K44:K60" si="40">IF(G44=0,"0",F44/G44)</f>
        <v>0</v>
      </c>
      <c r="L44" s="38">
        <f t="shared" si="1"/>
        <v>0</v>
      </c>
      <c r="M44" s="38">
        <f t="shared" si="2"/>
        <v>0</v>
      </c>
      <c r="N44" s="38">
        <f t="shared" si="3"/>
        <v>0</v>
      </c>
      <c r="O44" s="38">
        <f t="shared" si="4"/>
        <v>0</v>
      </c>
      <c r="P44" s="38">
        <f t="shared" si="5"/>
        <v>0</v>
      </c>
      <c r="Q44" s="39">
        <v>1</v>
      </c>
      <c r="R44" s="40">
        <f t="shared" si="6"/>
        <v>0</v>
      </c>
      <c r="S44" s="39">
        <v>1</v>
      </c>
      <c r="T44" s="41">
        <f t="shared" si="7"/>
        <v>0</v>
      </c>
      <c r="U44" s="42">
        <f t="shared" ref="U44:U60" si="41">SUM(+L44+M44+N44+O44+P44+R44+T44)</f>
        <v>0</v>
      </c>
      <c r="V44" s="43">
        <f t="shared" ref="V44:V60" si="42">+U44*4.345</f>
        <v>0</v>
      </c>
      <c r="W44" s="44">
        <f t="shared" ref="W44:W60" si="43">IF(V44="","",$W$4*V44)</f>
        <v>0</v>
      </c>
      <c r="X44" s="45">
        <f t="shared" ref="X44:X60" si="44">ROUND(J44/4.3452380952381,1)</f>
        <v>0</v>
      </c>
      <c r="Y44" s="46" t="s">
        <v>0</v>
      </c>
      <c r="Z44" s="39">
        <v>1</v>
      </c>
      <c r="AA44" s="47">
        <f t="shared" ref="AA44:AA60" si="45">+IF($Y44="M",$U44,IF($Y44="MT",$U44/2,IF(Y44="MN",$U44/2,IF($Y44="MTN",$U44/3,0))))*Z44</f>
        <v>0</v>
      </c>
      <c r="AB44" s="39">
        <v>1</v>
      </c>
      <c r="AC44" s="47">
        <f t="shared" ref="AC44:AC60" si="46">+IF($Y44="T",$U44,IF($Y44="MT",$U44/2,IF($Y44="TN",$U44/2,IF($Y44="MTN",$U44/3,0))))*AB44</f>
        <v>0</v>
      </c>
      <c r="AD44" s="39">
        <v>1</v>
      </c>
      <c r="AE44" s="47">
        <f t="shared" ref="AE44:AE60" si="47">+IF($Y44="N",$U44,IF($Y44="MN",$U44/2,IF($Y44="TN",$U44/2,IF($Y44="MTN",$U44/3,0))))*AD44</f>
        <v>0</v>
      </c>
      <c r="AF44" s="188"/>
      <c r="AG44" s="49">
        <f t="shared" si="8"/>
        <v>0</v>
      </c>
      <c r="AH44" s="50">
        <f t="shared" si="9"/>
        <v>0</v>
      </c>
      <c r="AI44" s="188"/>
      <c r="AJ44" s="49">
        <f t="shared" si="10"/>
        <v>0</v>
      </c>
      <c r="AK44" s="50">
        <f t="shared" si="11"/>
        <v>0</v>
      </c>
      <c r="AL44" s="188"/>
      <c r="AM44" s="49">
        <f t="shared" si="12"/>
        <v>0</v>
      </c>
      <c r="AN44" s="50">
        <f t="shared" si="13"/>
        <v>0</v>
      </c>
      <c r="AO44" s="188"/>
      <c r="AP44" s="49">
        <f t="shared" si="14"/>
        <v>0</v>
      </c>
      <c r="AQ44" s="50">
        <f t="shared" si="15"/>
        <v>0</v>
      </c>
      <c r="AR44" s="188"/>
      <c r="AS44" s="49">
        <f t="shared" si="16"/>
        <v>0</v>
      </c>
      <c r="AT44" s="50">
        <f t="shared" si="17"/>
        <v>0</v>
      </c>
      <c r="AU44" s="188"/>
      <c r="AV44" s="49">
        <f t="shared" si="18"/>
        <v>0</v>
      </c>
      <c r="AW44" s="50">
        <f t="shared" si="19"/>
        <v>0</v>
      </c>
      <c r="AX44" s="188"/>
      <c r="AY44" s="49">
        <f t="shared" si="20"/>
        <v>0</v>
      </c>
      <c r="AZ44" s="50">
        <f t="shared" si="21"/>
        <v>0</v>
      </c>
      <c r="BA44" s="51">
        <f t="shared" ref="BA44:BA60" si="48">+AH44+AK44+AN44+AQ44+AT44+AW44+AZ44</f>
        <v>0</v>
      </c>
    </row>
    <row r="45" spans="1:53" hidden="1">
      <c r="A45" s="32"/>
      <c r="B45" s="61"/>
      <c r="C45" s="33"/>
      <c r="D45" s="34"/>
      <c r="E45" s="35"/>
      <c r="F45" s="36"/>
      <c r="G45" s="73"/>
      <c r="H45" s="72"/>
      <c r="I45" s="74">
        <f>IF(H45=Tablas!$B$5,Tablas!$C$5,VLOOKUP(H45,Tablas!$B$5:$D$40,2,FALSE))</f>
        <v>1</v>
      </c>
      <c r="J45" s="71">
        <f>IF(I45=0,"",VLOOKUP(I45,Tablas!$C$5:$D$40,2,FALSE))</f>
        <v>0</v>
      </c>
      <c r="K45" s="37" t="str">
        <f t="shared" si="40"/>
        <v>0</v>
      </c>
      <c r="L45" s="38">
        <f t="shared" si="1"/>
        <v>0</v>
      </c>
      <c r="M45" s="38">
        <f t="shared" si="2"/>
        <v>0</v>
      </c>
      <c r="N45" s="38">
        <f t="shared" si="3"/>
        <v>0</v>
      </c>
      <c r="O45" s="38">
        <f t="shared" si="4"/>
        <v>0</v>
      </c>
      <c r="P45" s="38">
        <f t="shared" si="5"/>
        <v>0</v>
      </c>
      <c r="Q45" s="39">
        <v>1</v>
      </c>
      <c r="R45" s="40">
        <f t="shared" si="6"/>
        <v>0</v>
      </c>
      <c r="S45" s="39">
        <v>1</v>
      </c>
      <c r="T45" s="41">
        <f t="shared" si="7"/>
        <v>0</v>
      </c>
      <c r="U45" s="42">
        <f t="shared" si="41"/>
        <v>0</v>
      </c>
      <c r="V45" s="43">
        <f t="shared" si="42"/>
        <v>0</v>
      </c>
      <c r="W45" s="44">
        <f t="shared" si="43"/>
        <v>0</v>
      </c>
      <c r="X45" s="45">
        <f t="shared" si="44"/>
        <v>0</v>
      </c>
      <c r="Y45" s="46" t="s">
        <v>0</v>
      </c>
      <c r="Z45" s="39">
        <v>1</v>
      </c>
      <c r="AA45" s="47">
        <f t="shared" si="45"/>
        <v>0</v>
      </c>
      <c r="AB45" s="39">
        <v>1</v>
      </c>
      <c r="AC45" s="47">
        <f t="shared" si="46"/>
        <v>0</v>
      </c>
      <c r="AD45" s="39">
        <v>1</v>
      </c>
      <c r="AE45" s="47">
        <f t="shared" si="47"/>
        <v>0</v>
      </c>
      <c r="AF45" s="188"/>
      <c r="AG45" s="49">
        <f t="shared" si="8"/>
        <v>0</v>
      </c>
      <c r="AH45" s="50">
        <f t="shared" si="9"/>
        <v>0</v>
      </c>
      <c r="AI45" s="188"/>
      <c r="AJ45" s="49">
        <f t="shared" si="10"/>
        <v>0</v>
      </c>
      <c r="AK45" s="50">
        <f t="shared" si="11"/>
        <v>0</v>
      </c>
      <c r="AL45" s="188"/>
      <c r="AM45" s="49">
        <f t="shared" si="12"/>
        <v>0</v>
      </c>
      <c r="AN45" s="50">
        <f t="shared" si="13"/>
        <v>0</v>
      </c>
      <c r="AO45" s="188"/>
      <c r="AP45" s="49">
        <f t="shared" si="14"/>
        <v>0</v>
      </c>
      <c r="AQ45" s="50">
        <f t="shared" si="15"/>
        <v>0</v>
      </c>
      <c r="AR45" s="188"/>
      <c r="AS45" s="49">
        <f t="shared" si="16"/>
        <v>0</v>
      </c>
      <c r="AT45" s="50">
        <f t="shared" si="17"/>
        <v>0</v>
      </c>
      <c r="AU45" s="188"/>
      <c r="AV45" s="49">
        <f t="shared" si="18"/>
        <v>0</v>
      </c>
      <c r="AW45" s="50">
        <f t="shared" si="19"/>
        <v>0</v>
      </c>
      <c r="AX45" s="188"/>
      <c r="AY45" s="49">
        <f t="shared" si="20"/>
        <v>0</v>
      </c>
      <c r="AZ45" s="50">
        <f t="shared" si="21"/>
        <v>0</v>
      </c>
      <c r="BA45" s="51">
        <f t="shared" si="48"/>
        <v>0</v>
      </c>
    </row>
    <row r="46" spans="1:53" hidden="1">
      <c r="A46" s="32"/>
      <c r="B46" s="61"/>
      <c r="C46" s="33"/>
      <c r="D46" s="34"/>
      <c r="E46" s="35"/>
      <c r="F46" s="36"/>
      <c r="G46" s="73"/>
      <c r="H46" s="72"/>
      <c r="I46" s="74">
        <f>IF(H46=Tablas!$B$5,Tablas!$C$5,VLOOKUP(H46,Tablas!$B$5:$D$40,2,FALSE))</f>
        <v>1</v>
      </c>
      <c r="J46" s="71">
        <f>IF(I46=0,"",VLOOKUP(I46,Tablas!$C$5:$D$40,2,FALSE))</f>
        <v>0</v>
      </c>
      <c r="K46" s="37" t="str">
        <f t="shared" si="40"/>
        <v>0</v>
      </c>
      <c r="L46" s="38">
        <f t="shared" si="1"/>
        <v>0</v>
      </c>
      <c r="M46" s="38">
        <f t="shared" si="2"/>
        <v>0</v>
      </c>
      <c r="N46" s="38">
        <f t="shared" si="3"/>
        <v>0</v>
      </c>
      <c r="O46" s="38">
        <f t="shared" si="4"/>
        <v>0</v>
      </c>
      <c r="P46" s="38">
        <f t="shared" si="5"/>
        <v>0</v>
      </c>
      <c r="Q46" s="39">
        <v>1</v>
      </c>
      <c r="R46" s="40">
        <f t="shared" si="6"/>
        <v>0</v>
      </c>
      <c r="S46" s="39">
        <v>1</v>
      </c>
      <c r="T46" s="41">
        <f t="shared" si="7"/>
        <v>0</v>
      </c>
      <c r="U46" s="42">
        <f t="shared" si="41"/>
        <v>0</v>
      </c>
      <c r="V46" s="43">
        <f t="shared" si="42"/>
        <v>0</v>
      </c>
      <c r="W46" s="44">
        <f t="shared" si="43"/>
        <v>0</v>
      </c>
      <c r="X46" s="45">
        <f t="shared" si="44"/>
        <v>0</v>
      </c>
      <c r="Y46" s="46" t="s">
        <v>0</v>
      </c>
      <c r="Z46" s="39">
        <v>1</v>
      </c>
      <c r="AA46" s="47">
        <f t="shared" si="45"/>
        <v>0</v>
      </c>
      <c r="AB46" s="39">
        <v>1</v>
      </c>
      <c r="AC46" s="47">
        <f t="shared" si="46"/>
        <v>0</v>
      </c>
      <c r="AD46" s="39">
        <v>1</v>
      </c>
      <c r="AE46" s="47">
        <f t="shared" si="47"/>
        <v>0</v>
      </c>
      <c r="AF46" s="188"/>
      <c r="AG46" s="49">
        <f t="shared" si="8"/>
        <v>0</v>
      </c>
      <c r="AH46" s="50">
        <f t="shared" si="9"/>
        <v>0</v>
      </c>
      <c r="AI46" s="188"/>
      <c r="AJ46" s="49">
        <f t="shared" si="10"/>
        <v>0</v>
      </c>
      <c r="AK46" s="50">
        <f t="shared" si="11"/>
        <v>0</v>
      </c>
      <c r="AL46" s="188"/>
      <c r="AM46" s="49">
        <f t="shared" si="12"/>
        <v>0</v>
      </c>
      <c r="AN46" s="50">
        <f t="shared" si="13"/>
        <v>0</v>
      </c>
      <c r="AO46" s="188"/>
      <c r="AP46" s="49">
        <f t="shared" si="14"/>
        <v>0</v>
      </c>
      <c r="AQ46" s="50">
        <f t="shared" si="15"/>
        <v>0</v>
      </c>
      <c r="AR46" s="188"/>
      <c r="AS46" s="49">
        <f t="shared" si="16"/>
        <v>0</v>
      </c>
      <c r="AT46" s="50">
        <f t="shared" si="17"/>
        <v>0</v>
      </c>
      <c r="AU46" s="188"/>
      <c r="AV46" s="49">
        <f t="shared" si="18"/>
        <v>0</v>
      </c>
      <c r="AW46" s="50">
        <f t="shared" si="19"/>
        <v>0</v>
      </c>
      <c r="AX46" s="188"/>
      <c r="AY46" s="49">
        <f t="shared" si="20"/>
        <v>0</v>
      </c>
      <c r="AZ46" s="50">
        <f t="shared" si="21"/>
        <v>0</v>
      </c>
      <c r="BA46" s="51">
        <f t="shared" si="48"/>
        <v>0</v>
      </c>
    </row>
    <row r="47" spans="1:53" hidden="1">
      <c r="A47" s="32"/>
      <c r="B47" s="61"/>
      <c r="C47" s="33"/>
      <c r="D47" s="34"/>
      <c r="E47" s="35"/>
      <c r="F47" s="36"/>
      <c r="G47" s="73"/>
      <c r="H47" s="72"/>
      <c r="I47" s="74">
        <f>IF(H47=Tablas!$B$5,Tablas!$C$5,VLOOKUP(H47,Tablas!$B$5:$D$40,2,FALSE))</f>
        <v>1</v>
      </c>
      <c r="J47" s="71">
        <f>IF(I47=0,"",VLOOKUP(I47,Tablas!$C$5:$D$40,2,FALSE))</f>
        <v>0</v>
      </c>
      <c r="K47" s="37" t="str">
        <f t="shared" si="40"/>
        <v>0</v>
      </c>
      <c r="L47" s="38">
        <f t="shared" si="1"/>
        <v>0</v>
      </c>
      <c r="M47" s="38">
        <f t="shared" si="2"/>
        <v>0</v>
      </c>
      <c r="N47" s="38">
        <f t="shared" si="3"/>
        <v>0</v>
      </c>
      <c r="O47" s="38">
        <f t="shared" si="4"/>
        <v>0</v>
      </c>
      <c r="P47" s="38">
        <f t="shared" si="5"/>
        <v>0</v>
      </c>
      <c r="Q47" s="39">
        <v>1</v>
      </c>
      <c r="R47" s="40">
        <f t="shared" si="6"/>
        <v>0</v>
      </c>
      <c r="S47" s="39">
        <v>1</v>
      </c>
      <c r="T47" s="41">
        <f t="shared" si="7"/>
        <v>0</v>
      </c>
      <c r="U47" s="42">
        <f t="shared" si="41"/>
        <v>0</v>
      </c>
      <c r="V47" s="43">
        <f t="shared" si="42"/>
        <v>0</v>
      </c>
      <c r="W47" s="44">
        <f t="shared" si="43"/>
        <v>0</v>
      </c>
      <c r="X47" s="45">
        <f t="shared" si="44"/>
        <v>0</v>
      </c>
      <c r="Y47" s="46" t="s">
        <v>0</v>
      </c>
      <c r="Z47" s="39">
        <v>1</v>
      </c>
      <c r="AA47" s="47">
        <f t="shared" si="45"/>
        <v>0</v>
      </c>
      <c r="AB47" s="39">
        <v>1</v>
      </c>
      <c r="AC47" s="47">
        <f t="shared" si="46"/>
        <v>0</v>
      </c>
      <c r="AD47" s="39">
        <v>1</v>
      </c>
      <c r="AE47" s="47">
        <f t="shared" si="47"/>
        <v>0</v>
      </c>
      <c r="AF47" s="188"/>
      <c r="AG47" s="49">
        <f t="shared" si="8"/>
        <v>0</v>
      </c>
      <c r="AH47" s="50">
        <f t="shared" si="9"/>
        <v>0</v>
      </c>
      <c r="AI47" s="188"/>
      <c r="AJ47" s="49">
        <f t="shared" si="10"/>
        <v>0</v>
      </c>
      <c r="AK47" s="50">
        <f t="shared" si="11"/>
        <v>0</v>
      </c>
      <c r="AL47" s="188"/>
      <c r="AM47" s="49">
        <f t="shared" si="12"/>
        <v>0</v>
      </c>
      <c r="AN47" s="50">
        <f t="shared" si="13"/>
        <v>0</v>
      </c>
      <c r="AO47" s="188"/>
      <c r="AP47" s="49">
        <f t="shared" si="14"/>
        <v>0</v>
      </c>
      <c r="AQ47" s="50">
        <f t="shared" si="15"/>
        <v>0</v>
      </c>
      <c r="AR47" s="188"/>
      <c r="AS47" s="49">
        <f t="shared" si="16"/>
        <v>0</v>
      </c>
      <c r="AT47" s="50">
        <f t="shared" si="17"/>
        <v>0</v>
      </c>
      <c r="AU47" s="188"/>
      <c r="AV47" s="49">
        <f t="shared" si="18"/>
        <v>0</v>
      </c>
      <c r="AW47" s="50">
        <f t="shared" si="19"/>
        <v>0</v>
      </c>
      <c r="AX47" s="188"/>
      <c r="AY47" s="49">
        <f t="shared" si="20"/>
        <v>0</v>
      </c>
      <c r="AZ47" s="50">
        <f t="shared" si="21"/>
        <v>0</v>
      </c>
      <c r="BA47" s="51">
        <f t="shared" si="48"/>
        <v>0</v>
      </c>
    </row>
    <row r="48" spans="1:53" hidden="1">
      <c r="A48" s="32"/>
      <c r="B48" s="61"/>
      <c r="C48" s="33"/>
      <c r="D48" s="34"/>
      <c r="E48" s="35"/>
      <c r="F48" s="36"/>
      <c r="G48" s="73"/>
      <c r="H48" s="72"/>
      <c r="I48" s="74">
        <f>IF(H48=Tablas!$B$5,Tablas!$C$5,VLOOKUP(H48,Tablas!$B$5:$D$40,2,FALSE))</f>
        <v>1</v>
      </c>
      <c r="J48" s="71">
        <f>IF(I48=0,"",VLOOKUP(I48,Tablas!$C$5:$D$40,2,FALSE))</f>
        <v>0</v>
      </c>
      <c r="K48" s="37" t="str">
        <f t="shared" si="40"/>
        <v>0</v>
      </c>
      <c r="L48" s="38">
        <f t="shared" si="1"/>
        <v>0</v>
      </c>
      <c r="M48" s="38">
        <f t="shared" si="2"/>
        <v>0</v>
      </c>
      <c r="N48" s="38">
        <f t="shared" si="3"/>
        <v>0</v>
      </c>
      <c r="O48" s="38">
        <f t="shared" si="4"/>
        <v>0</v>
      </c>
      <c r="P48" s="38">
        <f t="shared" si="5"/>
        <v>0</v>
      </c>
      <c r="Q48" s="39">
        <v>1</v>
      </c>
      <c r="R48" s="40">
        <f t="shared" si="6"/>
        <v>0</v>
      </c>
      <c r="S48" s="39">
        <v>1</v>
      </c>
      <c r="T48" s="41">
        <f t="shared" si="7"/>
        <v>0</v>
      </c>
      <c r="U48" s="42">
        <f t="shared" si="41"/>
        <v>0</v>
      </c>
      <c r="V48" s="43">
        <f t="shared" si="42"/>
        <v>0</v>
      </c>
      <c r="W48" s="44">
        <f t="shared" si="43"/>
        <v>0</v>
      </c>
      <c r="X48" s="45">
        <f t="shared" si="44"/>
        <v>0</v>
      </c>
      <c r="Y48" s="46" t="s">
        <v>0</v>
      </c>
      <c r="Z48" s="39">
        <v>1</v>
      </c>
      <c r="AA48" s="47">
        <f t="shared" si="45"/>
        <v>0</v>
      </c>
      <c r="AB48" s="39">
        <v>1</v>
      </c>
      <c r="AC48" s="47">
        <f t="shared" si="46"/>
        <v>0</v>
      </c>
      <c r="AD48" s="39">
        <v>1</v>
      </c>
      <c r="AE48" s="47">
        <f t="shared" si="47"/>
        <v>0</v>
      </c>
      <c r="AF48" s="188"/>
      <c r="AG48" s="49">
        <f t="shared" si="8"/>
        <v>0</v>
      </c>
      <c r="AH48" s="50">
        <f t="shared" si="9"/>
        <v>0</v>
      </c>
      <c r="AI48" s="188"/>
      <c r="AJ48" s="49">
        <f t="shared" si="10"/>
        <v>0</v>
      </c>
      <c r="AK48" s="50">
        <f t="shared" si="11"/>
        <v>0</v>
      </c>
      <c r="AL48" s="188"/>
      <c r="AM48" s="49">
        <f t="shared" si="12"/>
        <v>0</v>
      </c>
      <c r="AN48" s="50">
        <f t="shared" si="13"/>
        <v>0</v>
      </c>
      <c r="AO48" s="188"/>
      <c r="AP48" s="49">
        <f t="shared" si="14"/>
        <v>0</v>
      </c>
      <c r="AQ48" s="50">
        <f t="shared" si="15"/>
        <v>0</v>
      </c>
      <c r="AR48" s="188"/>
      <c r="AS48" s="49">
        <f t="shared" si="16"/>
        <v>0</v>
      </c>
      <c r="AT48" s="50">
        <f t="shared" si="17"/>
        <v>0</v>
      </c>
      <c r="AU48" s="188"/>
      <c r="AV48" s="49">
        <f t="shared" si="18"/>
        <v>0</v>
      </c>
      <c r="AW48" s="50">
        <f t="shared" si="19"/>
        <v>0</v>
      </c>
      <c r="AX48" s="188"/>
      <c r="AY48" s="49">
        <f t="shared" si="20"/>
        <v>0</v>
      </c>
      <c r="AZ48" s="50">
        <f t="shared" si="21"/>
        <v>0</v>
      </c>
      <c r="BA48" s="51">
        <f t="shared" si="48"/>
        <v>0</v>
      </c>
    </row>
    <row r="49" spans="1:53" hidden="1">
      <c r="A49" s="32"/>
      <c r="B49" s="61"/>
      <c r="C49" s="33"/>
      <c r="D49" s="34"/>
      <c r="E49" s="35"/>
      <c r="F49" s="36"/>
      <c r="G49" s="73"/>
      <c r="H49" s="72"/>
      <c r="I49" s="74">
        <f>IF(H49=Tablas!$B$5,Tablas!$C$5,VLOOKUP(H49,Tablas!$B$5:$D$40,2,FALSE))</f>
        <v>1</v>
      </c>
      <c r="J49" s="71">
        <f>IF(I49=0,"",VLOOKUP(I49,Tablas!$C$5:$D$40,2,FALSE))</f>
        <v>0</v>
      </c>
      <c r="K49" s="37" t="str">
        <f t="shared" si="40"/>
        <v>0</v>
      </c>
      <c r="L49" s="38">
        <f t="shared" si="1"/>
        <v>0</v>
      </c>
      <c r="M49" s="38">
        <f t="shared" si="2"/>
        <v>0</v>
      </c>
      <c r="N49" s="38">
        <f t="shared" si="3"/>
        <v>0</v>
      </c>
      <c r="O49" s="38">
        <f t="shared" si="4"/>
        <v>0</v>
      </c>
      <c r="P49" s="38">
        <f t="shared" si="5"/>
        <v>0</v>
      </c>
      <c r="Q49" s="39">
        <v>1</v>
      </c>
      <c r="R49" s="40">
        <f t="shared" si="6"/>
        <v>0</v>
      </c>
      <c r="S49" s="39">
        <v>1</v>
      </c>
      <c r="T49" s="41">
        <f t="shared" si="7"/>
        <v>0</v>
      </c>
      <c r="U49" s="42">
        <f t="shared" si="41"/>
        <v>0</v>
      </c>
      <c r="V49" s="43">
        <f t="shared" si="42"/>
        <v>0</v>
      </c>
      <c r="W49" s="44">
        <f t="shared" si="43"/>
        <v>0</v>
      </c>
      <c r="X49" s="45">
        <f t="shared" si="44"/>
        <v>0</v>
      </c>
      <c r="Y49" s="46" t="s">
        <v>0</v>
      </c>
      <c r="Z49" s="39">
        <v>1</v>
      </c>
      <c r="AA49" s="47">
        <f t="shared" si="45"/>
        <v>0</v>
      </c>
      <c r="AB49" s="39">
        <v>1</v>
      </c>
      <c r="AC49" s="47">
        <f t="shared" si="46"/>
        <v>0</v>
      </c>
      <c r="AD49" s="39">
        <v>1</v>
      </c>
      <c r="AE49" s="47">
        <f t="shared" si="47"/>
        <v>0</v>
      </c>
      <c r="AF49" s="188"/>
      <c r="AG49" s="49">
        <f t="shared" si="8"/>
        <v>0</v>
      </c>
      <c r="AH49" s="50">
        <f t="shared" si="9"/>
        <v>0</v>
      </c>
      <c r="AI49" s="188"/>
      <c r="AJ49" s="49">
        <f t="shared" si="10"/>
        <v>0</v>
      </c>
      <c r="AK49" s="50">
        <f t="shared" si="11"/>
        <v>0</v>
      </c>
      <c r="AL49" s="188"/>
      <c r="AM49" s="49">
        <f t="shared" si="12"/>
        <v>0</v>
      </c>
      <c r="AN49" s="50">
        <f t="shared" si="13"/>
        <v>0</v>
      </c>
      <c r="AO49" s="188"/>
      <c r="AP49" s="49">
        <f t="shared" si="14"/>
        <v>0</v>
      </c>
      <c r="AQ49" s="50">
        <f t="shared" si="15"/>
        <v>0</v>
      </c>
      <c r="AR49" s="188"/>
      <c r="AS49" s="49">
        <f t="shared" si="16"/>
        <v>0</v>
      </c>
      <c r="AT49" s="50">
        <f t="shared" si="17"/>
        <v>0</v>
      </c>
      <c r="AU49" s="188"/>
      <c r="AV49" s="49">
        <f t="shared" si="18"/>
        <v>0</v>
      </c>
      <c r="AW49" s="50">
        <f t="shared" si="19"/>
        <v>0</v>
      </c>
      <c r="AX49" s="188"/>
      <c r="AY49" s="49">
        <f t="shared" si="20"/>
        <v>0</v>
      </c>
      <c r="AZ49" s="50">
        <f t="shared" si="21"/>
        <v>0</v>
      </c>
      <c r="BA49" s="51">
        <f t="shared" si="48"/>
        <v>0</v>
      </c>
    </row>
    <row r="50" spans="1:53" hidden="1">
      <c r="A50" s="32"/>
      <c r="B50" s="61"/>
      <c r="C50" s="33"/>
      <c r="D50" s="34"/>
      <c r="E50" s="35"/>
      <c r="F50" s="36"/>
      <c r="G50" s="73"/>
      <c r="H50" s="72"/>
      <c r="I50" s="74">
        <f>IF(H50=Tablas!$B$5,Tablas!$C$5,VLOOKUP(H50,Tablas!$B$5:$D$40,2,FALSE))</f>
        <v>1</v>
      </c>
      <c r="J50" s="71">
        <f>IF(I50=0,"",VLOOKUP(I50,Tablas!$C$5:$D$40,2,FALSE))</f>
        <v>0</v>
      </c>
      <c r="K50" s="37" t="str">
        <f t="shared" si="40"/>
        <v>0</v>
      </c>
      <c r="L50" s="38">
        <f t="shared" si="1"/>
        <v>0</v>
      </c>
      <c r="M50" s="38">
        <f t="shared" si="2"/>
        <v>0</v>
      </c>
      <c r="N50" s="38">
        <f t="shared" si="3"/>
        <v>0</v>
      </c>
      <c r="O50" s="38">
        <f t="shared" si="4"/>
        <v>0</v>
      </c>
      <c r="P50" s="38">
        <f t="shared" si="5"/>
        <v>0</v>
      </c>
      <c r="Q50" s="39">
        <v>1</v>
      </c>
      <c r="R50" s="40">
        <f t="shared" si="6"/>
        <v>0</v>
      </c>
      <c r="S50" s="39">
        <v>1</v>
      </c>
      <c r="T50" s="41">
        <f t="shared" si="7"/>
        <v>0</v>
      </c>
      <c r="U50" s="42">
        <f t="shared" si="41"/>
        <v>0</v>
      </c>
      <c r="V50" s="43">
        <f t="shared" si="42"/>
        <v>0</v>
      </c>
      <c r="W50" s="44">
        <f t="shared" si="43"/>
        <v>0</v>
      </c>
      <c r="X50" s="45">
        <f t="shared" si="44"/>
        <v>0</v>
      </c>
      <c r="Y50" s="46" t="s">
        <v>0</v>
      </c>
      <c r="Z50" s="39">
        <v>1</v>
      </c>
      <c r="AA50" s="47">
        <f t="shared" si="45"/>
        <v>0</v>
      </c>
      <c r="AB50" s="39">
        <v>1</v>
      </c>
      <c r="AC50" s="47">
        <f t="shared" si="46"/>
        <v>0</v>
      </c>
      <c r="AD50" s="39">
        <v>1</v>
      </c>
      <c r="AE50" s="47">
        <f t="shared" si="47"/>
        <v>0</v>
      </c>
      <c r="AF50" s="188"/>
      <c r="AG50" s="49">
        <f t="shared" si="8"/>
        <v>0</v>
      </c>
      <c r="AH50" s="50">
        <f t="shared" si="9"/>
        <v>0</v>
      </c>
      <c r="AI50" s="188"/>
      <c r="AJ50" s="49">
        <f t="shared" si="10"/>
        <v>0</v>
      </c>
      <c r="AK50" s="50">
        <f t="shared" si="11"/>
        <v>0</v>
      </c>
      <c r="AL50" s="188"/>
      <c r="AM50" s="49">
        <f t="shared" si="12"/>
        <v>0</v>
      </c>
      <c r="AN50" s="50">
        <f t="shared" si="13"/>
        <v>0</v>
      </c>
      <c r="AO50" s="188"/>
      <c r="AP50" s="49">
        <f t="shared" si="14"/>
        <v>0</v>
      </c>
      <c r="AQ50" s="50">
        <f t="shared" si="15"/>
        <v>0</v>
      </c>
      <c r="AR50" s="188"/>
      <c r="AS50" s="49">
        <f t="shared" si="16"/>
        <v>0</v>
      </c>
      <c r="AT50" s="50">
        <f t="shared" si="17"/>
        <v>0</v>
      </c>
      <c r="AU50" s="188"/>
      <c r="AV50" s="49">
        <f t="shared" si="18"/>
        <v>0</v>
      </c>
      <c r="AW50" s="50">
        <f t="shared" si="19"/>
        <v>0</v>
      </c>
      <c r="AX50" s="188"/>
      <c r="AY50" s="49">
        <f t="shared" si="20"/>
        <v>0</v>
      </c>
      <c r="AZ50" s="50">
        <f t="shared" si="21"/>
        <v>0</v>
      </c>
      <c r="BA50" s="51">
        <f t="shared" si="48"/>
        <v>0</v>
      </c>
    </row>
    <row r="51" spans="1:53" hidden="1">
      <c r="A51" s="32"/>
      <c r="B51" s="61"/>
      <c r="C51" s="33"/>
      <c r="D51" s="34"/>
      <c r="E51" s="35"/>
      <c r="F51" s="36"/>
      <c r="G51" s="73"/>
      <c r="H51" s="72"/>
      <c r="I51" s="74">
        <f>IF(H51=Tablas!$B$5,Tablas!$C$5,VLOOKUP(H51,Tablas!$B$5:$D$40,2,FALSE))</f>
        <v>1</v>
      </c>
      <c r="J51" s="71">
        <f>IF(I51=0,"",VLOOKUP(I51,Tablas!$C$5:$D$40,2,FALSE))</f>
        <v>0</v>
      </c>
      <c r="K51" s="37" t="str">
        <f t="shared" si="40"/>
        <v>0</v>
      </c>
      <c r="L51" s="38">
        <f t="shared" si="1"/>
        <v>0</v>
      </c>
      <c r="M51" s="38">
        <f t="shared" si="2"/>
        <v>0</v>
      </c>
      <c r="N51" s="38">
        <f t="shared" si="3"/>
        <v>0</v>
      </c>
      <c r="O51" s="38">
        <f t="shared" si="4"/>
        <v>0</v>
      </c>
      <c r="P51" s="38">
        <f t="shared" si="5"/>
        <v>0</v>
      </c>
      <c r="Q51" s="39">
        <v>1</v>
      </c>
      <c r="R51" s="40">
        <f t="shared" si="6"/>
        <v>0</v>
      </c>
      <c r="S51" s="39">
        <v>1</v>
      </c>
      <c r="T51" s="41">
        <f t="shared" si="7"/>
        <v>0</v>
      </c>
      <c r="U51" s="42">
        <f t="shared" si="41"/>
        <v>0</v>
      </c>
      <c r="V51" s="43">
        <f t="shared" si="42"/>
        <v>0</v>
      </c>
      <c r="W51" s="44">
        <f t="shared" si="43"/>
        <v>0</v>
      </c>
      <c r="X51" s="45">
        <f t="shared" si="44"/>
        <v>0</v>
      </c>
      <c r="Y51" s="46" t="s">
        <v>0</v>
      </c>
      <c r="Z51" s="39">
        <v>1</v>
      </c>
      <c r="AA51" s="47">
        <f t="shared" si="45"/>
        <v>0</v>
      </c>
      <c r="AB51" s="39">
        <v>1</v>
      </c>
      <c r="AC51" s="47">
        <f t="shared" si="46"/>
        <v>0</v>
      </c>
      <c r="AD51" s="39">
        <v>1</v>
      </c>
      <c r="AE51" s="47">
        <f t="shared" si="47"/>
        <v>0</v>
      </c>
      <c r="AF51" s="188"/>
      <c r="AG51" s="49">
        <f t="shared" si="8"/>
        <v>0</v>
      </c>
      <c r="AH51" s="50">
        <f t="shared" si="9"/>
        <v>0</v>
      </c>
      <c r="AI51" s="188"/>
      <c r="AJ51" s="49">
        <f t="shared" si="10"/>
        <v>0</v>
      </c>
      <c r="AK51" s="50">
        <f t="shared" si="11"/>
        <v>0</v>
      </c>
      <c r="AL51" s="188"/>
      <c r="AM51" s="49">
        <f t="shared" si="12"/>
        <v>0</v>
      </c>
      <c r="AN51" s="50">
        <f t="shared" si="13"/>
        <v>0</v>
      </c>
      <c r="AO51" s="188"/>
      <c r="AP51" s="49">
        <f t="shared" si="14"/>
        <v>0</v>
      </c>
      <c r="AQ51" s="50">
        <f t="shared" si="15"/>
        <v>0</v>
      </c>
      <c r="AR51" s="188"/>
      <c r="AS51" s="49">
        <f t="shared" si="16"/>
        <v>0</v>
      </c>
      <c r="AT51" s="50">
        <f t="shared" si="17"/>
        <v>0</v>
      </c>
      <c r="AU51" s="188"/>
      <c r="AV51" s="49">
        <f t="shared" si="18"/>
        <v>0</v>
      </c>
      <c r="AW51" s="50">
        <f t="shared" si="19"/>
        <v>0</v>
      </c>
      <c r="AX51" s="188"/>
      <c r="AY51" s="49">
        <f t="shared" si="20"/>
        <v>0</v>
      </c>
      <c r="AZ51" s="50">
        <f t="shared" si="21"/>
        <v>0</v>
      </c>
      <c r="BA51" s="51">
        <f t="shared" si="48"/>
        <v>0</v>
      </c>
    </row>
    <row r="52" spans="1:53" hidden="1">
      <c r="A52" s="32"/>
      <c r="B52" s="61"/>
      <c r="C52" s="33"/>
      <c r="D52" s="34"/>
      <c r="E52" s="35"/>
      <c r="F52" s="36"/>
      <c r="G52" s="73"/>
      <c r="H52" s="72"/>
      <c r="I52" s="74">
        <f>IF(H52=Tablas!$B$5,Tablas!$C$5,VLOOKUP(H52,Tablas!$B$5:$D$40,2,FALSE))</f>
        <v>1</v>
      </c>
      <c r="J52" s="71">
        <f>IF(I52=0,"",VLOOKUP(I52,Tablas!$C$5:$D$40,2,FALSE))</f>
        <v>0</v>
      </c>
      <c r="K52" s="37" t="str">
        <f t="shared" si="40"/>
        <v>0</v>
      </c>
      <c r="L52" s="38">
        <f t="shared" si="1"/>
        <v>0</v>
      </c>
      <c r="M52" s="38">
        <f t="shared" si="2"/>
        <v>0</v>
      </c>
      <c r="N52" s="38">
        <f t="shared" si="3"/>
        <v>0</v>
      </c>
      <c r="O52" s="38">
        <f t="shared" si="4"/>
        <v>0</v>
      </c>
      <c r="P52" s="38">
        <f t="shared" si="5"/>
        <v>0</v>
      </c>
      <c r="Q52" s="39">
        <v>1</v>
      </c>
      <c r="R52" s="40">
        <f t="shared" si="6"/>
        <v>0</v>
      </c>
      <c r="S52" s="39">
        <v>1</v>
      </c>
      <c r="T52" s="41">
        <f t="shared" si="7"/>
        <v>0</v>
      </c>
      <c r="U52" s="42">
        <f t="shared" si="41"/>
        <v>0</v>
      </c>
      <c r="V52" s="43">
        <f t="shared" si="42"/>
        <v>0</v>
      </c>
      <c r="W52" s="44">
        <f t="shared" si="43"/>
        <v>0</v>
      </c>
      <c r="X52" s="45">
        <f t="shared" si="44"/>
        <v>0</v>
      </c>
      <c r="Y52" s="46" t="s">
        <v>0</v>
      </c>
      <c r="Z52" s="39">
        <v>1</v>
      </c>
      <c r="AA52" s="47">
        <f t="shared" si="45"/>
        <v>0</v>
      </c>
      <c r="AB52" s="39">
        <v>1</v>
      </c>
      <c r="AC52" s="47">
        <f t="shared" si="46"/>
        <v>0</v>
      </c>
      <c r="AD52" s="39">
        <v>1</v>
      </c>
      <c r="AE52" s="47">
        <f t="shared" si="47"/>
        <v>0</v>
      </c>
      <c r="AF52" s="188"/>
      <c r="AG52" s="49">
        <f t="shared" si="8"/>
        <v>0</v>
      </c>
      <c r="AH52" s="50">
        <f t="shared" si="9"/>
        <v>0</v>
      </c>
      <c r="AI52" s="188"/>
      <c r="AJ52" s="49">
        <f t="shared" si="10"/>
        <v>0</v>
      </c>
      <c r="AK52" s="50">
        <f t="shared" si="11"/>
        <v>0</v>
      </c>
      <c r="AL52" s="188"/>
      <c r="AM52" s="49">
        <f t="shared" si="12"/>
        <v>0</v>
      </c>
      <c r="AN52" s="50">
        <f t="shared" si="13"/>
        <v>0</v>
      </c>
      <c r="AO52" s="188"/>
      <c r="AP52" s="49">
        <f t="shared" si="14"/>
        <v>0</v>
      </c>
      <c r="AQ52" s="50">
        <f t="shared" si="15"/>
        <v>0</v>
      </c>
      <c r="AR52" s="188"/>
      <c r="AS52" s="49">
        <f t="shared" si="16"/>
        <v>0</v>
      </c>
      <c r="AT52" s="50">
        <f t="shared" si="17"/>
        <v>0</v>
      </c>
      <c r="AU52" s="188"/>
      <c r="AV52" s="49">
        <f t="shared" si="18"/>
        <v>0</v>
      </c>
      <c r="AW52" s="50">
        <f t="shared" si="19"/>
        <v>0</v>
      </c>
      <c r="AX52" s="188"/>
      <c r="AY52" s="49">
        <f t="shared" si="20"/>
        <v>0</v>
      </c>
      <c r="AZ52" s="50">
        <f t="shared" si="21"/>
        <v>0</v>
      </c>
      <c r="BA52" s="51">
        <f t="shared" si="48"/>
        <v>0</v>
      </c>
    </row>
    <row r="53" spans="1:53" hidden="1">
      <c r="A53" s="32"/>
      <c r="B53" s="61"/>
      <c r="C53" s="33"/>
      <c r="D53" s="34"/>
      <c r="E53" s="35"/>
      <c r="F53" s="36"/>
      <c r="G53" s="73"/>
      <c r="H53" s="72"/>
      <c r="I53" s="74">
        <f>IF(H53=Tablas!$B$5,Tablas!$C$5,VLOOKUP(H53,Tablas!$B$5:$D$40,2,FALSE))</f>
        <v>1</v>
      </c>
      <c r="J53" s="71">
        <f>IF(I53=0,"",VLOOKUP(I53,Tablas!$C$5:$D$40,2,FALSE))</f>
        <v>0</v>
      </c>
      <c r="K53" s="37" t="str">
        <f t="shared" si="40"/>
        <v>0</v>
      </c>
      <c r="L53" s="38">
        <f t="shared" si="1"/>
        <v>0</v>
      </c>
      <c r="M53" s="38">
        <f t="shared" si="2"/>
        <v>0</v>
      </c>
      <c r="N53" s="38">
        <f t="shared" si="3"/>
        <v>0</v>
      </c>
      <c r="O53" s="38">
        <f t="shared" si="4"/>
        <v>0</v>
      </c>
      <c r="P53" s="38">
        <f t="shared" si="5"/>
        <v>0</v>
      </c>
      <c r="Q53" s="39">
        <v>1</v>
      </c>
      <c r="R53" s="40">
        <f t="shared" si="6"/>
        <v>0</v>
      </c>
      <c r="S53" s="39">
        <v>1</v>
      </c>
      <c r="T53" s="41">
        <f t="shared" si="7"/>
        <v>0</v>
      </c>
      <c r="U53" s="42">
        <f t="shared" si="41"/>
        <v>0</v>
      </c>
      <c r="V53" s="43">
        <f t="shared" si="42"/>
        <v>0</v>
      </c>
      <c r="W53" s="44">
        <f t="shared" si="43"/>
        <v>0</v>
      </c>
      <c r="X53" s="45">
        <f t="shared" si="44"/>
        <v>0</v>
      </c>
      <c r="Y53" s="46" t="s">
        <v>0</v>
      </c>
      <c r="Z53" s="39">
        <v>1</v>
      </c>
      <c r="AA53" s="47">
        <f t="shared" si="45"/>
        <v>0</v>
      </c>
      <c r="AB53" s="39">
        <v>1</v>
      </c>
      <c r="AC53" s="47">
        <f t="shared" si="46"/>
        <v>0</v>
      </c>
      <c r="AD53" s="39">
        <v>1</v>
      </c>
      <c r="AE53" s="47">
        <f t="shared" si="47"/>
        <v>0</v>
      </c>
      <c r="AF53" s="188"/>
      <c r="AG53" s="49">
        <f t="shared" si="8"/>
        <v>0</v>
      </c>
      <c r="AH53" s="50">
        <f t="shared" si="9"/>
        <v>0</v>
      </c>
      <c r="AI53" s="188"/>
      <c r="AJ53" s="49">
        <f t="shared" si="10"/>
        <v>0</v>
      </c>
      <c r="AK53" s="50">
        <f t="shared" si="11"/>
        <v>0</v>
      </c>
      <c r="AL53" s="188"/>
      <c r="AM53" s="49">
        <f t="shared" si="12"/>
        <v>0</v>
      </c>
      <c r="AN53" s="50">
        <f t="shared" si="13"/>
        <v>0</v>
      </c>
      <c r="AO53" s="188"/>
      <c r="AP53" s="49">
        <f t="shared" si="14"/>
        <v>0</v>
      </c>
      <c r="AQ53" s="50">
        <f t="shared" si="15"/>
        <v>0</v>
      </c>
      <c r="AR53" s="188"/>
      <c r="AS53" s="49">
        <f t="shared" si="16"/>
        <v>0</v>
      </c>
      <c r="AT53" s="50">
        <f t="shared" si="17"/>
        <v>0</v>
      </c>
      <c r="AU53" s="188"/>
      <c r="AV53" s="49">
        <f t="shared" si="18"/>
        <v>0</v>
      </c>
      <c r="AW53" s="50">
        <f t="shared" si="19"/>
        <v>0</v>
      </c>
      <c r="AX53" s="188"/>
      <c r="AY53" s="49">
        <f t="shared" si="20"/>
        <v>0</v>
      </c>
      <c r="AZ53" s="50">
        <f t="shared" si="21"/>
        <v>0</v>
      </c>
      <c r="BA53" s="51">
        <f t="shared" si="48"/>
        <v>0</v>
      </c>
    </row>
    <row r="54" spans="1:53" hidden="1">
      <c r="A54" s="32"/>
      <c r="B54" s="61"/>
      <c r="C54" s="33"/>
      <c r="D54" s="34"/>
      <c r="E54" s="35"/>
      <c r="F54" s="36"/>
      <c r="G54" s="73"/>
      <c r="H54" s="72"/>
      <c r="I54" s="74">
        <f>IF(H54=Tablas!$B$5,Tablas!$C$5,VLOOKUP(H54,Tablas!$B$5:$D$40,2,FALSE))</f>
        <v>1</v>
      </c>
      <c r="J54" s="71">
        <f>IF(I54=0,"",VLOOKUP(I54,Tablas!$C$5:$D$40,2,FALSE))</f>
        <v>0</v>
      </c>
      <c r="K54" s="37" t="str">
        <f t="shared" si="40"/>
        <v>0</v>
      </c>
      <c r="L54" s="38">
        <f t="shared" si="1"/>
        <v>0</v>
      </c>
      <c r="M54" s="38">
        <f t="shared" si="2"/>
        <v>0</v>
      </c>
      <c r="N54" s="38">
        <f t="shared" si="3"/>
        <v>0</v>
      </c>
      <c r="O54" s="38">
        <f t="shared" si="4"/>
        <v>0</v>
      </c>
      <c r="P54" s="38">
        <f t="shared" si="5"/>
        <v>0</v>
      </c>
      <c r="Q54" s="39">
        <v>1</v>
      </c>
      <c r="R54" s="40">
        <f t="shared" si="6"/>
        <v>0</v>
      </c>
      <c r="S54" s="39">
        <v>1</v>
      </c>
      <c r="T54" s="41">
        <f t="shared" si="7"/>
        <v>0</v>
      </c>
      <c r="U54" s="42">
        <f t="shared" si="41"/>
        <v>0</v>
      </c>
      <c r="V54" s="43">
        <f t="shared" si="42"/>
        <v>0</v>
      </c>
      <c r="W54" s="44">
        <f t="shared" si="43"/>
        <v>0</v>
      </c>
      <c r="X54" s="45">
        <f t="shared" si="44"/>
        <v>0</v>
      </c>
      <c r="Y54" s="46" t="s">
        <v>0</v>
      </c>
      <c r="Z54" s="39">
        <v>1</v>
      </c>
      <c r="AA54" s="47">
        <f t="shared" si="45"/>
        <v>0</v>
      </c>
      <c r="AB54" s="39">
        <v>1</v>
      </c>
      <c r="AC54" s="47">
        <f t="shared" si="46"/>
        <v>0</v>
      </c>
      <c r="AD54" s="39">
        <v>1</v>
      </c>
      <c r="AE54" s="47">
        <f t="shared" si="47"/>
        <v>0</v>
      </c>
      <c r="AF54" s="188"/>
      <c r="AG54" s="49">
        <f t="shared" si="8"/>
        <v>0</v>
      </c>
      <c r="AH54" s="50">
        <f t="shared" si="9"/>
        <v>0</v>
      </c>
      <c r="AI54" s="188"/>
      <c r="AJ54" s="49">
        <f t="shared" si="10"/>
        <v>0</v>
      </c>
      <c r="AK54" s="50">
        <f t="shared" si="11"/>
        <v>0</v>
      </c>
      <c r="AL54" s="188"/>
      <c r="AM54" s="49">
        <f t="shared" si="12"/>
        <v>0</v>
      </c>
      <c r="AN54" s="50">
        <f t="shared" si="13"/>
        <v>0</v>
      </c>
      <c r="AO54" s="188"/>
      <c r="AP54" s="49">
        <f t="shared" si="14"/>
        <v>0</v>
      </c>
      <c r="AQ54" s="50">
        <f t="shared" si="15"/>
        <v>0</v>
      </c>
      <c r="AR54" s="188"/>
      <c r="AS54" s="49">
        <f t="shared" si="16"/>
        <v>0</v>
      </c>
      <c r="AT54" s="50">
        <f t="shared" si="17"/>
        <v>0</v>
      </c>
      <c r="AU54" s="188"/>
      <c r="AV54" s="49">
        <f t="shared" si="18"/>
        <v>0</v>
      </c>
      <c r="AW54" s="50">
        <f t="shared" si="19"/>
        <v>0</v>
      </c>
      <c r="AX54" s="188"/>
      <c r="AY54" s="49">
        <f t="shared" si="20"/>
        <v>0</v>
      </c>
      <c r="AZ54" s="50">
        <f t="shared" si="21"/>
        <v>0</v>
      </c>
      <c r="BA54" s="51">
        <f t="shared" si="48"/>
        <v>0</v>
      </c>
    </row>
    <row r="55" spans="1:53" hidden="1">
      <c r="A55" s="32"/>
      <c r="B55" s="61"/>
      <c r="C55" s="33"/>
      <c r="D55" s="34"/>
      <c r="E55" s="35"/>
      <c r="F55" s="36"/>
      <c r="G55" s="73"/>
      <c r="H55" s="72"/>
      <c r="I55" s="74">
        <f>IF(H55=Tablas!$B$5,Tablas!$C$5,VLOOKUP(H55,Tablas!$B$5:$D$40,2,FALSE))</f>
        <v>1</v>
      </c>
      <c r="J55" s="71">
        <f>IF(I55=0,"",VLOOKUP(I55,Tablas!$C$5:$D$40,2,FALSE))</f>
        <v>0</v>
      </c>
      <c r="K55" s="37" t="str">
        <f t="shared" si="40"/>
        <v>0</v>
      </c>
      <c r="L55" s="38">
        <f t="shared" si="1"/>
        <v>0</v>
      </c>
      <c r="M55" s="38">
        <f t="shared" si="2"/>
        <v>0</v>
      </c>
      <c r="N55" s="38">
        <f t="shared" si="3"/>
        <v>0</v>
      </c>
      <c r="O55" s="38">
        <f t="shared" si="4"/>
        <v>0</v>
      </c>
      <c r="P55" s="38">
        <f t="shared" si="5"/>
        <v>0</v>
      </c>
      <c r="Q55" s="39">
        <v>1</v>
      </c>
      <c r="R55" s="40">
        <f t="shared" si="6"/>
        <v>0</v>
      </c>
      <c r="S55" s="39">
        <v>1</v>
      </c>
      <c r="T55" s="41">
        <f t="shared" si="7"/>
        <v>0</v>
      </c>
      <c r="U55" s="42">
        <f t="shared" si="41"/>
        <v>0</v>
      </c>
      <c r="V55" s="43">
        <f t="shared" si="42"/>
        <v>0</v>
      </c>
      <c r="W55" s="44">
        <f t="shared" si="43"/>
        <v>0</v>
      </c>
      <c r="X55" s="45">
        <f t="shared" si="44"/>
        <v>0</v>
      </c>
      <c r="Y55" s="46" t="s">
        <v>0</v>
      </c>
      <c r="Z55" s="39">
        <v>1</v>
      </c>
      <c r="AA55" s="47">
        <f t="shared" si="45"/>
        <v>0</v>
      </c>
      <c r="AB55" s="39">
        <v>1</v>
      </c>
      <c r="AC55" s="47">
        <f t="shared" si="46"/>
        <v>0</v>
      </c>
      <c r="AD55" s="39">
        <v>1</v>
      </c>
      <c r="AE55" s="47">
        <f t="shared" si="47"/>
        <v>0</v>
      </c>
      <c r="AF55" s="188"/>
      <c r="AG55" s="49">
        <f t="shared" si="8"/>
        <v>0</v>
      </c>
      <c r="AH55" s="50">
        <f t="shared" si="9"/>
        <v>0</v>
      </c>
      <c r="AI55" s="188"/>
      <c r="AJ55" s="49">
        <f t="shared" si="10"/>
        <v>0</v>
      </c>
      <c r="AK55" s="50">
        <f t="shared" si="11"/>
        <v>0</v>
      </c>
      <c r="AL55" s="188"/>
      <c r="AM55" s="49">
        <f t="shared" si="12"/>
        <v>0</v>
      </c>
      <c r="AN55" s="50">
        <f t="shared" si="13"/>
        <v>0</v>
      </c>
      <c r="AO55" s="188"/>
      <c r="AP55" s="49">
        <f t="shared" si="14"/>
        <v>0</v>
      </c>
      <c r="AQ55" s="50">
        <f t="shared" si="15"/>
        <v>0</v>
      </c>
      <c r="AR55" s="188"/>
      <c r="AS55" s="49">
        <f t="shared" si="16"/>
        <v>0</v>
      </c>
      <c r="AT55" s="50">
        <f t="shared" si="17"/>
        <v>0</v>
      </c>
      <c r="AU55" s="188"/>
      <c r="AV55" s="49">
        <f t="shared" si="18"/>
        <v>0</v>
      </c>
      <c r="AW55" s="50">
        <f t="shared" si="19"/>
        <v>0</v>
      </c>
      <c r="AX55" s="188"/>
      <c r="AY55" s="49">
        <f t="shared" si="20"/>
        <v>0</v>
      </c>
      <c r="AZ55" s="50">
        <f t="shared" si="21"/>
        <v>0</v>
      </c>
      <c r="BA55" s="51">
        <f t="shared" si="48"/>
        <v>0</v>
      </c>
    </row>
    <row r="56" spans="1:53" hidden="1">
      <c r="A56" s="32"/>
      <c r="B56" s="61"/>
      <c r="C56" s="33"/>
      <c r="D56" s="34"/>
      <c r="E56" s="35"/>
      <c r="F56" s="36"/>
      <c r="G56" s="73"/>
      <c r="H56" s="72"/>
      <c r="I56" s="74">
        <f>IF(H56=Tablas!$B$5,Tablas!$C$5,VLOOKUP(H56,Tablas!$B$5:$D$40,2,FALSE))</f>
        <v>1</v>
      </c>
      <c r="J56" s="71">
        <f>IF(I56=0,"",VLOOKUP(I56,Tablas!$C$5:$D$40,2,FALSE))</f>
        <v>0</v>
      </c>
      <c r="K56" s="37" t="str">
        <f t="shared" si="40"/>
        <v>0</v>
      </c>
      <c r="L56" s="38">
        <f t="shared" si="1"/>
        <v>0</v>
      </c>
      <c r="M56" s="38">
        <f t="shared" si="2"/>
        <v>0</v>
      </c>
      <c r="N56" s="38">
        <f t="shared" si="3"/>
        <v>0</v>
      </c>
      <c r="O56" s="38">
        <f t="shared" si="4"/>
        <v>0</v>
      </c>
      <c r="P56" s="38">
        <f t="shared" si="5"/>
        <v>0</v>
      </c>
      <c r="Q56" s="39">
        <v>1</v>
      </c>
      <c r="R56" s="40">
        <f t="shared" si="6"/>
        <v>0</v>
      </c>
      <c r="S56" s="39">
        <v>1</v>
      </c>
      <c r="T56" s="41">
        <f t="shared" si="7"/>
        <v>0</v>
      </c>
      <c r="U56" s="42">
        <f t="shared" si="41"/>
        <v>0</v>
      </c>
      <c r="V56" s="43">
        <f t="shared" si="42"/>
        <v>0</v>
      </c>
      <c r="W56" s="44">
        <f t="shared" si="43"/>
        <v>0</v>
      </c>
      <c r="X56" s="45">
        <f t="shared" si="44"/>
        <v>0</v>
      </c>
      <c r="Y56" s="46" t="s">
        <v>0</v>
      </c>
      <c r="Z56" s="39">
        <v>1</v>
      </c>
      <c r="AA56" s="47">
        <f t="shared" si="45"/>
        <v>0</v>
      </c>
      <c r="AB56" s="39">
        <v>1</v>
      </c>
      <c r="AC56" s="47">
        <f t="shared" si="46"/>
        <v>0</v>
      </c>
      <c r="AD56" s="39">
        <v>1</v>
      </c>
      <c r="AE56" s="47">
        <f t="shared" si="47"/>
        <v>0</v>
      </c>
      <c r="AF56" s="188"/>
      <c r="AG56" s="49">
        <f t="shared" si="8"/>
        <v>0</v>
      </c>
      <c r="AH56" s="50">
        <f t="shared" si="9"/>
        <v>0</v>
      </c>
      <c r="AI56" s="188"/>
      <c r="AJ56" s="49">
        <f t="shared" si="10"/>
        <v>0</v>
      </c>
      <c r="AK56" s="50">
        <f t="shared" si="11"/>
        <v>0</v>
      </c>
      <c r="AL56" s="188"/>
      <c r="AM56" s="49">
        <f t="shared" si="12"/>
        <v>0</v>
      </c>
      <c r="AN56" s="50">
        <f t="shared" si="13"/>
        <v>0</v>
      </c>
      <c r="AO56" s="188"/>
      <c r="AP56" s="49">
        <f t="shared" si="14"/>
        <v>0</v>
      </c>
      <c r="AQ56" s="50">
        <f t="shared" si="15"/>
        <v>0</v>
      </c>
      <c r="AR56" s="188"/>
      <c r="AS56" s="49">
        <f t="shared" si="16"/>
        <v>0</v>
      </c>
      <c r="AT56" s="50">
        <f t="shared" si="17"/>
        <v>0</v>
      </c>
      <c r="AU56" s="188"/>
      <c r="AV56" s="49">
        <f t="shared" si="18"/>
        <v>0</v>
      </c>
      <c r="AW56" s="50">
        <f t="shared" si="19"/>
        <v>0</v>
      </c>
      <c r="AX56" s="188"/>
      <c r="AY56" s="49">
        <f t="shared" si="20"/>
        <v>0</v>
      </c>
      <c r="AZ56" s="50">
        <f t="shared" si="21"/>
        <v>0</v>
      </c>
      <c r="BA56" s="51">
        <f t="shared" si="48"/>
        <v>0</v>
      </c>
    </row>
    <row r="57" spans="1:53" hidden="1">
      <c r="A57" s="32"/>
      <c r="B57" s="61"/>
      <c r="C57" s="33"/>
      <c r="D57" s="34"/>
      <c r="E57" s="35"/>
      <c r="F57" s="36"/>
      <c r="G57" s="73"/>
      <c r="H57" s="72"/>
      <c r="I57" s="74">
        <f>IF(H57=Tablas!$B$5,Tablas!$C$5,VLOOKUP(H57,Tablas!$B$5:$D$40,2,FALSE))</f>
        <v>1</v>
      </c>
      <c r="J57" s="71">
        <f>IF(I57=0,"",VLOOKUP(I57,Tablas!$C$5:$D$40,2,FALSE))</f>
        <v>0</v>
      </c>
      <c r="K57" s="37" t="str">
        <f t="shared" si="40"/>
        <v>0</v>
      </c>
      <c r="L57" s="38">
        <f t="shared" si="1"/>
        <v>0</v>
      </c>
      <c r="M57" s="38">
        <f t="shared" si="2"/>
        <v>0</v>
      </c>
      <c r="N57" s="38">
        <f t="shared" si="3"/>
        <v>0</v>
      </c>
      <c r="O57" s="38">
        <f t="shared" si="4"/>
        <v>0</v>
      </c>
      <c r="P57" s="38">
        <f t="shared" si="5"/>
        <v>0</v>
      </c>
      <c r="Q57" s="39">
        <v>1</v>
      </c>
      <c r="R57" s="40">
        <f t="shared" si="6"/>
        <v>0</v>
      </c>
      <c r="S57" s="39">
        <v>1</v>
      </c>
      <c r="T57" s="41">
        <f t="shared" si="7"/>
        <v>0</v>
      </c>
      <c r="U57" s="42">
        <f t="shared" si="41"/>
        <v>0</v>
      </c>
      <c r="V57" s="43">
        <f t="shared" si="42"/>
        <v>0</v>
      </c>
      <c r="W57" s="44">
        <f t="shared" si="43"/>
        <v>0</v>
      </c>
      <c r="X57" s="45">
        <f t="shared" si="44"/>
        <v>0</v>
      </c>
      <c r="Y57" s="46" t="s">
        <v>0</v>
      </c>
      <c r="Z57" s="39">
        <v>1</v>
      </c>
      <c r="AA57" s="47">
        <f t="shared" si="45"/>
        <v>0</v>
      </c>
      <c r="AB57" s="39">
        <v>1</v>
      </c>
      <c r="AC57" s="47">
        <f t="shared" si="46"/>
        <v>0</v>
      </c>
      <c r="AD57" s="39">
        <v>1</v>
      </c>
      <c r="AE57" s="47">
        <f t="shared" si="47"/>
        <v>0</v>
      </c>
      <c r="AF57" s="188"/>
      <c r="AG57" s="49">
        <f t="shared" si="8"/>
        <v>0</v>
      </c>
      <c r="AH57" s="50">
        <f t="shared" si="9"/>
        <v>0</v>
      </c>
      <c r="AI57" s="188"/>
      <c r="AJ57" s="49">
        <f t="shared" si="10"/>
        <v>0</v>
      </c>
      <c r="AK57" s="50">
        <f t="shared" si="11"/>
        <v>0</v>
      </c>
      <c r="AL57" s="188"/>
      <c r="AM57" s="49">
        <f t="shared" si="12"/>
        <v>0</v>
      </c>
      <c r="AN57" s="50">
        <f t="shared" si="13"/>
        <v>0</v>
      </c>
      <c r="AO57" s="188"/>
      <c r="AP57" s="49">
        <f t="shared" si="14"/>
        <v>0</v>
      </c>
      <c r="AQ57" s="50">
        <f t="shared" si="15"/>
        <v>0</v>
      </c>
      <c r="AR57" s="188"/>
      <c r="AS57" s="49">
        <f t="shared" si="16"/>
        <v>0</v>
      </c>
      <c r="AT57" s="50">
        <f t="shared" si="17"/>
        <v>0</v>
      </c>
      <c r="AU57" s="188"/>
      <c r="AV57" s="49">
        <f t="shared" si="18"/>
        <v>0</v>
      </c>
      <c r="AW57" s="50">
        <f t="shared" si="19"/>
        <v>0</v>
      </c>
      <c r="AX57" s="188"/>
      <c r="AY57" s="49">
        <f t="shared" si="20"/>
        <v>0</v>
      </c>
      <c r="AZ57" s="50">
        <f t="shared" si="21"/>
        <v>0</v>
      </c>
      <c r="BA57" s="51">
        <f t="shared" si="48"/>
        <v>0</v>
      </c>
    </row>
    <row r="58" spans="1:53" hidden="1">
      <c r="A58" s="32"/>
      <c r="B58" s="61"/>
      <c r="C58" s="33"/>
      <c r="D58" s="34"/>
      <c r="E58" s="35"/>
      <c r="F58" s="36"/>
      <c r="G58" s="73"/>
      <c r="H58" s="72"/>
      <c r="I58" s="74">
        <f>IF(H58=Tablas!$B$5,Tablas!$C$5,VLOOKUP(H58,Tablas!$B$5:$D$40,2,FALSE))</f>
        <v>1</v>
      </c>
      <c r="J58" s="71">
        <f>IF(I58=0,"",VLOOKUP(I58,Tablas!$C$5:$D$40,2,FALSE))</f>
        <v>0</v>
      </c>
      <c r="K58" s="37" t="str">
        <f t="shared" si="40"/>
        <v>0</v>
      </c>
      <c r="L58" s="38">
        <f t="shared" si="1"/>
        <v>0</v>
      </c>
      <c r="M58" s="38">
        <f t="shared" si="2"/>
        <v>0</v>
      </c>
      <c r="N58" s="38">
        <f t="shared" si="3"/>
        <v>0</v>
      </c>
      <c r="O58" s="38">
        <f t="shared" si="4"/>
        <v>0</v>
      </c>
      <c r="P58" s="38">
        <f t="shared" si="5"/>
        <v>0</v>
      </c>
      <c r="Q58" s="39">
        <v>1</v>
      </c>
      <c r="R58" s="40">
        <f t="shared" si="6"/>
        <v>0</v>
      </c>
      <c r="S58" s="39">
        <v>1</v>
      </c>
      <c r="T58" s="41">
        <f t="shared" si="7"/>
        <v>0</v>
      </c>
      <c r="U58" s="42">
        <f t="shared" si="41"/>
        <v>0</v>
      </c>
      <c r="V58" s="43">
        <f t="shared" si="42"/>
        <v>0</v>
      </c>
      <c r="W58" s="44">
        <f t="shared" si="43"/>
        <v>0</v>
      </c>
      <c r="X58" s="45">
        <f t="shared" si="44"/>
        <v>0</v>
      </c>
      <c r="Y58" s="46" t="s">
        <v>0</v>
      </c>
      <c r="Z58" s="39">
        <v>1</v>
      </c>
      <c r="AA58" s="47">
        <f t="shared" si="45"/>
        <v>0</v>
      </c>
      <c r="AB58" s="39">
        <v>1</v>
      </c>
      <c r="AC58" s="47">
        <f t="shared" si="46"/>
        <v>0</v>
      </c>
      <c r="AD58" s="39">
        <v>1</v>
      </c>
      <c r="AE58" s="47">
        <f t="shared" si="47"/>
        <v>0</v>
      </c>
      <c r="AF58" s="188"/>
      <c r="AG58" s="49">
        <f t="shared" si="8"/>
        <v>0</v>
      </c>
      <c r="AH58" s="50">
        <f t="shared" si="9"/>
        <v>0</v>
      </c>
      <c r="AI58" s="188"/>
      <c r="AJ58" s="49">
        <f t="shared" si="10"/>
        <v>0</v>
      </c>
      <c r="AK58" s="50">
        <f t="shared" si="11"/>
        <v>0</v>
      </c>
      <c r="AL58" s="188"/>
      <c r="AM58" s="49">
        <f t="shared" si="12"/>
        <v>0</v>
      </c>
      <c r="AN58" s="50">
        <f t="shared" si="13"/>
        <v>0</v>
      </c>
      <c r="AO58" s="188"/>
      <c r="AP58" s="49">
        <f t="shared" si="14"/>
        <v>0</v>
      </c>
      <c r="AQ58" s="50">
        <f t="shared" si="15"/>
        <v>0</v>
      </c>
      <c r="AR58" s="188"/>
      <c r="AS58" s="49">
        <f t="shared" si="16"/>
        <v>0</v>
      </c>
      <c r="AT58" s="50">
        <f t="shared" si="17"/>
        <v>0</v>
      </c>
      <c r="AU58" s="188"/>
      <c r="AV58" s="49">
        <f t="shared" si="18"/>
        <v>0</v>
      </c>
      <c r="AW58" s="50">
        <f t="shared" si="19"/>
        <v>0</v>
      </c>
      <c r="AX58" s="188"/>
      <c r="AY58" s="49">
        <f t="shared" si="20"/>
        <v>0</v>
      </c>
      <c r="AZ58" s="50">
        <f t="shared" si="21"/>
        <v>0</v>
      </c>
      <c r="BA58" s="51">
        <f t="shared" si="48"/>
        <v>0</v>
      </c>
    </row>
    <row r="59" spans="1:53" hidden="1">
      <c r="A59" s="32"/>
      <c r="B59" s="61"/>
      <c r="C59" s="33"/>
      <c r="D59" s="34"/>
      <c r="E59" s="35"/>
      <c r="F59" s="36"/>
      <c r="G59" s="73"/>
      <c r="H59" s="72"/>
      <c r="I59" s="74">
        <f>IF(H59=Tablas!$B$5,Tablas!$C$5,VLOOKUP(H59,Tablas!$B$5:$D$40,2,FALSE))</f>
        <v>1</v>
      </c>
      <c r="J59" s="71">
        <f>IF(I59=0,"",VLOOKUP(I59,Tablas!$C$5:$D$40,2,FALSE))</f>
        <v>0</v>
      </c>
      <c r="K59" s="37" t="str">
        <f t="shared" si="40"/>
        <v>0</v>
      </c>
      <c r="L59" s="38">
        <f t="shared" si="1"/>
        <v>0</v>
      </c>
      <c r="M59" s="38">
        <f t="shared" si="2"/>
        <v>0</v>
      </c>
      <c r="N59" s="38">
        <f t="shared" si="3"/>
        <v>0</v>
      </c>
      <c r="O59" s="38">
        <f t="shared" si="4"/>
        <v>0</v>
      </c>
      <c r="P59" s="38">
        <f t="shared" si="5"/>
        <v>0</v>
      </c>
      <c r="Q59" s="39">
        <v>1</v>
      </c>
      <c r="R59" s="40">
        <f t="shared" si="6"/>
        <v>0</v>
      </c>
      <c r="S59" s="39">
        <v>1</v>
      </c>
      <c r="T59" s="41">
        <f t="shared" si="7"/>
        <v>0</v>
      </c>
      <c r="U59" s="42">
        <f t="shared" si="41"/>
        <v>0</v>
      </c>
      <c r="V59" s="43">
        <f t="shared" si="42"/>
        <v>0</v>
      </c>
      <c r="W59" s="44">
        <f t="shared" si="43"/>
        <v>0</v>
      </c>
      <c r="X59" s="45">
        <f t="shared" si="44"/>
        <v>0</v>
      </c>
      <c r="Y59" s="46" t="s">
        <v>0</v>
      </c>
      <c r="Z59" s="39">
        <v>1</v>
      </c>
      <c r="AA59" s="47">
        <f t="shared" si="45"/>
        <v>0</v>
      </c>
      <c r="AB59" s="39">
        <v>1</v>
      </c>
      <c r="AC59" s="47">
        <f t="shared" si="46"/>
        <v>0</v>
      </c>
      <c r="AD59" s="39">
        <v>1</v>
      </c>
      <c r="AE59" s="47">
        <f t="shared" si="47"/>
        <v>0</v>
      </c>
      <c r="AF59" s="188"/>
      <c r="AG59" s="49">
        <f t="shared" si="8"/>
        <v>0</v>
      </c>
      <c r="AH59" s="50">
        <f t="shared" si="9"/>
        <v>0</v>
      </c>
      <c r="AI59" s="188"/>
      <c r="AJ59" s="49">
        <f t="shared" si="10"/>
        <v>0</v>
      </c>
      <c r="AK59" s="50">
        <f t="shared" si="11"/>
        <v>0</v>
      </c>
      <c r="AL59" s="188"/>
      <c r="AM59" s="49">
        <f t="shared" si="12"/>
        <v>0</v>
      </c>
      <c r="AN59" s="50">
        <f t="shared" si="13"/>
        <v>0</v>
      </c>
      <c r="AO59" s="188"/>
      <c r="AP59" s="49">
        <f t="shared" si="14"/>
        <v>0</v>
      </c>
      <c r="AQ59" s="50">
        <f t="shared" si="15"/>
        <v>0</v>
      </c>
      <c r="AR59" s="188"/>
      <c r="AS59" s="49">
        <f t="shared" si="16"/>
        <v>0</v>
      </c>
      <c r="AT59" s="50">
        <f t="shared" si="17"/>
        <v>0</v>
      </c>
      <c r="AU59" s="188"/>
      <c r="AV59" s="49">
        <f t="shared" si="18"/>
        <v>0</v>
      </c>
      <c r="AW59" s="50">
        <f t="shared" si="19"/>
        <v>0</v>
      </c>
      <c r="AX59" s="188"/>
      <c r="AY59" s="49">
        <f t="shared" si="20"/>
        <v>0</v>
      </c>
      <c r="AZ59" s="50">
        <f t="shared" si="21"/>
        <v>0</v>
      </c>
      <c r="BA59" s="51">
        <f t="shared" si="48"/>
        <v>0</v>
      </c>
    </row>
    <row r="60" spans="1:53" hidden="1">
      <c r="A60" s="32"/>
      <c r="B60" s="61"/>
      <c r="C60" s="33"/>
      <c r="D60" s="34"/>
      <c r="E60" s="35"/>
      <c r="F60" s="36"/>
      <c r="G60" s="73"/>
      <c r="H60" s="72"/>
      <c r="I60" s="74">
        <f>IF(H60=Tablas!$B$5,Tablas!$C$5,VLOOKUP(H60,Tablas!$B$5:$D$40,2,FALSE))</f>
        <v>1</v>
      </c>
      <c r="J60" s="71">
        <f>IF(I60=0,"",VLOOKUP(I60,Tablas!$C$5:$D$40,2,FALSE))</f>
        <v>0</v>
      </c>
      <c r="K60" s="37" t="str">
        <f t="shared" si="40"/>
        <v>0</v>
      </c>
      <c r="L60" s="38">
        <f t="shared" si="1"/>
        <v>0</v>
      </c>
      <c r="M60" s="38">
        <f t="shared" si="2"/>
        <v>0</v>
      </c>
      <c r="N60" s="38">
        <f t="shared" si="3"/>
        <v>0</v>
      </c>
      <c r="O60" s="38">
        <f t="shared" si="4"/>
        <v>0</v>
      </c>
      <c r="P60" s="38">
        <f t="shared" si="5"/>
        <v>0</v>
      </c>
      <c r="Q60" s="39">
        <v>1</v>
      </c>
      <c r="R60" s="40">
        <f t="shared" si="6"/>
        <v>0</v>
      </c>
      <c r="S60" s="39">
        <v>1</v>
      </c>
      <c r="T60" s="41">
        <f t="shared" si="7"/>
        <v>0</v>
      </c>
      <c r="U60" s="42">
        <f t="shared" si="41"/>
        <v>0</v>
      </c>
      <c r="V60" s="43">
        <f t="shared" si="42"/>
        <v>0</v>
      </c>
      <c r="W60" s="44">
        <f t="shared" si="43"/>
        <v>0</v>
      </c>
      <c r="X60" s="45">
        <f t="shared" si="44"/>
        <v>0</v>
      </c>
      <c r="Y60" s="46" t="s">
        <v>0</v>
      </c>
      <c r="Z60" s="39">
        <v>1</v>
      </c>
      <c r="AA60" s="47">
        <f t="shared" si="45"/>
        <v>0</v>
      </c>
      <c r="AB60" s="39">
        <v>1</v>
      </c>
      <c r="AC60" s="47">
        <f t="shared" si="46"/>
        <v>0</v>
      </c>
      <c r="AD60" s="39">
        <v>1</v>
      </c>
      <c r="AE60" s="47">
        <f t="shared" si="47"/>
        <v>0</v>
      </c>
      <c r="AF60" s="188"/>
      <c r="AG60" s="49">
        <f t="shared" si="8"/>
        <v>0</v>
      </c>
      <c r="AH60" s="50">
        <f t="shared" si="9"/>
        <v>0</v>
      </c>
      <c r="AI60" s="188"/>
      <c r="AJ60" s="49">
        <f t="shared" si="10"/>
        <v>0</v>
      </c>
      <c r="AK60" s="50">
        <f t="shared" si="11"/>
        <v>0</v>
      </c>
      <c r="AL60" s="188"/>
      <c r="AM60" s="49">
        <f t="shared" si="12"/>
        <v>0</v>
      </c>
      <c r="AN60" s="50">
        <f t="shared" si="13"/>
        <v>0</v>
      </c>
      <c r="AO60" s="188"/>
      <c r="AP60" s="49">
        <f t="shared" si="14"/>
        <v>0</v>
      </c>
      <c r="AQ60" s="50">
        <f t="shared" si="15"/>
        <v>0</v>
      </c>
      <c r="AR60" s="188"/>
      <c r="AS60" s="49">
        <f t="shared" si="16"/>
        <v>0</v>
      </c>
      <c r="AT60" s="50">
        <f t="shared" si="17"/>
        <v>0</v>
      </c>
      <c r="AU60" s="188"/>
      <c r="AV60" s="49">
        <f t="shared" si="18"/>
        <v>0</v>
      </c>
      <c r="AW60" s="50">
        <f t="shared" si="19"/>
        <v>0</v>
      </c>
      <c r="AX60" s="188"/>
      <c r="AY60" s="49">
        <f t="shared" si="20"/>
        <v>0</v>
      </c>
      <c r="AZ60" s="50">
        <f t="shared" si="21"/>
        <v>0</v>
      </c>
      <c r="BA60" s="51">
        <f t="shared" si="48"/>
        <v>0</v>
      </c>
    </row>
    <row r="61" spans="1:53" ht="15.75" thickBot="1">
      <c r="A61" s="3"/>
      <c r="B61" s="6"/>
      <c r="C61" s="6"/>
      <c r="D61" s="6"/>
      <c r="E61" s="6"/>
      <c r="F61" s="264">
        <f>SUM(F8:F60)</f>
        <v>100</v>
      </c>
      <c r="K61" s="52">
        <f t="shared" ref="K61:P61" si="49">SUM(K8:K60)</f>
        <v>0</v>
      </c>
      <c r="L61" s="52">
        <f t="shared" si="49"/>
        <v>0</v>
      </c>
      <c r="M61" s="52">
        <f t="shared" si="49"/>
        <v>0</v>
      </c>
      <c r="N61" s="52">
        <f t="shared" si="49"/>
        <v>0</v>
      </c>
      <c r="O61" s="52">
        <f t="shared" si="49"/>
        <v>0</v>
      </c>
      <c r="P61" s="52">
        <f t="shared" si="49"/>
        <v>0</v>
      </c>
      <c r="Q61" s="52"/>
      <c r="R61" s="52">
        <f>SUM(R8:R60)</f>
        <v>0</v>
      </c>
      <c r="S61" s="52"/>
      <c r="T61" s="52">
        <f>SUM(T8:T60)</f>
        <v>0</v>
      </c>
      <c r="U61" s="52">
        <f>SUM(U8:U60)</f>
        <v>0</v>
      </c>
      <c r="V61" s="52">
        <f>SUM(V8:V60)</f>
        <v>0</v>
      </c>
      <c r="W61" s="52">
        <f>SUM(W8:W60)</f>
        <v>0</v>
      </c>
      <c r="X61" s="53"/>
      <c r="Y61" s="53"/>
      <c r="Z61" s="53"/>
      <c r="AA61" s="52">
        <f>SUM(AA8:AA60)</f>
        <v>0</v>
      </c>
      <c r="AB61" s="52"/>
      <c r="AC61" s="52">
        <f>SUM(AC8:AC60)</f>
        <v>0</v>
      </c>
      <c r="AD61" s="52"/>
      <c r="AE61" s="52">
        <f>SUM(AE8:AE60)</f>
        <v>0</v>
      </c>
      <c r="AF61" s="54">
        <f>SUM(AF8:AF60)</f>
        <v>0</v>
      </c>
      <c r="AG61" s="54"/>
      <c r="AH61" s="55">
        <f>SUM(AH8:AH60)</f>
        <v>0</v>
      </c>
      <c r="AI61" s="54">
        <f>SUM(AI8:AI60)</f>
        <v>20</v>
      </c>
      <c r="AJ61" s="54"/>
      <c r="AK61" s="55">
        <f>SUM(AK8:AK60)</f>
        <v>0</v>
      </c>
      <c r="AL61" s="54">
        <f>SUM(AL8:AL60)</f>
        <v>5</v>
      </c>
      <c r="AM61" s="54"/>
      <c r="AN61" s="55">
        <f>SUM(AN8:AN60)</f>
        <v>0</v>
      </c>
      <c r="AO61" s="54">
        <f>SUM(AO8:AO60)</f>
        <v>0</v>
      </c>
      <c r="AP61" s="54"/>
      <c r="AQ61" s="55">
        <f>SUM(AQ8:AQ60)</f>
        <v>0</v>
      </c>
      <c r="AR61" s="54">
        <f>SUM(AR8:AR60)</f>
        <v>0</v>
      </c>
      <c r="AS61" s="54"/>
      <c r="AT61" s="55">
        <f>SUM(AT8:AT60)</f>
        <v>0</v>
      </c>
      <c r="AU61" s="54">
        <f>SUM(AU8:AU60)</f>
        <v>0</v>
      </c>
      <c r="AV61" s="54"/>
      <c r="AW61" s="55">
        <f>SUM(AW8:AW60)</f>
        <v>0</v>
      </c>
      <c r="AX61" s="54">
        <f>SUM(AX8:AX60)</f>
        <v>0</v>
      </c>
      <c r="AY61" s="54"/>
      <c r="AZ61" s="55">
        <f>SUM(AZ8:AZ60)</f>
        <v>0</v>
      </c>
      <c r="BA61" s="52">
        <f>SUM(BA8:BA60)</f>
        <v>0</v>
      </c>
    </row>
    <row r="62" spans="1:53" ht="15.75" hidden="1" thickBot="1">
      <c r="AA62" s="289">
        <f>SUM(AA61:AE61)</f>
        <v>0</v>
      </c>
      <c r="AB62" s="290"/>
      <c r="AC62" s="290"/>
      <c r="AD62" s="290"/>
      <c r="AE62" s="291"/>
      <c r="AF62" s="292">
        <f>+AH61/4.345</f>
        <v>0</v>
      </c>
      <c r="AG62" s="292"/>
      <c r="AH62" s="292"/>
      <c r="AI62" s="292">
        <f>+AK61/4.345</f>
        <v>0</v>
      </c>
      <c r="AJ62" s="292"/>
      <c r="AK62" s="292"/>
      <c r="AL62" s="292">
        <f>+AN61/4.345</f>
        <v>0</v>
      </c>
      <c r="AM62" s="292"/>
      <c r="AN62" s="292"/>
      <c r="AO62" s="292">
        <f>+AQ61/4.345</f>
        <v>0</v>
      </c>
      <c r="AP62" s="292"/>
      <c r="AQ62" s="292"/>
      <c r="AR62" s="292">
        <f>+AT61/4.345</f>
        <v>0</v>
      </c>
      <c r="AS62" s="292"/>
      <c r="AT62" s="292"/>
      <c r="AU62" s="292">
        <f>+AW61/4.345</f>
        <v>0</v>
      </c>
      <c r="AV62" s="292"/>
      <c r="AW62" s="292"/>
      <c r="AX62" s="292">
        <f>+AZ61/4.345</f>
        <v>0</v>
      </c>
      <c r="AY62" s="292"/>
      <c r="AZ62" s="292"/>
      <c r="BA62" s="284" t="s">
        <v>4</v>
      </c>
    </row>
    <row r="63" spans="1:53" ht="16.5" thickTop="1" thickBot="1">
      <c r="AF63" s="286" t="s">
        <v>3</v>
      </c>
      <c r="AG63" s="286"/>
      <c r="AH63" s="286"/>
      <c r="AI63" s="286"/>
      <c r="AJ63" s="286"/>
      <c r="AK63" s="286"/>
      <c r="AL63" s="286"/>
      <c r="AM63" s="286"/>
      <c r="AN63" s="286"/>
      <c r="AO63" s="286"/>
      <c r="AP63" s="286"/>
      <c r="AQ63" s="286"/>
      <c r="AR63" s="286"/>
      <c r="AS63" s="286"/>
      <c r="AT63" s="286"/>
      <c r="AU63" s="286"/>
      <c r="AV63" s="286"/>
      <c r="AW63" s="286"/>
      <c r="AX63" s="286"/>
      <c r="AY63" s="286"/>
      <c r="AZ63" s="287"/>
      <c r="BA63" s="285"/>
    </row>
    <row r="65" spans="7:10">
      <c r="G65" s="56"/>
      <c r="H65" s="56"/>
      <c r="I65" s="56"/>
      <c r="J65" s="56"/>
    </row>
  </sheetData>
  <sheetProtection algorithmName="SHA-512" hashValue="Jz9H+l99PTiPqFEGOMAYff8mPhQjU86p7KSfZoezbEYNzmsY/qKdkkqNEjmJtA8R82iGtgEWNm+dEs1hlAgnuA==" saltValue="RIiJLJExy7gwfv9RxexsVA==" spinCount="100000" sheet="1" selectLockedCells="1" autoFilter="0"/>
  <autoFilter ref="B7:BA62">
    <filterColumn colId="4">
      <customFilters>
        <customFilter operator="notEqual" val=" "/>
      </customFilters>
    </filterColumn>
  </autoFilter>
  <mergeCells count="45">
    <mergeCell ref="B1:C1"/>
    <mergeCell ref="B3:D3"/>
    <mergeCell ref="AF3:AH3"/>
    <mergeCell ref="AI3:AK3"/>
    <mergeCell ref="AL3:AN3"/>
    <mergeCell ref="AP4:AP5"/>
    <mergeCell ref="AQ4:AQ5"/>
    <mergeCell ref="AY4:AY5"/>
    <mergeCell ref="AZ4:AZ5"/>
    <mergeCell ref="AU4:AU5"/>
    <mergeCell ref="AG4:AG5"/>
    <mergeCell ref="AH4:AH5"/>
    <mergeCell ref="AI4:AI5"/>
    <mergeCell ref="AJ4:AJ5"/>
    <mergeCell ref="AO4:AO5"/>
    <mergeCell ref="AM4:AM5"/>
    <mergeCell ref="AN4:AN5"/>
    <mergeCell ref="AK4:AK5"/>
    <mergeCell ref="AL4:AL5"/>
    <mergeCell ref="BA62:BA63"/>
    <mergeCell ref="AF63:AZ63"/>
    <mergeCell ref="AA62:AE62"/>
    <mergeCell ref="AF62:AH62"/>
    <mergeCell ref="AI62:AK62"/>
    <mergeCell ref="AL62:AN62"/>
    <mergeCell ref="AO62:AQ62"/>
    <mergeCell ref="AR62:AT62"/>
    <mergeCell ref="AU62:AW62"/>
    <mergeCell ref="AX62:AZ62"/>
    <mergeCell ref="AO3:AQ3"/>
    <mergeCell ref="BA4:BA5"/>
    <mergeCell ref="X5:AE5"/>
    <mergeCell ref="Z6:AA6"/>
    <mergeCell ref="AS4:AS5"/>
    <mergeCell ref="AT4:AT5"/>
    <mergeCell ref="AR4:AR5"/>
    <mergeCell ref="AV4:AV5"/>
    <mergeCell ref="AW4:AW5"/>
    <mergeCell ref="AX4:AX5"/>
    <mergeCell ref="AB6:AC6"/>
    <mergeCell ref="AD6:AE6"/>
    <mergeCell ref="AR3:AT3"/>
    <mergeCell ref="AU3:AW3"/>
    <mergeCell ref="AX3:AZ3"/>
    <mergeCell ref="AF4:AF5"/>
  </mergeCells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H8:H60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 filterMode="1">
    <pageSetUpPr fitToPage="1"/>
  </sheetPr>
  <dimension ref="A1:BA74"/>
  <sheetViews>
    <sheetView zoomScaleNormal="100" workbookViewId="0">
      <pane xSplit="6" ySplit="7" topLeftCell="G8" activePane="bottomRight" state="frozen"/>
      <selection activeCell="B2" sqref="B2:C2"/>
      <selection pane="topRight" activeCell="B2" sqref="B2:C2"/>
      <selection pane="bottomLeft" activeCell="B2" sqref="B2:C2"/>
      <selection pane="bottomRight" activeCell="G8" sqref="G8"/>
    </sheetView>
  </sheetViews>
  <sheetFormatPr defaultColWidth="11.42578125" defaultRowHeight="15"/>
  <cols>
    <col min="1" max="1" width="2.85546875" style="2" customWidth="1"/>
    <col min="2" max="2" width="18.28515625" style="2" customWidth="1"/>
    <col min="3" max="3" width="11.5703125" style="2" bestFit="1" customWidth="1"/>
    <col min="4" max="4" width="19.5703125" style="2" customWidth="1"/>
    <col min="5" max="5" width="10.5703125" style="2" customWidth="1"/>
    <col min="6" max="6" width="10.42578125" style="2" bestFit="1" customWidth="1"/>
    <col min="7" max="7" width="12.7109375" style="2" customWidth="1"/>
    <col min="8" max="8" width="12.42578125" style="2" bestFit="1" customWidth="1"/>
    <col min="9" max="9" width="3" style="2" hidden="1" customWidth="1"/>
    <col min="10" max="10" width="4.85546875" style="2" hidden="1" customWidth="1"/>
    <col min="11" max="11" width="8.140625" style="2" bestFit="1" customWidth="1"/>
    <col min="12" max="12" width="6.28515625" style="2" bestFit="1" customWidth="1"/>
    <col min="13" max="16" width="8.42578125" style="2" customWidth="1"/>
    <col min="17" max="17" width="4.85546875" style="2" bestFit="1" customWidth="1"/>
    <col min="18" max="18" width="8.42578125" style="2" customWidth="1"/>
    <col min="19" max="19" width="4.85546875" style="2" bestFit="1" customWidth="1"/>
    <col min="20" max="20" width="8.42578125" style="2" customWidth="1"/>
    <col min="21" max="21" width="9.28515625" style="2" customWidth="1"/>
    <col min="22" max="22" width="8.42578125" style="2" bestFit="1" customWidth="1"/>
    <col min="23" max="23" width="9.28515625" style="2" bestFit="1" customWidth="1"/>
    <col min="24" max="24" width="4.7109375" style="2" customWidth="1"/>
    <col min="25" max="25" width="4.140625" style="2" bestFit="1" customWidth="1"/>
    <col min="26" max="26" width="5" style="2" bestFit="1" customWidth="1"/>
    <col min="27" max="27" width="7.140625" style="2" bestFit="1" customWidth="1"/>
    <col min="28" max="28" width="7.140625" style="2" customWidth="1"/>
    <col min="29" max="29" width="7.28515625" style="2" bestFit="1" customWidth="1"/>
    <col min="30" max="30" width="7.28515625" style="2" customWidth="1"/>
    <col min="31" max="31" width="5.7109375" style="2" bestFit="1" customWidth="1"/>
    <col min="32" max="32" width="7" style="2" bestFit="1" customWidth="1"/>
    <col min="33" max="33" width="5.5703125" style="2" bestFit="1" customWidth="1"/>
    <col min="34" max="34" width="10.28515625" style="2" bestFit="1" customWidth="1"/>
    <col min="35" max="35" width="7.140625" style="2" bestFit="1" customWidth="1"/>
    <col min="36" max="36" width="6.140625" style="2" bestFit="1" customWidth="1"/>
    <col min="37" max="37" width="10.28515625" style="2" bestFit="1" customWidth="1"/>
    <col min="38" max="38" width="8.42578125" style="2" bestFit="1" customWidth="1"/>
    <col min="39" max="39" width="5.28515625" style="2" bestFit="1" customWidth="1"/>
    <col min="40" max="40" width="9.5703125" style="2" bestFit="1" customWidth="1"/>
    <col min="41" max="41" width="7.140625" style="2" customWidth="1"/>
    <col min="42" max="42" width="6.140625" style="2" customWidth="1"/>
    <col min="43" max="43" width="9.5703125" style="2" customWidth="1"/>
    <col min="44" max="44" width="8.42578125" style="2" customWidth="1"/>
    <col min="45" max="45" width="7" style="2" customWidth="1"/>
    <col min="46" max="46" width="9.5703125" style="2" customWidth="1"/>
    <col min="47" max="47" width="8.42578125" style="2" bestFit="1" customWidth="1"/>
    <col min="48" max="48" width="7" style="2" bestFit="1" customWidth="1"/>
    <col min="49" max="49" width="9.5703125" style="2" bestFit="1" customWidth="1"/>
    <col min="50" max="50" width="6.85546875" style="2" customWidth="1"/>
    <col min="51" max="51" width="6.140625" style="2" customWidth="1"/>
    <col min="52" max="52" width="9.5703125" style="2" customWidth="1"/>
    <col min="53" max="53" width="13.7109375" style="2" bestFit="1" customWidth="1"/>
    <col min="54" max="16384" width="11.42578125" style="2"/>
  </cols>
  <sheetData>
    <row r="1" spans="1:53" ht="34.5" thickBot="1">
      <c r="A1" s="7"/>
      <c r="B1" s="274" t="s">
        <v>21</v>
      </c>
      <c r="C1" s="274"/>
      <c r="E1" s="8" t="str">
        <f>+'2'!E1</f>
        <v>Ajuntament de Matadepera</v>
      </c>
      <c r="F1" s="9"/>
      <c r="G1" s="9"/>
      <c r="H1" s="9"/>
      <c r="I1" s="9"/>
      <c r="J1" s="9"/>
      <c r="K1" s="9"/>
      <c r="L1" s="9"/>
      <c r="M1" s="10"/>
      <c r="N1" s="9"/>
      <c r="O1" s="9"/>
      <c r="P1" s="288" t="str">
        <f>+'Resumen Estudio'!D26</f>
        <v>Marquesines</v>
      </c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11"/>
      <c r="AC1" s="11"/>
      <c r="AD1" s="11"/>
      <c r="AE1" s="11"/>
      <c r="AF1" s="57"/>
      <c r="AG1" s="57"/>
      <c r="AH1" s="58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53" ht="15.75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3"/>
      <c r="X2" s="13"/>
      <c r="Y2" s="13"/>
      <c r="Z2" s="13"/>
      <c r="AA2" s="13"/>
      <c r="AB2" s="13"/>
      <c r="AC2" s="13"/>
      <c r="AD2" s="13"/>
      <c r="AE2" s="13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</row>
    <row r="3" spans="1:53" ht="30.75" customHeight="1" thickBot="1">
      <c r="A3" s="7"/>
      <c r="B3" s="309" t="str">
        <f>+'2'!B3:D3</f>
        <v>Annex 4</v>
      </c>
      <c r="C3" s="309"/>
      <c r="D3" s="309"/>
      <c r="E3" s="15"/>
      <c r="F3" s="127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59" t="s">
        <v>12</v>
      </c>
      <c r="X3" s="13"/>
      <c r="Y3" s="13"/>
      <c r="Z3" s="13"/>
      <c r="AA3" s="13"/>
      <c r="AB3" s="13"/>
      <c r="AC3" s="13"/>
      <c r="AD3" s="13"/>
      <c r="AE3" s="13"/>
      <c r="AF3" s="293" t="str">
        <f>+'1'!AG3</f>
        <v>Vidres interiors</v>
      </c>
      <c r="AG3" s="293"/>
      <c r="AH3" s="293"/>
      <c r="AI3" s="293" t="str">
        <f>+'1'!AK3</f>
        <v>Vidres perimetre</v>
      </c>
      <c r="AJ3" s="293"/>
      <c r="AK3" s="293"/>
      <c r="AL3" s="293" t="str">
        <f>+'1'!AO3</f>
        <v>Punts de llum i difusors d'aire</v>
      </c>
      <c r="AM3" s="293"/>
      <c r="AN3" s="293"/>
      <c r="AO3" s="293" t="str">
        <f>+'1'!AR3</f>
        <v>Neteja de cadires i moquetes</v>
      </c>
      <c r="AP3" s="293"/>
      <c r="AQ3" s="293"/>
      <c r="AR3" s="293" t="str">
        <f>+'1'!AU3</f>
        <v>Neteja de Sostres</v>
      </c>
      <c r="AS3" s="293"/>
      <c r="AT3" s="293"/>
      <c r="AU3" s="293" t="str">
        <f>+'1'!AX3</f>
        <v>Tractament de Terres</v>
      </c>
      <c r="AV3" s="293"/>
      <c r="AW3" s="293"/>
      <c r="AX3" s="293" t="str">
        <f>+'1'!BA3</f>
        <v>Neteja de Persianes</v>
      </c>
      <c r="AY3" s="293"/>
      <c r="AZ3" s="293"/>
      <c r="BA3" s="19" t="s">
        <v>4</v>
      </c>
    </row>
    <row r="4" spans="1:53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+L70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2">
        <f>+'Resumen Estudio'!H26</f>
        <v>12</v>
      </c>
      <c r="X4" s="23"/>
      <c r="Y4" s="23"/>
      <c r="Z4" s="23"/>
      <c r="AA4" s="23"/>
      <c r="AB4" s="23"/>
      <c r="AC4" s="23"/>
      <c r="AD4" s="23"/>
      <c r="AE4" s="23"/>
      <c r="AF4" s="304" t="s">
        <v>6</v>
      </c>
      <c r="AG4" s="302">
        <f>+'1'!AI4:AI5</f>
        <v>3</v>
      </c>
      <c r="AH4" s="303">
        <f>+'1'!AJ4:AJ5</f>
        <v>0</v>
      </c>
      <c r="AI4" s="304" t="s">
        <v>6</v>
      </c>
      <c r="AJ4" s="302">
        <f>+'1'!AM4:AM5</f>
        <v>3</v>
      </c>
      <c r="AK4" s="303">
        <f>+'1'!AN4:AN5</f>
        <v>0</v>
      </c>
      <c r="AL4" s="304" t="s">
        <v>6</v>
      </c>
      <c r="AM4" s="302">
        <f>+'1'!AP4:AP5</f>
        <v>1</v>
      </c>
      <c r="AN4" s="303">
        <f>+'1'!AQ4:AQ5</f>
        <v>0</v>
      </c>
      <c r="AO4" s="304" t="s">
        <v>6</v>
      </c>
      <c r="AP4" s="302">
        <f>+'1'!AS4:AS5</f>
        <v>1</v>
      </c>
      <c r="AQ4" s="303">
        <f>+'1'!AT4:AT5</f>
        <v>0</v>
      </c>
      <c r="AR4" s="304" t="s">
        <v>6</v>
      </c>
      <c r="AS4" s="302">
        <f>+'1'!AV4:AV5</f>
        <v>1</v>
      </c>
      <c r="AT4" s="303">
        <f>+'1'!AW4:AW5</f>
        <v>50</v>
      </c>
      <c r="AU4" s="304" t="s">
        <v>6</v>
      </c>
      <c r="AV4" s="302">
        <f>+'1'!AY4:AY5</f>
        <v>1</v>
      </c>
      <c r="AW4" s="303">
        <f>+'1'!AZ4:AZ5</f>
        <v>0</v>
      </c>
      <c r="AX4" s="304" t="s">
        <v>6</v>
      </c>
      <c r="AY4" s="302">
        <f>+'1'!BB4:BB5</f>
        <v>1</v>
      </c>
      <c r="AZ4" s="303">
        <f>+'1'!BC4:BC5</f>
        <v>0</v>
      </c>
      <c r="BA4" s="294">
        <f>BA70</f>
        <v>0</v>
      </c>
    </row>
    <row r="5" spans="1:53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296" t="s">
        <v>7</v>
      </c>
      <c r="Y5" s="297"/>
      <c r="Z5" s="298"/>
      <c r="AA5" s="298"/>
      <c r="AB5" s="297"/>
      <c r="AC5" s="297"/>
      <c r="AD5" s="297"/>
      <c r="AE5" s="299"/>
      <c r="AF5" s="304"/>
      <c r="AG5" s="302"/>
      <c r="AH5" s="303"/>
      <c r="AI5" s="304"/>
      <c r="AJ5" s="302"/>
      <c r="AK5" s="303"/>
      <c r="AL5" s="304"/>
      <c r="AM5" s="302"/>
      <c r="AN5" s="303"/>
      <c r="AO5" s="304"/>
      <c r="AP5" s="302"/>
      <c r="AQ5" s="303"/>
      <c r="AR5" s="304"/>
      <c r="AS5" s="302"/>
      <c r="AT5" s="303"/>
      <c r="AU5" s="304"/>
      <c r="AV5" s="302"/>
      <c r="AW5" s="303"/>
      <c r="AX5" s="304"/>
      <c r="AY5" s="302"/>
      <c r="AZ5" s="303"/>
      <c r="BA5" s="295"/>
    </row>
    <row r="6" spans="1:53" ht="30.75" customHeight="1" thickBot="1">
      <c r="A6" s="24"/>
      <c r="B6" s="118" t="s">
        <v>22</v>
      </c>
      <c r="C6" s="118" t="s">
        <v>8</v>
      </c>
      <c r="D6" s="118" t="s">
        <v>5</v>
      </c>
      <c r="E6" s="118" t="s">
        <v>23</v>
      </c>
      <c r="F6" s="118" t="s">
        <v>9</v>
      </c>
      <c r="G6" s="118" t="s">
        <v>24</v>
      </c>
      <c r="H6" s="118" t="s">
        <v>25</v>
      </c>
      <c r="I6" s="118"/>
      <c r="J6" s="118"/>
      <c r="K6" s="118" t="s">
        <v>26</v>
      </c>
      <c r="L6" s="118" t="s">
        <v>27</v>
      </c>
      <c r="M6" s="118" t="s">
        <v>28</v>
      </c>
      <c r="N6" s="118" t="s">
        <v>29</v>
      </c>
      <c r="O6" s="118" t="s">
        <v>30</v>
      </c>
      <c r="P6" s="118" t="s">
        <v>31</v>
      </c>
      <c r="Q6" s="118"/>
      <c r="R6" s="118" t="s">
        <v>37</v>
      </c>
      <c r="S6" s="118"/>
      <c r="T6" s="118" t="s">
        <v>38</v>
      </c>
      <c r="U6" s="118" t="s">
        <v>32</v>
      </c>
      <c r="V6" s="118" t="s">
        <v>33</v>
      </c>
      <c r="W6" s="118" t="s">
        <v>34</v>
      </c>
      <c r="X6" s="118" t="s">
        <v>10</v>
      </c>
      <c r="Y6" s="118" t="s">
        <v>35</v>
      </c>
      <c r="Z6" s="327" t="s">
        <v>36</v>
      </c>
      <c r="AA6" s="328"/>
      <c r="AB6" s="329" t="s">
        <v>39</v>
      </c>
      <c r="AC6" s="330"/>
      <c r="AD6" s="329" t="s">
        <v>40</v>
      </c>
      <c r="AE6" s="331"/>
      <c r="AF6" s="25"/>
      <c r="AG6" s="25" t="str">
        <f>+'1'!AI6</f>
        <v>H/V</v>
      </c>
      <c r="AH6" s="25" t="str">
        <f>+'1'!AJ6</f>
        <v>Hores/mes</v>
      </c>
      <c r="AI6" s="25"/>
      <c r="AJ6" s="25" t="str">
        <f>+'1'!AM6</f>
        <v>H/V</v>
      </c>
      <c r="AK6" s="25" t="str">
        <f>+'1'!AN6</f>
        <v>Hores/mes</v>
      </c>
      <c r="AL6" s="25"/>
      <c r="AM6" s="25" t="str">
        <f>+'1'!AP6</f>
        <v>H/V</v>
      </c>
      <c r="AN6" s="25" t="str">
        <f>+'1'!AQ6</f>
        <v>Hores/mes</v>
      </c>
      <c r="AO6" s="25"/>
      <c r="AP6" s="25" t="str">
        <f>+'1'!AS6</f>
        <v>H/V</v>
      </c>
      <c r="AQ6" s="25" t="str">
        <f>+'1'!AT6</f>
        <v>Hores/mes</v>
      </c>
      <c r="AR6" s="25"/>
      <c r="AS6" s="25" t="str">
        <f>+'1'!AV6</f>
        <v>H/V</v>
      </c>
      <c r="AT6" s="25" t="str">
        <f>+'1'!AW6</f>
        <v>Hores/mes</v>
      </c>
      <c r="AU6" s="25"/>
      <c r="AV6" s="25" t="str">
        <f>+'1'!AY6</f>
        <v>H/V</v>
      </c>
      <c r="AW6" s="25" t="str">
        <f>+'1'!AZ6</f>
        <v>Hores/mes</v>
      </c>
      <c r="AX6" s="80"/>
      <c r="AY6" s="26" t="s">
        <v>11</v>
      </c>
      <c r="AZ6" s="27" t="s">
        <v>20</v>
      </c>
      <c r="BA6" s="28" t="s">
        <v>4</v>
      </c>
    </row>
    <row r="7" spans="1:53">
      <c r="A7" s="24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29"/>
      <c r="AG7" s="30"/>
      <c r="AH7" s="31"/>
      <c r="AI7" s="29"/>
      <c r="AJ7" s="30"/>
      <c r="AK7" s="31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60"/>
    </row>
    <row r="8" spans="1:53">
      <c r="A8" s="269">
        <v>23</v>
      </c>
      <c r="B8" s="169" t="s">
        <v>520</v>
      </c>
      <c r="C8" s="170" t="s">
        <v>517</v>
      </c>
      <c r="D8" s="34" t="s">
        <v>174</v>
      </c>
      <c r="E8" s="35"/>
      <c r="F8" s="36">
        <v>5</v>
      </c>
      <c r="G8" s="73"/>
      <c r="H8" s="72" t="s">
        <v>16</v>
      </c>
      <c r="I8" s="74">
        <f>IF(H8=Tablas!$B$5,Tablas!$C$5,VLOOKUP(H8,Tablas!$B$5:$D$40,2,FALSE))</f>
        <v>29</v>
      </c>
      <c r="J8" s="71">
        <f>IF(I8=0,"",VLOOKUP(I8,Tablas!$C$5:$D$40,2,FALSE))</f>
        <v>1</v>
      </c>
      <c r="K8" s="37" t="str">
        <f t="shared" ref="K8:K69" si="1">IF(G8=0,"0",F8/G8)</f>
        <v>0</v>
      </c>
      <c r="L8" s="38">
        <f t="shared" ref="L8:L69" si="2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M8" s="38">
        <f t="shared" ref="M8:M69" si="3">IF($X8=2,$K8,0)+IF($X8=4,$K8,0)+IF($X8=5,$K8,0)+IF($X8=6,$K8,0)+IF($X8=7,$K8,0)+IF($X8=10,$K8*2,0)+IF($X8=12,$K8*2,0)+IF($X8=14,$K8*2,0)+IF($X8=15,$K8*3,0)+IF($X8=21,$K8*3,0)+IF($X8&lt;=1,$K8*$J8/21.75,0)+IF($X8=42,$K8*6,0)+IF($X8=28,$K8*4,0)</f>
        <v>0</v>
      </c>
      <c r="N8" s="38">
        <f t="shared" ref="N8:N69" si="4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O8" s="38">
        <f t="shared" ref="O8:O69" si="5">IF($X8=2,$K8,0)+IF($X8=4,$K8,0)+IF($X8=5,$K8,0)+IF($X8=6,$K8,0)+IF($X8=7,$K8,0)+IF($X8=10,$K8*2,0)+IF($X8=12,$K8*2,0)+IF($X8=14,$K8*2,0)+IF($X8=15,$K8*3,0)+IF($X8=21,$K8*3,0)+IF($X8&lt;=1,$K8*$J8/21.75,0)+IF($X8=42,$K8*6,0)+IF($X8=28,$K8*4,0)</f>
        <v>0</v>
      </c>
      <c r="P8" s="38">
        <f t="shared" ref="P8:P69" si="6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Q8" s="39">
        <v>1</v>
      </c>
      <c r="R8" s="40">
        <f t="shared" ref="R8:R69" si="7">(IF($X8=6,$K8,)+IF($X8=7,$K8,)+IF($X8=12,$K8*2,)+IF($X8=18,$K8*3,)+IF($X8=28,$K8*4,0)+IF($X8=21,$K8*3,)+IF($X8=42,$K8*6,0)+IF($X8=14,$K8*2,))*Q8</f>
        <v>0</v>
      </c>
      <c r="S8" s="39">
        <v>1</v>
      </c>
      <c r="T8" s="41">
        <f t="shared" ref="T8:T69" si="8">(IF($X8=7,$K8,)+IF($X8=21,$K8*3,)+IF($X8=42,$K8*6,0)+IF($X8=28,$K8*4,0)+IF($X8=14,$K8*2,))*S8</f>
        <v>0</v>
      </c>
      <c r="U8" s="42">
        <f t="shared" ref="U8:U69" si="9">SUM(+L8+M8+N8+O8+P8+R8+T8)</f>
        <v>0</v>
      </c>
      <c r="V8" s="43">
        <f t="shared" ref="V8:V69" si="10">+U8*4.345</f>
        <v>0</v>
      </c>
      <c r="W8" s="44">
        <f t="shared" ref="W8:W69" si="11">IF(V8="","",$W$4*V8)</f>
        <v>0</v>
      </c>
      <c r="X8" s="45">
        <f t="shared" ref="X8:X69" si="12">ROUND(J8/4.3452380952381,1)</f>
        <v>0.2</v>
      </c>
      <c r="Y8" s="46" t="s">
        <v>0</v>
      </c>
      <c r="Z8" s="39">
        <v>1</v>
      </c>
      <c r="AA8" s="47">
        <f t="shared" ref="AA8:AA69" si="13">+IF($Y8="M",$U8,IF($Y8="MT",$U8/2,IF(Y8="MN",$U8/2,IF($Y8="MTN",$U8/3,0))))*Z8</f>
        <v>0</v>
      </c>
      <c r="AB8" s="39">
        <v>1</v>
      </c>
      <c r="AC8" s="47">
        <f t="shared" ref="AC8:AC69" si="14">+IF($Y8="T",$U8,IF($Y8="MT",$U8/2,IF($Y8="TN",$U8/2,IF($Y8="MTN",$U8/3,0))))*AB8</f>
        <v>0</v>
      </c>
      <c r="AD8" s="39">
        <v>1</v>
      </c>
      <c r="AE8" s="47">
        <f t="shared" ref="AE8:AE69" si="15">+IF($Y8="N",$U8,IF($Y8="MN",$U8/2,IF($Y8="TN",$U8/2,IF($Y8="MTN",$U8/3,0))))*AD8</f>
        <v>0</v>
      </c>
      <c r="AF8" s="188"/>
      <c r="AG8" s="49">
        <f t="shared" ref="AG8:AG69" si="16">IF(AH$4=0,0,(AF8/AH$4))</f>
        <v>0</v>
      </c>
      <c r="AH8" s="50">
        <f t="shared" ref="AH8:AH69" si="17">IF(AH$4=0,0,(AG8*AG$4/12))</f>
        <v>0</v>
      </c>
      <c r="AI8" s="188"/>
      <c r="AJ8" s="49">
        <f t="shared" ref="AJ8:AJ69" si="18">IF(AK$4=0,0,(AI8/AK$4))</f>
        <v>0</v>
      </c>
      <c r="AK8" s="50">
        <f t="shared" ref="AK8:AK69" si="19">IF(AK$4=0,0,(AJ8*AJ$4/12))</f>
        <v>0</v>
      </c>
      <c r="AL8" s="188"/>
      <c r="AM8" s="49">
        <f t="shared" ref="AM8:AM69" si="20">IF(AN$4=0,0,(AL8/AN$4))</f>
        <v>0</v>
      </c>
      <c r="AN8" s="50">
        <f t="shared" ref="AN8:AN69" si="21">IF(AN$4=0,0,(AM8*AM$4/12))</f>
        <v>0</v>
      </c>
      <c r="AO8" s="188"/>
      <c r="AP8" s="49">
        <f t="shared" ref="AP8:AP69" si="22">IF(AQ$4=0,0,(AO8/AQ$4))</f>
        <v>0</v>
      </c>
      <c r="AQ8" s="50">
        <f t="shared" ref="AQ8:AQ69" si="23">IF(AQ$4=0,0,(AP8*AP$4/12))</f>
        <v>0</v>
      </c>
      <c r="AR8" s="188"/>
      <c r="AS8" s="49">
        <f t="shared" ref="AS8:AS69" si="24">IF(AT$4=0,0,(AR8/AT$4))</f>
        <v>0</v>
      </c>
      <c r="AT8" s="50">
        <f t="shared" ref="AT8:AT69" si="25">IF(AT$4=0,0,(AS8*AS$4/12))</f>
        <v>0</v>
      </c>
      <c r="AU8" s="188"/>
      <c r="AV8" s="49">
        <f t="shared" ref="AV8:AV69" si="26">IF(AW$4=0,0,(AU8/AW$4))</f>
        <v>0</v>
      </c>
      <c r="AW8" s="50">
        <f t="shared" ref="AW8:AW69" si="27">IF(AW$4=0,0,(AV8*AV$4/12))</f>
        <v>0</v>
      </c>
      <c r="AX8" s="188"/>
      <c r="AY8" s="49">
        <f t="shared" ref="AY8:AY69" si="28">IF(AZ$4=0,0,(AX8/AZ$4))</f>
        <v>0</v>
      </c>
      <c r="AZ8" s="50">
        <f t="shared" ref="AZ8:AZ69" si="29">IF(AZ$4=0,0,(AY8*AY$4/12))</f>
        <v>0</v>
      </c>
      <c r="BA8" s="51">
        <f t="shared" ref="BA8:BA69" si="30">+AH8+AK8+AN8+AQ8+AT8+AW8+AZ8</f>
        <v>0</v>
      </c>
    </row>
    <row r="9" spans="1:53" hidden="1">
      <c r="A9" s="269">
        <v>23</v>
      </c>
      <c r="B9" s="169"/>
      <c r="C9" s="170"/>
      <c r="D9" s="34"/>
      <c r="E9" s="35"/>
      <c r="F9" s="36"/>
      <c r="G9" s="73"/>
      <c r="H9" s="72"/>
      <c r="I9" s="74">
        <f>IF(H9=Tablas!$B$5,Tablas!$C$5,VLOOKUP(H9,Tablas!$B$5:$D$40,2,FALSE))</f>
        <v>1</v>
      </c>
      <c r="J9" s="71">
        <f>IF(I9=0,"",VLOOKUP(I9,Tablas!$C$5:$D$40,2,FALSE))</f>
        <v>0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44">
        <f t="shared" si="11"/>
        <v>0</v>
      </c>
      <c r="X9" s="45">
        <f t="shared" si="12"/>
        <v>0</v>
      </c>
      <c r="Y9" s="46" t="s">
        <v>0</v>
      </c>
      <c r="Z9" s="39">
        <v>1</v>
      </c>
      <c r="AA9" s="47">
        <f t="shared" si="13"/>
        <v>0</v>
      </c>
      <c r="AB9" s="39">
        <v>1</v>
      </c>
      <c r="AC9" s="47">
        <f t="shared" si="14"/>
        <v>0</v>
      </c>
      <c r="AD9" s="39">
        <v>1</v>
      </c>
      <c r="AE9" s="47">
        <f t="shared" si="15"/>
        <v>0</v>
      </c>
      <c r="AF9" s="188"/>
      <c r="AG9" s="49">
        <f t="shared" si="16"/>
        <v>0</v>
      </c>
      <c r="AH9" s="50">
        <f t="shared" si="17"/>
        <v>0</v>
      </c>
      <c r="AI9" s="188"/>
      <c r="AJ9" s="49">
        <f t="shared" si="18"/>
        <v>0</v>
      </c>
      <c r="AK9" s="50">
        <f t="shared" si="19"/>
        <v>0</v>
      </c>
      <c r="AL9" s="188"/>
      <c r="AM9" s="49">
        <f t="shared" si="20"/>
        <v>0</v>
      </c>
      <c r="AN9" s="50">
        <f t="shared" si="21"/>
        <v>0</v>
      </c>
      <c r="AO9" s="188"/>
      <c r="AP9" s="49">
        <f t="shared" si="22"/>
        <v>0</v>
      </c>
      <c r="AQ9" s="50">
        <f t="shared" si="23"/>
        <v>0</v>
      </c>
      <c r="AR9" s="188"/>
      <c r="AS9" s="49">
        <f t="shared" si="24"/>
        <v>0</v>
      </c>
      <c r="AT9" s="50">
        <f t="shared" si="25"/>
        <v>0</v>
      </c>
      <c r="AU9" s="188"/>
      <c r="AV9" s="49">
        <f t="shared" si="26"/>
        <v>0</v>
      </c>
      <c r="AW9" s="50">
        <f t="shared" si="27"/>
        <v>0</v>
      </c>
      <c r="AX9" s="188"/>
      <c r="AY9" s="49">
        <f t="shared" si="28"/>
        <v>0</v>
      </c>
      <c r="AZ9" s="50">
        <f t="shared" si="29"/>
        <v>0</v>
      </c>
      <c r="BA9" s="51">
        <f t="shared" si="30"/>
        <v>0</v>
      </c>
    </row>
    <row r="10" spans="1:53" hidden="1">
      <c r="A10" s="269">
        <v>23</v>
      </c>
      <c r="B10" s="169"/>
      <c r="C10" s="170"/>
      <c r="D10" s="34"/>
      <c r="E10" s="35"/>
      <c r="F10" s="36"/>
      <c r="G10" s="73"/>
      <c r="H10" s="72"/>
      <c r="I10" s="74">
        <f>IF(H10=Tablas!$B$5,Tablas!$C$5,VLOOKUP(H10,Tablas!$B$5:$D$40,2,FALSE))</f>
        <v>1</v>
      </c>
      <c r="J10" s="71">
        <f>IF(I10=0,"",VLOOKUP(I10,Tablas!$C$5:$D$40,2,FALSE))</f>
        <v>0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44">
        <f t="shared" si="11"/>
        <v>0</v>
      </c>
      <c r="X10" s="45">
        <f t="shared" si="12"/>
        <v>0</v>
      </c>
      <c r="Y10" s="46" t="s">
        <v>0</v>
      </c>
      <c r="Z10" s="39">
        <v>1</v>
      </c>
      <c r="AA10" s="47">
        <f t="shared" si="13"/>
        <v>0</v>
      </c>
      <c r="AB10" s="39">
        <v>1</v>
      </c>
      <c r="AC10" s="47">
        <f t="shared" si="14"/>
        <v>0</v>
      </c>
      <c r="AD10" s="39">
        <v>1</v>
      </c>
      <c r="AE10" s="47">
        <f t="shared" si="15"/>
        <v>0</v>
      </c>
      <c r="AF10" s="188"/>
      <c r="AG10" s="49">
        <f t="shared" si="16"/>
        <v>0</v>
      </c>
      <c r="AH10" s="50">
        <f t="shared" si="17"/>
        <v>0</v>
      </c>
      <c r="AI10" s="188"/>
      <c r="AJ10" s="49">
        <f t="shared" si="18"/>
        <v>0</v>
      </c>
      <c r="AK10" s="50">
        <f t="shared" si="19"/>
        <v>0</v>
      </c>
      <c r="AL10" s="188"/>
      <c r="AM10" s="49">
        <f t="shared" si="20"/>
        <v>0</v>
      </c>
      <c r="AN10" s="50">
        <f t="shared" si="21"/>
        <v>0</v>
      </c>
      <c r="AO10" s="188"/>
      <c r="AP10" s="49">
        <f t="shared" si="22"/>
        <v>0</v>
      </c>
      <c r="AQ10" s="50">
        <f t="shared" si="23"/>
        <v>0</v>
      </c>
      <c r="AR10" s="188"/>
      <c r="AS10" s="49">
        <f t="shared" si="24"/>
        <v>0</v>
      </c>
      <c r="AT10" s="50">
        <f t="shared" si="25"/>
        <v>0</v>
      </c>
      <c r="AU10" s="188"/>
      <c r="AV10" s="49">
        <f t="shared" si="26"/>
        <v>0</v>
      </c>
      <c r="AW10" s="50">
        <f t="shared" si="27"/>
        <v>0</v>
      </c>
      <c r="AX10" s="188"/>
      <c r="AY10" s="49">
        <f t="shared" si="28"/>
        <v>0</v>
      </c>
      <c r="AZ10" s="50">
        <f t="shared" si="29"/>
        <v>0</v>
      </c>
      <c r="BA10" s="51">
        <f t="shared" si="30"/>
        <v>0</v>
      </c>
    </row>
    <row r="11" spans="1:53" hidden="1">
      <c r="A11" s="269">
        <v>23</v>
      </c>
      <c r="B11" s="169"/>
      <c r="C11" s="170"/>
      <c r="D11" s="34"/>
      <c r="E11" s="35"/>
      <c r="F11" s="36"/>
      <c r="G11" s="73"/>
      <c r="H11" s="72"/>
      <c r="I11" s="74">
        <f>IF(H11=Tablas!$B$5,Tablas!$C$5,VLOOKUP(H11,Tablas!$B$5:$D$40,2,FALSE))</f>
        <v>1</v>
      </c>
      <c r="J11" s="71">
        <f>IF(I11=0,"",VLOOKUP(I11,Tablas!$C$5:$D$40,2,FALSE))</f>
        <v>0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44">
        <f t="shared" si="11"/>
        <v>0</v>
      </c>
      <c r="X11" s="45">
        <f t="shared" si="12"/>
        <v>0</v>
      </c>
      <c r="Y11" s="46" t="s">
        <v>0</v>
      </c>
      <c r="Z11" s="39">
        <v>1</v>
      </c>
      <c r="AA11" s="47">
        <f t="shared" si="13"/>
        <v>0</v>
      </c>
      <c r="AB11" s="39">
        <v>1</v>
      </c>
      <c r="AC11" s="47">
        <f t="shared" si="14"/>
        <v>0</v>
      </c>
      <c r="AD11" s="39">
        <v>1</v>
      </c>
      <c r="AE11" s="47">
        <f t="shared" si="15"/>
        <v>0</v>
      </c>
      <c r="AF11" s="188"/>
      <c r="AG11" s="49">
        <f t="shared" si="16"/>
        <v>0</v>
      </c>
      <c r="AH11" s="50">
        <f t="shared" si="17"/>
        <v>0</v>
      </c>
      <c r="AI11" s="188"/>
      <c r="AJ11" s="49">
        <f t="shared" si="18"/>
        <v>0</v>
      </c>
      <c r="AK11" s="50">
        <f t="shared" si="19"/>
        <v>0</v>
      </c>
      <c r="AL11" s="188"/>
      <c r="AM11" s="49">
        <f t="shared" si="20"/>
        <v>0</v>
      </c>
      <c r="AN11" s="50">
        <f t="shared" si="21"/>
        <v>0</v>
      </c>
      <c r="AO11" s="188"/>
      <c r="AP11" s="49">
        <f t="shared" si="22"/>
        <v>0</v>
      </c>
      <c r="AQ11" s="50">
        <f t="shared" si="23"/>
        <v>0</v>
      </c>
      <c r="AR11" s="188"/>
      <c r="AS11" s="49">
        <f t="shared" si="24"/>
        <v>0</v>
      </c>
      <c r="AT11" s="50">
        <f t="shared" si="25"/>
        <v>0</v>
      </c>
      <c r="AU11" s="188"/>
      <c r="AV11" s="49">
        <f t="shared" si="26"/>
        <v>0</v>
      </c>
      <c r="AW11" s="50">
        <f t="shared" si="27"/>
        <v>0</v>
      </c>
      <c r="AX11" s="188"/>
      <c r="AY11" s="49">
        <f t="shared" si="28"/>
        <v>0</v>
      </c>
      <c r="AZ11" s="50">
        <f t="shared" si="29"/>
        <v>0</v>
      </c>
      <c r="BA11" s="51">
        <f t="shared" si="30"/>
        <v>0</v>
      </c>
    </row>
    <row r="12" spans="1:53" hidden="1">
      <c r="A12" s="269">
        <v>23</v>
      </c>
      <c r="B12" s="169"/>
      <c r="C12" s="170"/>
      <c r="D12" s="34"/>
      <c r="E12" s="35"/>
      <c r="F12" s="36"/>
      <c r="G12" s="73"/>
      <c r="H12" s="72"/>
      <c r="I12" s="74">
        <f>IF(H12=Tablas!$B$5,Tablas!$C$5,VLOOKUP(H12,Tablas!$B$5:$D$40,2,FALSE))</f>
        <v>1</v>
      </c>
      <c r="J12" s="71">
        <f>IF(I12=0,"",VLOOKUP(I12,Tablas!$C$5:$D$40,2,FALSE))</f>
        <v>0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44">
        <f t="shared" si="11"/>
        <v>0</v>
      </c>
      <c r="X12" s="45">
        <f t="shared" si="12"/>
        <v>0</v>
      </c>
      <c r="Y12" s="46" t="s">
        <v>0</v>
      </c>
      <c r="Z12" s="39">
        <v>1</v>
      </c>
      <c r="AA12" s="47">
        <f t="shared" si="13"/>
        <v>0</v>
      </c>
      <c r="AB12" s="39">
        <v>1</v>
      </c>
      <c r="AC12" s="47">
        <f t="shared" si="14"/>
        <v>0</v>
      </c>
      <c r="AD12" s="39">
        <v>1</v>
      </c>
      <c r="AE12" s="47">
        <f t="shared" si="15"/>
        <v>0</v>
      </c>
      <c r="AF12" s="188"/>
      <c r="AG12" s="49">
        <f t="shared" si="16"/>
        <v>0</v>
      </c>
      <c r="AH12" s="50">
        <f t="shared" si="17"/>
        <v>0</v>
      </c>
      <c r="AI12" s="188"/>
      <c r="AJ12" s="49">
        <f t="shared" si="18"/>
        <v>0</v>
      </c>
      <c r="AK12" s="50">
        <f t="shared" si="19"/>
        <v>0</v>
      </c>
      <c r="AL12" s="188"/>
      <c r="AM12" s="49">
        <f t="shared" si="20"/>
        <v>0</v>
      </c>
      <c r="AN12" s="50">
        <f t="shared" si="21"/>
        <v>0</v>
      </c>
      <c r="AO12" s="188"/>
      <c r="AP12" s="49">
        <f t="shared" si="22"/>
        <v>0</v>
      </c>
      <c r="AQ12" s="50">
        <f t="shared" si="23"/>
        <v>0</v>
      </c>
      <c r="AR12" s="188"/>
      <c r="AS12" s="49">
        <f t="shared" si="24"/>
        <v>0</v>
      </c>
      <c r="AT12" s="50">
        <f t="shared" si="25"/>
        <v>0</v>
      </c>
      <c r="AU12" s="188"/>
      <c r="AV12" s="49">
        <f t="shared" si="26"/>
        <v>0</v>
      </c>
      <c r="AW12" s="50">
        <f t="shared" si="27"/>
        <v>0</v>
      </c>
      <c r="AX12" s="188"/>
      <c r="AY12" s="49">
        <f t="shared" si="28"/>
        <v>0</v>
      </c>
      <c r="AZ12" s="50">
        <f t="shared" si="29"/>
        <v>0</v>
      </c>
      <c r="BA12" s="51">
        <f t="shared" si="30"/>
        <v>0</v>
      </c>
    </row>
    <row r="13" spans="1:53" hidden="1">
      <c r="A13" s="269">
        <v>23</v>
      </c>
      <c r="B13" s="169"/>
      <c r="C13" s="170"/>
      <c r="D13" s="34"/>
      <c r="E13" s="35"/>
      <c r="F13" s="36"/>
      <c r="G13" s="73"/>
      <c r="H13" s="72"/>
      <c r="I13" s="74">
        <f>IF(H13=Tablas!$B$5,Tablas!$C$5,VLOOKUP(H13,Tablas!$B$5:$D$40,2,FALSE))</f>
        <v>1</v>
      </c>
      <c r="J13" s="71">
        <f>IF(I13=0,"",VLOOKUP(I13,Tablas!$C$5:$D$40,2,FALSE))</f>
        <v>0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44">
        <f t="shared" si="11"/>
        <v>0</v>
      </c>
      <c r="X13" s="45">
        <f t="shared" si="12"/>
        <v>0</v>
      </c>
      <c r="Y13" s="46" t="s">
        <v>0</v>
      </c>
      <c r="Z13" s="39">
        <v>1</v>
      </c>
      <c r="AA13" s="47">
        <f t="shared" si="13"/>
        <v>0</v>
      </c>
      <c r="AB13" s="39">
        <v>1</v>
      </c>
      <c r="AC13" s="47">
        <f t="shared" si="14"/>
        <v>0</v>
      </c>
      <c r="AD13" s="39">
        <v>1</v>
      </c>
      <c r="AE13" s="47">
        <f t="shared" si="15"/>
        <v>0</v>
      </c>
      <c r="AF13" s="188"/>
      <c r="AG13" s="49">
        <f t="shared" si="16"/>
        <v>0</v>
      </c>
      <c r="AH13" s="50">
        <f t="shared" si="17"/>
        <v>0</v>
      </c>
      <c r="AI13" s="188"/>
      <c r="AJ13" s="49">
        <f t="shared" si="18"/>
        <v>0</v>
      </c>
      <c r="AK13" s="50">
        <f t="shared" si="19"/>
        <v>0</v>
      </c>
      <c r="AL13" s="188"/>
      <c r="AM13" s="49">
        <f t="shared" si="20"/>
        <v>0</v>
      </c>
      <c r="AN13" s="50">
        <f t="shared" si="21"/>
        <v>0</v>
      </c>
      <c r="AO13" s="188"/>
      <c r="AP13" s="49">
        <f t="shared" si="22"/>
        <v>0</v>
      </c>
      <c r="AQ13" s="50">
        <f t="shared" si="23"/>
        <v>0</v>
      </c>
      <c r="AR13" s="188"/>
      <c r="AS13" s="49">
        <f t="shared" si="24"/>
        <v>0</v>
      </c>
      <c r="AT13" s="50">
        <f t="shared" si="25"/>
        <v>0</v>
      </c>
      <c r="AU13" s="188"/>
      <c r="AV13" s="49">
        <f t="shared" si="26"/>
        <v>0</v>
      </c>
      <c r="AW13" s="50">
        <f t="shared" si="27"/>
        <v>0</v>
      </c>
      <c r="AX13" s="188"/>
      <c r="AY13" s="49">
        <f t="shared" si="28"/>
        <v>0</v>
      </c>
      <c r="AZ13" s="50">
        <f t="shared" si="29"/>
        <v>0</v>
      </c>
      <c r="BA13" s="51">
        <f t="shared" si="30"/>
        <v>0</v>
      </c>
    </row>
    <row r="14" spans="1:53" hidden="1">
      <c r="A14" s="269">
        <v>23</v>
      </c>
      <c r="B14" s="169"/>
      <c r="C14" s="170"/>
      <c r="D14" s="34"/>
      <c r="E14" s="35"/>
      <c r="F14" s="36"/>
      <c r="G14" s="73"/>
      <c r="H14" s="72"/>
      <c r="I14" s="74">
        <f>IF(H14=Tablas!$B$5,Tablas!$C$5,VLOOKUP(H14,Tablas!$B$5:$D$40,2,FALSE))</f>
        <v>1</v>
      </c>
      <c r="J14" s="71">
        <f>IF(I14=0,"",VLOOKUP(I14,Tablas!$C$5:$D$40,2,FALSE))</f>
        <v>0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44">
        <f t="shared" si="11"/>
        <v>0</v>
      </c>
      <c r="X14" s="45">
        <f t="shared" si="12"/>
        <v>0</v>
      </c>
      <c r="Y14" s="46" t="s">
        <v>0</v>
      </c>
      <c r="Z14" s="39">
        <v>1</v>
      </c>
      <c r="AA14" s="47">
        <f t="shared" si="13"/>
        <v>0</v>
      </c>
      <c r="AB14" s="39">
        <v>1</v>
      </c>
      <c r="AC14" s="47">
        <f t="shared" si="14"/>
        <v>0</v>
      </c>
      <c r="AD14" s="39">
        <v>1</v>
      </c>
      <c r="AE14" s="47">
        <f t="shared" si="15"/>
        <v>0</v>
      </c>
      <c r="AF14" s="188"/>
      <c r="AG14" s="49">
        <f t="shared" si="16"/>
        <v>0</v>
      </c>
      <c r="AH14" s="50">
        <f t="shared" si="17"/>
        <v>0</v>
      </c>
      <c r="AI14" s="188"/>
      <c r="AJ14" s="49">
        <f t="shared" si="18"/>
        <v>0</v>
      </c>
      <c r="AK14" s="50">
        <f t="shared" si="19"/>
        <v>0</v>
      </c>
      <c r="AL14" s="188"/>
      <c r="AM14" s="49">
        <f t="shared" si="20"/>
        <v>0</v>
      </c>
      <c r="AN14" s="50">
        <f t="shared" si="21"/>
        <v>0</v>
      </c>
      <c r="AO14" s="188"/>
      <c r="AP14" s="49">
        <f t="shared" si="22"/>
        <v>0</v>
      </c>
      <c r="AQ14" s="50">
        <f t="shared" si="23"/>
        <v>0</v>
      </c>
      <c r="AR14" s="188"/>
      <c r="AS14" s="49">
        <f t="shared" si="24"/>
        <v>0</v>
      </c>
      <c r="AT14" s="50">
        <f t="shared" si="25"/>
        <v>0</v>
      </c>
      <c r="AU14" s="188"/>
      <c r="AV14" s="49">
        <f t="shared" si="26"/>
        <v>0</v>
      </c>
      <c r="AW14" s="50">
        <f t="shared" si="27"/>
        <v>0</v>
      </c>
      <c r="AX14" s="188"/>
      <c r="AY14" s="49">
        <f t="shared" si="28"/>
        <v>0</v>
      </c>
      <c r="AZ14" s="50">
        <f t="shared" si="29"/>
        <v>0</v>
      </c>
      <c r="BA14" s="51">
        <f t="shared" si="30"/>
        <v>0</v>
      </c>
    </row>
    <row r="15" spans="1:53" hidden="1">
      <c r="A15" s="269">
        <v>23</v>
      </c>
      <c r="B15" s="169"/>
      <c r="C15" s="170"/>
      <c r="D15" s="34"/>
      <c r="E15" s="35"/>
      <c r="F15" s="36"/>
      <c r="G15" s="73"/>
      <c r="H15" s="72"/>
      <c r="I15" s="74">
        <f>IF(H15=Tablas!$B$5,Tablas!$C$5,VLOOKUP(H15,Tablas!$B$5:$D$40,2,FALSE))</f>
        <v>1</v>
      </c>
      <c r="J15" s="71">
        <f>IF(I15=0,"",VLOOKUP(I15,Tablas!$C$5:$D$40,2,FALSE))</f>
        <v>0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44">
        <f t="shared" si="11"/>
        <v>0</v>
      </c>
      <c r="X15" s="45">
        <f t="shared" si="12"/>
        <v>0</v>
      </c>
      <c r="Y15" s="46" t="s">
        <v>0</v>
      </c>
      <c r="Z15" s="39">
        <v>1</v>
      </c>
      <c r="AA15" s="47">
        <f t="shared" si="13"/>
        <v>0</v>
      </c>
      <c r="AB15" s="39">
        <v>1</v>
      </c>
      <c r="AC15" s="47">
        <f t="shared" si="14"/>
        <v>0</v>
      </c>
      <c r="AD15" s="39">
        <v>1</v>
      </c>
      <c r="AE15" s="47">
        <f t="shared" si="15"/>
        <v>0</v>
      </c>
      <c r="AF15" s="188"/>
      <c r="AG15" s="49">
        <f t="shared" si="16"/>
        <v>0</v>
      </c>
      <c r="AH15" s="50">
        <f t="shared" si="17"/>
        <v>0</v>
      </c>
      <c r="AI15" s="188"/>
      <c r="AJ15" s="49">
        <f t="shared" si="18"/>
        <v>0</v>
      </c>
      <c r="AK15" s="50">
        <f t="shared" si="19"/>
        <v>0</v>
      </c>
      <c r="AL15" s="188"/>
      <c r="AM15" s="49">
        <f t="shared" si="20"/>
        <v>0</v>
      </c>
      <c r="AN15" s="50">
        <f t="shared" si="21"/>
        <v>0</v>
      </c>
      <c r="AO15" s="188"/>
      <c r="AP15" s="49">
        <f t="shared" si="22"/>
        <v>0</v>
      </c>
      <c r="AQ15" s="50">
        <f t="shared" si="23"/>
        <v>0</v>
      </c>
      <c r="AR15" s="188"/>
      <c r="AS15" s="49">
        <f t="shared" si="24"/>
        <v>0</v>
      </c>
      <c r="AT15" s="50">
        <f t="shared" si="25"/>
        <v>0</v>
      </c>
      <c r="AU15" s="188"/>
      <c r="AV15" s="49">
        <f t="shared" si="26"/>
        <v>0</v>
      </c>
      <c r="AW15" s="50">
        <f t="shared" si="27"/>
        <v>0</v>
      </c>
      <c r="AX15" s="188"/>
      <c r="AY15" s="49">
        <f t="shared" si="28"/>
        <v>0</v>
      </c>
      <c r="AZ15" s="50">
        <f t="shared" si="29"/>
        <v>0</v>
      </c>
      <c r="BA15" s="51">
        <f t="shared" si="30"/>
        <v>0</v>
      </c>
    </row>
    <row r="16" spans="1:53" hidden="1">
      <c r="A16" s="269">
        <v>23</v>
      </c>
      <c r="B16" s="169"/>
      <c r="C16" s="170"/>
      <c r="D16" s="34"/>
      <c r="E16" s="35"/>
      <c r="F16" s="36"/>
      <c r="G16" s="73"/>
      <c r="H16" s="72"/>
      <c r="I16" s="74">
        <f>IF(H16=Tablas!$B$5,Tablas!$C$5,VLOOKUP(H16,Tablas!$B$5:$D$40,2,FALSE))</f>
        <v>1</v>
      </c>
      <c r="J16" s="71">
        <f>IF(I16=0,"",VLOOKUP(I16,Tablas!$C$5:$D$40,2,FALSE))</f>
        <v>0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44">
        <f t="shared" si="11"/>
        <v>0</v>
      </c>
      <c r="X16" s="45">
        <f t="shared" si="12"/>
        <v>0</v>
      </c>
      <c r="Y16" s="46" t="s">
        <v>0</v>
      </c>
      <c r="Z16" s="39">
        <v>1</v>
      </c>
      <c r="AA16" s="47">
        <f t="shared" si="13"/>
        <v>0</v>
      </c>
      <c r="AB16" s="39">
        <v>1</v>
      </c>
      <c r="AC16" s="47">
        <f t="shared" si="14"/>
        <v>0</v>
      </c>
      <c r="AD16" s="39">
        <v>1</v>
      </c>
      <c r="AE16" s="47">
        <f t="shared" si="15"/>
        <v>0</v>
      </c>
      <c r="AF16" s="188"/>
      <c r="AG16" s="49">
        <f t="shared" si="16"/>
        <v>0</v>
      </c>
      <c r="AH16" s="50">
        <f t="shared" si="17"/>
        <v>0</v>
      </c>
      <c r="AI16" s="188"/>
      <c r="AJ16" s="49">
        <f t="shared" si="18"/>
        <v>0</v>
      </c>
      <c r="AK16" s="50">
        <f t="shared" si="19"/>
        <v>0</v>
      </c>
      <c r="AL16" s="188"/>
      <c r="AM16" s="49">
        <f t="shared" si="20"/>
        <v>0</v>
      </c>
      <c r="AN16" s="50">
        <f t="shared" si="21"/>
        <v>0</v>
      </c>
      <c r="AO16" s="188"/>
      <c r="AP16" s="49">
        <f t="shared" si="22"/>
        <v>0</v>
      </c>
      <c r="AQ16" s="50">
        <f t="shared" si="23"/>
        <v>0</v>
      </c>
      <c r="AR16" s="188"/>
      <c r="AS16" s="49">
        <f t="shared" si="24"/>
        <v>0</v>
      </c>
      <c r="AT16" s="50">
        <f t="shared" si="25"/>
        <v>0</v>
      </c>
      <c r="AU16" s="188"/>
      <c r="AV16" s="49">
        <f t="shared" si="26"/>
        <v>0</v>
      </c>
      <c r="AW16" s="50">
        <f t="shared" si="27"/>
        <v>0</v>
      </c>
      <c r="AX16" s="188"/>
      <c r="AY16" s="49">
        <f t="shared" si="28"/>
        <v>0</v>
      </c>
      <c r="AZ16" s="50">
        <f t="shared" si="29"/>
        <v>0</v>
      </c>
      <c r="BA16" s="51">
        <f t="shared" si="30"/>
        <v>0</v>
      </c>
    </row>
    <row r="17" spans="1:53" hidden="1">
      <c r="A17" s="269">
        <v>23</v>
      </c>
      <c r="B17" s="169"/>
      <c r="C17" s="170"/>
      <c r="D17" s="34"/>
      <c r="E17" s="35"/>
      <c r="F17" s="36"/>
      <c r="G17" s="73"/>
      <c r="H17" s="72"/>
      <c r="I17" s="74">
        <f>IF(H17=Tablas!$B$5,Tablas!$C$5,VLOOKUP(H17,Tablas!$B$5:$D$40,2,FALSE))</f>
        <v>1</v>
      </c>
      <c r="J17" s="71">
        <f>IF(I17=0,"",VLOOKUP(I17,Tablas!$C$5:$D$40,2,FALSE))</f>
        <v>0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44">
        <f t="shared" si="11"/>
        <v>0</v>
      </c>
      <c r="X17" s="45">
        <f t="shared" si="12"/>
        <v>0</v>
      </c>
      <c r="Y17" s="46" t="s">
        <v>0</v>
      </c>
      <c r="Z17" s="39">
        <v>1</v>
      </c>
      <c r="AA17" s="47">
        <f t="shared" si="13"/>
        <v>0</v>
      </c>
      <c r="AB17" s="39">
        <v>1</v>
      </c>
      <c r="AC17" s="47">
        <f t="shared" si="14"/>
        <v>0</v>
      </c>
      <c r="AD17" s="39">
        <v>1</v>
      </c>
      <c r="AE17" s="47">
        <f t="shared" si="15"/>
        <v>0</v>
      </c>
      <c r="AF17" s="188"/>
      <c r="AG17" s="49">
        <f t="shared" si="16"/>
        <v>0</v>
      </c>
      <c r="AH17" s="50">
        <f t="shared" si="17"/>
        <v>0</v>
      </c>
      <c r="AI17" s="188"/>
      <c r="AJ17" s="49">
        <f t="shared" si="18"/>
        <v>0</v>
      </c>
      <c r="AK17" s="50">
        <f t="shared" si="19"/>
        <v>0</v>
      </c>
      <c r="AL17" s="188"/>
      <c r="AM17" s="49">
        <f t="shared" si="20"/>
        <v>0</v>
      </c>
      <c r="AN17" s="50">
        <f t="shared" si="21"/>
        <v>0</v>
      </c>
      <c r="AO17" s="188"/>
      <c r="AP17" s="49">
        <f t="shared" si="22"/>
        <v>0</v>
      </c>
      <c r="AQ17" s="50">
        <f t="shared" si="23"/>
        <v>0</v>
      </c>
      <c r="AR17" s="188"/>
      <c r="AS17" s="49">
        <f t="shared" si="24"/>
        <v>0</v>
      </c>
      <c r="AT17" s="50">
        <f t="shared" si="25"/>
        <v>0</v>
      </c>
      <c r="AU17" s="188"/>
      <c r="AV17" s="49">
        <f t="shared" si="26"/>
        <v>0</v>
      </c>
      <c r="AW17" s="50">
        <f t="shared" si="27"/>
        <v>0</v>
      </c>
      <c r="AX17" s="188"/>
      <c r="AY17" s="49">
        <f t="shared" si="28"/>
        <v>0</v>
      </c>
      <c r="AZ17" s="50">
        <f t="shared" si="29"/>
        <v>0</v>
      </c>
      <c r="BA17" s="51">
        <f t="shared" si="30"/>
        <v>0</v>
      </c>
    </row>
    <row r="18" spans="1:53" hidden="1">
      <c r="A18" s="269">
        <v>23</v>
      </c>
      <c r="B18" s="169"/>
      <c r="C18" s="170"/>
      <c r="D18" s="34"/>
      <c r="E18" s="35"/>
      <c r="F18" s="36"/>
      <c r="G18" s="73"/>
      <c r="H18" s="72"/>
      <c r="I18" s="74">
        <f>IF(H18=Tablas!$B$5,Tablas!$C$5,VLOOKUP(H18,Tablas!$B$5:$D$40,2,FALSE))</f>
        <v>1</v>
      </c>
      <c r="J18" s="71">
        <f>IF(I18=0,"",VLOOKUP(I18,Tablas!$C$5:$D$40,2,FALSE))</f>
        <v>0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44">
        <f t="shared" si="11"/>
        <v>0</v>
      </c>
      <c r="X18" s="45">
        <f t="shared" si="12"/>
        <v>0</v>
      </c>
      <c r="Y18" s="46" t="s">
        <v>0</v>
      </c>
      <c r="Z18" s="39">
        <v>1</v>
      </c>
      <c r="AA18" s="47">
        <f t="shared" si="13"/>
        <v>0</v>
      </c>
      <c r="AB18" s="39">
        <v>1</v>
      </c>
      <c r="AC18" s="47">
        <f t="shared" si="14"/>
        <v>0</v>
      </c>
      <c r="AD18" s="39">
        <v>1</v>
      </c>
      <c r="AE18" s="47">
        <f t="shared" si="15"/>
        <v>0</v>
      </c>
      <c r="AF18" s="188"/>
      <c r="AG18" s="49">
        <f t="shared" si="16"/>
        <v>0</v>
      </c>
      <c r="AH18" s="50">
        <f t="shared" si="17"/>
        <v>0</v>
      </c>
      <c r="AI18" s="188"/>
      <c r="AJ18" s="49">
        <f t="shared" si="18"/>
        <v>0</v>
      </c>
      <c r="AK18" s="50">
        <f t="shared" si="19"/>
        <v>0</v>
      </c>
      <c r="AL18" s="188"/>
      <c r="AM18" s="49">
        <f t="shared" si="20"/>
        <v>0</v>
      </c>
      <c r="AN18" s="50">
        <f t="shared" si="21"/>
        <v>0</v>
      </c>
      <c r="AO18" s="188"/>
      <c r="AP18" s="49">
        <f t="shared" si="22"/>
        <v>0</v>
      </c>
      <c r="AQ18" s="50">
        <f t="shared" si="23"/>
        <v>0</v>
      </c>
      <c r="AR18" s="188"/>
      <c r="AS18" s="49">
        <f t="shared" si="24"/>
        <v>0</v>
      </c>
      <c r="AT18" s="50">
        <f t="shared" si="25"/>
        <v>0</v>
      </c>
      <c r="AU18" s="188"/>
      <c r="AV18" s="49">
        <f t="shared" si="26"/>
        <v>0</v>
      </c>
      <c r="AW18" s="50">
        <f t="shared" si="27"/>
        <v>0</v>
      </c>
      <c r="AX18" s="188"/>
      <c r="AY18" s="49">
        <f t="shared" si="28"/>
        <v>0</v>
      </c>
      <c r="AZ18" s="50">
        <f t="shared" si="29"/>
        <v>0</v>
      </c>
      <c r="BA18" s="51">
        <f t="shared" si="30"/>
        <v>0</v>
      </c>
    </row>
    <row r="19" spans="1:53" hidden="1">
      <c r="A19" s="269">
        <v>23</v>
      </c>
      <c r="B19" s="169"/>
      <c r="C19" s="170"/>
      <c r="D19" s="34"/>
      <c r="E19" s="35"/>
      <c r="F19" s="36"/>
      <c r="G19" s="73"/>
      <c r="H19" s="72"/>
      <c r="I19" s="74">
        <f>IF(H19=Tablas!$B$5,Tablas!$C$5,VLOOKUP(H19,Tablas!$B$5:$D$40,2,FALSE))</f>
        <v>1</v>
      </c>
      <c r="J19" s="71">
        <f>IF(I19=0,"",VLOOKUP(I19,Tablas!$C$5:$D$40,2,FALSE))</f>
        <v>0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44">
        <f t="shared" si="11"/>
        <v>0</v>
      </c>
      <c r="X19" s="45">
        <f t="shared" si="12"/>
        <v>0</v>
      </c>
      <c r="Y19" s="46" t="s">
        <v>0</v>
      </c>
      <c r="Z19" s="39">
        <v>1</v>
      </c>
      <c r="AA19" s="47">
        <f t="shared" si="13"/>
        <v>0</v>
      </c>
      <c r="AB19" s="39">
        <v>1</v>
      </c>
      <c r="AC19" s="47">
        <f t="shared" si="14"/>
        <v>0</v>
      </c>
      <c r="AD19" s="39">
        <v>1</v>
      </c>
      <c r="AE19" s="47">
        <f t="shared" si="15"/>
        <v>0</v>
      </c>
      <c r="AF19" s="188"/>
      <c r="AG19" s="49">
        <f t="shared" si="16"/>
        <v>0</v>
      </c>
      <c r="AH19" s="50">
        <f t="shared" si="17"/>
        <v>0</v>
      </c>
      <c r="AI19" s="188"/>
      <c r="AJ19" s="49">
        <f t="shared" si="18"/>
        <v>0</v>
      </c>
      <c r="AK19" s="50">
        <f t="shared" si="19"/>
        <v>0</v>
      </c>
      <c r="AL19" s="188"/>
      <c r="AM19" s="49">
        <f t="shared" si="20"/>
        <v>0</v>
      </c>
      <c r="AN19" s="50">
        <f t="shared" si="21"/>
        <v>0</v>
      </c>
      <c r="AO19" s="188"/>
      <c r="AP19" s="49">
        <f t="shared" si="22"/>
        <v>0</v>
      </c>
      <c r="AQ19" s="50">
        <f t="shared" si="23"/>
        <v>0</v>
      </c>
      <c r="AR19" s="188"/>
      <c r="AS19" s="49">
        <f t="shared" si="24"/>
        <v>0</v>
      </c>
      <c r="AT19" s="50">
        <f t="shared" si="25"/>
        <v>0</v>
      </c>
      <c r="AU19" s="188"/>
      <c r="AV19" s="49">
        <f t="shared" si="26"/>
        <v>0</v>
      </c>
      <c r="AW19" s="50">
        <f t="shared" si="27"/>
        <v>0</v>
      </c>
      <c r="AX19" s="188"/>
      <c r="AY19" s="49">
        <f t="shared" si="28"/>
        <v>0</v>
      </c>
      <c r="AZ19" s="50">
        <f t="shared" si="29"/>
        <v>0</v>
      </c>
      <c r="BA19" s="51">
        <f t="shared" si="30"/>
        <v>0</v>
      </c>
    </row>
    <row r="20" spans="1:53" hidden="1">
      <c r="A20" s="269">
        <v>23</v>
      </c>
      <c r="B20" s="169"/>
      <c r="C20" s="170"/>
      <c r="D20" s="34"/>
      <c r="E20" s="35"/>
      <c r="F20" s="36"/>
      <c r="G20" s="73"/>
      <c r="H20" s="72"/>
      <c r="I20" s="74">
        <f>IF(H20=Tablas!$B$5,Tablas!$C$5,VLOOKUP(H20,Tablas!$B$5:$D$40,2,FALSE))</f>
        <v>1</v>
      </c>
      <c r="J20" s="71">
        <f>IF(I20=0,"",VLOOKUP(I20,Tablas!$C$5:$D$40,2,FALSE))</f>
        <v>0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44">
        <f t="shared" si="11"/>
        <v>0</v>
      </c>
      <c r="X20" s="45">
        <f t="shared" si="12"/>
        <v>0</v>
      </c>
      <c r="Y20" s="46" t="s">
        <v>0</v>
      </c>
      <c r="Z20" s="39">
        <v>1</v>
      </c>
      <c r="AA20" s="47">
        <f t="shared" si="13"/>
        <v>0</v>
      </c>
      <c r="AB20" s="39">
        <v>1</v>
      </c>
      <c r="AC20" s="47">
        <f t="shared" si="14"/>
        <v>0</v>
      </c>
      <c r="AD20" s="39">
        <v>1</v>
      </c>
      <c r="AE20" s="47">
        <f t="shared" si="15"/>
        <v>0</v>
      </c>
      <c r="AF20" s="188"/>
      <c r="AG20" s="49">
        <f t="shared" si="16"/>
        <v>0</v>
      </c>
      <c r="AH20" s="50">
        <f t="shared" si="17"/>
        <v>0</v>
      </c>
      <c r="AI20" s="188"/>
      <c r="AJ20" s="49">
        <f t="shared" si="18"/>
        <v>0</v>
      </c>
      <c r="AK20" s="50">
        <f t="shared" si="19"/>
        <v>0</v>
      </c>
      <c r="AL20" s="188"/>
      <c r="AM20" s="49">
        <f t="shared" si="20"/>
        <v>0</v>
      </c>
      <c r="AN20" s="50">
        <f t="shared" si="21"/>
        <v>0</v>
      </c>
      <c r="AO20" s="188"/>
      <c r="AP20" s="49">
        <f t="shared" si="22"/>
        <v>0</v>
      </c>
      <c r="AQ20" s="50">
        <f t="shared" si="23"/>
        <v>0</v>
      </c>
      <c r="AR20" s="188"/>
      <c r="AS20" s="49">
        <f t="shared" si="24"/>
        <v>0</v>
      </c>
      <c r="AT20" s="50">
        <f t="shared" si="25"/>
        <v>0</v>
      </c>
      <c r="AU20" s="188"/>
      <c r="AV20" s="49">
        <f t="shared" si="26"/>
        <v>0</v>
      </c>
      <c r="AW20" s="50">
        <f t="shared" si="27"/>
        <v>0</v>
      </c>
      <c r="AX20" s="188"/>
      <c r="AY20" s="49">
        <f t="shared" si="28"/>
        <v>0</v>
      </c>
      <c r="AZ20" s="50">
        <f t="shared" si="29"/>
        <v>0</v>
      </c>
      <c r="BA20" s="51">
        <f t="shared" si="30"/>
        <v>0</v>
      </c>
    </row>
    <row r="21" spans="1:53" hidden="1">
      <c r="A21" s="269">
        <v>23</v>
      </c>
      <c r="B21" s="169"/>
      <c r="C21" s="170"/>
      <c r="D21" s="34"/>
      <c r="E21" s="35"/>
      <c r="F21" s="36"/>
      <c r="G21" s="73"/>
      <c r="H21" s="72"/>
      <c r="I21" s="74">
        <f>IF(H21=Tablas!$B$5,Tablas!$C$5,VLOOKUP(H21,Tablas!$B$5:$D$40,2,FALSE))</f>
        <v>1</v>
      </c>
      <c r="J21" s="71">
        <f>IF(I21=0,"",VLOOKUP(I21,Tablas!$C$5:$D$40,2,FALSE))</f>
        <v>0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44">
        <f t="shared" si="11"/>
        <v>0</v>
      </c>
      <c r="X21" s="45">
        <f t="shared" si="12"/>
        <v>0</v>
      </c>
      <c r="Y21" s="46" t="s">
        <v>0</v>
      </c>
      <c r="Z21" s="39">
        <v>1</v>
      </c>
      <c r="AA21" s="47">
        <f t="shared" si="13"/>
        <v>0</v>
      </c>
      <c r="AB21" s="39">
        <v>1</v>
      </c>
      <c r="AC21" s="47">
        <f t="shared" si="14"/>
        <v>0</v>
      </c>
      <c r="AD21" s="39">
        <v>1</v>
      </c>
      <c r="AE21" s="47">
        <f t="shared" si="15"/>
        <v>0</v>
      </c>
      <c r="AF21" s="188"/>
      <c r="AG21" s="49">
        <f t="shared" si="16"/>
        <v>0</v>
      </c>
      <c r="AH21" s="50">
        <f t="shared" si="17"/>
        <v>0</v>
      </c>
      <c r="AI21" s="188"/>
      <c r="AJ21" s="49">
        <f t="shared" si="18"/>
        <v>0</v>
      </c>
      <c r="AK21" s="50">
        <f t="shared" si="19"/>
        <v>0</v>
      </c>
      <c r="AL21" s="188"/>
      <c r="AM21" s="49">
        <f t="shared" si="20"/>
        <v>0</v>
      </c>
      <c r="AN21" s="50">
        <f t="shared" si="21"/>
        <v>0</v>
      </c>
      <c r="AO21" s="188"/>
      <c r="AP21" s="49">
        <f t="shared" si="22"/>
        <v>0</v>
      </c>
      <c r="AQ21" s="50">
        <f t="shared" si="23"/>
        <v>0</v>
      </c>
      <c r="AR21" s="188"/>
      <c r="AS21" s="49">
        <f t="shared" si="24"/>
        <v>0</v>
      </c>
      <c r="AT21" s="50">
        <f t="shared" si="25"/>
        <v>0</v>
      </c>
      <c r="AU21" s="188"/>
      <c r="AV21" s="49">
        <f t="shared" si="26"/>
        <v>0</v>
      </c>
      <c r="AW21" s="50">
        <f t="shared" si="27"/>
        <v>0</v>
      </c>
      <c r="AX21" s="188"/>
      <c r="AY21" s="49">
        <f t="shared" si="28"/>
        <v>0</v>
      </c>
      <c r="AZ21" s="50">
        <f t="shared" si="29"/>
        <v>0</v>
      </c>
      <c r="BA21" s="51">
        <f t="shared" si="30"/>
        <v>0</v>
      </c>
    </row>
    <row r="22" spans="1:53" hidden="1">
      <c r="A22" s="269">
        <v>23</v>
      </c>
      <c r="B22" s="169"/>
      <c r="C22" s="170"/>
      <c r="D22" s="34"/>
      <c r="E22" s="35"/>
      <c r="F22" s="36"/>
      <c r="G22" s="73"/>
      <c r="H22" s="72"/>
      <c r="I22" s="74">
        <f>IF(H22=Tablas!$B$5,Tablas!$C$5,VLOOKUP(H22,Tablas!$B$5:$D$40,2,FALSE))</f>
        <v>1</v>
      </c>
      <c r="J22" s="71">
        <f>IF(I22=0,"",VLOOKUP(I22,Tablas!$C$5:$D$40,2,FALSE))</f>
        <v>0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44">
        <f t="shared" si="11"/>
        <v>0</v>
      </c>
      <c r="X22" s="45">
        <f t="shared" si="12"/>
        <v>0</v>
      </c>
      <c r="Y22" s="46" t="s">
        <v>0</v>
      </c>
      <c r="Z22" s="39">
        <v>1</v>
      </c>
      <c r="AA22" s="47">
        <f t="shared" si="13"/>
        <v>0</v>
      </c>
      <c r="AB22" s="39">
        <v>1</v>
      </c>
      <c r="AC22" s="47">
        <f t="shared" si="14"/>
        <v>0</v>
      </c>
      <c r="AD22" s="39">
        <v>1</v>
      </c>
      <c r="AE22" s="47">
        <f t="shared" si="15"/>
        <v>0</v>
      </c>
      <c r="AF22" s="188"/>
      <c r="AG22" s="49">
        <f t="shared" si="16"/>
        <v>0</v>
      </c>
      <c r="AH22" s="50">
        <f t="shared" si="17"/>
        <v>0</v>
      </c>
      <c r="AI22" s="188"/>
      <c r="AJ22" s="49">
        <f t="shared" si="18"/>
        <v>0</v>
      </c>
      <c r="AK22" s="50">
        <f t="shared" si="19"/>
        <v>0</v>
      </c>
      <c r="AL22" s="188"/>
      <c r="AM22" s="49">
        <f t="shared" si="20"/>
        <v>0</v>
      </c>
      <c r="AN22" s="50">
        <f t="shared" si="21"/>
        <v>0</v>
      </c>
      <c r="AO22" s="188"/>
      <c r="AP22" s="49">
        <f t="shared" si="22"/>
        <v>0</v>
      </c>
      <c r="AQ22" s="50">
        <f t="shared" si="23"/>
        <v>0</v>
      </c>
      <c r="AR22" s="188"/>
      <c r="AS22" s="49">
        <f t="shared" si="24"/>
        <v>0</v>
      </c>
      <c r="AT22" s="50">
        <f t="shared" si="25"/>
        <v>0</v>
      </c>
      <c r="AU22" s="188"/>
      <c r="AV22" s="49">
        <f t="shared" si="26"/>
        <v>0</v>
      </c>
      <c r="AW22" s="50">
        <f t="shared" si="27"/>
        <v>0</v>
      </c>
      <c r="AX22" s="188"/>
      <c r="AY22" s="49">
        <f t="shared" si="28"/>
        <v>0</v>
      </c>
      <c r="AZ22" s="50">
        <f t="shared" si="29"/>
        <v>0</v>
      </c>
      <c r="BA22" s="51">
        <f t="shared" si="30"/>
        <v>0</v>
      </c>
    </row>
    <row r="23" spans="1:53" hidden="1">
      <c r="A23" s="269">
        <v>23</v>
      </c>
      <c r="B23" s="169"/>
      <c r="C23" s="170"/>
      <c r="D23" s="34"/>
      <c r="E23" s="35"/>
      <c r="F23" s="36"/>
      <c r="G23" s="73"/>
      <c r="H23" s="72"/>
      <c r="I23" s="74">
        <f>IF(H23=Tablas!$B$5,Tablas!$C$5,VLOOKUP(H23,Tablas!$B$5:$D$40,2,FALSE))</f>
        <v>1</v>
      </c>
      <c r="J23" s="71">
        <f>IF(I23=0,"",VLOOKUP(I23,Tablas!$C$5:$D$40,2,FALSE))</f>
        <v>0</v>
      </c>
      <c r="K23" s="37" t="str">
        <f>IF(G23=0,"0",F23/G23)</f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>SUM(+L23+M23+N23+O23+P23+R23+T23)</f>
        <v>0</v>
      </c>
      <c r="V23" s="43">
        <f>+U23*4.345</f>
        <v>0</v>
      </c>
      <c r="W23" s="44">
        <f>IF(V23="","",$W$4*V23)</f>
        <v>0</v>
      </c>
      <c r="X23" s="45">
        <f>ROUND(J23/4.3452380952381,1)</f>
        <v>0</v>
      </c>
      <c r="Y23" s="46" t="s">
        <v>0</v>
      </c>
      <c r="Z23" s="39">
        <v>1</v>
      </c>
      <c r="AA23" s="47">
        <f>+IF($Y23="M",$U23,IF($Y23="MT",$U23/2,IF(Y23="MN",$U23/2,IF($Y23="MTN",$U23/3,0))))*Z23</f>
        <v>0</v>
      </c>
      <c r="AB23" s="39">
        <v>1</v>
      </c>
      <c r="AC23" s="47">
        <f>+IF($Y23="T",$U23,IF($Y23="MT",$U23/2,IF($Y23="TN",$U23/2,IF($Y23="MTN",$U23/3,0))))*AB23</f>
        <v>0</v>
      </c>
      <c r="AD23" s="39">
        <v>1</v>
      </c>
      <c r="AE23" s="47">
        <f>+IF($Y23="N",$U23,IF($Y23="MN",$U23/2,IF($Y23="TN",$U23/2,IF($Y23="MTN",$U23/3,0))))*AD23</f>
        <v>0</v>
      </c>
      <c r="AF23" s="188"/>
      <c r="AG23" s="49">
        <f t="shared" si="16"/>
        <v>0</v>
      </c>
      <c r="AH23" s="50">
        <f t="shared" si="17"/>
        <v>0</v>
      </c>
      <c r="AI23" s="188"/>
      <c r="AJ23" s="49">
        <f t="shared" si="18"/>
        <v>0</v>
      </c>
      <c r="AK23" s="50">
        <f t="shared" si="19"/>
        <v>0</v>
      </c>
      <c r="AL23" s="188"/>
      <c r="AM23" s="49">
        <f t="shared" si="20"/>
        <v>0</v>
      </c>
      <c r="AN23" s="50">
        <f t="shared" si="21"/>
        <v>0</v>
      </c>
      <c r="AO23" s="188"/>
      <c r="AP23" s="49">
        <f t="shared" si="22"/>
        <v>0</v>
      </c>
      <c r="AQ23" s="50">
        <f t="shared" si="23"/>
        <v>0</v>
      </c>
      <c r="AR23" s="188"/>
      <c r="AS23" s="49">
        <f t="shared" si="24"/>
        <v>0</v>
      </c>
      <c r="AT23" s="50">
        <f t="shared" si="25"/>
        <v>0</v>
      </c>
      <c r="AU23" s="188"/>
      <c r="AV23" s="49">
        <f t="shared" si="26"/>
        <v>0</v>
      </c>
      <c r="AW23" s="50">
        <f t="shared" si="27"/>
        <v>0</v>
      </c>
      <c r="AX23" s="188"/>
      <c r="AY23" s="49">
        <f t="shared" si="28"/>
        <v>0</v>
      </c>
      <c r="AZ23" s="50">
        <f t="shared" si="29"/>
        <v>0</v>
      </c>
      <c r="BA23" s="51">
        <f>+AH23+AK23+AN23+AQ23+AT23+AW23+AZ23</f>
        <v>0</v>
      </c>
    </row>
    <row r="24" spans="1:53" hidden="1">
      <c r="A24" s="32"/>
      <c r="B24" s="61"/>
      <c r="C24" s="33"/>
      <c r="D24" s="34"/>
      <c r="E24" s="35"/>
      <c r="F24" s="36"/>
      <c r="G24" s="73"/>
      <c r="H24" s="72"/>
      <c r="I24" s="74">
        <f>IF(H24=Tablas!$B$5,Tablas!$C$5,VLOOKUP(H24,Tablas!$B$5:$D$40,2,FALSE))</f>
        <v>1</v>
      </c>
      <c r="J24" s="71">
        <f>IF(I24=0,"",VLOOKUP(I24,Tablas!$C$5:$D$40,2,FALSE))</f>
        <v>0</v>
      </c>
      <c r="K24" s="37" t="str">
        <f>IF(G24=0,"0",F24/G24)</f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>SUM(+L24+M24+N24+O24+P24+R24+T24)</f>
        <v>0</v>
      </c>
      <c r="V24" s="43">
        <f>+U24*4.345</f>
        <v>0</v>
      </c>
      <c r="W24" s="44">
        <f>IF(V24="","",$W$4*V24)</f>
        <v>0</v>
      </c>
      <c r="X24" s="45">
        <f>ROUND(J24/4.3452380952381,1)</f>
        <v>0</v>
      </c>
      <c r="Y24" s="46" t="s">
        <v>0</v>
      </c>
      <c r="Z24" s="39">
        <v>1</v>
      </c>
      <c r="AA24" s="47">
        <f>+IF($Y24="M",$U24,IF($Y24="MT",$U24/2,IF(Y24="MN",$U24/2,IF($Y24="MTN",$U24/3,0))))*Z24</f>
        <v>0</v>
      </c>
      <c r="AB24" s="39">
        <v>1</v>
      </c>
      <c r="AC24" s="47">
        <f>+IF($Y24="T",$U24,IF($Y24="MT",$U24/2,IF($Y24="TN",$U24/2,IF($Y24="MTN",$U24/3,0))))*AB24</f>
        <v>0</v>
      </c>
      <c r="AD24" s="39">
        <v>1</v>
      </c>
      <c r="AE24" s="47">
        <f>+IF($Y24="N",$U24,IF($Y24="MN",$U24/2,IF($Y24="TN",$U24/2,IF($Y24="MTN",$U24/3,0))))*AD24</f>
        <v>0</v>
      </c>
      <c r="AF24" s="188"/>
      <c r="AG24" s="49">
        <f t="shared" si="16"/>
        <v>0</v>
      </c>
      <c r="AH24" s="50">
        <f t="shared" si="17"/>
        <v>0</v>
      </c>
      <c r="AI24" s="188"/>
      <c r="AJ24" s="49">
        <f t="shared" si="18"/>
        <v>0</v>
      </c>
      <c r="AK24" s="50">
        <f t="shared" si="19"/>
        <v>0</v>
      </c>
      <c r="AL24" s="188"/>
      <c r="AM24" s="49">
        <f t="shared" si="20"/>
        <v>0</v>
      </c>
      <c r="AN24" s="50">
        <f t="shared" si="21"/>
        <v>0</v>
      </c>
      <c r="AO24" s="188"/>
      <c r="AP24" s="49">
        <f t="shared" si="22"/>
        <v>0</v>
      </c>
      <c r="AQ24" s="50">
        <f t="shared" si="23"/>
        <v>0</v>
      </c>
      <c r="AR24" s="188"/>
      <c r="AS24" s="49">
        <f t="shared" si="24"/>
        <v>0</v>
      </c>
      <c r="AT24" s="50">
        <f t="shared" si="25"/>
        <v>0</v>
      </c>
      <c r="AU24" s="188"/>
      <c r="AV24" s="49">
        <f t="shared" si="26"/>
        <v>0</v>
      </c>
      <c r="AW24" s="50">
        <f t="shared" si="27"/>
        <v>0</v>
      </c>
      <c r="AX24" s="188"/>
      <c r="AY24" s="49">
        <f t="shared" si="28"/>
        <v>0</v>
      </c>
      <c r="AZ24" s="50">
        <f t="shared" si="29"/>
        <v>0</v>
      </c>
      <c r="BA24" s="51">
        <f>+AH24+AK24+AN24+AQ24+AT24+AW24+AZ24</f>
        <v>0</v>
      </c>
    </row>
    <row r="25" spans="1:53" hidden="1">
      <c r="A25" s="32"/>
      <c r="B25" s="61"/>
      <c r="C25" s="33"/>
      <c r="D25" s="34"/>
      <c r="E25" s="35"/>
      <c r="F25" s="36"/>
      <c r="G25" s="73"/>
      <c r="H25" s="72"/>
      <c r="I25" s="74">
        <f>IF(H25=Tablas!$B$5,Tablas!$C$5,VLOOKUP(H25,Tablas!$B$5:$D$40,2,FALSE))</f>
        <v>1</v>
      </c>
      <c r="J25" s="71">
        <f>IF(I25=0,"",VLOOKUP(I25,Tablas!$C$5:$D$40,2,FALSE))</f>
        <v>0</v>
      </c>
      <c r="K25" s="37" t="str">
        <f>IF(G25=0,"0",F25/G25)</f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>SUM(+L25+M25+N25+O25+P25+R25+T25)</f>
        <v>0</v>
      </c>
      <c r="V25" s="43">
        <f>+U25*4.345</f>
        <v>0</v>
      </c>
      <c r="W25" s="44">
        <f>IF(V25="","",$W$4*V25)</f>
        <v>0</v>
      </c>
      <c r="X25" s="45">
        <f>ROUND(J25/4.3452380952381,1)</f>
        <v>0</v>
      </c>
      <c r="Y25" s="46" t="s">
        <v>0</v>
      </c>
      <c r="Z25" s="39">
        <v>1</v>
      </c>
      <c r="AA25" s="47">
        <f>+IF($Y25="M",$U25,IF($Y25="MT",$U25/2,IF(Y25="MN",$U25/2,IF($Y25="MTN",$U25/3,0))))*Z25</f>
        <v>0</v>
      </c>
      <c r="AB25" s="39">
        <v>1</v>
      </c>
      <c r="AC25" s="47">
        <f>+IF($Y25="T",$U25,IF($Y25="MT",$U25/2,IF($Y25="TN",$U25/2,IF($Y25="MTN",$U25/3,0))))*AB25</f>
        <v>0</v>
      </c>
      <c r="AD25" s="39">
        <v>1</v>
      </c>
      <c r="AE25" s="47">
        <f>+IF($Y25="N",$U25,IF($Y25="MN",$U25/2,IF($Y25="TN",$U25/2,IF($Y25="MTN",$U25/3,0))))*AD25</f>
        <v>0</v>
      </c>
      <c r="AF25" s="188"/>
      <c r="AG25" s="49">
        <f t="shared" si="16"/>
        <v>0</v>
      </c>
      <c r="AH25" s="50">
        <f t="shared" si="17"/>
        <v>0</v>
      </c>
      <c r="AI25" s="188"/>
      <c r="AJ25" s="49">
        <f t="shared" si="18"/>
        <v>0</v>
      </c>
      <c r="AK25" s="50">
        <f t="shared" si="19"/>
        <v>0</v>
      </c>
      <c r="AL25" s="188"/>
      <c r="AM25" s="49">
        <f t="shared" si="20"/>
        <v>0</v>
      </c>
      <c r="AN25" s="50">
        <f t="shared" si="21"/>
        <v>0</v>
      </c>
      <c r="AO25" s="188"/>
      <c r="AP25" s="49">
        <f t="shared" si="22"/>
        <v>0</v>
      </c>
      <c r="AQ25" s="50">
        <f t="shared" si="23"/>
        <v>0</v>
      </c>
      <c r="AR25" s="188"/>
      <c r="AS25" s="49">
        <f t="shared" si="24"/>
        <v>0</v>
      </c>
      <c r="AT25" s="50">
        <f t="shared" si="25"/>
        <v>0</v>
      </c>
      <c r="AU25" s="188"/>
      <c r="AV25" s="49">
        <f t="shared" si="26"/>
        <v>0</v>
      </c>
      <c r="AW25" s="50">
        <f t="shared" si="27"/>
        <v>0</v>
      </c>
      <c r="AX25" s="188"/>
      <c r="AY25" s="49">
        <f t="shared" si="28"/>
        <v>0</v>
      </c>
      <c r="AZ25" s="50">
        <f t="shared" si="29"/>
        <v>0</v>
      </c>
      <c r="BA25" s="51">
        <f>+AH25+AK25+AN25+AQ25+AT25+AW25+AZ25</f>
        <v>0</v>
      </c>
    </row>
    <row r="26" spans="1:53" hidden="1">
      <c r="A26" s="32"/>
      <c r="B26" s="61"/>
      <c r="C26" s="33"/>
      <c r="D26" s="34"/>
      <c r="E26" s="35"/>
      <c r="F26" s="36"/>
      <c r="G26" s="73"/>
      <c r="H26" s="72"/>
      <c r="I26" s="74">
        <f>IF(H26=Tablas!$B$5,Tablas!$C$5,VLOOKUP(H26,Tablas!$B$5:$D$40,2,FALSE))</f>
        <v>1</v>
      </c>
      <c r="J26" s="71">
        <f>IF(I26=0,"",VLOOKUP(I26,Tablas!$C$5:$D$40,2,FALSE))</f>
        <v>0</v>
      </c>
      <c r="K26" s="37" t="str">
        <f>IF(G26=0,"0",F26/G26)</f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>SUM(+L26+M26+N26+O26+P26+R26+T26)</f>
        <v>0</v>
      </c>
      <c r="V26" s="43">
        <f>+U26*4.345</f>
        <v>0</v>
      </c>
      <c r="W26" s="44">
        <f>IF(V26="","",$W$4*V26)</f>
        <v>0</v>
      </c>
      <c r="X26" s="45">
        <f>ROUND(J26/4.3452380952381,1)</f>
        <v>0</v>
      </c>
      <c r="Y26" s="46" t="s">
        <v>0</v>
      </c>
      <c r="Z26" s="39">
        <v>1</v>
      </c>
      <c r="AA26" s="47">
        <f>+IF($Y26="M",$U26,IF($Y26="MT",$U26/2,IF(Y26="MN",$U26/2,IF($Y26="MTN",$U26/3,0))))*Z26</f>
        <v>0</v>
      </c>
      <c r="AB26" s="39">
        <v>1</v>
      </c>
      <c r="AC26" s="47">
        <f>+IF($Y26="T",$U26,IF($Y26="MT",$U26/2,IF($Y26="TN",$U26/2,IF($Y26="MTN",$U26/3,0))))*AB26</f>
        <v>0</v>
      </c>
      <c r="AD26" s="39">
        <v>1</v>
      </c>
      <c r="AE26" s="47">
        <f>+IF($Y26="N",$U26,IF($Y26="MN",$U26/2,IF($Y26="TN",$U26/2,IF($Y26="MTN",$U26/3,0))))*AD26</f>
        <v>0</v>
      </c>
      <c r="AF26" s="188"/>
      <c r="AG26" s="49">
        <f t="shared" si="16"/>
        <v>0</v>
      </c>
      <c r="AH26" s="50">
        <f t="shared" si="17"/>
        <v>0</v>
      </c>
      <c r="AI26" s="188"/>
      <c r="AJ26" s="49">
        <f t="shared" si="18"/>
        <v>0</v>
      </c>
      <c r="AK26" s="50">
        <f t="shared" si="19"/>
        <v>0</v>
      </c>
      <c r="AL26" s="188"/>
      <c r="AM26" s="49">
        <f t="shared" si="20"/>
        <v>0</v>
      </c>
      <c r="AN26" s="50">
        <f t="shared" si="21"/>
        <v>0</v>
      </c>
      <c r="AO26" s="188"/>
      <c r="AP26" s="49">
        <f t="shared" si="22"/>
        <v>0</v>
      </c>
      <c r="AQ26" s="50">
        <f t="shared" si="23"/>
        <v>0</v>
      </c>
      <c r="AR26" s="188"/>
      <c r="AS26" s="49">
        <f t="shared" si="24"/>
        <v>0</v>
      </c>
      <c r="AT26" s="50">
        <f t="shared" si="25"/>
        <v>0</v>
      </c>
      <c r="AU26" s="188"/>
      <c r="AV26" s="49">
        <f t="shared" si="26"/>
        <v>0</v>
      </c>
      <c r="AW26" s="50">
        <f t="shared" si="27"/>
        <v>0</v>
      </c>
      <c r="AX26" s="188"/>
      <c r="AY26" s="49">
        <f t="shared" si="28"/>
        <v>0</v>
      </c>
      <c r="AZ26" s="50">
        <f t="shared" si="29"/>
        <v>0</v>
      </c>
      <c r="BA26" s="51">
        <f>+AH26+AK26+AN26+AQ26+AT26+AW26+AZ26</f>
        <v>0</v>
      </c>
    </row>
    <row r="27" spans="1:53" hidden="1">
      <c r="A27" s="32"/>
      <c r="B27" s="61"/>
      <c r="C27" s="33"/>
      <c r="D27" s="34"/>
      <c r="E27" s="35"/>
      <c r="F27" s="36"/>
      <c r="G27" s="73"/>
      <c r="H27" s="72"/>
      <c r="I27" s="74">
        <f>IF(H27=Tablas!$B$5,Tablas!$C$5,VLOOKUP(H27,Tablas!$B$5:$D$40,2,FALSE))</f>
        <v>1</v>
      </c>
      <c r="J27" s="71">
        <f>IF(I27=0,"",VLOOKUP(I27,Tablas!$C$5:$D$40,2,FALSE))</f>
        <v>0</v>
      </c>
      <c r="K27" s="37" t="str">
        <f>IF(G27=0,"0",F27/G27)</f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>SUM(+L27+M27+N27+O27+P27+R27+T27)</f>
        <v>0</v>
      </c>
      <c r="V27" s="43">
        <f>+U27*4.345</f>
        <v>0</v>
      </c>
      <c r="W27" s="44">
        <f>IF(V27="","",$W$4*V27)</f>
        <v>0</v>
      </c>
      <c r="X27" s="45">
        <f>ROUND(J27/4.3452380952381,1)</f>
        <v>0</v>
      </c>
      <c r="Y27" s="46" t="s">
        <v>0</v>
      </c>
      <c r="Z27" s="39">
        <v>1</v>
      </c>
      <c r="AA27" s="47">
        <f>+IF($Y27="M",$U27,IF($Y27="MT",$U27/2,IF(Y27="MN",$U27/2,IF($Y27="MTN",$U27/3,0))))*Z27</f>
        <v>0</v>
      </c>
      <c r="AB27" s="39">
        <v>1</v>
      </c>
      <c r="AC27" s="47">
        <f>+IF($Y27="T",$U27,IF($Y27="MT",$U27/2,IF($Y27="TN",$U27/2,IF($Y27="MTN",$U27/3,0))))*AB27</f>
        <v>0</v>
      </c>
      <c r="AD27" s="39">
        <v>1</v>
      </c>
      <c r="AE27" s="47">
        <f>+IF($Y27="N",$U27,IF($Y27="MN",$U27/2,IF($Y27="TN",$U27/2,IF($Y27="MTN",$U27/3,0))))*AD27</f>
        <v>0</v>
      </c>
      <c r="AF27" s="188"/>
      <c r="AG27" s="49">
        <f t="shared" si="16"/>
        <v>0</v>
      </c>
      <c r="AH27" s="50">
        <f t="shared" si="17"/>
        <v>0</v>
      </c>
      <c r="AI27" s="188"/>
      <c r="AJ27" s="49">
        <f t="shared" si="18"/>
        <v>0</v>
      </c>
      <c r="AK27" s="50">
        <f t="shared" si="19"/>
        <v>0</v>
      </c>
      <c r="AL27" s="188"/>
      <c r="AM27" s="49">
        <f t="shared" si="20"/>
        <v>0</v>
      </c>
      <c r="AN27" s="50">
        <f t="shared" si="21"/>
        <v>0</v>
      </c>
      <c r="AO27" s="188"/>
      <c r="AP27" s="49">
        <f t="shared" si="22"/>
        <v>0</v>
      </c>
      <c r="AQ27" s="50">
        <f t="shared" si="23"/>
        <v>0</v>
      </c>
      <c r="AR27" s="188"/>
      <c r="AS27" s="49">
        <f t="shared" si="24"/>
        <v>0</v>
      </c>
      <c r="AT27" s="50">
        <f t="shared" si="25"/>
        <v>0</v>
      </c>
      <c r="AU27" s="188"/>
      <c r="AV27" s="49">
        <f t="shared" si="26"/>
        <v>0</v>
      </c>
      <c r="AW27" s="50">
        <f t="shared" si="27"/>
        <v>0</v>
      </c>
      <c r="AX27" s="188"/>
      <c r="AY27" s="49">
        <f t="shared" si="28"/>
        <v>0</v>
      </c>
      <c r="AZ27" s="50">
        <f t="shared" si="29"/>
        <v>0</v>
      </c>
      <c r="BA27" s="51">
        <f>+AH27+AK27+AN27+AQ27+AT27+AW27+AZ27</f>
        <v>0</v>
      </c>
    </row>
    <row r="28" spans="1:53" hidden="1">
      <c r="A28" s="32"/>
      <c r="B28" s="61"/>
      <c r="C28" s="33"/>
      <c r="D28" s="34"/>
      <c r="E28" s="35"/>
      <c r="F28" s="36"/>
      <c r="G28" s="73"/>
      <c r="H28" s="72"/>
      <c r="I28" s="74">
        <f>IF(H28=Tablas!$B$5,Tablas!$C$5,VLOOKUP(H28,Tablas!$B$5:$D$40,2,FALSE))</f>
        <v>1</v>
      </c>
      <c r="J28" s="71">
        <f>IF(I28=0,"",VLOOKUP(I28,Tablas!$C$5:$D$40,2,FALSE))</f>
        <v>0</v>
      </c>
      <c r="K28" s="37" t="str">
        <f t="shared" ref="K28:K29" si="31">IF(G28=0,"0",F28/G28)</f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ref="U28:U29" si="32">SUM(+L28+M28+N28+O28+P28+R28+T28)</f>
        <v>0</v>
      </c>
      <c r="V28" s="43">
        <f t="shared" ref="V28:V29" si="33">+U28*4.345</f>
        <v>0</v>
      </c>
      <c r="W28" s="44">
        <f t="shared" ref="W28:W29" si="34">IF(V28="","",$W$4*V28)</f>
        <v>0</v>
      </c>
      <c r="X28" s="45">
        <f t="shared" ref="X28:X29" si="35">ROUND(J28/4.3452380952381,1)</f>
        <v>0</v>
      </c>
      <c r="Y28" s="46" t="s">
        <v>0</v>
      </c>
      <c r="Z28" s="39">
        <v>1</v>
      </c>
      <c r="AA28" s="47">
        <f t="shared" ref="AA28:AA29" si="36">+IF($Y28="M",$U28,IF($Y28="MT",$U28/2,IF(Y28="MN",$U28/2,IF($Y28="MTN",$U28/3,0))))*Z28</f>
        <v>0</v>
      </c>
      <c r="AB28" s="39">
        <v>1</v>
      </c>
      <c r="AC28" s="47">
        <f t="shared" ref="AC28:AC29" si="37">+IF($Y28="T",$U28,IF($Y28="MT",$U28/2,IF($Y28="TN",$U28/2,IF($Y28="MTN",$U28/3,0))))*AB28</f>
        <v>0</v>
      </c>
      <c r="AD28" s="39">
        <v>1</v>
      </c>
      <c r="AE28" s="47">
        <f t="shared" ref="AE28:AE29" si="38">+IF($Y28="N",$U28,IF($Y28="MN",$U28/2,IF($Y28="TN",$U28/2,IF($Y28="MTN",$U28/3,0))))*AD28</f>
        <v>0</v>
      </c>
      <c r="AF28" s="188"/>
      <c r="AG28" s="49">
        <f t="shared" si="16"/>
        <v>0</v>
      </c>
      <c r="AH28" s="50">
        <f t="shared" si="17"/>
        <v>0</v>
      </c>
      <c r="AI28" s="188"/>
      <c r="AJ28" s="49">
        <f t="shared" si="18"/>
        <v>0</v>
      </c>
      <c r="AK28" s="50">
        <f t="shared" si="19"/>
        <v>0</v>
      </c>
      <c r="AL28" s="188"/>
      <c r="AM28" s="49">
        <f t="shared" si="20"/>
        <v>0</v>
      </c>
      <c r="AN28" s="50">
        <f t="shared" si="21"/>
        <v>0</v>
      </c>
      <c r="AO28" s="188"/>
      <c r="AP28" s="49">
        <f t="shared" si="22"/>
        <v>0</v>
      </c>
      <c r="AQ28" s="50">
        <f t="shared" si="23"/>
        <v>0</v>
      </c>
      <c r="AR28" s="188"/>
      <c r="AS28" s="49">
        <f t="shared" si="24"/>
        <v>0</v>
      </c>
      <c r="AT28" s="50">
        <f t="shared" si="25"/>
        <v>0</v>
      </c>
      <c r="AU28" s="188"/>
      <c r="AV28" s="49">
        <f t="shared" si="26"/>
        <v>0</v>
      </c>
      <c r="AW28" s="50">
        <f t="shared" si="27"/>
        <v>0</v>
      </c>
      <c r="AX28" s="188"/>
      <c r="AY28" s="49">
        <f t="shared" si="28"/>
        <v>0</v>
      </c>
      <c r="AZ28" s="50">
        <f t="shared" si="29"/>
        <v>0</v>
      </c>
      <c r="BA28" s="51">
        <f t="shared" ref="BA28:BA29" si="39">+AH28+AK28+AN28+AQ28+AT28+AW28+AZ28</f>
        <v>0</v>
      </c>
    </row>
    <row r="29" spans="1:53" hidden="1">
      <c r="A29" s="32"/>
      <c r="B29" s="61"/>
      <c r="C29" s="33"/>
      <c r="D29" s="34"/>
      <c r="E29" s="35"/>
      <c r="F29" s="36"/>
      <c r="G29" s="73"/>
      <c r="H29" s="72"/>
      <c r="I29" s="74">
        <f>IF(H29=Tablas!$B$5,Tablas!$C$5,VLOOKUP(H29,Tablas!$B$5:$D$40,2,FALSE))</f>
        <v>1</v>
      </c>
      <c r="J29" s="71">
        <f>IF(I29=0,"",VLOOKUP(I29,Tablas!$C$5:$D$40,2,FALSE))</f>
        <v>0</v>
      </c>
      <c r="K29" s="37" t="str">
        <f t="shared" si="3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32"/>
        <v>0</v>
      </c>
      <c r="V29" s="43">
        <f t="shared" si="33"/>
        <v>0</v>
      </c>
      <c r="W29" s="44">
        <f t="shared" si="34"/>
        <v>0</v>
      </c>
      <c r="X29" s="45">
        <f t="shared" si="35"/>
        <v>0</v>
      </c>
      <c r="Y29" s="46" t="s">
        <v>0</v>
      </c>
      <c r="Z29" s="39">
        <v>1</v>
      </c>
      <c r="AA29" s="47">
        <f t="shared" si="36"/>
        <v>0</v>
      </c>
      <c r="AB29" s="39">
        <v>1</v>
      </c>
      <c r="AC29" s="47">
        <f t="shared" si="37"/>
        <v>0</v>
      </c>
      <c r="AD29" s="39">
        <v>1</v>
      </c>
      <c r="AE29" s="47">
        <f t="shared" si="38"/>
        <v>0</v>
      </c>
      <c r="AF29" s="188"/>
      <c r="AG29" s="49">
        <f t="shared" si="16"/>
        <v>0</v>
      </c>
      <c r="AH29" s="50">
        <f t="shared" si="17"/>
        <v>0</v>
      </c>
      <c r="AI29" s="188"/>
      <c r="AJ29" s="49">
        <f t="shared" si="18"/>
        <v>0</v>
      </c>
      <c r="AK29" s="50">
        <f t="shared" si="19"/>
        <v>0</v>
      </c>
      <c r="AL29" s="188"/>
      <c r="AM29" s="49">
        <f t="shared" si="20"/>
        <v>0</v>
      </c>
      <c r="AN29" s="50">
        <f t="shared" si="21"/>
        <v>0</v>
      </c>
      <c r="AO29" s="188"/>
      <c r="AP29" s="49">
        <f t="shared" si="22"/>
        <v>0</v>
      </c>
      <c r="AQ29" s="50">
        <f t="shared" si="23"/>
        <v>0</v>
      </c>
      <c r="AR29" s="188"/>
      <c r="AS29" s="49">
        <f t="shared" si="24"/>
        <v>0</v>
      </c>
      <c r="AT29" s="50">
        <f t="shared" si="25"/>
        <v>0</v>
      </c>
      <c r="AU29" s="188"/>
      <c r="AV29" s="49">
        <f t="shared" si="26"/>
        <v>0</v>
      </c>
      <c r="AW29" s="50">
        <f t="shared" si="27"/>
        <v>0</v>
      </c>
      <c r="AX29" s="188"/>
      <c r="AY29" s="49">
        <f t="shared" si="28"/>
        <v>0</v>
      </c>
      <c r="AZ29" s="50">
        <f t="shared" si="29"/>
        <v>0</v>
      </c>
      <c r="BA29" s="51">
        <f t="shared" si="39"/>
        <v>0</v>
      </c>
    </row>
    <row r="30" spans="1:53" hidden="1">
      <c r="A30" s="32"/>
      <c r="B30" s="61"/>
      <c r="C30" s="33"/>
      <c r="D30" s="34"/>
      <c r="E30" s="35"/>
      <c r="F30" s="36"/>
      <c r="G30" s="73"/>
      <c r="H30" s="72"/>
      <c r="I30" s="74">
        <f>IF(H30=Tablas!$B$5,Tablas!$C$5,VLOOKUP(H30,Tablas!$B$5:$D$40,2,FALSE))</f>
        <v>1</v>
      </c>
      <c r="J30" s="71">
        <f>IF(I30=0,"",VLOOKUP(I30,Tablas!$C$5:$D$40,2,FALSE))</f>
        <v>0</v>
      </c>
      <c r="K30" s="37" t="str">
        <f t="shared" ref="K30:K41" si="40">IF(G30=0,"0",F30/G30)</f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ref="U30:U41" si="41">SUM(+L30+M30+N30+O30+P30+R30+T30)</f>
        <v>0</v>
      </c>
      <c r="V30" s="43">
        <f t="shared" ref="V30:V41" si="42">+U30*4.345</f>
        <v>0</v>
      </c>
      <c r="W30" s="44">
        <f t="shared" ref="W30:W41" si="43">IF(V30="","",$W$4*V30)</f>
        <v>0</v>
      </c>
      <c r="X30" s="45">
        <f t="shared" ref="X30:X41" si="44">ROUND(J30/4.3452380952381,1)</f>
        <v>0</v>
      </c>
      <c r="Y30" s="46" t="s">
        <v>0</v>
      </c>
      <c r="Z30" s="39">
        <v>1</v>
      </c>
      <c r="AA30" s="47">
        <f t="shared" ref="AA30:AA41" si="45">+IF($Y30="M",$U30,IF($Y30="MT",$U30/2,IF(Y30="MN",$U30/2,IF($Y30="MTN",$U30/3,0))))*Z30</f>
        <v>0</v>
      </c>
      <c r="AB30" s="39">
        <v>1</v>
      </c>
      <c r="AC30" s="47">
        <f t="shared" ref="AC30:AC41" si="46">+IF($Y30="T",$U30,IF($Y30="MT",$U30/2,IF($Y30="TN",$U30/2,IF($Y30="MTN",$U30/3,0))))*AB30</f>
        <v>0</v>
      </c>
      <c r="AD30" s="39">
        <v>1</v>
      </c>
      <c r="AE30" s="47">
        <f t="shared" ref="AE30:AE41" si="47">+IF($Y30="N",$U30,IF($Y30="MN",$U30/2,IF($Y30="TN",$U30/2,IF($Y30="MTN",$U30/3,0))))*AD30</f>
        <v>0</v>
      </c>
      <c r="AF30" s="188"/>
      <c r="AG30" s="49">
        <f t="shared" si="16"/>
        <v>0</v>
      </c>
      <c r="AH30" s="50">
        <f t="shared" si="17"/>
        <v>0</v>
      </c>
      <c r="AI30" s="188"/>
      <c r="AJ30" s="49">
        <f t="shared" si="18"/>
        <v>0</v>
      </c>
      <c r="AK30" s="50">
        <f t="shared" si="19"/>
        <v>0</v>
      </c>
      <c r="AL30" s="188"/>
      <c r="AM30" s="49">
        <f t="shared" si="20"/>
        <v>0</v>
      </c>
      <c r="AN30" s="50">
        <f t="shared" si="21"/>
        <v>0</v>
      </c>
      <c r="AO30" s="188"/>
      <c r="AP30" s="49">
        <f t="shared" si="22"/>
        <v>0</v>
      </c>
      <c r="AQ30" s="50">
        <f t="shared" si="23"/>
        <v>0</v>
      </c>
      <c r="AR30" s="188"/>
      <c r="AS30" s="49">
        <f t="shared" si="24"/>
        <v>0</v>
      </c>
      <c r="AT30" s="50">
        <f t="shared" si="25"/>
        <v>0</v>
      </c>
      <c r="AU30" s="188"/>
      <c r="AV30" s="49">
        <f t="shared" si="26"/>
        <v>0</v>
      </c>
      <c r="AW30" s="50">
        <f t="shared" si="27"/>
        <v>0</v>
      </c>
      <c r="AX30" s="188"/>
      <c r="AY30" s="49">
        <f t="shared" si="28"/>
        <v>0</v>
      </c>
      <c r="AZ30" s="50">
        <f t="shared" si="29"/>
        <v>0</v>
      </c>
      <c r="BA30" s="51">
        <f t="shared" ref="BA30:BA41" si="48">+AH30+AK30+AN30+AQ30+AT30+AW30+AZ30</f>
        <v>0</v>
      </c>
    </row>
    <row r="31" spans="1:53" hidden="1">
      <c r="A31" s="32"/>
      <c r="B31" s="61"/>
      <c r="C31" s="33"/>
      <c r="D31" s="34"/>
      <c r="E31" s="35"/>
      <c r="F31" s="36"/>
      <c r="G31" s="73"/>
      <c r="H31" s="72"/>
      <c r="I31" s="74">
        <f>IF(H31=Tablas!$B$5,Tablas!$C$5,VLOOKUP(H31,Tablas!$B$5:$D$40,2,FALSE))</f>
        <v>1</v>
      </c>
      <c r="J31" s="71">
        <f>IF(I31=0,"",VLOOKUP(I31,Tablas!$C$5:$D$40,2,FALSE))</f>
        <v>0</v>
      </c>
      <c r="K31" s="37" t="str">
        <f t="shared" si="40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41"/>
        <v>0</v>
      </c>
      <c r="V31" s="43">
        <f t="shared" si="42"/>
        <v>0</v>
      </c>
      <c r="W31" s="44">
        <f t="shared" si="43"/>
        <v>0</v>
      </c>
      <c r="X31" s="45">
        <f t="shared" si="44"/>
        <v>0</v>
      </c>
      <c r="Y31" s="46" t="s">
        <v>0</v>
      </c>
      <c r="Z31" s="39">
        <v>1</v>
      </c>
      <c r="AA31" s="47">
        <f t="shared" si="45"/>
        <v>0</v>
      </c>
      <c r="AB31" s="39">
        <v>1</v>
      </c>
      <c r="AC31" s="47">
        <f t="shared" si="46"/>
        <v>0</v>
      </c>
      <c r="AD31" s="39">
        <v>1</v>
      </c>
      <c r="AE31" s="47">
        <f t="shared" si="47"/>
        <v>0</v>
      </c>
      <c r="AF31" s="188"/>
      <c r="AG31" s="49">
        <f t="shared" si="16"/>
        <v>0</v>
      </c>
      <c r="AH31" s="50">
        <f t="shared" si="17"/>
        <v>0</v>
      </c>
      <c r="AI31" s="188"/>
      <c r="AJ31" s="49">
        <f t="shared" si="18"/>
        <v>0</v>
      </c>
      <c r="AK31" s="50">
        <f t="shared" si="19"/>
        <v>0</v>
      </c>
      <c r="AL31" s="188"/>
      <c r="AM31" s="49">
        <f t="shared" si="20"/>
        <v>0</v>
      </c>
      <c r="AN31" s="50">
        <f t="shared" si="21"/>
        <v>0</v>
      </c>
      <c r="AO31" s="188"/>
      <c r="AP31" s="49">
        <f t="shared" si="22"/>
        <v>0</v>
      </c>
      <c r="AQ31" s="50">
        <f t="shared" si="23"/>
        <v>0</v>
      </c>
      <c r="AR31" s="188"/>
      <c r="AS31" s="49">
        <f t="shared" si="24"/>
        <v>0</v>
      </c>
      <c r="AT31" s="50">
        <f t="shared" si="25"/>
        <v>0</v>
      </c>
      <c r="AU31" s="188"/>
      <c r="AV31" s="49">
        <f t="shared" si="26"/>
        <v>0</v>
      </c>
      <c r="AW31" s="50">
        <f t="shared" si="27"/>
        <v>0</v>
      </c>
      <c r="AX31" s="188"/>
      <c r="AY31" s="49">
        <f t="shared" si="28"/>
        <v>0</v>
      </c>
      <c r="AZ31" s="50">
        <f t="shared" si="29"/>
        <v>0</v>
      </c>
      <c r="BA31" s="51">
        <f t="shared" si="48"/>
        <v>0</v>
      </c>
    </row>
    <row r="32" spans="1:53" hidden="1">
      <c r="A32" s="32"/>
      <c r="B32" s="61"/>
      <c r="C32" s="33"/>
      <c r="D32" s="34"/>
      <c r="E32" s="35"/>
      <c r="F32" s="36"/>
      <c r="G32" s="73"/>
      <c r="H32" s="72"/>
      <c r="I32" s="74">
        <f>IF(H32=Tablas!$B$5,Tablas!$C$5,VLOOKUP(H32,Tablas!$B$5:$D$40,2,FALSE))</f>
        <v>1</v>
      </c>
      <c r="J32" s="71">
        <f>IF(I32=0,"",VLOOKUP(I32,Tablas!$C$5:$D$40,2,FALSE))</f>
        <v>0</v>
      </c>
      <c r="K32" s="37" t="str">
        <f t="shared" si="40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41"/>
        <v>0</v>
      </c>
      <c r="V32" s="43">
        <f t="shared" si="42"/>
        <v>0</v>
      </c>
      <c r="W32" s="44">
        <f t="shared" si="43"/>
        <v>0</v>
      </c>
      <c r="X32" s="45">
        <f t="shared" si="44"/>
        <v>0</v>
      </c>
      <c r="Y32" s="46" t="s">
        <v>0</v>
      </c>
      <c r="Z32" s="39">
        <v>1</v>
      </c>
      <c r="AA32" s="47">
        <f t="shared" si="45"/>
        <v>0</v>
      </c>
      <c r="AB32" s="39">
        <v>1</v>
      </c>
      <c r="AC32" s="47">
        <f t="shared" si="46"/>
        <v>0</v>
      </c>
      <c r="AD32" s="39">
        <v>1</v>
      </c>
      <c r="AE32" s="47">
        <f t="shared" si="47"/>
        <v>0</v>
      </c>
      <c r="AF32" s="188"/>
      <c r="AG32" s="49">
        <f t="shared" si="16"/>
        <v>0</v>
      </c>
      <c r="AH32" s="50">
        <f t="shared" si="17"/>
        <v>0</v>
      </c>
      <c r="AI32" s="188"/>
      <c r="AJ32" s="49">
        <f t="shared" si="18"/>
        <v>0</v>
      </c>
      <c r="AK32" s="50">
        <f t="shared" si="19"/>
        <v>0</v>
      </c>
      <c r="AL32" s="188"/>
      <c r="AM32" s="49">
        <f t="shared" si="20"/>
        <v>0</v>
      </c>
      <c r="AN32" s="50">
        <f t="shared" si="21"/>
        <v>0</v>
      </c>
      <c r="AO32" s="188"/>
      <c r="AP32" s="49">
        <f t="shared" si="22"/>
        <v>0</v>
      </c>
      <c r="AQ32" s="50">
        <f t="shared" si="23"/>
        <v>0</v>
      </c>
      <c r="AR32" s="188"/>
      <c r="AS32" s="49">
        <f t="shared" si="24"/>
        <v>0</v>
      </c>
      <c r="AT32" s="50">
        <f t="shared" si="25"/>
        <v>0</v>
      </c>
      <c r="AU32" s="188"/>
      <c r="AV32" s="49">
        <f t="shared" si="26"/>
        <v>0</v>
      </c>
      <c r="AW32" s="50">
        <f t="shared" si="27"/>
        <v>0</v>
      </c>
      <c r="AX32" s="188"/>
      <c r="AY32" s="49">
        <f t="shared" si="28"/>
        <v>0</v>
      </c>
      <c r="AZ32" s="50">
        <f t="shared" si="29"/>
        <v>0</v>
      </c>
      <c r="BA32" s="51">
        <f t="shared" si="48"/>
        <v>0</v>
      </c>
    </row>
    <row r="33" spans="1:53" hidden="1">
      <c r="A33" s="32"/>
      <c r="B33" s="61"/>
      <c r="C33" s="33"/>
      <c r="D33" s="34"/>
      <c r="E33" s="35"/>
      <c r="F33" s="36"/>
      <c r="G33" s="73"/>
      <c r="H33" s="72"/>
      <c r="I33" s="74">
        <f>IF(H33=Tablas!$B$5,Tablas!$C$5,VLOOKUP(H33,Tablas!$B$5:$D$40,2,FALSE))</f>
        <v>1</v>
      </c>
      <c r="J33" s="71">
        <f>IF(I33=0,"",VLOOKUP(I33,Tablas!$C$5:$D$40,2,FALSE))</f>
        <v>0</v>
      </c>
      <c r="K33" s="37" t="str">
        <f t="shared" si="40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41"/>
        <v>0</v>
      </c>
      <c r="V33" s="43">
        <f t="shared" si="42"/>
        <v>0</v>
      </c>
      <c r="W33" s="44">
        <f t="shared" si="43"/>
        <v>0</v>
      </c>
      <c r="X33" s="45">
        <f t="shared" si="44"/>
        <v>0</v>
      </c>
      <c r="Y33" s="46" t="s">
        <v>0</v>
      </c>
      <c r="Z33" s="39">
        <v>1</v>
      </c>
      <c r="AA33" s="47">
        <f t="shared" si="45"/>
        <v>0</v>
      </c>
      <c r="AB33" s="39">
        <v>1</v>
      </c>
      <c r="AC33" s="47">
        <f t="shared" si="46"/>
        <v>0</v>
      </c>
      <c r="AD33" s="39">
        <v>1</v>
      </c>
      <c r="AE33" s="47">
        <f t="shared" si="47"/>
        <v>0</v>
      </c>
      <c r="AF33" s="188"/>
      <c r="AG33" s="49">
        <f t="shared" si="16"/>
        <v>0</v>
      </c>
      <c r="AH33" s="50">
        <f t="shared" si="17"/>
        <v>0</v>
      </c>
      <c r="AI33" s="188"/>
      <c r="AJ33" s="49">
        <f t="shared" si="18"/>
        <v>0</v>
      </c>
      <c r="AK33" s="50">
        <f t="shared" si="19"/>
        <v>0</v>
      </c>
      <c r="AL33" s="188"/>
      <c r="AM33" s="49">
        <f t="shared" si="20"/>
        <v>0</v>
      </c>
      <c r="AN33" s="50">
        <f t="shared" si="21"/>
        <v>0</v>
      </c>
      <c r="AO33" s="188"/>
      <c r="AP33" s="49">
        <f t="shared" si="22"/>
        <v>0</v>
      </c>
      <c r="AQ33" s="50">
        <f t="shared" si="23"/>
        <v>0</v>
      </c>
      <c r="AR33" s="188"/>
      <c r="AS33" s="49">
        <f t="shared" si="24"/>
        <v>0</v>
      </c>
      <c r="AT33" s="50">
        <f t="shared" si="25"/>
        <v>0</v>
      </c>
      <c r="AU33" s="188"/>
      <c r="AV33" s="49">
        <f t="shared" si="26"/>
        <v>0</v>
      </c>
      <c r="AW33" s="50">
        <f t="shared" si="27"/>
        <v>0</v>
      </c>
      <c r="AX33" s="188"/>
      <c r="AY33" s="49">
        <f t="shared" si="28"/>
        <v>0</v>
      </c>
      <c r="AZ33" s="50">
        <f t="shared" si="29"/>
        <v>0</v>
      </c>
      <c r="BA33" s="51">
        <f t="shared" si="48"/>
        <v>0</v>
      </c>
    </row>
    <row r="34" spans="1:53" hidden="1">
      <c r="A34" s="32"/>
      <c r="B34" s="61"/>
      <c r="C34" s="33"/>
      <c r="D34" s="34"/>
      <c r="E34" s="35"/>
      <c r="F34" s="36"/>
      <c r="G34" s="73"/>
      <c r="H34" s="72"/>
      <c r="I34" s="74">
        <f>IF(H34=Tablas!$B$5,Tablas!$C$5,VLOOKUP(H34,Tablas!$B$5:$D$40,2,FALSE))</f>
        <v>1</v>
      </c>
      <c r="J34" s="71">
        <f>IF(I34=0,"",VLOOKUP(I34,Tablas!$C$5:$D$40,2,FALSE))</f>
        <v>0</v>
      </c>
      <c r="K34" s="37" t="str">
        <f t="shared" si="40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41"/>
        <v>0</v>
      </c>
      <c r="V34" s="43">
        <f t="shared" si="42"/>
        <v>0</v>
      </c>
      <c r="W34" s="44">
        <f t="shared" si="43"/>
        <v>0</v>
      </c>
      <c r="X34" s="45">
        <f t="shared" si="44"/>
        <v>0</v>
      </c>
      <c r="Y34" s="46" t="s">
        <v>0</v>
      </c>
      <c r="Z34" s="39">
        <v>1</v>
      </c>
      <c r="AA34" s="47">
        <f t="shared" si="45"/>
        <v>0</v>
      </c>
      <c r="AB34" s="39">
        <v>1</v>
      </c>
      <c r="AC34" s="47">
        <f t="shared" si="46"/>
        <v>0</v>
      </c>
      <c r="AD34" s="39">
        <v>1</v>
      </c>
      <c r="AE34" s="47">
        <f t="shared" si="47"/>
        <v>0</v>
      </c>
      <c r="AF34" s="188"/>
      <c r="AG34" s="49">
        <f t="shared" si="16"/>
        <v>0</v>
      </c>
      <c r="AH34" s="50">
        <f t="shared" si="17"/>
        <v>0</v>
      </c>
      <c r="AI34" s="188"/>
      <c r="AJ34" s="49">
        <f t="shared" si="18"/>
        <v>0</v>
      </c>
      <c r="AK34" s="50">
        <f t="shared" si="19"/>
        <v>0</v>
      </c>
      <c r="AL34" s="188"/>
      <c r="AM34" s="49">
        <f t="shared" si="20"/>
        <v>0</v>
      </c>
      <c r="AN34" s="50">
        <f t="shared" si="21"/>
        <v>0</v>
      </c>
      <c r="AO34" s="188"/>
      <c r="AP34" s="49">
        <f t="shared" si="22"/>
        <v>0</v>
      </c>
      <c r="AQ34" s="50">
        <f t="shared" si="23"/>
        <v>0</v>
      </c>
      <c r="AR34" s="188"/>
      <c r="AS34" s="49">
        <f t="shared" si="24"/>
        <v>0</v>
      </c>
      <c r="AT34" s="50">
        <f t="shared" si="25"/>
        <v>0</v>
      </c>
      <c r="AU34" s="188"/>
      <c r="AV34" s="49">
        <f t="shared" si="26"/>
        <v>0</v>
      </c>
      <c r="AW34" s="50">
        <f t="shared" si="27"/>
        <v>0</v>
      </c>
      <c r="AX34" s="188"/>
      <c r="AY34" s="49">
        <f t="shared" si="28"/>
        <v>0</v>
      </c>
      <c r="AZ34" s="50">
        <f t="shared" si="29"/>
        <v>0</v>
      </c>
      <c r="BA34" s="51">
        <f t="shared" si="48"/>
        <v>0</v>
      </c>
    </row>
    <row r="35" spans="1:53" hidden="1">
      <c r="A35" s="32"/>
      <c r="B35" s="61"/>
      <c r="C35" s="33"/>
      <c r="D35" s="34"/>
      <c r="E35" s="35"/>
      <c r="F35" s="36"/>
      <c r="G35" s="73"/>
      <c r="H35" s="72"/>
      <c r="I35" s="74">
        <f>IF(H35=Tablas!$B$5,Tablas!$C$5,VLOOKUP(H35,Tablas!$B$5:$D$40,2,FALSE))</f>
        <v>1</v>
      </c>
      <c r="J35" s="71">
        <f>IF(I35=0,"",VLOOKUP(I35,Tablas!$C$5:$D$40,2,FALSE))</f>
        <v>0</v>
      </c>
      <c r="K35" s="37" t="str">
        <f t="shared" si="40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41"/>
        <v>0</v>
      </c>
      <c r="V35" s="43">
        <f t="shared" si="42"/>
        <v>0</v>
      </c>
      <c r="W35" s="44">
        <f t="shared" si="43"/>
        <v>0</v>
      </c>
      <c r="X35" s="45">
        <f t="shared" si="44"/>
        <v>0</v>
      </c>
      <c r="Y35" s="46" t="s">
        <v>0</v>
      </c>
      <c r="Z35" s="39">
        <v>1</v>
      </c>
      <c r="AA35" s="47">
        <f t="shared" si="45"/>
        <v>0</v>
      </c>
      <c r="AB35" s="39">
        <v>1</v>
      </c>
      <c r="AC35" s="47">
        <f t="shared" si="46"/>
        <v>0</v>
      </c>
      <c r="AD35" s="39">
        <v>1</v>
      </c>
      <c r="AE35" s="47">
        <f t="shared" si="47"/>
        <v>0</v>
      </c>
      <c r="AF35" s="188"/>
      <c r="AG35" s="49">
        <f t="shared" si="16"/>
        <v>0</v>
      </c>
      <c r="AH35" s="50">
        <f t="shared" si="17"/>
        <v>0</v>
      </c>
      <c r="AI35" s="188"/>
      <c r="AJ35" s="49">
        <f t="shared" si="18"/>
        <v>0</v>
      </c>
      <c r="AK35" s="50">
        <f t="shared" si="19"/>
        <v>0</v>
      </c>
      <c r="AL35" s="188"/>
      <c r="AM35" s="49">
        <f t="shared" si="20"/>
        <v>0</v>
      </c>
      <c r="AN35" s="50">
        <f t="shared" si="21"/>
        <v>0</v>
      </c>
      <c r="AO35" s="188"/>
      <c r="AP35" s="49">
        <f t="shared" si="22"/>
        <v>0</v>
      </c>
      <c r="AQ35" s="50">
        <f t="shared" si="23"/>
        <v>0</v>
      </c>
      <c r="AR35" s="188"/>
      <c r="AS35" s="49">
        <f t="shared" si="24"/>
        <v>0</v>
      </c>
      <c r="AT35" s="50">
        <f t="shared" si="25"/>
        <v>0</v>
      </c>
      <c r="AU35" s="188"/>
      <c r="AV35" s="49">
        <f t="shared" si="26"/>
        <v>0</v>
      </c>
      <c r="AW35" s="50">
        <f t="shared" si="27"/>
        <v>0</v>
      </c>
      <c r="AX35" s="188"/>
      <c r="AY35" s="49">
        <f t="shared" si="28"/>
        <v>0</v>
      </c>
      <c r="AZ35" s="50">
        <f t="shared" si="29"/>
        <v>0</v>
      </c>
      <c r="BA35" s="51">
        <f t="shared" si="48"/>
        <v>0</v>
      </c>
    </row>
    <row r="36" spans="1:53" hidden="1">
      <c r="A36" s="32"/>
      <c r="B36" s="61"/>
      <c r="C36" s="33"/>
      <c r="D36" s="34"/>
      <c r="E36" s="35"/>
      <c r="F36" s="36"/>
      <c r="G36" s="73"/>
      <c r="H36" s="72"/>
      <c r="I36" s="74">
        <f>IF(H36=Tablas!$B$5,Tablas!$C$5,VLOOKUP(H36,Tablas!$B$5:$D$40,2,FALSE))</f>
        <v>1</v>
      </c>
      <c r="J36" s="71">
        <f>IF(I36=0,"",VLOOKUP(I36,Tablas!$C$5:$D$40,2,FALSE))</f>
        <v>0</v>
      </c>
      <c r="K36" s="37" t="str">
        <f t="shared" si="40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41"/>
        <v>0</v>
      </c>
      <c r="V36" s="43">
        <f t="shared" si="42"/>
        <v>0</v>
      </c>
      <c r="W36" s="44">
        <f t="shared" si="43"/>
        <v>0</v>
      </c>
      <c r="X36" s="45">
        <f t="shared" si="44"/>
        <v>0</v>
      </c>
      <c r="Y36" s="46" t="s">
        <v>0</v>
      </c>
      <c r="Z36" s="39">
        <v>1</v>
      </c>
      <c r="AA36" s="47">
        <f t="shared" si="45"/>
        <v>0</v>
      </c>
      <c r="AB36" s="39">
        <v>1</v>
      </c>
      <c r="AC36" s="47">
        <f t="shared" si="46"/>
        <v>0</v>
      </c>
      <c r="AD36" s="39">
        <v>1</v>
      </c>
      <c r="AE36" s="47">
        <f t="shared" si="47"/>
        <v>0</v>
      </c>
      <c r="AF36" s="188"/>
      <c r="AG36" s="49">
        <f t="shared" si="16"/>
        <v>0</v>
      </c>
      <c r="AH36" s="50">
        <f t="shared" si="17"/>
        <v>0</v>
      </c>
      <c r="AI36" s="188"/>
      <c r="AJ36" s="49">
        <f t="shared" si="18"/>
        <v>0</v>
      </c>
      <c r="AK36" s="50">
        <f t="shared" si="19"/>
        <v>0</v>
      </c>
      <c r="AL36" s="188"/>
      <c r="AM36" s="49">
        <f t="shared" si="20"/>
        <v>0</v>
      </c>
      <c r="AN36" s="50">
        <f t="shared" si="21"/>
        <v>0</v>
      </c>
      <c r="AO36" s="188"/>
      <c r="AP36" s="49">
        <f t="shared" si="22"/>
        <v>0</v>
      </c>
      <c r="AQ36" s="50">
        <f t="shared" si="23"/>
        <v>0</v>
      </c>
      <c r="AR36" s="188"/>
      <c r="AS36" s="49">
        <f t="shared" si="24"/>
        <v>0</v>
      </c>
      <c r="AT36" s="50">
        <f t="shared" si="25"/>
        <v>0</v>
      </c>
      <c r="AU36" s="188"/>
      <c r="AV36" s="49">
        <f t="shared" si="26"/>
        <v>0</v>
      </c>
      <c r="AW36" s="50">
        <f t="shared" si="27"/>
        <v>0</v>
      </c>
      <c r="AX36" s="188"/>
      <c r="AY36" s="49">
        <f t="shared" si="28"/>
        <v>0</v>
      </c>
      <c r="AZ36" s="50">
        <f t="shared" si="29"/>
        <v>0</v>
      </c>
      <c r="BA36" s="51">
        <f t="shared" si="48"/>
        <v>0</v>
      </c>
    </row>
    <row r="37" spans="1:53" hidden="1">
      <c r="A37" s="32"/>
      <c r="B37" s="61"/>
      <c r="C37" s="33"/>
      <c r="D37" s="34"/>
      <c r="E37" s="35"/>
      <c r="F37" s="36"/>
      <c r="G37" s="73"/>
      <c r="H37" s="72"/>
      <c r="I37" s="74">
        <f>IF(H37=Tablas!$B$5,Tablas!$C$5,VLOOKUP(H37,Tablas!$B$5:$D$40,2,FALSE))</f>
        <v>1</v>
      </c>
      <c r="J37" s="71">
        <f>IF(I37=0,"",VLOOKUP(I37,Tablas!$C$5:$D$40,2,FALSE))</f>
        <v>0</v>
      </c>
      <c r="K37" s="37" t="str">
        <f t="shared" si="40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41"/>
        <v>0</v>
      </c>
      <c r="V37" s="43">
        <f t="shared" si="42"/>
        <v>0</v>
      </c>
      <c r="W37" s="44">
        <f t="shared" si="43"/>
        <v>0</v>
      </c>
      <c r="X37" s="45">
        <f t="shared" si="44"/>
        <v>0</v>
      </c>
      <c r="Y37" s="46" t="s">
        <v>0</v>
      </c>
      <c r="Z37" s="39">
        <v>1</v>
      </c>
      <c r="AA37" s="47">
        <f t="shared" si="45"/>
        <v>0</v>
      </c>
      <c r="AB37" s="39">
        <v>1</v>
      </c>
      <c r="AC37" s="47">
        <f t="shared" si="46"/>
        <v>0</v>
      </c>
      <c r="AD37" s="39">
        <v>1</v>
      </c>
      <c r="AE37" s="47">
        <f t="shared" si="47"/>
        <v>0</v>
      </c>
      <c r="AF37" s="188"/>
      <c r="AG37" s="49">
        <f t="shared" si="16"/>
        <v>0</v>
      </c>
      <c r="AH37" s="50">
        <f t="shared" si="17"/>
        <v>0</v>
      </c>
      <c r="AI37" s="188"/>
      <c r="AJ37" s="49">
        <f t="shared" si="18"/>
        <v>0</v>
      </c>
      <c r="AK37" s="50">
        <f t="shared" si="19"/>
        <v>0</v>
      </c>
      <c r="AL37" s="188"/>
      <c r="AM37" s="49">
        <f t="shared" si="20"/>
        <v>0</v>
      </c>
      <c r="AN37" s="50">
        <f t="shared" si="21"/>
        <v>0</v>
      </c>
      <c r="AO37" s="188"/>
      <c r="AP37" s="49">
        <f t="shared" si="22"/>
        <v>0</v>
      </c>
      <c r="AQ37" s="50">
        <f t="shared" si="23"/>
        <v>0</v>
      </c>
      <c r="AR37" s="188"/>
      <c r="AS37" s="49">
        <f t="shared" si="24"/>
        <v>0</v>
      </c>
      <c r="AT37" s="50">
        <f t="shared" si="25"/>
        <v>0</v>
      </c>
      <c r="AU37" s="188"/>
      <c r="AV37" s="49">
        <f t="shared" si="26"/>
        <v>0</v>
      </c>
      <c r="AW37" s="50">
        <f t="shared" si="27"/>
        <v>0</v>
      </c>
      <c r="AX37" s="188"/>
      <c r="AY37" s="49">
        <f t="shared" si="28"/>
        <v>0</v>
      </c>
      <c r="AZ37" s="50">
        <f t="shared" si="29"/>
        <v>0</v>
      </c>
      <c r="BA37" s="51">
        <f t="shared" si="48"/>
        <v>0</v>
      </c>
    </row>
    <row r="38" spans="1:53" hidden="1">
      <c r="A38" s="32"/>
      <c r="B38" s="61"/>
      <c r="C38" s="33"/>
      <c r="D38" s="34"/>
      <c r="E38" s="35"/>
      <c r="F38" s="36"/>
      <c r="G38" s="73"/>
      <c r="H38" s="72"/>
      <c r="I38" s="74">
        <f>IF(H38=Tablas!$B$5,Tablas!$C$5,VLOOKUP(H38,Tablas!$B$5:$D$40,2,FALSE))</f>
        <v>1</v>
      </c>
      <c r="J38" s="71">
        <f>IF(I38=0,"",VLOOKUP(I38,Tablas!$C$5:$D$40,2,FALSE))</f>
        <v>0</v>
      </c>
      <c r="K38" s="37" t="str">
        <f t="shared" si="40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41"/>
        <v>0</v>
      </c>
      <c r="V38" s="43">
        <f t="shared" si="42"/>
        <v>0</v>
      </c>
      <c r="W38" s="44">
        <f t="shared" si="43"/>
        <v>0</v>
      </c>
      <c r="X38" s="45">
        <f t="shared" si="44"/>
        <v>0</v>
      </c>
      <c r="Y38" s="46" t="s">
        <v>0</v>
      </c>
      <c r="Z38" s="39">
        <v>1</v>
      </c>
      <c r="AA38" s="47">
        <f t="shared" si="45"/>
        <v>0</v>
      </c>
      <c r="AB38" s="39">
        <v>1</v>
      </c>
      <c r="AC38" s="47">
        <f t="shared" si="46"/>
        <v>0</v>
      </c>
      <c r="AD38" s="39">
        <v>1</v>
      </c>
      <c r="AE38" s="47">
        <f t="shared" si="47"/>
        <v>0</v>
      </c>
      <c r="AF38" s="188"/>
      <c r="AG38" s="49">
        <f t="shared" si="16"/>
        <v>0</v>
      </c>
      <c r="AH38" s="50">
        <f t="shared" si="17"/>
        <v>0</v>
      </c>
      <c r="AI38" s="188"/>
      <c r="AJ38" s="49">
        <f t="shared" si="18"/>
        <v>0</v>
      </c>
      <c r="AK38" s="50">
        <f t="shared" si="19"/>
        <v>0</v>
      </c>
      <c r="AL38" s="188"/>
      <c r="AM38" s="49">
        <f t="shared" si="20"/>
        <v>0</v>
      </c>
      <c r="AN38" s="50">
        <f t="shared" si="21"/>
        <v>0</v>
      </c>
      <c r="AO38" s="188"/>
      <c r="AP38" s="49">
        <f t="shared" si="22"/>
        <v>0</v>
      </c>
      <c r="AQ38" s="50">
        <f t="shared" si="23"/>
        <v>0</v>
      </c>
      <c r="AR38" s="188"/>
      <c r="AS38" s="49">
        <f t="shared" si="24"/>
        <v>0</v>
      </c>
      <c r="AT38" s="50">
        <f t="shared" si="25"/>
        <v>0</v>
      </c>
      <c r="AU38" s="188"/>
      <c r="AV38" s="49">
        <f t="shared" si="26"/>
        <v>0</v>
      </c>
      <c r="AW38" s="50">
        <f t="shared" si="27"/>
        <v>0</v>
      </c>
      <c r="AX38" s="188"/>
      <c r="AY38" s="49">
        <f t="shared" si="28"/>
        <v>0</v>
      </c>
      <c r="AZ38" s="50">
        <f t="shared" si="29"/>
        <v>0</v>
      </c>
      <c r="BA38" s="51">
        <f t="shared" si="48"/>
        <v>0</v>
      </c>
    </row>
    <row r="39" spans="1:53" hidden="1">
      <c r="A39" s="32"/>
      <c r="B39" s="61"/>
      <c r="C39" s="33"/>
      <c r="D39" s="34"/>
      <c r="E39" s="35"/>
      <c r="F39" s="36"/>
      <c r="G39" s="73"/>
      <c r="H39" s="72"/>
      <c r="I39" s="74">
        <f>IF(H39=Tablas!$B$5,Tablas!$C$5,VLOOKUP(H39,Tablas!$B$5:$D$40,2,FALSE))</f>
        <v>1</v>
      </c>
      <c r="J39" s="71">
        <f>IF(I39=0,"",VLOOKUP(I39,Tablas!$C$5:$D$40,2,FALSE))</f>
        <v>0</v>
      </c>
      <c r="K39" s="37" t="str">
        <f t="shared" si="40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41"/>
        <v>0</v>
      </c>
      <c r="V39" s="43">
        <f t="shared" si="42"/>
        <v>0</v>
      </c>
      <c r="W39" s="44">
        <f t="shared" si="43"/>
        <v>0</v>
      </c>
      <c r="X39" s="45">
        <f t="shared" si="44"/>
        <v>0</v>
      </c>
      <c r="Y39" s="46" t="s">
        <v>0</v>
      </c>
      <c r="Z39" s="39">
        <v>1</v>
      </c>
      <c r="AA39" s="47">
        <f t="shared" si="45"/>
        <v>0</v>
      </c>
      <c r="AB39" s="39">
        <v>1</v>
      </c>
      <c r="AC39" s="47">
        <f t="shared" si="46"/>
        <v>0</v>
      </c>
      <c r="AD39" s="39">
        <v>1</v>
      </c>
      <c r="AE39" s="47">
        <f t="shared" si="47"/>
        <v>0</v>
      </c>
      <c r="AF39" s="188"/>
      <c r="AG39" s="49">
        <f t="shared" si="16"/>
        <v>0</v>
      </c>
      <c r="AH39" s="50">
        <f t="shared" si="17"/>
        <v>0</v>
      </c>
      <c r="AI39" s="188"/>
      <c r="AJ39" s="49">
        <f t="shared" si="18"/>
        <v>0</v>
      </c>
      <c r="AK39" s="50">
        <f t="shared" si="19"/>
        <v>0</v>
      </c>
      <c r="AL39" s="188"/>
      <c r="AM39" s="49">
        <f t="shared" si="20"/>
        <v>0</v>
      </c>
      <c r="AN39" s="50">
        <f t="shared" si="21"/>
        <v>0</v>
      </c>
      <c r="AO39" s="188"/>
      <c r="AP39" s="49">
        <f t="shared" si="22"/>
        <v>0</v>
      </c>
      <c r="AQ39" s="50">
        <f t="shared" si="23"/>
        <v>0</v>
      </c>
      <c r="AR39" s="188"/>
      <c r="AS39" s="49">
        <f t="shared" si="24"/>
        <v>0</v>
      </c>
      <c r="AT39" s="50">
        <f t="shared" si="25"/>
        <v>0</v>
      </c>
      <c r="AU39" s="188"/>
      <c r="AV39" s="49">
        <f t="shared" si="26"/>
        <v>0</v>
      </c>
      <c r="AW39" s="50">
        <f t="shared" si="27"/>
        <v>0</v>
      </c>
      <c r="AX39" s="188"/>
      <c r="AY39" s="49">
        <f t="shared" si="28"/>
        <v>0</v>
      </c>
      <c r="AZ39" s="50">
        <f t="shared" si="29"/>
        <v>0</v>
      </c>
      <c r="BA39" s="51">
        <f t="shared" si="48"/>
        <v>0</v>
      </c>
    </row>
    <row r="40" spans="1:53" hidden="1">
      <c r="A40" s="32"/>
      <c r="B40" s="61"/>
      <c r="C40" s="33"/>
      <c r="D40" s="34"/>
      <c r="E40" s="35"/>
      <c r="F40" s="36"/>
      <c r="G40" s="73"/>
      <c r="H40" s="72"/>
      <c r="I40" s="74">
        <f>IF(H40=Tablas!$B$5,Tablas!$C$5,VLOOKUP(H40,Tablas!$B$5:$D$40,2,FALSE))</f>
        <v>1</v>
      </c>
      <c r="J40" s="71">
        <f>IF(I40=0,"",VLOOKUP(I40,Tablas!$C$5:$D$40,2,FALSE))</f>
        <v>0</v>
      </c>
      <c r="K40" s="37" t="str">
        <f t="shared" si="40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41"/>
        <v>0</v>
      </c>
      <c r="V40" s="43">
        <f t="shared" si="42"/>
        <v>0</v>
      </c>
      <c r="W40" s="44">
        <f t="shared" si="43"/>
        <v>0</v>
      </c>
      <c r="X40" s="45">
        <f t="shared" si="44"/>
        <v>0</v>
      </c>
      <c r="Y40" s="46" t="s">
        <v>0</v>
      </c>
      <c r="Z40" s="39">
        <v>1</v>
      </c>
      <c r="AA40" s="47">
        <f t="shared" si="45"/>
        <v>0</v>
      </c>
      <c r="AB40" s="39">
        <v>1</v>
      </c>
      <c r="AC40" s="47">
        <f t="shared" si="46"/>
        <v>0</v>
      </c>
      <c r="AD40" s="39">
        <v>1</v>
      </c>
      <c r="AE40" s="47">
        <f t="shared" si="47"/>
        <v>0</v>
      </c>
      <c r="AF40" s="188"/>
      <c r="AG40" s="49">
        <f t="shared" si="16"/>
        <v>0</v>
      </c>
      <c r="AH40" s="50">
        <f t="shared" si="17"/>
        <v>0</v>
      </c>
      <c r="AI40" s="188"/>
      <c r="AJ40" s="49">
        <f t="shared" si="18"/>
        <v>0</v>
      </c>
      <c r="AK40" s="50">
        <f t="shared" si="19"/>
        <v>0</v>
      </c>
      <c r="AL40" s="188"/>
      <c r="AM40" s="49">
        <f t="shared" si="20"/>
        <v>0</v>
      </c>
      <c r="AN40" s="50">
        <f t="shared" si="21"/>
        <v>0</v>
      </c>
      <c r="AO40" s="188"/>
      <c r="AP40" s="49">
        <f t="shared" si="22"/>
        <v>0</v>
      </c>
      <c r="AQ40" s="50">
        <f t="shared" si="23"/>
        <v>0</v>
      </c>
      <c r="AR40" s="188"/>
      <c r="AS40" s="49">
        <f t="shared" si="24"/>
        <v>0</v>
      </c>
      <c r="AT40" s="50">
        <f t="shared" si="25"/>
        <v>0</v>
      </c>
      <c r="AU40" s="188"/>
      <c r="AV40" s="49">
        <f t="shared" si="26"/>
        <v>0</v>
      </c>
      <c r="AW40" s="50">
        <f t="shared" si="27"/>
        <v>0</v>
      </c>
      <c r="AX40" s="188"/>
      <c r="AY40" s="49">
        <f t="shared" si="28"/>
        <v>0</v>
      </c>
      <c r="AZ40" s="50">
        <f t="shared" si="29"/>
        <v>0</v>
      </c>
      <c r="BA40" s="51">
        <f t="shared" si="48"/>
        <v>0</v>
      </c>
    </row>
    <row r="41" spans="1:53" hidden="1">
      <c r="A41" s="32"/>
      <c r="B41" s="61"/>
      <c r="C41" s="33"/>
      <c r="D41" s="34"/>
      <c r="E41" s="35"/>
      <c r="F41" s="36"/>
      <c r="G41" s="73"/>
      <c r="H41" s="72"/>
      <c r="I41" s="74">
        <f>IF(H41=Tablas!$B$5,Tablas!$C$5,VLOOKUP(H41,Tablas!$B$5:$D$40,2,FALSE))</f>
        <v>1</v>
      </c>
      <c r="J41" s="71">
        <f>IF(I41=0,"",VLOOKUP(I41,Tablas!$C$5:$D$40,2,FALSE))</f>
        <v>0</v>
      </c>
      <c r="K41" s="37" t="str">
        <f t="shared" si="40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41"/>
        <v>0</v>
      </c>
      <c r="V41" s="43">
        <f t="shared" si="42"/>
        <v>0</v>
      </c>
      <c r="W41" s="44">
        <f t="shared" si="43"/>
        <v>0</v>
      </c>
      <c r="X41" s="45">
        <f t="shared" si="44"/>
        <v>0</v>
      </c>
      <c r="Y41" s="46" t="s">
        <v>0</v>
      </c>
      <c r="Z41" s="39">
        <v>1</v>
      </c>
      <c r="AA41" s="47">
        <f t="shared" si="45"/>
        <v>0</v>
      </c>
      <c r="AB41" s="39">
        <v>1</v>
      </c>
      <c r="AC41" s="47">
        <f t="shared" si="46"/>
        <v>0</v>
      </c>
      <c r="AD41" s="39">
        <v>1</v>
      </c>
      <c r="AE41" s="47">
        <f t="shared" si="47"/>
        <v>0</v>
      </c>
      <c r="AF41" s="188"/>
      <c r="AG41" s="49">
        <f t="shared" si="16"/>
        <v>0</v>
      </c>
      <c r="AH41" s="50">
        <f t="shared" si="17"/>
        <v>0</v>
      </c>
      <c r="AI41" s="188"/>
      <c r="AJ41" s="49">
        <f t="shared" si="18"/>
        <v>0</v>
      </c>
      <c r="AK41" s="50">
        <f t="shared" si="19"/>
        <v>0</v>
      </c>
      <c r="AL41" s="188"/>
      <c r="AM41" s="49">
        <f t="shared" si="20"/>
        <v>0</v>
      </c>
      <c r="AN41" s="50">
        <f t="shared" si="21"/>
        <v>0</v>
      </c>
      <c r="AO41" s="188"/>
      <c r="AP41" s="49">
        <f t="shared" si="22"/>
        <v>0</v>
      </c>
      <c r="AQ41" s="50">
        <f t="shared" si="23"/>
        <v>0</v>
      </c>
      <c r="AR41" s="188"/>
      <c r="AS41" s="49">
        <f t="shared" si="24"/>
        <v>0</v>
      </c>
      <c r="AT41" s="50">
        <f t="shared" si="25"/>
        <v>0</v>
      </c>
      <c r="AU41" s="188"/>
      <c r="AV41" s="49">
        <f t="shared" si="26"/>
        <v>0</v>
      </c>
      <c r="AW41" s="50">
        <f t="shared" si="27"/>
        <v>0</v>
      </c>
      <c r="AX41" s="188"/>
      <c r="AY41" s="49">
        <f t="shared" si="28"/>
        <v>0</v>
      </c>
      <c r="AZ41" s="50">
        <f t="shared" si="29"/>
        <v>0</v>
      </c>
      <c r="BA41" s="51">
        <f t="shared" si="48"/>
        <v>0</v>
      </c>
    </row>
    <row r="42" spans="1:53" hidden="1">
      <c r="A42" s="32"/>
      <c r="B42" s="61"/>
      <c r="C42" s="33"/>
      <c r="D42" s="34"/>
      <c r="E42" s="35"/>
      <c r="F42" s="36"/>
      <c r="G42" s="73"/>
      <c r="H42" s="72"/>
      <c r="I42" s="74">
        <f>IF(H42=Tablas!$B$5,Tablas!$C$5,VLOOKUP(H42,Tablas!$B$5:$D$40,2,FALSE))</f>
        <v>1</v>
      </c>
      <c r="J42" s="71">
        <f>IF(I42=0,"",VLOOKUP(I42,Tablas!$C$5:$D$40,2,FALSE))</f>
        <v>0</v>
      </c>
      <c r="K42" s="37" t="str">
        <f>IF(G42=0,"0",F42/G42)</f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>SUM(+L42+M42+N42+O42+P42+R42+T42)</f>
        <v>0</v>
      </c>
      <c r="V42" s="43">
        <f>+U42*4.345</f>
        <v>0</v>
      </c>
      <c r="W42" s="44">
        <f>IF(V42="","",$W$4*V42)</f>
        <v>0</v>
      </c>
      <c r="X42" s="45">
        <f>ROUND(J42/4.3452380952381,1)</f>
        <v>0</v>
      </c>
      <c r="Y42" s="46" t="s">
        <v>0</v>
      </c>
      <c r="Z42" s="39">
        <v>1</v>
      </c>
      <c r="AA42" s="47">
        <f>+IF($Y42="M",$U42,IF($Y42="MT",$U42/2,IF(Y42="MN",$U42/2,IF($Y42="MTN",$U42/3,0))))*Z42</f>
        <v>0</v>
      </c>
      <c r="AB42" s="39">
        <v>1</v>
      </c>
      <c r="AC42" s="47">
        <f>+IF($Y42="T",$U42,IF($Y42="MT",$U42/2,IF($Y42="TN",$U42/2,IF($Y42="MTN",$U42/3,0))))*AB42</f>
        <v>0</v>
      </c>
      <c r="AD42" s="39">
        <v>1</v>
      </c>
      <c r="AE42" s="47">
        <f>+IF($Y42="N",$U42,IF($Y42="MN",$U42/2,IF($Y42="TN",$U42/2,IF($Y42="MTN",$U42/3,0))))*AD42</f>
        <v>0</v>
      </c>
      <c r="AF42" s="188"/>
      <c r="AG42" s="49">
        <f t="shared" si="16"/>
        <v>0</v>
      </c>
      <c r="AH42" s="50">
        <f t="shared" si="17"/>
        <v>0</v>
      </c>
      <c r="AI42" s="188"/>
      <c r="AJ42" s="49">
        <f t="shared" si="18"/>
        <v>0</v>
      </c>
      <c r="AK42" s="50">
        <f t="shared" si="19"/>
        <v>0</v>
      </c>
      <c r="AL42" s="188"/>
      <c r="AM42" s="49">
        <f t="shared" si="20"/>
        <v>0</v>
      </c>
      <c r="AN42" s="50">
        <f t="shared" si="21"/>
        <v>0</v>
      </c>
      <c r="AO42" s="188"/>
      <c r="AP42" s="49">
        <f t="shared" si="22"/>
        <v>0</v>
      </c>
      <c r="AQ42" s="50">
        <f t="shared" si="23"/>
        <v>0</v>
      </c>
      <c r="AR42" s="188"/>
      <c r="AS42" s="49">
        <f t="shared" si="24"/>
        <v>0</v>
      </c>
      <c r="AT42" s="50">
        <f t="shared" si="25"/>
        <v>0</v>
      </c>
      <c r="AU42" s="188"/>
      <c r="AV42" s="49">
        <f t="shared" si="26"/>
        <v>0</v>
      </c>
      <c r="AW42" s="50">
        <f t="shared" si="27"/>
        <v>0</v>
      </c>
      <c r="AX42" s="188"/>
      <c r="AY42" s="49">
        <f t="shared" si="28"/>
        <v>0</v>
      </c>
      <c r="AZ42" s="50">
        <f t="shared" si="29"/>
        <v>0</v>
      </c>
      <c r="BA42" s="51">
        <f>+AH42+AK42+AN42+AQ42+AT42+AW42+AZ42</f>
        <v>0</v>
      </c>
    </row>
    <row r="43" spans="1:53" hidden="1">
      <c r="A43" s="32"/>
      <c r="B43" s="61"/>
      <c r="C43" s="33"/>
      <c r="D43" s="34"/>
      <c r="E43" s="35"/>
      <c r="F43" s="36"/>
      <c r="G43" s="73"/>
      <c r="H43" s="72"/>
      <c r="I43" s="74">
        <f>IF(H43=Tablas!$B$5,Tablas!$C$5,VLOOKUP(H43,Tablas!$B$5:$D$40,2,FALSE))</f>
        <v>1</v>
      </c>
      <c r="J43" s="71">
        <f>IF(I43=0,"",VLOOKUP(I43,Tablas!$C$5:$D$40,2,FALSE))</f>
        <v>0</v>
      </c>
      <c r="K43" s="37" t="str">
        <f>IF(G43=0,"0",F43/G43)</f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>SUM(+L43+M43+N43+O43+P43+R43+T43)</f>
        <v>0</v>
      </c>
      <c r="V43" s="43">
        <f>+U43*4.345</f>
        <v>0</v>
      </c>
      <c r="W43" s="44">
        <f>IF(V43="","",$W$4*V43)</f>
        <v>0</v>
      </c>
      <c r="X43" s="45">
        <f>ROUND(J43/4.3452380952381,1)</f>
        <v>0</v>
      </c>
      <c r="Y43" s="46" t="s">
        <v>0</v>
      </c>
      <c r="Z43" s="39">
        <v>1</v>
      </c>
      <c r="AA43" s="47">
        <f>+IF($Y43="M",$U43,IF($Y43="MT",$U43/2,IF(Y43="MN",$U43/2,IF($Y43="MTN",$U43/3,0))))*Z43</f>
        <v>0</v>
      </c>
      <c r="AB43" s="39">
        <v>1</v>
      </c>
      <c r="AC43" s="47">
        <f>+IF($Y43="T",$U43,IF($Y43="MT",$U43/2,IF($Y43="TN",$U43/2,IF($Y43="MTN",$U43/3,0))))*AB43</f>
        <v>0</v>
      </c>
      <c r="AD43" s="39">
        <v>1</v>
      </c>
      <c r="AE43" s="47">
        <f>+IF($Y43="N",$U43,IF($Y43="MN",$U43/2,IF($Y43="TN",$U43/2,IF($Y43="MTN",$U43/3,0))))*AD43</f>
        <v>0</v>
      </c>
      <c r="AF43" s="188"/>
      <c r="AG43" s="49">
        <f t="shared" si="16"/>
        <v>0</v>
      </c>
      <c r="AH43" s="50">
        <f t="shared" si="17"/>
        <v>0</v>
      </c>
      <c r="AI43" s="188"/>
      <c r="AJ43" s="49">
        <f t="shared" si="18"/>
        <v>0</v>
      </c>
      <c r="AK43" s="50">
        <f t="shared" si="19"/>
        <v>0</v>
      </c>
      <c r="AL43" s="188"/>
      <c r="AM43" s="49">
        <f t="shared" si="20"/>
        <v>0</v>
      </c>
      <c r="AN43" s="50">
        <f t="shared" si="21"/>
        <v>0</v>
      </c>
      <c r="AO43" s="188"/>
      <c r="AP43" s="49">
        <f t="shared" si="22"/>
        <v>0</v>
      </c>
      <c r="AQ43" s="50">
        <f t="shared" si="23"/>
        <v>0</v>
      </c>
      <c r="AR43" s="188"/>
      <c r="AS43" s="49">
        <f t="shared" si="24"/>
        <v>0</v>
      </c>
      <c r="AT43" s="50">
        <f t="shared" si="25"/>
        <v>0</v>
      </c>
      <c r="AU43" s="188"/>
      <c r="AV43" s="49">
        <f t="shared" si="26"/>
        <v>0</v>
      </c>
      <c r="AW43" s="50">
        <f t="shared" si="27"/>
        <v>0</v>
      </c>
      <c r="AX43" s="188"/>
      <c r="AY43" s="49">
        <f t="shared" si="28"/>
        <v>0</v>
      </c>
      <c r="AZ43" s="50">
        <f t="shared" si="29"/>
        <v>0</v>
      </c>
      <c r="BA43" s="51">
        <f>+AH43+AK43+AN43+AQ43+AT43+AW43+AZ43</f>
        <v>0</v>
      </c>
    </row>
    <row r="44" spans="1:53" hidden="1">
      <c r="A44" s="32"/>
      <c r="B44" s="61"/>
      <c r="C44" s="33"/>
      <c r="D44" s="34"/>
      <c r="E44" s="35"/>
      <c r="F44" s="36"/>
      <c r="G44" s="73"/>
      <c r="H44" s="72"/>
      <c r="I44" s="74">
        <f>IF(H44=Tablas!$B$5,Tablas!$C$5,VLOOKUP(H44,Tablas!$B$5:$D$40,2,FALSE))</f>
        <v>1</v>
      </c>
      <c r="J44" s="71">
        <f>IF(I44=0,"",VLOOKUP(I44,Tablas!$C$5:$D$40,2,FALSE))</f>
        <v>0</v>
      </c>
      <c r="K44" s="37" t="str">
        <f>IF(G44=0,"0",F44/G44)</f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>SUM(+L44+M44+N44+O44+P44+R44+T44)</f>
        <v>0</v>
      </c>
      <c r="V44" s="43">
        <f>+U44*4.345</f>
        <v>0</v>
      </c>
      <c r="W44" s="44">
        <f>IF(V44="","",$W$4*V44)</f>
        <v>0</v>
      </c>
      <c r="X44" s="45">
        <f>ROUND(J44/4.3452380952381,1)</f>
        <v>0</v>
      </c>
      <c r="Y44" s="46" t="s">
        <v>0</v>
      </c>
      <c r="Z44" s="39">
        <v>1</v>
      </c>
      <c r="AA44" s="47">
        <f>+IF($Y44="M",$U44,IF($Y44="MT",$U44/2,IF(Y44="MN",$U44/2,IF($Y44="MTN",$U44/3,0))))*Z44</f>
        <v>0</v>
      </c>
      <c r="AB44" s="39">
        <v>1</v>
      </c>
      <c r="AC44" s="47">
        <f>+IF($Y44="T",$U44,IF($Y44="MT",$U44/2,IF($Y44="TN",$U44/2,IF($Y44="MTN",$U44/3,0))))*AB44</f>
        <v>0</v>
      </c>
      <c r="AD44" s="39">
        <v>1</v>
      </c>
      <c r="AE44" s="47">
        <f>+IF($Y44="N",$U44,IF($Y44="MN",$U44/2,IF($Y44="TN",$U44/2,IF($Y44="MTN",$U44/3,0))))*AD44</f>
        <v>0</v>
      </c>
      <c r="AF44" s="188"/>
      <c r="AG44" s="49">
        <f t="shared" si="16"/>
        <v>0</v>
      </c>
      <c r="AH44" s="50">
        <f t="shared" si="17"/>
        <v>0</v>
      </c>
      <c r="AI44" s="188"/>
      <c r="AJ44" s="49">
        <f t="shared" si="18"/>
        <v>0</v>
      </c>
      <c r="AK44" s="50">
        <f t="shared" si="19"/>
        <v>0</v>
      </c>
      <c r="AL44" s="188"/>
      <c r="AM44" s="49">
        <f t="shared" si="20"/>
        <v>0</v>
      </c>
      <c r="AN44" s="50">
        <f t="shared" si="21"/>
        <v>0</v>
      </c>
      <c r="AO44" s="188"/>
      <c r="AP44" s="49">
        <f t="shared" si="22"/>
        <v>0</v>
      </c>
      <c r="AQ44" s="50">
        <f t="shared" si="23"/>
        <v>0</v>
      </c>
      <c r="AR44" s="188"/>
      <c r="AS44" s="49">
        <f t="shared" si="24"/>
        <v>0</v>
      </c>
      <c r="AT44" s="50">
        <f t="shared" si="25"/>
        <v>0</v>
      </c>
      <c r="AU44" s="188"/>
      <c r="AV44" s="49">
        <f t="shared" si="26"/>
        <v>0</v>
      </c>
      <c r="AW44" s="50">
        <f t="shared" si="27"/>
        <v>0</v>
      </c>
      <c r="AX44" s="188"/>
      <c r="AY44" s="49">
        <f t="shared" si="28"/>
        <v>0</v>
      </c>
      <c r="AZ44" s="50">
        <f t="shared" si="29"/>
        <v>0</v>
      </c>
      <c r="BA44" s="51">
        <f>+AH44+AK44+AN44+AQ44+AT44+AW44+AZ44</f>
        <v>0</v>
      </c>
    </row>
    <row r="45" spans="1:53" hidden="1">
      <c r="A45" s="32"/>
      <c r="B45" s="61"/>
      <c r="C45" s="33"/>
      <c r="D45" s="34"/>
      <c r="E45" s="35"/>
      <c r="F45" s="36"/>
      <c r="G45" s="73"/>
      <c r="H45" s="72"/>
      <c r="I45" s="74">
        <f>IF(H45=Tablas!$B$5,Tablas!$C$5,VLOOKUP(H45,Tablas!$B$5:$D$40,2,FALSE))</f>
        <v>1</v>
      </c>
      <c r="J45" s="71">
        <f>IF(I45=0,"",VLOOKUP(I45,Tablas!$C$5:$D$40,2,FALSE))</f>
        <v>0</v>
      </c>
      <c r="K45" s="37" t="str">
        <f>IF(G45=0,"0",F45/G45)</f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>SUM(+L45+M45+N45+O45+P45+R45+T45)</f>
        <v>0</v>
      </c>
      <c r="V45" s="43">
        <f>+U45*4.345</f>
        <v>0</v>
      </c>
      <c r="W45" s="44">
        <f>IF(V45="","",$W$4*V45)</f>
        <v>0</v>
      </c>
      <c r="X45" s="45">
        <f>ROUND(J45/4.3452380952381,1)</f>
        <v>0</v>
      </c>
      <c r="Y45" s="46" t="s">
        <v>0</v>
      </c>
      <c r="Z45" s="39">
        <v>1</v>
      </c>
      <c r="AA45" s="47">
        <f>+IF($Y45="M",$U45,IF($Y45="MT",$U45/2,IF(Y45="MN",$U45/2,IF($Y45="MTN",$U45/3,0))))*Z45</f>
        <v>0</v>
      </c>
      <c r="AB45" s="39">
        <v>1</v>
      </c>
      <c r="AC45" s="47">
        <f>+IF($Y45="T",$U45,IF($Y45="MT",$U45/2,IF($Y45="TN",$U45/2,IF($Y45="MTN",$U45/3,0))))*AB45</f>
        <v>0</v>
      </c>
      <c r="AD45" s="39">
        <v>1</v>
      </c>
      <c r="AE45" s="47">
        <f>+IF($Y45="N",$U45,IF($Y45="MN",$U45/2,IF($Y45="TN",$U45/2,IF($Y45="MTN",$U45/3,0))))*AD45</f>
        <v>0</v>
      </c>
      <c r="AF45" s="188"/>
      <c r="AG45" s="49">
        <f t="shared" si="16"/>
        <v>0</v>
      </c>
      <c r="AH45" s="50">
        <f t="shared" si="17"/>
        <v>0</v>
      </c>
      <c r="AI45" s="188"/>
      <c r="AJ45" s="49">
        <f t="shared" si="18"/>
        <v>0</v>
      </c>
      <c r="AK45" s="50">
        <f t="shared" si="19"/>
        <v>0</v>
      </c>
      <c r="AL45" s="188"/>
      <c r="AM45" s="49">
        <f t="shared" si="20"/>
        <v>0</v>
      </c>
      <c r="AN45" s="50">
        <f t="shared" si="21"/>
        <v>0</v>
      </c>
      <c r="AO45" s="188"/>
      <c r="AP45" s="49">
        <f t="shared" si="22"/>
        <v>0</v>
      </c>
      <c r="AQ45" s="50">
        <f t="shared" si="23"/>
        <v>0</v>
      </c>
      <c r="AR45" s="188"/>
      <c r="AS45" s="49">
        <f t="shared" si="24"/>
        <v>0</v>
      </c>
      <c r="AT45" s="50">
        <f t="shared" si="25"/>
        <v>0</v>
      </c>
      <c r="AU45" s="188"/>
      <c r="AV45" s="49">
        <f t="shared" si="26"/>
        <v>0</v>
      </c>
      <c r="AW45" s="50">
        <f t="shared" si="27"/>
        <v>0</v>
      </c>
      <c r="AX45" s="188"/>
      <c r="AY45" s="49">
        <f t="shared" si="28"/>
        <v>0</v>
      </c>
      <c r="AZ45" s="50">
        <f t="shared" si="29"/>
        <v>0</v>
      </c>
      <c r="BA45" s="51">
        <f>+AH45+AK45+AN45+AQ45+AT45+AW45+AZ45</f>
        <v>0</v>
      </c>
    </row>
    <row r="46" spans="1:53" hidden="1">
      <c r="A46" s="32"/>
      <c r="B46" s="61"/>
      <c r="C46" s="33"/>
      <c r="D46" s="34"/>
      <c r="E46" s="35"/>
      <c r="F46" s="36"/>
      <c r="G46" s="73"/>
      <c r="H46" s="72"/>
      <c r="I46" s="74">
        <f>IF(H46=Tablas!$B$5,Tablas!$C$5,VLOOKUP(H46,Tablas!$B$5:$D$40,2,FALSE))</f>
        <v>1</v>
      </c>
      <c r="J46" s="71">
        <f>IF(I46=0,"",VLOOKUP(I46,Tablas!$C$5:$D$40,2,FALSE))</f>
        <v>0</v>
      </c>
      <c r="K46" s="37" t="str">
        <f>IF(G46=0,"0",F46/G46)</f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>SUM(+L46+M46+N46+O46+P46+R46+T46)</f>
        <v>0</v>
      </c>
      <c r="V46" s="43">
        <f>+U46*4.345</f>
        <v>0</v>
      </c>
      <c r="W46" s="44">
        <f>IF(V46="","",$W$4*V46)</f>
        <v>0</v>
      </c>
      <c r="X46" s="45">
        <f>ROUND(J46/4.3452380952381,1)</f>
        <v>0</v>
      </c>
      <c r="Y46" s="46" t="s">
        <v>0</v>
      </c>
      <c r="Z46" s="39">
        <v>1</v>
      </c>
      <c r="AA46" s="47">
        <f>+IF($Y46="M",$U46,IF($Y46="MT",$U46/2,IF(Y46="MN",$U46/2,IF($Y46="MTN",$U46/3,0))))*Z46</f>
        <v>0</v>
      </c>
      <c r="AB46" s="39">
        <v>1</v>
      </c>
      <c r="AC46" s="47">
        <f>+IF($Y46="T",$U46,IF($Y46="MT",$U46/2,IF($Y46="TN",$U46/2,IF($Y46="MTN",$U46/3,0))))*AB46</f>
        <v>0</v>
      </c>
      <c r="AD46" s="39">
        <v>1</v>
      </c>
      <c r="AE46" s="47">
        <f>+IF($Y46="N",$U46,IF($Y46="MN",$U46/2,IF($Y46="TN",$U46/2,IF($Y46="MTN",$U46/3,0))))*AD46</f>
        <v>0</v>
      </c>
      <c r="AF46" s="188"/>
      <c r="AG46" s="49">
        <f t="shared" si="16"/>
        <v>0</v>
      </c>
      <c r="AH46" s="50">
        <f t="shared" si="17"/>
        <v>0</v>
      </c>
      <c r="AI46" s="188"/>
      <c r="AJ46" s="49">
        <f t="shared" si="18"/>
        <v>0</v>
      </c>
      <c r="AK46" s="50">
        <f t="shared" si="19"/>
        <v>0</v>
      </c>
      <c r="AL46" s="188"/>
      <c r="AM46" s="49">
        <f t="shared" si="20"/>
        <v>0</v>
      </c>
      <c r="AN46" s="50">
        <f t="shared" si="21"/>
        <v>0</v>
      </c>
      <c r="AO46" s="188"/>
      <c r="AP46" s="49">
        <f t="shared" si="22"/>
        <v>0</v>
      </c>
      <c r="AQ46" s="50">
        <f t="shared" si="23"/>
        <v>0</v>
      </c>
      <c r="AR46" s="188"/>
      <c r="AS46" s="49">
        <f t="shared" si="24"/>
        <v>0</v>
      </c>
      <c r="AT46" s="50">
        <f t="shared" si="25"/>
        <v>0</v>
      </c>
      <c r="AU46" s="188"/>
      <c r="AV46" s="49">
        <f t="shared" si="26"/>
        <v>0</v>
      </c>
      <c r="AW46" s="50">
        <f t="shared" si="27"/>
        <v>0</v>
      </c>
      <c r="AX46" s="188"/>
      <c r="AY46" s="49">
        <f t="shared" si="28"/>
        <v>0</v>
      </c>
      <c r="AZ46" s="50">
        <f t="shared" si="29"/>
        <v>0</v>
      </c>
      <c r="BA46" s="51">
        <f>+AH46+AK46+AN46+AQ46+AT46+AW46+AZ46</f>
        <v>0</v>
      </c>
    </row>
    <row r="47" spans="1:53" hidden="1">
      <c r="A47" s="32"/>
      <c r="B47" s="61"/>
      <c r="C47" s="33"/>
      <c r="D47" s="34"/>
      <c r="E47" s="35"/>
      <c r="F47" s="36"/>
      <c r="G47" s="73"/>
      <c r="H47" s="72"/>
      <c r="I47" s="74">
        <f>IF(H47=Tablas!$B$5,Tablas!$C$5,VLOOKUP(H47,Tablas!$B$5:$D$40,2,FALSE))</f>
        <v>1</v>
      </c>
      <c r="J47" s="71">
        <f>IF(I47=0,"",VLOOKUP(I47,Tablas!$C$5:$D$40,2,FALSE))</f>
        <v>0</v>
      </c>
      <c r="K47" s="37" t="str">
        <f t="shared" ref="K47:K48" si="49">IF(G47=0,"0",F47/G47)</f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ref="U47:U48" si="50">SUM(+L47+M47+N47+O47+P47+R47+T47)</f>
        <v>0</v>
      </c>
      <c r="V47" s="43">
        <f t="shared" ref="V47:V48" si="51">+U47*4.345</f>
        <v>0</v>
      </c>
      <c r="W47" s="44">
        <f t="shared" ref="W47:W48" si="52">IF(V47="","",$W$4*V47)</f>
        <v>0</v>
      </c>
      <c r="X47" s="45">
        <f t="shared" ref="X47:X48" si="53">ROUND(J47/4.3452380952381,1)</f>
        <v>0</v>
      </c>
      <c r="Y47" s="46" t="s">
        <v>0</v>
      </c>
      <c r="Z47" s="39">
        <v>1</v>
      </c>
      <c r="AA47" s="47">
        <f t="shared" ref="AA47:AA48" si="54">+IF($Y47="M",$U47,IF($Y47="MT",$U47/2,IF(Y47="MN",$U47/2,IF($Y47="MTN",$U47/3,0))))*Z47</f>
        <v>0</v>
      </c>
      <c r="AB47" s="39">
        <v>1</v>
      </c>
      <c r="AC47" s="47">
        <f t="shared" ref="AC47:AC48" si="55">+IF($Y47="T",$U47,IF($Y47="MT",$U47/2,IF($Y47="TN",$U47/2,IF($Y47="MTN",$U47/3,0))))*AB47</f>
        <v>0</v>
      </c>
      <c r="AD47" s="39">
        <v>1</v>
      </c>
      <c r="AE47" s="47">
        <f t="shared" ref="AE47:AE48" si="56">+IF($Y47="N",$U47,IF($Y47="MN",$U47/2,IF($Y47="TN",$U47/2,IF($Y47="MTN",$U47/3,0))))*AD47</f>
        <v>0</v>
      </c>
      <c r="AF47" s="188"/>
      <c r="AG47" s="49">
        <f t="shared" si="16"/>
        <v>0</v>
      </c>
      <c r="AH47" s="50">
        <f t="shared" si="17"/>
        <v>0</v>
      </c>
      <c r="AI47" s="188"/>
      <c r="AJ47" s="49">
        <f t="shared" si="18"/>
        <v>0</v>
      </c>
      <c r="AK47" s="50">
        <f t="shared" si="19"/>
        <v>0</v>
      </c>
      <c r="AL47" s="188"/>
      <c r="AM47" s="49">
        <f t="shared" si="20"/>
        <v>0</v>
      </c>
      <c r="AN47" s="50">
        <f t="shared" si="21"/>
        <v>0</v>
      </c>
      <c r="AO47" s="188"/>
      <c r="AP47" s="49">
        <f t="shared" si="22"/>
        <v>0</v>
      </c>
      <c r="AQ47" s="50">
        <f t="shared" si="23"/>
        <v>0</v>
      </c>
      <c r="AR47" s="188"/>
      <c r="AS47" s="49">
        <f t="shared" si="24"/>
        <v>0</v>
      </c>
      <c r="AT47" s="50">
        <f t="shared" si="25"/>
        <v>0</v>
      </c>
      <c r="AU47" s="188"/>
      <c r="AV47" s="49">
        <f t="shared" si="26"/>
        <v>0</v>
      </c>
      <c r="AW47" s="50">
        <f t="shared" si="27"/>
        <v>0</v>
      </c>
      <c r="AX47" s="188"/>
      <c r="AY47" s="49">
        <f t="shared" si="28"/>
        <v>0</v>
      </c>
      <c r="AZ47" s="50">
        <f t="shared" si="29"/>
        <v>0</v>
      </c>
      <c r="BA47" s="51">
        <f t="shared" ref="BA47:BA48" si="57">+AH47+AK47+AN47+AQ47+AT47+AW47+AZ47</f>
        <v>0</v>
      </c>
    </row>
    <row r="48" spans="1:53" hidden="1">
      <c r="A48" s="32"/>
      <c r="B48" s="61"/>
      <c r="C48" s="33"/>
      <c r="D48" s="34"/>
      <c r="E48" s="35"/>
      <c r="F48" s="36"/>
      <c r="G48" s="73"/>
      <c r="H48" s="72"/>
      <c r="I48" s="74">
        <f>IF(H48=Tablas!$B$5,Tablas!$C$5,VLOOKUP(H48,Tablas!$B$5:$D$40,2,FALSE))</f>
        <v>1</v>
      </c>
      <c r="J48" s="71">
        <f>IF(I48=0,"",VLOOKUP(I48,Tablas!$C$5:$D$40,2,FALSE))</f>
        <v>0</v>
      </c>
      <c r="K48" s="37" t="str">
        <f t="shared" si="49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50"/>
        <v>0</v>
      </c>
      <c r="V48" s="43">
        <f t="shared" si="51"/>
        <v>0</v>
      </c>
      <c r="W48" s="44">
        <f t="shared" si="52"/>
        <v>0</v>
      </c>
      <c r="X48" s="45">
        <f t="shared" si="53"/>
        <v>0</v>
      </c>
      <c r="Y48" s="46" t="s">
        <v>0</v>
      </c>
      <c r="Z48" s="39">
        <v>1</v>
      </c>
      <c r="AA48" s="47">
        <f t="shared" si="54"/>
        <v>0</v>
      </c>
      <c r="AB48" s="39">
        <v>1</v>
      </c>
      <c r="AC48" s="47">
        <f t="shared" si="55"/>
        <v>0</v>
      </c>
      <c r="AD48" s="39">
        <v>1</v>
      </c>
      <c r="AE48" s="47">
        <f t="shared" si="56"/>
        <v>0</v>
      </c>
      <c r="AF48" s="188"/>
      <c r="AG48" s="49">
        <f t="shared" si="16"/>
        <v>0</v>
      </c>
      <c r="AH48" s="50">
        <f t="shared" si="17"/>
        <v>0</v>
      </c>
      <c r="AI48" s="188"/>
      <c r="AJ48" s="49">
        <f t="shared" si="18"/>
        <v>0</v>
      </c>
      <c r="AK48" s="50">
        <f t="shared" si="19"/>
        <v>0</v>
      </c>
      <c r="AL48" s="188"/>
      <c r="AM48" s="49">
        <f t="shared" si="20"/>
        <v>0</v>
      </c>
      <c r="AN48" s="50">
        <f t="shared" si="21"/>
        <v>0</v>
      </c>
      <c r="AO48" s="188"/>
      <c r="AP48" s="49">
        <f t="shared" si="22"/>
        <v>0</v>
      </c>
      <c r="AQ48" s="50">
        <f t="shared" si="23"/>
        <v>0</v>
      </c>
      <c r="AR48" s="188"/>
      <c r="AS48" s="49">
        <f t="shared" si="24"/>
        <v>0</v>
      </c>
      <c r="AT48" s="50">
        <f t="shared" si="25"/>
        <v>0</v>
      </c>
      <c r="AU48" s="188"/>
      <c r="AV48" s="49">
        <f t="shared" si="26"/>
        <v>0</v>
      </c>
      <c r="AW48" s="50">
        <f t="shared" si="27"/>
        <v>0</v>
      </c>
      <c r="AX48" s="188"/>
      <c r="AY48" s="49">
        <f t="shared" si="28"/>
        <v>0</v>
      </c>
      <c r="AZ48" s="50">
        <f t="shared" si="29"/>
        <v>0</v>
      </c>
      <c r="BA48" s="51">
        <f t="shared" si="57"/>
        <v>0</v>
      </c>
    </row>
    <row r="49" spans="1:53" hidden="1">
      <c r="A49" s="32"/>
      <c r="B49" s="61"/>
      <c r="C49" s="33"/>
      <c r="D49" s="34"/>
      <c r="E49" s="35"/>
      <c r="F49" s="36"/>
      <c r="G49" s="73"/>
      <c r="H49" s="72"/>
      <c r="I49" s="74">
        <f>IF(H49=Tablas!$B$5,Tablas!$C$5,VLOOKUP(H49,Tablas!$B$5:$D$40,2,FALSE))</f>
        <v>1</v>
      </c>
      <c r="J49" s="71">
        <f>IF(I49=0,"",VLOOKUP(I49,Tablas!$C$5:$D$40,2,FALSE))</f>
        <v>0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44">
        <f t="shared" si="11"/>
        <v>0</v>
      </c>
      <c r="X49" s="45">
        <f t="shared" si="12"/>
        <v>0</v>
      </c>
      <c r="Y49" s="46" t="s">
        <v>0</v>
      </c>
      <c r="Z49" s="39">
        <v>1</v>
      </c>
      <c r="AA49" s="47">
        <f t="shared" si="13"/>
        <v>0</v>
      </c>
      <c r="AB49" s="39">
        <v>1</v>
      </c>
      <c r="AC49" s="47">
        <f t="shared" si="14"/>
        <v>0</v>
      </c>
      <c r="AD49" s="39">
        <v>1</v>
      </c>
      <c r="AE49" s="47">
        <f t="shared" si="15"/>
        <v>0</v>
      </c>
      <c r="AF49" s="188"/>
      <c r="AG49" s="49">
        <f t="shared" si="16"/>
        <v>0</v>
      </c>
      <c r="AH49" s="50">
        <f t="shared" si="17"/>
        <v>0</v>
      </c>
      <c r="AI49" s="188"/>
      <c r="AJ49" s="49">
        <f t="shared" si="18"/>
        <v>0</v>
      </c>
      <c r="AK49" s="50">
        <f t="shared" si="19"/>
        <v>0</v>
      </c>
      <c r="AL49" s="188"/>
      <c r="AM49" s="49">
        <f t="shared" si="20"/>
        <v>0</v>
      </c>
      <c r="AN49" s="50">
        <f t="shared" si="21"/>
        <v>0</v>
      </c>
      <c r="AO49" s="188"/>
      <c r="AP49" s="49">
        <f t="shared" si="22"/>
        <v>0</v>
      </c>
      <c r="AQ49" s="50">
        <f t="shared" si="23"/>
        <v>0</v>
      </c>
      <c r="AR49" s="188"/>
      <c r="AS49" s="49">
        <f t="shared" si="24"/>
        <v>0</v>
      </c>
      <c r="AT49" s="50">
        <f t="shared" si="25"/>
        <v>0</v>
      </c>
      <c r="AU49" s="188"/>
      <c r="AV49" s="49">
        <f t="shared" si="26"/>
        <v>0</v>
      </c>
      <c r="AW49" s="50">
        <f t="shared" si="27"/>
        <v>0</v>
      </c>
      <c r="AX49" s="188"/>
      <c r="AY49" s="49">
        <f t="shared" si="28"/>
        <v>0</v>
      </c>
      <c r="AZ49" s="50">
        <f t="shared" si="29"/>
        <v>0</v>
      </c>
      <c r="BA49" s="51">
        <f t="shared" si="30"/>
        <v>0</v>
      </c>
    </row>
    <row r="50" spans="1:53" hidden="1">
      <c r="A50" s="32"/>
      <c r="B50" s="61"/>
      <c r="C50" s="33"/>
      <c r="D50" s="34"/>
      <c r="E50" s="35"/>
      <c r="F50" s="36"/>
      <c r="G50" s="73"/>
      <c r="H50" s="72"/>
      <c r="I50" s="74">
        <f>IF(H50=Tablas!$B$5,Tablas!$C$5,VLOOKUP(H50,Tablas!$B$5:$D$40,2,FALSE))</f>
        <v>1</v>
      </c>
      <c r="J50" s="71">
        <f>IF(I50=0,"",VLOOKUP(I50,Tablas!$C$5:$D$40,2,FALSE))</f>
        <v>0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44">
        <f t="shared" si="11"/>
        <v>0</v>
      </c>
      <c r="X50" s="45">
        <f t="shared" si="12"/>
        <v>0</v>
      </c>
      <c r="Y50" s="46" t="s">
        <v>0</v>
      </c>
      <c r="Z50" s="39">
        <v>1</v>
      </c>
      <c r="AA50" s="47">
        <f t="shared" si="13"/>
        <v>0</v>
      </c>
      <c r="AB50" s="39">
        <v>1</v>
      </c>
      <c r="AC50" s="47">
        <f t="shared" si="14"/>
        <v>0</v>
      </c>
      <c r="AD50" s="39">
        <v>1</v>
      </c>
      <c r="AE50" s="47">
        <f t="shared" si="15"/>
        <v>0</v>
      </c>
      <c r="AF50" s="188"/>
      <c r="AG50" s="49">
        <f t="shared" si="16"/>
        <v>0</v>
      </c>
      <c r="AH50" s="50">
        <f t="shared" si="17"/>
        <v>0</v>
      </c>
      <c r="AI50" s="188"/>
      <c r="AJ50" s="49">
        <f t="shared" si="18"/>
        <v>0</v>
      </c>
      <c r="AK50" s="50">
        <f t="shared" si="19"/>
        <v>0</v>
      </c>
      <c r="AL50" s="188"/>
      <c r="AM50" s="49">
        <f t="shared" si="20"/>
        <v>0</v>
      </c>
      <c r="AN50" s="50">
        <f t="shared" si="21"/>
        <v>0</v>
      </c>
      <c r="AO50" s="188"/>
      <c r="AP50" s="49">
        <f t="shared" si="22"/>
        <v>0</v>
      </c>
      <c r="AQ50" s="50">
        <f t="shared" si="23"/>
        <v>0</v>
      </c>
      <c r="AR50" s="188"/>
      <c r="AS50" s="49">
        <f t="shared" si="24"/>
        <v>0</v>
      </c>
      <c r="AT50" s="50">
        <f t="shared" si="25"/>
        <v>0</v>
      </c>
      <c r="AU50" s="188"/>
      <c r="AV50" s="49">
        <f t="shared" si="26"/>
        <v>0</v>
      </c>
      <c r="AW50" s="50">
        <f t="shared" si="27"/>
        <v>0</v>
      </c>
      <c r="AX50" s="188"/>
      <c r="AY50" s="49">
        <f t="shared" si="28"/>
        <v>0</v>
      </c>
      <c r="AZ50" s="50">
        <f t="shared" si="29"/>
        <v>0</v>
      </c>
      <c r="BA50" s="51">
        <f t="shared" si="30"/>
        <v>0</v>
      </c>
    </row>
    <row r="51" spans="1:53" hidden="1">
      <c r="A51" s="32"/>
      <c r="B51" s="61"/>
      <c r="C51" s="33"/>
      <c r="D51" s="34"/>
      <c r="E51" s="35"/>
      <c r="F51" s="36"/>
      <c r="G51" s="73"/>
      <c r="H51" s="72"/>
      <c r="I51" s="74">
        <f>IF(H51=Tablas!$B$5,Tablas!$C$5,VLOOKUP(H51,Tablas!$B$5:$D$40,2,FALSE))</f>
        <v>1</v>
      </c>
      <c r="J51" s="71">
        <f>IF(I51=0,"",VLOOKUP(I51,Tablas!$C$5:$D$40,2,FALSE))</f>
        <v>0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44">
        <f t="shared" si="11"/>
        <v>0</v>
      </c>
      <c r="X51" s="45">
        <f t="shared" si="12"/>
        <v>0</v>
      </c>
      <c r="Y51" s="46" t="s">
        <v>0</v>
      </c>
      <c r="Z51" s="39">
        <v>1</v>
      </c>
      <c r="AA51" s="47">
        <f t="shared" si="13"/>
        <v>0</v>
      </c>
      <c r="AB51" s="39">
        <v>1</v>
      </c>
      <c r="AC51" s="47">
        <f t="shared" si="14"/>
        <v>0</v>
      </c>
      <c r="AD51" s="39">
        <v>1</v>
      </c>
      <c r="AE51" s="47">
        <f t="shared" si="15"/>
        <v>0</v>
      </c>
      <c r="AF51" s="188"/>
      <c r="AG51" s="49">
        <f t="shared" si="16"/>
        <v>0</v>
      </c>
      <c r="AH51" s="50">
        <f t="shared" si="17"/>
        <v>0</v>
      </c>
      <c r="AI51" s="188"/>
      <c r="AJ51" s="49">
        <f t="shared" si="18"/>
        <v>0</v>
      </c>
      <c r="AK51" s="50">
        <f t="shared" si="19"/>
        <v>0</v>
      </c>
      <c r="AL51" s="188"/>
      <c r="AM51" s="49">
        <f t="shared" si="20"/>
        <v>0</v>
      </c>
      <c r="AN51" s="50">
        <f t="shared" si="21"/>
        <v>0</v>
      </c>
      <c r="AO51" s="188"/>
      <c r="AP51" s="49">
        <f t="shared" si="22"/>
        <v>0</v>
      </c>
      <c r="AQ51" s="50">
        <f t="shared" si="23"/>
        <v>0</v>
      </c>
      <c r="AR51" s="188"/>
      <c r="AS51" s="49">
        <f t="shared" si="24"/>
        <v>0</v>
      </c>
      <c r="AT51" s="50">
        <f t="shared" si="25"/>
        <v>0</v>
      </c>
      <c r="AU51" s="188"/>
      <c r="AV51" s="49">
        <f t="shared" si="26"/>
        <v>0</v>
      </c>
      <c r="AW51" s="50">
        <f t="shared" si="27"/>
        <v>0</v>
      </c>
      <c r="AX51" s="188"/>
      <c r="AY51" s="49">
        <f t="shared" si="28"/>
        <v>0</v>
      </c>
      <c r="AZ51" s="50">
        <f t="shared" si="29"/>
        <v>0</v>
      </c>
      <c r="BA51" s="51">
        <f t="shared" si="30"/>
        <v>0</v>
      </c>
    </row>
    <row r="52" spans="1:53" hidden="1">
      <c r="A52" s="32"/>
      <c r="B52" s="61"/>
      <c r="C52" s="33"/>
      <c r="D52" s="34"/>
      <c r="E52" s="35"/>
      <c r="F52" s="36"/>
      <c r="G52" s="73"/>
      <c r="H52" s="72"/>
      <c r="I52" s="74">
        <f>IF(H52=Tablas!$B$5,Tablas!$C$5,VLOOKUP(H52,Tablas!$B$5:$D$40,2,FALSE))</f>
        <v>1</v>
      </c>
      <c r="J52" s="71">
        <f>IF(I52=0,"",VLOOKUP(I52,Tablas!$C$5:$D$40,2,FALSE))</f>
        <v>0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44">
        <f t="shared" si="11"/>
        <v>0</v>
      </c>
      <c r="X52" s="45">
        <f t="shared" si="12"/>
        <v>0</v>
      </c>
      <c r="Y52" s="46" t="s">
        <v>0</v>
      </c>
      <c r="Z52" s="39">
        <v>1</v>
      </c>
      <c r="AA52" s="47">
        <f t="shared" si="13"/>
        <v>0</v>
      </c>
      <c r="AB52" s="39">
        <v>1</v>
      </c>
      <c r="AC52" s="47">
        <f t="shared" si="14"/>
        <v>0</v>
      </c>
      <c r="AD52" s="39">
        <v>1</v>
      </c>
      <c r="AE52" s="47">
        <f t="shared" si="15"/>
        <v>0</v>
      </c>
      <c r="AF52" s="188"/>
      <c r="AG52" s="49">
        <f t="shared" si="16"/>
        <v>0</v>
      </c>
      <c r="AH52" s="50">
        <f t="shared" si="17"/>
        <v>0</v>
      </c>
      <c r="AI52" s="188"/>
      <c r="AJ52" s="49">
        <f t="shared" si="18"/>
        <v>0</v>
      </c>
      <c r="AK52" s="50">
        <f t="shared" si="19"/>
        <v>0</v>
      </c>
      <c r="AL52" s="188"/>
      <c r="AM52" s="49">
        <f t="shared" si="20"/>
        <v>0</v>
      </c>
      <c r="AN52" s="50">
        <f t="shared" si="21"/>
        <v>0</v>
      </c>
      <c r="AO52" s="188"/>
      <c r="AP52" s="49">
        <f t="shared" si="22"/>
        <v>0</v>
      </c>
      <c r="AQ52" s="50">
        <f t="shared" si="23"/>
        <v>0</v>
      </c>
      <c r="AR52" s="188"/>
      <c r="AS52" s="49">
        <f t="shared" si="24"/>
        <v>0</v>
      </c>
      <c r="AT52" s="50">
        <f t="shared" si="25"/>
        <v>0</v>
      </c>
      <c r="AU52" s="188"/>
      <c r="AV52" s="49">
        <f t="shared" si="26"/>
        <v>0</v>
      </c>
      <c r="AW52" s="50">
        <f t="shared" si="27"/>
        <v>0</v>
      </c>
      <c r="AX52" s="188"/>
      <c r="AY52" s="49">
        <f t="shared" si="28"/>
        <v>0</v>
      </c>
      <c r="AZ52" s="50">
        <f t="shared" si="29"/>
        <v>0</v>
      </c>
      <c r="BA52" s="51">
        <f t="shared" si="30"/>
        <v>0</v>
      </c>
    </row>
    <row r="53" spans="1:53" hidden="1">
      <c r="A53" s="32"/>
      <c r="B53" s="61"/>
      <c r="C53" s="33"/>
      <c r="D53" s="34"/>
      <c r="E53" s="35"/>
      <c r="F53" s="36"/>
      <c r="G53" s="73"/>
      <c r="H53" s="72"/>
      <c r="I53" s="74">
        <f>IF(H53=Tablas!$B$5,Tablas!$C$5,VLOOKUP(H53,Tablas!$B$5:$D$40,2,FALSE))</f>
        <v>1</v>
      </c>
      <c r="J53" s="71">
        <f>IF(I53=0,"",VLOOKUP(I53,Tablas!$C$5:$D$40,2,FALSE))</f>
        <v>0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44">
        <f t="shared" si="11"/>
        <v>0</v>
      </c>
      <c r="X53" s="45">
        <f t="shared" si="12"/>
        <v>0</v>
      </c>
      <c r="Y53" s="46" t="s">
        <v>0</v>
      </c>
      <c r="Z53" s="39">
        <v>1</v>
      </c>
      <c r="AA53" s="47">
        <f t="shared" si="13"/>
        <v>0</v>
      </c>
      <c r="AB53" s="39">
        <v>1</v>
      </c>
      <c r="AC53" s="47">
        <f t="shared" si="14"/>
        <v>0</v>
      </c>
      <c r="AD53" s="39">
        <v>1</v>
      </c>
      <c r="AE53" s="47">
        <f t="shared" si="15"/>
        <v>0</v>
      </c>
      <c r="AF53" s="188"/>
      <c r="AG53" s="49">
        <f t="shared" si="16"/>
        <v>0</v>
      </c>
      <c r="AH53" s="50">
        <f t="shared" si="17"/>
        <v>0</v>
      </c>
      <c r="AI53" s="188"/>
      <c r="AJ53" s="49">
        <f t="shared" si="18"/>
        <v>0</v>
      </c>
      <c r="AK53" s="50">
        <f t="shared" si="19"/>
        <v>0</v>
      </c>
      <c r="AL53" s="188"/>
      <c r="AM53" s="49">
        <f t="shared" si="20"/>
        <v>0</v>
      </c>
      <c r="AN53" s="50">
        <f t="shared" si="21"/>
        <v>0</v>
      </c>
      <c r="AO53" s="188"/>
      <c r="AP53" s="49">
        <f t="shared" si="22"/>
        <v>0</v>
      </c>
      <c r="AQ53" s="50">
        <f t="shared" si="23"/>
        <v>0</v>
      </c>
      <c r="AR53" s="188"/>
      <c r="AS53" s="49">
        <f t="shared" si="24"/>
        <v>0</v>
      </c>
      <c r="AT53" s="50">
        <f t="shared" si="25"/>
        <v>0</v>
      </c>
      <c r="AU53" s="188"/>
      <c r="AV53" s="49">
        <f t="shared" si="26"/>
        <v>0</v>
      </c>
      <c r="AW53" s="50">
        <f t="shared" si="27"/>
        <v>0</v>
      </c>
      <c r="AX53" s="188"/>
      <c r="AY53" s="49">
        <f t="shared" si="28"/>
        <v>0</v>
      </c>
      <c r="AZ53" s="50">
        <f t="shared" si="29"/>
        <v>0</v>
      </c>
      <c r="BA53" s="51">
        <f t="shared" si="30"/>
        <v>0</v>
      </c>
    </row>
    <row r="54" spans="1:53" hidden="1">
      <c r="A54" s="32"/>
      <c r="B54" s="61"/>
      <c r="C54" s="33"/>
      <c r="D54" s="34"/>
      <c r="E54" s="35"/>
      <c r="F54" s="36"/>
      <c r="G54" s="73"/>
      <c r="H54" s="72"/>
      <c r="I54" s="74">
        <f>IF(H54=Tablas!$B$5,Tablas!$C$5,VLOOKUP(H54,Tablas!$B$5:$D$40,2,FALSE))</f>
        <v>1</v>
      </c>
      <c r="J54" s="71">
        <f>IF(I54=0,"",VLOOKUP(I54,Tablas!$C$5:$D$40,2,FALSE))</f>
        <v>0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si="9"/>
        <v>0</v>
      </c>
      <c r="V54" s="43">
        <f t="shared" si="10"/>
        <v>0</v>
      </c>
      <c r="W54" s="44">
        <f t="shared" si="11"/>
        <v>0</v>
      </c>
      <c r="X54" s="45">
        <f t="shared" si="12"/>
        <v>0</v>
      </c>
      <c r="Y54" s="46" t="s">
        <v>0</v>
      </c>
      <c r="Z54" s="39">
        <v>1</v>
      </c>
      <c r="AA54" s="47">
        <f t="shared" si="13"/>
        <v>0</v>
      </c>
      <c r="AB54" s="39">
        <v>1</v>
      </c>
      <c r="AC54" s="47">
        <f t="shared" si="14"/>
        <v>0</v>
      </c>
      <c r="AD54" s="39">
        <v>1</v>
      </c>
      <c r="AE54" s="47">
        <f t="shared" si="15"/>
        <v>0</v>
      </c>
      <c r="AF54" s="188"/>
      <c r="AG54" s="49">
        <f t="shared" si="16"/>
        <v>0</v>
      </c>
      <c r="AH54" s="50">
        <f t="shared" si="17"/>
        <v>0</v>
      </c>
      <c r="AI54" s="188"/>
      <c r="AJ54" s="49">
        <f t="shared" si="18"/>
        <v>0</v>
      </c>
      <c r="AK54" s="50">
        <f t="shared" si="19"/>
        <v>0</v>
      </c>
      <c r="AL54" s="188"/>
      <c r="AM54" s="49">
        <f t="shared" si="20"/>
        <v>0</v>
      </c>
      <c r="AN54" s="50">
        <f t="shared" si="21"/>
        <v>0</v>
      </c>
      <c r="AO54" s="188"/>
      <c r="AP54" s="49">
        <f t="shared" si="22"/>
        <v>0</v>
      </c>
      <c r="AQ54" s="50">
        <f t="shared" si="23"/>
        <v>0</v>
      </c>
      <c r="AR54" s="188"/>
      <c r="AS54" s="49">
        <f t="shared" si="24"/>
        <v>0</v>
      </c>
      <c r="AT54" s="50">
        <f t="shared" si="25"/>
        <v>0</v>
      </c>
      <c r="AU54" s="188"/>
      <c r="AV54" s="49">
        <f t="shared" si="26"/>
        <v>0</v>
      </c>
      <c r="AW54" s="50">
        <f t="shared" si="27"/>
        <v>0</v>
      </c>
      <c r="AX54" s="188"/>
      <c r="AY54" s="49">
        <f t="shared" si="28"/>
        <v>0</v>
      </c>
      <c r="AZ54" s="50">
        <f t="shared" si="29"/>
        <v>0</v>
      </c>
      <c r="BA54" s="51">
        <f t="shared" si="30"/>
        <v>0</v>
      </c>
    </row>
    <row r="55" spans="1:53" hidden="1">
      <c r="A55" s="32"/>
      <c r="B55" s="61"/>
      <c r="C55" s="33"/>
      <c r="D55" s="34"/>
      <c r="E55" s="35"/>
      <c r="F55" s="36"/>
      <c r="G55" s="73"/>
      <c r="H55" s="72"/>
      <c r="I55" s="74">
        <f>IF(H55=Tablas!$B$5,Tablas!$C$5,VLOOKUP(H55,Tablas!$B$5:$D$40,2,FALSE))</f>
        <v>1</v>
      </c>
      <c r="J55" s="71">
        <f>IF(I55=0,"",VLOOKUP(I55,Tablas!$C$5:$D$40,2,FALSE))</f>
        <v>0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9"/>
        <v>0</v>
      </c>
      <c r="V55" s="43">
        <f t="shared" si="10"/>
        <v>0</v>
      </c>
      <c r="W55" s="44">
        <f t="shared" si="11"/>
        <v>0</v>
      </c>
      <c r="X55" s="45">
        <f t="shared" si="12"/>
        <v>0</v>
      </c>
      <c r="Y55" s="46" t="s">
        <v>0</v>
      </c>
      <c r="Z55" s="39">
        <v>1</v>
      </c>
      <c r="AA55" s="47">
        <f t="shared" si="13"/>
        <v>0</v>
      </c>
      <c r="AB55" s="39">
        <v>1</v>
      </c>
      <c r="AC55" s="47">
        <f t="shared" si="14"/>
        <v>0</v>
      </c>
      <c r="AD55" s="39">
        <v>1</v>
      </c>
      <c r="AE55" s="47">
        <f t="shared" si="15"/>
        <v>0</v>
      </c>
      <c r="AF55" s="188"/>
      <c r="AG55" s="49">
        <f t="shared" si="16"/>
        <v>0</v>
      </c>
      <c r="AH55" s="50">
        <f t="shared" si="17"/>
        <v>0</v>
      </c>
      <c r="AI55" s="188"/>
      <c r="AJ55" s="49">
        <f t="shared" si="18"/>
        <v>0</v>
      </c>
      <c r="AK55" s="50">
        <f t="shared" si="19"/>
        <v>0</v>
      </c>
      <c r="AL55" s="188"/>
      <c r="AM55" s="49">
        <f t="shared" si="20"/>
        <v>0</v>
      </c>
      <c r="AN55" s="50">
        <f t="shared" si="21"/>
        <v>0</v>
      </c>
      <c r="AO55" s="188"/>
      <c r="AP55" s="49">
        <f t="shared" si="22"/>
        <v>0</v>
      </c>
      <c r="AQ55" s="50">
        <f t="shared" si="23"/>
        <v>0</v>
      </c>
      <c r="AR55" s="188"/>
      <c r="AS55" s="49">
        <f t="shared" si="24"/>
        <v>0</v>
      </c>
      <c r="AT55" s="50">
        <f t="shared" si="25"/>
        <v>0</v>
      </c>
      <c r="AU55" s="188"/>
      <c r="AV55" s="49">
        <f t="shared" si="26"/>
        <v>0</v>
      </c>
      <c r="AW55" s="50">
        <f t="shared" si="27"/>
        <v>0</v>
      </c>
      <c r="AX55" s="188"/>
      <c r="AY55" s="49">
        <f t="shared" si="28"/>
        <v>0</v>
      </c>
      <c r="AZ55" s="50">
        <f t="shared" si="29"/>
        <v>0</v>
      </c>
      <c r="BA55" s="51">
        <f t="shared" si="30"/>
        <v>0</v>
      </c>
    </row>
    <row r="56" spans="1:53" hidden="1">
      <c r="A56" s="32"/>
      <c r="B56" s="61"/>
      <c r="C56" s="33"/>
      <c r="D56" s="34"/>
      <c r="E56" s="35"/>
      <c r="F56" s="36"/>
      <c r="G56" s="73"/>
      <c r="H56" s="72"/>
      <c r="I56" s="74">
        <f>IF(H56=Tablas!$B$5,Tablas!$C$5,VLOOKUP(H56,Tablas!$B$5:$D$40,2,FALSE))</f>
        <v>1</v>
      </c>
      <c r="J56" s="71">
        <f>IF(I56=0,"",VLOOKUP(I56,Tablas!$C$5:$D$40,2,FALSE))</f>
        <v>0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9"/>
        <v>0</v>
      </c>
      <c r="V56" s="43">
        <f t="shared" si="10"/>
        <v>0</v>
      </c>
      <c r="W56" s="44">
        <f t="shared" si="11"/>
        <v>0</v>
      </c>
      <c r="X56" s="45">
        <f t="shared" si="12"/>
        <v>0</v>
      </c>
      <c r="Y56" s="46" t="s">
        <v>0</v>
      </c>
      <c r="Z56" s="39">
        <v>1</v>
      </c>
      <c r="AA56" s="47">
        <f t="shared" si="13"/>
        <v>0</v>
      </c>
      <c r="AB56" s="39">
        <v>1</v>
      </c>
      <c r="AC56" s="47">
        <f t="shared" si="14"/>
        <v>0</v>
      </c>
      <c r="AD56" s="39">
        <v>1</v>
      </c>
      <c r="AE56" s="47">
        <f t="shared" si="15"/>
        <v>0</v>
      </c>
      <c r="AF56" s="188"/>
      <c r="AG56" s="49">
        <f t="shared" si="16"/>
        <v>0</v>
      </c>
      <c r="AH56" s="50">
        <f t="shared" si="17"/>
        <v>0</v>
      </c>
      <c r="AI56" s="188"/>
      <c r="AJ56" s="49">
        <f t="shared" si="18"/>
        <v>0</v>
      </c>
      <c r="AK56" s="50">
        <f t="shared" si="19"/>
        <v>0</v>
      </c>
      <c r="AL56" s="188"/>
      <c r="AM56" s="49">
        <f t="shared" si="20"/>
        <v>0</v>
      </c>
      <c r="AN56" s="50">
        <f t="shared" si="21"/>
        <v>0</v>
      </c>
      <c r="AO56" s="188"/>
      <c r="AP56" s="49">
        <f t="shared" si="22"/>
        <v>0</v>
      </c>
      <c r="AQ56" s="50">
        <f t="shared" si="23"/>
        <v>0</v>
      </c>
      <c r="AR56" s="188"/>
      <c r="AS56" s="49">
        <f t="shared" si="24"/>
        <v>0</v>
      </c>
      <c r="AT56" s="50">
        <f t="shared" si="25"/>
        <v>0</v>
      </c>
      <c r="AU56" s="188"/>
      <c r="AV56" s="49">
        <f t="shared" si="26"/>
        <v>0</v>
      </c>
      <c r="AW56" s="50">
        <f t="shared" si="27"/>
        <v>0</v>
      </c>
      <c r="AX56" s="188"/>
      <c r="AY56" s="49">
        <f t="shared" si="28"/>
        <v>0</v>
      </c>
      <c r="AZ56" s="50">
        <f t="shared" si="29"/>
        <v>0</v>
      </c>
      <c r="BA56" s="51">
        <f t="shared" si="30"/>
        <v>0</v>
      </c>
    </row>
    <row r="57" spans="1:53" hidden="1">
      <c r="A57" s="32"/>
      <c r="B57" s="61"/>
      <c r="C57" s="33"/>
      <c r="D57" s="34"/>
      <c r="E57" s="35"/>
      <c r="F57" s="36"/>
      <c r="G57" s="73"/>
      <c r="H57" s="72"/>
      <c r="I57" s="74">
        <f>IF(H57=Tablas!$B$5,Tablas!$C$5,VLOOKUP(H57,Tablas!$B$5:$D$40,2,FALSE))</f>
        <v>1</v>
      </c>
      <c r="J57" s="71">
        <f>IF(I57=0,"",VLOOKUP(I57,Tablas!$C$5:$D$40,2,FALSE))</f>
        <v>0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9"/>
        <v>0</v>
      </c>
      <c r="V57" s="43">
        <f t="shared" si="10"/>
        <v>0</v>
      </c>
      <c r="W57" s="44">
        <f t="shared" si="11"/>
        <v>0</v>
      </c>
      <c r="X57" s="45">
        <f t="shared" si="12"/>
        <v>0</v>
      </c>
      <c r="Y57" s="46" t="s">
        <v>0</v>
      </c>
      <c r="Z57" s="39">
        <v>1</v>
      </c>
      <c r="AA57" s="47">
        <f t="shared" si="13"/>
        <v>0</v>
      </c>
      <c r="AB57" s="39">
        <v>1</v>
      </c>
      <c r="AC57" s="47">
        <f t="shared" si="14"/>
        <v>0</v>
      </c>
      <c r="AD57" s="39">
        <v>1</v>
      </c>
      <c r="AE57" s="47">
        <f t="shared" si="15"/>
        <v>0</v>
      </c>
      <c r="AF57" s="188"/>
      <c r="AG57" s="49">
        <f t="shared" si="16"/>
        <v>0</v>
      </c>
      <c r="AH57" s="50">
        <f t="shared" si="17"/>
        <v>0</v>
      </c>
      <c r="AI57" s="188"/>
      <c r="AJ57" s="49">
        <f t="shared" si="18"/>
        <v>0</v>
      </c>
      <c r="AK57" s="50">
        <f t="shared" si="19"/>
        <v>0</v>
      </c>
      <c r="AL57" s="188"/>
      <c r="AM57" s="49">
        <f t="shared" si="20"/>
        <v>0</v>
      </c>
      <c r="AN57" s="50">
        <f t="shared" si="21"/>
        <v>0</v>
      </c>
      <c r="AO57" s="188"/>
      <c r="AP57" s="49">
        <f t="shared" si="22"/>
        <v>0</v>
      </c>
      <c r="AQ57" s="50">
        <f t="shared" si="23"/>
        <v>0</v>
      </c>
      <c r="AR57" s="188"/>
      <c r="AS57" s="49">
        <f t="shared" si="24"/>
        <v>0</v>
      </c>
      <c r="AT57" s="50">
        <f t="shared" si="25"/>
        <v>0</v>
      </c>
      <c r="AU57" s="188"/>
      <c r="AV57" s="49">
        <f t="shared" si="26"/>
        <v>0</v>
      </c>
      <c r="AW57" s="50">
        <f t="shared" si="27"/>
        <v>0</v>
      </c>
      <c r="AX57" s="188"/>
      <c r="AY57" s="49">
        <f t="shared" si="28"/>
        <v>0</v>
      </c>
      <c r="AZ57" s="50">
        <f t="shared" si="29"/>
        <v>0</v>
      </c>
      <c r="BA57" s="51">
        <f t="shared" si="30"/>
        <v>0</v>
      </c>
    </row>
    <row r="58" spans="1:53" hidden="1">
      <c r="A58" s="32"/>
      <c r="B58" s="61"/>
      <c r="C58" s="33"/>
      <c r="D58" s="34"/>
      <c r="E58" s="35"/>
      <c r="F58" s="36"/>
      <c r="G58" s="73"/>
      <c r="H58" s="72"/>
      <c r="I58" s="74">
        <f>IF(H58=Tablas!$B$5,Tablas!$C$5,VLOOKUP(H58,Tablas!$B$5:$D$40,2,FALSE))</f>
        <v>1</v>
      </c>
      <c r="J58" s="71">
        <f>IF(I58=0,"",VLOOKUP(I58,Tablas!$C$5:$D$40,2,FALSE))</f>
        <v>0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9"/>
        <v>0</v>
      </c>
      <c r="V58" s="43">
        <f t="shared" si="10"/>
        <v>0</v>
      </c>
      <c r="W58" s="44">
        <f t="shared" si="11"/>
        <v>0</v>
      </c>
      <c r="X58" s="45">
        <f t="shared" si="12"/>
        <v>0</v>
      </c>
      <c r="Y58" s="46" t="s">
        <v>0</v>
      </c>
      <c r="Z58" s="39">
        <v>1</v>
      </c>
      <c r="AA58" s="47">
        <f t="shared" si="13"/>
        <v>0</v>
      </c>
      <c r="AB58" s="39">
        <v>1</v>
      </c>
      <c r="AC58" s="47">
        <f t="shared" si="14"/>
        <v>0</v>
      </c>
      <c r="AD58" s="39">
        <v>1</v>
      </c>
      <c r="AE58" s="47">
        <f t="shared" si="15"/>
        <v>0</v>
      </c>
      <c r="AF58" s="188"/>
      <c r="AG58" s="49">
        <f t="shared" si="16"/>
        <v>0</v>
      </c>
      <c r="AH58" s="50">
        <f t="shared" si="17"/>
        <v>0</v>
      </c>
      <c r="AI58" s="188"/>
      <c r="AJ58" s="49">
        <f t="shared" si="18"/>
        <v>0</v>
      </c>
      <c r="AK58" s="50">
        <f t="shared" si="19"/>
        <v>0</v>
      </c>
      <c r="AL58" s="188"/>
      <c r="AM58" s="49">
        <f t="shared" si="20"/>
        <v>0</v>
      </c>
      <c r="AN58" s="50">
        <f t="shared" si="21"/>
        <v>0</v>
      </c>
      <c r="AO58" s="188"/>
      <c r="AP58" s="49">
        <f t="shared" si="22"/>
        <v>0</v>
      </c>
      <c r="AQ58" s="50">
        <f t="shared" si="23"/>
        <v>0</v>
      </c>
      <c r="AR58" s="188"/>
      <c r="AS58" s="49">
        <f t="shared" si="24"/>
        <v>0</v>
      </c>
      <c r="AT58" s="50">
        <f t="shared" si="25"/>
        <v>0</v>
      </c>
      <c r="AU58" s="188"/>
      <c r="AV58" s="49">
        <f t="shared" si="26"/>
        <v>0</v>
      </c>
      <c r="AW58" s="50">
        <f t="shared" si="27"/>
        <v>0</v>
      </c>
      <c r="AX58" s="188"/>
      <c r="AY58" s="49">
        <f t="shared" si="28"/>
        <v>0</v>
      </c>
      <c r="AZ58" s="50">
        <f t="shared" si="29"/>
        <v>0</v>
      </c>
      <c r="BA58" s="51">
        <f t="shared" si="30"/>
        <v>0</v>
      </c>
    </row>
    <row r="59" spans="1:53" hidden="1">
      <c r="A59" s="32"/>
      <c r="B59" s="61"/>
      <c r="C59" s="33"/>
      <c r="D59" s="34"/>
      <c r="E59" s="35"/>
      <c r="F59" s="36"/>
      <c r="G59" s="73"/>
      <c r="H59" s="72"/>
      <c r="I59" s="74">
        <f>IF(H59=Tablas!$B$5,Tablas!$C$5,VLOOKUP(H59,Tablas!$B$5:$D$40,2,FALSE))</f>
        <v>1</v>
      </c>
      <c r="J59" s="71">
        <f>IF(I59=0,"",VLOOKUP(I59,Tablas!$C$5:$D$40,2,FALSE))</f>
        <v>0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44">
        <f t="shared" si="11"/>
        <v>0</v>
      </c>
      <c r="X59" s="45">
        <f t="shared" si="12"/>
        <v>0</v>
      </c>
      <c r="Y59" s="46" t="s">
        <v>0</v>
      </c>
      <c r="Z59" s="39">
        <v>1</v>
      </c>
      <c r="AA59" s="47">
        <f t="shared" si="13"/>
        <v>0</v>
      </c>
      <c r="AB59" s="39">
        <v>1</v>
      </c>
      <c r="AC59" s="47">
        <f t="shared" si="14"/>
        <v>0</v>
      </c>
      <c r="AD59" s="39">
        <v>1</v>
      </c>
      <c r="AE59" s="47">
        <f t="shared" si="15"/>
        <v>0</v>
      </c>
      <c r="AF59" s="188"/>
      <c r="AG59" s="49">
        <f t="shared" si="16"/>
        <v>0</v>
      </c>
      <c r="AH59" s="50">
        <f t="shared" si="17"/>
        <v>0</v>
      </c>
      <c r="AI59" s="188"/>
      <c r="AJ59" s="49">
        <f t="shared" si="18"/>
        <v>0</v>
      </c>
      <c r="AK59" s="50">
        <f t="shared" si="19"/>
        <v>0</v>
      </c>
      <c r="AL59" s="188"/>
      <c r="AM59" s="49">
        <f t="shared" si="20"/>
        <v>0</v>
      </c>
      <c r="AN59" s="50">
        <f t="shared" si="21"/>
        <v>0</v>
      </c>
      <c r="AO59" s="188"/>
      <c r="AP59" s="49">
        <f t="shared" si="22"/>
        <v>0</v>
      </c>
      <c r="AQ59" s="50">
        <f t="shared" si="23"/>
        <v>0</v>
      </c>
      <c r="AR59" s="188"/>
      <c r="AS59" s="49">
        <f t="shared" si="24"/>
        <v>0</v>
      </c>
      <c r="AT59" s="50">
        <f t="shared" si="25"/>
        <v>0</v>
      </c>
      <c r="AU59" s="188"/>
      <c r="AV59" s="49">
        <f t="shared" si="26"/>
        <v>0</v>
      </c>
      <c r="AW59" s="50">
        <f t="shared" si="27"/>
        <v>0</v>
      </c>
      <c r="AX59" s="188"/>
      <c r="AY59" s="49">
        <f t="shared" si="28"/>
        <v>0</v>
      </c>
      <c r="AZ59" s="50">
        <f t="shared" si="29"/>
        <v>0</v>
      </c>
      <c r="BA59" s="51">
        <f t="shared" si="30"/>
        <v>0</v>
      </c>
    </row>
    <row r="60" spans="1:53" hidden="1">
      <c r="A60" s="32"/>
      <c r="B60" s="61"/>
      <c r="C60" s="33"/>
      <c r="D60" s="34"/>
      <c r="E60" s="35"/>
      <c r="F60" s="36"/>
      <c r="G60" s="73"/>
      <c r="H60" s="72"/>
      <c r="I60" s="74">
        <f>IF(H60=Tablas!$B$5,Tablas!$C$5,VLOOKUP(H60,Tablas!$B$5:$D$40,2,FALSE))</f>
        <v>1</v>
      </c>
      <c r="J60" s="71">
        <f>IF(I60=0,"",VLOOKUP(I60,Tablas!$C$5:$D$40,2,FALSE))</f>
        <v>0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44">
        <f t="shared" si="11"/>
        <v>0</v>
      </c>
      <c r="X60" s="45">
        <f t="shared" si="12"/>
        <v>0</v>
      </c>
      <c r="Y60" s="46" t="s">
        <v>0</v>
      </c>
      <c r="Z60" s="39">
        <v>1</v>
      </c>
      <c r="AA60" s="47">
        <f t="shared" si="13"/>
        <v>0</v>
      </c>
      <c r="AB60" s="39">
        <v>1</v>
      </c>
      <c r="AC60" s="47">
        <f t="shared" si="14"/>
        <v>0</v>
      </c>
      <c r="AD60" s="39">
        <v>1</v>
      </c>
      <c r="AE60" s="47">
        <f t="shared" si="15"/>
        <v>0</v>
      </c>
      <c r="AF60" s="188"/>
      <c r="AG60" s="49">
        <f t="shared" si="16"/>
        <v>0</v>
      </c>
      <c r="AH60" s="50">
        <f t="shared" si="17"/>
        <v>0</v>
      </c>
      <c r="AI60" s="188"/>
      <c r="AJ60" s="49">
        <f t="shared" si="18"/>
        <v>0</v>
      </c>
      <c r="AK60" s="50">
        <f t="shared" si="19"/>
        <v>0</v>
      </c>
      <c r="AL60" s="188"/>
      <c r="AM60" s="49">
        <f t="shared" si="20"/>
        <v>0</v>
      </c>
      <c r="AN60" s="50">
        <f t="shared" si="21"/>
        <v>0</v>
      </c>
      <c r="AO60" s="188"/>
      <c r="AP60" s="49">
        <f t="shared" si="22"/>
        <v>0</v>
      </c>
      <c r="AQ60" s="50">
        <f t="shared" si="23"/>
        <v>0</v>
      </c>
      <c r="AR60" s="188"/>
      <c r="AS60" s="49">
        <f t="shared" si="24"/>
        <v>0</v>
      </c>
      <c r="AT60" s="50">
        <f t="shared" si="25"/>
        <v>0</v>
      </c>
      <c r="AU60" s="188"/>
      <c r="AV60" s="49">
        <f t="shared" si="26"/>
        <v>0</v>
      </c>
      <c r="AW60" s="50">
        <f t="shared" si="27"/>
        <v>0</v>
      </c>
      <c r="AX60" s="188"/>
      <c r="AY60" s="49">
        <f t="shared" si="28"/>
        <v>0</v>
      </c>
      <c r="AZ60" s="50">
        <f t="shared" si="29"/>
        <v>0</v>
      </c>
      <c r="BA60" s="51">
        <f t="shared" si="30"/>
        <v>0</v>
      </c>
    </row>
    <row r="61" spans="1:53" hidden="1">
      <c r="A61" s="32"/>
      <c r="B61" s="61"/>
      <c r="C61" s="33"/>
      <c r="D61" s="34"/>
      <c r="E61" s="35"/>
      <c r="F61" s="36"/>
      <c r="G61" s="73"/>
      <c r="H61" s="72"/>
      <c r="I61" s="74">
        <f>IF(H61=Tablas!$B$5,Tablas!$C$5,VLOOKUP(H61,Tablas!$B$5:$D$40,2,FALSE))</f>
        <v>1</v>
      </c>
      <c r="J61" s="71">
        <f>IF(I61=0,"",VLOOKUP(I61,Tablas!$C$5:$D$40,2,FALSE))</f>
        <v>0</v>
      </c>
      <c r="K61" s="37" t="str">
        <f>IF(G61=0,"0",F61/G61)</f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>SUM(+L61+M61+N61+O61+P61+R61+T61)</f>
        <v>0</v>
      </c>
      <c r="V61" s="43">
        <f>+U61*4.345</f>
        <v>0</v>
      </c>
      <c r="W61" s="44">
        <f>IF(V61="","",$W$4*V61)</f>
        <v>0</v>
      </c>
      <c r="X61" s="45">
        <f>ROUND(J61/4.3452380952381,1)</f>
        <v>0</v>
      </c>
      <c r="Y61" s="46" t="s">
        <v>0</v>
      </c>
      <c r="Z61" s="39">
        <v>1</v>
      </c>
      <c r="AA61" s="47">
        <f>+IF($Y61="M",$U61,IF($Y61="MT",$U61/2,IF(Y61="MN",$U61/2,IF($Y61="MTN",$U61/3,0))))*Z61</f>
        <v>0</v>
      </c>
      <c r="AB61" s="39">
        <v>1</v>
      </c>
      <c r="AC61" s="47">
        <f>+IF($Y61="T",$U61,IF($Y61="MT",$U61/2,IF($Y61="TN",$U61/2,IF($Y61="MTN",$U61/3,0))))*AB61</f>
        <v>0</v>
      </c>
      <c r="AD61" s="39">
        <v>1</v>
      </c>
      <c r="AE61" s="47">
        <f>+IF($Y61="N",$U61,IF($Y61="MN",$U61/2,IF($Y61="TN",$U61/2,IF($Y61="MTN",$U61/3,0))))*AD61</f>
        <v>0</v>
      </c>
      <c r="AF61" s="188"/>
      <c r="AG61" s="49">
        <f t="shared" si="16"/>
        <v>0</v>
      </c>
      <c r="AH61" s="50">
        <f t="shared" si="17"/>
        <v>0</v>
      </c>
      <c r="AI61" s="188"/>
      <c r="AJ61" s="49">
        <f t="shared" si="18"/>
        <v>0</v>
      </c>
      <c r="AK61" s="50">
        <f t="shared" si="19"/>
        <v>0</v>
      </c>
      <c r="AL61" s="188"/>
      <c r="AM61" s="49">
        <f t="shared" si="20"/>
        <v>0</v>
      </c>
      <c r="AN61" s="50">
        <f t="shared" si="21"/>
        <v>0</v>
      </c>
      <c r="AO61" s="188"/>
      <c r="AP61" s="49">
        <f t="shared" si="22"/>
        <v>0</v>
      </c>
      <c r="AQ61" s="50">
        <f t="shared" si="23"/>
        <v>0</v>
      </c>
      <c r="AR61" s="188"/>
      <c r="AS61" s="49">
        <f t="shared" si="24"/>
        <v>0</v>
      </c>
      <c r="AT61" s="50">
        <f t="shared" si="25"/>
        <v>0</v>
      </c>
      <c r="AU61" s="188"/>
      <c r="AV61" s="49">
        <f t="shared" si="26"/>
        <v>0</v>
      </c>
      <c r="AW61" s="50">
        <f t="shared" si="27"/>
        <v>0</v>
      </c>
      <c r="AX61" s="188"/>
      <c r="AY61" s="49">
        <f t="shared" si="28"/>
        <v>0</v>
      </c>
      <c r="AZ61" s="50">
        <f t="shared" si="29"/>
        <v>0</v>
      </c>
      <c r="BA61" s="51">
        <f>+AH61+AK61+AN61+AQ61+AT61+AW61+AZ61</f>
        <v>0</v>
      </c>
    </row>
    <row r="62" spans="1:53" hidden="1">
      <c r="A62" s="32"/>
      <c r="B62" s="61"/>
      <c r="C62" s="33"/>
      <c r="D62" s="34"/>
      <c r="E62" s="35"/>
      <c r="F62" s="36"/>
      <c r="G62" s="73"/>
      <c r="H62" s="72"/>
      <c r="I62" s="74">
        <f>IF(H62=Tablas!$B$5,Tablas!$C$5,VLOOKUP(H62,Tablas!$B$5:$D$40,2,FALSE))</f>
        <v>1</v>
      </c>
      <c r="J62" s="71">
        <f>IF(I62=0,"",VLOOKUP(I62,Tablas!$C$5:$D$40,2,FALSE))</f>
        <v>0</v>
      </c>
      <c r="K62" s="37" t="str">
        <f>IF(G62=0,"0",F62/G62)</f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>SUM(+L62+M62+N62+O62+P62+R62+T62)</f>
        <v>0</v>
      </c>
      <c r="V62" s="43">
        <f>+U62*4.345</f>
        <v>0</v>
      </c>
      <c r="W62" s="44">
        <f>IF(V62="","",$W$4*V62)</f>
        <v>0</v>
      </c>
      <c r="X62" s="45">
        <f>ROUND(J62/4.3452380952381,1)</f>
        <v>0</v>
      </c>
      <c r="Y62" s="46" t="s">
        <v>0</v>
      </c>
      <c r="Z62" s="39">
        <v>1</v>
      </c>
      <c r="AA62" s="47">
        <f>+IF($Y62="M",$U62,IF($Y62="MT",$U62/2,IF(Y62="MN",$U62/2,IF($Y62="MTN",$U62/3,0))))*Z62</f>
        <v>0</v>
      </c>
      <c r="AB62" s="39">
        <v>1</v>
      </c>
      <c r="AC62" s="47">
        <f>+IF($Y62="T",$U62,IF($Y62="MT",$U62/2,IF($Y62="TN",$U62/2,IF($Y62="MTN",$U62/3,0))))*AB62</f>
        <v>0</v>
      </c>
      <c r="AD62" s="39">
        <v>1</v>
      </c>
      <c r="AE62" s="47">
        <f>+IF($Y62="N",$U62,IF($Y62="MN",$U62/2,IF($Y62="TN",$U62/2,IF($Y62="MTN",$U62/3,0))))*AD62</f>
        <v>0</v>
      </c>
      <c r="AF62" s="188"/>
      <c r="AG62" s="49">
        <f t="shared" si="16"/>
        <v>0</v>
      </c>
      <c r="AH62" s="50">
        <f t="shared" si="17"/>
        <v>0</v>
      </c>
      <c r="AI62" s="188"/>
      <c r="AJ62" s="49">
        <f t="shared" si="18"/>
        <v>0</v>
      </c>
      <c r="AK62" s="50">
        <f t="shared" si="19"/>
        <v>0</v>
      </c>
      <c r="AL62" s="188"/>
      <c r="AM62" s="49">
        <f t="shared" si="20"/>
        <v>0</v>
      </c>
      <c r="AN62" s="50">
        <f t="shared" si="21"/>
        <v>0</v>
      </c>
      <c r="AO62" s="188"/>
      <c r="AP62" s="49">
        <f t="shared" si="22"/>
        <v>0</v>
      </c>
      <c r="AQ62" s="50">
        <f t="shared" si="23"/>
        <v>0</v>
      </c>
      <c r="AR62" s="188"/>
      <c r="AS62" s="49">
        <f t="shared" si="24"/>
        <v>0</v>
      </c>
      <c r="AT62" s="50">
        <f t="shared" si="25"/>
        <v>0</v>
      </c>
      <c r="AU62" s="188"/>
      <c r="AV62" s="49">
        <f t="shared" si="26"/>
        <v>0</v>
      </c>
      <c r="AW62" s="50">
        <f t="shared" si="27"/>
        <v>0</v>
      </c>
      <c r="AX62" s="188"/>
      <c r="AY62" s="49">
        <f t="shared" si="28"/>
        <v>0</v>
      </c>
      <c r="AZ62" s="50">
        <f t="shared" si="29"/>
        <v>0</v>
      </c>
      <c r="BA62" s="51">
        <f>+AH62+AK62+AN62+AQ62+AT62+AW62+AZ62</f>
        <v>0</v>
      </c>
    </row>
    <row r="63" spans="1:53" hidden="1">
      <c r="A63" s="32"/>
      <c r="B63" s="61"/>
      <c r="C63" s="33"/>
      <c r="D63" s="34"/>
      <c r="E63" s="35"/>
      <c r="F63" s="36"/>
      <c r="G63" s="73"/>
      <c r="H63" s="72"/>
      <c r="I63" s="74">
        <f>IF(H63=Tablas!$B$5,Tablas!$C$5,VLOOKUP(H63,Tablas!$B$5:$D$40,2,FALSE))</f>
        <v>1</v>
      </c>
      <c r="J63" s="71">
        <f>IF(I63=0,"",VLOOKUP(I63,Tablas!$C$5:$D$40,2,FALSE))</f>
        <v>0</v>
      </c>
      <c r="K63" s="37" t="str">
        <f>IF(G63=0,"0",F63/G63)</f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>SUM(+L63+M63+N63+O63+P63+R63+T63)</f>
        <v>0</v>
      </c>
      <c r="V63" s="43">
        <f>+U63*4.345</f>
        <v>0</v>
      </c>
      <c r="W63" s="44">
        <f>IF(V63="","",$W$4*V63)</f>
        <v>0</v>
      </c>
      <c r="X63" s="45">
        <f>ROUND(J63/4.3452380952381,1)</f>
        <v>0</v>
      </c>
      <c r="Y63" s="46" t="s">
        <v>0</v>
      </c>
      <c r="Z63" s="39">
        <v>1</v>
      </c>
      <c r="AA63" s="47">
        <f>+IF($Y63="M",$U63,IF($Y63="MT",$U63/2,IF(Y63="MN",$U63/2,IF($Y63="MTN",$U63/3,0))))*Z63</f>
        <v>0</v>
      </c>
      <c r="AB63" s="39">
        <v>1</v>
      </c>
      <c r="AC63" s="47">
        <f>+IF($Y63="T",$U63,IF($Y63="MT",$U63/2,IF($Y63="TN",$U63/2,IF($Y63="MTN",$U63/3,0))))*AB63</f>
        <v>0</v>
      </c>
      <c r="AD63" s="39">
        <v>1</v>
      </c>
      <c r="AE63" s="47">
        <f>+IF($Y63="N",$U63,IF($Y63="MN",$U63/2,IF($Y63="TN",$U63/2,IF($Y63="MTN",$U63/3,0))))*AD63</f>
        <v>0</v>
      </c>
      <c r="AF63" s="188"/>
      <c r="AG63" s="49">
        <f t="shared" si="16"/>
        <v>0</v>
      </c>
      <c r="AH63" s="50">
        <f t="shared" si="17"/>
        <v>0</v>
      </c>
      <c r="AI63" s="188"/>
      <c r="AJ63" s="49">
        <f t="shared" si="18"/>
        <v>0</v>
      </c>
      <c r="AK63" s="50">
        <f t="shared" si="19"/>
        <v>0</v>
      </c>
      <c r="AL63" s="188"/>
      <c r="AM63" s="49">
        <f t="shared" si="20"/>
        <v>0</v>
      </c>
      <c r="AN63" s="50">
        <f t="shared" si="21"/>
        <v>0</v>
      </c>
      <c r="AO63" s="188"/>
      <c r="AP63" s="49">
        <f t="shared" si="22"/>
        <v>0</v>
      </c>
      <c r="AQ63" s="50">
        <f t="shared" si="23"/>
        <v>0</v>
      </c>
      <c r="AR63" s="188"/>
      <c r="AS63" s="49">
        <f t="shared" si="24"/>
        <v>0</v>
      </c>
      <c r="AT63" s="50">
        <f t="shared" si="25"/>
        <v>0</v>
      </c>
      <c r="AU63" s="188"/>
      <c r="AV63" s="49">
        <f t="shared" si="26"/>
        <v>0</v>
      </c>
      <c r="AW63" s="50">
        <f t="shared" si="27"/>
        <v>0</v>
      </c>
      <c r="AX63" s="188"/>
      <c r="AY63" s="49">
        <f t="shared" si="28"/>
        <v>0</v>
      </c>
      <c r="AZ63" s="50">
        <f t="shared" si="29"/>
        <v>0</v>
      </c>
      <c r="BA63" s="51">
        <f>+AH63+AK63+AN63+AQ63+AT63+AW63+AZ63</f>
        <v>0</v>
      </c>
    </row>
    <row r="64" spans="1:53" hidden="1">
      <c r="A64" s="32"/>
      <c r="B64" s="61"/>
      <c r="C64" s="33"/>
      <c r="D64" s="34"/>
      <c r="E64" s="35"/>
      <c r="F64" s="36"/>
      <c r="G64" s="73"/>
      <c r="H64" s="72"/>
      <c r="I64" s="74">
        <f>IF(H64=Tablas!$B$5,Tablas!$C$5,VLOOKUP(H64,Tablas!$B$5:$D$40,2,FALSE))</f>
        <v>1</v>
      </c>
      <c r="J64" s="71">
        <f>IF(I64=0,"",VLOOKUP(I64,Tablas!$C$5:$D$40,2,FALSE))</f>
        <v>0</v>
      </c>
      <c r="K64" s="37" t="str">
        <f>IF(G64=0,"0",F64/G64)</f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>SUM(+L64+M64+N64+O64+P64+R64+T64)</f>
        <v>0</v>
      </c>
      <c r="V64" s="43">
        <f>+U64*4.345</f>
        <v>0</v>
      </c>
      <c r="W64" s="44">
        <f>IF(V64="","",$W$4*V64)</f>
        <v>0</v>
      </c>
      <c r="X64" s="45">
        <f>ROUND(J64/4.3452380952381,1)</f>
        <v>0</v>
      </c>
      <c r="Y64" s="46" t="s">
        <v>0</v>
      </c>
      <c r="Z64" s="39">
        <v>1</v>
      </c>
      <c r="AA64" s="47">
        <f>+IF($Y64="M",$U64,IF($Y64="MT",$U64/2,IF(Y64="MN",$U64/2,IF($Y64="MTN",$U64/3,0))))*Z64</f>
        <v>0</v>
      </c>
      <c r="AB64" s="39">
        <v>1</v>
      </c>
      <c r="AC64" s="47">
        <f>+IF($Y64="T",$U64,IF($Y64="MT",$U64/2,IF($Y64="TN",$U64/2,IF($Y64="MTN",$U64/3,0))))*AB64</f>
        <v>0</v>
      </c>
      <c r="AD64" s="39">
        <v>1</v>
      </c>
      <c r="AE64" s="47">
        <f>+IF($Y64="N",$U64,IF($Y64="MN",$U64/2,IF($Y64="TN",$U64/2,IF($Y64="MTN",$U64/3,0))))*AD64</f>
        <v>0</v>
      </c>
      <c r="AF64" s="188"/>
      <c r="AG64" s="49">
        <f t="shared" si="16"/>
        <v>0</v>
      </c>
      <c r="AH64" s="50">
        <f t="shared" si="17"/>
        <v>0</v>
      </c>
      <c r="AI64" s="188"/>
      <c r="AJ64" s="49">
        <f t="shared" si="18"/>
        <v>0</v>
      </c>
      <c r="AK64" s="50">
        <f t="shared" si="19"/>
        <v>0</v>
      </c>
      <c r="AL64" s="188"/>
      <c r="AM64" s="49">
        <f t="shared" si="20"/>
        <v>0</v>
      </c>
      <c r="AN64" s="50">
        <f t="shared" si="21"/>
        <v>0</v>
      </c>
      <c r="AO64" s="188"/>
      <c r="AP64" s="49">
        <f t="shared" si="22"/>
        <v>0</v>
      </c>
      <c r="AQ64" s="50">
        <f t="shared" si="23"/>
        <v>0</v>
      </c>
      <c r="AR64" s="188"/>
      <c r="AS64" s="49">
        <f t="shared" si="24"/>
        <v>0</v>
      </c>
      <c r="AT64" s="50">
        <f t="shared" si="25"/>
        <v>0</v>
      </c>
      <c r="AU64" s="188"/>
      <c r="AV64" s="49">
        <f t="shared" si="26"/>
        <v>0</v>
      </c>
      <c r="AW64" s="50">
        <f t="shared" si="27"/>
        <v>0</v>
      </c>
      <c r="AX64" s="188"/>
      <c r="AY64" s="49">
        <f t="shared" si="28"/>
        <v>0</v>
      </c>
      <c r="AZ64" s="50">
        <f t="shared" si="29"/>
        <v>0</v>
      </c>
      <c r="BA64" s="51">
        <f>+AH64+AK64+AN64+AQ64+AT64+AW64+AZ64</f>
        <v>0</v>
      </c>
    </row>
    <row r="65" spans="1:53" hidden="1">
      <c r="A65" s="32"/>
      <c r="B65" s="61"/>
      <c r="C65" s="33"/>
      <c r="D65" s="34"/>
      <c r="E65" s="35"/>
      <c r="F65" s="36"/>
      <c r="G65" s="73"/>
      <c r="H65" s="72"/>
      <c r="I65" s="74">
        <f>IF(H65=Tablas!$B$5,Tablas!$C$5,VLOOKUP(H65,Tablas!$B$5:$D$40,2,FALSE))</f>
        <v>1</v>
      </c>
      <c r="J65" s="71">
        <f>IF(I65=0,"",VLOOKUP(I65,Tablas!$C$5:$D$40,2,FALSE))</f>
        <v>0</v>
      </c>
      <c r="K65" s="37" t="str">
        <f>IF(G65=0,"0",F65/G65)</f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>SUM(+L65+M65+N65+O65+P65+R65+T65)</f>
        <v>0</v>
      </c>
      <c r="V65" s="43">
        <f>+U65*4.345</f>
        <v>0</v>
      </c>
      <c r="W65" s="44">
        <f>IF(V65="","",$W$4*V65)</f>
        <v>0</v>
      </c>
      <c r="X65" s="45">
        <f>ROUND(J65/4.3452380952381,1)</f>
        <v>0</v>
      </c>
      <c r="Y65" s="46" t="s">
        <v>0</v>
      </c>
      <c r="Z65" s="39">
        <v>1</v>
      </c>
      <c r="AA65" s="47">
        <f>+IF($Y65="M",$U65,IF($Y65="MT",$U65/2,IF(Y65="MN",$U65/2,IF($Y65="MTN",$U65/3,0))))*Z65</f>
        <v>0</v>
      </c>
      <c r="AB65" s="39">
        <v>1</v>
      </c>
      <c r="AC65" s="47">
        <f>+IF($Y65="T",$U65,IF($Y65="MT",$U65/2,IF($Y65="TN",$U65/2,IF($Y65="MTN",$U65/3,0))))*AB65</f>
        <v>0</v>
      </c>
      <c r="AD65" s="39">
        <v>1</v>
      </c>
      <c r="AE65" s="47">
        <f>+IF($Y65="N",$U65,IF($Y65="MN",$U65/2,IF($Y65="TN",$U65/2,IF($Y65="MTN",$U65/3,0))))*AD65</f>
        <v>0</v>
      </c>
      <c r="AF65" s="188"/>
      <c r="AG65" s="49">
        <f t="shared" si="16"/>
        <v>0</v>
      </c>
      <c r="AH65" s="50">
        <f t="shared" si="17"/>
        <v>0</v>
      </c>
      <c r="AI65" s="188"/>
      <c r="AJ65" s="49">
        <f t="shared" si="18"/>
        <v>0</v>
      </c>
      <c r="AK65" s="50">
        <f t="shared" si="19"/>
        <v>0</v>
      </c>
      <c r="AL65" s="188"/>
      <c r="AM65" s="49">
        <f t="shared" si="20"/>
        <v>0</v>
      </c>
      <c r="AN65" s="50">
        <f t="shared" si="21"/>
        <v>0</v>
      </c>
      <c r="AO65" s="188"/>
      <c r="AP65" s="49">
        <f t="shared" si="22"/>
        <v>0</v>
      </c>
      <c r="AQ65" s="50">
        <f t="shared" si="23"/>
        <v>0</v>
      </c>
      <c r="AR65" s="188"/>
      <c r="AS65" s="49">
        <f t="shared" si="24"/>
        <v>0</v>
      </c>
      <c r="AT65" s="50">
        <f t="shared" si="25"/>
        <v>0</v>
      </c>
      <c r="AU65" s="188"/>
      <c r="AV65" s="49">
        <f t="shared" si="26"/>
        <v>0</v>
      </c>
      <c r="AW65" s="50">
        <f t="shared" si="27"/>
        <v>0</v>
      </c>
      <c r="AX65" s="188"/>
      <c r="AY65" s="49">
        <f t="shared" si="28"/>
        <v>0</v>
      </c>
      <c r="AZ65" s="50">
        <f t="shared" si="29"/>
        <v>0</v>
      </c>
      <c r="BA65" s="51">
        <f>+AH65+AK65+AN65+AQ65+AT65+AW65+AZ65</f>
        <v>0</v>
      </c>
    </row>
    <row r="66" spans="1:53" hidden="1">
      <c r="A66" s="32"/>
      <c r="B66" s="61"/>
      <c r="C66" s="33"/>
      <c r="D66" s="34"/>
      <c r="E66" s="35"/>
      <c r="F66" s="36"/>
      <c r="G66" s="73"/>
      <c r="H66" s="72"/>
      <c r="I66" s="74">
        <f>IF(H66=Tablas!$B$5,Tablas!$C$5,VLOOKUP(H66,Tablas!$B$5:$D$40,2,FALSE))</f>
        <v>1</v>
      </c>
      <c r="J66" s="71">
        <f>IF(I66=0,"",VLOOKUP(I66,Tablas!$C$5:$D$40,2,FALSE))</f>
        <v>0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9"/>
        <v>0</v>
      </c>
      <c r="V66" s="43">
        <f t="shared" si="10"/>
        <v>0</v>
      </c>
      <c r="W66" s="44">
        <f t="shared" si="11"/>
        <v>0</v>
      </c>
      <c r="X66" s="45">
        <f t="shared" si="12"/>
        <v>0</v>
      </c>
      <c r="Y66" s="46" t="s">
        <v>0</v>
      </c>
      <c r="Z66" s="39">
        <v>1</v>
      </c>
      <c r="AA66" s="47">
        <f t="shared" si="13"/>
        <v>0</v>
      </c>
      <c r="AB66" s="39">
        <v>1</v>
      </c>
      <c r="AC66" s="47">
        <f t="shared" si="14"/>
        <v>0</v>
      </c>
      <c r="AD66" s="39">
        <v>1</v>
      </c>
      <c r="AE66" s="47">
        <f t="shared" si="15"/>
        <v>0</v>
      </c>
      <c r="AF66" s="188"/>
      <c r="AG66" s="49">
        <f t="shared" si="16"/>
        <v>0</v>
      </c>
      <c r="AH66" s="50">
        <f t="shared" si="17"/>
        <v>0</v>
      </c>
      <c r="AI66" s="188"/>
      <c r="AJ66" s="49">
        <f t="shared" si="18"/>
        <v>0</v>
      </c>
      <c r="AK66" s="50">
        <f t="shared" si="19"/>
        <v>0</v>
      </c>
      <c r="AL66" s="188"/>
      <c r="AM66" s="49">
        <f t="shared" si="20"/>
        <v>0</v>
      </c>
      <c r="AN66" s="50">
        <f t="shared" si="21"/>
        <v>0</v>
      </c>
      <c r="AO66" s="188"/>
      <c r="AP66" s="49">
        <f t="shared" si="22"/>
        <v>0</v>
      </c>
      <c r="AQ66" s="50">
        <f t="shared" si="23"/>
        <v>0</v>
      </c>
      <c r="AR66" s="188"/>
      <c r="AS66" s="49">
        <f t="shared" si="24"/>
        <v>0</v>
      </c>
      <c r="AT66" s="50">
        <f t="shared" si="25"/>
        <v>0</v>
      </c>
      <c r="AU66" s="188"/>
      <c r="AV66" s="49">
        <f t="shared" si="26"/>
        <v>0</v>
      </c>
      <c r="AW66" s="50">
        <f t="shared" si="27"/>
        <v>0</v>
      </c>
      <c r="AX66" s="188"/>
      <c r="AY66" s="49">
        <f t="shared" si="28"/>
        <v>0</v>
      </c>
      <c r="AZ66" s="50">
        <f t="shared" si="29"/>
        <v>0</v>
      </c>
      <c r="BA66" s="51">
        <f t="shared" si="30"/>
        <v>0</v>
      </c>
    </row>
    <row r="67" spans="1:53" hidden="1">
      <c r="A67" s="32"/>
      <c r="B67" s="61"/>
      <c r="C67" s="33"/>
      <c r="D67" s="34"/>
      <c r="E67" s="35"/>
      <c r="F67" s="36"/>
      <c r="G67" s="73"/>
      <c r="H67" s="72"/>
      <c r="I67" s="74">
        <f>IF(H67=Tablas!$B$5,Tablas!$C$5,VLOOKUP(H67,Tablas!$B$5:$D$40,2,FALSE))</f>
        <v>1</v>
      </c>
      <c r="J67" s="71">
        <f>IF(I67=0,"",VLOOKUP(I67,Tablas!$C$5:$D$40,2,FALSE))</f>
        <v>0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9"/>
        <v>0</v>
      </c>
      <c r="V67" s="43">
        <f t="shared" si="10"/>
        <v>0</v>
      </c>
      <c r="W67" s="44">
        <f t="shared" si="11"/>
        <v>0</v>
      </c>
      <c r="X67" s="45">
        <f t="shared" si="12"/>
        <v>0</v>
      </c>
      <c r="Y67" s="46" t="s">
        <v>0</v>
      </c>
      <c r="Z67" s="39">
        <v>1</v>
      </c>
      <c r="AA67" s="47">
        <f t="shared" si="13"/>
        <v>0</v>
      </c>
      <c r="AB67" s="39">
        <v>1</v>
      </c>
      <c r="AC67" s="47">
        <f t="shared" si="14"/>
        <v>0</v>
      </c>
      <c r="AD67" s="39">
        <v>1</v>
      </c>
      <c r="AE67" s="47">
        <f t="shared" si="15"/>
        <v>0</v>
      </c>
      <c r="AF67" s="188"/>
      <c r="AG67" s="49">
        <f t="shared" si="16"/>
        <v>0</v>
      </c>
      <c r="AH67" s="50">
        <f t="shared" si="17"/>
        <v>0</v>
      </c>
      <c r="AI67" s="188"/>
      <c r="AJ67" s="49">
        <f t="shared" si="18"/>
        <v>0</v>
      </c>
      <c r="AK67" s="50">
        <f t="shared" si="19"/>
        <v>0</v>
      </c>
      <c r="AL67" s="188"/>
      <c r="AM67" s="49">
        <f t="shared" si="20"/>
        <v>0</v>
      </c>
      <c r="AN67" s="50">
        <f t="shared" si="21"/>
        <v>0</v>
      </c>
      <c r="AO67" s="188"/>
      <c r="AP67" s="49">
        <f t="shared" si="22"/>
        <v>0</v>
      </c>
      <c r="AQ67" s="50">
        <f t="shared" si="23"/>
        <v>0</v>
      </c>
      <c r="AR67" s="188"/>
      <c r="AS67" s="49">
        <f t="shared" si="24"/>
        <v>0</v>
      </c>
      <c r="AT67" s="50">
        <f t="shared" si="25"/>
        <v>0</v>
      </c>
      <c r="AU67" s="188"/>
      <c r="AV67" s="49">
        <f t="shared" si="26"/>
        <v>0</v>
      </c>
      <c r="AW67" s="50">
        <f t="shared" si="27"/>
        <v>0</v>
      </c>
      <c r="AX67" s="188"/>
      <c r="AY67" s="49">
        <f t="shared" si="28"/>
        <v>0</v>
      </c>
      <c r="AZ67" s="50">
        <f t="shared" si="29"/>
        <v>0</v>
      </c>
      <c r="BA67" s="51">
        <f t="shared" si="30"/>
        <v>0</v>
      </c>
    </row>
    <row r="68" spans="1:53" hidden="1">
      <c r="A68" s="32"/>
      <c r="B68" s="61"/>
      <c r="C68" s="33"/>
      <c r="D68" s="34"/>
      <c r="E68" s="35"/>
      <c r="F68" s="36"/>
      <c r="G68" s="73"/>
      <c r="H68" s="72"/>
      <c r="I68" s="74">
        <f>IF(H68=Tablas!$B$5,Tablas!$C$5,VLOOKUP(H68,Tablas!$B$5:$D$40,2,FALSE))</f>
        <v>1</v>
      </c>
      <c r="J68" s="71">
        <f>IF(I68=0,"",VLOOKUP(I68,Tablas!$C$5:$D$40,2,FALSE))</f>
        <v>0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9"/>
        <v>0</v>
      </c>
      <c r="V68" s="43">
        <f t="shared" si="10"/>
        <v>0</v>
      </c>
      <c r="W68" s="44">
        <f t="shared" si="11"/>
        <v>0</v>
      </c>
      <c r="X68" s="45">
        <f t="shared" si="12"/>
        <v>0</v>
      </c>
      <c r="Y68" s="46" t="s">
        <v>0</v>
      </c>
      <c r="Z68" s="39">
        <v>1</v>
      </c>
      <c r="AA68" s="47">
        <f t="shared" si="13"/>
        <v>0</v>
      </c>
      <c r="AB68" s="39">
        <v>1</v>
      </c>
      <c r="AC68" s="47">
        <f t="shared" si="14"/>
        <v>0</v>
      </c>
      <c r="AD68" s="39">
        <v>1</v>
      </c>
      <c r="AE68" s="47">
        <f t="shared" si="15"/>
        <v>0</v>
      </c>
      <c r="AF68" s="188"/>
      <c r="AG68" s="49">
        <f t="shared" si="16"/>
        <v>0</v>
      </c>
      <c r="AH68" s="50">
        <f t="shared" si="17"/>
        <v>0</v>
      </c>
      <c r="AI68" s="188"/>
      <c r="AJ68" s="49">
        <f t="shared" si="18"/>
        <v>0</v>
      </c>
      <c r="AK68" s="50">
        <f t="shared" si="19"/>
        <v>0</v>
      </c>
      <c r="AL68" s="188"/>
      <c r="AM68" s="49">
        <f t="shared" si="20"/>
        <v>0</v>
      </c>
      <c r="AN68" s="50">
        <f t="shared" si="21"/>
        <v>0</v>
      </c>
      <c r="AO68" s="188"/>
      <c r="AP68" s="49">
        <f t="shared" si="22"/>
        <v>0</v>
      </c>
      <c r="AQ68" s="50">
        <f t="shared" si="23"/>
        <v>0</v>
      </c>
      <c r="AR68" s="188"/>
      <c r="AS68" s="49">
        <f t="shared" si="24"/>
        <v>0</v>
      </c>
      <c r="AT68" s="50">
        <f t="shared" si="25"/>
        <v>0</v>
      </c>
      <c r="AU68" s="188"/>
      <c r="AV68" s="49">
        <f t="shared" si="26"/>
        <v>0</v>
      </c>
      <c r="AW68" s="50">
        <f t="shared" si="27"/>
        <v>0</v>
      </c>
      <c r="AX68" s="188"/>
      <c r="AY68" s="49">
        <f t="shared" si="28"/>
        <v>0</v>
      </c>
      <c r="AZ68" s="50">
        <f t="shared" si="29"/>
        <v>0</v>
      </c>
      <c r="BA68" s="51">
        <f t="shared" si="30"/>
        <v>0</v>
      </c>
    </row>
    <row r="69" spans="1:53" hidden="1">
      <c r="A69" s="32"/>
      <c r="B69" s="61"/>
      <c r="C69" s="33"/>
      <c r="D69" s="34"/>
      <c r="E69" s="35"/>
      <c r="F69" s="36"/>
      <c r="G69" s="73"/>
      <c r="H69" s="72"/>
      <c r="I69" s="74">
        <f>IF(H69=Tablas!$B$5,Tablas!$C$5,VLOOKUP(H69,Tablas!$B$5:$D$40,2,FALSE))</f>
        <v>1</v>
      </c>
      <c r="J69" s="71">
        <f>IF(I69=0,"",VLOOKUP(I69,Tablas!$C$5:$D$40,2,FALSE))</f>
        <v>0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9"/>
        <v>0</v>
      </c>
      <c r="V69" s="43">
        <f t="shared" si="10"/>
        <v>0</v>
      </c>
      <c r="W69" s="44">
        <f t="shared" si="11"/>
        <v>0</v>
      </c>
      <c r="X69" s="45">
        <f t="shared" si="12"/>
        <v>0</v>
      </c>
      <c r="Y69" s="46" t="s">
        <v>0</v>
      </c>
      <c r="Z69" s="39">
        <v>1</v>
      </c>
      <c r="AA69" s="47">
        <f t="shared" si="13"/>
        <v>0</v>
      </c>
      <c r="AB69" s="39">
        <v>1</v>
      </c>
      <c r="AC69" s="47">
        <f t="shared" si="14"/>
        <v>0</v>
      </c>
      <c r="AD69" s="39">
        <v>1</v>
      </c>
      <c r="AE69" s="47">
        <f t="shared" si="15"/>
        <v>0</v>
      </c>
      <c r="AF69" s="188"/>
      <c r="AG69" s="49">
        <f t="shared" si="16"/>
        <v>0</v>
      </c>
      <c r="AH69" s="50">
        <f t="shared" si="17"/>
        <v>0</v>
      </c>
      <c r="AI69" s="188"/>
      <c r="AJ69" s="49">
        <f t="shared" si="18"/>
        <v>0</v>
      </c>
      <c r="AK69" s="50">
        <f t="shared" si="19"/>
        <v>0</v>
      </c>
      <c r="AL69" s="188"/>
      <c r="AM69" s="49">
        <f t="shared" si="20"/>
        <v>0</v>
      </c>
      <c r="AN69" s="50">
        <f t="shared" si="21"/>
        <v>0</v>
      </c>
      <c r="AO69" s="188"/>
      <c r="AP69" s="49">
        <f t="shared" si="22"/>
        <v>0</v>
      </c>
      <c r="AQ69" s="50">
        <f t="shared" si="23"/>
        <v>0</v>
      </c>
      <c r="AR69" s="188"/>
      <c r="AS69" s="49">
        <f t="shared" si="24"/>
        <v>0</v>
      </c>
      <c r="AT69" s="50">
        <f t="shared" si="25"/>
        <v>0</v>
      </c>
      <c r="AU69" s="188"/>
      <c r="AV69" s="49">
        <f t="shared" si="26"/>
        <v>0</v>
      </c>
      <c r="AW69" s="50">
        <f t="shared" si="27"/>
        <v>0</v>
      </c>
      <c r="AX69" s="188"/>
      <c r="AY69" s="49">
        <f t="shared" si="28"/>
        <v>0</v>
      </c>
      <c r="AZ69" s="50">
        <f t="shared" si="29"/>
        <v>0</v>
      </c>
      <c r="BA69" s="51">
        <f t="shared" si="30"/>
        <v>0</v>
      </c>
    </row>
    <row r="70" spans="1:53" ht="15.75" thickBot="1">
      <c r="A70" s="3"/>
      <c r="B70" s="6"/>
      <c r="C70" s="6"/>
      <c r="D70" s="6"/>
      <c r="E70" s="6"/>
      <c r="F70" s="264">
        <f>SUM(F8:F69)</f>
        <v>5</v>
      </c>
      <c r="K70" s="52">
        <f t="shared" ref="K70:P70" si="58">SUM(K8:K69)</f>
        <v>0</v>
      </c>
      <c r="L70" s="52">
        <f t="shared" si="58"/>
        <v>0</v>
      </c>
      <c r="M70" s="52">
        <f t="shared" si="58"/>
        <v>0</v>
      </c>
      <c r="N70" s="52">
        <f t="shared" si="58"/>
        <v>0</v>
      </c>
      <c r="O70" s="52">
        <f t="shared" si="58"/>
        <v>0</v>
      </c>
      <c r="P70" s="52">
        <f t="shared" si="58"/>
        <v>0</v>
      </c>
      <c r="Q70" s="52"/>
      <c r="R70" s="52">
        <f>SUM(R8:R69)</f>
        <v>0</v>
      </c>
      <c r="S70" s="52"/>
      <c r="T70" s="52">
        <f>SUM(T8:T69)</f>
        <v>0</v>
      </c>
      <c r="U70" s="52">
        <f>SUM(U8:U69)</f>
        <v>0</v>
      </c>
      <c r="V70" s="52">
        <f>SUM(V8:V69)</f>
        <v>0</v>
      </c>
      <c r="W70" s="52">
        <f>SUM(W8:W69)</f>
        <v>0</v>
      </c>
      <c r="X70" s="53"/>
      <c r="Y70" s="53"/>
      <c r="Z70" s="53"/>
      <c r="AA70" s="52">
        <f>SUM(AA8:AA69)</f>
        <v>0</v>
      </c>
      <c r="AB70" s="52"/>
      <c r="AC70" s="52">
        <f>SUM(AC8:AC69)</f>
        <v>0</v>
      </c>
      <c r="AD70" s="52"/>
      <c r="AE70" s="52">
        <f>SUM(AE8:AE69)</f>
        <v>0</v>
      </c>
      <c r="AF70" s="54">
        <f>SUM(AF8:AF69)</f>
        <v>0</v>
      </c>
      <c r="AG70" s="54"/>
      <c r="AH70" s="55">
        <f>SUM(AH8:AH69)</f>
        <v>0</v>
      </c>
      <c r="AI70" s="54">
        <f>SUM(AI8:AI69)</f>
        <v>0</v>
      </c>
      <c r="AJ70" s="54"/>
      <c r="AK70" s="55">
        <f>SUM(AK8:AK69)</f>
        <v>0</v>
      </c>
      <c r="AL70" s="54">
        <f>SUM(AL8:AL69)</f>
        <v>0</v>
      </c>
      <c r="AM70" s="54"/>
      <c r="AN70" s="55">
        <f>SUM(AN8:AN69)</f>
        <v>0</v>
      </c>
      <c r="AO70" s="54">
        <f>SUM(AO8:AO69)</f>
        <v>0</v>
      </c>
      <c r="AP70" s="54"/>
      <c r="AQ70" s="55">
        <f>SUM(AQ8:AQ69)</f>
        <v>0</v>
      </c>
      <c r="AR70" s="54">
        <f>SUM(AR8:AR69)</f>
        <v>0</v>
      </c>
      <c r="AS70" s="54"/>
      <c r="AT70" s="55">
        <f>SUM(AT8:AT69)</f>
        <v>0</v>
      </c>
      <c r="AU70" s="54">
        <f>SUM(AU8:AU69)</f>
        <v>0</v>
      </c>
      <c r="AV70" s="54"/>
      <c r="AW70" s="55">
        <f>SUM(AW8:AW69)</f>
        <v>0</v>
      </c>
      <c r="AX70" s="54">
        <f>SUM(AX8:AX69)</f>
        <v>0</v>
      </c>
      <c r="AY70" s="54"/>
      <c r="AZ70" s="55">
        <f>SUM(AZ8:AZ69)</f>
        <v>0</v>
      </c>
      <c r="BA70" s="52">
        <f>SUM(BA8:BA69)</f>
        <v>0</v>
      </c>
    </row>
    <row r="71" spans="1:53" ht="15.75" hidden="1" thickBot="1">
      <c r="AA71" s="289">
        <f>SUM(AA70:AE70)</f>
        <v>0</v>
      </c>
      <c r="AB71" s="290"/>
      <c r="AC71" s="290"/>
      <c r="AD71" s="290"/>
      <c r="AE71" s="291"/>
      <c r="AF71" s="292">
        <f>+AH70/4.345</f>
        <v>0</v>
      </c>
      <c r="AG71" s="292"/>
      <c r="AH71" s="292"/>
      <c r="AI71" s="292">
        <f>+AK70/4.345</f>
        <v>0</v>
      </c>
      <c r="AJ71" s="292"/>
      <c r="AK71" s="292"/>
      <c r="AL71" s="292">
        <f>+AN70/4.345</f>
        <v>0</v>
      </c>
      <c r="AM71" s="292"/>
      <c r="AN71" s="292"/>
      <c r="AO71" s="292">
        <f>+AQ70/4.345</f>
        <v>0</v>
      </c>
      <c r="AP71" s="292"/>
      <c r="AQ71" s="292"/>
      <c r="AR71" s="292">
        <f>+AT70/4.345</f>
        <v>0</v>
      </c>
      <c r="AS71" s="292"/>
      <c r="AT71" s="292"/>
      <c r="AU71" s="292">
        <f>+AW70/4.345</f>
        <v>0</v>
      </c>
      <c r="AV71" s="292"/>
      <c r="AW71" s="292"/>
      <c r="AX71" s="292">
        <f>+AZ70/4.345</f>
        <v>0</v>
      </c>
      <c r="AY71" s="292"/>
      <c r="AZ71" s="292"/>
      <c r="BA71" s="284" t="s">
        <v>4</v>
      </c>
    </row>
    <row r="72" spans="1:53" ht="16.5" thickTop="1" thickBot="1">
      <c r="AF72" s="286" t="s">
        <v>3</v>
      </c>
      <c r="AG72" s="286"/>
      <c r="AH72" s="286"/>
      <c r="AI72" s="286"/>
      <c r="AJ72" s="286"/>
      <c r="AK72" s="286"/>
      <c r="AL72" s="286"/>
      <c r="AM72" s="286"/>
      <c r="AN72" s="286"/>
      <c r="AO72" s="286"/>
      <c r="AP72" s="286"/>
      <c r="AQ72" s="286"/>
      <c r="AR72" s="286"/>
      <c r="AS72" s="286"/>
      <c r="AT72" s="286"/>
      <c r="AU72" s="286"/>
      <c r="AV72" s="286"/>
      <c r="AW72" s="286"/>
      <c r="AX72" s="286"/>
      <c r="AY72" s="286"/>
      <c r="AZ72" s="287"/>
      <c r="BA72" s="285"/>
    </row>
    <row r="74" spans="1:53">
      <c r="G74" s="56"/>
      <c r="H74" s="56"/>
      <c r="I74" s="56"/>
      <c r="J74" s="56"/>
    </row>
  </sheetData>
  <sheetProtection algorithmName="SHA-512" hashValue="hhnJ9y5Ls1pKHtvO8xpgsGrFzrdjpM+iSXsotkJZUCyidLvJToWc5Ilk/qp/i02YBGmCBQU2ZxhpH3bf3wZl1w==" saltValue="Ca/cuzvNc3Qkvfidw5VFmw==" spinCount="100000" sheet="1" selectLockedCells="1" autoFilter="0"/>
  <autoFilter ref="B7:BA71">
    <filterColumn colId="4">
      <customFilters>
        <customFilter operator="notEqual" val=" "/>
      </customFilters>
    </filterColumn>
  </autoFilter>
  <mergeCells count="46">
    <mergeCell ref="B1:C1"/>
    <mergeCell ref="B3:D3"/>
    <mergeCell ref="AF3:AH3"/>
    <mergeCell ref="AI3:AK3"/>
    <mergeCell ref="AL3:AN3"/>
    <mergeCell ref="AB6:AC6"/>
    <mergeCell ref="AD6:AE6"/>
    <mergeCell ref="AR3:AT3"/>
    <mergeCell ref="AU3:AW3"/>
    <mergeCell ref="AX3:AZ3"/>
    <mergeCell ref="AF4:AF5"/>
    <mergeCell ref="AG4:AG5"/>
    <mergeCell ref="AH4:AH5"/>
    <mergeCell ref="AI4:AI5"/>
    <mergeCell ref="AJ4:AJ5"/>
    <mergeCell ref="AM4:AM5"/>
    <mergeCell ref="AN4:AN5"/>
    <mergeCell ref="AK4:AK5"/>
    <mergeCell ref="AL4:AL5"/>
    <mergeCell ref="AU71:AW71"/>
    <mergeCell ref="AX71:AZ71"/>
    <mergeCell ref="AO4:AO5"/>
    <mergeCell ref="AP4:AP5"/>
    <mergeCell ref="AQ4:AQ5"/>
    <mergeCell ref="AY4:AY5"/>
    <mergeCell ref="AZ4:AZ5"/>
    <mergeCell ref="AV4:AV5"/>
    <mergeCell ref="AW4:AW5"/>
    <mergeCell ref="AX4:AX5"/>
    <mergeCell ref="AU4:AU5"/>
    <mergeCell ref="BA71:BA72"/>
    <mergeCell ref="AF72:AZ72"/>
    <mergeCell ref="P1:AA1"/>
    <mergeCell ref="AA71:AE71"/>
    <mergeCell ref="AF71:AH71"/>
    <mergeCell ref="AI71:AK71"/>
    <mergeCell ref="AL71:AN71"/>
    <mergeCell ref="AO71:AQ71"/>
    <mergeCell ref="AR71:AT71"/>
    <mergeCell ref="AO3:AQ3"/>
    <mergeCell ref="BA4:BA5"/>
    <mergeCell ref="X5:AE5"/>
    <mergeCell ref="Z6:AA6"/>
    <mergeCell ref="AS4:AS5"/>
    <mergeCell ref="AT4:AT5"/>
    <mergeCell ref="AR4:AR5"/>
  </mergeCells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H8:H69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 filterMode="1">
    <pageSetUpPr fitToPage="1"/>
  </sheetPr>
  <dimension ref="A1:BA105"/>
  <sheetViews>
    <sheetView workbookViewId="0">
      <pane xSplit="6" ySplit="7" topLeftCell="G9" activePane="bottomRight" state="frozen"/>
      <selection activeCell="B2" sqref="B2:C2"/>
      <selection pane="topRight" activeCell="B2" sqref="B2:C2"/>
      <selection pane="bottomLeft" activeCell="B2" sqref="B2:C2"/>
      <selection pane="bottomRight" activeCell="G9" sqref="G9"/>
    </sheetView>
  </sheetViews>
  <sheetFormatPr defaultColWidth="11.42578125" defaultRowHeight="15"/>
  <cols>
    <col min="1" max="1" width="2.85546875" style="2" customWidth="1"/>
    <col min="2" max="2" width="14.28515625" style="2" customWidth="1"/>
    <col min="3" max="3" width="11.5703125" style="2" bestFit="1" customWidth="1"/>
    <col min="4" max="4" width="19.5703125" style="2" customWidth="1"/>
    <col min="5" max="5" width="11.5703125" style="2" customWidth="1"/>
    <col min="6" max="6" width="10.42578125" style="2" bestFit="1" customWidth="1"/>
    <col min="7" max="7" width="12.28515625" style="2" customWidth="1"/>
    <col min="8" max="8" width="12.5703125" style="2" bestFit="1" customWidth="1"/>
    <col min="9" max="9" width="3" style="2" hidden="1" customWidth="1"/>
    <col min="10" max="10" width="4.85546875" style="2" hidden="1" customWidth="1"/>
    <col min="11" max="11" width="8.140625" style="2" bestFit="1" customWidth="1"/>
    <col min="12" max="12" width="6.28515625" style="2" bestFit="1" customWidth="1"/>
    <col min="13" max="16" width="8.42578125" style="2" customWidth="1"/>
    <col min="17" max="17" width="4.85546875" style="2" bestFit="1" customWidth="1"/>
    <col min="18" max="18" width="8.42578125" style="2" customWidth="1"/>
    <col min="19" max="19" width="4.85546875" style="2" bestFit="1" customWidth="1"/>
    <col min="20" max="20" width="8.42578125" style="2" customWidth="1"/>
    <col min="21" max="21" width="9.28515625" style="2" customWidth="1"/>
    <col min="22" max="22" width="8.42578125" style="2" bestFit="1" customWidth="1"/>
    <col min="23" max="23" width="9.28515625" style="2" bestFit="1" customWidth="1"/>
    <col min="24" max="24" width="4.7109375" style="2" customWidth="1"/>
    <col min="25" max="25" width="4.140625" style="2" bestFit="1" customWidth="1"/>
    <col min="26" max="26" width="5" style="2" bestFit="1" customWidth="1"/>
    <col min="27" max="27" width="7.140625" style="2" bestFit="1" customWidth="1"/>
    <col min="28" max="28" width="7.140625" style="2" customWidth="1"/>
    <col min="29" max="29" width="7.28515625" style="2" bestFit="1" customWidth="1"/>
    <col min="30" max="30" width="7.28515625" style="2" customWidth="1"/>
    <col min="31" max="31" width="5.7109375" style="2" bestFit="1" customWidth="1"/>
    <col min="32" max="32" width="7" style="2" bestFit="1" customWidth="1"/>
    <col min="33" max="33" width="5.5703125" style="2" bestFit="1" customWidth="1"/>
    <col min="34" max="34" width="10.28515625" style="2" bestFit="1" customWidth="1"/>
    <col min="35" max="35" width="7.140625" style="2" bestFit="1" customWidth="1"/>
    <col min="36" max="36" width="6.140625" style="2" bestFit="1" customWidth="1"/>
    <col min="37" max="37" width="10.28515625" style="2" bestFit="1" customWidth="1"/>
    <col min="38" max="38" width="9.140625" style="2" bestFit="1" customWidth="1"/>
    <col min="39" max="39" width="6.7109375" style="2" bestFit="1" customWidth="1"/>
    <col min="40" max="40" width="9.5703125" style="2" bestFit="1" customWidth="1"/>
    <col min="41" max="41" width="7.140625" style="2" customWidth="1"/>
    <col min="42" max="42" width="6.140625" style="2" customWidth="1"/>
    <col min="43" max="43" width="9.5703125" style="2" customWidth="1"/>
    <col min="44" max="44" width="8.42578125" style="2" hidden="1" customWidth="1"/>
    <col min="45" max="45" width="7" style="2" hidden="1" customWidth="1"/>
    <col min="46" max="46" width="9.5703125" style="2" hidden="1" customWidth="1"/>
    <col min="47" max="47" width="8.42578125" style="2" bestFit="1" customWidth="1"/>
    <col min="48" max="48" width="7" style="2" bestFit="1" customWidth="1"/>
    <col min="49" max="49" width="9.5703125" style="2" bestFit="1" customWidth="1"/>
    <col min="50" max="50" width="6.85546875" style="2" customWidth="1"/>
    <col min="51" max="51" width="6.140625" style="2" customWidth="1"/>
    <col min="52" max="52" width="9.5703125" style="2" customWidth="1"/>
    <col min="53" max="53" width="13.7109375" style="2" bestFit="1" customWidth="1"/>
    <col min="54" max="16384" width="11.42578125" style="2"/>
  </cols>
  <sheetData>
    <row r="1" spans="1:53" ht="34.5" thickBot="1">
      <c r="A1" s="7"/>
      <c r="B1" s="274" t="s">
        <v>21</v>
      </c>
      <c r="C1" s="274"/>
      <c r="E1" s="8" t="str">
        <f>+'2'!E1</f>
        <v>Ajuntament de Matadepera</v>
      </c>
      <c r="F1" s="9"/>
      <c r="G1" s="9"/>
      <c r="H1" s="9"/>
      <c r="I1" s="9"/>
      <c r="J1" s="9"/>
      <c r="K1" s="9"/>
      <c r="L1" s="9"/>
      <c r="M1" s="10"/>
      <c r="N1" s="9"/>
      <c r="O1" s="9"/>
      <c r="P1" s="288" t="str">
        <f>+'Resumen Estudio'!D27</f>
        <v>Escola Bressol</v>
      </c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11"/>
      <c r="AC1" s="11"/>
      <c r="AD1" s="11"/>
      <c r="AE1" s="11"/>
      <c r="AF1" s="57"/>
      <c r="AG1" s="57"/>
      <c r="AH1" s="58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53" ht="15.75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3"/>
      <c r="X2" s="13"/>
      <c r="Y2" s="13"/>
      <c r="Z2" s="13"/>
      <c r="AA2" s="13"/>
      <c r="AB2" s="13"/>
      <c r="AC2" s="13"/>
      <c r="AD2" s="13"/>
      <c r="AE2" s="13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</row>
    <row r="3" spans="1:53" ht="30.75" customHeight="1" thickBot="1">
      <c r="A3" s="7"/>
      <c r="B3" s="309" t="str">
        <f>+'2'!B3:D3</f>
        <v>Annex 4</v>
      </c>
      <c r="C3" s="309"/>
      <c r="D3" s="30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59" t="s">
        <v>12</v>
      </c>
      <c r="X3" s="13"/>
      <c r="Y3" s="13"/>
      <c r="Z3" s="13"/>
      <c r="AA3" s="13"/>
      <c r="AB3" s="13"/>
      <c r="AC3" s="13"/>
      <c r="AD3" s="13"/>
      <c r="AE3" s="13"/>
      <c r="AF3" s="293" t="str">
        <f>+'1'!AG3</f>
        <v>Vidres interiors</v>
      </c>
      <c r="AG3" s="293"/>
      <c r="AH3" s="293"/>
      <c r="AI3" s="293" t="str">
        <f>+'1'!AK3</f>
        <v>Vidres perimetre</v>
      </c>
      <c r="AJ3" s="293"/>
      <c r="AK3" s="293"/>
      <c r="AL3" s="293" t="str">
        <f>+'1'!AO3</f>
        <v>Punts de llum i difusors d'aire</v>
      </c>
      <c r="AM3" s="293"/>
      <c r="AN3" s="293"/>
      <c r="AO3" s="293" t="str">
        <f>+'1'!AR3</f>
        <v>Neteja de cadires i moquetes</v>
      </c>
      <c r="AP3" s="293"/>
      <c r="AQ3" s="293"/>
      <c r="AR3" s="293" t="str">
        <f>+'1'!AU3</f>
        <v>Neteja de Sostres</v>
      </c>
      <c r="AS3" s="293"/>
      <c r="AT3" s="293"/>
      <c r="AU3" s="293" t="str">
        <f>+'1'!AX3</f>
        <v>Tractament de Terres</v>
      </c>
      <c r="AV3" s="293"/>
      <c r="AW3" s="293"/>
      <c r="AX3" s="293" t="str">
        <f>+'1'!BA3</f>
        <v>Neteja de Persianes</v>
      </c>
      <c r="AY3" s="293"/>
      <c r="AZ3" s="293"/>
      <c r="BA3" s="19" t="s">
        <v>4</v>
      </c>
    </row>
    <row r="4" spans="1:53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+L101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2">
        <f>+'Resumen Estudio'!H27</f>
        <v>11</v>
      </c>
      <c r="X4" s="23"/>
      <c r="Y4" s="23"/>
      <c r="Z4" s="23"/>
      <c r="AA4" s="23"/>
      <c r="AB4" s="23"/>
      <c r="AC4" s="23"/>
      <c r="AD4" s="23"/>
      <c r="AE4" s="23"/>
      <c r="AF4" s="304" t="s">
        <v>6</v>
      </c>
      <c r="AG4" s="302">
        <f>+'1'!AI4:AI5</f>
        <v>3</v>
      </c>
      <c r="AH4" s="303">
        <f>+'1'!AJ4:AJ5</f>
        <v>0</v>
      </c>
      <c r="AI4" s="304" t="s">
        <v>6</v>
      </c>
      <c r="AJ4" s="302">
        <f>+'1'!AM4:AM5</f>
        <v>3</v>
      </c>
      <c r="AK4" s="303">
        <f>+'1'!AN4:AN5</f>
        <v>0</v>
      </c>
      <c r="AL4" s="304" t="s">
        <v>6</v>
      </c>
      <c r="AM4" s="302">
        <f>+'1'!AP4:AP5</f>
        <v>1</v>
      </c>
      <c r="AN4" s="303">
        <f>+'1'!AQ4:AQ5</f>
        <v>0</v>
      </c>
      <c r="AO4" s="304" t="s">
        <v>6</v>
      </c>
      <c r="AP4" s="302">
        <f>+'1'!AS4:AS5</f>
        <v>1</v>
      </c>
      <c r="AQ4" s="303">
        <f>+'1'!AT4:AT5</f>
        <v>0</v>
      </c>
      <c r="AR4" s="304" t="s">
        <v>6</v>
      </c>
      <c r="AS4" s="302">
        <f>+'1'!AV4:AV5</f>
        <v>1</v>
      </c>
      <c r="AT4" s="303">
        <f>+'1'!AW4:AW5</f>
        <v>50</v>
      </c>
      <c r="AU4" s="304" t="s">
        <v>6</v>
      </c>
      <c r="AV4" s="302">
        <f>+'1'!AY4:AY5</f>
        <v>1</v>
      </c>
      <c r="AW4" s="303">
        <f>+'1'!AZ4:AZ5</f>
        <v>0</v>
      </c>
      <c r="AX4" s="304" t="s">
        <v>6</v>
      </c>
      <c r="AY4" s="302">
        <f>+'1'!BB4:BB5</f>
        <v>1</v>
      </c>
      <c r="AZ4" s="303">
        <f>+'1'!BC4:BC5</f>
        <v>0</v>
      </c>
      <c r="BA4" s="294">
        <f>BA101</f>
        <v>0</v>
      </c>
    </row>
    <row r="5" spans="1:53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296" t="s">
        <v>7</v>
      </c>
      <c r="Y5" s="297"/>
      <c r="Z5" s="298"/>
      <c r="AA5" s="298"/>
      <c r="AB5" s="297"/>
      <c r="AC5" s="297"/>
      <c r="AD5" s="297"/>
      <c r="AE5" s="299"/>
      <c r="AF5" s="304"/>
      <c r="AG5" s="302"/>
      <c r="AH5" s="303"/>
      <c r="AI5" s="304"/>
      <c r="AJ5" s="302"/>
      <c r="AK5" s="303"/>
      <c r="AL5" s="304"/>
      <c r="AM5" s="302"/>
      <c r="AN5" s="303"/>
      <c r="AO5" s="304"/>
      <c r="AP5" s="302"/>
      <c r="AQ5" s="303"/>
      <c r="AR5" s="304"/>
      <c r="AS5" s="302"/>
      <c r="AT5" s="303"/>
      <c r="AU5" s="304"/>
      <c r="AV5" s="302"/>
      <c r="AW5" s="303"/>
      <c r="AX5" s="304"/>
      <c r="AY5" s="302"/>
      <c r="AZ5" s="303"/>
      <c r="BA5" s="295"/>
    </row>
    <row r="6" spans="1:53" ht="30.75" customHeight="1" thickBot="1">
      <c r="A6" s="24"/>
      <c r="B6" s="118" t="s">
        <v>22</v>
      </c>
      <c r="C6" s="118" t="s">
        <v>8</v>
      </c>
      <c r="D6" s="118" t="s">
        <v>5</v>
      </c>
      <c r="E6" s="118" t="s">
        <v>23</v>
      </c>
      <c r="F6" s="118" t="s">
        <v>9</v>
      </c>
      <c r="G6" s="118" t="s">
        <v>24</v>
      </c>
      <c r="H6" s="118" t="s">
        <v>25</v>
      </c>
      <c r="I6" s="118"/>
      <c r="J6" s="118"/>
      <c r="K6" s="118" t="s">
        <v>26</v>
      </c>
      <c r="L6" s="118" t="s">
        <v>27</v>
      </c>
      <c r="M6" s="118" t="s">
        <v>28</v>
      </c>
      <c r="N6" s="118" t="s">
        <v>29</v>
      </c>
      <c r="O6" s="118" t="s">
        <v>30</v>
      </c>
      <c r="P6" s="118" t="s">
        <v>31</v>
      </c>
      <c r="Q6" s="118"/>
      <c r="R6" s="118" t="s">
        <v>37</v>
      </c>
      <c r="S6" s="118"/>
      <c r="T6" s="118" t="s">
        <v>38</v>
      </c>
      <c r="U6" s="118" t="s">
        <v>32</v>
      </c>
      <c r="V6" s="118" t="s">
        <v>33</v>
      </c>
      <c r="W6" s="118" t="s">
        <v>34</v>
      </c>
      <c r="X6" s="118" t="s">
        <v>10</v>
      </c>
      <c r="Y6" s="118" t="s">
        <v>35</v>
      </c>
      <c r="Z6" s="327" t="s">
        <v>36</v>
      </c>
      <c r="AA6" s="328"/>
      <c r="AB6" s="329" t="s">
        <v>39</v>
      </c>
      <c r="AC6" s="330"/>
      <c r="AD6" s="329" t="s">
        <v>40</v>
      </c>
      <c r="AE6" s="331"/>
      <c r="AF6" s="25"/>
      <c r="AG6" s="25" t="str">
        <f>+'1'!AI6</f>
        <v>H/V</v>
      </c>
      <c r="AH6" s="25" t="str">
        <f>+'1'!AJ6</f>
        <v>Hores/mes</v>
      </c>
      <c r="AI6" s="25"/>
      <c r="AJ6" s="25" t="str">
        <f>+'1'!AM6</f>
        <v>H/V</v>
      </c>
      <c r="AK6" s="25" t="str">
        <f>+'1'!AN6</f>
        <v>Hores/mes</v>
      </c>
      <c r="AL6" s="25"/>
      <c r="AM6" s="25" t="str">
        <f>+'1'!AP6</f>
        <v>H/V</v>
      </c>
      <c r="AN6" s="25" t="str">
        <f>+'1'!AQ6</f>
        <v>Hores/mes</v>
      </c>
      <c r="AO6" s="25"/>
      <c r="AP6" s="25" t="str">
        <f>+'1'!AS6</f>
        <v>H/V</v>
      </c>
      <c r="AQ6" s="25" t="str">
        <f>+'1'!AT6</f>
        <v>Hores/mes</v>
      </c>
      <c r="AR6" s="25"/>
      <c r="AS6" s="25" t="str">
        <f>+'1'!AV6</f>
        <v>H/V</v>
      </c>
      <c r="AT6" s="25" t="str">
        <f>+'1'!AW6</f>
        <v>Hores/mes</v>
      </c>
      <c r="AU6" s="25"/>
      <c r="AV6" s="25" t="str">
        <f>+'1'!AY6</f>
        <v>H/V</v>
      </c>
      <c r="AW6" s="25" t="str">
        <f>+'1'!AZ6</f>
        <v>Hores/mes</v>
      </c>
      <c r="AX6" s="80"/>
      <c r="AY6" s="26" t="s">
        <v>11</v>
      </c>
      <c r="AZ6" s="27" t="s">
        <v>20</v>
      </c>
      <c r="BA6" s="28" t="s">
        <v>4</v>
      </c>
    </row>
    <row r="7" spans="1:53">
      <c r="A7" s="24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29"/>
      <c r="AG7" s="30"/>
      <c r="AH7" s="31"/>
      <c r="AI7" s="29"/>
      <c r="AJ7" s="30"/>
      <c r="AK7" s="31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60"/>
    </row>
    <row r="8" spans="1:53">
      <c r="A8" s="32">
        <v>24</v>
      </c>
      <c r="B8" s="169" t="s">
        <v>175</v>
      </c>
      <c r="C8" s="170" t="s">
        <v>205</v>
      </c>
      <c r="D8" s="34" t="s">
        <v>521</v>
      </c>
      <c r="E8" s="35"/>
      <c r="F8" s="36">
        <v>44.43</v>
      </c>
      <c r="G8" s="73"/>
      <c r="H8" s="72" t="s">
        <v>124</v>
      </c>
      <c r="I8" s="74">
        <f>IF(H8=Tablas!$B$5,Tablas!$C$5,VLOOKUP(H8,Tablas!$B$5:$D$40,2,FALSE))</f>
        <v>19</v>
      </c>
      <c r="J8" s="71">
        <f>IF(I8=0,"",VLOOKUP(I8,Tablas!$C$5:$D$40,2,FALSE))</f>
        <v>21.72583333333333</v>
      </c>
      <c r="K8" s="37" t="str">
        <f t="shared" ref="K8:K100" si="1">IF(G8=0,"0",F8/G8)</f>
        <v>0</v>
      </c>
      <c r="L8" s="38">
        <f t="shared" ref="L8:L71" si="2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M8" s="38">
        <f t="shared" ref="M8:M71" si="3">IF($X8=2,$K8,0)+IF($X8=4,$K8,0)+IF($X8=5,$K8,0)+IF($X8=6,$K8,0)+IF($X8=7,$K8,0)+IF($X8=10,$K8*2,0)+IF($X8=12,$K8*2,0)+IF($X8=14,$K8*2,0)+IF($X8=15,$K8*3,0)+IF($X8=21,$K8*3,0)+IF($X8&lt;=1,$K8*$J8/21.75,0)+IF($X8=42,$K8*6,0)+IF($X8=28,$K8*4,0)</f>
        <v>0</v>
      </c>
      <c r="N8" s="38">
        <f t="shared" ref="N8:N71" si="4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O8" s="38">
        <f t="shared" ref="O8:O71" si="5">IF($X8=2,$K8,0)+IF($X8=4,$K8,0)+IF($X8=5,$K8,0)+IF($X8=6,$K8,0)+IF($X8=7,$K8,0)+IF($X8=10,$K8*2,0)+IF($X8=12,$K8*2,0)+IF($X8=14,$K8*2,0)+IF($X8=15,$K8*3,0)+IF($X8=21,$K8*3,0)+IF($X8&lt;=1,$K8*$J8/21.75,0)+IF($X8=42,$K8*6,0)+IF($X8=28,$K8*4,0)</f>
        <v>0</v>
      </c>
      <c r="P8" s="38">
        <f t="shared" ref="P8:P71" si="6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Q8" s="39">
        <v>1</v>
      </c>
      <c r="R8" s="40">
        <f t="shared" ref="R8:R71" si="7">(IF($X8=6,$K8,)+IF($X8=7,$K8,)+IF($X8=12,$K8*2,)+IF($X8=18,$K8*3,)+IF($X8=28,$K8*4,0)+IF($X8=21,$K8*3,)+IF($X8=42,$K8*6,0)+IF($X8=14,$K8*2,))*Q8</f>
        <v>0</v>
      </c>
      <c r="S8" s="39">
        <v>1</v>
      </c>
      <c r="T8" s="41">
        <f t="shared" ref="T8:T71" si="8">(IF($X8=7,$K8,)+IF($X8=21,$K8*3,)+IF($X8=42,$K8*6,0)+IF($X8=28,$K8*4,0)+IF($X8=14,$K8*2,))*S8</f>
        <v>0</v>
      </c>
      <c r="U8" s="42">
        <f t="shared" ref="U8:U100" si="9">SUM(+L8+M8+N8+O8+P8+R8+T8)</f>
        <v>0</v>
      </c>
      <c r="V8" s="43">
        <f t="shared" ref="V8:V100" si="10">+U8*4.345</f>
        <v>0</v>
      </c>
      <c r="W8" s="44">
        <f t="shared" ref="W8:W100" si="11">IF(V8="","",$W$4*V8)</f>
        <v>0</v>
      </c>
      <c r="X8" s="45">
        <f t="shared" ref="X8:X100" si="12">ROUND(J8/4.3452380952381,1)</f>
        <v>5</v>
      </c>
      <c r="Y8" s="46" t="s">
        <v>0</v>
      </c>
      <c r="Z8" s="39">
        <v>1</v>
      </c>
      <c r="AA8" s="47">
        <f t="shared" ref="AA8:AA100" si="13">+IF($Y8="M",$U8,IF($Y8="MT",$U8/2,IF(Y8="MN",$U8/2,IF($Y8="MTN",$U8/3,0))))*Z8</f>
        <v>0</v>
      </c>
      <c r="AB8" s="39">
        <v>1</v>
      </c>
      <c r="AC8" s="47">
        <f t="shared" ref="AC8:AC100" si="14">+IF($Y8="T",$U8,IF($Y8="MT",$U8/2,IF($Y8="TN",$U8/2,IF($Y8="MTN",$U8/3,0))))*AB8</f>
        <v>0</v>
      </c>
      <c r="AD8" s="39">
        <v>1</v>
      </c>
      <c r="AE8" s="47">
        <f t="shared" ref="AE8:AE100" si="15">+IF($Y8="N",$U8,IF($Y8="MN",$U8/2,IF($Y8="TN",$U8/2,IF($Y8="MTN",$U8/3,0))))*AD8</f>
        <v>0</v>
      </c>
      <c r="AF8" s="62">
        <v>3</v>
      </c>
      <c r="AG8" s="49">
        <f t="shared" ref="AG8" si="16">IF(AH$4=0,0,(AF8/AH$4))</f>
        <v>0</v>
      </c>
      <c r="AH8" s="50">
        <f t="shared" ref="AH8" si="17">IF(AH$4=0,0,(AG8*AG$4/12))</f>
        <v>0</v>
      </c>
      <c r="AI8" s="62">
        <v>9.5</v>
      </c>
      <c r="AJ8" s="49">
        <f t="shared" ref="AJ8:AJ72" si="18">IF(AK$4=0,0,(AI8/AK$4))</f>
        <v>0</v>
      </c>
      <c r="AK8" s="50">
        <f t="shared" ref="AK8:AK72" si="19">IF(AK$4=0,0,(AJ8*AJ$4/12))</f>
        <v>0</v>
      </c>
      <c r="AL8" s="62">
        <v>44.43</v>
      </c>
      <c r="AM8" s="49">
        <f t="shared" ref="AM8:AM72" si="20">IF(AN$4=0,0,(AL8/AN$4))</f>
        <v>0</v>
      </c>
      <c r="AN8" s="50">
        <f t="shared" ref="AN8:AN72" si="21">IF(AN$4=0,0,(AM8*AM$4/12))</f>
        <v>0</v>
      </c>
      <c r="AO8" s="62">
        <v>6</v>
      </c>
      <c r="AP8" s="49">
        <f t="shared" ref="AP8:AP72" si="22">IF(AQ$4=0,0,(AO8/AQ$4))</f>
        <v>0</v>
      </c>
      <c r="AQ8" s="50">
        <f t="shared" ref="AQ8:AQ72" si="23">IF(AQ$4=0,0,(AP8*AP$4/12))</f>
        <v>0</v>
      </c>
      <c r="AR8" s="62"/>
      <c r="AS8" s="49">
        <f t="shared" ref="AS8:AS72" si="24">IF(AT$4=0,0,(AR8/AT$4))</f>
        <v>0</v>
      </c>
      <c r="AT8" s="50">
        <f t="shared" ref="AT8:AT72" si="25">IF(AT$4=0,0,(AS8*AS$4/12))</f>
        <v>0</v>
      </c>
      <c r="AU8" s="62">
        <v>44.43</v>
      </c>
      <c r="AV8" s="49">
        <f t="shared" ref="AV8:AV72" si="26">IF(AW$4=0,0,(AU8/AW$4))</f>
        <v>0</v>
      </c>
      <c r="AW8" s="50">
        <f t="shared" ref="AW8:AW72" si="27">IF(AW$4=0,0,(AV8*AV$4/12))</f>
        <v>0</v>
      </c>
      <c r="AX8" s="62">
        <v>4.75</v>
      </c>
      <c r="AY8" s="49">
        <f t="shared" ref="AY8:AY72" si="28">IF(AZ$4=0,0,(AX8/AZ$4))</f>
        <v>0</v>
      </c>
      <c r="AZ8" s="50">
        <f t="shared" ref="AZ8:AZ72" si="29">IF(AZ$4=0,0,(AY8*AY$4/12))</f>
        <v>0</v>
      </c>
      <c r="BA8" s="51">
        <f t="shared" ref="BA8:BA100" si="30">+AH8+AK8+AN8+AQ8+AT8+AW8+AZ8</f>
        <v>0</v>
      </c>
    </row>
    <row r="9" spans="1:53">
      <c r="A9" s="32">
        <v>24</v>
      </c>
      <c r="B9" s="169" t="s">
        <v>175</v>
      </c>
      <c r="C9" s="170" t="s">
        <v>205</v>
      </c>
      <c r="D9" s="34" t="s">
        <v>522</v>
      </c>
      <c r="E9" s="35"/>
      <c r="F9" s="36">
        <v>44.43</v>
      </c>
      <c r="G9" s="73"/>
      <c r="H9" s="72" t="s">
        <v>124</v>
      </c>
      <c r="I9" s="74">
        <f>IF(H9=Tablas!$B$5,Tablas!$C$5,VLOOKUP(H9,Tablas!$B$5:$D$40,2,FALSE))</f>
        <v>19</v>
      </c>
      <c r="J9" s="71">
        <f>IF(I9=0,"",VLOOKUP(I9,Tablas!$C$5:$D$40,2,FALSE))</f>
        <v>21.72583333333333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ref="R9:R35" si="31">(IF($X9=6,$K9,)+IF($X9=7,$K9,)+IF($X9=12,$K9*2,)+IF($X9=18,$K9*3,)+IF($X9=28,$K9*4,0)+IF($X9=21,$K9*3,)+IF($X9=42,$K9*6,0)+IF($X9=14,$K9*2,))*Q9</f>
        <v>0</v>
      </c>
      <c r="S9" s="39">
        <v>1</v>
      </c>
      <c r="T9" s="41">
        <f t="shared" ref="T9:T35" si="32">(IF($X9=7,$K9,)+IF($X9=21,$K9*3,)+IF($X9=42,$K9*6,0)+IF($X9=28,$K9*4,0)+IF($X9=14,$K9*2,))*S9</f>
        <v>0</v>
      </c>
      <c r="U9" s="42">
        <f t="shared" si="9"/>
        <v>0</v>
      </c>
      <c r="V9" s="43">
        <f t="shared" si="10"/>
        <v>0</v>
      </c>
      <c r="W9" s="44">
        <f t="shared" si="11"/>
        <v>0</v>
      </c>
      <c r="X9" s="45">
        <f t="shared" si="12"/>
        <v>5</v>
      </c>
      <c r="Y9" s="46" t="s">
        <v>0</v>
      </c>
      <c r="Z9" s="39">
        <v>1</v>
      </c>
      <c r="AA9" s="47">
        <f t="shared" si="13"/>
        <v>0</v>
      </c>
      <c r="AB9" s="39">
        <v>1</v>
      </c>
      <c r="AC9" s="47">
        <f t="shared" si="14"/>
        <v>0</v>
      </c>
      <c r="AD9" s="39">
        <v>1</v>
      </c>
      <c r="AE9" s="47">
        <f t="shared" si="15"/>
        <v>0</v>
      </c>
      <c r="AF9" s="62">
        <v>3</v>
      </c>
      <c r="AG9" s="49">
        <f t="shared" ref="AG9:AG72" si="33">IF(AH$4=0,0,(AF9/AH$4))</f>
        <v>0</v>
      </c>
      <c r="AH9" s="50">
        <f t="shared" ref="AH9:AH72" si="34">IF(AH$4=0,0,(AG9*AG$4/12))</f>
        <v>0</v>
      </c>
      <c r="AI9" s="62">
        <v>9.5</v>
      </c>
      <c r="AJ9" s="49">
        <f t="shared" si="18"/>
        <v>0</v>
      </c>
      <c r="AK9" s="50">
        <f t="shared" si="19"/>
        <v>0</v>
      </c>
      <c r="AL9" s="62">
        <v>44.43</v>
      </c>
      <c r="AM9" s="49">
        <f t="shared" si="20"/>
        <v>0</v>
      </c>
      <c r="AN9" s="50">
        <f t="shared" si="21"/>
        <v>0</v>
      </c>
      <c r="AO9" s="62">
        <v>6</v>
      </c>
      <c r="AP9" s="49">
        <f t="shared" si="22"/>
        <v>0</v>
      </c>
      <c r="AQ9" s="50">
        <f t="shared" si="23"/>
        <v>0</v>
      </c>
      <c r="AR9" s="62"/>
      <c r="AS9" s="49">
        <f t="shared" si="24"/>
        <v>0</v>
      </c>
      <c r="AT9" s="50">
        <f t="shared" si="25"/>
        <v>0</v>
      </c>
      <c r="AU9" s="62">
        <v>44.43</v>
      </c>
      <c r="AV9" s="49">
        <f t="shared" si="26"/>
        <v>0</v>
      </c>
      <c r="AW9" s="50">
        <f t="shared" si="27"/>
        <v>0</v>
      </c>
      <c r="AX9" s="62">
        <v>4.75</v>
      </c>
      <c r="AY9" s="49">
        <f t="shared" si="28"/>
        <v>0</v>
      </c>
      <c r="AZ9" s="50">
        <f t="shared" si="29"/>
        <v>0</v>
      </c>
      <c r="BA9" s="51">
        <f t="shared" si="30"/>
        <v>0</v>
      </c>
    </row>
    <row r="10" spans="1:53">
      <c r="A10" s="32">
        <v>24</v>
      </c>
      <c r="B10" s="169" t="s">
        <v>175</v>
      </c>
      <c r="C10" s="170" t="s">
        <v>205</v>
      </c>
      <c r="D10" s="34" t="s">
        <v>523</v>
      </c>
      <c r="E10" s="35"/>
      <c r="F10" s="36">
        <v>6.09</v>
      </c>
      <c r="G10" s="73"/>
      <c r="H10" s="72" t="s">
        <v>124</v>
      </c>
      <c r="I10" s="74">
        <f>IF(H10=Tablas!$B$5,Tablas!$C$5,VLOOKUP(H10,Tablas!$B$5:$D$40,2,FALSE))</f>
        <v>19</v>
      </c>
      <c r="J10" s="71">
        <f>IF(I10=0,"",VLOOKUP(I10,Tablas!$C$5:$D$40,2,FALSE))</f>
        <v>21.72583333333333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31"/>
        <v>0</v>
      </c>
      <c r="S10" s="39">
        <v>1</v>
      </c>
      <c r="T10" s="41">
        <f t="shared" si="32"/>
        <v>0</v>
      </c>
      <c r="U10" s="42">
        <f t="shared" si="9"/>
        <v>0</v>
      </c>
      <c r="V10" s="43">
        <f t="shared" si="10"/>
        <v>0</v>
      </c>
      <c r="W10" s="44">
        <f t="shared" si="11"/>
        <v>0</v>
      </c>
      <c r="X10" s="45">
        <f t="shared" si="12"/>
        <v>5</v>
      </c>
      <c r="Y10" s="46" t="s">
        <v>0</v>
      </c>
      <c r="Z10" s="39">
        <v>1</v>
      </c>
      <c r="AA10" s="47">
        <f t="shared" si="13"/>
        <v>0</v>
      </c>
      <c r="AB10" s="39">
        <v>1</v>
      </c>
      <c r="AC10" s="47">
        <f t="shared" si="14"/>
        <v>0</v>
      </c>
      <c r="AD10" s="39">
        <v>1</v>
      </c>
      <c r="AE10" s="47">
        <f t="shared" si="15"/>
        <v>0</v>
      </c>
      <c r="AF10" s="62"/>
      <c r="AG10" s="49">
        <f t="shared" si="33"/>
        <v>0</v>
      </c>
      <c r="AH10" s="50">
        <f t="shared" si="34"/>
        <v>0</v>
      </c>
      <c r="AI10" s="62">
        <v>4.1999999999999993</v>
      </c>
      <c r="AJ10" s="49">
        <f t="shared" si="18"/>
        <v>0</v>
      </c>
      <c r="AK10" s="50">
        <f t="shared" si="19"/>
        <v>0</v>
      </c>
      <c r="AL10" s="62">
        <v>6.09</v>
      </c>
      <c r="AM10" s="49">
        <f t="shared" si="20"/>
        <v>0</v>
      </c>
      <c r="AN10" s="50">
        <f t="shared" si="21"/>
        <v>0</v>
      </c>
      <c r="AO10" s="62"/>
      <c r="AP10" s="49">
        <f t="shared" si="22"/>
        <v>0</v>
      </c>
      <c r="AQ10" s="50">
        <f t="shared" si="23"/>
        <v>0</v>
      </c>
      <c r="AR10" s="62"/>
      <c r="AS10" s="49">
        <f t="shared" si="24"/>
        <v>0</v>
      </c>
      <c r="AT10" s="50">
        <f t="shared" si="25"/>
        <v>0</v>
      </c>
      <c r="AU10" s="62">
        <v>6.09</v>
      </c>
      <c r="AV10" s="49">
        <f t="shared" si="26"/>
        <v>0</v>
      </c>
      <c r="AW10" s="50">
        <f t="shared" si="27"/>
        <v>0</v>
      </c>
      <c r="AX10" s="62">
        <v>2.0999999999999996</v>
      </c>
      <c r="AY10" s="49">
        <f t="shared" si="28"/>
        <v>0</v>
      </c>
      <c r="AZ10" s="50">
        <f t="shared" si="29"/>
        <v>0</v>
      </c>
      <c r="BA10" s="51">
        <f t="shared" si="30"/>
        <v>0</v>
      </c>
    </row>
    <row r="11" spans="1:53">
      <c r="A11" s="32">
        <v>24</v>
      </c>
      <c r="B11" s="169" t="s">
        <v>175</v>
      </c>
      <c r="C11" s="170" t="s">
        <v>205</v>
      </c>
      <c r="D11" s="34" t="s">
        <v>524</v>
      </c>
      <c r="E11" s="35"/>
      <c r="F11" s="36">
        <v>22.84</v>
      </c>
      <c r="G11" s="73"/>
      <c r="H11" s="72" t="s">
        <v>124</v>
      </c>
      <c r="I11" s="74">
        <f>IF(H11=Tablas!$B$5,Tablas!$C$5,VLOOKUP(H11,Tablas!$B$5:$D$40,2,FALSE))</f>
        <v>19</v>
      </c>
      <c r="J11" s="71">
        <f>IF(I11=0,"",VLOOKUP(I11,Tablas!$C$5:$D$40,2,FALSE))</f>
        <v>21.72583333333333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31"/>
        <v>0</v>
      </c>
      <c r="S11" s="39">
        <v>1</v>
      </c>
      <c r="T11" s="41">
        <f t="shared" si="32"/>
        <v>0</v>
      </c>
      <c r="U11" s="42">
        <f t="shared" si="9"/>
        <v>0</v>
      </c>
      <c r="V11" s="43">
        <f t="shared" si="10"/>
        <v>0</v>
      </c>
      <c r="W11" s="44">
        <f t="shared" si="11"/>
        <v>0</v>
      </c>
      <c r="X11" s="45">
        <f t="shared" si="12"/>
        <v>5</v>
      </c>
      <c r="Y11" s="46" t="s">
        <v>0</v>
      </c>
      <c r="Z11" s="39">
        <v>1</v>
      </c>
      <c r="AA11" s="47">
        <f t="shared" si="13"/>
        <v>0</v>
      </c>
      <c r="AB11" s="39">
        <v>1</v>
      </c>
      <c r="AC11" s="47">
        <f t="shared" si="14"/>
        <v>0</v>
      </c>
      <c r="AD11" s="39">
        <v>1</v>
      </c>
      <c r="AE11" s="47">
        <f t="shared" si="15"/>
        <v>0</v>
      </c>
      <c r="AF11" s="62"/>
      <c r="AG11" s="49">
        <f t="shared" si="33"/>
        <v>0</v>
      </c>
      <c r="AH11" s="50">
        <f t="shared" si="34"/>
        <v>0</v>
      </c>
      <c r="AI11" s="62">
        <v>8.6999999999999993</v>
      </c>
      <c r="AJ11" s="49">
        <f t="shared" si="18"/>
        <v>0</v>
      </c>
      <c r="AK11" s="50">
        <f t="shared" si="19"/>
        <v>0</v>
      </c>
      <c r="AL11" s="62">
        <v>22.84</v>
      </c>
      <c r="AM11" s="49">
        <f t="shared" si="20"/>
        <v>0</v>
      </c>
      <c r="AN11" s="50">
        <f t="shared" si="21"/>
        <v>0</v>
      </c>
      <c r="AO11" s="62"/>
      <c r="AP11" s="49">
        <f t="shared" si="22"/>
        <v>0</v>
      </c>
      <c r="AQ11" s="50">
        <f t="shared" si="23"/>
        <v>0</v>
      </c>
      <c r="AR11" s="62"/>
      <c r="AS11" s="49">
        <f t="shared" si="24"/>
        <v>0</v>
      </c>
      <c r="AT11" s="50">
        <f t="shared" si="25"/>
        <v>0</v>
      </c>
      <c r="AU11" s="62">
        <v>22.84</v>
      </c>
      <c r="AV11" s="49">
        <f t="shared" si="26"/>
        <v>0</v>
      </c>
      <c r="AW11" s="50">
        <f t="shared" si="27"/>
        <v>0</v>
      </c>
      <c r="AX11" s="62">
        <v>4.3499999999999996</v>
      </c>
      <c r="AY11" s="49">
        <f t="shared" si="28"/>
        <v>0</v>
      </c>
      <c r="AZ11" s="50">
        <f t="shared" si="29"/>
        <v>0</v>
      </c>
      <c r="BA11" s="51">
        <f t="shared" si="30"/>
        <v>0</v>
      </c>
    </row>
    <row r="12" spans="1:53">
      <c r="A12" s="32">
        <v>24</v>
      </c>
      <c r="B12" s="169" t="s">
        <v>175</v>
      </c>
      <c r="C12" s="170" t="s">
        <v>205</v>
      </c>
      <c r="D12" s="34" t="s">
        <v>349</v>
      </c>
      <c r="E12" s="35"/>
      <c r="F12" s="36">
        <v>16.37</v>
      </c>
      <c r="G12" s="73"/>
      <c r="H12" s="72" t="s">
        <v>124</v>
      </c>
      <c r="I12" s="74">
        <f>IF(H12=Tablas!$B$5,Tablas!$C$5,VLOOKUP(H12,Tablas!$B$5:$D$40,2,FALSE))</f>
        <v>19</v>
      </c>
      <c r="J12" s="71">
        <f>IF(I12=0,"",VLOOKUP(I12,Tablas!$C$5:$D$40,2,FALSE))</f>
        <v>21.72583333333333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31"/>
        <v>0</v>
      </c>
      <c r="S12" s="39">
        <v>1</v>
      </c>
      <c r="T12" s="41">
        <f t="shared" si="32"/>
        <v>0</v>
      </c>
      <c r="U12" s="42">
        <f t="shared" si="9"/>
        <v>0</v>
      </c>
      <c r="V12" s="43">
        <f t="shared" si="10"/>
        <v>0</v>
      </c>
      <c r="W12" s="44">
        <f t="shared" si="11"/>
        <v>0</v>
      </c>
      <c r="X12" s="45">
        <f t="shared" si="12"/>
        <v>5</v>
      </c>
      <c r="Y12" s="46" t="s">
        <v>0</v>
      </c>
      <c r="Z12" s="39">
        <v>1</v>
      </c>
      <c r="AA12" s="47">
        <f t="shared" si="13"/>
        <v>0</v>
      </c>
      <c r="AB12" s="39">
        <v>1</v>
      </c>
      <c r="AC12" s="47">
        <f t="shared" si="14"/>
        <v>0</v>
      </c>
      <c r="AD12" s="39">
        <v>1</v>
      </c>
      <c r="AE12" s="47">
        <f t="shared" si="15"/>
        <v>0</v>
      </c>
      <c r="AF12" s="62"/>
      <c r="AG12" s="49">
        <f t="shared" si="33"/>
        <v>0</v>
      </c>
      <c r="AH12" s="50">
        <f t="shared" si="34"/>
        <v>0</v>
      </c>
      <c r="AI12" s="62">
        <v>13.5</v>
      </c>
      <c r="AJ12" s="49">
        <f t="shared" si="18"/>
        <v>0</v>
      </c>
      <c r="AK12" s="50">
        <f t="shared" si="19"/>
        <v>0</v>
      </c>
      <c r="AL12" s="62">
        <v>16.37</v>
      </c>
      <c r="AM12" s="49">
        <f t="shared" si="20"/>
        <v>0</v>
      </c>
      <c r="AN12" s="50">
        <f t="shared" si="21"/>
        <v>0</v>
      </c>
      <c r="AO12" s="62"/>
      <c r="AP12" s="49">
        <f t="shared" si="22"/>
        <v>0</v>
      </c>
      <c r="AQ12" s="50">
        <f t="shared" si="23"/>
        <v>0</v>
      </c>
      <c r="AR12" s="62"/>
      <c r="AS12" s="49">
        <f t="shared" si="24"/>
        <v>0</v>
      </c>
      <c r="AT12" s="50">
        <f t="shared" si="25"/>
        <v>0</v>
      </c>
      <c r="AU12" s="62">
        <v>16.37</v>
      </c>
      <c r="AV12" s="49">
        <f t="shared" si="26"/>
        <v>0</v>
      </c>
      <c r="AW12" s="50">
        <f t="shared" si="27"/>
        <v>0</v>
      </c>
      <c r="AX12" s="62">
        <v>6.75</v>
      </c>
      <c r="AY12" s="49">
        <f t="shared" si="28"/>
        <v>0</v>
      </c>
      <c r="AZ12" s="50">
        <f t="shared" si="29"/>
        <v>0</v>
      </c>
      <c r="BA12" s="51">
        <f t="shared" si="30"/>
        <v>0</v>
      </c>
    </row>
    <row r="13" spans="1:53">
      <c r="A13" s="32">
        <v>24</v>
      </c>
      <c r="B13" s="169" t="s">
        <v>175</v>
      </c>
      <c r="C13" s="170" t="s">
        <v>205</v>
      </c>
      <c r="D13" s="34" t="s">
        <v>525</v>
      </c>
      <c r="E13" s="35"/>
      <c r="F13" s="36">
        <v>50.72</v>
      </c>
      <c r="G13" s="73"/>
      <c r="H13" s="72" t="s">
        <v>124</v>
      </c>
      <c r="I13" s="74">
        <f>IF(H13=Tablas!$B$5,Tablas!$C$5,VLOOKUP(H13,Tablas!$B$5:$D$40,2,FALSE))</f>
        <v>19</v>
      </c>
      <c r="J13" s="71">
        <f>IF(I13=0,"",VLOOKUP(I13,Tablas!$C$5:$D$40,2,FALSE))</f>
        <v>21.72583333333333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31"/>
        <v>0</v>
      </c>
      <c r="S13" s="39">
        <v>1</v>
      </c>
      <c r="T13" s="41">
        <f t="shared" si="32"/>
        <v>0</v>
      </c>
      <c r="U13" s="42">
        <f t="shared" si="9"/>
        <v>0</v>
      </c>
      <c r="V13" s="43">
        <f t="shared" si="10"/>
        <v>0</v>
      </c>
      <c r="W13" s="44">
        <f t="shared" si="11"/>
        <v>0</v>
      </c>
      <c r="X13" s="45">
        <f t="shared" si="12"/>
        <v>5</v>
      </c>
      <c r="Y13" s="46" t="s">
        <v>0</v>
      </c>
      <c r="Z13" s="39">
        <v>1</v>
      </c>
      <c r="AA13" s="47">
        <f t="shared" si="13"/>
        <v>0</v>
      </c>
      <c r="AB13" s="39">
        <v>1</v>
      </c>
      <c r="AC13" s="47">
        <f t="shared" si="14"/>
        <v>0</v>
      </c>
      <c r="AD13" s="39">
        <v>1</v>
      </c>
      <c r="AE13" s="47">
        <f t="shared" si="15"/>
        <v>0</v>
      </c>
      <c r="AF13" s="62">
        <v>10.25</v>
      </c>
      <c r="AG13" s="49">
        <f t="shared" si="33"/>
        <v>0</v>
      </c>
      <c r="AH13" s="50">
        <f t="shared" si="34"/>
        <v>0</v>
      </c>
      <c r="AI13" s="62">
        <v>10.25</v>
      </c>
      <c r="AJ13" s="49">
        <f t="shared" si="18"/>
        <v>0</v>
      </c>
      <c r="AK13" s="50">
        <f t="shared" si="19"/>
        <v>0</v>
      </c>
      <c r="AL13" s="62">
        <v>50.72</v>
      </c>
      <c r="AM13" s="49">
        <f t="shared" si="20"/>
        <v>0</v>
      </c>
      <c r="AN13" s="50">
        <f t="shared" si="21"/>
        <v>0</v>
      </c>
      <c r="AO13" s="62"/>
      <c r="AP13" s="49">
        <f t="shared" si="22"/>
        <v>0</v>
      </c>
      <c r="AQ13" s="50">
        <f t="shared" si="23"/>
        <v>0</v>
      </c>
      <c r="AR13" s="62"/>
      <c r="AS13" s="49">
        <f t="shared" si="24"/>
        <v>0</v>
      </c>
      <c r="AT13" s="50">
        <f t="shared" si="25"/>
        <v>0</v>
      </c>
      <c r="AU13" s="62">
        <v>50.72</v>
      </c>
      <c r="AV13" s="49">
        <f t="shared" si="26"/>
        <v>0</v>
      </c>
      <c r="AW13" s="50">
        <f t="shared" si="27"/>
        <v>0</v>
      </c>
      <c r="AX13" s="62">
        <v>5.125</v>
      </c>
      <c r="AY13" s="49">
        <f t="shared" si="28"/>
        <v>0</v>
      </c>
      <c r="AZ13" s="50">
        <f t="shared" si="29"/>
        <v>0</v>
      </c>
      <c r="BA13" s="51">
        <f t="shared" si="30"/>
        <v>0</v>
      </c>
    </row>
    <row r="14" spans="1:53">
      <c r="A14" s="32">
        <v>24</v>
      </c>
      <c r="B14" s="169" t="s">
        <v>175</v>
      </c>
      <c r="C14" s="170" t="s">
        <v>205</v>
      </c>
      <c r="D14" s="34" t="s">
        <v>526</v>
      </c>
      <c r="E14" s="35"/>
      <c r="F14" s="36">
        <v>24.94</v>
      </c>
      <c r="G14" s="73"/>
      <c r="H14" s="72" t="s">
        <v>124</v>
      </c>
      <c r="I14" s="74">
        <f>IF(H14=Tablas!$B$5,Tablas!$C$5,VLOOKUP(H14,Tablas!$B$5:$D$40,2,FALSE))</f>
        <v>19</v>
      </c>
      <c r="J14" s="71">
        <f>IF(I14=0,"",VLOOKUP(I14,Tablas!$C$5:$D$40,2,FALSE))</f>
        <v>21.72583333333333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31"/>
        <v>0</v>
      </c>
      <c r="S14" s="39">
        <v>1</v>
      </c>
      <c r="T14" s="41">
        <f t="shared" si="32"/>
        <v>0</v>
      </c>
      <c r="U14" s="42">
        <f t="shared" si="9"/>
        <v>0</v>
      </c>
      <c r="V14" s="43">
        <f t="shared" si="10"/>
        <v>0</v>
      </c>
      <c r="W14" s="44">
        <f t="shared" si="11"/>
        <v>0</v>
      </c>
      <c r="X14" s="45">
        <f t="shared" si="12"/>
        <v>5</v>
      </c>
      <c r="Y14" s="46" t="s">
        <v>0</v>
      </c>
      <c r="Z14" s="39">
        <v>1</v>
      </c>
      <c r="AA14" s="47">
        <f t="shared" si="13"/>
        <v>0</v>
      </c>
      <c r="AB14" s="39">
        <v>1</v>
      </c>
      <c r="AC14" s="47">
        <f t="shared" si="14"/>
        <v>0</v>
      </c>
      <c r="AD14" s="39">
        <v>1</v>
      </c>
      <c r="AE14" s="47">
        <f t="shared" si="15"/>
        <v>0</v>
      </c>
      <c r="AF14" s="62"/>
      <c r="AG14" s="49">
        <f t="shared" si="33"/>
        <v>0</v>
      </c>
      <c r="AH14" s="50">
        <f t="shared" si="34"/>
        <v>0</v>
      </c>
      <c r="AI14" s="62">
        <v>7.8000000000000007</v>
      </c>
      <c r="AJ14" s="49">
        <f t="shared" si="18"/>
        <v>0</v>
      </c>
      <c r="AK14" s="50">
        <f t="shared" si="19"/>
        <v>0</v>
      </c>
      <c r="AL14" s="62">
        <v>24.94</v>
      </c>
      <c r="AM14" s="49">
        <f t="shared" si="20"/>
        <v>0</v>
      </c>
      <c r="AN14" s="50">
        <f t="shared" si="21"/>
        <v>0</v>
      </c>
      <c r="AO14" s="62">
        <v>6.2350000000000003</v>
      </c>
      <c r="AP14" s="49">
        <f t="shared" si="22"/>
        <v>0</v>
      </c>
      <c r="AQ14" s="50">
        <f t="shared" si="23"/>
        <v>0</v>
      </c>
      <c r="AR14" s="62"/>
      <c r="AS14" s="49">
        <f t="shared" si="24"/>
        <v>0</v>
      </c>
      <c r="AT14" s="50">
        <f t="shared" si="25"/>
        <v>0</v>
      </c>
      <c r="AU14" s="62">
        <v>24.94</v>
      </c>
      <c r="AV14" s="49">
        <f t="shared" si="26"/>
        <v>0</v>
      </c>
      <c r="AW14" s="50">
        <f t="shared" si="27"/>
        <v>0</v>
      </c>
      <c r="AX14" s="62">
        <v>3.9000000000000004</v>
      </c>
      <c r="AY14" s="49">
        <f t="shared" si="28"/>
        <v>0</v>
      </c>
      <c r="AZ14" s="50">
        <f t="shared" si="29"/>
        <v>0</v>
      </c>
      <c r="BA14" s="51">
        <f t="shared" si="30"/>
        <v>0</v>
      </c>
    </row>
    <row r="15" spans="1:53">
      <c r="A15" s="32">
        <v>24</v>
      </c>
      <c r="B15" s="169" t="s">
        <v>175</v>
      </c>
      <c r="C15" s="170" t="s">
        <v>205</v>
      </c>
      <c r="D15" s="34" t="s">
        <v>259</v>
      </c>
      <c r="E15" s="35"/>
      <c r="F15" s="36">
        <v>11.77</v>
      </c>
      <c r="G15" s="73"/>
      <c r="H15" s="72" t="s">
        <v>16</v>
      </c>
      <c r="I15" s="74">
        <f>IF(H15=Tablas!$B$5,Tablas!$C$5,VLOOKUP(H15,Tablas!$B$5:$D$40,2,FALSE))</f>
        <v>29</v>
      </c>
      <c r="J15" s="71">
        <f>IF(I15=0,"",VLOOKUP(I15,Tablas!$C$5:$D$40,2,FALSE))</f>
        <v>1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31"/>
        <v>0</v>
      </c>
      <c r="S15" s="39">
        <v>1</v>
      </c>
      <c r="T15" s="41">
        <f t="shared" si="32"/>
        <v>0</v>
      </c>
      <c r="U15" s="42">
        <f t="shared" si="9"/>
        <v>0</v>
      </c>
      <c r="V15" s="43">
        <f t="shared" si="10"/>
        <v>0</v>
      </c>
      <c r="W15" s="44">
        <f t="shared" si="11"/>
        <v>0</v>
      </c>
      <c r="X15" s="45">
        <f t="shared" si="12"/>
        <v>0.2</v>
      </c>
      <c r="Y15" s="46" t="s">
        <v>0</v>
      </c>
      <c r="Z15" s="39">
        <v>1.34</v>
      </c>
      <c r="AA15" s="47">
        <f t="shared" si="13"/>
        <v>0</v>
      </c>
      <c r="AB15" s="39">
        <v>0.66</v>
      </c>
      <c r="AC15" s="47">
        <f t="shared" si="14"/>
        <v>0</v>
      </c>
      <c r="AD15" s="39">
        <v>1</v>
      </c>
      <c r="AE15" s="47">
        <f t="shared" si="15"/>
        <v>0</v>
      </c>
      <c r="AF15" s="62"/>
      <c r="AG15" s="49">
        <f t="shared" si="33"/>
        <v>0</v>
      </c>
      <c r="AH15" s="50">
        <f t="shared" si="34"/>
        <v>0</v>
      </c>
      <c r="AI15" s="62">
        <v>1.2000000000000002</v>
      </c>
      <c r="AJ15" s="49">
        <f t="shared" si="18"/>
        <v>0</v>
      </c>
      <c r="AK15" s="50">
        <f t="shared" si="19"/>
        <v>0</v>
      </c>
      <c r="AL15" s="62">
        <v>11.77</v>
      </c>
      <c r="AM15" s="49">
        <f t="shared" si="20"/>
        <v>0</v>
      </c>
      <c r="AN15" s="50">
        <f t="shared" si="21"/>
        <v>0</v>
      </c>
      <c r="AO15" s="62"/>
      <c r="AP15" s="49">
        <f t="shared" si="22"/>
        <v>0</v>
      </c>
      <c r="AQ15" s="50">
        <f t="shared" si="23"/>
        <v>0</v>
      </c>
      <c r="AR15" s="62"/>
      <c r="AS15" s="49">
        <f t="shared" si="24"/>
        <v>0</v>
      </c>
      <c r="AT15" s="50">
        <f t="shared" si="25"/>
        <v>0</v>
      </c>
      <c r="AU15" s="62">
        <v>11.77</v>
      </c>
      <c r="AV15" s="49">
        <f t="shared" si="26"/>
        <v>0</v>
      </c>
      <c r="AW15" s="50">
        <f t="shared" si="27"/>
        <v>0</v>
      </c>
      <c r="AX15" s="62">
        <v>0.60000000000000009</v>
      </c>
      <c r="AY15" s="49">
        <f t="shared" si="28"/>
        <v>0</v>
      </c>
      <c r="AZ15" s="50">
        <f t="shared" si="29"/>
        <v>0</v>
      </c>
      <c r="BA15" s="51">
        <f t="shared" si="30"/>
        <v>0</v>
      </c>
    </row>
    <row r="16" spans="1:53">
      <c r="A16" s="32">
        <v>24</v>
      </c>
      <c r="B16" s="169" t="s">
        <v>175</v>
      </c>
      <c r="C16" s="170" t="s">
        <v>205</v>
      </c>
      <c r="D16" s="34" t="s">
        <v>527</v>
      </c>
      <c r="E16" s="35"/>
      <c r="F16" s="36">
        <v>6.88</v>
      </c>
      <c r="G16" s="73"/>
      <c r="H16" s="72" t="s">
        <v>124</v>
      </c>
      <c r="I16" s="74">
        <f>IF(H16=Tablas!$B$5,Tablas!$C$5,VLOOKUP(H16,Tablas!$B$5:$D$40,2,FALSE))</f>
        <v>19</v>
      </c>
      <c r="J16" s="71">
        <f>IF(I16=0,"",VLOOKUP(I16,Tablas!$C$5:$D$40,2,FALSE))</f>
        <v>21.72583333333333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31"/>
        <v>0</v>
      </c>
      <c r="S16" s="39">
        <v>1</v>
      </c>
      <c r="T16" s="41">
        <f t="shared" si="32"/>
        <v>0</v>
      </c>
      <c r="U16" s="42">
        <f t="shared" si="9"/>
        <v>0</v>
      </c>
      <c r="V16" s="43">
        <f t="shared" si="10"/>
        <v>0</v>
      </c>
      <c r="W16" s="44">
        <f t="shared" si="11"/>
        <v>0</v>
      </c>
      <c r="X16" s="45">
        <f t="shared" si="12"/>
        <v>5</v>
      </c>
      <c r="Y16" s="46" t="s">
        <v>0</v>
      </c>
      <c r="Z16" s="39">
        <v>1.34</v>
      </c>
      <c r="AA16" s="47">
        <f t="shared" si="13"/>
        <v>0</v>
      </c>
      <c r="AB16" s="39">
        <v>0.66</v>
      </c>
      <c r="AC16" s="47">
        <f t="shared" si="14"/>
        <v>0</v>
      </c>
      <c r="AD16" s="39">
        <v>1</v>
      </c>
      <c r="AE16" s="47">
        <f t="shared" si="15"/>
        <v>0</v>
      </c>
      <c r="AF16" s="62"/>
      <c r="AG16" s="49">
        <f t="shared" si="33"/>
        <v>0</v>
      </c>
      <c r="AH16" s="50">
        <f t="shared" si="34"/>
        <v>0</v>
      </c>
      <c r="AI16" s="62">
        <v>1.2000000000000002</v>
      </c>
      <c r="AJ16" s="49">
        <f t="shared" si="18"/>
        <v>0</v>
      </c>
      <c r="AK16" s="50">
        <f t="shared" si="19"/>
        <v>0</v>
      </c>
      <c r="AL16" s="62">
        <v>6.88</v>
      </c>
      <c r="AM16" s="49">
        <f t="shared" si="20"/>
        <v>0</v>
      </c>
      <c r="AN16" s="50">
        <f t="shared" si="21"/>
        <v>0</v>
      </c>
      <c r="AO16" s="62"/>
      <c r="AP16" s="49">
        <f t="shared" si="22"/>
        <v>0</v>
      </c>
      <c r="AQ16" s="50">
        <f t="shared" si="23"/>
        <v>0</v>
      </c>
      <c r="AR16" s="62"/>
      <c r="AS16" s="49">
        <f t="shared" si="24"/>
        <v>0</v>
      </c>
      <c r="AT16" s="50">
        <f t="shared" si="25"/>
        <v>0</v>
      </c>
      <c r="AU16" s="62">
        <v>6.88</v>
      </c>
      <c r="AV16" s="49">
        <f t="shared" si="26"/>
        <v>0</v>
      </c>
      <c r="AW16" s="50">
        <f t="shared" si="27"/>
        <v>0</v>
      </c>
      <c r="AX16" s="62">
        <v>0.60000000000000009</v>
      </c>
      <c r="AY16" s="49">
        <f t="shared" si="28"/>
        <v>0</v>
      </c>
      <c r="AZ16" s="50">
        <f t="shared" si="29"/>
        <v>0</v>
      </c>
      <c r="BA16" s="51">
        <f t="shared" si="30"/>
        <v>0</v>
      </c>
    </row>
    <row r="17" spans="1:53">
      <c r="A17" s="32">
        <v>24</v>
      </c>
      <c r="B17" s="169" t="s">
        <v>175</v>
      </c>
      <c r="C17" s="170" t="s">
        <v>205</v>
      </c>
      <c r="D17" s="34" t="s">
        <v>330</v>
      </c>
      <c r="E17" s="35"/>
      <c r="F17" s="36">
        <v>10.029999999999999</v>
      </c>
      <c r="G17" s="73"/>
      <c r="H17" s="72" t="s">
        <v>124</v>
      </c>
      <c r="I17" s="74">
        <f>IF(H17=Tablas!$B$5,Tablas!$C$5,VLOOKUP(H17,Tablas!$B$5:$D$40,2,FALSE))</f>
        <v>19</v>
      </c>
      <c r="J17" s="71">
        <f>IF(I17=0,"",VLOOKUP(I17,Tablas!$C$5:$D$40,2,FALSE))</f>
        <v>21.72583333333333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31"/>
        <v>0</v>
      </c>
      <c r="S17" s="39">
        <v>1</v>
      </c>
      <c r="T17" s="41">
        <f t="shared" si="32"/>
        <v>0</v>
      </c>
      <c r="U17" s="42">
        <f t="shared" si="9"/>
        <v>0</v>
      </c>
      <c r="V17" s="43">
        <f t="shared" si="10"/>
        <v>0</v>
      </c>
      <c r="W17" s="44">
        <f t="shared" si="11"/>
        <v>0</v>
      </c>
      <c r="X17" s="45">
        <f t="shared" si="12"/>
        <v>5</v>
      </c>
      <c r="Y17" s="46" t="s">
        <v>0</v>
      </c>
      <c r="Z17" s="39">
        <v>1.34</v>
      </c>
      <c r="AA17" s="47">
        <f t="shared" si="13"/>
        <v>0</v>
      </c>
      <c r="AB17" s="39">
        <v>0.66</v>
      </c>
      <c r="AC17" s="47">
        <f t="shared" si="14"/>
        <v>0</v>
      </c>
      <c r="AD17" s="39">
        <v>1</v>
      </c>
      <c r="AE17" s="47">
        <f t="shared" si="15"/>
        <v>0</v>
      </c>
      <c r="AF17" s="62">
        <v>2.625</v>
      </c>
      <c r="AG17" s="49">
        <f t="shared" si="33"/>
        <v>0</v>
      </c>
      <c r="AH17" s="50">
        <f t="shared" si="34"/>
        <v>0</v>
      </c>
      <c r="AI17" s="62">
        <v>2.625</v>
      </c>
      <c r="AJ17" s="49">
        <f t="shared" si="18"/>
        <v>0</v>
      </c>
      <c r="AK17" s="50">
        <f t="shared" si="19"/>
        <v>0</v>
      </c>
      <c r="AL17" s="62">
        <v>10.029999999999999</v>
      </c>
      <c r="AM17" s="49">
        <f t="shared" si="20"/>
        <v>0</v>
      </c>
      <c r="AN17" s="50">
        <f t="shared" si="21"/>
        <v>0</v>
      </c>
      <c r="AO17" s="62">
        <v>2.5074999999999998</v>
      </c>
      <c r="AP17" s="49">
        <f t="shared" si="22"/>
        <v>0</v>
      </c>
      <c r="AQ17" s="50">
        <f t="shared" si="23"/>
        <v>0</v>
      </c>
      <c r="AR17" s="62"/>
      <c r="AS17" s="49">
        <f t="shared" si="24"/>
        <v>0</v>
      </c>
      <c r="AT17" s="50">
        <f t="shared" si="25"/>
        <v>0</v>
      </c>
      <c r="AU17" s="62">
        <v>10.029999999999999</v>
      </c>
      <c r="AV17" s="49">
        <f t="shared" si="26"/>
        <v>0</v>
      </c>
      <c r="AW17" s="50">
        <f t="shared" si="27"/>
        <v>0</v>
      </c>
      <c r="AX17" s="62">
        <v>1.3125</v>
      </c>
      <c r="AY17" s="49">
        <f t="shared" si="28"/>
        <v>0</v>
      </c>
      <c r="AZ17" s="50">
        <f t="shared" si="29"/>
        <v>0</v>
      </c>
      <c r="BA17" s="51">
        <f t="shared" si="30"/>
        <v>0</v>
      </c>
    </row>
    <row r="18" spans="1:53">
      <c r="A18" s="32">
        <v>24</v>
      </c>
      <c r="B18" s="169" t="s">
        <v>175</v>
      </c>
      <c r="C18" s="170" t="s">
        <v>205</v>
      </c>
      <c r="D18" s="34" t="s">
        <v>528</v>
      </c>
      <c r="E18" s="35"/>
      <c r="F18" s="36">
        <v>48</v>
      </c>
      <c r="G18" s="73"/>
      <c r="H18" s="72" t="s">
        <v>124</v>
      </c>
      <c r="I18" s="74">
        <f>IF(H18=Tablas!$B$5,Tablas!$C$5,VLOOKUP(H18,Tablas!$B$5:$D$40,2,FALSE))</f>
        <v>19</v>
      </c>
      <c r="J18" s="71">
        <f>IF(I18=0,"",VLOOKUP(I18,Tablas!$C$5:$D$40,2,FALSE))</f>
        <v>21.72583333333333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31"/>
        <v>0</v>
      </c>
      <c r="S18" s="39">
        <v>1</v>
      </c>
      <c r="T18" s="41">
        <f t="shared" si="32"/>
        <v>0</v>
      </c>
      <c r="U18" s="42">
        <f t="shared" si="9"/>
        <v>0</v>
      </c>
      <c r="V18" s="43">
        <f t="shared" si="10"/>
        <v>0</v>
      </c>
      <c r="W18" s="44">
        <f t="shared" si="11"/>
        <v>0</v>
      </c>
      <c r="X18" s="45">
        <f t="shared" si="12"/>
        <v>5</v>
      </c>
      <c r="Y18" s="46" t="s">
        <v>0</v>
      </c>
      <c r="Z18" s="39">
        <v>1</v>
      </c>
      <c r="AA18" s="47">
        <f t="shared" si="13"/>
        <v>0</v>
      </c>
      <c r="AB18" s="39">
        <v>1</v>
      </c>
      <c r="AC18" s="47">
        <f t="shared" si="14"/>
        <v>0</v>
      </c>
      <c r="AD18" s="39">
        <v>1</v>
      </c>
      <c r="AE18" s="47">
        <f t="shared" si="15"/>
        <v>0</v>
      </c>
      <c r="AF18" s="62"/>
      <c r="AG18" s="49">
        <f t="shared" si="33"/>
        <v>0</v>
      </c>
      <c r="AH18" s="50">
        <f t="shared" si="34"/>
        <v>0</v>
      </c>
      <c r="AI18" s="62"/>
      <c r="AJ18" s="49">
        <f t="shared" si="18"/>
        <v>0</v>
      </c>
      <c r="AK18" s="50">
        <f t="shared" si="19"/>
        <v>0</v>
      </c>
      <c r="AL18" s="62">
        <v>48</v>
      </c>
      <c r="AM18" s="49">
        <f t="shared" si="20"/>
        <v>0</v>
      </c>
      <c r="AN18" s="50">
        <f t="shared" si="21"/>
        <v>0</v>
      </c>
      <c r="AO18" s="62"/>
      <c r="AP18" s="49">
        <f t="shared" si="22"/>
        <v>0</v>
      </c>
      <c r="AQ18" s="50">
        <f t="shared" si="23"/>
        <v>0</v>
      </c>
      <c r="AR18" s="62"/>
      <c r="AS18" s="49">
        <f t="shared" si="24"/>
        <v>0</v>
      </c>
      <c r="AT18" s="50">
        <f t="shared" si="25"/>
        <v>0</v>
      </c>
      <c r="AU18" s="62">
        <v>48</v>
      </c>
      <c r="AV18" s="49">
        <f t="shared" si="26"/>
        <v>0</v>
      </c>
      <c r="AW18" s="50">
        <f t="shared" si="27"/>
        <v>0</v>
      </c>
      <c r="AX18" s="62">
        <v>0</v>
      </c>
      <c r="AY18" s="49">
        <f t="shared" si="28"/>
        <v>0</v>
      </c>
      <c r="AZ18" s="50">
        <f t="shared" si="29"/>
        <v>0</v>
      </c>
      <c r="BA18" s="51">
        <f t="shared" si="30"/>
        <v>0</v>
      </c>
    </row>
    <row r="19" spans="1:53">
      <c r="A19" s="32">
        <v>24</v>
      </c>
      <c r="B19" s="169" t="s">
        <v>175</v>
      </c>
      <c r="C19" s="170" t="s">
        <v>205</v>
      </c>
      <c r="D19" s="34" t="s">
        <v>529</v>
      </c>
      <c r="E19" s="35"/>
      <c r="F19" s="36">
        <v>3.84</v>
      </c>
      <c r="G19" s="73"/>
      <c r="H19" s="72" t="s">
        <v>124</v>
      </c>
      <c r="I19" s="74">
        <f>IF(H19=Tablas!$B$5,Tablas!$C$5,VLOOKUP(H19,Tablas!$B$5:$D$40,2,FALSE))</f>
        <v>19</v>
      </c>
      <c r="J19" s="71">
        <f>IF(I19=0,"",VLOOKUP(I19,Tablas!$C$5:$D$40,2,FALSE))</f>
        <v>21.72583333333333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31"/>
        <v>0</v>
      </c>
      <c r="S19" s="39">
        <v>1</v>
      </c>
      <c r="T19" s="41">
        <f t="shared" si="32"/>
        <v>0</v>
      </c>
      <c r="U19" s="42">
        <f t="shared" si="9"/>
        <v>0</v>
      </c>
      <c r="V19" s="43">
        <f t="shared" si="10"/>
        <v>0</v>
      </c>
      <c r="W19" s="44">
        <f t="shared" si="11"/>
        <v>0</v>
      </c>
      <c r="X19" s="45">
        <f t="shared" si="12"/>
        <v>5</v>
      </c>
      <c r="Y19" s="46" t="s">
        <v>0</v>
      </c>
      <c r="Z19" s="39">
        <v>1</v>
      </c>
      <c r="AA19" s="47">
        <f t="shared" si="13"/>
        <v>0</v>
      </c>
      <c r="AB19" s="39">
        <v>1</v>
      </c>
      <c r="AC19" s="47">
        <f t="shared" si="14"/>
        <v>0</v>
      </c>
      <c r="AD19" s="39">
        <v>1</v>
      </c>
      <c r="AE19" s="47">
        <f t="shared" si="15"/>
        <v>0</v>
      </c>
      <c r="AF19" s="62"/>
      <c r="AG19" s="49">
        <f t="shared" si="33"/>
        <v>0</v>
      </c>
      <c r="AH19" s="50">
        <f t="shared" si="34"/>
        <v>0</v>
      </c>
      <c r="AI19" s="62">
        <v>1.0499999999999998</v>
      </c>
      <c r="AJ19" s="49">
        <f t="shared" si="18"/>
        <v>0</v>
      </c>
      <c r="AK19" s="50">
        <f t="shared" si="19"/>
        <v>0</v>
      </c>
      <c r="AL19" s="62">
        <v>3.84</v>
      </c>
      <c r="AM19" s="49">
        <f t="shared" si="20"/>
        <v>0</v>
      </c>
      <c r="AN19" s="50">
        <f t="shared" si="21"/>
        <v>0</v>
      </c>
      <c r="AO19" s="62"/>
      <c r="AP19" s="49">
        <f t="shared" si="22"/>
        <v>0</v>
      </c>
      <c r="AQ19" s="50">
        <f t="shared" si="23"/>
        <v>0</v>
      </c>
      <c r="AR19" s="62"/>
      <c r="AS19" s="49">
        <f t="shared" si="24"/>
        <v>0</v>
      </c>
      <c r="AT19" s="50">
        <f t="shared" si="25"/>
        <v>0</v>
      </c>
      <c r="AU19" s="62">
        <v>3.84</v>
      </c>
      <c r="AV19" s="49">
        <f t="shared" si="26"/>
        <v>0</v>
      </c>
      <c r="AW19" s="50">
        <f t="shared" si="27"/>
        <v>0</v>
      </c>
      <c r="AX19" s="62">
        <v>0.52499999999999991</v>
      </c>
      <c r="AY19" s="49">
        <f t="shared" si="28"/>
        <v>0</v>
      </c>
      <c r="AZ19" s="50">
        <f t="shared" si="29"/>
        <v>0</v>
      </c>
      <c r="BA19" s="51">
        <f t="shared" si="30"/>
        <v>0</v>
      </c>
    </row>
    <row r="20" spans="1:53">
      <c r="A20" s="32">
        <v>24</v>
      </c>
      <c r="B20" s="169" t="s">
        <v>175</v>
      </c>
      <c r="C20" s="170" t="s">
        <v>205</v>
      </c>
      <c r="D20" s="34" t="s">
        <v>530</v>
      </c>
      <c r="E20" s="35"/>
      <c r="F20" s="36">
        <v>10.42</v>
      </c>
      <c r="G20" s="73"/>
      <c r="H20" s="72" t="s">
        <v>16</v>
      </c>
      <c r="I20" s="74">
        <f>IF(H20=Tablas!$B$5,Tablas!$C$5,VLOOKUP(H20,Tablas!$B$5:$D$40,2,FALSE))</f>
        <v>29</v>
      </c>
      <c r="J20" s="71">
        <f>IF(I20=0,"",VLOOKUP(I20,Tablas!$C$5:$D$40,2,FALSE))</f>
        <v>1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31"/>
        <v>0</v>
      </c>
      <c r="S20" s="39">
        <v>1</v>
      </c>
      <c r="T20" s="41">
        <f t="shared" si="32"/>
        <v>0</v>
      </c>
      <c r="U20" s="42">
        <f t="shared" si="9"/>
        <v>0</v>
      </c>
      <c r="V20" s="43">
        <f t="shared" si="10"/>
        <v>0</v>
      </c>
      <c r="W20" s="44">
        <f t="shared" si="11"/>
        <v>0</v>
      </c>
      <c r="X20" s="45">
        <f t="shared" si="12"/>
        <v>0.2</v>
      </c>
      <c r="Y20" s="46" t="s">
        <v>0</v>
      </c>
      <c r="Z20" s="39">
        <v>1</v>
      </c>
      <c r="AA20" s="47">
        <f t="shared" si="13"/>
        <v>0</v>
      </c>
      <c r="AB20" s="39">
        <v>1</v>
      </c>
      <c r="AC20" s="47">
        <f t="shared" si="14"/>
        <v>0</v>
      </c>
      <c r="AD20" s="39">
        <v>1</v>
      </c>
      <c r="AE20" s="47">
        <f t="shared" si="15"/>
        <v>0</v>
      </c>
      <c r="AF20" s="62"/>
      <c r="AG20" s="49">
        <f t="shared" si="33"/>
        <v>0</v>
      </c>
      <c r="AH20" s="50">
        <f t="shared" si="34"/>
        <v>0</v>
      </c>
      <c r="AI20" s="62">
        <v>2.25</v>
      </c>
      <c r="AJ20" s="49">
        <f t="shared" si="18"/>
        <v>0</v>
      </c>
      <c r="AK20" s="50">
        <f t="shared" si="19"/>
        <v>0</v>
      </c>
      <c r="AL20" s="62">
        <v>10.42</v>
      </c>
      <c r="AM20" s="49">
        <f t="shared" si="20"/>
        <v>0</v>
      </c>
      <c r="AN20" s="50">
        <f t="shared" si="21"/>
        <v>0</v>
      </c>
      <c r="AO20" s="62"/>
      <c r="AP20" s="49">
        <f t="shared" si="22"/>
        <v>0</v>
      </c>
      <c r="AQ20" s="50">
        <f t="shared" si="23"/>
        <v>0</v>
      </c>
      <c r="AR20" s="62"/>
      <c r="AS20" s="49">
        <f t="shared" si="24"/>
        <v>0</v>
      </c>
      <c r="AT20" s="50">
        <f t="shared" si="25"/>
        <v>0</v>
      </c>
      <c r="AU20" s="62">
        <v>10.42</v>
      </c>
      <c r="AV20" s="49">
        <f t="shared" si="26"/>
        <v>0</v>
      </c>
      <c r="AW20" s="50">
        <f t="shared" si="27"/>
        <v>0</v>
      </c>
      <c r="AX20" s="62">
        <v>1.125</v>
      </c>
      <c r="AY20" s="49">
        <f t="shared" si="28"/>
        <v>0</v>
      </c>
      <c r="AZ20" s="50">
        <f t="shared" si="29"/>
        <v>0</v>
      </c>
      <c r="BA20" s="51">
        <f t="shared" si="30"/>
        <v>0</v>
      </c>
    </row>
    <row r="21" spans="1:53">
      <c r="A21" s="32">
        <v>24</v>
      </c>
      <c r="B21" s="169" t="s">
        <v>175</v>
      </c>
      <c r="C21" s="170" t="s">
        <v>205</v>
      </c>
      <c r="D21" s="34" t="s">
        <v>229</v>
      </c>
      <c r="E21" s="35"/>
      <c r="F21" s="36">
        <v>5.0599999999999996</v>
      </c>
      <c r="G21" s="73"/>
      <c r="H21" s="72" t="s">
        <v>16</v>
      </c>
      <c r="I21" s="74">
        <f>IF(H21=Tablas!$B$5,Tablas!$C$5,VLOOKUP(H21,Tablas!$B$5:$D$40,2,FALSE))</f>
        <v>29</v>
      </c>
      <c r="J21" s="71">
        <f>IF(I21=0,"",VLOOKUP(I21,Tablas!$C$5:$D$40,2,FALSE))</f>
        <v>1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31"/>
        <v>0</v>
      </c>
      <c r="S21" s="39">
        <v>1</v>
      </c>
      <c r="T21" s="41">
        <f t="shared" si="32"/>
        <v>0</v>
      </c>
      <c r="U21" s="42">
        <f t="shared" si="9"/>
        <v>0</v>
      </c>
      <c r="V21" s="43">
        <f t="shared" si="10"/>
        <v>0</v>
      </c>
      <c r="W21" s="44">
        <f t="shared" si="11"/>
        <v>0</v>
      </c>
      <c r="X21" s="45">
        <f t="shared" si="12"/>
        <v>0.2</v>
      </c>
      <c r="Y21" s="46" t="s">
        <v>0</v>
      </c>
      <c r="Z21" s="39">
        <v>1</v>
      </c>
      <c r="AA21" s="47">
        <f t="shared" si="13"/>
        <v>0</v>
      </c>
      <c r="AB21" s="39">
        <v>1</v>
      </c>
      <c r="AC21" s="47">
        <f t="shared" si="14"/>
        <v>0</v>
      </c>
      <c r="AD21" s="39">
        <v>1</v>
      </c>
      <c r="AE21" s="47">
        <f t="shared" si="15"/>
        <v>0</v>
      </c>
      <c r="AF21" s="62"/>
      <c r="AG21" s="49">
        <f t="shared" si="33"/>
        <v>0</v>
      </c>
      <c r="AH21" s="50">
        <f t="shared" si="34"/>
        <v>0</v>
      </c>
      <c r="AI21" s="62">
        <v>1.0499999999999998</v>
      </c>
      <c r="AJ21" s="49">
        <f t="shared" si="18"/>
        <v>0</v>
      </c>
      <c r="AK21" s="50">
        <f t="shared" si="19"/>
        <v>0</v>
      </c>
      <c r="AL21" s="62">
        <v>5.0599999999999996</v>
      </c>
      <c r="AM21" s="49">
        <f t="shared" si="20"/>
        <v>0</v>
      </c>
      <c r="AN21" s="50">
        <f t="shared" si="21"/>
        <v>0</v>
      </c>
      <c r="AO21" s="62"/>
      <c r="AP21" s="49">
        <f t="shared" si="22"/>
        <v>0</v>
      </c>
      <c r="AQ21" s="50">
        <f t="shared" si="23"/>
        <v>0</v>
      </c>
      <c r="AR21" s="62"/>
      <c r="AS21" s="49">
        <f t="shared" si="24"/>
        <v>0</v>
      </c>
      <c r="AT21" s="50">
        <f t="shared" si="25"/>
        <v>0</v>
      </c>
      <c r="AU21" s="62">
        <v>5.0599999999999996</v>
      </c>
      <c r="AV21" s="49">
        <f t="shared" si="26"/>
        <v>0</v>
      </c>
      <c r="AW21" s="50">
        <f t="shared" si="27"/>
        <v>0</v>
      </c>
      <c r="AX21" s="62">
        <v>0.52499999999999991</v>
      </c>
      <c r="AY21" s="49">
        <f t="shared" si="28"/>
        <v>0</v>
      </c>
      <c r="AZ21" s="50">
        <f t="shared" si="29"/>
        <v>0</v>
      </c>
      <c r="BA21" s="51">
        <f t="shared" si="30"/>
        <v>0</v>
      </c>
    </row>
    <row r="22" spans="1:53">
      <c r="A22" s="32">
        <v>24</v>
      </c>
      <c r="B22" s="169" t="s">
        <v>175</v>
      </c>
      <c r="C22" s="170" t="s">
        <v>205</v>
      </c>
      <c r="D22" s="34" t="s">
        <v>445</v>
      </c>
      <c r="E22" s="35"/>
      <c r="F22" s="36">
        <v>10.45</v>
      </c>
      <c r="G22" s="73"/>
      <c r="H22" s="72" t="s">
        <v>16</v>
      </c>
      <c r="I22" s="74">
        <f>IF(H22=Tablas!$B$5,Tablas!$C$5,VLOOKUP(H22,Tablas!$B$5:$D$40,2,FALSE))</f>
        <v>29</v>
      </c>
      <c r="J22" s="71">
        <f>IF(I22=0,"",VLOOKUP(I22,Tablas!$C$5:$D$40,2,FALSE))</f>
        <v>1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31"/>
        <v>0</v>
      </c>
      <c r="S22" s="39">
        <v>1</v>
      </c>
      <c r="T22" s="41">
        <f t="shared" si="32"/>
        <v>0</v>
      </c>
      <c r="U22" s="42">
        <f t="shared" si="9"/>
        <v>0</v>
      </c>
      <c r="V22" s="43">
        <f t="shared" si="10"/>
        <v>0</v>
      </c>
      <c r="W22" s="44">
        <f t="shared" si="11"/>
        <v>0</v>
      </c>
      <c r="X22" s="45">
        <f t="shared" si="12"/>
        <v>0.2</v>
      </c>
      <c r="Y22" s="46" t="s">
        <v>0</v>
      </c>
      <c r="Z22" s="39">
        <v>1.34</v>
      </c>
      <c r="AA22" s="47">
        <f t="shared" si="13"/>
        <v>0</v>
      </c>
      <c r="AB22" s="39">
        <v>0.66</v>
      </c>
      <c r="AC22" s="47">
        <f t="shared" si="14"/>
        <v>0</v>
      </c>
      <c r="AD22" s="39">
        <v>1</v>
      </c>
      <c r="AE22" s="47">
        <f t="shared" si="15"/>
        <v>0</v>
      </c>
      <c r="AF22" s="62"/>
      <c r="AG22" s="49">
        <f t="shared" si="33"/>
        <v>0</v>
      </c>
      <c r="AH22" s="50">
        <f t="shared" si="34"/>
        <v>0</v>
      </c>
      <c r="AI22" s="62"/>
      <c r="AJ22" s="49">
        <f t="shared" si="18"/>
        <v>0</v>
      </c>
      <c r="AK22" s="50">
        <f t="shared" si="19"/>
        <v>0</v>
      </c>
      <c r="AL22" s="62">
        <v>10.45</v>
      </c>
      <c r="AM22" s="49">
        <f t="shared" si="20"/>
        <v>0</v>
      </c>
      <c r="AN22" s="50">
        <f t="shared" si="21"/>
        <v>0</v>
      </c>
      <c r="AO22" s="62"/>
      <c r="AP22" s="49">
        <f t="shared" si="22"/>
        <v>0</v>
      </c>
      <c r="AQ22" s="50">
        <f t="shared" si="23"/>
        <v>0</v>
      </c>
      <c r="AR22" s="62"/>
      <c r="AS22" s="49">
        <f t="shared" si="24"/>
        <v>0</v>
      </c>
      <c r="AT22" s="50">
        <f t="shared" si="25"/>
        <v>0</v>
      </c>
      <c r="AU22" s="62">
        <v>10.45</v>
      </c>
      <c r="AV22" s="49">
        <f t="shared" si="26"/>
        <v>0</v>
      </c>
      <c r="AW22" s="50">
        <f t="shared" si="27"/>
        <v>0</v>
      </c>
      <c r="AX22" s="62">
        <v>0</v>
      </c>
      <c r="AY22" s="49">
        <f t="shared" si="28"/>
        <v>0</v>
      </c>
      <c r="AZ22" s="50">
        <f t="shared" si="29"/>
        <v>0</v>
      </c>
      <c r="BA22" s="51">
        <f t="shared" si="30"/>
        <v>0</v>
      </c>
    </row>
    <row r="23" spans="1:53">
      <c r="A23" s="32">
        <v>24</v>
      </c>
      <c r="B23" s="169" t="s">
        <v>175</v>
      </c>
      <c r="C23" s="170" t="s">
        <v>205</v>
      </c>
      <c r="D23" s="34" t="s">
        <v>245</v>
      </c>
      <c r="E23" s="35"/>
      <c r="F23" s="36">
        <v>80.92</v>
      </c>
      <c r="G23" s="73"/>
      <c r="H23" s="72" t="s">
        <v>124</v>
      </c>
      <c r="I23" s="74">
        <f>IF(H23=Tablas!$B$5,Tablas!$C$5,VLOOKUP(H23,Tablas!$B$5:$D$40,2,FALSE))</f>
        <v>19</v>
      </c>
      <c r="J23" s="71">
        <f>IF(I23=0,"",VLOOKUP(I23,Tablas!$C$5:$D$40,2,FALSE))</f>
        <v>21.72583333333333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31"/>
        <v>0</v>
      </c>
      <c r="S23" s="39">
        <v>1</v>
      </c>
      <c r="T23" s="41">
        <f t="shared" si="32"/>
        <v>0</v>
      </c>
      <c r="U23" s="42">
        <f t="shared" si="9"/>
        <v>0</v>
      </c>
      <c r="V23" s="43">
        <f t="shared" si="10"/>
        <v>0</v>
      </c>
      <c r="W23" s="44">
        <f t="shared" si="11"/>
        <v>0</v>
      </c>
      <c r="X23" s="45">
        <f t="shared" si="12"/>
        <v>5</v>
      </c>
      <c r="Y23" s="46" t="s">
        <v>0</v>
      </c>
      <c r="Z23" s="39">
        <v>1.34</v>
      </c>
      <c r="AA23" s="47">
        <f t="shared" si="13"/>
        <v>0</v>
      </c>
      <c r="AB23" s="39">
        <v>0.66</v>
      </c>
      <c r="AC23" s="47">
        <f t="shared" si="14"/>
        <v>0</v>
      </c>
      <c r="AD23" s="39">
        <v>1</v>
      </c>
      <c r="AE23" s="47">
        <f t="shared" si="15"/>
        <v>0</v>
      </c>
      <c r="AF23" s="62"/>
      <c r="AG23" s="49">
        <f t="shared" si="33"/>
        <v>0</v>
      </c>
      <c r="AH23" s="50">
        <f t="shared" si="34"/>
        <v>0</v>
      </c>
      <c r="AI23" s="62">
        <v>26.875</v>
      </c>
      <c r="AJ23" s="49">
        <f t="shared" si="18"/>
        <v>0</v>
      </c>
      <c r="AK23" s="50">
        <f t="shared" si="19"/>
        <v>0</v>
      </c>
      <c r="AL23" s="62">
        <v>80.92</v>
      </c>
      <c r="AM23" s="49">
        <f t="shared" si="20"/>
        <v>0</v>
      </c>
      <c r="AN23" s="50">
        <f t="shared" si="21"/>
        <v>0</v>
      </c>
      <c r="AO23" s="62"/>
      <c r="AP23" s="49">
        <f t="shared" si="22"/>
        <v>0</v>
      </c>
      <c r="AQ23" s="50">
        <f t="shared" si="23"/>
        <v>0</v>
      </c>
      <c r="AR23" s="62"/>
      <c r="AS23" s="49">
        <f t="shared" si="24"/>
        <v>0</v>
      </c>
      <c r="AT23" s="50">
        <f t="shared" si="25"/>
        <v>0</v>
      </c>
      <c r="AU23" s="62">
        <v>80.92</v>
      </c>
      <c r="AV23" s="49">
        <f t="shared" si="26"/>
        <v>0</v>
      </c>
      <c r="AW23" s="50">
        <f t="shared" si="27"/>
        <v>0</v>
      </c>
      <c r="AX23" s="62">
        <v>13.4375</v>
      </c>
      <c r="AY23" s="49">
        <f t="shared" si="28"/>
        <v>0</v>
      </c>
      <c r="AZ23" s="50">
        <f t="shared" si="29"/>
        <v>0</v>
      </c>
      <c r="BA23" s="51">
        <f t="shared" si="30"/>
        <v>0</v>
      </c>
    </row>
    <row r="24" spans="1:53">
      <c r="A24" s="32">
        <v>24</v>
      </c>
      <c r="B24" s="169" t="s">
        <v>175</v>
      </c>
      <c r="C24" s="170" t="s">
        <v>205</v>
      </c>
      <c r="D24" s="34" t="s">
        <v>522</v>
      </c>
      <c r="E24" s="35"/>
      <c r="F24" s="36">
        <v>47.73</v>
      </c>
      <c r="G24" s="73"/>
      <c r="H24" s="72" t="s">
        <v>124</v>
      </c>
      <c r="I24" s="74">
        <f>IF(H24=Tablas!$B$5,Tablas!$C$5,VLOOKUP(H24,Tablas!$B$5:$D$40,2,FALSE))</f>
        <v>19</v>
      </c>
      <c r="J24" s="71">
        <f>IF(I24=0,"",VLOOKUP(I24,Tablas!$C$5:$D$40,2,FALSE))</f>
        <v>21.72583333333333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31"/>
        <v>0</v>
      </c>
      <c r="S24" s="39">
        <v>1</v>
      </c>
      <c r="T24" s="41">
        <f t="shared" si="32"/>
        <v>0</v>
      </c>
      <c r="U24" s="42">
        <f t="shared" si="9"/>
        <v>0</v>
      </c>
      <c r="V24" s="43">
        <f t="shared" si="10"/>
        <v>0</v>
      </c>
      <c r="W24" s="44">
        <f t="shared" si="11"/>
        <v>0</v>
      </c>
      <c r="X24" s="45">
        <f t="shared" si="12"/>
        <v>5</v>
      </c>
      <c r="Y24" s="46" t="s">
        <v>0</v>
      </c>
      <c r="Z24" s="39">
        <v>1</v>
      </c>
      <c r="AA24" s="47">
        <f t="shared" si="13"/>
        <v>0</v>
      </c>
      <c r="AB24" s="39">
        <v>1</v>
      </c>
      <c r="AC24" s="47">
        <f t="shared" si="14"/>
        <v>0</v>
      </c>
      <c r="AD24" s="39">
        <v>1</v>
      </c>
      <c r="AE24" s="47">
        <f t="shared" si="15"/>
        <v>0</v>
      </c>
      <c r="AF24" s="62">
        <v>3</v>
      </c>
      <c r="AG24" s="49">
        <f t="shared" si="33"/>
        <v>0</v>
      </c>
      <c r="AH24" s="50">
        <f t="shared" si="34"/>
        <v>0</v>
      </c>
      <c r="AI24" s="62">
        <v>9.75</v>
      </c>
      <c r="AJ24" s="49">
        <f t="shared" si="18"/>
        <v>0</v>
      </c>
      <c r="AK24" s="50">
        <f t="shared" si="19"/>
        <v>0</v>
      </c>
      <c r="AL24" s="62">
        <v>47.73</v>
      </c>
      <c r="AM24" s="49">
        <f t="shared" si="20"/>
        <v>0</v>
      </c>
      <c r="AN24" s="50">
        <f t="shared" si="21"/>
        <v>0</v>
      </c>
      <c r="AO24" s="62"/>
      <c r="AP24" s="49">
        <f t="shared" si="22"/>
        <v>0</v>
      </c>
      <c r="AQ24" s="50">
        <f t="shared" si="23"/>
        <v>0</v>
      </c>
      <c r="AR24" s="62"/>
      <c r="AS24" s="49">
        <f t="shared" si="24"/>
        <v>0</v>
      </c>
      <c r="AT24" s="50">
        <f t="shared" si="25"/>
        <v>0</v>
      </c>
      <c r="AU24" s="62">
        <v>47.73</v>
      </c>
      <c r="AV24" s="49">
        <f t="shared" si="26"/>
        <v>0</v>
      </c>
      <c r="AW24" s="50">
        <f t="shared" si="27"/>
        <v>0</v>
      </c>
      <c r="AX24" s="62">
        <v>4.875</v>
      </c>
      <c r="AY24" s="49">
        <f t="shared" si="28"/>
        <v>0</v>
      </c>
      <c r="AZ24" s="50">
        <f t="shared" si="29"/>
        <v>0</v>
      </c>
      <c r="BA24" s="51">
        <f t="shared" si="30"/>
        <v>0</v>
      </c>
    </row>
    <row r="25" spans="1:53">
      <c r="A25" s="32">
        <v>24</v>
      </c>
      <c r="B25" s="169" t="s">
        <v>175</v>
      </c>
      <c r="C25" s="170" t="s">
        <v>205</v>
      </c>
      <c r="D25" s="34" t="s">
        <v>522</v>
      </c>
      <c r="E25" s="35"/>
      <c r="F25" s="36">
        <v>47.73</v>
      </c>
      <c r="G25" s="73"/>
      <c r="H25" s="72" t="s">
        <v>124</v>
      </c>
      <c r="I25" s="74">
        <f>IF(H25=Tablas!$B$5,Tablas!$C$5,VLOOKUP(H25,Tablas!$B$5:$D$40,2,FALSE))</f>
        <v>19</v>
      </c>
      <c r="J25" s="71">
        <f>IF(I25=0,"",VLOOKUP(I25,Tablas!$C$5:$D$40,2,FALSE))</f>
        <v>21.72583333333333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31"/>
        <v>0</v>
      </c>
      <c r="S25" s="39">
        <v>1</v>
      </c>
      <c r="T25" s="41">
        <f t="shared" si="32"/>
        <v>0</v>
      </c>
      <c r="U25" s="42">
        <f t="shared" si="9"/>
        <v>0</v>
      </c>
      <c r="V25" s="43">
        <f t="shared" si="10"/>
        <v>0</v>
      </c>
      <c r="W25" s="44">
        <f t="shared" si="11"/>
        <v>0</v>
      </c>
      <c r="X25" s="45">
        <f t="shared" si="12"/>
        <v>5</v>
      </c>
      <c r="Y25" s="46" t="s">
        <v>0</v>
      </c>
      <c r="Z25" s="39">
        <v>1</v>
      </c>
      <c r="AA25" s="47">
        <f t="shared" si="13"/>
        <v>0</v>
      </c>
      <c r="AB25" s="39">
        <v>1</v>
      </c>
      <c r="AC25" s="47">
        <f t="shared" si="14"/>
        <v>0</v>
      </c>
      <c r="AD25" s="39">
        <v>1</v>
      </c>
      <c r="AE25" s="47">
        <f t="shared" si="15"/>
        <v>0</v>
      </c>
      <c r="AF25" s="62">
        <v>3</v>
      </c>
      <c r="AG25" s="49">
        <f t="shared" si="33"/>
        <v>0</v>
      </c>
      <c r="AH25" s="50">
        <f t="shared" si="34"/>
        <v>0</v>
      </c>
      <c r="AI25" s="62">
        <v>9.75</v>
      </c>
      <c r="AJ25" s="49">
        <f t="shared" si="18"/>
        <v>0</v>
      </c>
      <c r="AK25" s="50">
        <f t="shared" si="19"/>
        <v>0</v>
      </c>
      <c r="AL25" s="62">
        <v>47.73</v>
      </c>
      <c r="AM25" s="49">
        <f t="shared" si="20"/>
        <v>0</v>
      </c>
      <c r="AN25" s="50">
        <f t="shared" si="21"/>
        <v>0</v>
      </c>
      <c r="AO25" s="62"/>
      <c r="AP25" s="49">
        <f t="shared" si="22"/>
        <v>0</v>
      </c>
      <c r="AQ25" s="50">
        <f t="shared" si="23"/>
        <v>0</v>
      </c>
      <c r="AR25" s="62"/>
      <c r="AS25" s="49">
        <f t="shared" si="24"/>
        <v>0</v>
      </c>
      <c r="AT25" s="50">
        <f t="shared" si="25"/>
        <v>0</v>
      </c>
      <c r="AU25" s="62">
        <v>47.73</v>
      </c>
      <c r="AV25" s="49">
        <f t="shared" si="26"/>
        <v>0</v>
      </c>
      <c r="AW25" s="50">
        <f t="shared" si="27"/>
        <v>0</v>
      </c>
      <c r="AX25" s="62">
        <v>4.875</v>
      </c>
      <c r="AY25" s="49">
        <f t="shared" si="28"/>
        <v>0</v>
      </c>
      <c r="AZ25" s="50">
        <f t="shared" si="29"/>
        <v>0</v>
      </c>
      <c r="BA25" s="51">
        <f t="shared" si="30"/>
        <v>0</v>
      </c>
    </row>
    <row r="26" spans="1:53">
      <c r="A26" s="32">
        <v>24</v>
      </c>
      <c r="B26" s="169" t="s">
        <v>175</v>
      </c>
      <c r="C26" s="170" t="s">
        <v>205</v>
      </c>
      <c r="D26" s="34" t="s">
        <v>522</v>
      </c>
      <c r="E26" s="35"/>
      <c r="F26" s="36">
        <v>47.73</v>
      </c>
      <c r="G26" s="73"/>
      <c r="H26" s="72" t="s">
        <v>124</v>
      </c>
      <c r="I26" s="74">
        <f>IF(H26=Tablas!$B$5,Tablas!$C$5,VLOOKUP(H26,Tablas!$B$5:$D$40,2,FALSE))</f>
        <v>19</v>
      </c>
      <c r="J26" s="71">
        <f>IF(I26=0,"",VLOOKUP(I26,Tablas!$C$5:$D$40,2,FALSE))</f>
        <v>21.72583333333333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31"/>
        <v>0</v>
      </c>
      <c r="S26" s="39">
        <v>1</v>
      </c>
      <c r="T26" s="41">
        <f t="shared" si="32"/>
        <v>0</v>
      </c>
      <c r="U26" s="42">
        <f t="shared" si="9"/>
        <v>0</v>
      </c>
      <c r="V26" s="43">
        <f t="shared" si="10"/>
        <v>0</v>
      </c>
      <c r="W26" s="44">
        <f t="shared" si="11"/>
        <v>0</v>
      </c>
      <c r="X26" s="45">
        <f t="shared" si="12"/>
        <v>5</v>
      </c>
      <c r="Y26" s="46" t="s">
        <v>0</v>
      </c>
      <c r="Z26" s="39">
        <v>1</v>
      </c>
      <c r="AA26" s="47">
        <f t="shared" si="13"/>
        <v>0</v>
      </c>
      <c r="AB26" s="39">
        <v>1</v>
      </c>
      <c r="AC26" s="47">
        <f t="shared" si="14"/>
        <v>0</v>
      </c>
      <c r="AD26" s="39">
        <v>1</v>
      </c>
      <c r="AE26" s="47">
        <f t="shared" si="15"/>
        <v>0</v>
      </c>
      <c r="AF26" s="62">
        <v>3</v>
      </c>
      <c r="AG26" s="49">
        <f t="shared" si="33"/>
        <v>0</v>
      </c>
      <c r="AH26" s="50">
        <f t="shared" si="34"/>
        <v>0</v>
      </c>
      <c r="AI26" s="62">
        <v>9.75</v>
      </c>
      <c r="AJ26" s="49">
        <f t="shared" si="18"/>
        <v>0</v>
      </c>
      <c r="AK26" s="50">
        <f t="shared" si="19"/>
        <v>0</v>
      </c>
      <c r="AL26" s="62">
        <v>47.73</v>
      </c>
      <c r="AM26" s="49">
        <f t="shared" si="20"/>
        <v>0</v>
      </c>
      <c r="AN26" s="50">
        <f t="shared" si="21"/>
        <v>0</v>
      </c>
      <c r="AO26" s="62"/>
      <c r="AP26" s="49">
        <f t="shared" si="22"/>
        <v>0</v>
      </c>
      <c r="AQ26" s="50">
        <f t="shared" si="23"/>
        <v>0</v>
      </c>
      <c r="AR26" s="62"/>
      <c r="AS26" s="49">
        <f t="shared" si="24"/>
        <v>0</v>
      </c>
      <c r="AT26" s="50">
        <f t="shared" si="25"/>
        <v>0</v>
      </c>
      <c r="AU26" s="62">
        <v>47.73</v>
      </c>
      <c r="AV26" s="49">
        <f t="shared" si="26"/>
        <v>0</v>
      </c>
      <c r="AW26" s="50">
        <f t="shared" si="27"/>
        <v>0</v>
      </c>
      <c r="AX26" s="62">
        <v>4.875</v>
      </c>
      <c r="AY26" s="49">
        <f t="shared" si="28"/>
        <v>0</v>
      </c>
      <c r="AZ26" s="50">
        <f t="shared" si="29"/>
        <v>0</v>
      </c>
      <c r="BA26" s="51">
        <f t="shared" si="30"/>
        <v>0</v>
      </c>
    </row>
    <row r="27" spans="1:53">
      <c r="A27" s="32">
        <v>24</v>
      </c>
      <c r="B27" s="169" t="s">
        <v>175</v>
      </c>
      <c r="C27" s="170" t="s">
        <v>205</v>
      </c>
      <c r="D27" s="34" t="s">
        <v>531</v>
      </c>
      <c r="E27" s="35"/>
      <c r="F27" s="36">
        <v>45.14</v>
      </c>
      <c r="G27" s="73"/>
      <c r="H27" s="72" t="s">
        <v>124</v>
      </c>
      <c r="I27" s="74">
        <f>IF(H27=Tablas!$B$5,Tablas!$C$5,VLOOKUP(H27,Tablas!$B$5:$D$40,2,FALSE))</f>
        <v>19</v>
      </c>
      <c r="J27" s="71">
        <f>IF(I27=0,"",VLOOKUP(I27,Tablas!$C$5:$D$40,2,FALSE))</f>
        <v>21.72583333333333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31"/>
        <v>0</v>
      </c>
      <c r="S27" s="39">
        <v>1</v>
      </c>
      <c r="T27" s="41">
        <f t="shared" si="32"/>
        <v>0</v>
      </c>
      <c r="U27" s="42">
        <f t="shared" si="9"/>
        <v>0</v>
      </c>
      <c r="V27" s="43">
        <f t="shared" si="10"/>
        <v>0</v>
      </c>
      <c r="W27" s="44">
        <f t="shared" si="11"/>
        <v>0</v>
      </c>
      <c r="X27" s="45">
        <f t="shared" si="12"/>
        <v>5</v>
      </c>
      <c r="Y27" s="46" t="s">
        <v>0</v>
      </c>
      <c r="Z27" s="39">
        <v>1</v>
      </c>
      <c r="AA27" s="47">
        <f t="shared" si="13"/>
        <v>0</v>
      </c>
      <c r="AB27" s="39">
        <v>1</v>
      </c>
      <c r="AC27" s="47">
        <f t="shared" si="14"/>
        <v>0</v>
      </c>
      <c r="AD27" s="39">
        <v>1</v>
      </c>
      <c r="AE27" s="47">
        <f t="shared" si="15"/>
        <v>0</v>
      </c>
      <c r="AF27" s="62">
        <v>3</v>
      </c>
      <c r="AG27" s="49">
        <f t="shared" si="33"/>
        <v>0</v>
      </c>
      <c r="AH27" s="50">
        <f t="shared" si="34"/>
        <v>0</v>
      </c>
      <c r="AI27" s="62">
        <v>9.75</v>
      </c>
      <c r="AJ27" s="49">
        <f t="shared" si="18"/>
        <v>0</v>
      </c>
      <c r="AK27" s="50">
        <f t="shared" si="19"/>
        <v>0</v>
      </c>
      <c r="AL27" s="62">
        <v>45.14</v>
      </c>
      <c r="AM27" s="49">
        <f t="shared" si="20"/>
        <v>0</v>
      </c>
      <c r="AN27" s="50">
        <f t="shared" si="21"/>
        <v>0</v>
      </c>
      <c r="AO27" s="62"/>
      <c r="AP27" s="49">
        <f t="shared" si="22"/>
        <v>0</v>
      </c>
      <c r="AQ27" s="50">
        <f t="shared" si="23"/>
        <v>0</v>
      </c>
      <c r="AR27" s="62"/>
      <c r="AS27" s="49">
        <f t="shared" si="24"/>
        <v>0</v>
      </c>
      <c r="AT27" s="50">
        <f t="shared" si="25"/>
        <v>0</v>
      </c>
      <c r="AU27" s="62">
        <v>45.14</v>
      </c>
      <c r="AV27" s="49">
        <f t="shared" si="26"/>
        <v>0</v>
      </c>
      <c r="AW27" s="50">
        <f t="shared" si="27"/>
        <v>0</v>
      </c>
      <c r="AX27" s="62">
        <v>4.875</v>
      </c>
      <c r="AY27" s="49">
        <f t="shared" si="28"/>
        <v>0</v>
      </c>
      <c r="AZ27" s="50">
        <f t="shared" si="29"/>
        <v>0</v>
      </c>
      <c r="BA27" s="51">
        <f t="shared" si="30"/>
        <v>0</v>
      </c>
    </row>
    <row r="28" spans="1:53">
      <c r="A28" s="32">
        <v>24</v>
      </c>
      <c r="B28" s="169" t="s">
        <v>175</v>
      </c>
      <c r="C28" s="170" t="s">
        <v>205</v>
      </c>
      <c r="D28" s="34" t="s">
        <v>531</v>
      </c>
      <c r="E28" s="35"/>
      <c r="F28" s="36">
        <v>45.14</v>
      </c>
      <c r="G28" s="73"/>
      <c r="H28" s="72" t="s">
        <v>124</v>
      </c>
      <c r="I28" s="74">
        <f>IF(H28=Tablas!$B$5,Tablas!$C$5,VLOOKUP(H28,Tablas!$B$5:$D$40,2,FALSE))</f>
        <v>19</v>
      </c>
      <c r="J28" s="71">
        <f>IF(I28=0,"",VLOOKUP(I28,Tablas!$C$5:$D$40,2,FALSE))</f>
        <v>21.72583333333333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31"/>
        <v>0</v>
      </c>
      <c r="S28" s="39">
        <v>1</v>
      </c>
      <c r="T28" s="41">
        <f t="shared" si="32"/>
        <v>0</v>
      </c>
      <c r="U28" s="42">
        <f t="shared" si="9"/>
        <v>0</v>
      </c>
      <c r="V28" s="43">
        <f t="shared" si="10"/>
        <v>0</v>
      </c>
      <c r="W28" s="44">
        <f t="shared" si="11"/>
        <v>0</v>
      </c>
      <c r="X28" s="45">
        <f t="shared" si="12"/>
        <v>5</v>
      </c>
      <c r="Y28" s="46" t="s">
        <v>0</v>
      </c>
      <c r="Z28" s="39">
        <v>1</v>
      </c>
      <c r="AA28" s="47">
        <f t="shared" si="13"/>
        <v>0</v>
      </c>
      <c r="AB28" s="39">
        <v>1</v>
      </c>
      <c r="AC28" s="47">
        <f t="shared" si="14"/>
        <v>0</v>
      </c>
      <c r="AD28" s="39">
        <v>1</v>
      </c>
      <c r="AE28" s="47">
        <f t="shared" si="15"/>
        <v>0</v>
      </c>
      <c r="AF28" s="62">
        <v>3</v>
      </c>
      <c r="AG28" s="49">
        <f t="shared" si="33"/>
        <v>0</v>
      </c>
      <c r="AH28" s="50">
        <f t="shared" si="34"/>
        <v>0</v>
      </c>
      <c r="AI28" s="62">
        <v>9.75</v>
      </c>
      <c r="AJ28" s="49">
        <f t="shared" si="18"/>
        <v>0</v>
      </c>
      <c r="AK28" s="50">
        <f t="shared" si="19"/>
        <v>0</v>
      </c>
      <c r="AL28" s="62">
        <v>45.14</v>
      </c>
      <c r="AM28" s="49">
        <f t="shared" si="20"/>
        <v>0</v>
      </c>
      <c r="AN28" s="50">
        <f t="shared" si="21"/>
        <v>0</v>
      </c>
      <c r="AO28" s="62"/>
      <c r="AP28" s="49">
        <f t="shared" si="22"/>
        <v>0</v>
      </c>
      <c r="AQ28" s="50">
        <f t="shared" si="23"/>
        <v>0</v>
      </c>
      <c r="AR28" s="62"/>
      <c r="AS28" s="49">
        <f t="shared" si="24"/>
        <v>0</v>
      </c>
      <c r="AT28" s="50">
        <f t="shared" si="25"/>
        <v>0</v>
      </c>
      <c r="AU28" s="62">
        <v>45.14</v>
      </c>
      <c r="AV28" s="49">
        <f t="shared" si="26"/>
        <v>0</v>
      </c>
      <c r="AW28" s="50">
        <f t="shared" si="27"/>
        <v>0</v>
      </c>
      <c r="AX28" s="62">
        <v>4.875</v>
      </c>
      <c r="AY28" s="49">
        <f t="shared" si="28"/>
        <v>0</v>
      </c>
      <c r="AZ28" s="50">
        <f t="shared" si="29"/>
        <v>0</v>
      </c>
      <c r="BA28" s="51">
        <f t="shared" si="30"/>
        <v>0</v>
      </c>
    </row>
    <row r="29" spans="1:53">
      <c r="A29" s="32">
        <v>24</v>
      </c>
      <c r="B29" s="169" t="s">
        <v>175</v>
      </c>
      <c r="C29" s="170" t="s">
        <v>205</v>
      </c>
      <c r="D29" s="34" t="s">
        <v>289</v>
      </c>
      <c r="E29" s="35"/>
      <c r="F29" s="36">
        <v>42.69</v>
      </c>
      <c r="G29" s="73"/>
      <c r="H29" s="72" t="s">
        <v>124</v>
      </c>
      <c r="I29" s="74">
        <f>IF(H29=Tablas!$B$5,Tablas!$C$5,VLOOKUP(H29,Tablas!$B$5:$D$40,2,FALSE))</f>
        <v>19</v>
      </c>
      <c r="J29" s="71">
        <f>IF(I29=0,"",VLOOKUP(I29,Tablas!$C$5:$D$40,2,FALSE))</f>
        <v>21.72583333333333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31"/>
        <v>0</v>
      </c>
      <c r="S29" s="39">
        <v>1</v>
      </c>
      <c r="T29" s="41">
        <f t="shared" si="32"/>
        <v>0</v>
      </c>
      <c r="U29" s="42">
        <f t="shared" si="9"/>
        <v>0</v>
      </c>
      <c r="V29" s="43">
        <f t="shared" si="10"/>
        <v>0</v>
      </c>
      <c r="W29" s="44">
        <f t="shared" si="11"/>
        <v>0</v>
      </c>
      <c r="X29" s="45">
        <f t="shared" si="12"/>
        <v>5</v>
      </c>
      <c r="Y29" s="46" t="s">
        <v>0</v>
      </c>
      <c r="Z29" s="39">
        <v>1</v>
      </c>
      <c r="AA29" s="47">
        <f t="shared" si="13"/>
        <v>0</v>
      </c>
      <c r="AB29" s="39">
        <v>1</v>
      </c>
      <c r="AC29" s="47">
        <f t="shared" si="14"/>
        <v>0</v>
      </c>
      <c r="AD29" s="39">
        <v>1</v>
      </c>
      <c r="AE29" s="47">
        <f t="shared" si="15"/>
        <v>0</v>
      </c>
      <c r="AF29" s="62">
        <v>3</v>
      </c>
      <c r="AG29" s="49">
        <f t="shared" si="33"/>
        <v>0</v>
      </c>
      <c r="AH29" s="50">
        <f t="shared" si="34"/>
        <v>0</v>
      </c>
      <c r="AI29" s="62">
        <v>9.75</v>
      </c>
      <c r="AJ29" s="49">
        <f t="shared" si="18"/>
        <v>0</v>
      </c>
      <c r="AK29" s="50">
        <f t="shared" si="19"/>
        <v>0</v>
      </c>
      <c r="AL29" s="62">
        <v>42.69</v>
      </c>
      <c r="AM29" s="49">
        <f t="shared" si="20"/>
        <v>0</v>
      </c>
      <c r="AN29" s="50">
        <f t="shared" si="21"/>
        <v>0</v>
      </c>
      <c r="AO29" s="62"/>
      <c r="AP29" s="49">
        <f t="shared" si="22"/>
        <v>0</v>
      </c>
      <c r="AQ29" s="50">
        <f t="shared" si="23"/>
        <v>0</v>
      </c>
      <c r="AR29" s="62"/>
      <c r="AS29" s="49">
        <f t="shared" si="24"/>
        <v>0</v>
      </c>
      <c r="AT29" s="50">
        <f t="shared" si="25"/>
        <v>0</v>
      </c>
      <c r="AU29" s="62">
        <v>42.69</v>
      </c>
      <c r="AV29" s="49">
        <f t="shared" si="26"/>
        <v>0</v>
      </c>
      <c r="AW29" s="50">
        <f t="shared" si="27"/>
        <v>0</v>
      </c>
      <c r="AX29" s="62">
        <v>4.875</v>
      </c>
      <c r="AY29" s="49">
        <f t="shared" si="28"/>
        <v>0</v>
      </c>
      <c r="AZ29" s="50">
        <f t="shared" si="29"/>
        <v>0</v>
      </c>
      <c r="BA29" s="51">
        <f t="shared" si="30"/>
        <v>0</v>
      </c>
    </row>
    <row r="30" spans="1:53">
      <c r="A30" s="32">
        <v>24</v>
      </c>
      <c r="B30" s="169" t="s">
        <v>175</v>
      </c>
      <c r="C30" s="170" t="s">
        <v>205</v>
      </c>
      <c r="D30" s="34" t="s">
        <v>532</v>
      </c>
      <c r="E30" s="35"/>
      <c r="F30" s="36">
        <v>4.58</v>
      </c>
      <c r="G30" s="73"/>
      <c r="H30" s="72" t="s">
        <v>124</v>
      </c>
      <c r="I30" s="74">
        <f>IF(H30=Tablas!$B$5,Tablas!$C$5,VLOOKUP(H30,Tablas!$B$5:$D$40,2,FALSE))</f>
        <v>19</v>
      </c>
      <c r="J30" s="71">
        <f>IF(I30=0,"",VLOOKUP(I30,Tablas!$C$5:$D$40,2,FALSE))</f>
        <v>21.72583333333333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31"/>
        <v>0</v>
      </c>
      <c r="S30" s="39">
        <v>1</v>
      </c>
      <c r="T30" s="41">
        <f t="shared" si="32"/>
        <v>0</v>
      </c>
      <c r="U30" s="42">
        <f t="shared" si="9"/>
        <v>0</v>
      </c>
      <c r="V30" s="43">
        <f t="shared" si="10"/>
        <v>0</v>
      </c>
      <c r="W30" s="44">
        <f t="shared" si="11"/>
        <v>0</v>
      </c>
      <c r="X30" s="45">
        <f t="shared" si="12"/>
        <v>5</v>
      </c>
      <c r="Y30" s="46" t="s">
        <v>0</v>
      </c>
      <c r="Z30" s="39">
        <v>1</v>
      </c>
      <c r="AA30" s="47">
        <f t="shared" si="13"/>
        <v>0</v>
      </c>
      <c r="AB30" s="39">
        <v>1</v>
      </c>
      <c r="AC30" s="47">
        <f t="shared" si="14"/>
        <v>0</v>
      </c>
      <c r="AD30" s="39">
        <v>1</v>
      </c>
      <c r="AE30" s="47">
        <f t="shared" si="15"/>
        <v>0</v>
      </c>
      <c r="AF30" s="62"/>
      <c r="AG30" s="49">
        <f t="shared" si="33"/>
        <v>0</v>
      </c>
      <c r="AH30" s="50">
        <f t="shared" si="34"/>
        <v>0</v>
      </c>
      <c r="AI30" s="62"/>
      <c r="AJ30" s="49">
        <f t="shared" si="18"/>
        <v>0</v>
      </c>
      <c r="AK30" s="50">
        <f t="shared" si="19"/>
        <v>0</v>
      </c>
      <c r="AL30" s="62">
        <v>4.58</v>
      </c>
      <c r="AM30" s="49">
        <f t="shared" si="20"/>
        <v>0</v>
      </c>
      <c r="AN30" s="50">
        <f t="shared" si="21"/>
        <v>0</v>
      </c>
      <c r="AO30" s="62"/>
      <c r="AP30" s="49">
        <f t="shared" si="22"/>
        <v>0</v>
      </c>
      <c r="AQ30" s="50">
        <f t="shared" si="23"/>
        <v>0</v>
      </c>
      <c r="AR30" s="62"/>
      <c r="AS30" s="49">
        <f t="shared" si="24"/>
        <v>0</v>
      </c>
      <c r="AT30" s="50">
        <f t="shared" si="25"/>
        <v>0</v>
      </c>
      <c r="AU30" s="62">
        <v>4.58</v>
      </c>
      <c r="AV30" s="49">
        <f t="shared" si="26"/>
        <v>0</v>
      </c>
      <c r="AW30" s="50">
        <f t="shared" si="27"/>
        <v>0</v>
      </c>
      <c r="AX30" s="62">
        <v>0</v>
      </c>
      <c r="AY30" s="49">
        <f t="shared" si="28"/>
        <v>0</v>
      </c>
      <c r="AZ30" s="50">
        <f t="shared" si="29"/>
        <v>0</v>
      </c>
      <c r="BA30" s="51">
        <f t="shared" si="30"/>
        <v>0</v>
      </c>
    </row>
    <row r="31" spans="1:53">
      <c r="A31" s="32">
        <v>24</v>
      </c>
      <c r="B31" s="169" t="s">
        <v>175</v>
      </c>
      <c r="C31" s="170" t="s">
        <v>205</v>
      </c>
      <c r="D31" s="34" t="s">
        <v>280</v>
      </c>
      <c r="E31" s="35"/>
      <c r="F31" s="36">
        <v>26.25</v>
      </c>
      <c r="G31" s="73"/>
      <c r="H31" s="72" t="s">
        <v>124</v>
      </c>
      <c r="I31" s="74">
        <f>IF(H31=Tablas!$B$5,Tablas!$C$5,VLOOKUP(H31,Tablas!$B$5:$D$40,2,FALSE))</f>
        <v>19</v>
      </c>
      <c r="J31" s="71">
        <f>IF(I31=0,"",VLOOKUP(I31,Tablas!$C$5:$D$40,2,FALSE))</f>
        <v>21.72583333333333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31"/>
        <v>0</v>
      </c>
      <c r="S31" s="39">
        <v>1</v>
      </c>
      <c r="T31" s="41">
        <f t="shared" si="32"/>
        <v>0</v>
      </c>
      <c r="U31" s="42">
        <f t="shared" si="9"/>
        <v>0</v>
      </c>
      <c r="V31" s="43">
        <f t="shared" si="10"/>
        <v>0</v>
      </c>
      <c r="W31" s="44">
        <f t="shared" si="11"/>
        <v>0</v>
      </c>
      <c r="X31" s="45">
        <f t="shared" si="12"/>
        <v>5</v>
      </c>
      <c r="Y31" s="46" t="s">
        <v>0</v>
      </c>
      <c r="Z31" s="39">
        <v>1</v>
      </c>
      <c r="AA31" s="47">
        <f t="shared" si="13"/>
        <v>0</v>
      </c>
      <c r="AB31" s="39">
        <v>1</v>
      </c>
      <c r="AC31" s="47">
        <f t="shared" si="14"/>
        <v>0</v>
      </c>
      <c r="AD31" s="39">
        <v>1</v>
      </c>
      <c r="AE31" s="47">
        <f t="shared" si="15"/>
        <v>0</v>
      </c>
      <c r="AF31" s="62"/>
      <c r="AG31" s="49">
        <f t="shared" si="33"/>
        <v>0</v>
      </c>
      <c r="AH31" s="50">
        <f t="shared" si="34"/>
        <v>0</v>
      </c>
      <c r="AI31" s="62">
        <v>2.7</v>
      </c>
      <c r="AJ31" s="49">
        <f t="shared" si="18"/>
        <v>0</v>
      </c>
      <c r="AK31" s="50">
        <f t="shared" si="19"/>
        <v>0</v>
      </c>
      <c r="AL31" s="62">
        <v>26.25</v>
      </c>
      <c r="AM31" s="49">
        <f t="shared" si="20"/>
        <v>0</v>
      </c>
      <c r="AN31" s="50">
        <f t="shared" si="21"/>
        <v>0</v>
      </c>
      <c r="AO31" s="62"/>
      <c r="AP31" s="49">
        <f t="shared" si="22"/>
        <v>0</v>
      </c>
      <c r="AQ31" s="50">
        <f t="shared" si="23"/>
        <v>0</v>
      </c>
      <c r="AR31" s="62"/>
      <c r="AS31" s="49">
        <f t="shared" si="24"/>
        <v>0</v>
      </c>
      <c r="AT31" s="50">
        <f t="shared" si="25"/>
        <v>0</v>
      </c>
      <c r="AU31" s="62">
        <v>26.25</v>
      </c>
      <c r="AV31" s="49">
        <f t="shared" si="26"/>
        <v>0</v>
      </c>
      <c r="AW31" s="50">
        <f t="shared" si="27"/>
        <v>0</v>
      </c>
      <c r="AX31" s="62">
        <v>1.35</v>
      </c>
      <c r="AY31" s="49">
        <f t="shared" si="28"/>
        <v>0</v>
      </c>
      <c r="AZ31" s="50">
        <f t="shared" si="29"/>
        <v>0</v>
      </c>
      <c r="BA31" s="51">
        <f t="shared" si="30"/>
        <v>0</v>
      </c>
    </row>
    <row r="32" spans="1:53">
      <c r="A32" s="32">
        <v>24</v>
      </c>
      <c r="B32" s="169" t="s">
        <v>175</v>
      </c>
      <c r="C32" s="170" t="s">
        <v>205</v>
      </c>
      <c r="D32" s="34" t="s">
        <v>259</v>
      </c>
      <c r="E32" s="35"/>
      <c r="F32" s="36">
        <v>7.34</v>
      </c>
      <c r="G32" s="73"/>
      <c r="H32" s="72" t="s">
        <v>16</v>
      </c>
      <c r="I32" s="74">
        <f>IF(H32=Tablas!$B$5,Tablas!$C$5,VLOOKUP(H32,Tablas!$B$5:$D$40,2,FALSE))</f>
        <v>29</v>
      </c>
      <c r="J32" s="71">
        <f>IF(I32=0,"",VLOOKUP(I32,Tablas!$C$5:$D$40,2,FALSE))</f>
        <v>1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31"/>
        <v>0</v>
      </c>
      <c r="S32" s="39">
        <v>1</v>
      </c>
      <c r="T32" s="41">
        <f t="shared" si="32"/>
        <v>0</v>
      </c>
      <c r="U32" s="42">
        <f t="shared" si="9"/>
        <v>0</v>
      </c>
      <c r="V32" s="43">
        <f t="shared" si="10"/>
        <v>0</v>
      </c>
      <c r="W32" s="44">
        <f t="shared" si="11"/>
        <v>0</v>
      </c>
      <c r="X32" s="45">
        <f t="shared" si="12"/>
        <v>0.2</v>
      </c>
      <c r="Y32" s="46" t="s">
        <v>0</v>
      </c>
      <c r="Z32" s="39">
        <v>1</v>
      </c>
      <c r="AA32" s="47">
        <f t="shared" si="13"/>
        <v>0</v>
      </c>
      <c r="AB32" s="39">
        <v>1</v>
      </c>
      <c r="AC32" s="47">
        <f t="shared" si="14"/>
        <v>0</v>
      </c>
      <c r="AD32" s="39">
        <v>1</v>
      </c>
      <c r="AE32" s="47">
        <f t="shared" si="15"/>
        <v>0</v>
      </c>
      <c r="AF32" s="62"/>
      <c r="AG32" s="49">
        <f t="shared" si="33"/>
        <v>0</v>
      </c>
      <c r="AH32" s="50">
        <f t="shared" si="34"/>
        <v>0</v>
      </c>
      <c r="AI32" s="62"/>
      <c r="AJ32" s="49">
        <f t="shared" si="18"/>
        <v>0</v>
      </c>
      <c r="AK32" s="50">
        <f t="shared" si="19"/>
        <v>0</v>
      </c>
      <c r="AL32" s="62">
        <v>7.34</v>
      </c>
      <c r="AM32" s="49">
        <f t="shared" si="20"/>
        <v>0</v>
      </c>
      <c r="AN32" s="50">
        <f t="shared" si="21"/>
        <v>0</v>
      </c>
      <c r="AO32" s="62"/>
      <c r="AP32" s="49">
        <f t="shared" si="22"/>
        <v>0</v>
      </c>
      <c r="AQ32" s="50">
        <f t="shared" si="23"/>
        <v>0</v>
      </c>
      <c r="AR32" s="62"/>
      <c r="AS32" s="49">
        <f t="shared" si="24"/>
        <v>0</v>
      </c>
      <c r="AT32" s="50">
        <f t="shared" si="25"/>
        <v>0</v>
      </c>
      <c r="AU32" s="62">
        <v>7.34</v>
      </c>
      <c r="AV32" s="49">
        <f t="shared" si="26"/>
        <v>0</v>
      </c>
      <c r="AW32" s="50">
        <f t="shared" si="27"/>
        <v>0</v>
      </c>
      <c r="AX32" s="62">
        <v>0</v>
      </c>
      <c r="AY32" s="49">
        <f t="shared" si="28"/>
        <v>0</v>
      </c>
      <c r="AZ32" s="50">
        <f t="shared" si="29"/>
        <v>0</v>
      </c>
      <c r="BA32" s="51">
        <f t="shared" si="30"/>
        <v>0</v>
      </c>
    </row>
    <row r="33" spans="1:53">
      <c r="A33" s="32">
        <v>24</v>
      </c>
      <c r="B33" s="169" t="s">
        <v>175</v>
      </c>
      <c r="C33" s="170" t="s">
        <v>205</v>
      </c>
      <c r="D33" s="34" t="s">
        <v>268</v>
      </c>
      <c r="E33" s="35"/>
      <c r="F33" s="36">
        <v>137.68</v>
      </c>
      <c r="G33" s="73"/>
      <c r="H33" s="72" t="s">
        <v>124</v>
      </c>
      <c r="I33" s="74">
        <f>IF(H33=Tablas!$B$5,Tablas!$C$5,VLOOKUP(H33,Tablas!$B$5:$D$40,2,FALSE))</f>
        <v>19</v>
      </c>
      <c r="J33" s="71">
        <f>IF(I33=0,"",VLOOKUP(I33,Tablas!$C$5:$D$40,2,FALSE))</f>
        <v>21.72583333333333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31"/>
        <v>0</v>
      </c>
      <c r="S33" s="39">
        <v>1</v>
      </c>
      <c r="T33" s="41">
        <f t="shared" si="32"/>
        <v>0</v>
      </c>
      <c r="U33" s="42">
        <f t="shared" si="9"/>
        <v>0</v>
      </c>
      <c r="V33" s="43">
        <f t="shared" si="10"/>
        <v>0</v>
      </c>
      <c r="W33" s="44">
        <f t="shared" si="11"/>
        <v>0</v>
      </c>
      <c r="X33" s="45">
        <f t="shared" si="12"/>
        <v>5</v>
      </c>
      <c r="Y33" s="46" t="s">
        <v>0</v>
      </c>
      <c r="Z33" s="39">
        <v>1</v>
      </c>
      <c r="AA33" s="47">
        <f t="shared" si="13"/>
        <v>0</v>
      </c>
      <c r="AB33" s="39">
        <v>1</v>
      </c>
      <c r="AC33" s="47">
        <f t="shared" si="14"/>
        <v>0</v>
      </c>
      <c r="AD33" s="39">
        <v>1</v>
      </c>
      <c r="AE33" s="47">
        <f t="shared" si="15"/>
        <v>0</v>
      </c>
      <c r="AF33" s="62"/>
      <c r="AG33" s="49">
        <f t="shared" si="33"/>
        <v>0</v>
      </c>
      <c r="AH33" s="50">
        <f t="shared" si="34"/>
        <v>0</v>
      </c>
      <c r="AI33" s="62"/>
      <c r="AJ33" s="49">
        <f t="shared" si="18"/>
        <v>0</v>
      </c>
      <c r="AK33" s="50">
        <f t="shared" si="19"/>
        <v>0</v>
      </c>
      <c r="AL33" s="62"/>
      <c r="AM33" s="49">
        <f t="shared" si="20"/>
        <v>0</v>
      </c>
      <c r="AN33" s="50">
        <f t="shared" si="21"/>
        <v>0</v>
      </c>
      <c r="AO33" s="62"/>
      <c r="AP33" s="49">
        <f t="shared" si="22"/>
        <v>0</v>
      </c>
      <c r="AQ33" s="50">
        <f t="shared" si="23"/>
        <v>0</v>
      </c>
      <c r="AR33" s="62"/>
      <c r="AS33" s="49">
        <f t="shared" si="24"/>
        <v>0</v>
      </c>
      <c r="AT33" s="50">
        <f t="shared" si="25"/>
        <v>0</v>
      </c>
      <c r="AU33" s="62"/>
      <c r="AV33" s="49">
        <f t="shared" si="26"/>
        <v>0</v>
      </c>
      <c r="AW33" s="50">
        <f t="shared" si="27"/>
        <v>0</v>
      </c>
      <c r="AX33" s="62">
        <v>0</v>
      </c>
      <c r="AY33" s="49">
        <f t="shared" si="28"/>
        <v>0</v>
      </c>
      <c r="AZ33" s="50">
        <f t="shared" si="29"/>
        <v>0</v>
      </c>
      <c r="BA33" s="51">
        <f t="shared" si="30"/>
        <v>0</v>
      </c>
    </row>
    <row r="34" spans="1:53">
      <c r="A34" s="32">
        <v>24</v>
      </c>
      <c r="B34" s="169" t="s">
        <v>175</v>
      </c>
      <c r="C34" s="170" t="s">
        <v>205</v>
      </c>
      <c r="D34" s="34" t="s">
        <v>533</v>
      </c>
      <c r="E34" s="35"/>
      <c r="F34" s="36">
        <v>263.74</v>
      </c>
      <c r="G34" s="73"/>
      <c r="H34" s="72" t="s">
        <v>124</v>
      </c>
      <c r="I34" s="74">
        <f>IF(H34=Tablas!$B$5,Tablas!$C$5,VLOOKUP(H34,Tablas!$B$5:$D$40,2,FALSE))</f>
        <v>19</v>
      </c>
      <c r="J34" s="71">
        <f>IF(I34=0,"",VLOOKUP(I34,Tablas!$C$5:$D$40,2,FALSE))</f>
        <v>21.72583333333333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31"/>
        <v>0</v>
      </c>
      <c r="S34" s="39">
        <v>1</v>
      </c>
      <c r="T34" s="41">
        <f t="shared" si="32"/>
        <v>0</v>
      </c>
      <c r="U34" s="42">
        <f t="shared" si="9"/>
        <v>0</v>
      </c>
      <c r="V34" s="43">
        <f t="shared" si="10"/>
        <v>0</v>
      </c>
      <c r="W34" s="44">
        <f t="shared" si="11"/>
        <v>0</v>
      </c>
      <c r="X34" s="45">
        <f t="shared" si="12"/>
        <v>5</v>
      </c>
      <c r="Y34" s="46" t="s">
        <v>0</v>
      </c>
      <c r="Z34" s="39">
        <v>1</v>
      </c>
      <c r="AA34" s="47">
        <f t="shared" si="13"/>
        <v>0</v>
      </c>
      <c r="AB34" s="39">
        <v>1</v>
      </c>
      <c r="AC34" s="47">
        <f t="shared" si="14"/>
        <v>0</v>
      </c>
      <c r="AD34" s="39">
        <v>1</v>
      </c>
      <c r="AE34" s="47">
        <f t="shared" si="15"/>
        <v>0</v>
      </c>
      <c r="AF34" s="62"/>
      <c r="AG34" s="49">
        <f t="shared" si="33"/>
        <v>0</v>
      </c>
      <c r="AH34" s="50">
        <f t="shared" si="34"/>
        <v>0</v>
      </c>
      <c r="AI34" s="62"/>
      <c r="AJ34" s="49">
        <f t="shared" si="18"/>
        <v>0</v>
      </c>
      <c r="AK34" s="50">
        <f t="shared" si="19"/>
        <v>0</v>
      </c>
      <c r="AL34" s="62"/>
      <c r="AM34" s="49">
        <f t="shared" si="20"/>
        <v>0</v>
      </c>
      <c r="AN34" s="50">
        <f t="shared" si="21"/>
        <v>0</v>
      </c>
      <c r="AO34" s="62"/>
      <c r="AP34" s="49">
        <f t="shared" si="22"/>
        <v>0</v>
      </c>
      <c r="AQ34" s="50">
        <f t="shared" si="23"/>
        <v>0</v>
      </c>
      <c r="AR34" s="62"/>
      <c r="AS34" s="49">
        <f t="shared" si="24"/>
        <v>0</v>
      </c>
      <c r="AT34" s="50">
        <f t="shared" si="25"/>
        <v>0</v>
      </c>
      <c r="AU34" s="62"/>
      <c r="AV34" s="49">
        <f t="shared" si="26"/>
        <v>0</v>
      </c>
      <c r="AW34" s="50">
        <f t="shared" si="27"/>
        <v>0</v>
      </c>
      <c r="AX34" s="62">
        <v>0</v>
      </c>
      <c r="AY34" s="49">
        <f t="shared" si="28"/>
        <v>0</v>
      </c>
      <c r="AZ34" s="50">
        <f t="shared" si="29"/>
        <v>0</v>
      </c>
      <c r="BA34" s="51">
        <f t="shared" si="30"/>
        <v>0</v>
      </c>
    </row>
    <row r="35" spans="1:53">
      <c r="A35" s="32">
        <v>24</v>
      </c>
      <c r="B35" s="169" t="s">
        <v>175</v>
      </c>
      <c r="C35" s="170" t="s">
        <v>205</v>
      </c>
      <c r="D35" s="34" t="s">
        <v>300</v>
      </c>
      <c r="E35" s="35"/>
      <c r="F35" s="36">
        <v>443.75</v>
      </c>
      <c r="G35" s="73"/>
      <c r="H35" s="72" t="s">
        <v>124</v>
      </c>
      <c r="I35" s="74">
        <f>IF(H35=Tablas!$B$5,Tablas!$C$5,VLOOKUP(H35,Tablas!$B$5:$D$40,2,FALSE))</f>
        <v>19</v>
      </c>
      <c r="J35" s="71">
        <f>IF(I35=0,"",VLOOKUP(I35,Tablas!$C$5:$D$40,2,FALSE))</f>
        <v>21.72583333333333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31"/>
        <v>0</v>
      </c>
      <c r="S35" s="39">
        <v>1</v>
      </c>
      <c r="T35" s="41">
        <f t="shared" si="32"/>
        <v>0</v>
      </c>
      <c r="U35" s="42">
        <f t="shared" si="9"/>
        <v>0</v>
      </c>
      <c r="V35" s="43">
        <f t="shared" si="10"/>
        <v>0</v>
      </c>
      <c r="W35" s="44">
        <f t="shared" si="11"/>
        <v>0</v>
      </c>
      <c r="X35" s="45">
        <f t="shared" si="12"/>
        <v>5</v>
      </c>
      <c r="Y35" s="46" t="s">
        <v>0</v>
      </c>
      <c r="Z35" s="39">
        <v>1</v>
      </c>
      <c r="AA35" s="47">
        <f t="shared" si="13"/>
        <v>0</v>
      </c>
      <c r="AB35" s="39">
        <v>1</v>
      </c>
      <c r="AC35" s="47">
        <f t="shared" si="14"/>
        <v>0</v>
      </c>
      <c r="AD35" s="39">
        <v>1</v>
      </c>
      <c r="AE35" s="47">
        <f t="shared" si="15"/>
        <v>0</v>
      </c>
      <c r="AF35" s="62"/>
      <c r="AG35" s="49">
        <f t="shared" si="33"/>
        <v>0</v>
      </c>
      <c r="AH35" s="50">
        <f t="shared" si="34"/>
        <v>0</v>
      </c>
      <c r="AI35" s="62"/>
      <c r="AJ35" s="49">
        <f t="shared" si="18"/>
        <v>0</v>
      </c>
      <c r="AK35" s="50">
        <f t="shared" si="19"/>
        <v>0</v>
      </c>
      <c r="AL35" s="62"/>
      <c r="AM35" s="49">
        <f t="shared" si="20"/>
        <v>0</v>
      </c>
      <c r="AN35" s="50">
        <f t="shared" si="21"/>
        <v>0</v>
      </c>
      <c r="AO35" s="62"/>
      <c r="AP35" s="49">
        <f t="shared" si="22"/>
        <v>0</v>
      </c>
      <c r="AQ35" s="50">
        <f t="shared" si="23"/>
        <v>0</v>
      </c>
      <c r="AR35" s="62"/>
      <c r="AS35" s="49">
        <f t="shared" si="24"/>
        <v>0</v>
      </c>
      <c r="AT35" s="50">
        <f t="shared" si="25"/>
        <v>0</v>
      </c>
      <c r="AU35" s="62"/>
      <c r="AV35" s="49">
        <f t="shared" si="26"/>
        <v>0</v>
      </c>
      <c r="AW35" s="50">
        <f t="shared" si="27"/>
        <v>0</v>
      </c>
      <c r="AX35" s="62">
        <v>0</v>
      </c>
      <c r="AY35" s="49">
        <f t="shared" si="28"/>
        <v>0</v>
      </c>
      <c r="AZ35" s="50">
        <f t="shared" si="29"/>
        <v>0</v>
      </c>
      <c r="BA35" s="51">
        <f t="shared" si="30"/>
        <v>0</v>
      </c>
    </row>
    <row r="36" spans="1:53" hidden="1">
      <c r="A36" s="32"/>
      <c r="B36" s="61"/>
      <c r="C36" s="33"/>
      <c r="D36" s="34"/>
      <c r="E36" s="35"/>
      <c r="F36" s="36"/>
      <c r="G36" s="73"/>
      <c r="H36" s="72"/>
      <c r="I36" s="74">
        <f>IF(H36=Tablas!$B$5,Tablas!$C$5,VLOOKUP(H36,Tablas!$B$5:$D$40,2,FALSE))</f>
        <v>1</v>
      </c>
      <c r="J36" s="71">
        <f>IF(I36=0,"",VLOOKUP(I36,Tablas!$C$5:$D$40,2,FALSE))</f>
        <v>0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0.75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44">
        <f t="shared" si="11"/>
        <v>0</v>
      </c>
      <c r="X36" s="45">
        <f t="shared" si="12"/>
        <v>0</v>
      </c>
      <c r="Y36" s="46" t="s">
        <v>0</v>
      </c>
      <c r="Z36" s="39">
        <v>1</v>
      </c>
      <c r="AA36" s="47">
        <f t="shared" si="13"/>
        <v>0</v>
      </c>
      <c r="AB36" s="39">
        <v>1</v>
      </c>
      <c r="AC36" s="47">
        <f t="shared" si="14"/>
        <v>0</v>
      </c>
      <c r="AD36" s="39">
        <v>1</v>
      </c>
      <c r="AE36" s="47">
        <f t="shared" si="15"/>
        <v>0</v>
      </c>
      <c r="AF36" s="62"/>
      <c r="AG36" s="49">
        <f t="shared" si="33"/>
        <v>0</v>
      </c>
      <c r="AH36" s="50">
        <f t="shared" si="34"/>
        <v>0</v>
      </c>
      <c r="AI36" s="62"/>
      <c r="AJ36" s="49">
        <f t="shared" si="18"/>
        <v>0</v>
      </c>
      <c r="AK36" s="50">
        <f t="shared" si="19"/>
        <v>0</v>
      </c>
      <c r="AL36" s="62"/>
      <c r="AM36" s="49">
        <f t="shared" si="20"/>
        <v>0</v>
      </c>
      <c r="AN36" s="50">
        <f t="shared" si="21"/>
        <v>0</v>
      </c>
      <c r="AO36" s="62"/>
      <c r="AP36" s="49">
        <f t="shared" si="22"/>
        <v>0</v>
      </c>
      <c r="AQ36" s="50">
        <f t="shared" si="23"/>
        <v>0</v>
      </c>
      <c r="AR36" s="62"/>
      <c r="AS36" s="49">
        <f t="shared" si="24"/>
        <v>0</v>
      </c>
      <c r="AT36" s="50">
        <f t="shared" si="25"/>
        <v>0</v>
      </c>
      <c r="AU36" s="62"/>
      <c r="AV36" s="49">
        <f t="shared" si="26"/>
        <v>0</v>
      </c>
      <c r="AW36" s="50">
        <f t="shared" si="27"/>
        <v>0</v>
      </c>
      <c r="AX36" s="62"/>
      <c r="AY36" s="49">
        <f t="shared" si="28"/>
        <v>0</v>
      </c>
      <c r="AZ36" s="50">
        <f t="shared" si="29"/>
        <v>0</v>
      </c>
      <c r="BA36" s="51">
        <f t="shared" si="30"/>
        <v>0</v>
      </c>
    </row>
    <row r="37" spans="1:53" hidden="1">
      <c r="A37" s="32"/>
      <c r="B37" s="61"/>
      <c r="C37" s="33"/>
      <c r="D37" s="34"/>
      <c r="E37" s="35"/>
      <c r="F37" s="36"/>
      <c r="G37" s="73"/>
      <c r="H37" s="72"/>
      <c r="I37" s="74">
        <f>IF(H37=Tablas!$B$5,Tablas!$C$5,VLOOKUP(H37,Tablas!$B$5:$D$40,2,FALSE))</f>
        <v>1</v>
      </c>
      <c r="J37" s="71">
        <f>IF(I37=0,"",VLOOKUP(I37,Tablas!$C$5:$D$40,2,FALSE))</f>
        <v>0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0.75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44">
        <f t="shared" si="11"/>
        <v>0</v>
      </c>
      <c r="X37" s="45">
        <f t="shared" si="12"/>
        <v>0</v>
      </c>
      <c r="Y37" s="46" t="s">
        <v>0</v>
      </c>
      <c r="Z37" s="39">
        <v>1</v>
      </c>
      <c r="AA37" s="47">
        <f t="shared" si="13"/>
        <v>0</v>
      </c>
      <c r="AB37" s="39">
        <v>1</v>
      </c>
      <c r="AC37" s="47">
        <f t="shared" si="14"/>
        <v>0</v>
      </c>
      <c r="AD37" s="39">
        <v>1</v>
      </c>
      <c r="AE37" s="47">
        <f t="shared" si="15"/>
        <v>0</v>
      </c>
      <c r="AF37" s="62"/>
      <c r="AG37" s="49">
        <f t="shared" si="33"/>
        <v>0</v>
      </c>
      <c r="AH37" s="50">
        <f t="shared" si="34"/>
        <v>0</v>
      </c>
      <c r="AI37" s="62"/>
      <c r="AJ37" s="49">
        <f t="shared" si="18"/>
        <v>0</v>
      </c>
      <c r="AK37" s="50">
        <f t="shared" si="19"/>
        <v>0</v>
      </c>
      <c r="AL37" s="62"/>
      <c r="AM37" s="49">
        <f t="shared" si="20"/>
        <v>0</v>
      </c>
      <c r="AN37" s="50">
        <f t="shared" si="21"/>
        <v>0</v>
      </c>
      <c r="AO37" s="62"/>
      <c r="AP37" s="49">
        <f t="shared" si="22"/>
        <v>0</v>
      </c>
      <c r="AQ37" s="50">
        <f t="shared" si="23"/>
        <v>0</v>
      </c>
      <c r="AR37" s="62"/>
      <c r="AS37" s="49">
        <f t="shared" si="24"/>
        <v>0</v>
      </c>
      <c r="AT37" s="50">
        <f t="shared" si="25"/>
        <v>0</v>
      </c>
      <c r="AU37" s="62"/>
      <c r="AV37" s="49">
        <f t="shared" si="26"/>
        <v>0</v>
      </c>
      <c r="AW37" s="50">
        <f t="shared" si="27"/>
        <v>0</v>
      </c>
      <c r="AX37" s="62"/>
      <c r="AY37" s="49">
        <f t="shared" si="28"/>
        <v>0</v>
      </c>
      <c r="AZ37" s="50">
        <f t="shared" si="29"/>
        <v>0</v>
      </c>
      <c r="BA37" s="51">
        <f t="shared" si="30"/>
        <v>0</v>
      </c>
    </row>
    <row r="38" spans="1:53" hidden="1">
      <c r="A38" s="32"/>
      <c r="B38" s="61"/>
      <c r="C38" s="33"/>
      <c r="D38" s="34"/>
      <c r="E38" s="35"/>
      <c r="F38" s="36"/>
      <c r="G38" s="73"/>
      <c r="H38" s="72"/>
      <c r="I38" s="74">
        <f>IF(H38=Tablas!$B$5,Tablas!$C$5,VLOOKUP(H38,Tablas!$B$5:$D$40,2,FALSE))</f>
        <v>1</v>
      </c>
      <c r="J38" s="71">
        <f>IF(I38=0,"",VLOOKUP(I38,Tablas!$C$5:$D$40,2,FALSE))</f>
        <v>0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0.75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44">
        <f t="shared" si="11"/>
        <v>0</v>
      </c>
      <c r="X38" s="45">
        <f t="shared" si="12"/>
        <v>0</v>
      </c>
      <c r="Y38" s="46" t="s">
        <v>0</v>
      </c>
      <c r="Z38" s="39">
        <v>1</v>
      </c>
      <c r="AA38" s="47">
        <f t="shared" si="13"/>
        <v>0</v>
      </c>
      <c r="AB38" s="39">
        <v>1</v>
      </c>
      <c r="AC38" s="47">
        <f t="shared" si="14"/>
        <v>0</v>
      </c>
      <c r="AD38" s="39">
        <v>1</v>
      </c>
      <c r="AE38" s="47">
        <f t="shared" si="15"/>
        <v>0</v>
      </c>
      <c r="AF38" s="62"/>
      <c r="AG38" s="49">
        <f t="shared" si="33"/>
        <v>0</v>
      </c>
      <c r="AH38" s="50">
        <f t="shared" si="34"/>
        <v>0</v>
      </c>
      <c r="AI38" s="62"/>
      <c r="AJ38" s="49">
        <f t="shared" si="18"/>
        <v>0</v>
      </c>
      <c r="AK38" s="50">
        <f t="shared" si="19"/>
        <v>0</v>
      </c>
      <c r="AL38" s="62"/>
      <c r="AM38" s="49">
        <f t="shared" si="20"/>
        <v>0</v>
      </c>
      <c r="AN38" s="50">
        <f t="shared" si="21"/>
        <v>0</v>
      </c>
      <c r="AO38" s="62"/>
      <c r="AP38" s="49">
        <f t="shared" si="22"/>
        <v>0</v>
      </c>
      <c r="AQ38" s="50">
        <f t="shared" si="23"/>
        <v>0</v>
      </c>
      <c r="AR38" s="62"/>
      <c r="AS38" s="49">
        <f t="shared" si="24"/>
        <v>0</v>
      </c>
      <c r="AT38" s="50">
        <f t="shared" si="25"/>
        <v>0</v>
      </c>
      <c r="AU38" s="62"/>
      <c r="AV38" s="49">
        <f t="shared" si="26"/>
        <v>0</v>
      </c>
      <c r="AW38" s="50">
        <f t="shared" si="27"/>
        <v>0</v>
      </c>
      <c r="AX38" s="62"/>
      <c r="AY38" s="49">
        <f t="shared" si="28"/>
        <v>0</v>
      </c>
      <c r="AZ38" s="50">
        <f t="shared" si="29"/>
        <v>0</v>
      </c>
      <c r="BA38" s="51">
        <f t="shared" si="30"/>
        <v>0</v>
      </c>
    </row>
    <row r="39" spans="1:53" hidden="1">
      <c r="A39" s="32"/>
      <c r="B39" s="61"/>
      <c r="C39" s="33"/>
      <c r="D39" s="34"/>
      <c r="E39" s="35"/>
      <c r="F39" s="36"/>
      <c r="G39" s="73"/>
      <c r="H39" s="72"/>
      <c r="I39" s="74">
        <f>IF(H39=Tablas!$B$5,Tablas!$C$5,VLOOKUP(H39,Tablas!$B$5:$D$40,2,FALSE))</f>
        <v>1</v>
      </c>
      <c r="J39" s="71">
        <f>IF(I39=0,"",VLOOKUP(I39,Tablas!$C$5:$D$40,2,FALSE))</f>
        <v>0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0.75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44">
        <f t="shared" si="11"/>
        <v>0</v>
      </c>
      <c r="X39" s="45">
        <f t="shared" si="12"/>
        <v>0</v>
      </c>
      <c r="Y39" s="46" t="s">
        <v>0</v>
      </c>
      <c r="Z39" s="39">
        <v>1</v>
      </c>
      <c r="AA39" s="47">
        <f t="shared" si="13"/>
        <v>0</v>
      </c>
      <c r="AB39" s="39">
        <v>1</v>
      </c>
      <c r="AC39" s="47">
        <f t="shared" si="14"/>
        <v>0</v>
      </c>
      <c r="AD39" s="39">
        <v>1</v>
      </c>
      <c r="AE39" s="47">
        <f t="shared" si="15"/>
        <v>0</v>
      </c>
      <c r="AF39" s="62"/>
      <c r="AG39" s="49">
        <f t="shared" si="33"/>
        <v>0</v>
      </c>
      <c r="AH39" s="50">
        <f t="shared" si="34"/>
        <v>0</v>
      </c>
      <c r="AI39" s="62"/>
      <c r="AJ39" s="49">
        <f t="shared" si="18"/>
        <v>0</v>
      </c>
      <c r="AK39" s="50">
        <f t="shared" si="19"/>
        <v>0</v>
      </c>
      <c r="AL39" s="62"/>
      <c r="AM39" s="49">
        <f t="shared" si="20"/>
        <v>0</v>
      </c>
      <c r="AN39" s="50">
        <f t="shared" si="21"/>
        <v>0</v>
      </c>
      <c r="AO39" s="62"/>
      <c r="AP39" s="49">
        <f t="shared" si="22"/>
        <v>0</v>
      </c>
      <c r="AQ39" s="50">
        <f t="shared" si="23"/>
        <v>0</v>
      </c>
      <c r="AR39" s="62"/>
      <c r="AS39" s="49">
        <f t="shared" si="24"/>
        <v>0</v>
      </c>
      <c r="AT39" s="50">
        <f t="shared" si="25"/>
        <v>0</v>
      </c>
      <c r="AU39" s="62"/>
      <c r="AV39" s="49">
        <f t="shared" si="26"/>
        <v>0</v>
      </c>
      <c r="AW39" s="50">
        <f t="shared" si="27"/>
        <v>0</v>
      </c>
      <c r="AX39" s="62"/>
      <c r="AY39" s="49">
        <f t="shared" si="28"/>
        <v>0</v>
      </c>
      <c r="AZ39" s="50">
        <f t="shared" si="29"/>
        <v>0</v>
      </c>
      <c r="BA39" s="51">
        <f t="shared" si="30"/>
        <v>0</v>
      </c>
    </row>
    <row r="40" spans="1:53" hidden="1">
      <c r="A40" s="32"/>
      <c r="B40" s="61"/>
      <c r="C40" s="33"/>
      <c r="D40" s="34"/>
      <c r="E40" s="35"/>
      <c r="F40" s="36"/>
      <c r="G40" s="73"/>
      <c r="H40" s="72"/>
      <c r="I40" s="74">
        <f>IF(H40=Tablas!$B$5,Tablas!$C$5,VLOOKUP(H40,Tablas!$B$5:$D$40,2,FALSE))</f>
        <v>1</v>
      </c>
      <c r="J40" s="71">
        <f>IF(I40=0,"",VLOOKUP(I40,Tablas!$C$5:$D$40,2,FALSE))</f>
        <v>0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0.75</v>
      </c>
      <c r="R40" s="40">
        <f t="shared" si="7"/>
        <v>0</v>
      </c>
      <c r="S40" s="39">
        <v>1</v>
      </c>
      <c r="T40" s="41">
        <f t="shared" si="8"/>
        <v>0</v>
      </c>
      <c r="U40" s="42">
        <f t="shared" si="9"/>
        <v>0</v>
      </c>
      <c r="V40" s="43">
        <f t="shared" si="10"/>
        <v>0</v>
      </c>
      <c r="W40" s="44">
        <f t="shared" si="11"/>
        <v>0</v>
      </c>
      <c r="X40" s="45">
        <f t="shared" si="12"/>
        <v>0</v>
      </c>
      <c r="Y40" s="46" t="s">
        <v>0</v>
      </c>
      <c r="Z40" s="39">
        <v>1</v>
      </c>
      <c r="AA40" s="47">
        <f t="shared" si="13"/>
        <v>0</v>
      </c>
      <c r="AB40" s="39">
        <v>1</v>
      </c>
      <c r="AC40" s="47">
        <f t="shared" si="14"/>
        <v>0</v>
      </c>
      <c r="AD40" s="39">
        <v>1</v>
      </c>
      <c r="AE40" s="47">
        <f t="shared" si="15"/>
        <v>0</v>
      </c>
      <c r="AF40" s="62"/>
      <c r="AG40" s="49">
        <f t="shared" si="33"/>
        <v>0</v>
      </c>
      <c r="AH40" s="50">
        <f t="shared" si="34"/>
        <v>0</v>
      </c>
      <c r="AI40" s="62"/>
      <c r="AJ40" s="49">
        <f t="shared" si="18"/>
        <v>0</v>
      </c>
      <c r="AK40" s="50">
        <f t="shared" si="19"/>
        <v>0</v>
      </c>
      <c r="AL40" s="62"/>
      <c r="AM40" s="49">
        <f t="shared" si="20"/>
        <v>0</v>
      </c>
      <c r="AN40" s="50">
        <f t="shared" si="21"/>
        <v>0</v>
      </c>
      <c r="AO40" s="62"/>
      <c r="AP40" s="49">
        <f t="shared" si="22"/>
        <v>0</v>
      </c>
      <c r="AQ40" s="50">
        <f t="shared" si="23"/>
        <v>0</v>
      </c>
      <c r="AR40" s="62"/>
      <c r="AS40" s="49">
        <f t="shared" si="24"/>
        <v>0</v>
      </c>
      <c r="AT40" s="50">
        <f t="shared" si="25"/>
        <v>0</v>
      </c>
      <c r="AU40" s="62"/>
      <c r="AV40" s="49">
        <f t="shared" si="26"/>
        <v>0</v>
      </c>
      <c r="AW40" s="50">
        <f t="shared" si="27"/>
        <v>0</v>
      </c>
      <c r="AX40" s="62"/>
      <c r="AY40" s="49">
        <f t="shared" si="28"/>
        <v>0</v>
      </c>
      <c r="AZ40" s="50">
        <f t="shared" si="29"/>
        <v>0</v>
      </c>
      <c r="BA40" s="51">
        <f t="shared" si="30"/>
        <v>0</v>
      </c>
    </row>
    <row r="41" spans="1:53" hidden="1">
      <c r="A41" s="32"/>
      <c r="B41" s="61"/>
      <c r="C41" s="33"/>
      <c r="D41" s="34"/>
      <c r="E41" s="35"/>
      <c r="F41" s="36"/>
      <c r="G41" s="73"/>
      <c r="H41" s="72"/>
      <c r="I41" s="74">
        <f>IF(H41=Tablas!$B$5,Tablas!$C$5,VLOOKUP(H41,Tablas!$B$5:$D$40,2,FALSE))</f>
        <v>1</v>
      </c>
      <c r="J41" s="71">
        <f>IF(I41=0,"",VLOOKUP(I41,Tablas!$C$5:$D$40,2,FALSE))</f>
        <v>0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7"/>
        <v>0</v>
      </c>
      <c r="S41" s="39">
        <v>1</v>
      </c>
      <c r="T41" s="41">
        <f t="shared" si="8"/>
        <v>0</v>
      </c>
      <c r="U41" s="42">
        <f t="shared" si="9"/>
        <v>0</v>
      </c>
      <c r="V41" s="43">
        <f t="shared" si="10"/>
        <v>0</v>
      </c>
      <c r="W41" s="44">
        <f t="shared" si="11"/>
        <v>0</v>
      </c>
      <c r="X41" s="45">
        <f t="shared" si="12"/>
        <v>0</v>
      </c>
      <c r="Y41" s="46" t="s">
        <v>0</v>
      </c>
      <c r="Z41" s="39">
        <v>1</v>
      </c>
      <c r="AA41" s="47">
        <f t="shared" si="13"/>
        <v>0</v>
      </c>
      <c r="AB41" s="39">
        <v>1</v>
      </c>
      <c r="AC41" s="47">
        <f t="shared" si="14"/>
        <v>0</v>
      </c>
      <c r="AD41" s="39">
        <v>1</v>
      </c>
      <c r="AE41" s="47">
        <f t="shared" si="15"/>
        <v>0</v>
      </c>
      <c r="AF41" s="62"/>
      <c r="AG41" s="49">
        <f t="shared" si="33"/>
        <v>0</v>
      </c>
      <c r="AH41" s="50">
        <f t="shared" si="34"/>
        <v>0</v>
      </c>
      <c r="AI41" s="62">
        <f t="shared" ref="AI41:AI72" si="35">+F41*10%</f>
        <v>0</v>
      </c>
      <c r="AJ41" s="49">
        <f t="shared" si="18"/>
        <v>0</v>
      </c>
      <c r="AK41" s="50">
        <f t="shared" si="19"/>
        <v>0</v>
      </c>
      <c r="AL41" s="48">
        <f t="shared" ref="AL41:AL72" si="36">+$F41</f>
        <v>0</v>
      </c>
      <c r="AM41" s="49">
        <f t="shared" si="20"/>
        <v>0</v>
      </c>
      <c r="AN41" s="50">
        <f t="shared" si="21"/>
        <v>0</v>
      </c>
      <c r="AO41" s="62"/>
      <c r="AP41" s="49">
        <f t="shared" si="22"/>
        <v>0</v>
      </c>
      <c r="AQ41" s="50">
        <f t="shared" si="23"/>
        <v>0</v>
      </c>
      <c r="AR41" s="62"/>
      <c r="AS41" s="49">
        <f t="shared" si="24"/>
        <v>0</v>
      </c>
      <c r="AT41" s="50">
        <f t="shared" si="25"/>
        <v>0</v>
      </c>
      <c r="AU41" s="48">
        <f t="shared" ref="AU41:AU72" si="37">+$F41*0.6</f>
        <v>0</v>
      </c>
      <c r="AV41" s="49">
        <f t="shared" si="26"/>
        <v>0</v>
      </c>
      <c r="AW41" s="50">
        <f t="shared" si="27"/>
        <v>0</v>
      </c>
      <c r="AX41" s="62"/>
      <c r="AY41" s="49">
        <f t="shared" si="28"/>
        <v>0</v>
      </c>
      <c r="AZ41" s="50">
        <f t="shared" si="29"/>
        <v>0</v>
      </c>
      <c r="BA41" s="51">
        <f t="shared" si="30"/>
        <v>0</v>
      </c>
    </row>
    <row r="42" spans="1:53" hidden="1">
      <c r="A42" s="32"/>
      <c r="B42" s="61"/>
      <c r="C42" s="33"/>
      <c r="D42" s="34"/>
      <c r="E42" s="35"/>
      <c r="F42" s="36"/>
      <c r="G42" s="73"/>
      <c r="H42" s="72"/>
      <c r="I42" s="74">
        <f>IF(H42=Tablas!$B$5,Tablas!$C$5,VLOOKUP(H42,Tablas!$B$5:$D$40,2,FALSE))</f>
        <v>1</v>
      </c>
      <c r="J42" s="71">
        <f>IF(I42=0,"",VLOOKUP(I42,Tablas!$C$5:$D$40,2,FALSE))</f>
        <v>0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7"/>
        <v>0</v>
      </c>
      <c r="S42" s="39">
        <v>1</v>
      </c>
      <c r="T42" s="41">
        <f t="shared" si="8"/>
        <v>0</v>
      </c>
      <c r="U42" s="42">
        <f t="shared" si="9"/>
        <v>0</v>
      </c>
      <c r="V42" s="43">
        <f t="shared" si="10"/>
        <v>0</v>
      </c>
      <c r="W42" s="44">
        <f t="shared" si="11"/>
        <v>0</v>
      </c>
      <c r="X42" s="45">
        <f t="shared" si="12"/>
        <v>0</v>
      </c>
      <c r="Y42" s="46" t="s">
        <v>0</v>
      </c>
      <c r="Z42" s="39">
        <v>1</v>
      </c>
      <c r="AA42" s="47">
        <f t="shared" si="13"/>
        <v>0</v>
      </c>
      <c r="AB42" s="39">
        <v>1</v>
      </c>
      <c r="AC42" s="47">
        <f t="shared" si="14"/>
        <v>0</v>
      </c>
      <c r="AD42" s="39">
        <v>1</v>
      </c>
      <c r="AE42" s="47">
        <f t="shared" si="15"/>
        <v>0</v>
      </c>
      <c r="AF42" s="62"/>
      <c r="AG42" s="49">
        <f t="shared" si="33"/>
        <v>0</v>
      </c>
      <c r="AH42" s="50">
        <f t="shared" si="34"/>
        <v>0</v>
      </c>
      <c r="AI42" s="62">
        <f t="shared" si="35"/>
        <v>0</v>
      </c>
      <c r="AJ42" s="49">
        <f t="shared" si="18"/>
        <v>0</v>
      </c>
      <c r="AK42" s="50">
        <f t="shared" si="19"/>
        <v>0</v>
      </c>
      <c r="AL42" s="48">
        <f t="shared" si="36"/>
        <v>0</v>
      </c>
      <c r="AM42" s="49">
        <f t="shared" si="20"/>
        <v>0</v>
      </c>
      <c r="AN42" s="50">
        <f t="shared" si="21"/>
        <v>0</v>
      </c>
      <c r="AO42" s="62"/>
      <c r="AP42" s="49">
        <f t="shared" si="22"/>
        <v>0</v>
      </c>
      <c r="AQ42" s="50">
        <f t="shared" si="23"/>
        <v>0</v>
      </c>
      <c r="AR42" s="62"/>
      <c r="AS42" s="49">
        <f t="shared" si="24"/>
        <v>0</v>
      </c>
      <c r="AT42" s="50">
        <f t="shared" si="25"/>
        <v>0</v>
      </c>
      <c r="AU42" s="48">
        <f t="shared" si="37"/>
        <v>0</v>
      </c>
      <c r="AV42" s="49">
        <f t="shared" si="26"/>
        <v>0</v>
      </c>
      <c r="AW42" s="50">
        <f t="shared" si="27"/>
        <v>0</v>
      </c>
      <c r="AX42" s="62"/>
      <c r="AY42" s="49">
        <f t="shared" si="28"/>
        <v>0</v>
      </c>
      <c r="AZ42" s="50">
        <f t="shared" si="29"/>
        <v>0</v>
      </c>
      <c r="BA42" s="51">
        <f t="shared" si="30"/>
        <v>0</v>
      </c>
    </row>
    <row r="43" spans="1:53" hidden="1">
      <c r="A43" s="32"/>
      <c r="B43" s="61"/>
      <c r="C43" s="33"/>
      <c r="D43" s="34"/>
      <c r="E43" s="35"/>
      <c r="F43" s="36"/>
      <c r="G43" s="73"/>
      <c r="H43" s="72"/>
      <c r="I43" s="74">
        <f>IF(H43=Tablas!$B$5,Tablas!$C$5,VLOOKUP(H43,Tablas!$B$5:$D$40,2,FALSE))</f>
        <v>1</v>
      </c>
      <c r="J43" s="71">
        <f>IF(I43=0,"",VLOOKUP(I43,Tablas!$C$5:$D$40,2,FALSE))</f>
        <v>0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7"/>
        <v>0</v>
      </c>
      <c r="S43" s="39">
        <v>1</v>
      </c>
      <c r="T43" s="41">
        <f t="shared" si="8"/>
        <v>0</v>
      </c>
      <c r="U43" s="42">
        <f t="shared" si="9"/>
        <v>0</v>
      </c>
      <c r="V43" s="43">
        <f t="shared" si="10"/>
        <v>0</v>
      </c>
      <c r="W43" s="44">
        <f t="shared" si="11"/>
        <v>0</v>
      </c>
      <c r="X43" s="45">
        <f t="shared" si="12"/>
        <v>0</v>
      </c>
      <c r="Y43" s="46" t="s">
        <v>0</v>
      </c>
      <c r="Z43" s="39">
        <v>1</v>
      </c>
      <c r="AA43" s="47">
        <f t="shared" si="13"/>
        <v>0</v>
      </c>
      <c r="AB43" s="39">
        <v>1</v>
      </c>
      <c r="AC43" s="47">
        <f t="shared" si="14"/>
        <v>0</v>
      </c>
      <c r="AD43" s="39">
        <v>1</v>
      </c>
      <c r="AE43" s="47">
        <f t="shared" si="15"/>
        <v>0</v>
      </c>
      <c r="AF43" s="62"/>
      <c r="AG43" s="49">
        <f t="shared" si="33"/>
        <v>0</v>
      </c>
      <c r="AH43" s="50">
        <f t="shared" si="34"/>
        <v>0</v>
      </c>
      <c r="AI43" s="62">
        <f t="shared" si="35"/>
        <v>0</v>
      </c>
      <c r="AJ43" s="49">
        <f t="shared" si="18"/>
        <v>0</v>
      </c>
      <c r="AK43" s="50">
        <f t="shared" si="19"/>
        <v>0</v>
      </c>
      <c r="AL43" s="48">
        <f t="shared" si="36"/>
        <v>0</v>
      </c>
      <c r="AM43" s="49">
        <f t="shared" si="20"/>
        <v>0</v>
      </c>
      <c r="AN43" s="50">
        <f t="shared" si="21"/>
        <v>0</v>
      </c>
      <c r="AO43" s="62"/>
      <c r="AP43" s="49">
        <f t="shared" si="22"/>
        <v>0</v>
      </c>
      <c r="AQ43" s="50">
        <f t="shared" si="23"/>
        <v>0</v>
      </c>
      <c r="AR43" s="62"/>
      <c r="AS43" s="49">
        <f t="shared" si="24"/>
        <v>0</v>
      </c>
      <c r="AT43" s="50">
        <f t="shared" si="25"/>
        <v>0</v>
      </c>
      <c r="AU43" s="48">
        <f t="shared" si="37"/>
        <v>0</v>
      </c>
      <c r="AV43" s="49">
        <f t="shared" si="26"/>
        <v>0</v>
      </c>
      <c r="AW43" s="50">
        <f t="shared" si="27"/>
        <v>0</v>
      </c>
      <c r="AX43" s="62"/>
      <c r="AY43" s="49">
        <f t="shared" si="28"/>
        <v>0</v>
      </c>
      <c r="AZ43" s="50">
        <f t="shared" si="29"/>
        <v>0</v>
      </c>
      <c r="BA43" s="51">
        <f t="shared" si="30"/>
        <v>0</v>
      </c>
    </row>
    <row r="44" spans="1:53" hidden="1">
      <c r="A44" s="32"/>
      <c r="B44" s="61"/>
      <c r="C44" s="33"/>
      <c r="D44" s="34"/>
      <c r="E44" s="35"/>
      <c r="F44" s="36"/>
      <c r="G44" s="73"/>
      <c r="H44" s="72"/>
      <c r="I44" s="74">
        <f>IF(H44=Tablas!$B$5,Tablas!$C$5,VLOOKUP(H44,Tablas!$B$5:$D$40,2,FALSE))</f>
        <v>1</v>
      </c>
      <c r="J44" s="71">
        <f>IF(I44=0,"",VLOOKUP(I44,Tablas!$C$5:$D$40,2,FALSE))</f>
        <v>0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7"/>
        <v>0</v>
      </c>
      <c r="S44" s="39">
        <v>1</v>
      </c>
      <c r="T44" s="41">
        <f t="shared" si="8"/>
        <v>0</v>
      </c>
      <c r="U44" s="42">
        <f t="shared" si="9"/>
        <v>0</v>
      </c>
      <c r="V44" s="43">
        <f t="shared" si="10"/>
        <v>0</v>
      </c>
      <c r="W44" s="44">
        <f t="shared" si="11"/>
        <v>0</v>
      </c>
      <c r="X44" s="45">
        <f t="shared" si="12"/>
        <v>0</v>
      </c>
      <c r="Y44" s="46" t="s">
        <v>0</v>
      </c>
      <c r="Z44" s="39">
        <v>1</v>
      </c>
      <c r="AA44" s="47">
        <f t="shared" si="13"/>
        <v>0</v>
      </c>
      <c r="AB44" s="39">
        <v>1</v>
      </c>
      <c r="AC44" s="47">
        <f t="shared" si="14"/>
        <v>0</v>
      </c>
      <c r="AD44" s="39">
        <v>1</v>
      </c>
      <c r="AE44" s="47">
        <f t="shared" si="15"/>
        <v>0</v>
      </c>
      <c r="AF44" s="62"/>
      <c r="AG44" s="49">
        <f t="shared" si="33"/>
        <v>0</v>
      </c>
      <c r="AH44" s="50">
        <f t="shared" si="34"/>
        <v>0</v>
      </c>
      <c r="AI44" s="62">
        <f t="shared" si="35"/>
        <v>0</v>
      </c>
      <c r="AJ44" s="49">
        <f t="shared" si="18"/>
        <v>0</v>
      </c>
      <c r="AK44" s="50">
        <f t="shared" si="19"/>
        <v>0</v>
      </c>
      <c r="AL44" s="48">
        <f t="shared" si="36"/>
        <v>0</v>
      </c>
      <c r="AM44" s="49">
        <f t="shared" si="20"/>
        <v>0</v>
      </c>
      <c r="AN44" s="50">
        <f t="shared" si="21"/>
        <v>0</v>
      </c>
      <c r="AO44" s="62"/>
      <c r="AP44" s="49">
        <f t="shared" si="22"/>
        <v>0</v>
      </c>
      <c r="AQ44" s="50">
        <f t="shared" si="23"/>
        <v>0</v>
      </c>
      <c r="AR44" s="62"/>
      <c r="AS44" s="49">
        <f t="shared" si="24"/>
        <v>0</v>
      </c>
      <c r="AT44" s="50">
        <f t="shared" si="25"/>
        <v>0</v>
      </c>
      <c r="AU44" s="48">
        <f t="shared" si="37"/>
        <v>0</v>
      </c>
      <c r="AV44" s="49">
        <f t="shared" si="26"/>
        <v>0</v>
      </c>
      <c r="AW44" s="50">
        <f t="shared" si="27"/>
        <v>0</v>
      </c>
      <c r="AX44" s="62"/>
      <c r="AY44" s="49">
        <f t="shared" si="28"/>
        <v>0</v>
      </c>
      <c r="AZ44" s="50">
        <f t="shared" si="29"/>
        <v>0</v>
      </c>
      <c r="BA44" s="51">
        <f t="shared" si="30"/>
        <v>0</v>
      </c>
    </row>
    <row r="45" spans="1:53" hidden="1">
      <c r="A45" s="32"/>
      <c r="B45" s="61"/>
      <c r="C45" s="33"/>
      <c r="D45" s="34"/>
      <c r="E45" s="35"/>
      <c r="F45" s="36"/>
      <c r="G45" s="73"/>
      <c r="H45" s="72"/>
      <c r="I45" s="74">
        <f>IF(H45=Tablas!$B$5,Tablas!$C$5,VLOOKUP(H45,Tablas!$B$5:$D$40,2,FALSE))</f>
        <v>1</v>
      </c>
      <c r="J45" s="71">
        <f>IF(I45=0,"",VLOOKUP(I45,Tablas!$C$5:$D$40,2,FALSE))</f>
        <v>0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7"/>
        <v>0</v>
      </c>
      <c r="S45" s="39">
        <v>1</v>
      </c>
      <c r="T45" s="41">
        <f t="shared" si="8"/>
        <v>0</v>
      </c>
      <c r="U45" s="42">
        <f t="shared" si="9"/>
        <v>0</v>
      </c>
      <c r="V45" s="43">
        <f t="shared" si="10"/>
        <v>0</v>
      </c>
      <c r="W45" s="44">
        <f t="shared" si="11"/>
        <v>0</v>
      </c>
      <c r="X45" s="45">
        <f t="shared" si="12"/>
        <v>0</v>
      </c>
      <c r="Y45" s="46" t="s">
        <v>0</v>
      </c>
      <c r="Z45" s="39">
        <v>1.34</v>
      </c>
      <c r="AA45" s="47">
        <f t="shared" si="13"/>
        <v>0</v>
      </c>
      <c r="AB45" s="39">
        <v>0.66</v>
      </c>
      <c r="AC45" s="47">
        <f t="shared" si="14"/>
        <v>0</v>
      </c>
      <c r="AD45" s="39">
        <v>1</v>
      </c>
      <c r="AE45" s="47">
        <f t="shared" si="15"/>
        <v>0</v>
      </c>
      <c r="AF45" s="62"/>
      <c r="AG45" s="49">
        <f t="shared" si="33"/>
        <v>0</v>
      </c>
      <c r="AH45" s="50">
        <f t="shared" si="34"/>
        <v>0</v>
      </c>
      <c r="AI45" s="62">
        <f t="shared" si="35"/>
        <v>0</v>
      </c>
      <c r="AJ45" s="49">
        <f t="shared" si="18"/>
        <v>0</v>
      </c>
      <c r="AK45" s="50">
        <f t="shared" si="19"/>
        <v>0</v>
      </c>
      <c r="AL45" s="48">
        <f t="shared" si="36"/>
        <v>0</v>
      </c>
      <c r="AM45" s="49">
        <f t="shared" si="20"/>
        <v>0</v>
      </c>
      <c r="AN45" s="50">
        <f t="shared" si="21"/>
        <v>0</v>
      </c>
      <c r="AO45" s="62"/>
      <c r="AP45" s="49">
        <f t="shared" si="22"/>
        <v>0</v>
      </c>
      <c r="AQ45" s="50">
        <f t="shared" si="23"/>
        <v>0</v>
      </c>
      <c r="AR45" s="62"/>
      <c r="AS45" s="49">
        <f t="shared" si="24"/>
        <v>0</v>
      </c>
      <c r="AT45" s="50">
        <f t="shared" si="25"/>
        <v>0</v>
      </c>
      <c r="AU45" s="48">
        <f t="shared" si="37"/>
        <v>0</v>
      </c>
      <c r="AV45" s="49">
        <f t="shared" si="26"/>
        <v>0</v>
      </c>
      <c r="AW45" s="50">
        <f t="shared" si="27"/>
        <v>0</v>
      </c>
      <c r="AX45" s="62"/>
      <c r="AY45" s="49">
        <f t="shared" si="28"/>
        <v>0</v>
      </c>
      <c r="AZ45" s="50">
        <f t="shared" si="29"/>
        <v>0</v>
      </c>
      <c r="BA45" s="51">
        <f t="shared" si="30"/>
        <v>0</v>
      </c>
    </row>
    <row r="46" spans="1:53" hidden="1">
      <c r="A46" s="32"/>
      <c r="B46" s="61"/>
      <c r="C46" s="33"/>
      <c r="D46" s="34"/>
      <c r="E46" s="35"/>
      <c r="F46" s="36"/>
      <c r="G46" s="73"/>
      <c r="H46" s="72"/>
      <c r="I46" s="74">
        <f>IF(H46=Tablas!$B$5,Tablas!$C$5,VLOOKUP(H46,Tablas!$B$5:$D$40,2,FALSE))</f>
        <v>1</v>
      </c>
      <c r="J46" s="71">
        <f>IF(I46=0,"",VLOOKUP(I46,Tablas!$C$5:$D$40,2,FALSE))</f>
        <v>0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7"/>
        <v>0</v>
      </c>
      <c r="S46" s="39">
        <v>1</v>
      </c>
      <c r="T46" s="41">
        <f t="shared" si="8"/>
        <v>0</v>
      </c>
      <c r="U46" s="42">
        <f t="shared" si="9"/>
        <v>0</v>
      </c>
      <c r="V46" s="43">
        <f t="shared" si="10"/>
        <v>0</v>
      </c>
      <c r="W46" s="44">
        <f t="shared" si="11"/>
        <v>0</v>
      </c>
      <c r="X46" s="45">
        <f t="shared" si="12"/>
        <v>0</v>
      </c>
      <c r="Y46" s="46" t="s">
        <v>0</v>
      </c>
      <c r="Z46" s="39">
        <v>1.34</v>
      </c>
      <c r="AA46" s="47">
        <f t="shared" si="13"/>
        <v>0</v>
      </c>
      <c r="AB46" s="39">
        <v>0.66</v>
      </c>
      <c r="AC46" s="47">
        <f t="shared" si="14"/>
        <v>0</v>
      </c>
      <c r="AD46" s="39">
        <v>1</v>
      </c>
      <c r="AE46" s="47">
        <f t="shared" si="15"/>
        <v>0</v>
      </c>
      <c r="AF46" s="62"/>
      <c r="AG46" s="49">
        <f t="shared" si="33"/>
        <v>0</v>
      </c>
      <c r="AH46" s="50">
        <f t="shared" si="34"/>
        <v>0</v>
      </c>
      <c r="AI46" s="62">
        <f t="shared" si="35"/>
        <v>0</v>
      </c>
      <c r="AJ46" s="49">
        <f t="shared" si="18"/>
        <v>0</v>
      </c>
      <c r="AK46" s="50">
        <f t="shared" si="19"/>
        <v>0</v>
      </c>
      <c r="AL46" s="48">
        <f t="shared" si="36"/>
        <v>0</v>
      </c>
      <c r="AM46" s="49">
        <f t="shared" si="20"/>
        <v>0</v>
      </c>
      <c r="AN46" s="50">
        <f t="shared" si="21"/>
        <v>0</v>
      </c>
      <c r="AO46" s="62"/>
      <c r="AP46" s="49">
        <f t="shared" si="22"/>
        <v>0</v>
      </c>
      <c r="AQ46" s="50">
        <f t="shared" si="23"/>
        <v>0</v>
      </c>
      <c r="AR46" s="62"/>
      <c r="AS46" s="49">
        <f t="shared" si="24"/>
        <v>0</v>
      </c>
      <c r="AT46" s="50">
        <f t="shared" si="25"/>
        <v>0</v>
      </c>
      <c r="AU46" s="48">
        <f t="shared" si="37"/>
        <v>0</v>
      </c>
      <c r="AV46" s="49">
        <f t="shared" si="26"/>
        <v>0</v>
      </c>
      <c r="AW46" s="50">
        <f t="shared" si="27"/>
        <v>0</v>
      </c>
      <c r="AX46" s="62"/>
      <c r="AY46" s="49">
        <f t="shared" si="28"/>
        <v>0</v>
      </c>
      <c r="AZ46" s="50">
        <f t="shared" si="29"/>
        <v>0</v>
      </c>
      <c r="BA46" s="51">
        <f t="shared" si="30"/>
        <v>0</v>
      </c>
    </row>
    <row r="47" spans="1:53" hidden="1">
      <c r="A47" s="32"/>
      <c r="B47" s="61"/>
      <c r="C47" s="33"/>
      <c r="D47" s="34"/>
      <c r="E47" s="35"/>
      <c r="F47" s="36"/>
      <c r="G47" s="73"/>
      <c r="H47" s="72"/>
      <c r="I47" s="74">
        <f>IF(H47=Tablas!$B$5,Tablas!$C$5,VLOOKUP(H47,Tablas!$B$5:$D$40,2,FALSE))</f>
        <v>1</v>
      </c>
      <c r="J47" s="71">
        <f>IF(I47=0,"",VLOOKUP(I47,Tablas!$C$5:$D$40,2,FALSE))</f>
        <v>0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7"/>
        <v>0</v>
      </c>
      <c r="S47" s="39">
        <v>1</v>
      </c>
      <c r="T47" s="41">
        <f t="shared" si="8"/>
        <v>0</v>
      </c>
      <c r="U47" s="42">
        <f t="shared" si="9"/>
        <v>0</v>
      </c>
      <c r="V47" s="43">
        <f t="shared" si="10"/>
        <v>0</v>
      </c>
      <c r="W47" s="44">
        <f t="shared" si="11"/>
        <v>0</v>
      </c>
      <c r="X47" s="45">
        <f t="shared" si="12"/>
        <v>0</v>
      </c>
      <c r="Y47" s="46" t="s">
        <v>0</v>
      </c>
      <c r="Z47" s="39">
        <v>1.34</v>
      </c>
      <c r="AA47" s="47">
        <f t="shared" si="13"/>
        <v>0</v>
      </c>
      <c r="AB47" s="39">
        <v>0.66</v>
      </c>
      <c r="AC47" s="47">
        <f t="shared" si="14"/>
        <v>0</v>
      </c>
      <c r="AD47" s="39">
        <v>1</v>
      </c>
      <c r="AE47" s="47">
        <f t="shared" si="15"/>
        <v>0</v>
      </c>
      <c r="AF47" s="62"/>
      <c r="AG47" s="49">
        <f t="shared" si="33"/>
        <v>0</v>
      </c>
      <c r="AH47" s="50">
        <f t="shared" si="34"/>
        <v>0</v>
      </c>
      <c r="AI47" s="62">
        <f t="shared" si="35"/>
        <v>0</v>
      </c>
      <c r="AJ47" s="49">
        <f t="shared" si="18"/>
        <v>0</v>
      </c>
      <c r="AK47" s="50">
        <f t="shared" si="19"/>
        <v>0</v>
      </c>
      <c r="AL47" s="48">
        <f t="shared" si="36"/>
        <v>0</v>
      </c>
      <c r="AM47" s="49">
        <f t="shared" si="20"/>
        <v>0</v>
      </c>
      <c r="AN47" s="50">
        <f t="shared" si="21"/>
        <v>0</v>
      </c>
      <c r="AO47" s="62"/>
      <c r="AP47" s="49">
        <f t="shared" si="22"/>
        <v>0</v>
      </c>
      <c r="AQ47" s="50">
        <f t="shared" si="23"/>
        <v>0</v>
      </c>
      <c r="AR47" s="62"/>
      <c r="AS47" s="49">
        <f t="shared" si="24"/>
        <v>0</v>
      </c>
      <c r="AT47" s="50">
        <f t="shared" si="25"/>
        <v>0</v>
      </c>
      <c r="AU47" s="48">
        <f t="shared" si="37"/>
        <v>0</v>
      </c>
      <c r="AV47" s="49">
        <f t="shared" si="26"/>
        <v>0</v>
      </c>
      <c r="AW47" s="50">
        <f t="shared" si="27"/>
        <v>0</v>
      </c>
      <c r="AX47" s="62"/>
      <c r="AY47" s="49">
        <f t="shared" si="28"/>
        <v>0</v>
      </c>
      <c r="AZ47" s="50">
        <f t="shared" si="29"/>
        <v>0</v>
      </c>
      <c r="BA47" s="51">
        <f t="shared" si="30"/>
        <v>0</v>
      </c>
    </row>
    <row r="48" spans="1:53" hidden="1">
      <c r="A48" s="32"/>
      <c r="B48" s="61"/>
      <c r="C48" s="33"/>
      <c r="D48" s="34"/>
      <c r="E48" s="35"/>
      <c r="F48" s="36"/>
      <c r="G48" s="73"/>
      <c r="H48" s="72"/>
      <c r="I48" s="74">
        <f>IF(H48=Tablas!$B$5,Tablas!$C$5,VLOOKUP(H48,Tablas!$B$5:$D$40,2,FALSE))</f>
        <v>1</v>
      </c>
      <c r="J48" s="71">
        <f>IF(I48=0,"",VLOOKUP(I48,Tablas!$C$5:$D$40,2,FALSE))</f>
        <v>0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si="7"/>
        <v>0</v>
      </c>
      <c r="S48" s="39">
        <v>1</v>
      </c>
      <c r="T48" s="41">
        <f t="shared" si="8"/>
        <v>0</v>
      </c>
      <c r="U48" s="42">
        <f t="shared" si="9"/>
        <v>0</v>
      </c>
      <c r="V48" s="43">
        <f t="shared" si="10"/>
        <v>0</v>
      </c>
      <c r="W48" s="44">
        <f t="shared" si="11"/>
        <v>0</v>
      </c>
      <c r="X48" s="45">
        <f t="shared" si="12"/>
        <v>0</v>
      </c>
      <c r="Y48" s="46" t="s">
        <v>0</v>
      </c>
      <c r="Z48" s="39">
        <v>1</v>
      </c>
      <c r="AA48" s="47">
        <f t="shared" si="13"/>
        <v>0</v>
      </c>
      <c r="AB48" s="39">
        <v>1</v>
      </c>
      <c r="AC48" s="47">
        <f t="shared" si="14"/>
        <v>0</v>
      </c>
      <c r="AD48" s="39">
        <v>1</v>
      </c>
      <c r="AE48" s="47">
        <f t="shared" si="15"/>
        <v>0</v>
      </c>
      <c r="AF48" s="62"/>
      <c r="AG48" s="49">
        <f t="shared" si="33"/>
        <v>0</v>
      </c>
      <c r="AH48" s="50">
        <f t="shared" si="34"/>
        <v>0</v>
      </c>
      <c r="AI48" s="62">
        <f t="shared" si="35"/>
        <v>0</v>
      </c>
      <c r="AJ48" s="49">
        <f t="shared" si="18"/>
        <v>0</v>
      </c>
      <c r="AK48" s="50">
        <f t="shared" si="19"/>
        <v>0</v>
      </c>
      <c r="AL48" s="48">
        <f t="shared" si="36"/>
        <v>0</v>
      </c>
      <c r="AM48" s="49">
        <f t="shared" si="20"/>
        <v>0</v>
      </c>
      <c r="AN48" s="50">
        <f t="shared" si="21"/>
        <v>0</v>
      </c>
      <c r="AO48" s="62"/>
      <c r="AP48" s="49">
        <f t="shared" si="22"/>
        <v>0</v>
      </c>
      <c r="AQ48" s="50">
        <f t="shared" si="23"/>
        <v>0</v>
      </c>
      <c r="AR48" s="62"/>
      <c r="AS48" s="49">
        <f t="shared" si="24"/>
        <v>0</v>
      </c>
      <c r="AT48" s="50">
        <f t="shared" si="25"/>
        <v>0</v>
      </c>
      <c r="AU48" s="48">
        <f t="shared" si="37"/>
        <v>0</v>
      </c>
      <c r="AV48" s="49">
        <f t="shared" si="26"/>
        <v>0</v>
      </c>
      <c r="AW48" s="50">
        <f t="shared" si="27"/>
        <v>0</v>
      </c>
      <c r="AX48" s="62"/>
      <c r="AY48" s="49">
        <f t="shared" si="28"/>
        <v>0</v>
      </c>
      <c r="AZ48" s="50">
        <f t="shared" si="29"/>
        <v>0</v>
      </c>
      <c r="BA48" s="51">
        <f t="shared" si="30"/>
        <v>0</v>
      </c>
    </row>
    <row r="49" spans="1:53" hidden="1">
      <c r="A49" s="32"/>
      <c r="B49" s="61"/>
      <c r="C49" s="33"/>
      <c r="D49" s="34"/>
      <c r="E49" s="35"/>
      <c r="F49" s="36"/>
      <c r="G49" s="73"/>
      <c r="H49" s="72"/>
      <c r="I49" s="74">
        <f>IF(H49=Tablas!$B$5,Tablas!$C$5,VLOOKUP(H49,Tablas!$B$5:$D$40,2,FALSE))</f>
        <v>1</v>
      </c>
      <c r="J49" s="71">
        <f>IF(I49=0,"",VLOOKUP(I49,Tablas!$C$5:$D$40,2,FALSE))</f>
        <v>0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7"/>
        <v>0</v>
      </c>
      <c r="S49" s="39">
        <v>1</v>
      </c>
      <c r="T49" s="41">
        <f t="shared" si="8"/>
        <v>0</v>
      </c>
      <c r="U49" s="42">
        <f t="shared" si="9"/>
        <v>0</v>
      </c>
      <c r="V49" s="43">
        <f t="shared" si="10"/>
        <v>0</v>
      </c>
      <c r="W49" s="44">
        <f t="shared" si="11"/>
        <v>0</v>
      </c>
      <c r="X49" s="45">
        <f t="shared" si="12"/>
        <v>0</v>
      </c>
      <c r="Y49" s="46" t="s">
        <v>0</v>
      </c>
      <c r="Z49" s="39">
        <v>1</v>
      </c>
      <c r="AA49" s="47">
        <f t="shared" si="13"/>
        <v>0</v>
      </c>
      <c r="AB49" s="39">
        <v>1</v>
      </c>
      <c r="AC49" s="47">
        <f t="shared" si="14"/>
        <v>0</v>
      </c>
      <c r="AD49" s="39">
        <v>1</v>
      </c>
      <c r="AE49" s="47">
        <f t="shared" si="15"/>
        <v>0</v>
      </c>
      <c r="AF49" s="62"/>
      <c r="AG49" s="49">
        <f t="shared" si="33"/>
        <v>0</v>
      </c>
      <c r="AH49" s="50">
        <f t="shared" si="34"/>
        <v>0</v>
      </c>
      <c r="AI49" s="62">
        <f t="shared" si="35"/>
        <v>0</v>
      </c>
      <c r="AJ49" s="49">
        <f t="shared" si="18"/>
        <v>0</v>
      </c>
      <c r="AK49" s="50">
        <f t="shared" si="19"/>
        <v>0</v>
      </c>
      <c r="AL49" s="48">
        <f t="shared" si="36"/>
        <v>0</v>
      </c>
      <c r="AM49" s="49">
        <f t="shared" si="20"/>
        <v>0</v>
      </c>
      <c r="AN49" s="50">
        <f t="shared" si="21"/>
        <v>0</v>
      </c>
      <c r="AO49" s="62"/>
      <c r="AP49" s="49">
        <f t="shared" si="22"/>
        <v>0</v>
      </c>
      <c r="AQ49" s="50">
        <f t="shared" si="23"/>
        <v>0</v>
      </c>
      <c r="AR49" s="62"/>
      <c r="AS49" s="49">
        <f t="shared" si="24"/>
        <v>0</v>
      </c>
      <c r="AT49" s="50">
        <f t="shared" si="25"/>
        <v>0</v>
      </c>
      <c r="AU49" s="48">
        <f t="shared" si="37"/>
        <v>0</v>
      </c>
      <c r="AV49" s="49">
        <f t="shared" si="26"/>
        <v>0</v>
      </c>
      <c r="AW49" s="50">
        <f t="shared" si="27"/>
        <v>0</v>
      </c>
      <c r="AX49" s="62"/>
      <c r="AY49" s="49">
        <f t="shared" si="28"/>
        <v>0</v>
      </c>
      <c r="AZ49" s="50">
        <f t="shared" si="29"/>
        <v>0</v>
      </c>
      <c r="BA49" s="51">
        <f t="shared" si="30"/>
        <v>0</v>
      </c>
    </row>
    <row r="50" spans="1:53" hidden="1">
      <c r="A50" s="32"/>
      <c r="B50" s="61"/>
      <c r="C50" s="33"/>
      <c r="D50" s="34"/>
      <c r="E50" s="35"/>
      <c r="F50" s="36"/>
      <c r="G50" s="73"/>
      <c r="H50" s="72"/>
      <c r="I50" s="74">
        <f>IF(H50=Tablas!$B$5,Tablas!$C$5,VLOOKUP(H50,Tablas!$B$5:$D$40,2,FALSE))</f>
        <v>1</v>
      </c>
      <c r="J50" s="71">
        <f>IF(I50=0,"",VLOOKUP(I50,Tablas!$C$5:$D$40,2,FALSE))</f>
        <v>0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7"/>
        <v>0</v>
      </c>
      <c r="S50" s="39">
        <v>1</v>
      </c>
      <c r="T50" s="41">
        <f t="shared" si="8"/>
        <v>0</v>
      </c>
      <c r="U50" s="42">
        <f t="shared" si="9"/>
        <v>0</v>
      </c>
      <c r="V50" s="43">
        <f t="shared" si="10"/>
        <v>0</v>
      </c>
      <c r="W50" s="44">
        <f t="shared" si="11"/>
        <v>0</v>
      </c>
      <c r="X50" s="45">
        <f t="shared" si="12"/>
        <v>0</v>
      </c>
      <c r="Y50" s="46" t="s">
        <v>83</v>
      </c>
      <c r="Z50" s="39">
        <v>1.34</v>
      </c>
      <c r="AA50" s="47">
        <f t="shared" si="13"/>
        <v>0</v>
      </c>
      <c r="AB50" s="39">
        <v>0.66</v>
      </c>
      <c r="AC50" s="47">
        <f t="shared" si="14"/>
        <v>0</v>
      </c>
      <c r="AD50" s="39">
        <v>1</v>
      </c>
      <c r="AE50" s="47">
        <f t="shared" si="15"/>
        <v>0</v>
      </c>
      <c r="AF50" s="62"/>
      <c r="AG50" s="49">
        <f t="shared" si="33"/>
        <v>0</v>
      </c>
      <c r="AH50" s="50">
        <f t="shared" si="34"/>
        <v>0</v>
      </c>
      <c r="AI50" s="62">
        <f t="shared" si="35"/>
        <v>0</v>
      </c>
      <c r="AJ50" s="49">
        <f t="shared" si="18"/>
        <v>0</v>
      </c>
      <c r="AK50" s="50">
        <f t="shared" si="19"/>
        <v>0</v>
      </c>
      <c r="AL50" s="48">
        <f t="shared" si="36"/>
        <v>0</v>
      </c>
      <c r="AM50" s="49">
        <f t="shared" si="20"/>
        <v>0</v>
      </c>
      <c r="AN50" s="50">
        <f t="shared" si="21"/>
        <v>0</v>
      </c>
      <c r="AO50" s="62"/>
      <c r="AP50" s="49">
        <f t="shared" si="22"/>
        <v>0</v>
      </c>
      <c r="AQ50" s="50">
        <f t="shared" si="23"/>
        <v>0</v>
      </c>
      <c r="AR50" s="62"/>
      <c r="AS50" s="49">
        <f t="shared" si="24"/>
        <v>0</v>
      </c>
      <c r="AT50" s="50">
        <f t="shared" si="25"/>
        <v>0</v>
      </c>
      <c r="AU50" s="48">
        <f t="shared" si="37"/>
        <v>0</v>
      </c>
      <c r="AV50" s="49">
        <f t="shared" si="26"/>
        <v>0</v>
      </c>
      <c r="AW50" s="50">
        <f t="shared" si="27"/>
        <v>0</v>
      </c>
      <c r="AX50" s="62"/>
      <c r="AY50" s="49">
        <f t="shared" si="28"/>
        <v>0</v>
      </c>
      <c r="AZ50" s="50">
        <f t="shared" si="29"/>
        <v>0</v>
      </c>
      <c r="BA50" s="51">
        <f t="shared" si="30"/>
        <v>0</v>
      </c>
    </row>
    <row r="51" spans="1:53" hidden="1">
      <c r="A51" s="32"/>
      <c r="B51" s="61"/>
      <c r="C51" s="33"/>
      <c r="D51" s="34"/>
      <c r="E51" s="35"/>
      <c r="F51" s="36"/>
      <c r="G51" s="73"/>
      <c r="H51" s="72"/>
      <c r="I51" s="74">
        <f>IF(H51=Tablas!$B$5,Tablas!$C$5,VLOOKUP(H51,Tablas!$B$5:$D$40,2,FALSE))</f>
        <v>1</v>
      </c>
      <c r="J51" s="71">
        <f>IF(I51=0,"",VLOOKUP(I51,Tablas!$C$5:$D$40,2,FALSE))</f>
        <v>0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7"/>
        <v>0</v>
      </c>
      <c r="S51" s="39">
        <v>1</v>
      </c>
      <c r="T51" s="41">
        <f t="shared" si="8"/>
        <v>0</v>
      </c>
      <c r="U51" s="42">
        <f t="shared" si="9"/>
        <v>0</v>
      </c>
      <c r="V51" s="43">
        <f t="shared" si="10"/>
        <v>0</v>
      </c>
      <c r="W51" s="44">
        <f t="shared" si="11"/>
        <v>0</v>
      </c>
      <c r="X51" s="45">
        <f t="shared" si="12"/>
        <v>0</v>
      </c>
      <c r="Y51" s="46" t="s">
        <v>83</v>
      </c>
      <c r="Z51" s="39">
        <v>1.34</v>
      </c>
      <c r="AA51" s="47">
        <f t="shared" si="13"/>
        <v>0</v>
      </c>
      <c r="AB51" s="39">
        <v>0.66</v>
      </c>
      <c r="AC51" s="47">
        <f t="shared" si="14"/>
        <v>0</v>
      </c>
      <c r="AD51" s="39">
        <v>1</v>
      </c>
      <c r="AE51" s="47">
        <f t="shared" si="15"/>
        <v>0</v>
      </c>
      <c r="AF51" s="62"/>
      <c r="AG51" s="49">
        <f t="shared" si="33"/>
        <v>0</v>
      </c>
      <c r="AH51" s="50">
        <f t="shared" si="34"/>
        <v>0</v>
      </c>
      <c r="AI51" s="62">
        <f t="shared" si="35"/>
        <v>0</v>
      </c>
      <c r="AJ51" s="49">
        <f t="shared" si="18"/>
        <v>0</v>
      </c>
      <c r="AK51" s="50">
        <f t="shared" si="19"/>
        <v>0</v>
      </c>
      <c r="AL51" s="48">
        <f t="shared" si="36"/>
        <v>0</v>
      </c>
      <c r="AM51" s="49">
        <f t="shared" si="20"/>
        <v>0</v>
      </c>
      <c r="AN51" s="50">
        <f t="shared" si="21"/>
        <v>0</v>
      </c>
      <c r="AO51" s="62"/>
      <c r="AP51" s="49">
        <f t="shared" si="22"/>
        <v>0</v>
      </c>
      <c r="AQ51" s="50">
        <f t="shared" si="23"/>
        <v>0</v>
      </c>
      <c r="AR51" s="62"/>
      <c r="AS51" s="49">
        <f t="shared" si="24"/>
        <v>0</v>
      </c>
      <c r="AT51" s="50">
        <f t="shared" si="25"/>
        <v>0</v>
      </c>
      <c r="AU51" s="48">
        <f t="shared" si="37"/>
        <v>0</v>
      </c>
      <c r="AV51" s="49">
        <f t="shared" si="26"/>
        <v>0</v>
      </c>
      <c r="AW51" s="50">
        <f t="shared" si="27"/>
        <v>0</v>
      </c>
      <c r="AX51" s="62"/>
      <c r="AY51" s="49">
        <f t="shared" si="28"/>
        <v>0</v>
      </c>
      <c r="AZ51" s="50">
        <f t="shared" si="29"/>
        <v>0</v>
      </c>
      <c r="BA51" s="51">
        <f t="shared" si="30"/>
        <v>0</v>
      </c>
    </row>
    <row r="52" spans="1:53" hidden="1">
      <c r="A52" s="32"/>
      <c r="B52" s="61"/>
      <c r="C52" s="33"/>
      <c r="D52" s="34"/>
      <c r="E52" s="35"/>
      <c r="F52" s="36"/>
      <c r="G52" s="73"/>
      <c r="H52" s="72"/>
      <c r="I52" s="74">
        <f>IF(H52=Tablas!$B$5,Tablas!$C$5,VLOOKUP(H52,Tablas!$B$5:$D$40,2,FALSE))</f>
        <v>1</v>
      </c>
      <c r="J52" s="71">
        <f>IF(I52=0,"",VLOOKUP(I52,Tablas!$C$5:$D$40,2,FALSE))</f>
        <v>0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7"/>
        <v>0</v>
      </c>
      <c r="S52" s="39">
        <v>1</v>
      </c>
      <c r="T52" s="41">
        <f t="shared" si="8"/>
        <v>0</v>
      </c>
      <c r="U52" s="42">
        <f t="shared" si="9"/>
        <v>0</v>
      </c>
      <c r="V52" s="43">
        <f t="shared" si="10"/>
        <v>0</v>
      </c>
      <c r="W52" s="44">
        <f t="shared" si="11"/>
        <v>0</v>
      </c>
      <c r="X52" s="45">
        <f t="shared" si="12"/>
        <v>0</v>
      </c>
      <c r="Y52" s="46" t="s">
        <v>83</v>
      </c>
      <c r="Z52" s="39">
        <v>1.34</v>
      </c>
      <c r="AA52" s="47">
        <f t="shared" si="13"/>
        <v>0</v>
      </c>
      <c r="AB52" s="39">
        <v>0.66</v>
      </c>
      <c r="AC52" s="47">
        <f t="shared" si="14"/>
        <v>0</v>
      </c>
      <c r="AD52" s="39">
        <v>1</v>
      </c>
      <c r="AE52" s="47">
        <f t="shared" si="15"/>
        <v>0</v>
      </c>
      <c r="AF52" s="62"/>
      <c r="AG52" s="49">
        <f t="shared" si="33"/>
        <v>0</v>
      </c>
      <c r="AH52" s="50">
        <f t="shared" si="34"/>
        <v>0</v>
      </c>
      <c r="AI52" s="62">
        <f t="shared" si="35"/>
        <v>0</v>
      </c>
      <c r="AJ52" s="49">
        <f t="shared" si="18"/>
        <v>0</v>
      </c>
      <c r="AK52" s="50">
        <f t="shared" si="19"/>
        <v>0</v>
      </c>
      <c r="AL52" s="48">
        <f t="shared" si="36"/>
        <v>0</v>
      </c>
      <c r="AM52" s="49">
        <f t="shared" si="20"/>
        <v>0</v>
      </c>
      <c r="AN52" s="50">
        <f t="shared" si="21"/>
        <v>0</v>
      </c>
      <c r="AO52" s="62"/>
      <c r="AP52" s="49">
        <f t="shared" si="22"/>
        <v>0</v>
      </c>
      <c r="AQ52" s="50">
        <f t="shared" si="23"/>
        <v>0</v>
      </c>
      <c r="AR52" s="62"/>
      <c r="AS52" s="49">
        <f t="shared" si="24"/>
        <v>0</v>
      </c>
      <c r="AT52" s="50">
        <f t="shared" si="25"/>
        <v>0</v>
      </c>
      <c r="AU52" s="48">
        <f t="shared" si="37"/>
        <v>0</v>
      </c>
      <c r="AV52" s="49">
        <f t="shared" si="26"/>
        <v>0</v>
      </c>
      <c r="AW52" s="50">
        <f t="shared" si="27"/>
        <v>0</v>
      </c>
      <c r="AX52" s="62"/>
      <c r="AY52" s="49">
        <f t="shared" si="28"/>
        <v>0</v>
      </c>
      <c r="AZ52" s="50">
        <f t="shared" si="29"/>
        <v>0</v>
      </c>
      <c r="BA52" s="51">
        <f t="shared" si="30"/>
        <v>0</v>
      </c>
    </row>
    <row r="53" spans="1:53" hidden="1">
      <c r="A53" s="32"/>
      <c r="B53" s="61"/>
      <c r="C53" s="33"/>
      <c r="D53" s="34"/>
      <c r="E53" s="35"/>
      <c r="F53" s="36"/>
      <c r="G53" s="73"/>
      <c r="H53" s="72"/>
      <c r="I53" s="74">
        <f>IF(H53=Tablas!$B$5,Tablas!$C$5,VLOOKUP(H53,Tablas!$B$5:$D$40,2,FALSE))</f>
        <v>1</v>
      </c>
      <c r="J53" s="71">
        <f>IF(I53=0,"",VLOOKUP(I53,Tablas!$C$5:$D$40,2,FALSE))</f>
        <v>0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7"/>
        <v>0</v>
      </c>
      <c r="S53" s="39">
        <v>1</v>
      </c>
      <c r="T53" s="41">
        <f t="shared" si="8"/>
        <v>0</v>
      </c>
      <c r="U53" s="42">
        <f t="shared" si="9"/>
        <v>0</v>
      </c>
      <c r="V53" s="43">
        <f t="shared" si="10"/>
        <v>0</v>
      </c>
      <c r="W53" s="44">
        <f t="shared" si="11"/>
        <v>0</v>
      </c>
      <c r="X53" s="45">
        <f t="shared" si="12"/>
        <v>0</v>
      </c>
      <c r="Y53" s="46" t="s">
        <v>0</v>
      </c>
      <c r="Z53" s="39">
        <v>1</v>
      </c>
      <c r="AA53" s="47">
        <f t="shared" si="13"/>
        <v>0</v>
      </c>
      <c r="AB53" s="39">
        <v>1</v>
      </c>
      <c r="AC53" s="47">
        <f t="shared" si="14"/>
        <v>0</v>
      </c>
      <c r="AD53" s="39">
        <v>1</v>
      </c>
      <c r="AE53" s="47">
        <f t="shared" si="15"/>
        <v>0</v>
      </c>
      <c r="AF53" s="62"/>
      <c r="AG53" s="49">
        <f t="shared" si="33"/>
        <v>0</v>
      </c>
      <c r="AH53" s="50">
        <f t="shared" si="34"/>
        <v>0</v>
      </c>
      <c r="AI53" s="62">
        <f t="shared" si="35"/>
        <v>0</v>
      </c>
      <c r="AJ53" s="49">
        <f t="shared" si="18"/>
        <v>0</v>
      </c>
      <c r="AK53" s="50">
        <f t="shared" si="19"/>
        <v>0</v>
      </c>
      <c r="AL53" s="48">
        <f t="shared" si="36"/>
        <v>0</v>
      </c>
      <c r="AM53" s="49">
        <f t="shared" si="20"/>
        <v>0</v>
      </c>
      <c r="AN53" s="50">
        <f t="shared" si="21"/>
        <v>0</v>
      </c>
      <c r="AO53" s="62"/>
      <c r="AP53" s="49">
        <f t="shared" si="22"/>
        <v>0</v>
      </c>
      <c r="AQ53" s="50">
        <f t="shared" si="23"/>
        <v>0</v>
      </c>
      <c r="AR53" s="62"/>
      <c r="AS53" s="49">
        <f t="shared" si="24"/>
        <v>0</v>
      </c>
      <c r="AT53" s="50">
        <f t="shared" si="25"/>
        <v>0</v>
      </c>
      <c r="AU53" s="48">
        <f t="shared" si="37"/>
        <v>0</v>
      </c>
      <c r="AV53" s="49">
        <f t="shared" si="26"/>
        <v>0</v>
      </c>
      <c r="AW53" s="50">
        <f t="shared" si="27"/>
        <v>0</v>
      </c>
      <c r="AX53" s="62"/>
      <c r="AY53" s="49">
        <f t="shared" si="28"/>
        <v>0</v>
      </c>
      <c r="AZ53" s="50">
        <f t="shared" si="29"/>
        <v>0</v>
      </c>
      <c r="BA53" s="51">
        <f t="shared" si="30"/>
        <v>0</v>
      </c>
    </row>
    <row r="54" spans="1:53" hidden="1">
      <c r="A54" s="32"/>
      <c r="B54" s="61"/>
      <c r="C54" s="33"/>
      <c r="D54" s="34"/>
      <c r="E54" s="35"/>
      <c r="F54" s="36"/>
      <c r="G54" s="73"/>
      <c r="H54" s="72"/>
      <c r="I54" s="74">
        <f>IF(H54=Tablas!$B$5,Tablas!$C$5,VLOOKUP(H54,Tablas!$B$5:$D$40,2,FALSE))</f>
        <v>1</v>
      </c>
      <c r="J54" s="71">
        <f>IF(I54=0,"",VLOOKUP(I54,Tablas!$C$5:$D$40,2,FALSE))</f>
        <v>0</v>
      </c>
      <c r="K54" s="37" t="str">
        <f t="shared" ref="K54:K97" si="38">IF(G54=0,"0",F54/G54)</f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7"/>
        <v>0</v>
      </c>
      <c r="S54" s="39">
        <v>1</v>
      </c>
      <c r="T54" s="41">
        <f t="shared" si="8"/>
        <v>0</v>
      </c>
      <c r="U54" s="42">
        <f t="shared" ref="U54:U97" si="39">SUM(+L54+M54+N54+O54+P54+R54+T54)</f>
        <v>0</v>
      </c>
      <c r="V54" s="43">
        <f t="shared" ref="V54:V97" si="40">+U54*4.345</f>
        <v>0</v>
      </c>
      <c r="W54" s="44">
        <f t="shared" ref="W54:W97" si="41">IF(V54="","",$W$4*V54)</f>
        <v>0</v>
      </c>
      <c r="X54" s="45">
        <f t="shared" ref="X54:X97" si="42">ROUND(J54/4.3452380952381,1)</f>
        <v>0</v>
      </c>
      <c r="Y54" s="46" t="s">
        <v>0</v>
      </c>
      <c r="Z54" s="39">
        <v>1</v>
      </c>
      <c r="AA54" s="47">
        <f t="shared" ref="AA54:AA97" si="43">+IF($Y54="M",$U54,IF($Y54="MT",$U54/2,IF(Y54="MN",$U54/2,IF($Y54="MTN",$U54/3,0))))*Z54</f>
        <v>0</v>
      </c>
      <c r="AB54" s="39">
        <v>1</v>
      </c>
      <c r="AC54" s="47">
        <f t="shared" ref="AC54:AC97" si="44">+IF($Y54="T",$U54,IF($Y54="MT",$U54/2,IF($Y54="TN",$U54/2,IF($Y54="MTN",$U54/3,0))))*AB54</f>
        <v>0</v>
      </c>
      <c r="AD54" s="39">
        <v>1</v>
      </c>
      <c r="AE54" s="47">
        <f t="shared" ref="AE54:AE97" si="45">+IF($Y54="N",$U54,IF($Y54="MN",$U54/2,IF($Y54="TN",$U54/2,IF($Y54="MTN",$U54/3,0))))*AD54</f>
        <v>0</v>
      </c>
      <c r="AF54" s="62"/>
      <c r="AG54" s="49">
        <f t="shared" si="33"/>
        <v>0</v>
      </c>
      <c r="AH54" s="50">
        <f t="shared" si="34"/>
        <v>0</v>
      </c>
      <c r="AI54" s="62">
        <f t="shared" si="35"/>
        <v>0</v>
      </c>
      <c r="AJ54" s="49">
        <f t="shared" si="18"/>
        <v>0</v>
      </c>
      <c r="AK54" s="50">
        <f t="shared" si="19"/>
        <v>0</v>
      </c>
      <c r="AL54" s="48">
        <f t="shared" si="36"/>
        <v>0</v>
      </c>
      <c r="AM54" s="49">
        <f t="shared" si="20"/>
        <v>0</v>
      </c>
      <c r="AN54" s="50">
        <f t="shared" si="21"/>
        <v>0</v>
      </c>
      <c r="AO54" s="62"/>
      <c r="AP54" s="49">
        <f t="shared" si="22"/>
        <v>0</v>
      </c>
      <c r="AQ54" s="50">
        <f t="shared" si="23"/>
        <v>0</v>
      </c>
      <c r="AR54" s="62"/>
      <c r="AS54" s="49">
        <f t="shared" si="24"/>
        <v>0</v>
      </c>
      <c r="AT54" s="50">
        <f t="shared" si="25"/>
        <v>0</v>
      </c>
      <c r="AU54" s="48">
        <f t="shared" si="37"/>
        <v>0</v>
      </c>
      <c r="AV54" s="49">
        <f t="shared" si="26"/>
        <v>0</v>
      </c>
      <c r="AW54" s="50">
        <f t="shared" si="27"/>
        <v>0</v>
      </c>
      <c r="AX54" s="62"/>
      <c r="AY54" s="49">
        <f t="shared" si="28"/>
        <v>0</v>
      </c>
      <c r="AZ54" s="50">
        <f t="shared" si="29"/>
        <v>0</v>
      </c>
      <c r="BA54" s="51">
        <f t="shared" ref="BA54:BA97" si="46">+AH54+AK54+AN54+AQ54+AT54+AW54+AZ54</f>
        <v>0</v>
      </c>
    </row>
    <row r="55" spans="1:53" hidden="1">
      <c r="A55" s="32"/>
      <c r="B55" s="61"/>
      <c r="C55" s="33"/>
      <c r="D55" s="34"/>
      <c r="E55" s="35"/>
      <c r="F55" s="36"/>
      <c r="G55" s="73"/>
      <c r="H55" s="72"/>
      <c r="I55" s="74">
        <f>IF(H55=Tablas!$B$5,Tablas!$C$5,VLOOKUP(H55,Tablas!$B$5:$D$40,2,FALSE))</f>
        <v>1</v>
      </c>
      <c r="J55" s="71">
        <f>IF(I55=0,"",VLOOKUP(I55,Tablas!$C$5:$D$40,2,FALSE))</f>
        <v>0</v>
      </c>
      <c r="K55" s="37" t="str">
        <f t="shared" si="38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7"/>
        <v>0</v>
      </c>
      <c r="S55" s="39">
        <v>1</v>
      </c>
      <c r="T55" s="41">
        <f t="shared" si="8"/>
        <v>0</v>
      </c>
      <c r="U55" s="42">
        <f t="shared" si="39"/>
        <v>0</v>
      </c>
      <c r="V55" s="43">
        <f t="shared" si="40"/>
        <v>0</v>
      </c>
      <c r="W55" s="44">
        <f t="shared" si="41"/>
        <v>0</v>
      </c>
      <c r="X55" s="45">
        <f t="shared" si="42"/>
        <v>0</v>
      </c>
      <c r="Y55" s="46" t="s">
        <v>0</v>
      </c>
      <c r="Z55" s="39">
        <v>1</v>
      </c>
      <c r="AA55" s="47">
        <f t="shared" si="43"/>
        <v>0</v>
      </c>
      <c r="AB55" s="39">
        <v>1</v>
      </c>
      <c r="AC55" s="47">
        <f t="shared" si="44"/>
        <v>0</v>
      </c>
      <c r="AD55" s="39">
        <v>1</v>
      </c>
      <c r="AE55" s="47">
        <f t="shared" si="45"/>
        <v>0</v>
      </c>
      <c r="AF55" s="62"/>
      <c r="AG55" s="49">
        <f t="shared" si="33"/>
        <v>0</v>
      </c>
      <c r="AH55" s="50">
        <f t="shared" si="34"/>
        <v>0</v>
      </c>
      <c r="AI55" s="62">
        <f t="shared" si="35"/>
        <v>0</v>
      </c>
      <c r="AJ55" s="49">
        <f t="shared" si="18"/>
        <v>0</v>
      </c>
      <c r="AK55" s="50">
        <f t="shared" si="19"/>
        <v>0</v>
      </c>
      <c r="AL55" s="48">
        <f t="shared" si="36"/>
        <v>0</v>
      </c>
      <c r="AM55" s="49">
        <f t="shared" si="20"/>
        <v>0</v>
      </c>
      <c r="AN55" s="50">
        <f t="shared" si="21"/>
        <v>0</v>
      </c>
      <c r="AO55" s="62"/>
      <c r="AP55" s="49">
        <f t="shared" si="22"/>
        <v>0</v>
      </c>
      <c r="AQ55" s="50">
        <f t="shared" si="23"/>
        <v>0</v>
      </c>
      <c r="AR55" s="62"/>
      <c r="AS55" s="49">
        <f t="shared" si="24"/>
        <v>0</v>
      </c>
      <c r="AT55" s="50">
        <f t="shared" si="25"/>
        <v>0</v>
      </c>
      <c r="AU55" s="48">
        <f t="shared" si="37"/>
        <v>0</v>
      </c>
      <c r="AV55" s="49">
        <f t="shared" si="26"/>
        <v>0</v>
      </c>
      <c r="AW55" s="50">
        <f t="shared" si="27"/>
        <v>0</v>
      </c>
      <c r="AX55" s="62"/>
      <c r="AY55" s="49">
        <f t="shared" si="28"/>
        <v>0</v>
      </c>
      <c r="AZ55" s="50">
        <f t="shared" si="29"/>
        <v>0</v>
      </c>
      <c r="BA55" s="51">
        <f t="shared" si="46"/>
        <v>0</v>
      </c>
    </row>
    <row r="56" spans="1:53" hidden="1">
      <c r="A56" s="32"/>
      <c r="B56" s="61"/>
      <c r="C56" s="33"/>
      <c r="D56" s="34"/>
      <c r="E56" s="35"/>
      <c r="F56" s="36"/>
      <c r="G56" s="73"/>
      <c r="H56" s="72"/>
      <c r="I56" s="74">
        <f>IF(H56=Tablas!$B$5,Tablas!$C$5,VLOOKUP(H56,Tablas!$B$5:$D$40,2,FALSE))</f>
        <v>1</v>
      </c>
      <c r="J56" s="71">
        <f>IF(I56=0,"",VLOOKUP(I56,Tablas!$C$5:$D$40,2,FALSE))</f>
        <v>0</v>
      </c>
      <c r="K56" s="37" t="str">
        <f t="shared" si="38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7"/>
        <v>0</v>
      </c>
      <c r="S56" s="39">
        <v>1</v>
      </c>
      <c r="T56" s="41">
        <f t="shared" si="8"/>
        <v>0</v>
      </c>
      <c r="U56" s="42">
        <f t="shared" si="39"/>
        <v>0</v>
      </c>
      <c r="V56" s="43">
        <f t="shared" si="40"/>
        <v>0</v>
      </c>
      <c r="W56" s="44">
        <f t="shared" si="41"/>
        <v>0</v>
      </c>
      <c r="X56" s="45">
        <f t="shared" si="42"/>
        <v>0</v>
      </c>
      <c r="Y56" s="46" t="s">
        <v>83</v>
      </c>
      <c r="Z56" s="39">
        <v>1.34</v>
      </c>
      <c r="AA56" s="47">
        <f t="shared" si="43"/>
        <v>0</v>
      </c>
      <c r="AB56" s="39">
        <v>0.66</v>
      </c>
      <c r="AC56" s="47">
        <f t="shared" si="44"/>
        <v>0</v>
      </c>
      <c r="AD56" s="39">
        <v>1</v>
      </c>
      <c r="AE56" s="47">
        <f t="shared" si="45"/>
        <v>0</v>
      </c>
      <c r="AF56" s="62"/>
      <c r="AG56" s="49">
        <f t="shared" si="33"/>
        <v>0</v>
      </c>
      <c r="AH56" s="50">
        <f t="shared" si="34"/>
        <v>0</v>
      </c>
      <c r="AI56" s="62">
        <f t="shared" si="35"/>
        <v>0</v>
      </c>
      <c r="AJ56" s="49">
        <f t="shared" si="18"/>
        <v>0</v>
      </c>
      <c r="AK56" s="50">
        <f t="shared" si="19"/>
        <v>0</v>
      </c>
      <c r="AL56" s="48">
        <f t="shared" si="36"/>
        <v>0</v>
      </c>
      <c r="AM56" s="49">
        <f t="shared" si="20"/>
        <v>0</v>
      </c>
      <c r="AN56" s="50">
        <f t="shared" si="21"/>
        <v>0</v>
      </c>
      <c r="AO56" s="62"/>
      <c r="AP56" s="49">
        <f t="shared" si="22"/>
        <v>0</v>
      </c>
      <c r="AQ56" s="50">
        <f t="shared" si="23"/>
        <v>0</v>
      </c>
      <c r="AR56" s="62"/>
      <c r="AS56" s="49">
        <f t="shared" si="24"/>
        <v>0</v>
      </c>
      <c r="AT56" s="50">
        <f t="shared" si="25"/>
        <v>0</v>
      </c>
      <c r="AU56" s="48">
        <f t="shared" si="37"/>
        <v>0</v>
      </c>
      <c r="AV56" s="49">
        <f t="shared" si="26"/>
        <v>0</v>
      </c>
      <c r="AW56" s="50">
        <f t="shared" si="27"/>
        <v>0</v>
      </c>
      <c r="AX56" s="62"/>
      <c r="AY56" s="49">
        <f t="shared" si="28"/>
        <v>0</v>
      </c>
      <c r="AZ56" s="50">
        <f t="shared" si="29"/>
        <v>0</v>
      </c>
      <c r="BA56" s="51">
        <f t="shared" si="46"/>
        <v>0</v>
      </c>
    </row>
    <row r="57" spans="1:53" hidden="1">
      <c r="A57" s="32"/>
      <c r="B57" s="61"/>
      <c r="C57" s="33"/>
      <c r="D57" s="34"/>
      <c r="E57" s="35"/>
      <c r="F57" s="36"/>
      <c r="G57" s="73"/>
      <c r="H57" s="72"/>
      <c r="I57" s="74">
        <f>IF(H57=Tablas!$B$5,Tablas!$C$5,VLOOKUP(H57,Tablas!$B$5:$D$40,2,FALSE))</f>
        <v>1</v>
      </c>
      <c r="J57" s="71">
        <f>IF(I57=0,"",VLOOKUP(I57,Tablas!$C$5:$D$40,2,FALSE))</f>
        <v>0</v>
      </c>
      <c r="K57" s="37" t="str">
        <f t="shared" si="38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7"/>
        <v>0</v>
      </c>
      <c r="S57" s="39">
        <v>1</v>
      </c>
      <c r="T57" s="41">
        <f t="shared" si="8"/>
        <v>0</v>
      </c>
      <c r="U57" s="42">
        <f t="shared" si="39"/>
        <v>0</v>
      </c>
      <c r="V57" s="43">
        <f t="shared" si="40"/>
        <v>0</v>
      </c>
      <c r="W57" s="44">
        <f t="shared" si="41"/>
        <v>0</v>
      </c>
      <c r="X57" s="45">
        <f t="shared" si="42"/>
        <v>0</v>
      </c>
      <c r="Y57" s="46" t="s">
        <v>83</v>
      </c>
      <c r="Z57" s="39">
        <v>1.34</v>
      </c>
      <c r="AA57" s="47">
        <f t="shared" si="43"/>
        <v>0</v>
      </c>
      <c r="AB57" s="39">
        <v>0.66</v>
      </c>
      <c r="AC57" s="47">
        <f t="shared" si="44"/>
        <v>0</v>
      </c>
      <c r="AD57" s="39">
        <v>1</v>
      </c>
      <c r="AE57" s="47">
        <f t="shared" si="45"/>
        <v>0</v>
      </c>
      <c r="AF57" s="62"/>
      <c r="AG57" s="49">
        <f t="shared" si="33"/>
        <v>0</v>
      </c>
      <c r="AH57" s="50">
        <f t="shared" si="34"/>
        <v>0</v>
      </c>
      <c r="AI57" s="62">
        <f t="shared" si="35"/>
        <v>0</v>
      </c>
      <c r="AJ57" s="49">
        <f t="shared" si="18"/>
        <v>0</v>
      </c>
      <c r="AK57" s="50">
        <f t="shared" si="19"/>
        <v>0</v>
      </c>
      <c r="AL57" s="48">
        <f t="shared" si="36"/>
        <v>0</v>
      </c>
      <c r="AM57" s="49">
        <f t="shared" si="20"/>
        <v>0</v>
      </c>
      <c r="AN57" s="50">
        <f t="shared" si="21"/>
        <v>0</v>
      </c>
      <c r="AO57" s="62"/>
      <c r="AP57" s="49">
        <f t="shared" si="22"/>
        <v>0</v>
      </c>
      <c r="AQ57" s="50">
        <f t="shared" si="23"/>
        <v>0</v>
      </c>
      <c r="AR57" s="62"/>
      <c r="AS57" s="49">
        <f t="shared" si="24"/>
        <v>0</v>
      </c>
      <c r="AT57" s="50">
        <f t="shared" si="25"/>
        <v>0</v>
      </c>
      <c r="AU57" s="48">
        <f t="shared" si="37"/>
        <v>0</v>
      </c>
      <c r="AV57" s="49">
        <f t="shared" si="26"/>
        <v>0</v>
      </c>
      <c r="AW57" s="50">
        <f t="shared" si="27"/>
        <v>0</v>
      </c>
      <c r="AX57" s="62"/>
      <c r="AY57" s="49">
        <f t="shared" si="28"/>
        <v>0</v>
      </c>
      <c r="AZ57" s="50">
        <f t="shared" si="29"/>
        <v>0</v>
      </c>
      <c r="BA57" s="51">
        <f t="shared" si="46"/>
        <v>0</v>
      </c>
    </row>
    <row r="58" spans="1:53" hidden="1">
      <c r="A58" s="32"/>
      <c r="B58" s="61"/>
      <c r="C58" s="33"/>
      <c r="D58" s="34"/>
      <c r="E58" s="35"/>
      <c r="F58" s="36"/>
      <c r="G58" s="73"/>
      <c r="H58" s="72"/>
      <c r="I58" s="74">
        <f>IF(H58=Tablas!$B$5,Tablas!$C$5,VLOOKUP(H58,Tablas!$B$5:$D$40,2,FALSE))</f>
        <v>1</v>
      </c>
      <c r="J58" s="71">
        <f>IF(I58=0,"",VLOOKUP(I58,Tablas!$C$5:$D$40,2,FALSE))</f>
        <v>0</v>
      </c>
      <c r="K58" s="37" t="str">
        <f t="shared" si="38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7"/>
        <v>0</v>
      </c>
      <c r="S58" s="39">
        <v>1</v>
      </c>
      <c r="T58" s="41">
        <f t="shared" si="8"/>
        <v>0</v>
      </c>
      <c r="U58" s="42">
        <f t="shared" si="39"/>
        <v>0</v>
      </c>
      <c r="V58" s="43">
        <f t="shared" si="40"/>
        <v>0</v>
      </c>
      <c r="W58" s="44">
        <f t="shared" si="41"/>
        <v>0</v>
      </c>
      <c r="X58" s="45">
        <f t="shared" si="42"/>
        <v>0</v>
      </c>
      <c r="Y58" s="46" t="s">
        <v>83</v>
      </c>
      <c r="Z58" s="39">
        <v>1.34</v>
      </c>
      <c r="AA58" s="47">
        <f t="shared" si="43"/>
        <v>0</v>
      </c>
      <c r="AB58" s="39">
        <v>0.66</v>
      </c>
      <c r="AC58" s="47">
        <f t="shared" si="44"/>
        <v>0</v>
      </c>
      <c r="AD58" s="39">
        <v>1</v>
      </c>
      <c r="AE58" s="47">
        <f t="shared" si="45"/>
        <v>0</v>
      </c>
      <c r="AF58" s="62"/>
      <c r="AG58" s="49">
        <f t="shared" si="33"/>
        <v>0</v>
      </c>
      <c r="AH58" s="50">
        <f t="shared" si="34"/>
        <v>0</v>
      </c>
      <c r="AI58" s="62">
        <f t="shared" si="35"/>
        <v>0</v>
      </c>
      <c r="AJ58" s="49">
        <f t="shared" si="18"/>
        <v>0</v>
      </c>
      <c r="AK58" s="50">
        <f t="shared" si="19"/>
        <v>0</v>
      </c>
      <c r="AL58" s="48">
        <f t="shared" si="36"/>
        <v>0</v>
      </c>
      <c r="AM58" s="49">
        <f t="shared" si="20"/>
        <v>0</v>
      </c>
      <c r="AN58" s="50">
        <f t="shared" si="21"/>
        <v>0</v>
      </c>
      <c r="AO58" s="62"/>
      <c r="AP58" s="49">
        <f t="shared" si="22"/>
        <v>0</v>
      </c>
      <c r="AQ58" s="50">
        <f t="shared" si="23"/>
        <v>0</v>
      </c>
      <c r="AR58" s="62"/>
      <c r="AS58" s="49">
        <f t="shared" si="24"/>
        <v>0</v>
      </c>
      <c r="AT58" s="50">
        <f t="shared" si="25"/>
        <v>0</v>
      </c>
      <c r="AU58" s="48">
        <f t="shared" si="37"/>
        <v>0</v>
      </c>
      <c r="AV58" s="49">
        <f t="shared" si="26"/>
        <v>0</v>
      </c>
      <c r="AW58" s="50">
        <f t="shared" si="27"/>
        <v>0</v>
      </c>
      <c r="AX58" s="62"/>
      <c r="AY58" s="49">
        <f t="shared" si="28"/>
        <v>0</v>
      </c>
      <c r="AZ58" s="50">
        <f t="shared" si="29"/>
        <v>0</v>
      </c>
      <c r="BA58" s="51">
        <f t="shared" si="46"/>
        <v>0</v>
      </c>
    </row>
    <row r="59" spans="1:53" hidden="1">
      <c r="A59" s="32"/>
      <c r="B59" s="61"/>
      <c r="C59" s="33"/>
      <c r="D59" s="34"/>
      <c r="E59" s="35"/>
      <c r="F59" s="36"/>
      <c r="G59" s="73"/>
      <c r="H59" s="72"/>
      <c r="I59" s="74">
        <f>IF(H59=Tablas!$B$5,Tablas!$C$5,VLOOKUP(H59,Tablas!$B$5:$D$40,2,FALSE))</f>
        <v>1</v>
      </c>
      <c r="J59" s="71">
        <f>IF(I59=0,"",VLOOKUP(I59,Tablas!$C$5:$D$40,2,FALSE))</f>
        <v>0</v>
      </c>
      <c r="K59" s="37" t="str">
        <f t="shared" si="38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7"/>
        <v>0</v>
      </c>
      <c r="S59" s="39">
        <v>1</v>
      </c>
      <c r="T59" s="41">
        <f t="shared" si="8"/>
        <v>0</v>
      </c>
      <c r="U59" s="42">
        <f t="shared" si="39"/>
        <v>0</v>
      </c>
      <c r="V59" s="43">
        <f t="shared" si="40"/>
        <v>0</v>
      </c>
      <c r="W59" s="44">
        <f t="shared" si="41"/>
        <v>0</v>
      </c>
      <c r="X59" s="45">
        <f t="shared" si="42"/>
        <v>0</v>
      </c>
      <c r="Y59" s="46" t="s">
        <v>83</v>
      </c>
      <c r="Z59" s="39">
        <v>1.34</v>
      </c>
      <c r="AA59" s="47">
        <f t="shared" si="43"/>
        <v>0</v>
      </c>
      <c r="AB59" s="39">
        <v>0.66</v>
      </c>
      <c r="AC59" s="47">
        <f t="shared" si="44"/>
        <v>0</v>
      </c>
      <c r="AD59" s="39">
        <v>1</v>
      </c>
      <c r="AE59" s="47">
        <f t="shared" si="45"/>
        <v>0</v>
      </c>
      <c r="AF59" s="62"/>
      <c r="AG59" s="49">
        <f t="shared" si="33"/>
        <v>0</v>
      </c>
      <c r="AH59" s="50">
        <f t="shared" si="34"/>
        <v>0</v>
      </c>
      <c r="AI59" s="62">
        <f t="shared" si="35"/>
        <v>0</v>
      </c>
      <c r="AJ59" s="49">
        <f t="shared" si="18"/>
        <v>0</v>
      </c>
      <c r="AK59" s="50">
        <f t="shared" si="19"/>
        <v>0</v>
      </c>
      <c r="AL59" s="48">
        <f t="shared" si="36"/>
        <v>0</v>
      </c>
      <c r="AM59" s="49">
        <f t="shared" si="20"/>
        <v>0</v>
      </c>
      <c r="AN59" s="50">
        <f t="shared" si="21"/>
        <v>0</v>
      </c>
      <c r="AO59" s="62"/>
      <c r="AP59" s="49">
        <f t="shared" si="22"/>
        <v>0</v>
      </c>
      <c r="AQ59" s="50">
        <f t="shared" si="23"/>
        <v>0</v>
      </c>
      <c r="AR59" s="62"/>
      <c r="AS59" s="49">
        <f t="shared" si="24"/>
        <v>0</v>
      </c>
      <c r="AT59" s="50">
        <f t="shared" si="25"/>
        <v>0</v>
      </c>
      <c r="AU59" s="48">
        <f t="shared" si="37"/>
        <v>0</v>
      </c>
      <c r="AV59" s="49">
        <f t="shared" si="26"/>
        <v>0</v>
      </c>
      <c r="AW59" s="50">
        <f t="shared" si="27"/>
        <v>0</v>
      </c>
      <c r="AX59" s="62"/>
      <c r="AY59" s="49">
        <f t="shared" si="28"/>
        <v>0</v>
      </c>
      <c r="AZ59" s="50">
        <f t="shared" si="29"/>
        <v>0</v>
      </c>
      <c r="BA59" s="51">
        <f t="shared" si="46"/>
        <v>0</v>
      </c>
    </row>
    <row r="60" spans="1:53" hidden="1">
      <c r="A60" s="32"/>
      <c r="B60" s="61"/>
      <c r="C60" s="33"/>
      <c r="D60" s="34"/>
      <c r="E60" s="35"/>
      <c r="F60" s="36"/>
      <c r="G60" s="73"/>
      <c r="H60" s="72"/>
      <c r="I60" s="74">
        <f>IF(H60=Tablas!$B$5,Tablas!$C$5,VLOOKUP(H60,Tablas!$B$5:$D$40,2,FALSE))</f>
        <v>1</v>
      </c>
      <c r="J60" s="71">
        <f>IF(I60=0,"",VLOOKUP(I60,Tablas!$C$5:$D$40,2,FALSE))</f>
        <v>0</v>
      </c>
      <c r="K60" s="37" t="str">
        <f t="shared" si="38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7"/>
        <v>0</v>
      </c>
      <c r="S60" s="39">
        <v>1</v>
      </c>
      <c r="T60" s="41">
        <f t="shared" si="8"/>
        <v>0</v>
      </c>
      <c r="U60" s="42">
        <f t="shared" si="39"/>
        <v>0</v>
      </c>
      <c r="V60" s="43">
        <f t="shared" si="40"/>
        <v>0</v>
      </c>
      <c r="W60" s="44">
        <f t="shared" si="41"/>
        <v>0</v>
      </c>
      <c r="X60" s="45">
        <f t="shared" si="42"/>
        <v>0</v>
      </c>
      <c r="Y60" s="46" t="s">
        <v>83</v>
      </c>
      <c r="Z60" s="39">
        <v>1.34</v>
      </c>
      <c r="AA60" s="47">
        <f t="shared" si="43"/>
        <v>0</v>
      </c>
      <c r="AB60" s="39">
        <v>0.66</v>
      </c>
      <c r="AC60" s="47">
        <f t="shared" si="44"/>
        <v>0</v>
      </c>
      <c r="AD60" s="39">
        <v>1</v>
      </c>
      <c r="AE60" s="47">
        <f t="shared" si="45"/>
        <v>0</v>
      </c>
      <c r="AF60" s="62"/>
      <c r="AG60" s="49">
        <f t="shared" si="33"/>
        <v>0</v>
      </c>
      <c r="AH60" s="50">
        <f t="shared" si="34"/>
        <v>0</v>
      </c>
      <c r="AI60" s="62">
        <f t="shared" si="35"/>
        <v>0</v>
      </c>
      <c r="AJ60" s="49">
        <f t="shared" si="18"/>
        <v>0</v>
      </c>
      <c r="AK60" s="50">
        <f t="shared" si="19"/>
        <v>0</v>
      </c>
      <c r="AL60" s="48">
        <f t="shared" si="36"/>
        <v>0</v>
      </c>
      <c r="AM60" s="49">
        <f t="shared" si="20"/>
        <v>0</v>
      </c>
      <c r="AN60" s="50">
        <f t="shared" si="21"/>
        <v>0</v>
      </c>
      <c r="AO60" s="62"/>
      <c r="AP60" s="49">
        <f t="shared" si="22"/>
        <v>0</v>
      </c>
      <c r="AQ60" s="50">
        <f t="shared" si="23"/>
        <v>0</v>
      </c>
      <c r="AR60" s="62"/>
      <c r="AS60" s="49">
        <f t="shared" si="24"/>
        <v>0</v>
      </c>
      <c r="AT60" s="50">
        <f t="shared" si="25"/>
        <v>0</v>
      </c>
      <c r="AU60" s="48">
        <f t="shared" si="37"/>
        <v>0</v>
      </c>
      <c r="AV60" s="49">
        <f t="shared" si="26"/>
        <v>0</v>
      </c>
      <c r="AW60" s="50">
        <f t="shared" si="27"/>
        <v>0</v>
      </c>
      <c r="AX60" s="62"/>
      <c r="AY60" s="49">
        <f t="shared" si="28"/>
        <v>0</v>
      </c>
      <c r="AZ60" s="50">
        <f t="shared" si="29"/>
        <v>0</v>
      </c>
      <c r="BA60" s="51">
        <f t="shared" si="46"/>
        <v>0</v>
      </c>
    </row>
    <row r="61" spans="1:53" hidden="1">
      <c r="A61" s="32"/>
      <c r="B61" s="61"/>
      <c r="C61" s="33"/>
      <c r="D61" s="34"/>
      <c r="E61" s="35"/>
      <c r="F61" s="36"/>
      <c r="G61" s="73"/>
      <c r="H61" s="72"/>
      <c r="I61" s="74">
        <f>IF(H61=Tablas!$B$5,Tablas!$C$5,VLOOKUP(H61,Tablas!$B$5:$D$40,2,FALSE))</f>
        <v>1</v>
      </c>
      <c r="J61" s="71">
        <f>IF(I61=0,"",VLOOKUP(I61,Tablas!$C$5:$D$40,2,FALSE))</f>
        <v>0</v>
      </c>
      <c r="K61" s="37" t="str">
        <f t="shared" si="38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7"/>
        <v>0</v>
      </c>
      <c r="S61" s="39">
        <v>1</v>
      </c>
      <c r="T61" s="41">
        <f t="shared" si="8"/>
        <v>0</v>
      </c>
      <c r="U61" s="42">
        <f t="shared" si="39"/>
        <v>0</v>
      </c>
      <c r="V61" s="43">
        <f t="shared" si="40"/>
        <v>0</v>
      </c>
      <c r="W61" s="44">
        <f t="shared" si="41"/>
        <v>0</v>
      </c>
      <c r="X61" s="45">
        <f t="shared" si="42"/>
        <v>0</v>
      </c>
      <c r="Y61" s="46" t="s">
        <v>83</v>
      </c>
      <c r="Z61" s="39">
        <v>1.34</v>
      </c>
      <c r="AA61" s="47">
        <f t="shared" si="43"/>
        <v>0</v>
      </c>
      <c r="AB61" s="39">
        <v>0.66</v>
      </c>
      <c r="AC61" s="47">
        <f t="shared" si="44"/>
        <v>0</v>
      </c>
      <c r="AD61" s="39">
        <v>1</v>
      </c>
      <c r="AE61" s="47">
        <f t="shared" si="45"/>
        <v>0</v>
      </c>
      <c r="AF61" s="62"/>
      <c r="AG61" s="49">
        <f t="shared" si="33"/>
        <v>0</v>
      </c>
      <c r="AH61" s="50">
        <f t="shared" si="34"/>
        <v>0</v>
      </c>
      <c r="AI61" s="62">
        <f t="shared" si="35"/>
        <v>0</v>
      </c>
      <c r="AJ61" s="49">
        <f t="shared" si="18"/>
        <v>0</v>
      </c>
      <c r="AK61" s="50">
        <f t="shared" si="19"/>
        <v>0</v>
      </c>
      <c r="AL61" s="48">
        <f t="shared" si="36"/>
        <v>0</v>
      </c>
      <c r="AM61" s="49">
        <f t="shared" si="20"/>
        <v>0</v>
      </c>
      <c r="AN61" s="50">
        <f t="shared" si="21"/>
        <v>0</v>
      </c>
      <c r="AO61" s="62"/>
      <c r="AP61" s="49">
        <f t="shared" si="22"/>
        <v>0</v>
      </c>
      <c r="AQ61" s="50">
        <f t="shared" si="23"/>
        <v>0</v>
      </c>
      <c r="AR61" s="62"/>
      <c r="AS61" s="49">
        <f t="shared" si="24"/>
        <v>0</v>
      </c>
      <c r="AT61" s="50">
        <f t="shared" si="25"/>
        <v>0</v>
      </c>
      <c r="AU61" s="48">
        <f t="shared" si="37"/>
        <v>0</v>
      </c>
      <c r="AV61" s="49">
        <f t="shared" si="26"/>
        <v>0</v>
      </c>
      <c r="AW61" s="50">
        <f t="shared" si="27"/>
        <v>0</v>
      </c>
      <c r="AX61" s="62"/>
      <c r="AY61" s="49">
        <f t="shared" si="28"/>
        <v>0</v>
      </c>
      <c r="AZ61" s="50">
        <f t="shared" si="29"/>
        <v>0</v>
      </c>
      <c r="BA61" s="51">
        <f t="shared" si="46"/>
        <v>0</v>
      </c>
    </row>
    <row r="62" spans="1:53" hidden="1">
      <c r="A62" s="32"/>
      <c r="B62" s="61"/>
      <c r="C62" s="33"/>
      <c r="D62" s="34"/>
      <c r="E62" s="35"/>
      <c r="F62" s="36"/>
      <c r="G62" s="73"/>
      <c r="H62" s="72"/>
      <c r="I62" s="74">
        <f>IF(H62=Tablas!$B$5,Tablas!$C$5,VLOOKUP(H62,Tablas!$B$5:$D$40,2,FALSE))</f>
        <v>1</v>
      </c>
      <c r="J62" s="71">
        <f>IF(I62=0,"",VLOOKUP(I62,Tablas!$C$5:$D$40,2,FALSE))</f>
        <v>0</v>
      </c>
      <c r="K62" s="37" t="str">
        <f t="shared" si="38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si="7"/>
        <v>0</v>
      </c>
      <c r="S62" s="39">
        <v>1</v>
      </c>
      <c r="T62" s="41">
        <f t="shared" si="8"/>
        <v>0</v>
      </c>
      <c r="U62" s="42">
        <f t="shared" si="39"/>
        <v>0</v>
      </c>
      <c r="V62" s="43">
        <f t="shared" si="40"/>
        <v>0</v>
      </c>
      <c r="W62" s="44">
        <f t="shared" si="41"/>
        <v>0</v>
      </c>
      <c r="X62" s="45">
        <f t="shared" si="42"/>
        <v>0</v>
      </c>
      <c r="Y62" s="46" t="s">
        <v>83</v>
      </c>
      <c r="Z62" s="39">
        <v>1.34</v>
      </c>
      <c r="AA62" s="47">
        <f t="shared" si="43"/>
        <v>0</v>
      </c>
      <c r="AB62" s="39">
        <v>0.66</v>
      </c>
      <c r="AC62" s="47">
        <f t="shared" si="44"/>
        <v>0</v>
      </c>
      <c r="AD62" s="39">
        <v>1</v>
      </c>
      <c r="AE62" s="47">
        <f t="shared" si="45"/>
        <v>0</v>
      </c>
      <c r="AF62" s="62"/>
      <c r="AG62" s="49">
        <f t="shared" si="33"/>
        <v>0</v>
      </c>
      <c r="AH62" s="50">
        <f t="shared" si="34"/>
        <v>0</v>
      </c>
      <c r="AI62" s="62">
        <f t="shared" si="35"/>
        <v>0</v>
      </c>
      <c r="AJ62" s="49">
        <f t="shared" si="18"/>
        <v>0</v>
      </c>
      <c r="AK62" s="50">
        <f t="shared" si="19"/>
        <v>0</v>
      </c>
      <c r="AL62" s="48">
        <f t="shared" si="36"/>
        <v>0</v>
      </c>
      <c r="AM62" s="49">
        <f t="shared" si="20"/>
        <v>0</v>
      </c>
      <c r="AN62" s="50">
        <f t="shared" si="21"/>
        <v>0</v>
      </c>
      <c r="AO62" s="62"/>
      <c r="AP62" s="49">
        <f t="shared" si="22"/>
        <v>0</v>
      </c>
      <c r="AQ62" s="50">
        <f t="shared" si="23"/>
        <v>0</v>
      </c>
      <c r="AR62" s="62"/>
      <c r="AS62" s="49">
        <f t="shared" si="24"/>
        <v>0</v>
      </c>
      <c r="AT62" s="50">
        <f t="shared" si="25"/>
        <v>0</v>
      </c>
      <c r="AU62" s="48">
        <f t="shared" si="37"/>
        <v>0</v>
      </c>
      <c r="AV62" s="49">
        <f t="shared" si="26"/>
        <v>0</v>
      </c>
      <c r="AW62" s="50">
        <f t="shared" si="27"/>
        <v>0</v>
      </c>
      <c r="AX62" s="62"/>
      <c r="AY62" s="49">
        <f t="shared" si="28"/>
        <v>0</v>
      </c>
      <c r="AZ62" s="50">
        <f t="shared" si="29"/>
        <v>0</v>
      </c>
      <c r="BA62" s="51">
        <f t="shared" si="46"/>
        <v>0</v>
      </c>
    </row>
    <row r="63" spans="1:53" hidden="1">
      <c r="A63" s="32"/>
      <c r="B63" s="61"/>
      <c r="C63" s="33"/>
      <c r="D63" s="34"/>
      <c r="E63" s="35"/>
      <c r="F63" s="36"/>
      <c r="G63" s="73"/>
      <c r="H63" s="72"/>
      <c r="I63" s="74">
        <f>IF(H63=Tablas!$B$5,Tablas!$C$5,VLOOKUP(H63,Tablas!$B$5:$D$40,2,FALSE))</f>
        <v>1</v>
      </c>
      <c r="J63" s="71">
        <f>IF(I63=0,"",VLOOKUP(I63,Tablas!$C$5:$D$40,2,FALSE))</f>
        <v>0</v>
      </c>
      <c r="K63" s="37" t="str">
        <f t="shared" si="38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7"/>
        <v>0</v>
      </c>
      <c r="S63" s="39">
        <v>1</v>
      </c>
      <c r="T63" s="41">
        <f t="shared" si="8"/>
        <v>0</v>
      </c>
      <c r="U63" s="42">
        <f t="shared" si="39"/>
        <v>0</v>
      </c>
      <c r="V63" s="43">
        <f t="shared" si="40"/>
        <v>0</v>
      </c>
      <c r="W63" s="44">
        <f t="shared" si="41"/>
        <v>0</v>
      </c>
      <c r="X63" s="45">
        <f t="shared" si="42"/>
        <v>0</v>
      </c>
      <c r="Y63" s="46" t="s">
        <v>83</v>
      </c>
      <c r="Z63" s="39">
        <v>1.34</v>
      </c>
      <c r="AA63" s="47">
        <f t="shared" si="43"/>
        <v>0</v>
      </c>
      <c r="AB63" s="39">
        <v>0.66</v>
      </c>
      <c r="AC63" s="47">
        <f t="shared" si="44"/>
        <v>0</v>
      </c>
      <c r="AD63" s="39">
        <v>1</v>
      </c>
      <c r="AE63" s="47">
        <f t="shared" si="45"/>
        <v>0</v>
      </c>
      <c r="AF63" s="62"/>
      <c r="AG63" s="49">
        <f t="shared" si="33"/>
        <v>0</v>
      </c>
      <c r="AH63" s="50">
        <f t="shared" si="34"/>
        <v>0</v>
      </c>
      <c r="AI63" s="62">
        <f t="shared" si="35"/>
        <v>0</v>
      </c>
      <c r="AJ63" s="49">
        <f t="shared" si="18"/>
        <v>0</v>
      </c>
      <c r="AK63" s="50">
        <f t="shared" si="19"/>
        <v>0</v>
      </c>
      <c r="AL63" s="48">
        <f t="shared" si="36"/>
        <v>0</v>
      </c>
      <c r="AM63" s="49">
        <f t="shared" si="20"/>
        <v>0</v>
      </c>
      <c r="AN63" s="50">
        <f t="shared" si="21"/>
        <v>0</v>
      </c>
      <c r="AO63" s="62"/>
      <c r="AP63" s="49">
        <f t="shared" si="22"/>
        <v>0</v>
      </c>
      <c r="AQ63" s="50">
        <f t="shared" si="23"/>
        <v>0</v>
      </c>
      <c r="AR63" s="62"/>
      <c r="AS63" s="49">
        <f t="shared" si="24"/>
        <v>0</v>
      </c>
      <c r="AT63" s="50">
        <f t="shared" si="25"/>
        <v>0</v>
      </c>
      <c r="AU63" s="48">
        <f t="shared" si="37"/>
        <v>0</v>
      </c>
      <c r="AV63" s="49">
        <f t="shared" si="26"/>
        <v>0</v>
      </c>
      <c r="AW63" s="50">
        <f t="shared" si="27"/>
        <v>0</v>
      </c>
      <c r="AX63" s="62"/>
      <c r="AY63" s="49">
        <f t="shared" si="28"/>
        <v>0</v>
      </c>
      <c r="AZ63" s="50">
        <f t="shared" si="29"/>
        <v>0</v>
      </c>
      <c r="BA63" s="51">
        <f t="shared" si="46"/>
        <v>0</v>
      </c>
    </row>
    <row r="64" spans="1:53" hidden="1">
      <c r="A64" s="32"/>
      <c r="B64" s="61"/>
      <c r="C64" s="33"/>
      <c r="D64" s="34"/>
      <c r="E64" s="35"/>
      <c r="F64" s="36"/>
      <c r="G64" s="73"/>
      <c r="H64" s="72"/>
      <c r="I64" s="74">
        <f>IF(H64=Tablas!$B$5,Tablas!$C$5,VLOOKUP(H64,Tablas!$B$5:$D$40,2,FALSE))</f>
        <v>1</v>
      </c>
      <c r="J64" s="71">
        <f>IF(I64=0,"",VLOOKUP(I64,Tablas!$C$5:$D$40,2,FALSE))</f>
        <v>0</v>
      </c>
      <c r="K64" s="37" t="str">
        <f t="shared" si="38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7"/>
        <v>0</v>
      </c>
      <c r="S64" s="39">
        <v>1</v>
      </c>
      <c r="T64" s="41">
        <f t="shared" si="8"/>
        <v>0</v>
      </c>
      <c r="U64" s="42">
        <f t="shared" si="39"/>
        <v>0</v>
      </c>
      <c r="V64" s="43">
        <f t="shared" si="40"/>
        <v>0</v>
      </c>
      <c r="W64" s="44">
        <f t="shared" si="41"/>
        <v>0</v>
      </c>
      <c r="X64" s="45">
        <f t="shared" si="42"/>
        <v>0</v>
      </c>
      <c r="Y64" s="46" t="s">
        <v>83</v>
      </c>
      <c r="Z64" s="39">
        <v>1.34</v>
      </c>
      <c r="AA64" s="47">
        <f t="shared" si="43"/>
        <v>0</v>
      </c>
      <c r="AB64" s="39">
        <v>0.66</v>
      </c>
      <c r="AC64" s="47">
        <f t="shared" si="44"/>
        <v>0</v>
      </c>
      <c r="AD64" s="39">
        <v>1</v>
      </c>
      <c r="AE64" s="47">
        <f t="shared" si="45"/>
        <v>0</v>
      </c>
      <c r="AF64" s="62"/>
      <c r="AG64" s="49">
        <f t="shared" si="33"/>
        <v>0</v>
      </c>
      <c r="AH64" s="50">
        <f t="shared" si="34"/>
        <v>0</v>
      </c>
      <c r="AI64" s="62">
        <f t="shared" si="35"/>
        <v>0</v>
      </c>
      <c r="AJ64" s="49">
        <f t="shared" si="18"/>
        <v>0</v>
      </c>
      <c r="AK64" s="50">
        <f t="shared" si="19"/>
        <v>0</v>
      </c>
      <c r="AL64" s="48">
        <f t="shared" si="36"/>
        <v>0</v>
      </c>
      <c r="AM64" s="49">
        <f t="shared" si="20"/>
        <v>0</v>
      </c>
      <c r="AN64" s="50">
        <f t="shared" si="21"/>
        <v>0</v>
      </c>
      <c r="AO64" s="62"/>
      <c r="AP64" s="49">
        <f t="shared" si="22"/>
        <v>0</v>
      </c>
      <c r="AQ64" s="50">
        <f t="shared" si="23"/>
        <v>0</v>
      </c>
      <c r="AR64" s="62"/>
      <c r="AS64" s="49">
        <f t="shared" si="24"/>
        <v>0</v>
      </c>
      <c r="AT64" s="50">
        <f t="shared" si="25"/>
        <v>0</v>
      </c>
      <c r="AU64" s="48">
        <f t="shared" si="37"/>
        <v>0</v>
      </c>
      <c r="AV64" s="49">
        <f t="shared" si="26"/>
        <v>0</v>
      </c>
      <c r="AW64" s="50">
        <f t="shared" si="27"/>
        <v>0</v>
      </c>
      <c r="AX64" s="62"/>
      <c r="AY64" s="49">
        <f t="shared" si="28"/>
        <v>0</v>
      </c>
      <c r="AZ64" s="50">
        <f t="shared" si="29"/>
        <v>0</v>
      </c>
      <c r="BA64" s="51">
        <f t="shared" si="46"/>
        <v>0</v>
      </c>
    </row>
    <row r="65" spans="1:53" hidden="1">
      <c r="A65" s="32"/>
      <c r="B65" s="61"/>
      <c r="C65" s="33"/>
      <c r="D65" s="34"/>
      <c r="E65" s="35"/>
      <c r="F65" s="36"/>
      <c r="G65" s="73"/>
      <c r="H65" s="72"/>
      <c r="I65" s="74">
        <f>IF(H65=Tablas!$B$5,Tablas!$C$5,VLOOKUP(H65,Tablas!$B$5:$D$40,2,FALSE))</f>
        <v>1</v>
      </c>
      <c r="J65" s="71">
        <f>IF(I65=0,"",VLOOKUP(I65,Tablas!$C$5:$D$40,2,FALSE))</f>
        <v>0</v>
      </c>
      <c r="K65" s="37" t="str">
        <f t="shared" si="38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7"/>
        <v>0</v>
      </c>
      <c r="S65" s="39">
        <v>1</v>
      </c>
      <c r="T65" s="41">
        <f t="shared" si="8"/>
        <v>0</v>
      </c>
      <c r="U65" s="42">
        <f t="shared" si="39"/>
        <v>0</v>
      </c>
      <c r="V65" s="43">
        <f t="shared" si="40"/>
        <v>0</v>
      </c>
      <c r="W65" s="44">
        <f t="shared" si="41"/>
        <v>0</v>
      </c>
      <c r="X65" s="45">
        <f t="shared" si="42"/>
        <v>0</v>
      </c>
      <c r="Y65" s="46" t="s">
        <v>83</v>
      </c>
      <c r="Z65" s="39">
        <v>1.34</v>
      </c>
      <c r="AA65" s="47">
        <f t="shared" si="43"/>
        <v>0</v>
      </c>
      <c r="AB65" s="39">
        <v>0.66</v>
      </c>
      <c r="AC65" s="47">
        <f t="shared" si="44"/>
        <v>0</v>
      </c>
      <c r="AD65" s="39">
        <v>1</v>
      </c>
      <c r="AE65" s="47">
        <f t="shared" si="45"/>
        <v>0</v>
      </c>
      <c r="AF65" s="62"/>
      <c r="AG65" s="49">
        <f t="shared" si="33"/>
        <v>0</v>
      </c>
      <c r="AH65" s="50">
        <f t="shared" si="34"/>
        <v>0</v>
      </c>
      <c r="AI65" s="62">
        <f t="shared" si="35"/>
        <v>0</v>
      </c>
      <c r="AJ65" s="49">
        <f t="shared" si="18"/>
        <v>0</v>
      </c>
      <c r="AK65" s="50">
        <f t="shared" si="19"/>
        <v>0</v>
      </c>
      <c r="AL65" s="48">
        <f t="shared" si="36"/>
        <v>0</v>
      </c>
      <c r="AM65" s="49">
        <f t="shared" si="20"/>
        <v>0</v>
      </c>
      <c r="AN65" s="50">
        <f t="shared" si="21"/>
        <v>0</v>
      </c>
      <c r="AO65" s="62"/>
      <c r="AP65" s="49">
        <f t="shared" si="22"/>
        <v>0</v>
      </c>
      <c r="AQ65" s="50">
        <f t="shared" si="23"/>
        <v>0</v>
      </c>
      <c r="AR65" s="62"/>
      <c r="AS65" s="49">
        <f t="shared" si="24"/>
        <v>0</v>
      </c>
      <c r="AT65" s="50">
        <f t="shared" si="25"/>
        <v>0</v>
      </c>
      <c r="AU65" s="48">
        <f t="shared" si="37"/>
        <v>0</v>
      </c>
      <c r="AV65" s="49">
        <f t="shared" si="26"/>
        <v>0</v>
      </c>
      <c r="AW65" s="50">
        <f t="shared" si="27"/>
        <v>0</v>
      </c>
      <c r="AX65" s="62"/>
      <c r="AY65" s="49">
        <f t="shared" si="28"/>
        <v>0</v>
      </c>
      <c r="AZ65" s="50">
        <f t="shared" si="29"/>
        <v>0</v>
      </c>
      <c r="BA65" s="51">
        <f t="shared" si="46"/>
        <v>0</v>
      </c>
    </row>
    <row r="66" spans="1:53" hidden="1">
      <c r="A66" s="32"/>
      <c r="B66" s="61"/>
      <c r="C66" s="33"/>
      <c r="D66" s="34"/>
      <c r="E66" s="35"/>
      <c r="F66" s="36"/>
      <c r="G66" s="73"/>
      <c r="H66" s="72"/>
      <c r="I66" s="74">
        <f>IF(H66=Tablas!$B$5,Tablas!$C$5,VLOOKUP(H66,Tablas!$B$5:$D$40,2,FALSE))</f>
        <v>1</v>
      </c>
      <c r="J66" s="71">
        <f>IF(I66=0,"",VLOOKUP(I66,Tablas!$C$5:$D$40,2,FALSE))</f>
        <v>0</v>
      </c>
      <c r="K66" s="37" t="str">
        <f t="shared" si="38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7"/>
        <v>0</v>
      </c>
      <c r="S66" s="39">
        <v>1</v>
      </c>
      <c r="T66" s="41">
        <f t="shared" si="8"/>
        <v>0</v>
      </c>
      <c r="U66" s="42">
        <f t="shared" si="39"/>
        <v>0</v>
      </c>
      <c r="V66" s="43">
        <f t="shared" si="40"/>
        <v>0</v>
      </c>
      <c r="W66" s="44">
        <f t="shared" si="41"/>
        <v>0</v>
      </c>
      <c r="X66" s="45">
        <f t="shared" si="42"/>
        <v>0</v>
      </c>
      <c r="Y66" s="46" t="s">
        <v>83</v>
      </c>
      <c r="Z66" s="39">
        <v>1.34</v>
      </c>
      <c r="AA66" s="47">
        <f t="shared" si="43"/>
        <v>0</v>
      </c>
      <c r="AB66" s="39">
        <v>0.66</v>
      </c>
      <c r="AC66" s="47">
        <f t="shared" si="44"/>
        <v>0</v>
      </c>
      <c r="AD66" s="39">
        <v>1</v>
      </c>
      <c r="AE66" s="47">
        <f t="shared" si="45"/>
        <v>0</v>
      </c>
      <c r="AF66" s="62"/>
      <c r="AG66" s="49">
        <f t="shared" si="33"/>
        <v>0</v>
      </c>
      <c r="AH66" s="50">
        <f t="shared" si="34"/>
        <v>0</v>
      </c>
      <c r="AI66" s="62">
        <f t="shared" si="35"/>
        <v>0</v>
      </c>
      <c r="AJ66" s="49">
        <f t="shared" si="18"/>
        <v>0</v>
      </c>
      <c r="AK66" s="50">
        <f t="shared" si="19"/>
        <v>0</v>
      </c>
      <c r="AL66" s="48">
        <f t="shared" si="36"/>
        <v>0</v>
      </c>
      <c r="AM66" s="49">
        <f t="shared" si="20"/>
        <v>0</v>
      </c>
      <c r="AN66" s="50">
        <f t="shared" si="21"/>
        <v>0</v>
      </c>
      <c r="AO66" s="62"/>
      <c r="AP66" s="49">
        <f t="shared" si="22"/>
        <v>0</v>
      </c>
      <c r="AQ66" s="50">
        <f t="shared" si="23"/>
        <v>0</v>
      </c>
      <c r="AR66" s="62"/>
      <c r="AS66" s="49">
        <f t="shared" si="24"/>
        <v>0</v>
      </c>
      <c r="AT66" s="50">
        <f t="shared" si="25"/>
        <v>0</v>
      </c>
      <c r="AU66" s="48">
        <f t="shared" si="37"/>
        <v>0</v>
      </c>
      <c r="AV66" s="49">
        <f t="shared" si="26"/>
        <v>0</v>
      </c>
      <c r="AW66" s="50">
        <f t="shared" si="27"/>
        <v>0</v>
      </c>
      <c r="AX66" s="62"/>
      <c r="AY66" s="49">
        <f t="shared" si="28"/>
        <v>0</v>
      </c>
      <c r="AZ66" s="50">
        <f t="shared" si="29"/>
        <v>0</v>
      </c>
      <c r="BA66" s="51">
        <f t="shared" si="46"/>
        <v>0</v>
      </c>
    </row>
    <row r="67" spans="1:53" hidden="1">
      <c r="A67" s="32"/>
      <c r="B67" s="61"/>
      <c r="C67" s="33"/>
      <c r="D67" s="34"/>
      <c r="E67" s="35"/>
      <c r="F67" s="36"/>
      <c r="G67" s="73"/>
      <c r="H67" s="72"/>
      <c r="I67" s="74">
        <f>IF(H67=Tablas!$B$5,Tablas!$C$5,VLOOKUP(H67,Tablas!$B$5:$D$40,2,FALSE))</f>
        <v>1</v>
      </c>
      <c r="J67" s="71">
        <f>IF(I67=0,"",VLOOKUP(I67,Tablas!$C$5:$D$40,2,FALSE))</f>
        <v>0</v>
      </c>
      <c r="K67" s="37" t="str">
        <f t="shared" si="38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7"/>
        <v>0</v>
      </c>
      <c r="S67" s="39">
        <v>1</v>
      </c>
      <c r="T67" s="41">
        <f t="shared" si="8"/>
        <v>0</v>
      </c>
      <c r="U67" s="42">
        <f t="shared" si="39"/>
        <v>0</v>
      </c>
      <c r="V67" s="43">
        <f t="shared" si="40"/>
        <v>0</v>
      </c>
      <c r="W67" s="44">
        <f t="shared" si="41"/>
        <v>0</v>
      </c>
      <c r="X67" s="45">
        <f t="shared" si="42"/>
        <v>0</v>
      </c>
      <c r="Y67" s="46" t="s">
        <v>83</v>
      </c>
      <c r="Z67" s="39">
        <v>1.34</v>
      </c>
      <c r="AA67" s="47">
        <f t="shared" si="43"/>
        <v>0</v>
      </c>
      <c r="AB67" s="39">
        <v>0.66</v>
      </c>
      <c r="AC67" s="47">
        <f t="shared" si="44"/>
        <v>0</v>
      </c>
      <c r="AD67" s="39">
        <v>1</v>
      </c>
      <c r="AE67" s="47">
        <f t="shared" si="45"/>
        <v>0</v>
      </c>
      <c r="AF67" s="62"/>
      <c r="AG67" s="49">
        <f t="shared" si="33"/>
        <v>0</v>
      </c>
      <c r="AH67" s="50">
        <f t="shared" si="34"/>
        <v>0</v>
      </c>
      <c r="AI67" s="62">
        <f t="shared" si="35"/>
        <v>0</v>
      </c>
      <c r="AJ67" s="49">
        <f t="shared" si="18"/>
        <v>0</v>
      </c>
      <c r="AK67" s="50">
        <f t="shared" si="19"/>
        <v>0</v>
      </c>
      <c r="AL67" s="48">
        <f t="shared" si="36"/>
        <v>0</v>
      </c>
      <c r="AM67" s="49">
        <f t="shared" si="20"/>
        <v>0</v>
      </c>
      <c r="AN67" s="50">
        <f t="shared" si="21"/>
        <v>0</v>
      </c>
      <c r="AO67" s="62"/>
      <c r="AP67" s="49">
        <f t="shared" si="22"/>
        <v>0</v>
      </c>
      <c r="AQ67" s="50">
        <f t="shared" si="23"/>
        <v>0</v>
      </c>
      <c r="AR67" s="62"/>
      <c r="AS67" s="49">
        <f t="shared" si="24"/>
        <v>0</v>
      </c>
      <c r="AT67" s="50">
        <f t="shared" si="25"/>
        <v>0</v>
      </c>
      <c r="AU67" s="48">
        <f t="shared" si="37"/>
        <v>0</v>
      </c>
      <c r="AV67" s="49">
        <f t="shared" si="26"/>
        <v>0</v>
      </c>
      <c r="AW67" s="50">
        <f t="shared" si="27"/>
        <v>0</v>
      </c>
      <c r="AX67" s="62"/>
      <c r="AY67" s="49">
        <f t="shared" si="28"/>
        <v>0</v>
      </c>
      <c r="AZ67" s="50">
        <f t="shared" si="29"/>
        <v>0</v>
      </c>
      <c r="BA67" s="51">
        <f t="shared" si="46"/>
        <v>0</v>
      </c>
    </row>
    <row r="68" spans="1:53" hidden="1">
      <c r="A68" s="32"/>
      <c r="B68" s="61"/>
      <c r="C68" s="33"/>
      <c r="D68" s="34"/>
      <c r="E68" s="35"/>
      <c r="F68" s="36"/>
      <c r="G68" s="73"/>
      <c r="H68" s="72"/>
      <c r="I68" s="74">
        <f>IF(H68=Tablas!$B$5,Tablas!$C$5,VLOOKUP(H68,Tablas!$B$5:$D$40,2,FALSE))</f>
        <v>1</v>
      </c>
      <c r="J68" s="71">
        <f>IF(I68=0,"",VLOOKUP(I68,Tablas!$C$5:$D$40,2,FALSE))</f>
        <v>0</v>
      </c>
      <c r="K68" s="37" t="str">
        <f t="shared" si="38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7"/>
        <v>0</v>
      </c>
      <c r="S68" s="39">
        <v>1</v>
      </c>
      <c r="T68" s="41">
        <f t="shared" si="8"/>
        <v>0</v>
      </c>
      <c r="U68" s="42">
        <f t="shared" si="39"/>
        <v>0</v>
      </c>
      <c r="V68" s="43">
        <f t="shared" si="40"/>
        <v>0</v>
      </c>
      <c r="W68" s="44">
        <f t="shared" si="41"/>
        <v>0</v>
      </c>
      <c r="X68" s="45">
        <f t="shared" si="42"/>
        <v>0</v>
      </c>
      <c r="Y68" s="46" t="s">
        <v>83</v>
      </c>
      <c r="Z68" s="39">
        <v>1.34</v>
      </c>
      <c r="AA68" s="47">
        <f t="shared" si="43"/>
        <v>0</v>
      </c>
      <c r="AB68" s="39">
        <v>0.66</v>
      </c>
      <c r="AC68" s="47">
        <f t="shared" si="44"/>
        <v>0</v>
      </c>
      <c r="AD68" s="39">
        <v>1</v>
      </c>
      <c r="AE68" s="47">
        <f t="shared" si="45"/>
        <v>0</v>
      </c>
      <c r="AF68" s="62"/>
      <c r="AG68" s="49">
        <f t="shared" si="33"/>
        <v>0</v>
      </c>
      <c r="AH68" s="50">
        <f t="shared" si="34"/>
        <v>0</v>
      </c>
      <c r="AI68" s="62">
        <f t="shared" si="35"/>
        <v>0</v>
      </c>
      <c r="AJ68" s="49">
        <f t="shared" si="18"/>
        <v>0</v>
      </c>
      <c r="AK68" s="50">
        <f t="shared" si="19"/>
        <v>0</v>
      </c>
      <c r="AL68" s="48">
        <f t="shared" si="36"/>
        <v>0</v>
      </c>
      <c r="AM68" s="49">
        <f t="shared" si="20"/>
        <v>0</v>
      </c>
      <c r="AN68" s="50">
        <f t="shared" si="21"/>
        <v>0</v>
      </c>
      <c r="AO68" s="62"/>
      <c r="AP68" s="49">
        <f t="shared" si="22"/>
        <v>0</v>
      </c>
      <c r="AQ68" s="50">
        <f t="shared" si="23"/>
        <v>0</v>
      </c>
      <c r="AR68" s="62"/>
      <c r="AS68" s="49">
        <f t="shared" si="24"/>
        <v>0</v>
      </c>
      <c r="AT68" s="50">
        <f t="shared" si="25"/>
        <v>0</v>
      </c>
      <c r="AU68" s="48">
        <f t="shared" si="37"/>
        <v>0</v>
      </c>
      <c r="AV68" s="49">
        <f t="shared" si="26"/>
        <v>0</v>
      </c>
      <c r="AW68" s="50">
        <f t="shared" si="27"/>
        <v>0</v>
      </c>
      <c r="AX68" s="62"/>
      <c r="AY68" s="49">
        <f t="shared" si="28"/>
        <v>0</v>
      </c>
      <c r="AZ68" s="50">
        <f t="shared" si="29"/>
        <v>0</v>
      </c>
      <c r="BA68" s="51">
        <f t="shared" si="46"/>
        <v>0</v>
      </c>
    </row>
    <row r="69" spans="1:53" hidden="1">
      <c r="A69" s="32"/>
      <c r="B69" s="61"/>
      <c r="C69" s="33"/>
      <c r="D69" s="34"/>
      <c r="E69" s="35"/>
      <c r="F69" s="36"/>
      <c r="G69" s="73"/>
      <c r="H69" s="72"/>
      <c r="I69" s="74">
        <f>IF(H69=Tablas!$B$5,Tablas!$C$5,VLOOKUP(H69,Tablas!$B$5:$D$40,2,FALSE))</f>
        <v>1</v>
      </c>
      <c r="J69" s="71">
        <f>IF(I69=0,"",VLOOKUP(I69,Tablas!$C$5:$D$40,2,FALSE))</f>
        <v>0</v>
      </c>
      <c r="K69" s="37" t="str">
        <f t="shared" si="38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7"/>
        <v>0</v>
      </c>
      <c r="S69" s="39">
        <v>1</v>
      </c>
      <c r="T69" s="41">
        <f t="shared" si="8"/>
        <v>0</v>
      </c>
      <c r="U69" s="42">
        <f t="shared" si="39"/>
        <v>0</v>
      </c>
      <c r="V69" s="43">
        <f t="shared" si="40"/>
        <v>0</v>
      </c>
      <c r="W69" s="44">
        <f t="shared" si="41"/>
        <v>0</v>
      </c>
      <c r="X69" s="45">
        <f t="shared" si="42"/>
        <v>0</v>
      </c>
      <c r="Y69" s="46" t="s">
        <v>0</v>
      </c>
      <c r="Z69" s="39">
        <v>1</v>
      </c>
      <c r="AA69" s="47">
        <f t="shared" si="43"/>
        <v>0</v>
      </c>
      <c r="AB69" s="39">
        <v>1</v>
      </c>
      <c r="AC69" s="47">
        <f t="shared" si="44"/>
        <v>0</v>
      </c>
      <c r="AD69" s="39">
        <v>1</v>
      </c>
      <c r="AE69" s="47">
        <f t="shared" si="45"/>
        <v>0</v>
      </c>
      <c r="AF69" s="62"/>
      <c r="AG69" s="49">
        <f t="shared" si="33"/>
        <v>0</v>
      </c>
      <c r="AH69" s="50">
        <f t="shared" si="34"/>
        <v>0</v>
      </c>
      <c r="AI69" s="62">
        <f t="shared" si="35"/>
        <v>0</v>
      </c>
      <c r="AJ69" s="49">
        <f t="shared" si="18"/>
        <v>0</v>
      </c>
      <c r="AK69" s="50">
        <f t="shared" si="19"/>
        <v>0</v>
      </c>
      <c r="AL69" s="48">
        <f t="shared" si="36"/>
        <v>0</v>
      </c>
      <c r="AM69" s="49">
        <f t="shared" si="20"/>
        <v>0</v>
      </c>
      <c r="AN69" s="50">
        <f t="shared" si="21"/>
        <v>0</v>
      </c>
      <c r="AO69" s="62"/>
      <c r="AP69" s="49">
        <f t="shared" si="22"/>
        <v>0</v>
      </c>
      <c r="AQ69" s="50">
        <f t="shared" si="23"/>
        <v>0</v>
      </c>
      <c r="AR69" s="62"/>
      <c r="AS69" s="49">
        <f t="shared" si="24"/>
        <v>0</v>
      </c>
      <c r="AT69" s="50">
        <f t="shared" si="25"/>
        <v>0</v>
      </c>
      <c r="AU69" s="48">
        <f t="shared" si="37"/>
        <v>0</v>
      </c>
      <c r="AV69" s="49">
        <f t="shared" si="26"/>
        <v>0</v>
      </c>
      <c r="AW69" s="50">
        <f t="shared" si="27"/>
        <v>0</v>
      </c>
      <c r="AX69" s="62"/>
      <c r="AY69" s="49">
        <f t="shared" si="28"/>
        <v>0</v>
      </c>
      <c r="AZ69" s="50">
        <f t="shared" si="29"/>
        <v>0</v>
      </c>
      <c r="BA69" s="51">
        <f t="shared" si="46"/>
        <v>0</v>
      </c>
    </row>
    <row r="70" spans="1:53" hidden="1">
      <c r="A70" s="32"/>
      <c r="B70" s="61"/>
      <c r="C70" s="33"/>
      <c r="D70" s="34"/>
      <c r="E70" s="35"/>
      <c r="F70" s="36"/>
      <c r="G70" s="73"/>
      <c r="H70" s="72"/>
      <c r="I70" s="74">
        <f>IF(H70=Tablas!$B$5,Tablas!$C$5,VLOOKUP(H70,Tablas!$B$5:$D$40,2,FALSE))</f>
        <v>1</v>
      </c>
      <c r="J70" s="71">
        <f>IF(I70=0,"",VLOOKUP(I70,Tablas!$C$5:$D$40,2,FALSE))</f>
        <v>0</v>
      </c>
      <c r="K70" s="37" t="str">
        <f t="shared" si="38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39"/>
        <v>0</v>
      </c>
      <c r="V70" s="43">
        <f t="shared" si="40"/>
        <v>0</v>
      </c>
      <c r="W70" s="44">
        <f t="shared" si="41"/>
        <v>0</v>
      </c>
      <c r="X70" s="45">
        <f t="shared" si="42"/>
        <v>0</v>
      </c>
      <c r="Y70" s="46" t="s">
        <v>0</v>
      </c>
      <c r="Z70" s="39">
        <v>1</v>
      </c>
      <c r="AA70" s="47">
        <f t="shared" si="43"/>
        <v>0</v>
      </c>
      <c r="AB70" s="39">
        <v>1</v>
      </c>
      <c r="AC70" s="47">
        <f t="shared" si="44"/>
        <v>0</v>
      </c>
      <c r="AD70" s="39">
        <v>1</v>
      </c>
      <c r="AE70" s="47">
        <f t="shared" si="45"/>
        <v>0</v>
      </c>
      <c r="AF70" s="62"/>
      <c r="AG70" s="49">
        <f t="shared" si="33"/>
        <v>0</v>
      </c>
      <c r="AH70" s="50">
        <f t="shared" si="34"/>
        <v>0</v>
      </c>
      <c r="AI70" s="62">
        <f t="shared" si="35"/>
        <v>0</v>
      </c>
      <c r="AJ70" s="49">
        <f t="shared" si="18"/>
        <v>0</v>
      </c>
      <c r="AK70" s="50">
        <f t="shared" si="19"/>
        <v>0</v>
      </c>
      <c r="AL70" s="48">
        <f t="shared" si="36"/>
        <v>0</v>
      </c>
      <c r="AM70" s="49">
        <f t="shared" si="20"/>
        <v>0</v>
      </c>
      <c r="AN70" s="50">
        <f t="shared" si="21"/>
        <v>0</v>
      </c>
      <c r="AO70" s="62"/>
      <c r="AP70" s="49">
        <f t="shared" si="22"/>
        <v>0</v>
      </c>
      <c r="AQ70" s="50">
        <f t="shared" si="23"/>
        <v>0</v>
      </c>
      <c r="AR70" s="62"/>
      <c r="AS70" s="49">
        <f t="shared" si="24"/>
        <v>0</v>
      </c>
      <c r="AT70" s="50">
        <f t="shared" si="25"/>
        <v>0</v>
      </c>
      <c r="AU70" s="48">
        <f t="shared" si="37"/>
        <v>0</v>
      </c>
      <c r="AV70" s="49">
        <f t="shared" si="26"/>
        <v>0</v>
      </c>
      <c r="AW70" s="50">
        <f t="shared" si="27"/>
        <v>0</v>
      </c>
      <c r="AX70" s="62"/>
      <c r="AY70" s="49">
        <f t="shared" si="28"/>
        <v>0</v>
      </c>
      <c r="AZ70" s="50">
        <f t="shared" si="29"/>
        <v>0</v>
      </c>
      <c r="BA70" s="51">
        <f t="shared" si="46"/>
        <v>0</v>
      </c>
    </row>
    <row r="71" spans="1:53" hidden="1">
      <c r="A71" s="32"/>
      <c r="B71" s="61"/>
      <c r="C71" s="33"/>
      <c r="D71" s="34"/>
      <c r="E71" s="35"/>
      <c r="F71" s="36"/>
      <c r="G71" s="73"/>
      <c r="H71" s="72"/>
      <c r="I71" s="74">
        <f>IF(H71=Tablas!$B$5,Tablas!$C$5,VLOOKUP(H71,Tablas!$B$5:$D$40,2,FALSE))</f>
        <v>1</v>
      </c>
      <c r="J71" s="71">
        <f>IF(I71=0,"",VLOOKUP(I71,Tablas!$C$5:$D$40,2,FALSE))</f>
        <v>0</v>
      </c>
      <c r="K71" s="37" t="str">
        <f t="shared" si="38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39"/>
        <v>0</v>
      </c>
      <c r="V71" s="43">
        <f t="shared" si="40"/>
        <v>0</v>
      </c>
      <c r="W71" s="44">
        <f t="shared" si="41"/>
        <v>0</v>
      </c>
      <c r="X71" s="45">
        <f t="shared" si="42"/>
        <v>0</v>
      </c>
      <c r="Y71" s="46" t="s">
        <v>0</v>
      </c>
      <c r="Z71" s="39">
        <v>1</v>
      </c>
      <c r="AA71" s="47">
        <f t="shared" si="43"/>
        <v>0</v>
      </c>
      <c r="AB71" s="39">
        <v>1</v>
      </c>
      <c r="AC71" s="47">
        <f t="shared" si="44"/>
        <v>0</v>
      </c>
      <c r="AD71" s="39">
        <v>1</v>
      </c>
      <c r="AE71" s="47">
        <f t="shared" si="45"/>
        <v>0</v>
      </c>
      <c r="AF71" s="62"/>
      <c r="AG71" s="49">
        <f t="shared" si="33"/>
        <v>0</v>
      </c>
      <c r="AH71" s="50">
        <f t="shared" si="34"/>
        <v>0</v>
      </c>
      <c r="AI71" s="62">
        <f t="shared" si="35"/>
        <v>0</v>
      </c>
      <c r="AJ71" s="49">
        <f t="shared" si="18"/>
        <v>0</v>
      </c>
      <c r="AK71" s="50">
        <f t="shared" si="19"/>
        <v>0</v>
      </c>
      <c r="AL71" s="48">
        <f t="shared" si="36"/>
        <v>0</v>
      </c>
      <c r="AM71" s="49">
        <f t="shared" si="20"/>
        <v>0</v>
      </c>
      <c r="AN71" s="50">
        <f t="shared" si="21"/>
        <v>0</v>
      </c>
      <c r="AO71" s="62"/>
      <c r="AP71" s="49">
        <f t="shared" si="22"/>
        <v>0</v>
      </c>
      <c r="AQ71" s="50">
        <f t="shared" si="23"/>
        <v>0</v>
      </c>
      <c r="AR71" s="62"/>
      <c r="AS71" s="49">
        <f t="shared" si="24"/>
        <v>0</v>
      </c>
      <c r="AT71" s="50">
        <f t="shared" si="25"/>
        <v>0</v>
      </c>
      <c r="AU71" s="48">
        <f t="shared" si="37"/>
        <v>0</v>
      </c>
      <c r="AV71" s="49">
        <f t="shared" si="26"/>
        <v>0</v>
      </c>
      <c r="AW71" s="50">
        <f t="shared" si="27"/>
        <v>0</v>
      </c>
      <c r="AX71" s="62"/>
      <c r="AY71" s="49">
        <f t="shared" si="28"/>
        <v>0</v>
      </c>
      <c r="AZ71" s="50">
        <f t="shared" si="29"/>
        <v>0</v>
      </c>
      <c r="BA71" s="51">
        <f t="shared" si="46"/>
        <v>0</v>
      </c>
    </row>
    <row r="72" spans="1:53" hidden="1">
      <c r="A72" s="32"/>
      <c r="B72" s="61"/>
      <c r="C72" s="33"/>
      <c r="D72" s="34"/>
      <c r="E72" s="35"/>
      <c r="F72" s="36"/>
      <c r="G72" s="73"/>
      <c r="H72" s="72"/>
      <c r="I72" s="74">
        <f>IF(H72=Tablas!$B$5,Tablas!$C$5,VLOOKUP(H72,Tablas!$B$5:$D$40,2,FALSE))</f>
        <v>1</v>
      </c>
      <c r="J72" s="71">
        <f>IF(I72=0,"",VLOOKUP(I72,Tablas!$C$5:$D$40,2,FALSE))</f>
        <v>0</v>
      </c>
      <c r="K72" s="37" t="str">
        <f t="shared" si="38"/>
        <v>0</v>
      </c>
      <c r="L72" s="38">
        <f t="shared" ref="L72:L100" si="47">IF($X72=3,$K72,0)+IF($X72=4,$K72,0)+IF($X72=5,$K72,0)+IF($X72=6,$K72,0)+IF($X72=7,$K72,0)+IF($X72=10,$K72*2,0)+IF($X72=12,$K72*2,0)+IF($X72=14,$K72*2,0)+IF($X72=21,$K72*3,0)+IF($X72&lt;=1,$K72*$J72/21.75,0)+IF($X72=15,$K72*3,0)+IF($X72=42,$K72*6,0)+IF($X72=28,$K72*4,0)</f>
        <v>0</v>
      </c>
      <c r="M72" s="38">
        <f t="shared" ref="M72:M100" si="48">IF($X72=2,$K72,0)+IF($X72=4,$K72,0)+IF($X72=5,$K72,0)+IF($X72=6,$K72,0)+IF($X72=7,$K72,0)+IF($X72=10,$K72*2,0)+IF($X72=12,$K72*2,0)+IF($X72=14,$K72*2,0)+IF($X72=15,$K72*3,0)+IF($X72=21,$K72*3,0)+IF($X72&lt;=1,$K72*$J72/21.75,0)+IF($X72=42,$K72*6,0)+IF($X72=28,$K72*4,0)</f>
        <v>0</v>
      </c>
      <c r="N72" s="38">
        <f t="shared" ref="N72:N100" si="49">IF($X72=3,$K72,0)+IF($X72=4,$K72,0)+IF($X72=5,$K72,0)+IF($X72=6,$K72,0)+IF($X72=7,$K72,0)+IF($X72=10,$K72*2,0)+IF($X72=12,$K72*2,0)+IF($X72=14,$K72*2,0)+IF($X72=21,$K72*3,0)+IF($X72&lt;=1,$K72*$J72/21.75,0)+IF($X72=15,$K72*3,0)+IF($X72=42,$K72*6,0)+IF($X72=28,$K72*4,0)</f>
        <v>0</v>
      </c>
      <c r="O72" s="38">
        <f t="shared" ref="O72:O100" si="50">IF($X72=2,$K72,0)+IF($X72=4,$K72,0)+IF($X72=5,$K72,0)+IF($X72=6,$K72,0)+IF($X72=7,$K72,0)+IF($X72=10,$K72*2,0)+IF($X72=12,$K72*2,0)+IF($X72=14,$K72*2,0)+IF($X72=15,$K72*3,0)+IF($X72=21,$K72*3,0)+IF($X72&lt;=1,$K72*$J72/21.75,0)+IF($X72=42,$K72*6,0)+IF($X72=28,$K72*4,0)</f>
        <v>0</v>
      </c>
      <c r="P72" s="38">
        <f t="shared" ref="P72:P100" si="51">IF($X72=3,$K72,0)+IF($X72=4,$K72,0)+IF($X72=5,$K72,0)+IF($X72=6,$K72,0)+IF($X72=7,$K72,0)+IF($X72=10,$K72*2,0)+IF($X72=12,$K72*2,0)+IF($X72=14,$K72*2,0)+IF($X72=21,$K72*3,0)+IF($X72&lt;=1,$K72*$J72/21.75,0)+IF($X72=15,$K72*3,0)+IF($X72=42,$K72*6,0)+IF($X72=28,$K72*4,0)</f>
        <v>0</v>
      </c>
      <c r="Q72" s="39">
        <v>1</v>
      </c>
      <c r="R72" s="40">
        <f t="shared" ref="R72:R100" si="52">(IF($X72=6,$K72,)+IF($X72=7,$K72,)+IF($X72=12,$K72*2,)+IF($X72=18,$K72*3,)+IF($X72=28,$K72*4,0)+IF($X72=21,$K72*3,)+IF($X72=42,$K72*6,0)+IF($X72=14,$K72*2,))*Q72</f>
        <v>0</v>
      </c>
      <c r="S72" s="39">
        <v>1</v>
      </c>
      <c r="T72" s="41">
        <f t="shared" ref="T72:T100" si="53">(IF($X72=7,$K72,)+IF($X72=21,$K72*3,)+IF($X72=42,$K72*6,0)+IF($X72=28,$K72*4,0)+IF($X72=14,$K72*2,))*S72</f>
        <v>0</v>
      </c>
      <c r="U72" s="42">
        <f t="shared" si="39"/>
        <v>0</v>
      </c>
      <c r="V72" s="43">
        <f t="shared" si="40"/>
        <v>0</v>
      </c>
      <c r="W72" s="44">
        <f t="shared" si="41"/>
        <v>0</v>
      </c>
      <c r="X72" s="45">
        <f t="shared" si="42"/>
        <v>0</v>
      </c>
      <c r="Y72" s="46" t="s">
        <v>0</v>
      </c>
      <c r="Z72" s="39">
        <v>1</v>
      </c>
      <c r="AA72" s="47">
        <f t="shared" si="43"/>
        <v>0</v>
      </c>
      <c r="AB72" s="39">
        <v>1</v>
      </c>
      <c r="AC72" s="47">
        <f t="shared" si="44"/>
        <v>0</v>
      </c>
      <c r="AD72" s="39">
        <v>1</v>
      </c>
      <c r="AE72" s="47">
        <f t="shared" si="45"/>
        <v>0</v>
      </c>
      <c r="AF72" s="62"/>
      <c r="AG72" s="49">
        <f t="shared" si="33"/>
        <v>0</v>
      </c>
      <c r="AH72" s="50">
        <f t="shared" si="34"/>
        <v>0</v>
      </c>
      <c r="AI72" s="62">
        <f t="shared" si="35"/>
        <v>0</v>
      </c>
      <c r="AJ72" s="49">
        <f t="shared" si="18"/>
        <v>0</v>
      </c>
      <c r="AK72" s="50">
        <f t="shared" si="19"/>
        <v>0</v>
      </c>
      <c r="AL72" s="48">
        <f t="shared" si="36"/>
        <v>0</v>
      </c>
      <c r="AM72" s="49">
        <f t="shared" si="20"/>
        <v>0</v>
      </c>
      <c r="AN72" s="50">
        <f t="shared" si="21"/>
        <v>0</v>
      </c>
      <c r="AO72" s="62"/>
      <c r="AP72" s="49">
        <f t="shared" si="22"/>
        <v>0</v>
      </c>
      <c r="AQ72" s="50">
        <f t="shared" si="23"/>
        <v>0</v>
      </c>
      <c r="AR72" s="62"/>
      <c r="AS72" s="49">
        <f t="shared" si="24"/>
        <v>0</v>
      </c>
      <c r="AT72" s="50">
        <f t="shared" si="25"/>
        <v>0</v>
      </c>
      <c r="AU72" s="48">
        <f t="shared" si="37"/>
        <v>0</v>
      </c>
      <c r="AV72" s="49">
        <f t="shared" si="26"/>
        <v>0</v>
      </c>
      <c r="AW72" s="50">
        <f t="shared" si="27"/>
        <v>0</v>
      </c>
      <c r="AX72" s="62"/>
      <c r="AY72" s="49">
        <f t="shared" si="28"/>
        <v>0</v>
      </c>
      <c r="AZ72" s="50">
        <f t="shared" si="29"/>
        <v>0</v>
      </c>
      <c r="BA72" s="51">
        <f t="shared" si="46"/>
        <v>0</v>
      </c>
    </row>
    <row r="73" spans="1:53" hidden="1">
      <c r="A73" s="32"/>
      <c r="B73" s="61"/>
      <c r="C73" s="33"/>
      <c r="D73" s="34"/>
      <c r="E73" s="35"/>
      <c r="F73" s="36"/>
      <c r="G73" s="73"/>
      <c r="H73" s="72"/>
      <c r="I73" s="74">
        <f>IF(H73=Tablas!$B$5,Tablas!$C$5,VLOOKUP(H73,Tablas!$B$5:$D$40,2,FALSE))</f>
        <v>1</v>
      </c>
      <c r="J73" s="71">
        <f>IF(I73=0,"",VLOOKUP(I73,Tablas!$C$5:$D$40,2,FALSE))</f>
        <v>0</v>
      </c>
      <c r="K73" s="37" t="str">
        <f t="shared" si="38"/>
        <v>0</v>
      </c>
      <c r="L73" s="38">
        <f t="shared" si="47"/>
        <v>0</v>
      </c>
      <c r="M73" s="38">
        <f t="shared" si="48"/>
        <v>0</v>
      </c>
      <c r="N73" s="38">
        <f t="shared" si="49"/>
        <v>0</v>
      </c>
      <c r="O73" s="38">
        <f t="shared" si="50"/>
        <v>0</v>
      </c>
      <c r="P73" s="38">
        <f t="shared" si="51"/>
        <v>0</v>
      </c>
      <c r="Q73" s="39">
        <v>1</v>
      </c>
      <c r="R73" s="40">
        <f t="shared" si="52"/>
        <v>0</v>
      </c>
      <c r="S73" s="39">
        <v>1</v>
      </c>
      <c r="T73" s="41">
        <f t="shared" si="53"/>
        <v>0</v>
      </c>
      <c r="U73" s="42">
        <f t="shared" si="39"/>
        <v>0</v>
      </c>
      <c r="V73" s="43">
        <f t="shared" si="40"/>
        <v>0</v>
      </c>
      <c r="W73" s="44">
        <f t="shared" si="41"/>
        <v>0</v>
      </c>
      <c r="X73" s="45">
        <f t="shared" si="42"/>
        <v>0</v>
      </c>
      <c r="Y73" s="46" t="s">
        <v>0</v>
      </c>
      <c r="Z73" s="39">
        <v>1</v>
      </c>
      <c r="AA73" s="47">
        <f t="shared" si="43"/>
        <v>0</v>
      </c>
      <c r="AB73" s="39">
        <v>1</v>
      </c>
      <c r="AC73" s="47">
        <f t="shared" si="44"/>
        <v>0</v>
      </c>
      <c r="AD73" s="39">
        <v>1</v>
      </c>
      <c r="AE73" s="47">
        <f t="shared" si="45"/>
        <v>0</v>
      </c>
      <c r="AF73" s="62"/>
      <c r="AG73" s="49">
        <f t="shared" ref="AG73:AG100" si="54">IF(AH$4=0,0,(AF73/AH$4))</f>
        <v>0</v>
      </c>
      <c r="AH73" s="50">
        <f t="shared" ref="AH73:AH100" si="55">IF(AH$4=0,0,(AG73*AG$4/12))</f>
        <v>0</v>
      </c>
      <c r="AI73" s="62">
        <f t="shared" ref="AI73:AI100" si="56">+F73*10%</f>
        <v>0</v>
      </c>
      <c r="AJ73" s="49">
        <f t="shared" ref="AJ73:AJ100" si="57">IF(AK$4=0,0,(AI73/AK$4))</f>
        <v>0</v>
      </c>
      <c r="AK73" s="50">
        <f t="shared" ref="AK73:AK100" si="58">IF(AK$4=0,0,(AJ73*AJ$4/12))</f>
        <v>0</v>
      </c>
      <c r="AL73" s="48">
        <f t="shared" ref="AL73:AL100" si="59">+$F73</f>
        <v>0</v>
      </c>
      <c r="AM73" s="49">
        <f t="shared" ref="AM73:AM100" si="60">IF(AN$4=0,0,(AL73/AN$4))</f>
        <v>0</v>
      </c>
      <c r="AN73" s="50">
        <f t="shared" ref="AN73:AN100" si="61">IF(AN$4=0,0,(AM73*AM$4/12))</f>
        <v>0</v>
      </c>
      <c r="AO73" s="62"/>
      <c r="AP73" s="49">
        <f t="shared" ref="AP73:AP100" si="62">IF(AQ$4=0,0,(AO73/AQ$4))</f>
        <v>0</v>
      </c>
      <c r="AQ73" s="50">
        <f t="shared" ref="AQ73:AQ100" si="63">IF(AQ$4=0,0,(AP73*AP$4/12))</f>
        <v>0</v>
      </c>
      <c r="AR73" s="62"/>
      <c r="AS73" s="49">
        <f t="shared" ref="AS73:AS100" si="64">IF(AT$4=0,0,(AR73/AT$4))</f>
        <v>0</v>
      </c>
      <c r="AT73" s="50">
        <f t="shared" ref="AT73:AT100" si="65">IF(AT$4=0,0,(AS73*AS$4/12))</f>
        <v>0</v>
      </c>
      <c r="AU73" s="48">
        <f t="shared" ref="AU73:AU100" si="66">+$F73*0.6</f>
        <v>0</v>
      </c>
      <c r="AV73" s="49">
        <f t="shared" ref="AV73:AV100" si="67">IF(AW$4=0,0,(AU73/AW$4))</f>
        <v>0</v>
      </c>
      <c r="AW73" s="50">
        <f t="shared" ref="AW73:AW100" si="68">IF(AW$4=0,0,(AV73*AV$4/12))</f>
        <v>0</v>
      </c>
      <c r="AX73" s="62"/>
      <c r="AY73" s="49">
        <f t="shared" ref="AY73:AY100" si="69">IF(AZ$4=0,0,(AX73/AZ$4))</f>
        <v>0</v>
      </c>
      <c r="AZ73" s="50">
        <f t="shared" ref="AZ73:AZ100" si="70">IF(AZ$4=0,0,(AY73*AY$4/12))</f>
        <v>0</v>
      </c>
      <c r="BA73" s="51">
        <f t="shared" si="46"/>
        <v>0</v>
      </c>
    </row>
    <row r="74" spans="1:53" hidden="1">
      <c r="A74" s="32"/>
      <c r="B74" s="61"/>
      <c r="C74" s="33"/>
      <c r="D74" s="34"/>
      <c r="E74" s="35"/>
      <c r="F74" s="36"/>
      <c r="G74" s="73"/>
      <c r="H74" s="72"/>
      <c r="I74" s="74">
        <f>IF(H74=Tablas!$B$5,Tablas!$C$5,VLOOKUP(H74,Tablas!$B$5:$D$40,2,FALSE))</f>
        <v>1</v>
      </c>
      <c r="J74" s="71">
        <f>IF(I74=0,"",VLOOKUP(I74,Tablas!$C$5:$D$40,2,FALSE))</f>
        <v>0</v>
      </c>
      <c r="K74" s="37" t="str">
        <f t="shared" si="38"/>
        <v>0</v>
      </c>
      <c r="L74" s="38">
        <f t="shared" si="47"/>
        <v>0</v>
      </c>
      <c r="M74" s="38">
        <f t="shared" si="48"/>
        <v>0</v>
      </c>
      <c r="N74" s="38">
        <f t="shared" si="49"/>
        <v>0</v>
      </c>
      <c r="O74" s="38">
        <f t="shared" si="50"/>
        <v>0</v>
      </c>
      <c r="P74" s="38">
        <f t="shared" si="51"/>
        <v>0</v>
      </c>
      <c r="Q74" s="39">
        <v>1</v>
      </c>
      <c r="R74" s="40">
        <f t="shared" si="52"/>
        <v>0</v>
      </c>
      <c r="S74" s="39">
        <v>1</v>
      </c>
      <c r="T74" s="41">
        <f t="shared" si="53"/>
        <v>0</v>
      </c>
      <c r="U74" s="42">
        <f t="shared" si="39"/>
        <v>0</v>
      </c>
      <c r="V74" s="43">
        <f t="shared" si="40"/>
        <v>0</v>
      </c>
      <c r="W74" s="44">
        <f t="shared" si="41"/>
        <v>0</v>
      </c>
      <c r="X74" s="45">
        <f t="shared" si="42"/>
        <v>0</v>
      </c>
      <c r="Y74" s="46" t="s">
        <v>0</v>
      </c>
      <c r="Z74" s="39">
        <v>1</v>
      </c>
      <c r="AA74" s="47">
        <f t="shared" si="43"/>
        <v>0</v>
      </c>
      <c r="AB74" s="39">
        <v>1</v>
      </c>
      <c r="AC74" s="47">
        <f t="shared" si="44"/>
        <v>0</v>
      </c>
      <c r="AD74" s="39">
        <v>1</v>
      </c>
      <c r="AE74" s="47">
        <f t="shared" si="45"/>
        <v>0</v>
      </c>
      <c r="AF74" s="62"/>
      <c r="AG74" s="49">
        <f t="shared" si="54"/>
        <v>0</v>
      </c>
      <c r="AH74" s="50">
        <f t="shared" si="55"/>
        <v>0</v>
      </c>
      <c r="AI74" s="62">
        <f t="shared" si="56"/>
        <v>0</v>
      </c>
      <c r="AJ74" s="49">
        <f t="shared" si="57"/>
        <v>0</v>
      </c>
      <c r="AK74" s="50">
        <f t="shared" si="58"/>
        <v>0</v>
      </c>
      <c r="AL74" s="48">
        <f t="shared" si="59"/>
        <v>0</v>
      </c>
      <c r="AM74" s="49">
        <f t="shared" si="60"/>
        <v>0</v>
      </c>
      <c r="AN74" s="50">
        <f t="shared" si="61"/>
        <v>0</v>
      </c>
      <c r="AO74" s="62"/>
      <c r="AP74" s="49">
        <f t="shared" si="62"/>
        <v>0</v>
      </c>
      <c r="AQ74" s="50">
        <f t="shared" si="63"/>
        <v>0</v>
      </c>
      <c r="AR74" s="62"/>
      <c r="AS74" s="49">
        <f t="shared" si="64"/>
        <v>0</v>
      </c>
      <c r="AT74" s="50">
        <f t="shared" si="65"/>
        <v>0</v>
      </c>
      <c r="AU74" s="48">
        <f t="shared" si="66"/>
        <v>0</v>
      </c>
      <c r="AV74" s="49">
        <f t="shared" si="67"/>
        <v>0</v>
      </c>
      <c r="AW74" s="50">
        <f t="shared" si="68"/>
        <v>0</v>
      </c>
      <c r="AX74" s="62"/>
      <c r="AY74" s="49">
        <f t="shared" si="69"/>
        <v>0</v>
      </c>
      <c r="AZ74" s="50">
        <f t="shared" si="70"/>
        <v>0</v>
      </c>
      <c r="BA74" s="51">
        <f t="shared" si="46"/>
        <v>0</v>
      </c>
    </row>
    <row r="75" spans="1:53" hidden="1">
      <c r="A75" s="32"/>
      <c r="B75" s="61"/>
      <c r="C75" s="33"/>
      <c r="D75" s="34"/>
      <c r="E75" s="35"/>
      <c r="F75" s="36"/>
      <c r="G75" s="73"/>
      <c r="H75" s="72"/>
      <c r="I75" s="74">
        <f>IF(H75=Tablas!$B$5,Tablas!$C$5,VLOOKUP(H75,Tablas!$B$5:$D$40,2,FALSE))</f>
        <v>1</v>
      </c>
      <c r="J75" s="71">
        <f>IF(I75=0,"",VLOOKUP(I75,Tablas!$C$5:$D$40,2,FALSE))</f>
        <v>0</v>
      </c>
      <c r="K75" s="37" t="str">
        <f t="shared" si="38"/>
        <v>0</v>
      </c>
      <c r="L75" s="38">
        <f t="shared" si="47"/>
        <v>0</v>
      </c>
      <c r="M75" s="38">
        <f t="shared" si="48"/>
        <v>0</v>
      </c>
      <c r="N75" s="38">
        <f t="shared" si="49"/>
        <v>0</v>
      </c>
      <c r="O75" s="38">
        <f t="shared" si="50"/>
        <v>0</v>
      </c>
      <c r="P75" s="38">
        <f t="shared" si="51"/>
        <v>0</v>
      </c>
      <c r="Q75" s="39">
        <v>1</v>
      </c>
      <c r="R75" s="40">
        <f t="shared" si="52"/>
        <v>0</v>
      </c>
      <c r="S75" s="39">
        <v>1</v>
      </c>
      <c r="T75" s="41">
        <f t="shared" si="53"/>
        <v>0</v>
      </c>
      <c r="U75" s="42">
        <f t="shared" si="39"/>
        <v>0</v>
      </c>
      <c r="V75" s="43">
        <f t="shared" si="40"/>
        <v>0</v>
      </c>
      <c r="W75" s="44">
        <f t="shared" si="41"/>
        <v>0</v>
      </c>
      <c r="X75" s="45">
        <f t="shared" si="42"/>
        <v>0</v>
      </c>
      <c r="Y75" s="46" t="s">
        <v>0</v>
      </c>
      <c r="Z75" s="39">
        <v>1</v>
      </c>
      <c r="AA75" s="47">
        <f t="shared" si="43"/>
        <v>0</v>
      </c>
      <c r="AB75" s="39">
        <v>1</v>
      </c>
      <c r="AC75" s="47">
        <f t="shared" si="44"/>
        <v>0</v>
      </c>
      <c r="AD75" s="39">
        <v>1</v>
      </c>
      <c r="AE75" s="47">
        <f t="shared" si="45"/>
        <v>0</v>
      </c>
      <c r="AF75" s="62"/>
      <c r="AG75" s="49">
        <f t="shared" si="54"/>
        <v>0</v>
      </c>
      <c r="AH75" s="50">
        <f t="shared" si="55"/>
        <v>0</v>
      </c>
      <c r="AI75" s="62">
        <f t="shared" si="56"/>
        <v>0</v>
      </c>
      <c r="AJ75" s="49">
        <f t="shared" si="57"/>
        <v>0</v>
      </c>
      <c r="AK75" s="50">
        <f t="shared" si="58"/>
        <v>0</v>
      </c>
      <c r="AL75" s="48">
        <f t="shared" si="59"/>
        <v>0</v>
      </c>
      <c r="AM75" s="49">
        <f t="shared" si="60"/>
        <v>0</v>
      </c>
      <c r="AN75" s="50">
        <f t="shared" si="61"/>
        <v>0</v>
      </c>
      <c r="AO75" s="62"/>
      <c r="AP75" s="49">
        <f t="shared" si="62"/>
        <v>0</v>
      </c>
      <c r="AQ75" s="50">
        <f t="shared" si="63"/>
        <v>0</v>
      </c>
      <c r="AR75" s="62"/>
      <c r="AS75" s="49">
        <f t="shared" si="64"/>
        <v>0</v>
      </c>
      <c r="AT75" s="50">
        <f t="shared" si="65"/>
        <v>0</v>
      </c>
      <c r="AU75" s="48">
        <f t="shared" si="66"/>
        <v>0</v>
      </c>
      <c r="AV75" s="49">
        <f t="shared" si="67"/>
        <v>0</v>
      </c>
      <c r="AW75" s="50">
        <f t="shared" si="68"/>
        <v>0</v>
      </c>
      <c r="AX75" s="62"/>
      <c r="AY75" s="49">
        <f t="shared" si="69"/>
        <v>0</v>
      </c>
      <c r="AZ75" s="50">
        <f t="shared" si="70"/>
        <v>0</v>
      </c>
      <c r="BA75" s="51">
        <f t="shared" si="46"/>
        <v>0</v>
      </c>
    </row>
    <row r="76" spans="1:53" hidden="1">
      <c r="A76" s="32"/>
      <c r="B76" s="61"/>
      <c r="C76" s="33"/>
      <c r="D76" s="34"/>
      <c r="E76" s="35"/>
      <c r="F76" s="36"/>
      <c r="G76" s="73"/>
      <c r="H76" s="72"/>
      <c r="I76" s="74">
        <f>IF(H76=Tablas!$B$5,Tablas!$C$5,VLOOKUP(H76,Tablas!$B$5:$D$40,2,FALSE))</f>
        <v>1</v>
      </c>
      <c r="J76" s="71">
        <f>IF(I76=0,"",VLOOKUP(I76,Tablas!$C$5:$D$40,2,FALSE))</f>
        <v>0</v>
      </c>
      <c r="K76" s="37" t="str">
        <f t="shared" si="38"/>
        <v>0</v>
      </c>
      <c r="L76" s="38">
        <f t="shared" si="47"/>
        <v>0</v>
      </c>
      <c r="M76" s="38">
        <f t="shared" si="48"/>
        <v>0</v>
      </c>
      <c r="N76" s="38">
        <f t="shared" si="49"/>
        <v>0</v>
      </c>
      <c r="O76" s="38">
        <f t="shared" si="50"/>
        <v>0</v>
      </c>
      <c r="P76" s="38">
        <f t="shared" si="51"/>
        <v>0</v>
      </c>
      <c r="Q76" s="39">
        <v>1</v>
      </c>
      <c r="R76" s="40">
        <f t="shared" si="52"/>
        <v>0</v>
      </c>
      <c r="S76" s="39">
        <v>1</v>
      </c>
      <c r="T76" s="41">
        <f t="shared" si="53"/>
        <v>0</v>
      </c>
      <c r="U76" s="42">
        <f t="shared" si="39"/>
        <v>0</v>
      </c>
      <c r="V76" s="43">
        <f t="shared" si="40"/>
        <v>0</v>
      </c>
      <c r="W76" s="44">
        <f t="shared" si="41"/>
        <v>0</v>
      </c>
      <c r="X76" s="45">
        <f t="shared" si="42"/>
        <v>0</v>
      </c>
      <c r="Y76" s="46" t="s">
        <v>0</v>
      </c>
      <c r="Z76" s="39">
        <v>1</v>
      </c>
      <c r="AA76" s="47">
        <f t="shared" si="43"/>
        <v>0</v>
      </c>
      <c r="AB76" s="39">
        <v>1</v>
      </c>
      <c r="AC76" s="47">
        <f t="shared" si="44"/>
        <v>0</v>
      </c>
      <c r="AD76" s="39">
        <v>1</v>
      </c>
      <c r="AE76" s="47">
        <f t="shared" si="45"/>
        <v>0</v>
      </c>
      <c r="AF76" s="62"/>
      <c r="AG76" s="49">
        <f t="shared" si="54"/>
        <v>0</v>
      </c>
      <c r="AH76" s="50">
        <f t="shared" si="55"/>
        <v>0</v>
      </c>
      <c r="AI76" s="62">
        <f t="shared" si="56"/>
        <v>0</v>
      </c>
      <c r="AJ76" s="49">
        <f t="shared" si="57"/>
        <v>0</v>
      </c>
      <c r="AK76" s="50">
        <f t="shared" si="58"/>
        <v>0</v>
      </c>
      <c r="AL76" s="48">
        <f t="shared" si="59"/>
        <v>0</v>
      </c>
      <c r="AM76" s="49">
        <f t="shared" si="60"/>
        <v>0</v>
      </c>
      <c r="AN76" s="50">
        <f t="shared" si="61"/>
        <v>0</v>
      </c>
      <c r="AO76" s="62"/>
      <c r="AP76" s="49">
        <f t="shared" si="62"/>
        <v>0</v>
      </c>
      <c r="AQ76" s="50">
        <f t="shared" si="63"/>
        <v>0</v>
      </c>
      <c r="AR76" s="62"/>
      <c r="AS76" s="49">
        <f t="shared" si="64"/>
        <v>0</v>
      </c>
      <c r="AT76" s="50">
        <f t="shared" si="65"/>
        <v>0</v>
      </c>
      <c r="AU76" s="48">
        <f t="shared" si="66"/>
        <v>0</v>
      </c>
      <c r="AV76" s="49">
        <f t="shared" si="67"/>
        <v>0</v>
      </c>
      <c r="AW76" s="50">
        <f t="shared" si="68"/>
        <v>0</v>
      </c>
      <c r="AX76" s="62"/>
      <c r="AY76" s="49">
        <f t="shared" si="69"/>
        <v>0</v>
      </c>
      <c r="AZ76" s="50">
        <f t="shared" si="70"/>
        <v>0</v>
      </c>
      <c r="BA76" s="51">
        <f t="shared" si="46"/>
        <v>0</v>
      </c>
    </row>
    <row r="77" spans="1:53" hidden="1">
      <c r="A77" s="32"/>
      <c r="B77" s="61"/>
      <c r="C77" s="33"/>
      <c r="D77" s="34"/>
      <c r="E77" s="35"/>
      <c r="F77" s="36"/>
      <c r="G77" s="73"/>
      <c r="H77" s="72"/>
      <c r="I77" s="74">
        <f>IF(H77=Tablas!$B$5,Tablas!$C$5,VLOOKUP(H77,Tablas!$B$5:$D$40,2,FALSE))</f>
        <v>1</v>
      </c>
      <c r="J77" s="71">
        <f>IF(I77=0,"",VLOOKUP(I77,Tablas!$C$5:$D$40,2,FALSE))</f>
        <v>0</v>
      </c>
      <c r="K77" s="37" t="str">
        <f t="shared" si="38"/>
        <v>0</v>
      </c>
      <c r="L77" s="38">
        <f t="shared" si="47"/>
        <v>0</v>
      </c>
      <c r="M77" s="38">
        <f t="shared" si="48"/>
        <v>0</v>
      </c>
      <c r="N77" s="38">
        <f t="shared" si="49"/>
        <v>0</v>
      </c>
      <c r="O77" s="38">
        <f t="shared" si="50"/>
        <v>0</v>
      </c>
      <c r="P77" s="38">
        <f t="shared" si="51"/>
        <v>0</v>
      </c>
      <c r="Q77" s="39">
        <v>1</v>
      </c>
      <c r="R77" s="40">
        <f t="shared" si="52"/>
        <v>0</v>
      </c>
      <c r="S77" s="39">
        <v>1</v>
      </c>
      <c r="T77" s="41">
        <f t="shared" si="53"/>
        <v>0</v>
      </c>
      <c r="U77" s="42">
        <f t="shared" si="39"/>
        <v>0</v>
      </c>
      <c r="V77" s="43">
        <f t="shared" si="40"/>
        <v>0</v>
      </c>
      <c r="W77" s="44">
        <f t="shared" si="41"/>
        <v>0</v>
      </c>
      <c r="X77" s="45">
        <f t="shared" si="42"/>
        <v>0</v>
      </c>
      <c r="Y77" s="46" t="s">
        <v>0</v>
      </c>
      <c r="Z77" s="39">
        <v>1</v>
      </c>
      <c r="AA77" s="47">
        <f t="shared" si="43"/>
        <v>0</v>
      </c>
      <c r="AB77" s="39">
        <v>1</v>
      </c>
      <c r="AC77" s="47">
        <f t="shared" si="44"/>
        <v>0</v>
      </c>
      <c r="AD77" s="39">
        <v>1</v>
      </c>
      <c r="AE77" s="47">
        <f t="shared" si="45"/>
        <v>0</v>
      </c>
      <c r="AF77" s="62"/>
      <c r="AG77" s="49">
        <f t="shared" si="54"/>
        <v>0</v>
      </c>
      <c r="AH77" s="50">
        <f t="shared" si="55"/>
        <v>0</v>
      </c>
      <c r="AI77" s="62">
        <f t="shared" si="56"/>
        <v>0</v>
      </c>
      <c r="AJ77" s="49">
        <f t="shared" si="57"/>
        <v>0</v>
      </c>
      <c r="AK77" s="50">
        <f t="shared" si="58"/>
        <v>0</v>
      </c>
      <c r="AL77" s="48">
        <f t="shared" si="59"/>
        <v>0</v>
      </c>
      <c r="AM77" s="49">
        <f t="shared" si="60"/>
        <v>0</v>
      </c>
      <c r="AN77" s="50">
        <f t="shared" si="61"/>
        <v>0</v>
      </c>
      <c r="AO77" s="62"/>
      <c r="AP77" s="49">
        <f t="shared" si="62"/>
        <v>0</v>
      </c>
      <c r="AQ77" s="50">
        <f t="shared" si="63"/>
        <v>0</v>
      </c>
      <c r="AR77" s="62"/>
      <c r="AS77" s="49">
        <f t="shared" si="64"/>
        <v>0</v>
      </c>
      <c r="AT77" s="50">
        <f t="shared" si="65"/>
        <v>0</v>
      </c>
      <c r="AU77" s="48">
        <f t="shared" si="66"/>
        <v>0</v>
      </c>
      <c r="AV77" s="49">
        <f t="shared" si="67"/>
        <v>0</v>
      </c>
      <c r="AW77" s="50">
        <f t="shared" si="68"/>
        <v>0</v>
      </c>
      <c r="AX77" s="62"/>
      <c r="AY77" s="49">
        <f t="shared" si="69"/>
        <v>0</v>
      </c>
      <c r="AZ77" s="50">
        <f t="shared" si="70"/>
        <v>0</v>
      </c>
      <c r="BA77" s="51">
        <f t="shared" si="46"/>
        <v>0</v>
      </c>
    </row>
    <row r="78" spans="1:53" hidden="1">
      <c r="A78" s="32"/>
      <c r="B78" s="61"/>
      <c r="C78" s="33"/>
      <c r="D78" s="34"/>
      <c r="E78" s="35"/>
      <c r="F78" s="36"/>
      <c r="G78" s="73"/>
      <c r="H78" s="72"/>
      <c r="I78" s="74">
        <f>IF(H78=Tablas!$B$5,Tablas!$C$5,VLOOKUP(H78,Tablas!$B$5:$D$40,2,FALSE))</f>
        <v>1</v>
      </c>
      <c r="J78" s="71">
        <f>IF(I78=0,"",VLOOKUP(I78,Tablas!$C$5:$D$40,2,FALSE))</f>
        <v>0</v>
      </c>
      <c r="K78" s="37" t="str">
        <f t="shared" si="38"/>
        <v>0</v>
      </c>
      <c r="L78" s="38">
        <f t="shared" si="47"/>
        <v>0</v>
      </c>
      <c r="M78" s="38">
        <f t="shared" si="48"/>
        <v>0</v>
      </c>
      <c r="N78" s="38">
        <f t="shared" si="49"/>
        <v>0</v>
      </c>
      <c r="O78" s="38">
        <f t="shared" si="50"/>
        <v>0</v>
      </c>
      <c r="P78" s="38">
        <f t="shared" si="51"/>
        <v>0</v>
      </c>
      <c r="Q78" s="39">
        <v>1</v>
      </c>
      <c r="R78" s="40">
        <f t="shared" si="52"/>
        <v>0</v>
      </c>
      <c r="S78" s="39">
        <v>1</v>
      </c>
      <c r="T78" s="41">
        <f t="shared" si="53"/>
        <v>0</v>
      </c>
      <c r="U78" s="42">
        <f t="shared" si="39"/>
        <v>0</v>
      </c>
      <c r="V78" s="43">
        <f t="shared" si="40"/>
        <v>0</v>
      </c>
      <c r="W78" s="44">
        <f t="shared" si="41"/>
        <v>0</v>
      </c>
      <c r="X78" s="45">
        <f t="shared" si="42"/>
        <v>0</v>
      </c>
      <c r="Y78" s="46" t="s">
        <v>0</v>
      </c>
      <c r="Z78" s="39">
        <v>1</v>
      </c>
      <c r="AA78" s="47">
        <f t="shared" si="43"/>
        <v>0</v>
      </c>
      <c r="AB78" s="39">
        <v>1</v>
      </c>
      <c r="AC78" s="47">
        <f t="shared" si="44"/>
        <v>0</v>
      </c>
      <c r="AD78" s="39">
        <v>1</v>
      </c>
      <c r="AE78" s="47">
        <f t="shared" si="45"/>
        <v>0</v>
      </c>
      <c r="AF78" s="62"/>
      <c r="AG78" s="49">
        <f t="shared" si="54"/>
        <v>0</v>
      </c>
      <c r="AH78" s="50">
        <f t="shared" si="55"/>
        <v>0</v>
      </c>
      <c r="AI78" s="62">
        <f t="shared" si="56"/>
        <v>0</v>
      </c>
      <c r="AJ78" s="49">
        <f t="shared" si="57"/>
        <v>0</v>
      </c>
      <c r="AK78" s="50">
        <f t="shared" si="58"/>
        <v>0</v>
      </c>
      <c r="AL78" s="48">
        <f t="shared" si="59"/>
        <v>0</v>
      </c>
      <c r="AM78" s="49">
        <f t="shared" si="60"/>
        <v>0</v>
      </c>
      <c r="AN78" s="50">
        <f t="shared" si="61"/>
        <v>0</v>
      </c>
      <c r="AO78" s="62"/>
      <c r="AP78" s="49">
        <f t="shared" si="62"/>
        <v>0</v>
      </c>
      <c r="AQ78" s="50">
        <f t="shared" si="63"/>
        <v>0</v>
      </c>
      <c r="AR78" s="62"/>
      <c r="AS78" s="49">
        <f t="shared" si="64"/>
        <v>0</v>
      </c>
      <c r="AT78" s="50">
        <f t="shared" si="65"/>
        <v>0</v>
      </c>
      <c r="AU78" s="48">
        <f t="shared" si="66"/>
        <v>0</v>
      </c>
      <c r="AV78" s="49">
        <f t="shared" si="67"/>
        <v>0</v>
      </c>
      <c r="AW78" s="50">
        <f t="shared" si="68"/>
        <v>0</v>
      </c>
      <c r="AX78" s="62"/>
      <c r="AY78" s="49">
        <f t="shared" si="69"/>
        <v>0</v>
      </c>
      <c r="AZ78" s="50">
        <f t="shared" si="70"/>
        <v>0</v>
      </c>
      <c r="BA78" s="51">
        <f t="shared" si="46"/>
        <v>0</v>
      </c>
    </row>
    <row r="79" spans="1:53" hidden="1">
      <c r="A79" s="32"/>
      <c r="B79" s="61"/>
      <c r="C79" s="33"/>
      <c r="D79" s="34"/>
      <c r="E79" s="35"/>
      <c r="F79" s="36"/>
      <c r="G79" s="73"/>
      <c r="H79" s="72"/>
      <c r="I79" s="74">
        <f>IF(H79=Tablas!$B$5,Tablas!$C$5,VLOOKUP(H79,Tablas!$B$5:$D$40,2,FALSE))</f>
        <v>1</v>
      </c>
      <c r="J79" s="71">
        <f>IF(I79=0,"",VLOOKUP(I79,Tablas!$C$5:$D$40,2,FALSE))</f>
        <v>0</v>
      </c>
      <c r="K79" s="37" t="str">
        <f t="shared" si="38"/>
        <v>0</v>
      </c>
      <c r="L79" s="38">
        <f t="shared" si="47"/>
        <v>0</v>
      </c>
      <c r="M79" s="38">
        <f t="shared" si="48"/>
        <v>0</v>
      </c>
      <c r="N79" s="38">
        <f t="shared" si="49"/>
        <v>0</v>
      </c>
      <c r="O79" s="38">
        <f t="shared" si="50"/>
        <v>0</v>
      </c>
      <c r="P79" s="38">
        <f t="shared" si="51"/>
        <v>0</v>
      </c>
      <c r="Q79" s="39">
        <v>1</v>
      </c>
      <c r="R79" s="40">
        <f t="shared" si="52"/>
        <v>0</v>
      </c>
      <c r="S79" s="39">
        <v>1</v>
      </c>
      <c r="T79" s="41">
        <f t="shared" si="53"/>
        <v>0</v>
      </c>
      <c r="U79" s="42">
        <f t="shared" si="39"/>
        <v>0</v>
      </c>
      <c r="V79" s="43">
        <f t="shared" si="40"/>
        <v>0</v>
      </c>
      <c r="W79" s="44">
        <f t="shared" si="41"/>
        <v>0</v>
      </c>
      <c r="X79" s="45">
        <f t="shared" si="42"/>
        <v>0</v>
      </c>
      <c r="Y79" s="46" t="s">
        <v>0</v>
      </c>
      <c r="Z79" s="39">
        <v>1</v>
      </c>
      <c r="AA79" s="47">
        <f t="shared" si="43"/>
        <v>0</v>
      </c>
      <c r="AB79" s="39">
        <v>1</v>
      </c>
      <c r="AC79" s="47">
        <f t="shared" si="44"/>
        <v>0</v>
      </c>
      <c r="AD79" s="39">
        <v>1</v>
      </c>
      <c r="AE79" s="47">
        <f t="shared" si="45"/>
        <v>0</v>
      </c>
      <c r="AF79" s="62"/>
      <c r="AG79" s="49">
        <f t="shared" si="54"/>
        <v>0</v>
      </c>
      <c r="AH79" s="50">
        <f t="shared" si="55"/>
        <v>0</v>
      </c>
      <c r="AI79" s="62">
        <f t="shared" si="56"/>
        <v>0</v>
      </c>
      <c r="AJ79" s="49">
        <f t="shared" si="57"/>
        <v>0</v>
      </c>
      <c r="AK79" s="50">
        <f t="shared" si="58"/>
        <v>0</v>
      </c>
      <c r="AL79" s="48">
        <f t="shared" si="59"/>
        <v>0</v>
      </c>
      <c r="AM79" s="49">
        <f t="shared" si="60"/>
        <v>0</v>
      </c>
      <c r="AN79" s="50">
        <f t="shared" si="61"/>
        <v>0</v>
      </c>
      <c r="AO79" s="62"/>
      <c r="AP79" s="49">
        <f t="shared" si="62"/>
        <v>0</v>
      </c>
      <c r="AQ79" s="50">
        <f t="shared" si="63"/>
        <v>0</v>
      </c>
      <c r="AR79" s="62"/>
      <c r="AS79" s="49">
        <f t="shared" si="64"/>
        <v>0</v>
      </c>
      <c r="AT79" s="50">
        <f t="shared" si="65"/>
        <v>0</v>
      </c>
      <c r="AU79" s="48">
        <f t="shared" si="66"/>
        <v>0</v>
      </c>
      <c r="AV79" s="49">
        <f t="shared" si="67"/>
        <v>0</v>
      </c>
      <c r="AW79" s="50">
        <f t="shared" si="68"/>
        <v>0</v>
      </c>
      <c r="AX79" s="62"/>
      <c r="AY79" s="49">
        <f t="shared" si="69"/>
        <v>0</v>
      </c>
      <c r="AZ79" s="50">
        <f t="shared" si="70"/>
        <v>0</v>
      </c>
      <c r="BA79" s="51">
        <f t="shared" si="46"/>
        <v>0</v>
      </c>
    </row>
    <row r="80" spans="1:53" hidden="1">
      <c r="A80" s="32"/>
      <c r="B80" s="61"/>
      <c r="C80" s="33"/>
      <c r="D80" s="34"/>
      <c r="E80" s="35"/>
      <c r="F80" s="36"/>
      <c r="G80" s="73"/>
      <c r="H80" s="72"/>
      <c r="I80" s="74">
        <f>IF(H80=Tablas!$B$5,Tablas!$C$5,VLOOKUP(H80,Tablas!$B$5:$D$40,2,FALSE))</f>
        <v>1</v>
      </c>
      <c r="J80" s="71">
        <f>IF(I80=0,"",VLOOKUP(I80,Tablas!$C$5:$D$40,2,FALSE))</f>
        <v>0</v>
      </c>
      <c r="K80" s="37" t="str">
        <f t="shared" si="38"/>
        <v>0</v>
      </c>
      <c r="L80" s="38">
        <f t="shared" si="47"/>
        <v>0</v>
      </c>
      <c r="M80" s="38">
        <f t="shared" si="48"/>
        <v>0</v>
      </c>
      <c r="N80" s="38">
        <f t="shared" si="49"/>
        <v>0</v>
      </c>
      <c r="O80" s="38">
        <f t="shared" si="50"/>
        <v>0</v>
      </c>
      <c r="P80" s="38">
        <f t="shared" si="51"/>
        <v>0</v>
      </c>
      <c r="Q80" s="39">
        <v>1</v>
      </c>
      <c r="R80" s="40">
        <f t="shared" si="52"/>
        <v>0</v>
      </c>
      <c r="S80" s="39">
        <v>1</v>
      </c>
      <c r="T80" s="41">
        <f t="shared" si="53"/>
        <v>0</v>
      </c>
      <c r="U80" s="42">
        <f t="shared" si="39"/>
        <v>0</v>
      </c>
      <c r="V80" s="43">
        <f t="shared" si="40"/>
        <v>0</v>
      </c>
      <c r="W80" s="44">
        <f t="shared" si="41"/>
        <v>0</v>
      </c>
      <c r="X80" s="45">
        <f t="shared" si="42"/>
        <v>0</v>
      </c>
      <c r="Y80" s="46" t="s">
        <v>0</v>
      </c>
      <c r="Z80" s="39">
        <v>1</v>
      </c>
      <c r="AA80" s="47">
        <f t="shared" si="43"/>
        <v>0</v>
      </c>
      <c r="AB80" s="39">
        <v>1</v>
      </c>
      <c r="AC80" s="47">
        <f t="shared" si="44"/>
        <v>0</v>
      </c>
      <c r="AD80" s="39">
        <v>1</v>
      </c>
      <c r="AE80" s="47">
        <f t="shared" si="45"/>
        <v>0</v>
      </c>
      <c r="AF80" s="62"/>
      <c r="AG80" s="49">
        <f t="shared" si="54"/>
        <v>0</v>
      </c>
      <c r="AH80" s="50">
        <f t="shared" si="55"/>
        <v>0</v>
      </c>
      <c r="AI80" s="62">
        <f t="shared" si="56"/>
        <v>0</v>
      </c>
      <c r="AJ80" s="49">
        <f t="shared" si="57"/>
        <v>0</v>
      </c>
      <c r="AK80" s="50">
        <f t="shared" si="58"/>
        <v>0</v>
      </c>
      <c r="AL80" s="48">
        <f t="shared" si="59"/>
        <v>0</v>
      </c>
      <c r="AM80" s="49">
        <f t="shared" si="60"/>
        <v>0</v>
      </c>
      <c r="AN80" s="50">
        <f t="shared" si="61"/>
        <v>0</v>
      </c>
      <c r="AO80" s="62"/>
      <c r="AP80" s="49">
        <f t="shared" si="62"/>
        <v>0</v>
      </c>
      <c r="AQ80" s="50">
        <f t="shared" si="63"/>
        <v>0</v>
      </c>
      <c r="AR80" s="62"/>
      <c r="AS80" s="49">
        <f t="shared" si="64"/>
        <v>0</v>
      </c>
      <c r="AT80" s="50">
        <f t="shared" si="65"/>
        <v>0</v>
      </c>
      <c r="AU80" s="48">
        <f t="shared" si="66"/>
        <v>0</v>
      </c>
      <c r="AV80" s="49">
        <f t="shared" si="67"/>
        <v>0</v>
      </c>
      <c r="AW80" s="50">
        <f t="shared" si="68"/>
        <v>0</v>
      </c>
      <c r="AX80" s="62"/>
      <c r="AY80" s="49">
        <f t="shared" si="69"/>
        <v>0</v>
      </c>
      <c r="AZ80" s="50">
        <f t="shared" si="70"/>
        <v>0</v>
      </c>
      <c r="BA80" s="51">
        <f t="shared" si="46"/>
        <v>0</v>
      </c>
    </row>
    <row r="81" spans="1:53" hidden="1">
      <c r="A81" s="32"/>
      <c r="B81" s="61"/>
      <c r="C81" s="33"/>
      <c r="D81" s="34"/>
      <c r="E81" s="35"/>
      <c r="F81" s="36"/>
      <c r="G81" s="73"/>
      <c r="H81" s="72"/>
      <c r="I81" s="74">
        <f>IF(H81=Tablas!$B$5,Tablas!$C$5,VLOOKUP(H81,Tablas!$B$5:$D$40,2,FALSE))</f>
        <v>1</v>
      </c>
      <c r="J81" s="71">
        <f>IF(I81=0,"",VLOOKUP(I81,Tablas!$C$5:$D$40,2,FALSE))</f>
        <v>0</v>
      </c>
      <c r="K81" s="37" t="str">
        <f t="shared" si="38"/>
        <v>0</v>
      </c>
      <c r="L81" s="38">
        <f t="shared" si="47"/>
        <v>0</v>
      </c>
      <c r="M81" s="38">
        <f t="shared" si="48"/>
        <v>0</v>
      </c>
      <c r="N81" s="38">
        <f t="shared" si="49"/>
        <v>0</v>
      </c>
      <c r="O81" s="38">
        <f t="shared" si="50"/>
        <v>0</v>
      </c>
      <c r="P81" s="38">
        <f t="shared" si="51"/>
        <v>0</v>
      </c>
      <c r="Q81" s="39">
        <v>1</v>
      </c>
      <c r="R81" s="40">
        <f t="shared" si="52"/>
        <v>0</v>
      </c>
      <c r="S81" s="39">
        <v>1</v>
      </c>
      <c r="T81" s="41">
        <f t="shared" si="53"/>
        <v>0</v>
      </c>
      <c r="U81" s="42">
        <f t="shared" si="39"/>
        <v>0</v>
      </c>
      <c r="V81" s="43">
        <f t="shared" si="40"/>
        <v>0</v>
      </c>
      <c r="W81" s="44">
        <f t="shared" si="41"/>
        <v>0</v>
      </c>
      <c r="X81" s="45">
        <f t="shared" si="42"/>
        <v>0</v>
      </c>
      <c r="Y81" s="46" t="s">
        <v>0</v>
      </c>
      <c r="Z81" s="39">
        <v>1</v>
      </c>
      <c r="AA81" s="47">
        <f t="shared" si="43"/>
        <v>0</v>
      </c>
      <c r="AB81" s="39">
        <v>1</v>
      </c>
      <c r="AC81" s="47">
        <f t="shared" si="44"/>
        <v>0</v>
      </c>
      <c r="AD81" s="39">
        <v>1</v>
      </c>
      <c r="AE81" s="47">
        <f t="shared" si="45"/>
        <v>0</v>
      </c>
      <c r="AF81" s="62"/>
      <c r="AG81" s="49">
        <f t="shared" si="54"/>
        <v>0</v>
      </c>
      <c r="AH81" s="50">
        <f t="shared" si="55"/>
        <v>0</v>
      </c>
      <c r="AI81" s="62">
        <f t="shared" si="56"/>
        <v>0</v>
      </c>
      <c r="AJ81" s="49">
        <f t="shared" si="57"/>
        <v>0</v>
      </c>
      <c r="AK81" s="50">
        <f t="shared" si="58"/>
        <v>0</v>
      </c>
      <c r="AL81" s="48">
        <f t="shared" si="59"/>
        <v>0</v>
      </c>
      <c r="AM81" s="49">
        <f t="shared" si="60"/>
        <v>0</v>
      </c>
      <c r="AN81" s="50">
        <f t="shared" si="61"/>
        <v>0</v>
      </c>
      <c r="AO81" s="62"/>
      <c r="AP81" s="49">
        <f t="shared" si="62"/>
        <v>0</v>
      </c>
      <c r="AQ81" s="50">
        <f t="shared" si="63"/>
        <v>0</v>
      </c>
      <c r="AR81" s="62"/>
      <c r="AS81" s="49">
        <f t="shared" si="64"/>
        <v>0</v>
      </c>
      <c r="AT81" s="50">
        <f t="shared" si="65"/>
        <v>0</v>
      </c>
      <c r="AU81" s="48">
        <f t="shared" si="66"/>
        <v>0</v>
      </c>
      <c r="AV81" s="49">
        <f t="shared" si="67"/>
        <v>0</v>
      </c>
      <c r="AW81" s="50">
        <f t="shared" si="68"/>
        <v>0</v>
      </c>
      <c r="AX81" s="62"/>
      <c r="AY81" s="49">
        <f t="shared" si="69"/>
        <v>0</v>
      </c>
      <c r="AZ81" s="50">
        <f t="shared" si="70"/>
        <v>0</v>
      </c>
      <c r="BA81" s="51">
        <f t="shared" si="46"/>
        <v>0</v>
      </c>
    </row>
    <row r="82" spans="1:53" hidden="1">
      <c r="A82" s="32"/>
      <c r="B82" s="61"/>
      <c r="C82" s="33"/>
      <c r="D82" s="34"/>
      <c r="E82" s="35"/>
      <c r="F82" s="36"/>
      <c r="G82" s="73"/>
      <c r="H82" s="72"/>
      <c r="I82" s="74">
        <f>IF(H82=Tablas!$B$5,Tablas!$C$5,VLOOKUP(H82,Tablas!$B$5:$D$40,2,FALSE))</f>
        <v>1</v>
      </c>
      <c r="J82" s="71">
        <f>IF(I82=0,"",VLOOKUP(I82,Tablas!$C$5:$D$40,2,FALSE))</f>
        <v>0</v>
      </c>
      <c r="K82" s="37" t="str">
        <f t="shared" si="38"/>
        <v>0</v>
      </c>
      <c r="L82" s="38">
        <f t="shared" si="47"/>
        <v>0</v>
      </c>
      <c r="M82" s="38">
        <f t="shared" si="48"/>
        <v>0</v>
      </c>
      <c r="N82" s="38">
        <f t="shared" si="49"/>
        <v>0</v>
      </c>
      <c r="O82" s="38">
        <f t="shared" si="50"/>
        <v>0</v>
      </c>
      <c r="P82" s="38">
        <f t="shared" si="51"/>
        <v>0</v>
      </c>
      <c r="Q82" s="39">
        <v>1</v>
      </c>
      <c r="R82" s="40">
        <f t="shared" si="52"/>
        <v>0</v>
      </c>
      <c r="S82" s="39">
        <v>1</v>
      </c>
      <c r="T82" s="41">
        <f t="shared" si="53"/>
        <v>0</v>
      </c>
      <c r="U82" s="42">
        <f t="shared" si="39"/>
        <v>0</v>
      </c>
      <c r="V82" s="43">
        <f t="shared" si="40"/>
        <v>0</v>
      </c>
      <c r="W82" s="44">
        <f t="shared" si="41"/>
        <v>0</v>
      </c>
      <c r="X82" s="45">
        <f t="shared" si="42"/>
        <v>0</v>
      </c>
      <c r="Y82" s="46" t="s">
        <v>0</v>
      </c>
      <c r="Z82" s="39">
        <v>1</v>
      </c>
      <c r="AA82" s="47">
        <f t="shared" si="43"/>
        <v>0</v>
      </c>
      <c r="AB82" s="39">
        <v>1</v>
      </c>
      <c r="AC82" s="47">
        <f t="shared" si="44"/>
        <v>0</v>
      </c>
      <c r="AD82" s="39">
        <v>1</v>
      </c>
      <c r="AE82" s="47">
        <f t="shared" si="45"/>
        <v>0</v>
      </c>
      <c r="AF82" s="62"/>
      <c r="AG82" s="49">
        <f t="shared" si="54"/>
        <v>0</v>
      </c>
      <c r="AH82" s="50">
        <f t="shared" si="55"/>
        <v>0</v>
      </c>
      <c r="AI82" s="62">
        <f t="shared" si="56"/>
        <v>0</v>
      </c>
      <c r="AJ82" s="49">
        <f t="shared" si="57"/>
        <v>0</v>
      </c>
      <c r="AK82" s="50">
        <f t="shared" si="58"/>
        <v>0</v>
      </c>
      <c r="AL82" s="48">
        <f t="shared" si="59"/>
        <v>0</v>
      </c>
      <c r="AM82" s="49">
        <f t="shared" si="60"/>
        <v>0</v>
      </c>
      <c r="AN82" s="50">
        <f t="shared" si="61"/>
        <v>0</v>
      </c>
      <c r="AO82" s="62"/>
      <c r="AP82" s="49">
        <f t="shared" si="62"/>
        <v>0</v>
      </c>
      <c r="AQ82" s="50">
        <f t="shared" si="63"/>
        <v>0</v>
      </c>
      <c r="AR82" s="62"/>
      <c r="AS82" s="49">
        <f t="shared" si="64"/>
        <v>0</v>
      </c>
      <c r="AT82" s="50">
        <f t="shared" si="65"/>
        <v>0</v>
      </c>
      <c r="AU82" s="48">
        <f t="shared" si="66"/>
        <v>0</v>
      </c>
      <c r="AV82" s="49">
        <f t="shared" si="67"/>
        <v>0</v>
      </c>
      <c r="AW82" s="50">
        <f t="shared" si="68"/>
        <v>0</v>
      </c>
      <c r="AX82" s="62"/>
      <c r="AY82" s="49">
        <f t="shared" si="69"/>
        <v>0</v>
      </c>
      <c r="AZ82" s="50">
        <f t="shared" si="70"/>
        <v>0</v>
      </c>
      <c r="BA82" s="51">
        <f t="shared" si="46"/>
        <v>0</v>
      </c>
    </row>
    <row r="83" spans="1:53" hidden="1">
      <c r="A83" s="32"/>
      <c r="B83" s="61"/>
      <c r="C83" s="33"/>
      <c r="D83" s="34"/>
      <c r="E83" s="35"/>
      <c r="F83" s="36"/>
      <c r="G83" s="73"/>
      <c r="H83" s="72"/>
      <c r="I83" s="74">
        <f>IF(H83=Tablas!$B$5,Tablas!$C$5,VLOOKUP(H83,Tablas!$B$5:$D$40,2,FALSE))</f>
        <v>1</v>
      </c>
      <c r="J83" s="71">
        <f>IF(I83=0,"",VLOOKUP(I83,Tablas!$C$5:$D$40,2,FALSE))</f>
        <v>0</v>
      </c>
      <c r="K83" s="37" t="str">
        <f t="shared" si="38"/>
        <v>0</v>
      </c>
      <c r="L83" s="38">
        <f t="shared" si="47"/>
        <v>0</v>
      </c>
      <c r="M83" s="38">
        <f t="shared" si="48"/>
        <v>0</v>
      </c>
      <c r="N83" s="38">
        <f t="shared" si="49"/>
        <v>0</v>
      </c>
      <c r="O83" s="38">
        <f t="shared" si="50"/>
        <v>0</v>
      </c>
      <c r="P83" s="38">
        <f t="shared" si="51"/>
        <v>0</v>
      </c>
      <c r="Q83" s="39">
        <v>1</v>
      </c>
      <c r="R83" s="40">
        <f t="shared" si="52"/>
        <v>0</v>
      </c>
      <c r="S83" s="39">
        <v>1</v>
      </c>
      <c r="T83" s="41">
        <f t="shared" si="53"/>
        <v>0</v>
      </c>
      <c r="U83" s="42">
        <f t="shared" si="39"/>
        <v>0</v>
      </c>
      <c r="V83" s="43">
        <f t="shared" si="40"/>
        <v>0</v>
      </c>
      <c r="W83" s="44">
        <f t="shared" si="41"/>
        <v>0</v>
      </c>
      <c r="X83" s="45">
        <f t="shared" si="42"/>
        <v>0</v>
      </c>
      <c r="Y83" s="46" t="s">
        <v>0</v>
      </c>
      <c r="Z83" s="39">
        <v>1</v>
      </c>
      <c r="AA83" s="47">
        <f t="shared" si="43"/>
        <v>0</v>
      </c>
      <c r="AB83" s="39">
        <v>1</v>
      </c>
      <c r="AC83" s="47">
        <f t="shared" si="44"/>
        <v>0</v>
      </c>
      <c r="AD83" s="39">
        <v>1</v>
      </c>
      <c r="AE83" s="47">
        <f t="shared" si="45"/>
        <v>0</v>
      </c>
      <c r="AF83" s="62"/>
      <c r="AG83" s="49">
        <f t="shared" si="54"/>
        <v>0</v>
      </c>
      <c r="AH83" s="50">
        <f t="shared" si="55"/>
        <v>0</v>
      </c>
      <c r="AI83" s="62">
        <f t="shared" si="56"/>
        <v>0</v>
      </c>
      <c r="AJ83" s="49">
        <f t="shared" si="57"/>
        <v>0</v>
      </c>
      <c r="AK83" s="50">
        <f t="shared" si="58"/>
        <v>0</v>
      </c>
      <c r="AL83" s="48">
        <f t="shared" si="59"/>
        <v>0</v>
      </c>
      <c r="AM83" s="49">
        <f t="shared" si="60"/>
        <v>0</v>
      </c>
      <c r="AN83" s="50">
        <f t="shared" si="61"/>
        <v>0</v>
      </c>
      <c r="AO83" s="62"/>
      <c r="AP83" s="49">
        <f t="shared" si="62"/>
        <v>0</v>
      </c>
      <c r="AQ83" s="50">
        <f t="shared" si="63"/>
        <v>0</v>
      </c>
      <c r="AR83" s="62"/>
      <c r="AS83" s="49">
        <f t="shared" si="64"/>
        <v>0</v>
      </c>
      <c r="AT83" s="50">
        <f t="shared" si="65"/>
        <v>0</v>
      </c>
      <c r="AU83" s="48">
        <f t="shared" si="66"/>
        <v>0</v>
      </c>
      <c r="AV83" s="49">
        <f t="shared" si="67"/>
        <v>0</v>
      </c>
      <c r="AW83" s="50">
        <f t="shared" si="68"/>
        <v>0</v>
      </c>
      <c r="AX83" s="62"/>
      <c r="AY83" s="49">
        <f t="shared" si="69"/>
        <v>0</v>
      </c>
      <c r="AZ83" s="50">
        <f t="shared" si="70"/>
        <v>0</v>
      </c>
      <c r="BA83" s="51">
        <f t="shared" si="46"/>
        <v>0</v>
      </c>
    </row>
    <row r="84" spans="1:53" hidden="1">
      <c r="A84" s="32"/>
      <c r="B84" s="61"/>
      <c r="C84" s="33"/>
      <c r="D84" s="34"/>
      <c r="E84" s="35"/>
      <c r="F84" s="36"/>
      <c r="G84" s="73"/>
      <c r="H84" s="72"/>
      <c r="I84" s="74">
        <f>IF(H84=Tablas!$B$5,Tablas!$C$5,VLOOKUP(H84,Tablas!$B$5:$D$40,2,FALSE))</f>
        <v>1</v>
      </c>
      <c r="J84" s="71">
        <f>IF(I84=0,"",VLOOKUP(I84,Tablas!$C$5:$D$40,2,FALSE))</f>
        <v>0</v>
      </c>
      <c r="K84" s="37" t="str">
        <f t="shared" si="38"/>
        <v>0</v>
      </c>
      <c r="L84" s="38">
        <f t="shared" si="47"/>
        <v>0</v>
      </c>
      <c r="M84" s="38">
        <f t="shared" si="48"/>
        <v>0</v>
      </c>
      <c r="N84" s="38">
        <f t="shared" si="49"/>
        <v>0</v>
      </c>
      <c r="O84" s="38">
        <f t="shared" si="50"/>
        <v>0</v>
      </c>
      <c r="P84" s="38">
        <f t="shared" si="51"/>
        <v>0</v>
      </c>
      <c r="Q84" s="39">
        <v>1</v>
      </c>
      <c r="R84" s="40">
        <f t="shared" si="52"/>
        <v>0</v>
      </c>
      <c r="S84" s="39">
        <v>1</v>
      </c>
      <c r="T84" s="41">
        <f t="shared" si="53"/>
        <v>0</v>
      </c>
      <c r="U84" s="42">
        <f t="shared" si="39"/>
        <v>0</v>
      </c>
      <c r="V84" s="43">
        <f t="shared" si="40"/>
        <v>0</v>
      </c>
      <c r="W84" s="44">
        <f t="shared" si="41"/>
        <v>0</v>
      </c>
      <c r="X84" s="45">
        <f t="shared" si="42"/>
        <v>0</v>
      </c>
      <c r="Y84" s="46" t="s">
        <v>0</v>
      </c>
      <c r="Z84" s="39">
        <v>1</v>
      </c>
      <c r="AA84" s="47">
        <f t="shared" si="43"/>
        <v>0</v>
      </c>
      <c r="AB84" s="39">
        <v>1</v>
      </c>
      <c r="AC84" s="47">
        <f t="shared" si="44"/>
        <v>0</v>
      </c>
      <c r="AD84" s="39">
        <v>1</v>
      </c>
      <c r="AE84" s="47">
        <f t="shared" si="45"/>
        <v>0</v>
      </c>
      <c r="AF84" s="62"/>
      <c r="AG84" s="49">
        <f t="shared" si="54"/>
        <v>0</v>
      </c>
      <c r="AH84" s="50">
        <f t="shared" si="55"/>
        <v>0</v>
      </c>
      <c r="AI84" s="62">
        <f t="shared" si="56"/>
        <v>0</v>
      </c>
      <c r="AJ84" s="49">
        <f t="shared" si="57"/>
        <v>0</v>
      </c>
      <c r="AK84" s="50">
        <f t="shared" si="58"/>
        <v>0</v>
      </c>
      <c r="AL84" s="48">
        <f t="shared" si="59"/>
        <v>0</v>
      </c>
      <c r="AM84" s="49">
        <f t="shared" si="60"/>
        <v>0</v>
      </c>
      <c r="AN84" s="50">
        <f t="shared" si="61"/>
        <v>0</v>
      </c>
      <c r="AO84" s="62"/>
      <c r="AP84" s="49">
        <f t="shared" si="62"/>
        <v>0</v>
      </c>
      <c r="AQ84" s="50">
        <f t="shared" si="63"/>
        <v>0</v>
      </c>
      <c r="AR84" s="62"/>
      <c r="AS84" s="49">
        <f t="shared" si="64"/>
        <v>0</v>
      </c>
      <c r="AT84" s="50">
        <f t="shared" si="65"/>
        <v>0</v>
      </c>
      <c r="AU84" s="48">
        <f t="shared" si="66"/>
        <v>0</v>
      </c>
      <c r="AV84" s="49">
        <f t="shared" si="67"/>
        <v>0</v>
      </c>
      <c r="AW84" s="50">
        <f t="shared" si="68"/>
        <v>0</v>
      </c>
      <c r="AX84" s="62"/>
      <c r="AY84" s="49">
        <f t="shared" si="69"/>
        <v>0</v>
      </c>
      <c r="AZ84" s="50">
        <f t="shared" si="70"/>
        <v>0</v>
      </c>
      <c r="BA84" s="51">
        <f t="shared" si="46"/>
        <v>0</v>
      </c>
    </row>
    <row r="85" spans="1:53" hidden="1">
      <c r="A85" s="32"/>
      <c r="B85" s="61"/>
      <c r="C85" s="33"/>
      <c r="D85" s="34"/>
      <c r="E85" s="35"/>
      <c r="F85" s="36"/>
      <c r="G85" s="73"/>
      <c r="H85" s="72"/>
      <c r="I85" s="74">
        <f>IF(H85=Tablas!$B$5,Tablas!$C$5,VLOOKUP(H85,Tablas!$B$5:$D$40,2,FALSE))</f>
        <v>1</v>
      </c>
      <c r="J85" s="71">
        <f>IF(I85=0,"",VLOOKUP(I85,Tablas!$C$5:$D$40,2,FALSE))</f>
        <v>0</v>
      </c>
      <c r="K85" s="37" t="str">
        <f t="shared" si="38"/>
        <v>0</v>
      </c>
      <c r="L85" s="38">
        <f t="shared" si="47"/>
        <v>0</v>
      </c>
      <c r="M85" s="38">
        <f t="shared" si="48"/>
        <v>0</v>
      </c>
      <c r="N85" s="38">
        <f t="shared" si="49"/>
        <v>0</v>
      </c>
      <c r="O85" s="38">
        <f t="shared" si="50"/>
        <v>0</v>
      </c>
      <c r="P85" s="38">
        <f t="shared" si="51"/>
        <v>0</v>
      </c>
      <c r="Q85" s="39">
        <v>1</v>
      </c>
      <c r="R85" s="40">
        <f t="shared" si="52"/>
        <v>0</v>
      </c>
      <c r="S85" s="39">
        <v>1</v>
      </c>
      <c r="T85" s="41">
        <f t="shared" si="53"/>
        <v>0</v>
      </c>
      <c r="U85" s="42">
        <f t="shared" si="39"/>
        <v>0</v>
      </c>
      <c r="V85" s="43">
        <f t="shared" si="40"/>
        <v>0</v>
      </c>
      <c r="W85" s="44">
        <f t="shared" si="41"/>
        <v>0</v>
      </c>
      <c r="X85" s="45">
        <f t="shared" si="42"/>
        <v>0</v>
      </c>
      <c r="Y85" s="46" t="s">
        <v>0</v>
      </c>
      <c r="Z85" s="39">
        <v>1</v>
      </c>
      <c r="AA85" s="47">
        <f t="shared" si="43"/>
        <v>0</v>
      </c>
      <c r="AB85" s="39">
        <v>1</v>
      </c>
      <c r="AC85" s="47">
        <f t="shared" si="44"/>
        <v>0</v>
      </c>
      <c r="AD85" s="39">
        <v>1</v>
      </c>
      <c r="AE85" s="47">
        <f t="shared" si="45"/>
        <v>0</v>
      </c>
      <c r="AF85" s="62"/>
      <c r="AG85" s="49">
        <f t="shared" si="54"/>
        <v>0</v>
      </c>
      <c r="AH85" s="50">
        <f t="shared" si="55"/>
        <v>0</v>
      </c>
      <c r="AI85" s="62">
        <f t="shared" si="56"/>
        <v>0</v>
      </c>
      <c r="AJ85" s="49">
        <f t="shared" si="57"/>
        <v>0</v>
      </c>
      <c r="AK85" s="50">
        <f t="shared" si="58"/>
        <v>0</v>
      </c>
      <c r="AL85" s="48">
        <f t="shared" si="59"/>
        <v>0</v>
      </c>
      <c r="AM85" s="49">
        <f t="shared" si="60"/>
        <v>0</v>
      </c>
      <c r="AN85" s="50">
        <f t="shared" si="61"/>
        <v>0</v>
      </c>
      <c r="AO85" s="62"/>
      <c r="AP85" s="49">
        <f t="shared" si="62"/>
        <v>0</v>
      </c>
      <c r="AQ85" s="50">
        <f t="shared" si="63"/>
        <v>0</v>
      </c>
      <c r="AR85" s="62"/>
      <c r="AS85" s="49">
        <f t="shared" si="64"/>
        <v>0</v>
      </c>
      <c r="AT85" s="50">
        <f t="shared" si="65"/>
        <v>0</v>
      </c>
      <c r="AU85" s="48">
        <f t="shared" si="66"/>
        <v>0</v>
      </c>
      <c r="AV85" s="49">
        <f t="shared" si="67"/>
        <v>0</v>
      </c>
      <c r="AW85" s="50">
        <f t="shared" si="68"/>
        <v>0</v>
      </c>
      <c r="AX85" s="62"/>
      <c r="AY85" s="49">
        <f t="shared" si="69"/>
        <v>0</v>
      </c>
      <c r="AZ85" s="50">
        <f t="shared" si="70"/>
        <v>0</v>
      </c>
      <c r="BA85" s="51">
        <f t="shared" si="46"/>
        <v>0</v>
      </c>
    </row>
    <row r="86" spans="1:53" hidden="1">
      <c r="A86" s="32"/>
      <c r="B86" s="61"/>
      <c r="C86" s="33"/>
      <c r="D86" s="34"/>
      <c r="E86" s="35"/>
      <c r="F86" s="36"/>
      <c r="G86" s="73"/>
      <c r="H86" s="72"/>
      <c r="I86" s="74">
        <f>IF(H86=Tablas!$B$5,Tablas!$C$5,VLOOKUP(H86,Tablas!$B$5:$D$40,2,FALSE))</f>
        <v>1</v>
      </c>
      <c r="J86" s="71">
        <f>IF(I86=0,"",VLOOKUP(I86,Tablas!$C$5:$D$40,2,FALSE))</f>
        <v>0</v>
      </c>
      <c r="K86" s="37" t="str">
        <f t="shared" si="38"/>
        <v>0</v>
      </c>
      <c r="L86" s="38">
        <f t="shared" si="47"/>
        <v>0</v>
      </c>
      <c r="M86" s="38">
        <f t="shared" si="48"/>
        <v>0</v>
      </c>
      <c r="N86" s="38">
        <f t="shared" si="49"/>
        <v>0</v>
      </c>
      <c r="O86" s="38">
        <f t="shared" si="50"/>
        <v>0</v>
      </c>
      <c r="P86" s="38">
        <f t="shared" si="51"/>
        <v>0</v>
      </c>
      <c r="Q86" s="39">
        <v>1</v>
      </c>
      <c r="R86" s="40">
        <f t="shared" si="52"/>
        <v>0</v>
      </c>
      <c r="S86" s="39">
        <v>1</v>
      </c>
      <c r="T86" s="41">
        <f t="shared" si="53"/>
        <v>0</v>
      </c>
      <c r="U86" s="42">
        <f t="shared" si="39"/>
        <v>0</v>
      </c>
      <c r="V86" s="43">
        <f t="shared" si="40"/>
        <v>0</v>
      </c>
      <c r="W86" s="44">
        <f t="shared" si="41"/>
        <v>0</v>
      </c>
      <c r="X86" s="45">
        <f t="shared" si="42"/>
        <v>0</v>
      </c>
      <c r="Y86" s="46" t="s">
        <v>0</v>
      </c>
      <c r="Z86" s="39">
        <v>1</v>
      </c>
      <c r="AA86" s="47">
        <f t="shared" si="43"/>
        <v>0</v>
      </c>
      <c r="AB86" s="39">
        <v>1</v>
      </c>
      <c r="AC86" s="47">
        <f t="shared" si="44"/>
        <v>0</v>
      </c>
      <c r="AD86" s="39">
        <v>1</v>
      </c>
      <c r="AE86" s="47">
        <f t="shared" si="45"/>
        <v>0</v>
      </c>
      <c r="AF86" s="62"/>
      <c r="AG86" s="49">
        <f t="shared" si="54"/>
        <v>0</v>
      </c>
      <c r="AH86" s="50">
        <f t="shared" si="55"/>
        <v>0</v>
      </c>
      <c r="AI86" s="62">
        <f t="shared" si="56"/>
        <v>0</v>
      </c>
      <c r="AJ86" s="49">
        <f t="shared" si="57"/>
        <v>0</v>
      </c>
      <c r="AK86" s="50">
        <f t="shared" si="58"/>
        <v>0</v>
      </c>
      <c r="AL86" s="48">
        <f t="shared" si="59"/>
        <v>0</v>
      </c>
      <c r="AM86" s="49">
        <f t="shared" si="60"/>
        <v>0</v>
      </c>
      <c r="AN86" s="50">
        <f t="shared" si="61"/>
        <v>0</v>
      </c>
      <c r="AO86" s="62"/>
      <c r="AP86" s="49">
        <f t="shared" si="62"/>
        <v>0</v>
      </c>
      <c r="AQ86" s="50">
        <f t="shared" si="63"/>
        <v>0</v>
      </c>
      <c r="AR86" s="62"/>
      <c r="AS86" s="49">
        <f t="shared" si="64"/>
        <v>0</v>
      </c>
      <c r="AT86" s="50">
        <f t="shared" si="65"/>
        <v>0</v>
      </c>
      <c r="AU86" s="48">
        <f t="shared" si="66"/>
        <v>0</v>
      </c>
      <c r="AV86" s="49">
        <f t="shared" si="67"/>
        <v>0</v>
      </c>
      <c r="AW86" s="50">
        <f t="shared" si="68"/>
        <v>0</v>
      </c>
      <c r="AX86" s="62"/>
      <c r="AY86" s="49">
        <f t="shared" si="69"/>
        <v>0</v>
      </c>
      <c r="AZ86" s="50">
        <f t="shared" si="70"/>
        <v>0</v>
      </c>
      <c r="BA86" s="51">
        <f t="shared" si="46"/>
        <v>0</v>
      </c>
    </row>
    <row r="87" spans="1:53" hidden="1">
      <c r="A87" s="32"/>
      <c r="B87" s="61"/>
      <c r="C87" s="33"/>
      <c r="D87" s="34"/>
      <c r="E87" s="35"/>
      <c r="F87" s="36"/>
      <c r="G87" s="73"/>
      <c r="H87" s="72"/>
      <c r="I87" s="74">
        <f>IF(H87=Tablas!$B$5,Tablas!$C$5,VLOOKUP(H87,Tablas!$B$5:$D$40,2,FALSE))</f>
        <v>1</v>
      </c>
      <c r="J87" s="71">
        <f>IF(I87=0,"",VLOOKUP(I87,Tablas!$C$5:$D$40,2,FALSE))</f>
        <v>0</v>
      </c>
      <c r="K87" s="37" t="str">
        <f t="shared" si="38"/>
        <v>0</v>
      </c>
      <c r="L87" s="38">
        <f t="shared" si="47"/>
        <v>0</v>
      </c>
      <c r="M87" s="38">
        <f t="shared" si="48"/>
        <v>0</v>
      </c>
      <c r="N87" s="38">
        <f t="shared" si="49"/>
        <v>0</v>
      </c>
      <c r="O87" s="38">
        <f t="shared" si="50"/>
        <v>0</v>
      </c>
      <c r="P87" s="38">
        <f t="shared" si="51"/>
        <v>0</v>
      </c>
      <c r="Q87" s="39">
        <v>1</v>
      </c>
      <c r="R87" s="40">
        <f t="shared" si="52"/>
        <v>0</v>
      </c>
      <c r="S87" s="39">
        <v>1</v>
      </c>
      <c r="T87" s="41">
        <f t="shared" si="53"/>
        <v>0</v>
      </c>
      <c r="U87" s="42">
        <f t="shared" si="39"/>
        <v>0</v>
      </c>
      <c r="V87" s="43">
        <f t="shared" si="40"/>
        <v>0</v>
      </c>
      <c r="W87" s="44">
        <f t="shared" si="41"/>
        <v>0</v>
      </c>
      <c r="X87" s="45">
        <f t="shared" si="42"/>
        <v>0</v>
      </c>
      <c r="Y87" s="46" t="s">
        <v>0</v>
      </c>
      <c r="Z87" s="39">
        <v>1</v>
      </c>
      <c r="AA87" s="47">
        <f t="shared" si="43"/>
        <v>0</v>
      </c>
      <c r="AB87" s="39">
        <v>1</v>
      </c>
      <c r="AC87" s="47">
        <f t="shared" si="44"/>
        <v>0</v>
      </c>
      <c r="AD87" s="39">
        <v>1</v>
      </c>
      <c r="AE87" s="47">
        <f t="shared" si="45"/>
        <v>0</v>
      </c>
      <c r="AF87" s="62"/>
      <c r="AG87" s="49">
        <f t="shared" si="54"/>
        <v>0</v>
      </c>
      <c r="AH87" s="50">
        <f t="shared" si="55"/>
        <v>0</v>
      </c>
      <c r="AI87" s="62">
        <f t="shared" si="56"/>
        <v>0</v>
      </c>
      <c r="AJ87" s="49">
        <f t="shared" si="57"/>
        <v>0</v>
      </c>
      <c r="AK87" s="50">
        <f t="shared" si="58"/>
        <v>0</v>
      </c>
      <c r="AL87" s="48">
        <f t="shared" si="59"/>
        <v>0</v>
      </c>
      <c r="AM87" s="49">
        <f t="shared" si="60"/>
        <v>0</v>
      </c>
      <c r="AN87" s="50">
        <f t="shared" si="61"/>
        <v>0</v>
      </c>
      <c r="AO87" s="62"/>
      <c r="AP87" s="49">
        <f t="shared" si="62"/>
        <v>0</v>
      </c>
      <c r="AQ87" s="50">
        <f t="shared" si="63"/>
        <v>0</v>
      </c>
      <c r="AR87" s="62"/>
      <c r="AS87" s="49">
        <f t="shared" si="64"/>
        <v>0</v>
      </c>
      <c r="AT87" s="50">
        <f t="shared" si="65"/>
        <v>0</v>
      </c>
      <c r="AU87" s="48">
        <f t="shared" si="66"/>
        <v>0</v>
      </c>
      <c r="AV87" s="49">
        <f t="shared" si="67"/>
        <v>0</v>
      </c>
      <c r="AW87" s="50">
        <f t="shared" si="68"/>
        <v>0</v>
      </c>
      <c r="AX87" s="62"/>
      <c r="AY87" s="49">
        <f t="shared" si="69"/>
        <v>0</v>
      </c>
      <c r="AZ87" s="50">
        <f t="shared" si="70"/>
        <v>0</v>
      </c>
      <c r="BA87" s="51">
        <f t="shared" si="46"/>
        <v>0</v>
      </c>
    </row>
    <row r="88" spans="1:53" hidden="1">
      <c r="A88" s="32"/>
      <c r="B88" s="61"/>
      <c r="C88" s="33"/>
      <c r="D88" s="34"/>
      <c r="E88" s="35"/>
      <c r="F88" s="36"/>
      <c r="G88" s="73"/>
      <c r="H88" s="72"/>
      <c r="I88" s="74">
        <f>IF(H88=Tablas!$B$5,Tablas!$C$5,VLOOKUP(H88,Tablas!$B$5:$D$40,2,FALSE))</f>
        <v>1</v>
      </c>
      <c r="J88" s="71">
        <f>IF(I88=0,"",VLOOKUP(I88,Tablas!$C$5:$D$40,2,FALSE))</f>
        <v>0</v>
      </c>
      <c r="K88" s="37" t="str">
        <f t="shared" si="38"/>
        <v>0</v>
      </c>
      <c r="L88" s="38">
        <f t="shared" si="47"/>
        <v>0</v>
      </c>
      <c r="M88" s="38">
        <f t="shared" si="48"/>
        <v>0</v>
      </c>
      <c r="N88" s="38">
        <f t="shared" si="49"/>
        <v>0</v>
      </c>
      <c r="O88" s="38">
        <f t="shared" si="50"/>
        <v>0</v>
      </c>
      <c r="P88" s="38">
        <f t="shared" si="51"/>
        <v>0</v>
      </c>
      <c r="Q88" s="39">
        <v>1</v>
      </c>
      <c r="R88" s="40">
        <f t="shared" si="52"/>
        <v>0</v>
      </c>
      <c r="S88" s="39">
        <v>1</v>
      </c>
      <c r="T88" s="41">
        <f t="shared" si="53"/>
        <v>0</v>
      </c>
      <c r="U88" s="42">
        <f t="shared" si="39"/>
        <v>0</v>
      </c>
      <c r="V88" s="43">
        <f t="shared" si="40"/>
        <v>0</v>
      </c>
      <c r="W88" s="44">
        <f t="shared" si="41"/>
        <v>0</v>
      </c>
      <c r="X88" s="45">
        <f t="shared" si="42"/>
        <v>0</v>
      </c>
      <c r="Y88" s="46" t="s">
        <v>0</v>
      </c>
      <c r="Z88" s="39">
        <v>1</v>
      </c>
      <c r="AA88" s="47">
        <f t="shared" si="43"/>
        <v>0</v>
      </c>
      <c r="AB88" s="39">
        <v>1</v>
      </c>
      <c r="AC88" s="47">
        <f t="shared" si="44"/>
        <v>0</v>
      </c>
      <c r="AD88" s="39">
        <v>1</v>
      </c>
      <c r="AE88" s="47">
        <f t="shared" si="45"/>
        <v>0</v>
      </c>
      <c r="AF88" s="62"/>
      <c r="AG88" s="49">
        <f t="shared" si="54"/>
        <v>0</v>
      </c>
      <c r="AH88" s="50">
        <f t="shared" si="55"/>
        <v>0</v>
      </c>
      <c r="AI88" s="62">
        <f t="shared" si="56"/>
        <v>0</v>
      </c>
      <c r="AJ88" s="49">
        <f t="shared" si="57"/>
        <v>0</v>
      </c>
      <c r="AK88" s="50">
        <f t="shared" si="58"/>
        <v>0</v>
      </c>
      <c r="AL88" s="48">
        <f t="shared" si="59"/>
        <v>0</v>
      </c>
      <c r="AM88" s="49">
        <f t="shared" si="60"/>
        <v>0</v>
      </c>
      <c r="AN88" s="50">
        <f t="shared" si="61"/>
        <v>0</v>
      </c>
      <c r="AO88" s="62"/>
      <c r="AP88" s="49">
        <f t="shared" si="62"/>
        <v>0</v>
      </c>
      <c r="AQ88" s="50">
        <f t="shared" si="63"/>
        <v>0</v>
      </c>
      <c r="AR88" s="62"/>
      <c r="AS88" s="49">
        <f t="shared" si="64"/>
        <v>0</v>
      </c>
      <c r="AT88" s="50">
        <f t="shared" si="65"/>
        <v>0</v>
      </c>
      <c r="AU88" s="48">
        <f t="shared" si="66"/>
        <v>0</v>
      </c>
      <c r="AV88" s="49">
        <f t="shared" si="67"/>
        <v>0</v>
      </c>
      <c r="AW88" s="50">
        <f t="shared" si="68"/>
        <v>0</v>
      </c>
      <c r="AX88" s="62"/>
      <c r="AY88" s="49">
        <f t="shared" si="69"/>
        <v>0</v>
      </c>
      <c r="AZ88" s="50">
        <f t="shared" si="70"/>
        <v>0</v>
      </c>
      <c r="BA88" s="51">
        <f t="shared" si="46"/>
        <v>0</v>
      </c>
    </row>
    <row r="89" spans="1:53" hidden="1">
      <c r="A89" s="32"/>
      <c r="B89" s="61"/>
      <c r="C89" s="33"/>
      <c r="D89" s="34"/>
      <c r="E89" s="35"/>
      <c r="F89" s="36"/>
      <c r="G89" s="73"/>
      <c r="H89" s="72"/>
      <c r="I89" s="74">
        <f>IF(H89=Tablas!$B$5,Tablas!$C$5,VLOOKUP(H89,Tablas!$B$5:$D$40,2,FALSE))</f>
        <v>1</v>
      </c>
      <c r="J89" s="71">
        <f>IF(I89=0,"",VLOOKUP(I89,Tablas!$C$5:$D$40,2,FALSE))</f>
        <v>0</v>
      </c>
      <c r="K89" s="37" t="str">
        <f t="shared" si="38"/>
        <v>0</v>
      </c>
      <c r="L89" s="38">
        <f t="shared" si="47"/>
        <v>0</v>
      </c>
      <c r="M89" s="38">
        <f t="shared" si="48"/>
        <v>0</v>
      </c>
      <c r="N89" s="38">
        <f t="shared" si="49"/>
        <v>0</v>
      </c>
      <c r="O89" s="38">
        <f t="shared" si="50"/>
        <v>0</v>
      </c>
      <c r="P89" s="38">
        <f t="shared" si="51"/>
        <v>0</v>
      </c>
      <c r="Q89" s="39">
        <v>1</v>
      </c>
      <c r="R89" s="40">
        <f t="shared" si="52"/>
        <v>0</v>
      </c>
      <c r="S89" s="39">
        <v>1</v>
      </c>
      <c r="T89" s="41">
        <f t="shared" si="53"/>
        <v>0</v>
      </c>
      <c r="U89" s="42">
        <f t="shared" si="39"/>
        <v>0</v>
      </c>
      <c r="V89" s="43">
        <f t="shared" si="40"/>
        <v>0</v>
      </c>
      <c r="W89" s="44">
        <f t="shared" si="41"/>
        <v>0</v>
      </c>
      <c r="X89" s="45">
        <f t="shared" si="42"/>
        <v>0</v>
      </c>
      <c r="Y89" s="46" t="s">
        <v>0</v>
      </c>
      <c r="Z89" s="39">
        <v>1</v>
      </c>
      <c r="AA89" s="47">
        <f t="shared" si="43"/>
        <v>0</v>
      </c>
      <c r="AB89" s="39">
        <v>1</v>
      </c>
      <c r="AC89" s="47">
        <f t="shared" si="44"/>
        <v>0</v>
      </c>
      <c r="AD89" s="39">
        <v>1</v>
      </c>
      <c r="AE89" s="47">
        <f t="shared" si="45"/>
        <v>0</v>
      </c>
      <c r="AF89" s="62"/>
      <c r="AG89" s="49">
        <f t="shared" si="54"/>
        <v>0</v>
      </c>
      <c r="AH89" s="50">
        <f t="shared" si="55"/>
        <v>0</v>
      </c>
      <c r="AI89" s="62">
        <f t="shared" si="56"/>
        <v>0</v>
      </c>
      <c r="AJ89" s="49">
        <f t="shared" si="57"/>
        <v>0</v>
      </c>
      <c r="AK89" s="50">
        <f t="shared" si="58"/>
        <v>0</v>
      </c>
      <c r="AL89" s="48">
        <f t="shared" si="59"/>
        <v>0</v>
      </c>
      <c r="AM89" s="49">
        <f t="shared" si="60"/>
        <v>0</v>
      </c>
      <c r="AN89" s="50">
        <f t="shared" si="61"/>
        <v>0</v>
      </c>
      <c r="AO89" s="62"/>
      <c r="AP89" s="49">
        <f t="shared" si="62"/>
        <v>0</v>
      </c>
      <c r="AQ89" s="50">
        <f t="shared" si="63"/>
        <v>0</v>
      </c>
      <c r="AR89" s="62"/>
      <c r="AS89" s="49">
        <f t="shared" si="64"/>
        <v>0</v>
      </c>
      <c r="AT89" s="50">
        <f t="shared" si="65"/>
        <v>0</v>
      </c>
      <c r="AU89" s="48">
        <f t="shared" si="66"/>
        <v>0</v>
      </c>
      <c r="AV89" s="49">
        <f t="shared" si="67"/>
        <v>0</v>
      </c>
      <c r="AW89" s="50">
        <f t="shared" si="68"/>
        <v>0</v>
      </c>
      <c r="AX89" s="62"/>
      <c r="AY89" s="49">
        <f t="shared" si="69"/>
        <v>0</v>
      </c>
      <c r="AZ89" s="50">
        <f t="shared" si="70"/>
        <v>0</v>
      </c>
      <c r="BA89" s="51">
        <f t="shared" si="46"/>
        <v>0</v>
      </c>
    </row>
    <row r="90" spans="1:53" hidden="1">
      <c r="A90" s="32"/>
      <c r="B90" s="61"/>
      <c r="C90" s="33"/>
      <c r="D90" s="34"/>
      <c r="E90" s="35"/>
      <c r="F90" s="36"/>
      <c r="G90" s="73"/>
      <c r="H90" s="72"/>
      <c r="I90" s="74">
        <f>IF(H90=Tablas!$B$5,Tablas!$C$5,VLOOKUP(H90,Tablas!$B$5:$D$40,2,FALSE))</f>
        <v>1</v>
      </c>
      <c r="J90" s="71">
        <f>IF(I90=0,"",VLOOKUP(I90,Tablas!$C$5:$D$40,2,FALSE))</f>
        <v>0</v>
      </c>
      <c r="K90" s="37" t="str">
        <f t="shared" si="38"/>
        <v>0</v>
      </c>
      <c r="L90" s="38">
        <f t="shared" si="47"/>
        <v>0</v>
      </c>
      <c r="M90" s="38">
        <f t="shared" si="48"/>
        <v>0</v>
      </c>
      <c r="N90" s="38">
        <f t="shared" si="49"/>
        <v>0</v>
      </c>
      <c r="O90" s="38">
        <f t="shared" si="50"/>
        <v>0</v>
      </c>
      <c r="P90" s="38">
        <f t="shared" si="51"/>
        <v>0</v>
      </c>
      <c r="Q90" s="39">
        <v>1</v>
      </c>
      <c r="R90" s="40">
        <f t="shared" si="52"/>
        <v>0</v>
      </c>
      <c r="S90" s="39">
        <v>1</v>
      </c>
      <c r="T90" s="41">
        <f t="shared" si="53"/>
        <v>0</v>
      </c>
      <c r="U90" s="42">
        <f t="shared" si="39"/>
        <v>0</v>
      </c>
      <c r="V90" s="43">
        <f t="shared" si="40"/>
        <v>0</v>
      </c>
      <c r="W90" s="44">
        <f t="shared" si="41"/>
        <v>0</v>
      </c>
      <c r="X90" s="45">
        <f t="shared" si="42"/>
        <v>0</v>
      </c>
      <c r="Y90" s="46" t="s">
        <v>83</v>
      </c>
      <c r="Z90" s="39">
        <v>1.34</v>
      </c>
      <c r="AA90" s="47">
        <f t="shared" si="43"/>
        <v>0</v>
      </c>
      <c r="AB90" s="39">
        <v>0.66</v>
      </c>
      <c r="AC90" s="47">
        <f t="shared" si="44"/>
        <v>0</v>
      </c>
      <c r="AD90" s="39">
        <v>1</v>
      </c>
      <c r="AE90" s="47">
        <f t="shared" si="45"/>
        <v>0</v>
      </c>
      <c r="AF90" s="62"/>
      <c r="AG90" s="49">
        <f t="shared" si="54"/>
        <v>0</v>
      </c>
      <c r="AH90" s="50">
        <f t="shared" si="55"/>
        <v>0</v>
      </c>
      <c r="AI90" s="62">
        <f t="shared" si="56"/>
        <v>0</v>
      </c>
      <c r="AJ90" s="49">
        <f t="shared" si="57"/>
        <v>0</v>
      </c>
      <c r="AK90" s="50">
        <f t="shared" si="58"/>
        <v>0</v>
      </c>
      <c r="AL90" s="48">
        <f t="shared" si="59"/>
        <v>0</v>
      </c>
      <c r="AM90" s="49">
        <f t="shared" si="60"/>
        <v>0</v>
      </c>
      <c r="AN90" s="50">
        <f t="shared" si="61"/>
        <v>0</v>
      </c>
      <c r="AO90" s="62"/>
      <c r="AP90" s="49">
        <f t="shared" si="62"/>
        <v>0</v>
      </c>
      <c r="AQ90" s="50">
        <f t="shared" si="63"/>
        <v>0</v>
      </c>
      <c r="AR90" s="62"/>
      <c r="AS90" s="49">
        <f t="shared" si="64"/>
        <v>0</v>
      </c>
      <c r="AT90" s="50">
        <f t="shared" si="65"/>
        <v>0</v>
      </c>
      <c r="AU90" s="48">
        <f t="shared" si="66"/>
        <v>0</v>
      </c>
      <c r="AV90" s="49">
        <f t="shared" si="67"/>
        <v>0</v>
      </c>
      <c r="AW90" s="50">
        <f t="shared" si="68"/>
        <v>0</v>
      </c>
      <c r="AX90" s="62"/>
      <c r="AY90" s="49">
        <f t="shared" si="69"/>
        <v>0</v>
      </c>
      <c r="AZ90" s="50">
        <f t="shared" si="70"/>
        <v>0</v>
      </c>
      <c r="BA90" s="51">
        <f t="shared" si="46"/>
        <v>0</v>
      </c>
    </row>
    <row r="91" spans="1:53" hidden="1">
      <c r="A91" s="32"/>
      <c r="B91" s="61"/>
      <c r="C91" s="33"/>
      <c r="D91" s="34"/>
      <c r="E91" s="35"/>
      <c r="F91" s="36"/>
      <c r="G91" s="73"/>
      <c r="H91" s="72"/>
      <c r="I91" s="74">
        <f>IF(H91=Tablas!$B$5,Tablas!$C$5,VLOOKUP(H91,Tablas!$B$5:$D$40,2,FALSE))</f>
        <v>1</v>
      </c>
      <c r="J91" s="71">
        <f>IF(I91=0,"",VLOOKUP(I91,Tablas!$C$5:$D$40,2,FALSE))</f>
        <v>0</v>
      </c>
      <c r="K91" s="37" t="str">
        <f t="shared" si="38"/>
        <v>0</v>
      </c>
      <c r="L91" s="38">
        <f t="shared" si="47"/>
        <v>0</v>
      </c>
      <c r="M91" s="38">
        <f t="shared" si="48"/>
        <v>0</v>
      </c>
      <c r="N91" s="38">
        <f t="shared" si="49"/>
        <v>0</v>
      </c>
      <c r="O91" s="38">
        <f t="shared" si="50"/>
        <v>0</v>
      </c>
      <c r="P91" s="38">
        <f t="shared" si="51"/>
        <v>0</v>
      </c>
      <c r="Q91" s="39">
        <v>1</v>
      </c>
      <c r="R91" s="40">
        <f t="shared" si="52"/>
        <v>0</v>
      </c>
      <c r="S91" s="39">
        <v>1</v>
      </c>
      <c r="T91" s="41">
        <f t="shared" si="53"/>
        <v>0</v>
      </c>
      <c r="U91" s="42">
        <f t="shared" si="39"/>
        <v>0</v>
      </c>
      <c r="V91" s="43">
        <f t="shared" si="40"/>
        <v>0</v>
      </c>
      <c r="W91" s="44">
        <f t="shared" si="41"/>
        <v>0</v>
      </c>
      <c r="X91" s="45">
        <f t="shared" si="42"/>
        <v>0</v>
      </c>
      <c r="Y91" s="46" t="s">
        <v>83</v>
      </c>
      <c r="Z91" s="39">
        <v>1.34</v>
      </c>
      <c r="AA91" s="47">
        <f t="shared" si="43"/>
        <v>0</v>
      </c>
      <c r="AB91" s="39">
        <v>0.66</v>
      </c>
      <c r="AC91" s="47">
        <f t="shared" si="44"/>
        <v>0</v>
      </c>
      <c r="AD91" s="39">
        <v>1</v>
      </c>
      <c r="AE91" s="47">
        <f t="shared" si="45"/>
        <v>0</v>
      </c>
      <c r="AF91" s="62"/>
      <c r="AG91" s="49">
        <f t="shared" si="54"/>
        <v>0</v>
      </c>
      <c r="AH91" s="50">
        <f t="shared" si="55"/>
        <v>0</v>
      </c>
      <c r="AI91" s="62">
        <f t="shared" si="56"/>
        <v>0</v>
      </c>
      <c r="AJ91" s="49">
        <f t="shared" si="57"/>
        <v>0</v>
      </c>
      <c r="AK91" s="50">
        <f t="shared" si="58"/>
        <v>0</v>
      </c>
      <c r="AL91" s="48">
        <f t="shared" si="59"/>
        <v>0</v>
      </c>
      <c r="AM91" s="49">
        <f t="shared" si="60"/>
        <v>0</v>
      </c>
      <c r="AN91" s="50">
        <f t="shared" si="61"/>
        <v>0</v>
      </c>
      <c r="AO91" s="62"/>
      <c r="AP91" s="49">
        <f t="shared" si="62"/>
        <v>0</v>
      </c>
      <c r="AQ91" s="50">
        <f t="shared" si="63"/>
        <v>0</v>
      </c>
      <c r="AR91" s="62"/>
      <c r="AS91" s="49">
        <f t="shared" si="64"/>
        <v>0</v>
      </c>
      <c r="AT91" s="50">
        <f t="shared" si="65"/>
        <v>0</v>
      </c>
      <c r="AU91" s="48">
        <f t="shared" si="66"/>
        <v>0</v>
      </c>
      <c r="AV91" s="49">
        <f t="shared" si="67"/>
        <v>0</v>
      </c>
      <c r="AW91" s="50">
        <f t="shared" si="68"/>
        <v>0</v>
      </c>
      <c r="AX91" s="62"/>
      <c r="AY91" s="49">
        <f t="shared" si="69"/>
        <v>0</v>
      </c>
      <c r="AZ91" s="50">
        <f t="shared" si="70"/>
        <v>0</v>
      </c>
      <c r="BA91" s="51">
        <f t="shared" si="46"/>
        <v>0</v>
      </c>
    </row>
    <row r="92" spans="1:53" hidden="1">
      <c r="A92" s="32"/>
      <c r="B92" s="61"/>
      <c r="C92" s="33"/>
      <c r="D92" s="34"/>
      <c r="E92" s="35"/>
      <c r="F92" s="36"/>
      <c r="G92" s="73"/>
      <c r="H92" s="72"/>
      <c r="I92" s="74">
        <f>IF(H92=Tablas!$B$5,Tablas!$C$5,VLOOKUP(H92,Tablas!$B$5:$D$40,2,FALSE))</f>
        <v>1</v>
      </c>
      <c r="J92" s="71">
        <f>IF(I92=0,"",VLOOKUP(I92,Tablas!$C$5:$D$40,2,FALSE))</f>
        <v>0</v>
      </c>
      <c r="K92" s="37" t="str">
        <f t="shared" si="38"/>
        <v>0</v>
      </c>
      <c r="L92" s="38">
        <f t="shared" si="47"/>
        <v>0</v>
      </c>
      <c r="M92" s="38">
        <f t="shared" si="48"/>
        <v>0</v>
      </c>
      <c r="N92" s="38">
        <f t="shared" si="49"/>
        <v>0</v>
      </c>
      <c r="O92" s="38">
        <f t="shared" si="50"/>
        <v>0</v>
      </c>
      <c r="P92" s="38">
        <f t="shared" si="51"/>
        <v>0</v>
      </c>
      <c r="Q92" s="39">
        <v>1</v>
      </c>
      <c r="R92" s="40">
        <f t="shared" si="52"/>
        <v>0</v>
      </c>
      <c r="S92" s="39">
        <v>1</v>
      </c>
      <c r="T92" s="41">
        <f t="shared" si="53"/>
        <v>0</v>
      </c>
      <c r="U92" s="42">
        <f t="shared" si="39"/>
        <v>0</v>
      </c>
      <c r="V92" s="43">
        <f t="shared" si="40"/>
        <v>0</v>
      </c>
      <c r="W92" s="44">
        <f t="shared" si="41"/>
        <v>0</v>
      </c>
      <c r="X92" s="45">
        <f t="shared" si="42"/>
        <v>0</v>
      </c>
      <c r="Y92" s="46" t="s">
        <v>83</v>
      </c>
      <c r="Z92" s="39">
        <v>1.34</v>
      </c>
      <c r="AA92" s="47">
        <f t="shared" si="43"/>
        <v>0</v>
      </c>
      <c r="AB92" s="39">
        <v>0.66</v>
      </c>
      <c r="AC92" s="47">
        <f t="shared" si="44"/>
        <v>0</v>
      </c>
      <c r="AD92" s="39">
        <v>1</v>
      </c>
      <c r="AE92" s="47">
        <f t="shared" si="45"/>
        <v>0</v>
      </c>
      <c r="AF92" s="62"/>
      <c r="AG92" s="49">
        <f t="shared" si="54"/>
        <v>0</v>
      </c>
      <c r="AH92" s="50">
        <f t="shared" si="55"/>
        <v>0</v>
      </c>
      <c r="AI92" s="62">
        <f t="shared" si="56"/>
        <v>0</v>
      </c>
      <c r="AJ92" s="49">
        <f t="shared" si="57"/>
        <v>0</v>
      </c>
      <c r="AK92" s="50">
        <f t="shared" si="58"/>
        <v>0</v>
      </c>
      <c r="AL92" s="48">
        <f t="shared" si="59"/>
        <v>0</v>
      </c>
      <c r="AM92" s="49">
        <f t="shared" si="60"/>
        <v>0</v>
      </c>
      <c r="AN92" s="50">
        <f t="shared" si="61"/>
        <v>0</v>
      </c>
      <c r="AO92" s="62"/>
      <c r="AP92" s="49">
        <f t="shared" si="62"/>
        <v>0</v>
      </c>
      <c r="AQ92" s="50">
        <f t="shared" si="63"/>
        <v>0</v>
      </c>
      <c r="AR92" s="62"/>
      <c r="AS92" s="49">
        <f t="shared" si="64"/>
        <v>0</v>
      </c>
      <c r="AT92" s="50">
        <f t="shared" si="65"/>
        <v>0</v>
      </c>
      <c r="AU92" s="48">
        <f t="shared" si="66"/>
        <v>0</v>
      </c>
      <c r="AV92" s="49">
        <f t="shared" si="67"/>
        <v>0</v>
      </c>
      <c r="AW92" s="50">
        <f t="shared" si="68"/>
        <v>0</v>
      </c>
      <c r="AX92" s="62"/>
      <c r="AY92" s="49">
        <f t="shared" si="69"/>
        <v>0</v>
      </c>
      <c r="AZ92" s="50">
        <f t="shared" si="70"/>
        <v>0</v>
      </c>
      <c r="BA92" s="51">
        <f t="shared" si="46"/>
        <v>0</v>
      </c>
    </row>
    <row r="93" spans="1:53" hidden="1">
      <c r="A93" s="32"/>
      <c r="B93" s="61"/>
      <c r="C93" s="33"/>
      <c r="D93" s="34"/>
      <c r="E93" s="35"/>
      <c r="F93" s="36"/>
      <c r="G93" s="73"/>
      <c r="H93" s="72"/>
      <c r="I93" s="74">
        <f>IF(H93=Tablas!$B$5,Tablas!$C$5,VLOOKUP(H93,Tablas!$B$5:$D$40,2,FALSE))</f>
        <v>1</v>
      </c>
      <c r="J93" s="71">
        <f>IF(I93=0,"",VLOOKUP(I93,Tablas!$C$5:$D$40,2,FALSE))</f>
        <v>0</v>
      </c>
      <c r="K93" s="37" t="str">
        <f t="shared" si="38"/>
        <v>0</v>
      </c>
      <c r="L93" s="38">
        <f t="shared" si="47"/>
        <v>0</v>
      </c>
      <c r="M93" s="38">
        <f t="shared" si="48"/>
        <v>0</v>
      </c>
      <c r="N93" s="38">
        <f t="shared" si="49"/>
        <v>0</v>
      </c>
      <c r="O93" s="38">
        <f t="shared" si="50"/>
        <v>0</v>
      </c>
      <c r="P93" s="38">
        <f t="shared" si="51"/>
        <v>0</v>
      </c>
      <c r="Q93" s="39">
        <v>1</v>
      </c>
      <c r="R93" s="40">
        <f t="shared" si="52"/>
        <v>0</v>
      </c>
      <c r="S93" s="39">
        <v>1</v>
      </c>
      <c r="T93" s="41">
        <f t="shared" si="53"/>
        <v>0</v>
      </c>
      <c r="U93" s="42">
        <f t="shared" si="39"/>
        <v>0</v>
      </c>
      <c r="V93" s="43">
        <f t="shared" si="40"/>
        <v>0</v>
      </c>
      <c r="W93" s="44">
        <f t="shared" si="41"/>
        <v>0</v>
      </c>
      <c r="X93" s="45">
        <f t="shared" si="42"/>
        <v>0</v>
      </c>
      <c r="Y93" s="46" t="s">
        <v>0</v>
      </c>
      <c r="Z93" s="39">
        <v>1</v>
      </c>
      <c r="AA93" s="47">
        <f t="shared" si="43"/>
        <v>0</v>
      </c>
      <c r="AB93" s="39">
        <v>1</v>
      </c>
      <c r="AC93" s="47">
        <f t="shared" si="44"/>
        <v>0</v>
      </c>
      <c r="AD93" s="39">
        <v>1</v>
      </c>
      <c r="AE93" s="47">
        <f t="shared" si="45"/>
        <v>0</v>
      </c>
      <c r="AF93" s="62"/>
      <c r="AG93" s="49">
        <f t="shared" si="54"/>
        <v>0</v>
      </c>
      <c r="AH93" s="50">
        <f t="shared" si="55"/>
        <v>0</v>
      </c>
      <c r="AI93" s="62">
        <f t="shared" si="56"/>
        <v>0</v>
      </c>
      <c r="AJ93" s="49">
        <f t="shared" si="57"/>
        <v>0</v>
      </c>
      <c r="AK93" s="50">
        <f t="shared" si="58"/>
        <v>0</v>
      </c>
      <c r="AL93" s="48">
        <f t="shared" si="59"/>
        <v>0</v>
      </c>
      <c r="AM93" s="49">
        <f t="shared" si="60"/>
        <v>0</v>
      </c>
      <c r="AN93" s="50">
        <f t="shared" si="61"/>
        <v>0</v>
      </c>
      <c r="AO93" s="62"/>
      <c r="AP93" s="49">
        <f t="shared" si="62"/>
        <v>0</v>
      </c>
      <c r="AQ93" s="50">
        <f t="shared" si="63"/>
        <v>0</v>
      </c>
      <c r="AR93" s="62"/>
      <c r="AS93" s="49">
        <f t="shared" si="64"/>
        <v>0</v>
      </c>
      <c r="AT93" s="50">
        <f t="shared" si="65"/>
        <v>0</v>
      </c>
      <c r="AU93" s="48">
        <f t="shared" si="66"/>
        <v>0</v>
      </c>
      <c r="AV93" s="49">
        <f t="shared" si="67"/>
        <v>0</v>
      </c>
      <c r="AW93" s="50">
        <f t="shared" si="68"/>
        <v>0</v>
      </c>
      <c r="AX93" s="62"/>
      <c r="AY93" s="49">
        <f t="shared" si="69"/>
        <v>0</v>
      </c>
      <c r="AZ93" s="50">
        <f t="shared" si="70"/>
        <v>0</v>
      </c>
      <c r="BA93" s="51">
        <f t="shared" si="46"/>
        <v>0</v>
      </c>
    </row>
    <row r="94" spans="1:53" hidden="1">
      <c r="A94" s="32"/>
      <c r="B94" s="61"/>
      <c r="C94" s="33"/>
      <c r="D94" s="34"/>
      <c r="E94" s="35"/>
      <c r="F94" s="36"/>
      <c r="G94" s="73"/>
      <c r="H94" s="72"/>
      <c r="I94" s="74">
        <f>IF(H94=Tablas!$B$5,Tablas!$C$5,VLOOKUP(H94,Tablas!$B$5:$D$40,2,FALSE))</f>
        <v>1</v>
      </c>
      <c r="J94" s="71">
        <f>IF(I94=0,"",VLOOKUP(I94,Tablas!$C$5:$D$40,2,FALSE))</f>
        <v>0</v>
      </c>
      <c r="K94" s="37" t="str">
        <f t="shared" si="38"/>
        <v>0</v>
      </c>
      <c r="L94" s="38">
        <f t="shared" si="47"/>
        <v>0</v>
      </c>
      <c r="M94" s="38">
        <f t="shared" si="48"/>
        <v>0</v>
      </c>
      <c r="N94" s="38">
        <f t="shared" si="49"/>
        <v>0</v>
      </c>
      <c r="O94" s="38">
        <f t="shared" si="50"/>
        <v>0</v>
      </c>
      <c r="P94" s="38">
        <f t="shared" si="51"/>
        <v>0</v>
      </c>
      <c r="Q94" s="39">
        <v>1</v>
      </c>
      <c r="R94" s="40">
        <f t="shared" si="52"/>
        <v>0</v>
      </c>
      <c r="S94" s="39">
        <v>1</v>
      </c>
      <c r="T94" s="41">
        <f t="shared" si="53"/>
        <v>0</v>
      </c>
      <c r="U94" s="42">
        <f t="shared" si="39"/>
        <v>0</v>
      </c>
      <c r="V94" s="43">
        <f t="shared" si="40"/>
        <v>0</v>
      </c>
      <c r="W94" s="44">
        <f t="shared" si="41"/>
        <v>0</v>
      </c>
      <c r="X94" s="45">
        <f t="shared" si="42"/>
        <v>0</v>
      </c>
      <c r="Y94" s="46" t="s">
        <v>0</v>
      </c>
      <c r="Z94" s="39">
        <v>1</v>
      </c>
      <c r="AA94" s="47">
        <f t="shared" si="43"/>
        <v>0</v>
      </c>
      <c r="AB94" s="39">
        <v>1</v>
      </c>
      <c r="AC94" s="47">
        <f t="shared" si="44"/>
        <v>0</v>
      </c>
      <c r="AD94" s="39">
        <v>1</v>
      </c>
      <c r="AE94" s="47">
        <f t="shared" si="45"/>
        <v>0</v>
      </c>
      <c r="AF94" s="62"/>
      <c r="AG94" s="49">
        <f t="shared" si="54"/>
        <v>0</v>
      </c>
      <c r="AH94" s="50">
        <f t="shared" si="55"/>
        <v>0</v>
      </c>
      <c r="AI94" s="62">
        <f t="shared" si="56"/>
        <v>0</v>
      </c>
      <c r="AJ94" s="49">
        <f t="shared" si="57"/>
        <v>0</v>
      </c>
      <c r="AK94" s="50">
        <f t="shared" si="58"/>
        <v>0</v>
      </c>
      <c r="AL94" s="48">
        <f t="shared" si="59"/>
        <v>0</v>
      </c>
      <c r="AM94" s="49">
        <f t="shared" si="60"/>
        <v>0</v>
      </c>
      <c r="AN94" s="50">
        <f t="shared" si="61"/>
        <v>0</v>
      </c>
      <c r="AO94" s="62"/>
      <c r="AP94" s="49">
        <f t="shared" si="62"/>
        <v>0</v>
      </c>
      <c r="AQ94" s="50">
        <f t="shared" si="63"/>
        <v>0</v>
      </c>
      <c r="AR94" s="62"/>
      <c r="AS94" s="49">
        <f t="shared" si="64"/>
        <v>0</v>
      </c>
      <c r="AT94" s="50">
        <f t="shared" si="65"/>
        <v>0</v>
      </c>
      <c r="AU94" s="48">
        <f t="shared" si="66"/>
        <v>0</v>
      </c>
      <c r="AV94" s="49">
        <f t="shared" si="67"/>
        <v>0</v>
      </c>
      <c r="AW94" s="50">
        <f t="shared" si="68"/>
        <v>0</v>
      </c>
      <c r="AX94" s="62"/>
      <c r="AY94" s="49">
        <f t="shared" si="69"/>
        <v>0</v>
      </c>
      <c r="AZ94" s="50">
        <f t="shared" si="70"/>
        <v>0</v>
      </c>
      <c r="BA94" s="51">
        <f t="shared" si="46"/>
        <v>0</v>
      </c>
    </row>
    <row r="95" spans="1:53" hidden="1">
      <c r="A95" s="32"/>
      <c r="B95" s="61"/>
      <c r="C95" s="33"/>
      <c r="D95" s="34"/>
      <c r="E95" s="35"/>
      <c r="F95" s="36"/>
      <c r="G95" s="73"/>
      <c r="H95" s="72"/>
      <c r="I95" s="74">
        <f>IF(H95=Tablas!$B$5,Tablas!$C$5,VLOOKUP(H95,Tablas!$B$5:$D$40,2,FALSE))</f>
        <v>1</v>
      </c>
      <c r="J95" s="71">
        <f>IF(I95=0,"",VLOOKUP(I95,Tablas!$C$5:$D$40,2,FALSE))</f>
        <v>0</v>
      </c>
      <c r="K95" s="37" t="str">
        <f t="shared" si="38"/>
        <v>0</v>
      </c>
      <c r="L95" s="38">
        <f t="shared" si="47"/>
        <v>0</v>
      </c>
      <c r="M95" s="38">
        <f t="shared" si="48"/>
        <v>0</v>
      </c>
      <c r="N95" s="38">
        <f t="shared" si="49"/>
        <v>0</v>
      </c>
      <c r="O95" s="38">
        <f t="shared" si="50"/>
        <v>0</v>
      </c>
      <c r="P95" s="38">
        <f t="shared" si="51"/>
        <v>0</v>
      </c>
      <c r="Q95" s="39">
        <v>1</v>
      </c>
      <c r="R95" s="40">
        <f t="shared" si="52"/>
        <v>0</v>
      </c>
      <c r="S95" s="39">
        <v>1</v>
      </c>
      <c r="T95" s="41">
        <f t="shared" si="53"/>
        <v>0</v>
      </c>
      <c r="U95" s="42">
        <f t="shared" si="39"/>
        <v>0</v>
      </c>
      <c r="V95" s="43">
        <f t="shared" si="40"/>
        <v>0</v>
      </c>
      <c r="W95" s="44">
        <f t="shared" si="41"/>
        <v>0</v>
      </c>
      <c r="X95" s="45">
        <f t="shared" si="42"/>
        <v>0</v>
      </c>
      <c r="Y95" s="46" t="s">
        <v>0</v>
      </c>
      <c r="Z95" s="39">
        <v>1</v>
      </c>
      <c r="AA95" s="47">
        <f t="shared" si="43"/>
        <v>0</v>
      </c>
      <c r="AB95" s="39">
        <v>1</v>
      </c>
      <c r="AC95" s="47">
        <f t="shared" si="44"/>
        <v>0</v>
      </c>
      <c r="AD95" s="39">
        <v>1</v>
      </c>
      <c r="AE95" s="47">
        <f t="shared" si="45"/>
        <v>0</v>
      </c>
      <c r="AF95" s="62"/>
      <c r="AG95" s="49">
        <f t="shared" si="54"/>
        <v>0</v>
      </c>
      <c r="AH95" s="50">
        <f t="shared" si="55"/>
        <v>0</v>
      </c>
      <c r="AI95" s="62">
        <f t="shared" si="56"/>
        <v>0</v>
      </c>
      <c r="AJ95" s="49">
        <f t="shared" si="57"/>
        <v>0</v>
      </c>
      <c r="AK95" s="50">
        <f t="shared" si="58"/>
        <v>0</v>
      </c>
      <c r="AL95" s="48">
        <f t="shared" si="59"/>
        <v>0</v>
      </c>
      <c r="AM95" s="49">
        <f t="shared" si="60"/>
        <v>0</v>
      </c>
      <c r="AN95" s="50">
        <f t="shared" si="61"/>
        <v>0</v>
      </c>
      <c r="AO95" s="62"/>
      <c r="AP95" s="49">
        <f t="shared" si="62"/>
        <v>0</v>
      </c>
      <c r="AQ95" s="50">
        <f t="shared" si="63"/>
        <v>0</v>
      </c>
      <c r="AR95" s="62"/>
      <c r="AS95" s="49">
        <f t="shared" si="64"/>
        <v>0</v>
      </c>
      <c r="AT95" s="50">
        <f t="shared" si="65"/>
        <v>0</v>
      </c>
      <c r="AU95" s="48">
        <f t="shared" si="66"/>
        <v>0</v>
      </c>
      <c r="AV95" s="49">
        <f t="shared" si="67"/>
        <v>0</v>
      </c>
      <c r="AW95" s="50">
        <f t="shared" si="68"/>
        <v>0</v>
      </c>
      <c r="AX95" s="62"/>
      <c r="AY95" s="49">
        <f t="shared" si="69"/>
        <v>0</v>
      </c>
      <c r="AZ95" s="50">
        <f t="shared" si="70"/>
        <v>0</v>
      </c>
      <c r="BA95" s="51">
        <f t="shared" si="46"/>
        <v>0</v>
      </c>
    </row>
    <row r="96" spans="1:53" hidden="1">
      <c r="A96" s="32"/>
      <c r="B96" s="61"/>
      <c r="C96" s="33"/>
      <c r="D96" s="34"/>
      <c r="E96" s="35"/>
      <c r="F96" s="36"/>
      <c r="G96" s="73"/>
      <c r="H96" s="72"/>
      <c r="I96" s="74">
        <f>IF(H96=Tablas!$B$5,Tablas!$C$5,VLOOKUP(H96,Tablas!$B$5:$D$40,2,FALSE))</f>
        <v>1</v>
      </c>
      <c r="J96" s="71">
        <f>IF(I96=0,"",VLOOKUP(I96,Tablas!$C$5:$D$40,2,FALSE))</f>
        <v>0</v>
      </c>
      <c r="K96" s="37" t="str">
        <f t="shared" si="38"/>
        <v>0</v>
      </c>
      <c r="L96" s="38">
        <f t="shared" si="47"/>
        <v>0</v>
      </c>
      <c r="M96" s="38">
        <f t="shared" si="48"/>
        <v>0</v>
      </c>
      <c r="N96" s="38">
        <f t="shared" si="49"/>
        <v>0</v>
      </c>
      <c r="O96" s="38">
        <f t="shared" si="50"/>
        <v>0</v>
      </c>
      <c r="P96" s="38">
        <f t="shared" si="51"/>
        <v>0</v>
      </c>
      <c r="Q96" s="39">
        <v>1</v>
      </c>
      <c r="R96" s="40">
        <f t="shared" si="52"/>
        <v>0</v>
      </c>
      <c r="S96" s="39">
        <v>1</v>
      </c>
      <c r="T96" s="41">
        <f t="shared" si="53"/>
        <v>0</v>
      </c>
      <c r="U96" s="42">
        <f t="shared" si="39"/>
        <v>0</v>
      </c>
      <c r="V96" s="43">
        <f t="shared" si="40"/>
        <v>0</v>
      </c>
      <c r="W96" s="44">
        <f t="shared" si="41"/>
        <v>0</v>
      </c>
      <c r="X96" s="45">
        <f t="shared" si="42"/>
        <v>0</v>
      </c>
      <c r="Y96" s="46" t="s">
        <v>0</v>
      </c>
      <c r="Z96" s="39">
        <v>1</v>
      </c>
      <c r="AA96" s="47">
        <f t="shared" si="43"/>
        <v>0</v>
      </c>
      <c r="AB96" s="39">
        <v>1</v>
      </c>
      <c r="AC96" s="47">
        <f t="shared" si="44"/>
        <v>0</v>
      </c>
      <c r="AD96" s="39">
        <v>1</v>
      </c>
      <c r="AE96" s="47">
        <f t="shared" si="45"/>
        <v>0</v>
      </c>
      <c r="AF96" s="62"/>
      <c r="AG96" s="49">
        <f t="shared" si="54"/>
        <v>0</v>
      </c>
      <c r="AH96" s="50">
        <f t="shared" si="55"/>
        <v>0</v>
      </c>
      <c r="AI96" s="62">
        <f t="shared" si="56"/>
        <v>0</v>
      </c>
      <c r="AJ96" s="49">
        <f t="shared" si="57"/>
        <v>0</v>
      </c>
      <c r="AK96" s="50">
        <f t="shared" si="58"/>
        <v>0</v>
      </c>
      <c r="AL96" s="48">
        <f t="shared" si="59"/>
        <v>0</v>
      </c>
      <c r="AM96" s="49">
        <f t="shared" si="60"/>
        <v>0</v>
      </c>
      <c r="AN96" s="50">
        <f t="shared" si="61"/>
        <v>0</v>
      </c>
      <c r="AO96" s="62"/>
      <c r="AP96" s="49">
        <f t="shared" si="62"/>
        <v>0</v>
      </c>
      <c r="AQ96" s="50">
        <f t="shared" si="63"/>
        <v>0</v>
      </c>
      <c r="AR96" s="62"/>
      <c r="AS96" s="49">
        <f t="shared" si="64"/>
        <v>0</v>
      </c>
      <c r="AT96" s="50">
        <f t="shared" si="65"/>
        <v>0</v>
      </c>
      <c r="AU96" s="48">
        <f t="shared" si="66"/>
        <v>0</v>
      </c>
      <c r="AV96" s="49">
        <f t="shared" si="67"/>
        <v>0</v>
      </c>
      <c r="AW96" s="50">
        <f t="shared" si="68"/>
        <v>0</v>
      </c>
      <c r="AX96" s="62"/>
      <c r="AY96" s="49">
        <f t="shared" si="69"/>
        <v>0</v>
      </c>
      <c r="AZ96" s="50">
        <f t="shared" si="70"/>
        <v>0</v>
      </c>
      <c r="BA96" s="51">
        <f t="shared" si="46"/>
        <v>0</v>
      </c>
    </row>
    <row r="97" spans="1:53" hidden="1">
      <c r="A97" s="32"/>
      <c r="B97" s="61"/>
      <c r="C97" s="33"/>
      <c r="D97" s="34"/>
      <c r="E97" s="35"/>
      <c r="F97" s="36"/>
      <c r="G97" s="73"/>
      <c r="H97" s="72"/>
      <c r="I97" s="74">
        <f>IF(H97=Tablas!$B$5,Tablas!$C$5,VLOOKUP(H97,Tablas!$B$5:$D$40,2,FALSE))</f>
        <v>1</v>
      </c>
      <c r="J97" s="71">
        <f>IF(I97=0,"",VLOOKUP(I97,Tablas!$C$5:$D$40,2,FALSE))</f>
        <v>0</v>
      </c>
      <c r="K97" s="37" t="str">
        <f t="shared" si="38"/>
        <v>0</v>
      </c>
      <c r="L97" s="38">
        <f t="shared" si="47"/>
        <v>0</v>
      </c>
      <c r="M97" s="38">
        <f t="shared" si="48"/>
        <v>0</v>
      </c>
      <c r="N97" s="38">
        <f t="shared" si="49"/>
        <v>0</v>
      </c>
      <c r="O97" s="38">
        <f t="shared" si="50"/>
        <v>0</v>
      </c>
      <c r="P97" s="38">
        <f t="shared" si="51"/>
        <v>0</v>
      </c>
      <c r="Q97" s="39">
        <v>1</v>
      </c>
      <c r="R97" s="40">
        <f t="shared" si="52"/>
        <v>0</v>
      </c>
      <c r="S97" s="39">
        <v>1</v>
      </c>
      <c r="T97" s="41">
        <f t="shared" si="53"/>
        <v>0</v>
      </c>
      <c r="U97" s="42">
        <f t="shared" si="39"/>
        <v>0</v>
      </c>
      <c r="V97" s="43">
        <f t="shared" si="40"/>
        <v>0</v>
      </c>
      <c r="W97" s="44">
        <f t="shared" si="41"/>
        <v>0</v>
      </c>
      <c r="X97" s="45">
        <f t="shared" si="42"/>
        <v>0</v>
      </c>
      <c r="Y97" s="46" t="s">
        <v>0</v>
      </c>
      <c r="Z97" s="39">
        <v>1</v>
      </c>
      <c r="AA97" s="47">
        <f t="shared" si="43"/>
        <v>0</v>
      </c>
      <c r="AB97" s="39">
        <v>1</v>
      </c>
      <c r="AC97" s="47">
        <f t="shared" si="44"/>
        <v>0</v>
      </c>
      <c r="AD97" s="39">
        <v>1</v>
      </c>
      <c r="AE97" s="47">
        <f t="shared" si="45"/>
        <v>0</v>
      </c>
      <c r="AF97" s="62"/>
      <c r="AG97" s="49">
        <f t="shared" si="54"/>
        <v>0</v>
      </c>
      <c r="AH97" s="50">
        <f t="shared" si="55"/>
        <v>0</v>
      </c>
      <c r="AI97" s="62">
        <f t="shared" si="56"/>
        <v>0</v>
      </c>
      <c r="AJ97" s="49">
        <f t="shared" si="57"/>
        <v>0</v>
      </c>
      <c r="AK97" s="50">
        <f t="shared" si="58"/>
        <v>0</v>
      </c>
      <c r="AL97" s="48">
        <f t="shared" si="59"/>
        <v>0</v>
      </c>
      <c r="AM97" s="49">
        <f t="shared" si="60"/>
        <v>0</v>
      </c>
      <c r="AN97" s="50">
        <f t="shared" si="61"/>
        <v>0</v>
      </c>
      <c r="AO97" s="62"/>
      <c r="AP97" s="49">
        <f t="shared" si="62"/>
        <v>0</v>
      </c>
      <c r="AQ97" s="50">
        <f t="shared" si="63"/>
        <v>0</v>
      </c>
      <c r="AR97" s="62"/>
      <c r="AS97" s="49">
        <f t="shared" si="64"/>
        <v>0</v>
      </c>
      <c r="AT97" s="50">
        <f t="shared" si="65"/>
        <v>0</v>
      </c>
      <c r="AU97" s="48">
        <f t="shared" si="66"/>
        <v>0</v>
      </c>
      <c r="AV97" s="49">
        <f t="shared" si="67"/>
        <v>0</v>
      </c>
      <c r="AW97" s="50">
        <f t="shared" si="68"/>
        <v>0</v>
      </c>
      <c r="AX97" s="62"/>
      <c r="AY97" s="49">
        <f t="shared" si="69"/>
        <v>0</v>
      </c>
      <c r="AZ97" s="50">
        <f t="shared" si="70"/>
        <v>0</v>
      </c>
      <c r="BA97" s="51">
        <f t="shared" si="46"/>
        <v>0</v>
      </c>
    </row>
    <row r="98" spans="1:53" hidden="1">
      <c r="A98" s="32"/>
      <c r="B98" s="61"/>
      <c r="C98" s="33"/>
      <c r="D98" s="34"/>
      <c r="E98" s="35"/>
      <c r="F98" s="36"/>
      <c r="G98" s="73"/>
      <c r="H98" s="72"/>
      <c r="I98" s="74">
        <f>IF(H98=Tablas!$B$5,Tablas!$C$5,VLOOKUP(H98,Tablas!$B$5:$D$40,2,FALSE))</f>
        <v>1</v>
      </c>
      <c r="J98" s="71">
        <f>IF(I98=0,"",VLOOKUP(I98,Tablas!$C$5:$D$40,2,FALSE))</f>
        <v>0</v>
      </c>
      <c r="K98" s="37" t="str">
        <f t="shared" si="1"/>
        <v>0</v>
      </c>
      <c r="L98" s="38">
        <f t="shared" si="47"/>
        <v>0</v>
      </c>
      <c r="M98" s="38">
        <f t="shared" si="48"/>
        <v>0</v>
      </c>
      <c r="N98" s="38">
        <f t="shared" si="49"/>
        <v>0</v>
      </c>
      <c r="O98" s="38">
        <f t="shared" si="50"/>
        <v>0</v>
      </c>
      <c r="P98" s="38">
        <f t="shared" si="51"/>
        <v>0</v>
      </c>
      <c r="Q98" s="39">
        <v>1</v>
      </c>
      <c r="R98" s="40">
        <f t="shared" si="52"/>
        <v>0</v>
      </c>
      <c r="S98" s="39">
        <v>1</v>
      </c>
      <c r="T98" s="41">
        <f t="shared" si="53"/>
        <v>0</v>
      </c>
      <c r="U98" s="42">
        <f t="shared" si="9"/>
        <v>0</v>
      </c>
      <c r="V98" s="43">
        <f t="shared" si="10"/>
        <v>0</v>
      </c>
      <c r="W98" s="44">
        <f t="shared" si="11"/>
        <v>0</v>
      </c>
      <c r="X98" s="45">
        <f t="shared" si="12"/>
        <v>0</v>
      </c>
      <c r="Y98" s="46" t="s">
        <v>0</v>
      </c>
      <c r="Z98" s="39">
        <v>1</v>
      </c>
      <c r="AA98" s="47">
        <f t="shared" si="13"/>
        <v>0</v>
      </c>
      <c r="AB98" s="39">
        <v>1</v>
      </c>
      <c r="AC98" s="47">
        <f t="shared" si="14"/>
        <v>0</v>
      </c>
      <c r="AD98" s="39">
        <v>1</v>
      </c>
      <c r="AE98" s="47">
        <f t="shared" si="15"/>
        <v>0</v>
      </c>
      <c r="AF98" s="62"/>
      <c r="AG98" s="49">
        <f t="shared" si="54"/>
        <v>0</v>
      </c>
      <c r="AH98" s="50">
        <f t="shared" si="55"/>
        <v>0</v>
      </c>
      <c r="AI98" s="62">
        <f t="shared" si="56"/>
        <v>0</v>
      </c>
      <c r="AJ98" s="49">
        <f t="shared" si="57"/>
        <v>0</v>
      </c>
      <c r="AK98" s="50">
        <f t="shared" si="58"/>
        <v>0</v>
      </c>
      <c r="AL98" s="48">
        <f t="shared" si="59"/>
        <v>0</v>
      </c>
      <c r="AM98" s="49">
        <f t="shared" si="60"/>
        <v>0</v>
      </c>
      <c r="AN98" s="50">
        <f t="shared" si="61"/>
        <v>0</v>
      </c>
      <c r="AO98" s="62"/>
      <c r="AP98" s="49">
        <f t="shared" si="62"/>
        <v>0</v>
      </c>
      <c r="AQ98" s="50">
        <f t="shared" si="63"/>
        <v>0</v>
      </c>
      <c r="AR98" s="62"/>
      <c r="AS98" s="49">
        <f t="shared" si="64"/>
        <v>0</v>
      </c>
      <c r="AT98" s="50">
        <f t="shared" si="65"/>
        <v>0</v>
      </c>
      <c r="AU98" s="48">
        <f t="shared" si="66"/>
        <v>0</v>
      </c>
      <c r="AV98" s="49">
        <f t="shared" si="67"/>
        <v>0</v>
      </c>
      <c r="AW98" s="50">
        <f t="shared" si="68"/>
        <v>0</v>
      </c>
      <c r="AX98" s="62"/>
      <c r="AY98" s="49">
        <f t="shared" si="69"/>
        <v>0</v>
      </c>
      <c r="AZ98" s="50">
        <f t="shared" si="70"/>
        <v>0</v>
      </c>
      <c r="BA98" s="51">
        <f t="shared" si="30"/>
        <v>0</v>
      </c>
    </row>
    <row r="99" spans="1:53" hidden="1">
      <c r="A99" s="32"/>
      <c r="B99" s="61"/>
      <c r="C99" s="33"/>
      <c r="D99" s="34"/>
      <c r="E99" s="35"/>
      <c r="F99" s="36"/>
      <c r="G99" s="73"/>
      <c r="H99" s="72"/>
      <c r="I99" s="74">
        <f>IF(H99=Tablas!$B$5,Tablas!$C$5,VLOOKUP(H99,Tablas!$B$5:$D$40,2,FALSE))</f>
        <v>1</v>
      </c>
      <c r="J99" s="71">
        <f>IF(I99=0,"",VLOOKUP(I99,Tablas!$C$5:$D$40,2,FALSE))</f>
        <v>0</v>
      </c>
      <c r="K99" s="37" t="str">
        <f t="shared" si="1"/>
        <v>0</v>
      </c>
      <c r="L99" s="38">
        <f t="shared" si="47"/>
        <v>0</v>
      </c>
      <c r="M99" s="38">
        <f t="shared" si="48"/>
        <v>0</v>
      </c>
      <c r="N99" s="38">
        <f t="shared" si="49"/>
        <v>0</v>
      </c>
      <c r="O99" s="38">
        <f t="shared" si="50"/>
        <v>0</v>
      </c>
      <c r="P99" s="38">
        <f t="shared" si="51"/>
        <v>0</v>
      </c>
      <c r="Q99" s="39">
        <v>1</v>
      </c>
      <c r="R99" s="40">
        <f t="shared" si="52"/>
        <v>0</v>
      </c>
      <c r="S99" s="39">
        <v>1</v>
      </c>
      <c r="T99" s="41">
        <f t="shared" si="53"/>
        <v>0</v>
      </c>
      <c r="U99" s="42">
        <f t="shared" si="9"/>
        <v>0</v>
      </c>
      <c r="V99" s="43">
        <f t="shared" si="10"/>
        <v>0</v>
      </c>
      <c r="W99" s="44">
        <f t="shared" si="11"/>
        <v>0</v>
      </c>
      <c r="X99" s="45">
        <f t="shared" si="12"/>
        <v>0</v>
      </c>
      <c r="Y99" s="46" t="s">
        <v>0</v>
      </c>
      <c r="Z99" s="39">
        <v>1</v>
      </c>
      <c r="AA99" s="47">
        <f t="shared" si="13"/>
        <v>0</v>
      </c>
      <c r="AB99" s="39">
        <v>1</v>
      </c>
      <c r="AC99" s="47">
        <f t="shared" si="14"/>
        <v>0</v>
      </c>
      <c r="AD99" s="39">
        <v>1</v>
      </c>
      <c r="AE99" s="47">
        <f t="shared" si="15"/>
        <v>0</v>
      </c>
      <c r="AF99" s="62"/>
      <c r="AG99" s="49">
        <f t="shared" si="54"/>
        <v>0</v>
      </c>
      <c r="AH99" s="50">
        <f t="shared" si="55"/>
        <v>0</v>
      </c>
      <c r="AI99" s="62">
        <f t="shared" si="56"/>
        <v>0</v>
      </c>
      <c r="AJ99" s="49">
        <f t="shared" si="57"/>
        <v>0</v>
      </c>
      <c r="AK99" s="50">
        <f t="shared" si="58"/>
        <v>0</v>
      </c>
      <c r="AL99" s="48">
        <f t="shared" si="59"/>
        <v>0</v>
      </c>
      <c r="AM99" s="49">
        <f t="shared" si="60"/>
        <v>0</v>
      </c>
      <c r="AN99" s="50">
        <f t="shared" si="61"/>
        <v>0</v>
      </c>
      <c r="AO99" s="62"/>
      <c r="AP99" s="49">
        <f t="shared" si="62"/>
        <v>0</v>
      </c>
      <c r="AQ99" s="50">
        <f t="shared" si="63"/>
        <v>0</v>
      </c>
      <c r="AR99" s="62"/>
      <c r="AS99" s="49">
        <f t="shared" si="64"/>
        <v>0</v>
      </c>
      <c r="AT99" s="50">
        <f t="shared" si="65"/>
        <v>0</v>
      </c>
      <c r="AU99" s="48">
        <f t="shared" si="66"/>
        <v>0</v>
      </c>
      <c r="AV99" s="49">
        <f t="shared" si="67"/>
        <v>0</v>
      </c>
      <c r="AW99" s="50">
        <f t="shared" si="68"/>
        <v>0</v>
      </c>
      <c r="AX99" s="62"/>
      <c r="AY99" s="49">
        <f t="shared" si="69"/>
        <v>0</v>
      </c>
      <c r="AZ99" s="50">
        <f t="shared" si="70"/>
        <v>0</v>
      </c>
      <c r="BA99" s="51">
        <f t="shared" si="30"/>
        <v>0</v>
      </c>
    </row>
    <row r="100" spans="1:53" hidden="1">
      <c r="A100" s="32"/>
      <c r="B100" s="61"/>
      <c r="C100" s="33"/>
      <c r="D100" s="34"/>
      <c r="E100" s="35"/>
      <c r="F100" s="36"/>
      <c r="G100" s="73"/>
      <c r="H100" s="72"/>
      <c r="I100" s="74">
        <f>IF(H100=Tablas!$B$5,Tablas!$C$5,VLOOKUP(H100,Tablas!$B$5:$D$40,2,FALSE))</f>
        <v>1</v>
      </c>
      <c r="J100" s="71">
        <f>IF(I100=0,"",VLOOKUP(I100,Tablas!$C$5:$D$40,2,FALSE))</f>
        <v>0</v>
      </c>
      <c r="K100" s="37" t="str">
        <f t="shared" si="1"/>
        <v>0</v>
      </c>
      <c r="L100" s="38">
        <f t="shared" si="47"/>
        <v>0</v>
      </c>
      <c r="M100" s="38">
        <f t="shared" si="48"/>
        <v>0</v>
      </c>
      <c r="N100" s="38">
        <f t="shared" si="49"/>
        <v>0</v>
      </c>
      <c r="O100" s="38">
        <f t="shared" si="50"/>
        <v>0</v>
      </c>
      <c r="P100" s="38">
        <f t="shared" si="51"/>
        <v>0</v>
      </c>
      <c r="Q100" s="39">
        <v>1</v>
      </c>
      <c r="R100" s="40">
        <f t="shared" si="52"/>
        <v>0</v>
      </c>
      <c r="S100" s="39">
        <v>1</v>
      </c>
      <c r="T100" s="41">
        <f t="shared" si="53"/>
        <v>0</v>
      </c>
      <c r="U100" s="42">
        <f t="shared" si="9"/>
        <v>0</v>
      </c>
      <c r="V100" s="43">
        <f t="shared" si="10"/>
        <v>0</v>
      </c>
      <c r="W100" s="44">
        <f t="shared" si="11"/>
        <v>0</v>
      </c>
      <c r="X100" s="45">
        <f t="shared" si="12"/>
        <v>0</v>
      </c>
      <c r="Y100" s="46" t="s">
        <v>0</v>
      </c>
      <c r="Z100" s="39">
        <v>1</v>
      </c>
      <c r="AA100" s="47">
        <f t="shared" si="13"/>
        <v>0</v>
      </c>
      <c r="AB100" s="39">
        <v>1</v>
      </c>
      <c r="AC100" s="47">
        <f t="shared" si="14"/>
        <v>0</v>
      </c>
      <c r="AD100" s="39">
        <v>1</v>
      </c>
      <c r="AE100" s="47">
        <f t="shared" si="15"/>
        <v>0</v>
      </c>
      <c r="AF100" s="62"/>
      <c r="AG100" s="49">
        <f t="shared" si="54"/>
        <v>0</v>
      </c>
      <c r="AH100" s="50">
        <f t="shared" si="55"/>
        <v>0</v>
      </c>
      <c r="AI100" s="62">
        <f t="shared" si="56"/>
        <v>0</v>
      </c>
      <c r="AJ100" s="49">
        <f t="shared" si="57"/>
        <v>0</v>
      </c>
      <c r="AK100" s="50">
        <f t="shared" si="58"/>
        <v>0</v>
      </c>
      <c r="AL100" s="48">
        <f t="shared" si="59"/>
        <v>0</v>
      </c>
      <c r="AM100" s="49">
        <f t="shared" si="60"/>
        <v>0</v>
      </c>
      <c r="AN100" s="50">
        <f t="shared" si="61"/>
        <v>0</v>
      </c>
      <c r="AO100" s="62"/>
      <c r="AP100" s="49">
        <f t="shared" si="62"/>
        <v>0</v>
      </c>
      <c r="AQ100" s="50">
        <f t="shared" si="63"/>
        <v>0</v>
      </c>
      <c r="AR100" s="62"/>
      <c r="AS100" s="49">
        <f t="shared" si="64"/>
        <v>0</v>
      </c>
      <c r="AT100" s="50">
        <f t="shared" si="65"/>
        <v>0</v>
      </c>
      <c r="AU100" s="48">
        <f t="shared" si="66"/>
        <v>0</v>
      </c>
      <c r="AV100" s="49">
        <f t="shared" si="67"/>
        <v>0</v>
      </c>
      <c r="AW100" s="50">
        <f t="shared" si="68"/>
        <v>0</v>
      </c>
      <c r="AX100" s="62"/>
      <c r="AY100" s="49">
        <f t="shared" si="69"/>
        <v>0</v>
      </c>
      <c r="AZ100" s="50">
        <f t="shared" si="70"/>
        <v>0</v>
      </c>
      <c r="BA100" s="51">
        <f t="shared" si="30"/>
        <v>0</v>
      </c>
    </row>
    <row r="101" spans="1:53" ht="15.75" thickBot="1">
      <c r="A101" s="3"/>
      <c r="B101" s="6"/>
      <c r="C101" s="6"/>
      <c r="D101" s="6"/>
      <c r="E101" s="6"/>
      <c r="F101" s="264">
        <f>SUM(F8:F100)</f>
        <v>1556.69</v>
      </c>
      <c r="K101" s="52">
        <f t="shared" ref="K101:P101" si="71">SUM(K8:K100)</f>
        <v>0</v>
      </c>
      <c r="L101" s="52">
        <f t="shared" si="71"/>
        <v>0</v>
      </c>
      <c r="M101" s="52">
        <f t="shared" si="71"/>
        <v>0</v>
      </c>
      <c r="N101" s="52">
        <f t="shared" si="71"/>
        <v>0</v>
      </c>
      <c r="O101" s="52">
        <f t="shared" si="71"/>
        <v>0</v>
      </c>
      <c r="P101" s="52">
        <f t="shared" si="71"/>
        <v>0</v>
      </c>
      <c r="Q101" s="52"/>
      <c r="R101" s="52">
        <f>SUM(R8:R100)</f>
        <v>0</v>
      </c>
      <c r="S101" s="52"/>
      <c r="T101" s="52">
        <f>SUM(T8:T100)</f>
        <v>0</v>
      </c>
      <c r="U101" s="52">
        <f>SUM(U8:U100)</f>
        <v>0</v>
      </c>
      <c r="V101" s="52">
        <f>SUM(V8:V100)</f>
        <v>0</v>
      </c>
      <c r="W101" s="52">
        <f>SUM(W8:W100)</f>
        <v>0</v>
      </c>
      <c r="X101" s="53"/>
      <c r="Y101" s="53"/>
      <c r="Z101" s="53"/>
      <c r="AA101" s="52">
        <f>SUM(AA8:AA100)</f>
        <v>0</v>
      </c>
      <c r="AB101" s="52"/>
      <c r="AC101" s="52">
        <f>SUM(AC8:AC100)</f>
        <v>0</v>
      </c>
      <c r="AD101" s="52"/>
      <c r="AE101" s="52">
        <f>SUM(AE8:AE100)</f>
        <v>0</v>
      </c>
      <c r="AF101" s="54">
        <f>SUM(AF8:AF100)</f>
        <v>36.875</v>
      </c>
      <c r="AG101" s="54"/>
      <c r="AH101" s="55">
        <f>SUM(AH8:AH100)</f>
        <v>0</v>
      </c>
      <c r="AI101" s="54">
        <f>SUM(AI8:AI100)</f>
        <v>160.89999999999998</v>
      </c>
      <c r="AJ101" s="54"/>
      <c r="AK101" s="55">
        <f>SUM(AK8:AK100)</f>
        <v>0</v>
      </c>
      <c r="AL101" s="54">
        <f>SUM(AL8:AL100)</f>
        <v>711.52</v>
      </c>
      <c r="AM101" s="54"/>
      <c r="AN101" s="55">
        <f>SUM(AN8:AN100)</f>
        <v>0</v>
      </c>
      <c r="AO101" s="54">
        <f>SUM(AO8:AO100)</f>
        <v>20.7425</v>
      </c>
      <c r="AP101" s="54"/>
      <c r="AQ101" s="55">
        <f>SUM(AQ8:AQ100)</f>
        <v>0</v>
      </c>
      <c r="AR101" s="54">
        <f>SUM(AR8:AR100)</f>
        <v>0</v>
      </c>
      <c r="AS101" s="54"/>
      <c r="AT101" s="55">
        <f>SUM(AT8:AT100)</f>
        <v>0</v>
      </c>
      <c r="AU101" s="54">
        <f>SUM(AU8:AU100)</f>
        <v>711.52</v>
      </c>
      <c r="AV101" s="54"/>
      <c r="AW101" s="55">
        <f>SUM(AW8:AW100)</f>
        <v>0</v>
      </c>
      <c r="AX101" s="54">
        <f>SUM(AX8:AX100)</f>
        <v>80.449999999999989</v>
      </c>
      <c r="AY101" s="54"/>
      <c r="AZ101" s="55">
        <f>SUM(AZ8:AZ100)</f>
        <v>0</v>
      </c>
      <c r="BA101" s="52">
        <f>SUM(BA8:BA100)</f>
        <v>0</v>
      </c>
    </row>
    <row r="102" spans="1:53" ht="15.75" hidden="1" thickBot="1">
      <c r="AA102" s="289">
        <f>SUM(AA101:AE101)</f>
        <v>0</v>
      </c>
      <c r="AB102" s="290"/>
      <c r="AC102" s="290"/>
      <c r="AD102" s="290"/>
      <c r="AE102" s="291"/>
      <c r="AF102" s="292">
        <f>+AH101/4.345</f>
        <v>0</v>
      </c>
      <c r="AG102" s="292"/>
      <c r="AH102" s="292"/>
      <c r="AI102" s="292">
        <f>+AK101/4.345</f>
        <v>0</v>
      </c>
      <c r="AJ102" s="292"/>
      <c r="AK102" s="292"/>
      <c r="AL102" s="292">
        <f>+AN101/4.345</f>
        <v>0</v>
      </c>
      <c r="AM102" s="292"/>
      <c r="AN102" s="292"/>
      <c r="AO102" s="292">
        <f>+AQ101/4.345</f>
        <v>0</v>
      </c>
      <c r="AP102" s="292"/>
      <c r="AQ102" s="292"/>
      <c r="AR102" s="292">
        <f>+AT101/4.345</f>
        <v>0</v>
      </c>
      <c r="AS102" s="292"/>
      <c r="AT102" s="292"/>
      <c r="AU102" s="292">
        <f>+AW101/4.345</f>
        <v>0</v>
      </c>
      <c r="AV102" s="292"/>
      <c r="AW102" s="292"/>
      <c r="AX102" s="292">
        <f>+AZ101/4.345</f>
        <v>0</v>
      </c>
      <c r="AY102" s="292"/>
      <c r="AZ102" s="292"/>
      <c r="BA102" s="284" t="s">
        <v>4</v>
      </c>
    </row>
    <row r="103" spans="1:53" ht="16.5" thickTop="1" thickBot="1">
      <c r="AF103" s="286" t="s">
        <v>3</v>
      </c>
      <c r="AG103" s="286"/>
      <c r="AH103" s="286"/>
      <c r="AI103" s="286"/>
      <c r="AJ103" s="286"/>
      <c r="AK103" s="286"/>
      <c r="AL103" s="286"/>
      <c r="AM103" s="286"/>
      <c r="AN103" s="286"/>
      <c r="AO103" s="286"/>
      <c r="AP103" s="286"/>
      <c r="AQ103" s="286"/>
      <c r="AR103" s="286"/>
      <c r="AS103" s="286"/>
      <c r="AT103" s="286"/>
      <c r="AU103" s="286"/>
      <c r="AV103" s="286"/>
      <c r="AW103" s="286"/>
      <c r="AX103" s="286"/>
      <c r="AY103" s="286"/>
      <c r="AZ103" s="287"/>
      <c r="BA103" s="285"/>
    </row>
    <row r="105" spans="1:53">
      <c r="H105" s="56"/>
      <c r="I105" s="56"/>
      <c r="J105" s="56"/>
    </row>
  </sheetData>
  <sheetProtection algorithmName="SHA-512" hashValue="8nq9lMrR7ltfWV/63e2oPK9edsnBT/KpzieJUb/568iXVHFbR0rst7REa8v1j+jcWV7fDG0l2Rwo8YDy4tTMLg==" saltValue="beQyAh6cWU5hYlimEgcd/g==" spinCount="100000" sheet="1" selectLockedCells="1" autoFilter="0"/>
  <autoFilter ref="B7:BA102">
    <filterColumn colId="4">
      <customFilters>
        <customFilter operator="notEqual" val=" "/>
      </customFilters>
    </filterColumn>
  </autoFilter>
  <mergeCells count="46">
    <mergeCell ref="B1:C1"/>
    <mergeCell ref="B3:D3"/>
    <mergeCell ref="AF3:AH3"/>
    <mergeCell ref="AI3:AK3"/>
    <mergeCell ref="AL3:AN3"/>
    <mergeCell ref="AB6:AC6"/>
    <mergeCell ref="AD6:AE6"/>
    <mergeCell ref="AR3:AT3"/>
    <mergeCell ref="AU3:AW3"/>
    <mergeCell ref="AX3:AZ3"/>
    <mergeCell ref="AF4:AF5"/>
    <mergeCell ref="AG4:AG5"/>
    <mergeCell ref="AH4:AH5"/>
    <mergeCell ref="AI4:AI5"/>
    <mergeCell ref="AJ4:AJ5"/>
    <mergeCell ref="AM4:AM5"/>
    <mergeCell ref="AN4:AN5"/>
    <mergeCell ref="AK4:AK5"/>
    <mergeCell ref="AL4:AL5"/>
    <mergeCell ref="AU102:AW102"/>
    <mergeCell ref="AX102:AZ102"/>
    <mergeCell ref="AO4:AO5"/>
    <mergeCell ref="AP4:AP5"/>
    <mergeCell ref="AQ4:AQ5"/>
    <mergeCell ref="AY4:AY5"/>
    <mergeCell ref="AZ4:AZ5"/>
    <mergeCell ref="AV4:AV5"/>
    <mergeCell ref="AW4:AW5"/>
    <mergeCell ref="AX4:AX5"/>
    <mergeCell ref="AU4:AU5"/>
    <mergeCell ref="BA102:BA103"/>
    <mergeCell ref="AF103:AZ103"/>
    <mergeCell ref="P1:AA1"/>
    <mergeCell ref="AA102:AE102"/>
    <mergeCell ref="AF102:AH102"/>
    <mergeCell ref="AI102:AK102"/>
    <mergeCell ref="AL102:AN102"/>
    <mergeCell ref="AO102:AQ102"/>
    <mergeCell ref="AR102:AT102"/>
    <mergeCell ref="AO3:AQ3"/>
    <mergeCell ref="BA4:BA5"/>
    <mergeCell ref="X5:AE5"/>
    <mergeCell ref="Z6:AA6"/>
    <mergeCell ref="AS4:AS5"/>
    <mergeCell ref="AT4:AT5"/>
    <mergeCell ref="AR4:AR5"/>
  </mergeCells>
  <phoneticPr fontId="5" type="noConversion"/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H8:H100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 filterMode="1">
    <pageSetUpPr fitToPage="1"/>
  </sheetPr>
  <dimension ref="A1:BA87"/>
  <sheetViews>
    <sheetView workbookViewId="0">
      <pane xSplit="6" ySplit="7" topLeftCell="G8" activePane="bottomRight" state="frozen"/>
      <selection activeCell="B2" sqref="B2:C2"/>
      <selection pane="topRight" activeCell="B2" sqref="B2:C2"/>
      <selection pane="bottomLeft" activeCell="B2" sqref="B2:C2"/>
      <selection pane="bottomRight" activeCell="G22" sqref="G22"/>
    </sheetView>
  </sheetViews>
  <sheetFormatPr defaultColWidth="11.42578125" defaultRowHeight="15"/>
  <cols>
    <col min="1" max="1" width="2.85546875" style="2" customWidth="1"/>
    <col min="2" max="2" width="15.7109375" style="2" customWidth="1"/>
    <col min="3" max="3" width="14.42578125" style="2" bestFit="1" customWidth="1"/>
    <col min="4" max="4" width="19.5703125" style="2" customWidth="1"/>
    <col min="5" max="5" width="12.28515625" style="2" bestFit="1" customWidth="1"/>
    <col min="6" max="6" width="11.85546875" style="2" bestFit="1" customWidth="1"/>
    <col min="7" max="7" width="11.5703125" style="2" customWidth="1"/>
    <col min="8" max="8" width="16.28515625" style="2" customWidth="1"/>
    <col min="9" max="9" width="3" style="2" hidden="1" customWidth="1"/>
    <col min="10" max="10" width="2.42578125" style="2" hidden="1" customWidth="1"/>
    <col min="11" max="11" width="6.5703125" style="2" bestFit="1" customWidth="1"/>
    <col min="12" max="12" width="9.5703125" style="2" bestFit="1" customWidth="1"/>
    <col min="13" max="16" width="8.42578125" style="2" customWidth="1"/>
    <col min="17" max="17" width="4.85546875" style="2" bestFit="1" customWidth="1"/>
    <col min="18" max="18" width="8.42578125" style="2" customWidth="1"/>
    <col min="19" max="19" width="4.85546875" style="2" bestFit="1" customWidth="1"/>
    <col min="20" max="20" width="8.42578125" style="2" customWidth="1"/>
    <col min="21" max="21" width="10.7109375" style="2" customWidth="1"/>
    <col min="22" max="22" width="8.42578125" style="2" bestFit="1" customWidth="1"/>
    <col min="23" max="23" width="9.28515625" style="2" bestFit="1" customWidth="1"/>
    <col min="24" max="24" width="4" style="2" bestFit="1" customWidth="1"/>
    <col min="25" max="25" width="4.140625" style="2" bestFit="1" customWidth="1"/>
    <col min="26" max="26" width="5" style="2" bestFit="1" customWidth="1"/>
    <col min="27" max="27" width="7.85546875" style="2" bestFit="1" customWidth="1"/>
    <col min="28" max="28" width="7.140625" style="2" customWidth="1"/>
    <col min="29" max="29" width="7.28515625" style="2" bestFit="1" customWidth="1"/>
    <col min="30" max="30" width="7.28515625" style="2" customWidth="1"/>
    <col min="31" max="31" width="5.7109375" style="2" bestFit="1" customWidth="1"/>
    <col min="32" max="32" width="7" style="2" bestFit="1" customWidth="1"/>
    <col min="33" max="33" width="6" style="2" bestFit="1" customWidth="1"/>
    <col min="34" max="34" width="10.28515625" style="2" bestFit="1" customWidth="1"/>
    <col min="35" max="35" width="7" style="2" bestFit="1" customWidth="1"/>
    <col min="36" max="36" width="6.140625" style="2" bestFit="1" customWidth="1"/>
    <col min="37" max="37" width="10.28515625" style="2" bestFit="1" customWidth="1"/>
    <col min="38" max="38" width="9.140625" style="2" bestFit="1" customWidth="1"/>
    <col min="39" max="39" width="7" style="2" bestFit="1" customWidth="1"/>
    <col min="40" max="40" width="9.5703125" style="2" bestFit="1" customWidth="1"/>
    <col min="41" max="41" width="6.85546875" style="2" customWidth="1"/>
    <col min="42" max="42" width="5.28515625" style="2" customWidth="1"/>
    <col min="43" max="43" width="9.5703125" style="2" customWidth="1"/>
    <col min="44" max="44" width="7" style="2" hidden="1" customWidth="1"/>
    <col min="45" max="45" width="5.28515625" style="2" hidden="1" customWidth="1"/>
    <col min="46" max="46" width="9.5703125" style="2" hidden="1" customWidth="1"/>
    <col min="47" max="47" width="9.140625" style="2" bestFit="1" customWidth="1"/>
    <col min="48" max="48" width="7" style="2" bestFit="1" customWidth="1"/>
    <col min="49" max="49" width="11.5703125" style="2" bestFit="1" customWidth="1"/>
    <col min="50" max="51" width="7" style="2" customWidth="1"/>
    <col min="52" max="52" width="9.5703125" style="2" customWidth="1"/>
    <col min="53" max="53" width="13.7109375" style="2" bestFit="1" customWidth="1"/>
    <col min="54" max="16384" width="11.42578125" style="2"/>
  </cols>
  <sheetData>
    <row r="1" spans="1:53" ht="34.5" thickBot="1">
      <c r="A1" s="7"/>
      <c r="B1" s="274" t="s">
        <v>21</v>
      </c>
      <c r="C1" s="274"/>
      <c r="E1" s="8" t="str">
        <f>+'1'!E1</f>
        <v>Ajuntament de Matadepera</v>
      </c>
      <c r="F1" s="9"/>
      <c r="G1" s="9"/>
      <c r="H1" s="9"/>
      <c r="I1" s="9"/>
      <c r="J1" s="9"/>
      <c r="K1" s="9"/>
      <c r="L1" s="9"/>
      <c r="M1" s="10"/>
      <c r="N1" s="9"/>
      <c r="O1" s="9"/>
      <c r="P1" s="288" t="str">
        <f>+'Resumen Estudio'!D28</f>
        <v>Benestar Social</v>
      </c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11"/>
      <c r="AC1" s="11"/>
      <c r="AD1" s="11"/>
      <c r="AE1" s="11"/>
      <c r="AF1" s="57"/>
      <c r="AG1" s="57"/>
      <c r="AH1" s="58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53" ht="15.75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3"/>
      <c r="X2" s="13"/>
      <c r="Y2" s="13"/>
      <c r="Z2" s="13"/>
      <c r="AA2" s="13"/>
      <c r="AB2" s="13"/>
      <c r="AC2" s="13"/>
      <c r="AD2" s="13"/>
      <c r="AE2" s="13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</row>
    <row r="3" spans="1:53" ht="30.75" customHeight="1" thickBot="1">
      <c r="A3" s="7"/>
      <c r="B3" s="309" t="str">
        <f>+'1'!B3:D3</f>
        <v>Annex 4</v>
      </c>
      <c r="C3" s="309"/>
      <c r="D3" s="309"/>
      <c r="E3" s="15"/>
      <c r="F3" s="16"/>
      <c r="G3" s="16"/>
      <c r="H3" s="16"/>
      <c r="I3" s="16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59" t="s">
        <v>12</v>
      </c>
      <c r="X3" s="13"/>
      <c r="Y3" s="13"/>
      <c r="Z3" s="13"/>
      <c r="AA3" s="13"/>
      <c r="AB3" s="13"/>
      <c r="AC3" s="13"/>
      <c r="AD3" s="13"/>
      <c r="AE3" s="13"/>
      <c r="AF3" s="293" t="str">
        <f>+'1'!AG3</f>
        <v>Vidres interiors</v>
      </c>
      <c r="AG3" s="293"/>
      <c r="AH3" s="293"/>
      <c r="AI3" s="293" t="str">
        <f>+'1'!AK3</f>
        <v>Vidres perimetre</v>
      </c>
      <c r="AJ3" s="293"/>
      <c r="AK3" s="293"/>
      <c r="AL3" s="293" t="str">
        <f>+'1'!AO3</f>
        <v>Punts de llum i difusors d'aire</v>
      </c>
      <c r="AM3" s="293"/>
      <c r="AN3" s="293"/>
      <c r="AO3" s="293" t="str">
        <f>+'1'!AR3</f>
        <v>Neteja de cadires i moquetes</v>
      </c>
      <c r="AP3" s="293"/>
      <c r="AQ3" s="293"/>
      <c r="AR3" s="293" t="str">
        <f>+'1'!AU3</f>
        <v>Neteja de Sostres</v>
      </c>
      <c r="AS3" s="293"/>
      <c r="AT3" s="293"/>
      <c r="AU3" s="293" t="str">
        <f>+'1'!AX3</f>
        <v>Tractament de Terres</v>
      </c>
      <c r="AV3" s="293"/>
      <c r="AW3" s="293"/>
      <c r="AX3" s="293" t="str">
        <f>+'1'!BA3</f>
        <v>Neteja de Persianes</v>
      </c>
      <c r="AY3" s="293"/>
      <c r="AZ3" s="293"/>
      <c r="BA3" s="19" t="s">
        <v>4</v>
      </c>
    </row>
    <row r="4" spans="1:53" ht="15.75" customHeight="1" thickBot="1">
      <c r="A4" s="7"/>
      <c r="B4" s="12"/>
      <c r="C4" s="13"/>
      <c r="D4" s="13"/>
      <c r="E4" s="13"/>
      <c r="F4" s="13"/>
      <c r="G4" s="13"/>
      <c r="H4" s="13"/>
      <c r="I4" s="13"/>
      <c r="J4" s="17"/>
      <c r="K4" s="20" t="s">
        <v>1</v>
      </c>
      <c r="L4" s="21">
        <f t="shared" ref="L4:V4" si="0">+L83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132"/>
      <c r="R4" s="21">
        <f t="shared" si="0"/>
        <v>0</v>
      </c>
      <c r="S4" s="132"/>
      <c r="T4" s="21">
        <f t="shared" si="0"/>
        <v>0</v>
      </c>
      <c r="U4" s="21">
        <f t="shared" si="0"/>
        <v>0</v>
      </c>
      <c r="V4" s="21">
        <f t="shared" si="0"/>
        <v>0</v>
      </c>
      <c r="W4" s="22">
        <f>+'Resumen Estudio'!H28</f>
        <v>12</v>
      </c>
      <c r="X4" s="23"/>
      <c r="Y4" s="23"/>
      <c r="Z4" s="23"/>
      <c r="AA4" s="23"/>
      <c r="AB4" s="23"/>
      <c r="AC4" s="23"/>
      <c r="AD4" s="23"/>
      <c r="AE4" s="23"/>
      <c r="AF4" s="304" t="s">
        <v>6</v>
      </c>
      <c r="AG4" s="302">
        <f>+'1'!AI4:AI5</f>
        <v>3</v>
      </c>
      <c r="AH4" s="303">
        <f>+'1'!AJ4:AJ5</f>
        <v>0</v>
      </c>
      <c r="AI4" s="304" t="s">
        <v>6</v>
      </c>
      <c r="AJ4" s="302">
        <f>+'1'!AM4:AM5</f>
        <v>3</v>
      </c>
      <c r="AK4" s="303">
        <f>+'1'!AN4:AN5</f>
        <v>0</v>
      </c>
      <c r="AL4" s="304" t="s">
        <v>6</v>
      </c>
      <c r="AM4" s="302">
        <f>+'1'!AP4:AP5</f>
        <v>1</v>
      </c>
      <c r="AN4" s="303">
        <f>+'1'!AQ4:AQ5</f>
        <v>0</v>
      </c>
      <c r="AO4" s="304" t="s">
        <v>6</v>
      </c>
      <c r="AP4" s="302">
        <f>+'1'!AS4:AS5</f>
        <v>1</v>
      </c>
      <c r="AQ4" s="303">
        <f>+'1'!AT4:AT5</f>
        <v>0</v>
      </c>
      <c r="AR4" s="304" t="s">
        <v>6</v>
      </c>
      <c r="AS4" s="302">
        <f>+'1'!AV4:AV5</f>
        <v>1</v>
      </c>
      <c r="AT4" s="303">
        <f>+'1'!AW4:AW5</f>
        <v>50</v>
      </c>
      <c r="AU4" s="304" t="s">
        <v>6</v>
      </c>
      <c r="AV4" s="302">
        <f>+'1'!AY4:AY5</f>
        <v>1</v>
      </c>
      <c r="AW4" s="303">
        <f>+'1'!AZ4:AZ5</f>
        <v>0</v>
      </c>
      <c r="AX4" s="304" t="s">
        <v>6</v>
      </c>
      <c r="AY4" s="302">
        <f>+'1'!BB4:BB5</f>
        <v>1</v>
      </c>
      <c r="AZ4" s="303">
        <f>+'1'!BC4:BC5</f>
        <v>0</v>
      </c>
      <c r="BA4" s="294">
        <f>BA83</f>
        <v>0</v>
      </c>
    </row>
    <row r="5" spans="1:53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296" t="s">
        <v>7</v>
      </c>
      <c r="Y5" s="297"/>
      <c r="Z5" s="298"/>
      <c r="AA5" s="298"/>
      <c r="AB5" s="297"/>
      <c r="AC5" s="297"/>
      <c r="AD5" s="297"/>
      <c r="AE5" s="299"/>
      <c r="AF5" s="304"/>
      <c r="AG5" s="302"/>
      <c r="AH5" s="303"/>
      <c r="AI5" s="304"/>
      <c r="AJ5" s="302"/>
      <c r="AK5" s="303"/>
      <c r="AL5" s="304"/>
      <c r="AM5" s="302"/>
      <c r="AN5" s="303"/>
      <c r="AO5" s="304"/>
      <c r="AP5" s="302"/>
      <c r="AQ5" s="303"/>
      <c r="AR5" s="304"/>
      <c r="AS5" s="302"/>
      <c r="AT5" s="303"/>
      <c r="AU5" s="304"/>
      <c r="AV5" s="302"/>
      <c r="AW5" s="303"/>
      <c r="AX5" s="304"/>
      <c r="AY5" s="302"/>
      <c r="AZ5" s="303"/>
      <c r="BA5" s="295"/>
    </row>
    <row r="6" spans="1:53" ht="30.75" customHeight="1" thickBot="1">
      <c r="A6" s="24"/>
      <c r="B6" s="118" t="s">
        <v>22</v>
      </c>
      <c r="C6" s="118" t="s">
        <v>8</v>
      </c>
      <c r="D6" s="118" t="s">
        <v>5</v>
      </c>
      <c r="E6" s="118" t="s">
        <v>23</v>
      </c>
      <c r="F6" s="118" t="s">
        <v>9</v>
      </c>
      <c r="G6" s="118" t="s">
        <v>24</v>
      </c>
      <c r="H6" s="118" t="s">
        <v>25</v>
      </c>
      <c r="I6" s="118"/>
      <c r="J6" s="118"/>
      <c r="K6" s="118" t="s">
        <v>26</v>
      </c>
      <c r="L6" s="118" t="s">
        <v>27</v>
      </c>
      <c r="M6" s="118" t="s">
        <v>28</v>
      </c>
      <c r="N6" s="118" t="s">
        <v>29</v>
      </c>
      <c r="O6" s="118" t="s">
        <v>30</v>
      </c>
      <c r="P6" s="118" t="s">
        <v>31</v>
      </c>
      <c r="Q6" s="118"/>
      <c r="R6" s="118" t="s">
        <v>37</v>
      </c>
      <c r="S6" s="118"/>
      <c r="T6" s="118" t="s">
        <v>38</v>
      </c>
      <c r="U6" s="118" t="s">
        <v>32</v>
      </c>
      <c r="V6" s="118" t="s">
        <v>33</v>
      </c>
      <c r="W6" s="118" t="s">
        <v>34</v>
      </c>
      <c r="X6" s="118" t="s">
        <v>10</v>
      </c>
      <c r="Y6" s="118" t="s">
        <v>35</v>
      </c>
      <c r="Z6" s="327" t="s">
        <v>36</v>
      </c>
      <c r="AA6" s="328"/>
      <c r="AB6" s="329" t="s">
        <v>39</v>
      </c>
      <c r="AC6" s="330"/>
      <c r="AD6" s="329" t="s">
        <v>40</v>
      </c>
      <c r="AE6" s="331"/>
      <c r="AF6" s="25"/>
      <c r="AG6" s="25" t="str">
        <f>+'1'!AI6</f>
        <v>H/V</v>
      </c>
      <c r="AH6" s="25" t="str">
        <f>+'1'!AJ6</f>
        <v>Hores/mes</v>
      </c>
      <c r="AI6" s="25"/>
      <c r="AJ6" s="25" t="str">
        <f>+'1'!AM6</f>
        <v>H/V</v>
      </c>
      <c r="AK6" s="25" t="str">
        <f>+'1'!AN6</f>
        <v>Hores/mes</v>
      </c>
      <c r="AL6" s="25"/>
      <c r="AM6" s="25" t="str">
        <f>+'1'!AP6</f>
        <v>H/V</v>
      </c>
      <c r="AN6" s="25" t="str">
        <f>+'1'!AQ6</f>
        <v>Hores/mes</v>
      </c>
      <c r="AO6" s="25"/>
      <c r="AP6" s="25" t="str">
        <f>+'1'!AS6</f>
        <v>H/V</v>
      </c>
      <c r="AQ6" s="25" t="str">
        <f>+'1'!AT6</f>
        <v>Hores/mes</v>
      </c>
      <c r="AR6" s="25"/>
      <c r="AS6" s="25" t="str">
        <f>+'1'!AV6</f>
        <v>H/V</v>
      </c>
      <c r="AT6" s="25" t="str">
        <f>+'1'!AW6</f>
        <v>Hores/mes</v>
      </c>
      <c r="AU6" s="25"/>
      <c r="AV6" s="25" t="str">
        <f>+'1'!AY6</f>
        <v>H/V</v>
      </c>
      <c r="AW6" s="25" t="str">
        <f>+'1'!AZ6</f>
        <v>Hores/mes</v>
      </c>
      <c r="AX6" s="80"/>
      <c r="AY6" s="26" t="s">
        <v>11</v>
      </c>
      <c r="AZ6" s="27" t="s">
        <v>20</v>
      </c>
      <c r="BA6" s="28" t="s">
        <v>4</v>
      </c>
    </row>
    <row r="7" spans="1:53" ht="15.75" customHeight="1">
      <c r="A7" s="24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29"/>
      <c r="AG7" s="30"/>
      <c r="AH7" s="31"/>
      <c r="AI7" s="29"/>
      <c r="AJ7" s="30"/>
      <c r="AK7" s="31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60"/>
    </row>
    <row r="8" spans="1:53">
      <c r="A8" s="32">
        <v>25</v>
      </c>
      <c r="B8" s="271" t="s">
        <v>176</v>
      </c>
      <c r="C8" s="272" t="s">
        <v>205</v>
      </c>
      <c r="D8" s="34" t="s">
        <v>534</v>
      </c>
      <c r="E8" s="35"/>
      <c r="F8" s="36">
        <v>17.260000000000002</v>
      </c>
      <c r="G8" s="73"/>
      <c r="H8" s="72" t="s">
        <v>143</v>
      </c>
      <c r="I8" s="74">
        <f>IF(H8=Tablas!$B$5,Tablas!$C$5,VLOOKUP(H8,Tablas!$B$5:$D$40,2,FALSE))</f>
        <v>21</v>
      </c>
      <c r="J8" s="71">
        <f>IF(I8=0,"",VLOOKUP(I8,Tablas!$C$5:$D$40,2,FALSE))</f>
        <v>13.035714285714288</v>
      </c>
      <c r="K8" s="37" t="str">
        <f t="shared" ref="K8:K82" si="1">IF(G8=0,"0",F8/G8)</f>
        <v>0</v>
      </c>
      <c r="L8" s="38">
        <f t="shared" ref="L8:L82" si="2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M8" s="38">
        <f t="shared" ref="M8:M82" si="3">IF($X8=2,$K8,0)+IF($X8=4,$K8,0)+IF($X8=5,$K8,0)+IF($X8=6,$K8,0)+IF($X8=7,$K8,0)+IF($X8=10,$K8*2,0)+IF($X8=12,$K8*2,0)+IF($X8=14,$K8*2,0)+IF($X8=15,$K8*3,0)+IF($X8=21,$K8*3,0)+IF($X8&lt;=1,$K8*$J8/21.75,0)+IF($X8=42,$K8*6,0)+IF($X8=28,$K8*4,0)</f>
        <v>0</v>
      </c>
      <c r="N8" s="38">
        <f t="shared" ref="N8:N82" si="4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O8" s="38">
        <f t="shared" ref="O8:O82" si="5">IF($X8=2,$K8,0)+IF($X8=4,$K8,0)+IF($X8=5,$K8,0)+IF($X8=6,$K8,0)+IF($X8=7,$K8,0)+IF($X8=10,$K8*2,0)+IF($X8=12,$K8*2,0)+IF($X8=14,$K8*2,0)+IF($X8=15,$K8*3,0)+IF($X8=21,$K8*3,0)+IF($X8&lt;=1,$K8*$J8/21.75,0)+IF($X8=42,$K8*6,0)+IF($X8=28,$K8*4,0)</f>
        <v>0</v>
      </c>
      <c r="P8" s="38">
        <f t="shared" ref="P8:P82" si="6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Q8" s="39">
        <v>1</v>
      </c>
      <c r="R8" s="40">
        <f t="shared" ref="R8:R82" si="7">(IF($X8=6,$K8,)+IF($X8=7,$K8,)+IF($X8=12,$K8*2,)+IF($X8=18,$K8*3,)+IF($X8=28,$K8*4,0)+IF($X8=21,$K8*3,)+IF($X8=42,$K8*6,0)+IF($X8=14,$K8*2,))*Q8</f>
        <v>0</v>
      </c>
      <c r="S8" s="39">
        <v>1</v>
      </c>
      <c r="T8" s="41">
        <f t="shared" ref="T8:T82" si="8">(IF($X8=7,$K8,)+IF($X8=21,$K8*3,)+IF($X8=42,$K8*6,0)+IF($X8=28,$K8*4,0)+IF($X8=14,$K8*2,))*S8</f>
        <v>0</v>
      </c>
      <c r="U8" s="42">
        <f t="shared" ref="U8:U82" si="9">SUM(+L8+M8+N8+O8+P8+R8+T8)</f>
        <v>0</v>
      </c>
      <c r="V8" s="43">
        <f t="shared" ref="V8:V82" si="10">+U8*4.345</f>
        <v>0</v>
      </c>
      <c r="W8" s="44">
        <f t="shared" ref="W8:W82" si="11">IF(V8="","",$W$4*V8)</f>
        <v>0</v>
      </c>
      <c r="X8" s="45">
        <f t="shared" ref="X8:X82" si="12">ROUND(J8/4.3452380952381,1)</f>
        <v>3</v>
      </c>
      <c r="Y8" s="46" t="s">
        <v>0</v>
      </c>
      <c r="Z8" s="39">
        <v>1</v>
      </c>
      <c r="AA8" s="47">
        <f t="shared" ref="AA8:AA82" si="13">+IF($Y8="M",$U8,IF($Y8="MT",$U8/2,IF(Y8="MN",$U8/2,IF($Y8="MTN",$U8/3,0))))*Z8</f>
        <v>0</v>
      </c>
      <c r="AB8" s="39">
        <v>1</v>
      </c>
      <c r="AC8" s="47">
        <f t="shared" ref="AC8:AC82" si="14">+IF($Y8="T",$U8,IF($Y8="MT",$U8/2,IF($Y8="TN",$U8/2,IF($Y8="MTN",$U8/3,0))))*AB8</f>
        <v>0</v>
      </c>
      <c r="AD8" s="39">
        <v>1</v>
      </c>
      <c r="AE8" s="47">
        <f t="shared" ref="AE8:AE82" si="15">+IF($Y8="N",$U8,IF($Y8="MN",$U8/2,IF($Y8="TN",$U8/2,IF($Y8="MTN",$U8/3,0))))*AD8</f>
        <v>0</v>
      </c>
      <c r="AF8" s="62"/>
      <c r="AG8" s="49">
        <f t="shared" ref="AG8" si="16">IF(AH$4=0,0,(AF8/AH$4))</f>
        <v>0</v>
      </c>
      <c r="AH8" s="50">
        <f t="shared" ref="AH8" si="17">IF(AH$4=0,0,(AG8*AG$4/12))</f>
        <v>0</v>
      </c>
      <c r="AI8" s="62">
        <v>2.5</v>
      </c>
      <c r="AJ8" s="49">
        <f t="shared" ref="AJ8:AJ82" si="18">IF(AK$4=0,0,(AI8/AK$4))</f>
        <v>0</v>
      </c>
      <c r="AK8" s="50">
        <f t="shared" ref="AK8:AK82" si="19">IF(AK$4=0,0,(AJ8*AJ$4/12))</f>
        <v>0</v>
      </c>
      <c r="AL8" s="62">
        <v>17.260000000000002</v>
      </c>
      <c r="AM8" s="49">
        <f t="shared" ref="AM8:AM82" si="20">IF(AN$4=0,0,(AL8/AN$4))</f>
        <v>0</v>
      </c>
      <c r="AN8" s="50">
        <f t="shared" ref="AN8:AN82" si="21">IF(AN$4=0,0,(AM8*AM$4/12))</f>
        <v>0</v>
      </c>
      <c r="AO8" s="62">
        <v>4.3150000000000004</v>
      </c>
      <c r="AP8" s="49">
        <f t="shared" ref="AP8:AP82" si="22">IF(AQ$4=0,0,(AO8/AQ$4))</f>
        <v>0</v>
      </c>
      <c r="AQ8" s="50">
        <f t="shared" ref="AQ8:AQ82" si="23">IF(AQ$4=0,0,(AP8*AP$4/12))</f>
        <v>0</v>
      </c>
      <c r="AR8" s="62"/>
      <c r="AS8" s="49">
        <f t="shared" ref="AS8:AS82" si="24">IF(AT$4=0,0,(AR8/AT$4))</f>
        <v>0</v>
      </c>
      <c r="AT8" s="50">
        <f t="shared" ref="AT8:AT82" si="25">IF(AT$4=0,0,(AS8*AS$4/12))</f>
        <v>0</v>
      </c>
      <c r="AU8" s="62">
        <v>17.260000000000002</v>
      </c>
      <c r="AV8" s="49">
        <f t="shared" ref="AV8:AV82" si="26">IF(AW$4=0,0,(AU8/AW$4))</f>
        <v>0</v>
      </c>
      <c r="AW8" s="50">
        <f t="shared" ref="AW8:AW82" si="27">IF(AW$4=0,0,(AV8*AV$4/12))</f>
        <v>0</v>
      </c>
      <c r="AX8" s="62">
        <v>1.25</v>
      </c>
      <c r="AY8" s="49">
        <f t="shared" ref="AY8:AY82" si="28">IF(AZ$4=0,0,(AX8/AZ$4))</f>
        <v>0</v>
      </c>
      <c r="AZ8" s="50">
        <f t="shared" ref="AZ8:AZ82" si="29">IF(AZ$4=0,0,(AY8*AY$4/12))</f>
        <v>0</v>
      </c>
      <c r="BA8" s="51">
        <f t="shared" ref="BA8:BA82" si="30">+AH8+AK8+AN8+AQ8+AT8+AW8+AZ8</f>
        <v>0</v>
      </c>
    </row>
    <row r="9" spans="1:53">
      <c r="A9" s="32">
        <v>25</v>
      </c>
      <c r="B9" s="271" t="s">
        <v>176</v>
      </c>
      <c r="C9" s="272" t="s">
        <v>205</v>
      </c>
      <c r="D9" s="34" t="s">
        <v>284</v>
      </c>
      <c r="E9" s="35"/>
      <c r="F9" s="36">
        <v>17.32</v>
      </c>
      <c r="G9" s="73"/>
      <c r="H9" s="72" t="s">
        <v>143</v>
      </c>
      <c r="I9" s="74">
        <f>IF(H9=Tablas!$B$5,Tablas!$C$5,VLOOKUP(H9,Tablas!$B$5:$D$40,2,FALSE))</f>
        <v>21</v>
      </c>
      <c r="J9" s="71">
        <f>IF(I9=0,"",VLOOKUP(I9,Tablas!$C$5:$D$40,2,FALSE))</f>
        <v>13.035714285714288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44">
        <f t="shared" si="11"/>
        <v>0</v>
      </c>
      <c r="X9" s="45">
        <f t="shared" si="12"/>
        <v>3</v>
      </c>
      <c r="Y9" s="46" t="s">
        <v>0</v>
      </c>
      <c r="Z9" s="39">
        <v>1</v>
      </c>
      <c r="AA9" s="47">
        <f t="shared" si="13"/>
        <v>0</v>
      </c>
      <c r="AB9" s="39">
        <v>1</v>
      </c>
      <c r="AC9" s="47">
        <f t="shared" si="14"/>
        <v>0</v>
      </c>
      <c r="AD9" s="39">
        <v>1</v>
      </c>
      <c r="AE9" s="47">
        <f t="shared" si="15"/>
        <v>0</v>
      </c>
      <c r="AF9" s="62">
        <v>9.5</v>
      </c>
      <c r="AG9" s="49">
        <f t="shared" ref="AG9:AG82" si="31">IF(AH$4=0,0,(AF9/AH$4))</f>
        <v>0</v>
      </c>
      <c r="AH9" s="50">
        <f t="shared" ref="AH9:AH82" si="32">IF(AH$4=0,0,(AG9*AG$4/12))</f>
        <v>0</v>
      </c>
      <c r="AI9" s="62"/>
      <c r="AJ9" s="49">
        <f t="shared" si="18"/>
        <v>0</v>
      </c>
      <c r="AK9" s="50">
        <f t="shared" si="19"/>
        <v>0</v>
      </c>
      <c r="AL9" s="62">
        <v>17.32</v>
      </c>
      <c r="AM9" s="49">
        <f t="shared" si="20"/>
        <v>0</v>
      </c>
      <c r="AN9" s="50">
        <f t="shared" si="21"/>
        <v>0</v>
      </c>
      <c r="AO9" s="62">
        <v>4.33</v>
      </c>
      <c r="AP9" s="49">
        <f t="shared" si="22"/>
        <v>0</v>
      </c>
      <c r="AQ9" s="50">
        <f t="shared" si="23"/>
        <v>0</v>
      </c>
      <c r="AR9" s="62"/>
      <c r="AS9" s="49">
        <f t="shared" si="24"/>
        <v>0</v>
      </c>
      <c r="AT9" s="50">
        <f t="shared" si="25"/>
        <v>0</v>
      </c>
      <c r="AU9" s="62">
        <v>17.32</v>
      </c>
      <c r="AV9" s="49">
        <f t="shared" si="26"/>
        <v>0</v>
      </c>
      <c r="AW9" s="50">
        <f t="shared" si="27"/>
        <v>0</v>
      </c>
      <c r="AX9" s="62">
        <v>0</v>
      </c>
      <c r="AY9" s="49">
        <f t="shared" si="28"/>
        <v>0</v>
      </c>
      <c r="AZ9" s="50">
        <f t="shared" si="29"/>
        <v>0</v>
      </c>
      <c r="BA9" s="51">
        <f t="shared" si="30"/>
        <v>0</v>
      </c>
    </row>
    <row r="10" spans="1:53">
      <c r="A10" s="32">
        <v>25</v>
      </c>
      <c r="B10" s="271" t="s">
        <v>176</v>
      </c>
      <c r="C10" s="272" t="s">
        <v>205</v>
      </c>
      <c r="D10" s="34" t="s">
        <v>284</v>
      </c>
      <c r="E10" s="35"/>
      <c r="F10" s="36">
        <v>16.3</v>
      </c>
      <c r="G10" s="73"/>
      <c r="H10" s="72" t="s">
        <v>143</v>
      </c>
      <c r="I10" s="74">
        <f>IF(H10=Tablas!$B$5,Tablas!$C$5,VLOOKUP(H10,Tablas!$B$5:$D$40,2,FALSE))</f>
        <v>21</v>
      </c>
      <c r="J10" s="71">
        <f>IF(I10=0,"",VLOOKUP(I10,Tablas!$C$5:$D$40,2,FALSE))</f>
        <v>13.035714285714288</v>
      </c>
      <c r="K10" s="37" t="str">
        <f t="shared" ref="K10:K58" si="33">IF(G10=0,"0",F10/G10)</f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ref="U10:U58" si="34">SUM(+L10+M10+N10+O10+P10+R10+T10)</f>
        <v>0</v>
      </c>
      <c r="V10" s="43">
        <f t="shared" ref="V10:V58" si="35">+U10*4.345</f>
        <v>0</v>
      </c>
      <c r="W10" s="44">
        <f t="shared" ref="W10:W58" si="36">IF(V10="","",$W$4*V10)</f>
        <v>0</v>
      </c>
      <c r="X10" s="45">
        <f t="shared" ref="X10:X58" si="37">ROUND(J10/4.3452380952381,1)</f>
        <v>3</v>
      </c>
      <c r="Y10" s="46" t="s">
        <v>0</v>
      </c>
      <c r="Z10" s="39">
        <v>1</v>
      </c>
      <c r="AA10" s="47">
        <f t="shared" ref="AA10:AA58" si="38">+IF($Y10="M",$U10,IF($Y10="MT",$U10/2,IF(Y10="MN",$U10/2,IF($Y10="MTN",$U10/3,0))))*Z10</f>
        <v>0</v>
      </c>
      <c r="AB10" s="39">
        <v>1</v>
      </c>
      <c r="AC10" s="47">
        <f t="shared" ref="AC10:AC58" si="39">+IF($Y10="T",$U10,IF($Y10="MT",$U10/2,IF($Y10="TN",$U10/2,IF($Y10="MTN",$U10/3,0))))*AB10</f>
        <v>0</v>
      </c>
      <c r="AD10" s="39">
        <v>1</v>
      </c>
      <c r="AE10" s="47">
        <f t="shared" ref="AE10:AE58" si="40">+IF($Y10="N",$U10,IF($Y10="MN",$U10/2,IF($Y10="TN",$U10/2,IF($Y10="MTN",$U10/3,0))))*AD10</f>
        <v>0</v>
      </c>
      <c r="AF10" s="62">
        <v>9.5</v>
      </c>
      <c r="AG10" s="49">
        <f t="shared" si="31"/>
        <v>0</v>
      </c>
      <c r="AH10" s="50">
        <f t="shared" si="32"/>
        <v>0</v>
      </c>
      <c r="AI10" s="62"/>
      <c r="AJ10" s="49">
        <f t="shared" si="18"/>
        <v>0</v>
      </c>
      <c r="AK10" s="50">
        <f t="shared" si="19"/>
        <v>0</v>
      </c>
      <c r="AL10" s="62">
        <v>16.3</v>
      </c>
      <c r="AM10" s="49">
        <f t="shared" si="20"/>
        <v>0</v>
      </c>
      <c r="AN10" s="50">
        <f t="shared" si="21"/>
        <v>0</v>
      </c>
      <c r="AO10" s="62">
        <v>4.0750000000000002</v>
      </c>
      <c r="AP10" s="49">
        <f t="shared" si="22"/>
        <v>0</v>
      </c>
      <c r="AQ10" s="50">
        <f t="shared" si="23"/>
        <v>0</v>
      </c>
      <c r="AR10" s="62"/>
      <c r="AS10" s="49">
        <f t="shared" si="24"/>
        <v>0</v>
      </c>
      <c r="AT10" s="50">
        <f t="shared" si="25"/>
        <v>0</v>
      </c>
      <c r="AU10" s="62">
        <v>16.3</v>
      </c>
      <c r="AV10" s="49">
        <f t="shared" si="26"/>
        <v>0</v>
      </c>
      <c r="AW10" s="50">
        <f t="shared" si="27"/>
        <v>0</v>
      </c>
      <c r="AX10" s="62">
        <v>0</v>
      </c>
      <c r="AY10" s="49">
        <f t="shared" si="28"/>
        <v>0</v>
      </c>
      <c r="AZ10" s="50">
        <f t="shared" si="29"/>
        <v>0</v>
      </c>
      <c r="BA10" s="51">
        <f t="shared" ref="BA10:BA58" si="41">+AH10+AK10+AN10+AQ10+AT10+AW10+AZ10</f>
        <v>0</v>
      </c>
    </row>
    <row r="11" spans="1:53">
      <c r="A11" s="32">
        <v>25</v>
      </c>
      <c r="B11" s="271" t="s">
        <v>176</v>
      </c>
      <c r="C11" s="272" t="s">
        <v>205</v>
      </c>
      <c r="D11" s="34" t="s">
        <v>245</v>
      </c>
      <c r="E11" s="35"/>
      <c r="F11" s="36">
        <v>34.25</v>
      </c>
      <c r="G11" s="73"/>
      <c r="H11" s="72" t="s">
        <v>143</v>
      </c>
      <c r="I11" s="74">
        <f>IF(H11=Tablas!$B$5,Tablas!$C$5,VLOOKUP(H11,Tablas!$B$5:$D$40,2,FALSE))</f>
        <v>21</v>
      </c>
      <c r="J11" s="71">
        <f>IF(I11=0,"",VLOOKUP(I11,Tablas!$C$5:$D$40,2,FALSE))</f>
        <v>13.035714285714288</v>
      </c>
      <c r="K11" s="37" t="str">
        <f t="shared" si="33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34"/>
        <v>0</v>
      </c>
      <c r="V11" s="43">
        <f t="shared" si="35"/>
        <v>0</v>
      </c>
      <c r="W11" s="44">
        <f t="shared" si="36"/>
        <v>0</v>
      </c>
      <c r="X11" s="45">
        <f t="shared" si="37"/>
        <v>3</v>
      </c>
      <c r="Y11" s="46" t="s">
        <v>0</v>
      </c>
      <c r="Z11" s="39">
        <v>1</v>
      </c>
      <c r="AA11" s="47">
        <f t="shared" si="38"/>
        <v>0</v>
      </c>
      <c r="AB11" s="39">
        <v>1</v>
      </c>
      <c r="AC11" s="47">
        <f t="shared" si="39"/>
        <v>0</v>
      </c>
      <c r="AD11" s="39">
        <v>1</v>
      </c>
      <c r="AE11" s="47">
        <f t="shared" si="40"/>
        <v>0</v>
      </c>
      <c r="AF11" s="62"/>
      <c r="AG11" s="49">
        <f t="shared" si="31"/>
        <v>0</v>
      </c>
      <c r="AH11" s="50">
        <f t="shared" si="32"/>
        <v>0</v>
      </c>
      <c r="AI11" s="62"/>
      <c r="AJ11" s="49">
        <f t="shared" si="18"/>
        <v>0</v>
      </c>
      <c r="AK11" s="50">
        <f t="shared" si="19"/>
        <v>0</v>
      </c>
      <c r="AL11" s="62">
        <v>34.25</v>
      </c>
      <c r="AM11" s="49">
        <f t="shared" si="20"/>
        <v>0</v>
      </c>
      <c r="AN11" s="50">
        <f t="shared" si="21"/>
        <v>0</v>
      </c>
      <c r="AO11" s="62">
        <v>8.5625</v>
      </c>
      <c r="AP11" s="49">
        <f t="shared" si="22"/>
        <v>0</v>
      </c>
      <c r="AQ11" s="50">
        <f t="shared" si="23"/>
        <v>0</v>
      </c>
      <c r="AR11" s="62"/>
      <c r="AS11" s="49">
        <f t="shared" si="24"/>
        <v>0</v>
      </c>
      <c r="AT11" s="50">
        <f t="shared" si="25"/>
        <v>0</v>
      </c>
      <c r="AU11" s="62">
        <v>34.25</v>
      </c>
      <c r="AV11" s="49">
        <f t="shared" si="26"/>
        <v>0</v>
      </c>
      <c r="AW11" s="50">
        <f t="shared" si="27"/>
        <v>0</v>
      </c>
      <c r="AX11" s="62">
        <v>0</v>
      </c>
      <c r="AY11" s="49">
        <f t="shared" si="28"/>
        <v>0</v>
      </c>
      <c r="AZ11" s="50">
        <f t="shared" si="29"/>
        <v>0</v>
      </c>
      <c r="BA11" s="51">
        <f t="shared" si="41"/>
        <v>0</v>
      </c>
    </row>
    <row r="12" spans="1:53">
      <c r="A12" s="32">
        <v>25</v>
      </c>
      <c r="B12" s="271" t="s">
        <v>176</v>
      </c>
      <c r="C12" s="272" t="s">
        <v>205</v>
      </c>
      <c r="D12" s="34" t="s">
        <v>535</v>
      </c>
      <c r="E12" s="35"/>
      <c r="F12" s="36">
        <v>3.22</v>
      </c>
      <c r="G12" s="73"/>
      <c r="H12" s="72" t="s">
        <v>16</v>
      </c>
      <c r="I12" s="74">
        <f>IF(H12=Tablas!$B$5,Tablas!$C$5,VLOOKUP(H12,Tablas!$B$5:$D$40,2,FALSE))</f>
        <v>29</v>
      </c>
      <c r="J12" s="71">
        <f>IF(I12=0,"",VLOOKUP(I12,Tablas!$C$5:$D$40,2,FALSE))</f>
        <v>1</v>
      </c>
      <c r="K12" s="37" t="str">
        <f t="shared" ref="K12:K37" si="42">IF(G12=0,"0",F12/G12)</f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ref="R12:R37" si="43">(IF($X12=6,$K12,)+IF($X12=7,$K12,)+IF($X12=12,$K12*2,)+IF($X12=18,$K12*3,)+IF($X12=28,$K12*4,0)+IF($X12=21,$K12*3,)+IF($X12=42,$K12*6,0)+IF($X12=14,$K12*2,))*Q12</f>
        <v>0</v>
      </c>
      <c r="S12" s="39">
        <v>1</v>
      </c>
      <c r="T12" s="41">
        <f t="shared" ref="T12:T37" si="44">(IF($X12=7,$K12,)+IF($X12=21,$K12*3,)+IF($X12=42,$K12*6,0)+IF($X12=28,$K12*4,0)+IF($X12=14,$K12*2,))*S12</f>
        <v>0</v>
      </c>
      <c r="U12" s="42">
        <f t="shared" ref="U12:U32" si="45">SUM(+L12+M12+N12+O12+P12+R12+T12)</f>
        <v>0</v>
      </c>
      <c r="V12" s="43">
        <f t="shared" ref="V12:V37" si="46">+U12*4.345</f>
        <v>0</v>
      </c>
      <c r="W12" s="44">
        <f t="shared" ref="W12:W37" si="47">IF(V12="","",$W$4*V12)</f>
        <v>0</v>
      </c>
      <c r="X12" s="45">
        <f t="shared" ref="X12:X37" si="48">ROUND(J12/4.3452380952381,1)</f>
        <v>0.2</v>
      </c>
      <c r="Y12" s="46" t="s">
        <v>0</v>
      </c>
      <c r="Z12" s="39">
        <v>1</v>
      </c>
      <c r="AA12" s="47">
        <f t="shared" ref="AA12:AA37" si="49">+IF($Y12="M",$U12,IF($Y12="MT",$U12/2,IF(Y12="MN",$U12/2,IF($Y12="MTN",$U12/3,0))))*Z12</f>
        <v>0</v>
      </c>
      <c r="AB12" s="39">
        <v>1</v>
      </c>
      <c r="AC12" s="47">
        <f t="shared" ref="AC12:AC37" si="50">+IF($Y12="T",$U12,IF($Y12="MT",$U12/2,IF($Y12="TN",$U12/2,IF($Y12="MTN",$U12/3,0))))*AB12</f>
        <v>0</v>
      </c>
      <c r="AD12" s="39">
        <v>1</v>
      </c>
      <c r="AE12" s="47">
        <f t="shared" ref="AE12:AE37" si="51">+IF($Y12="N",$U12,IF($Y12="MN",$U12/2,IF($Y12="TN",$U12/2,IF($Y12="MTN",$U12/3,0))))*AD12</f>
        <v>0</v>
      </c>
      <c r="AF12" s="62"/>
      <c r="AG12" s="49">
        <f t="shared" ref="AG12:AG37" si="52">IF(AH$4=0,0,(AF12/AH$4))</f>
        <v>0</v>
      </c>
      <c r="AH12" s="50">
        <f t="shared" ref="AH12:AH37" si="53">IF(AH$4=0,0,(AG12*AG$4/12))</f>
        <v>0</v>
      </c>
      <c r="AI12" s="62"/>
      <c r="AJ12" s="49">
        <f t="shared" ref="AJ12:AJ37" si="54">IF(AK$4=0,0,(AI12/AK$4))</f>
        <v>0</v>
      </c>
      <c r="AK12" s="50">
        <f t="shared" ref="AK12:AK37" si="55">IF(AK$4=0,0,(AJ12*AJ$4/12))</f>
        <v>0</v>
      </c>
      <c r="AL12" s="62">
        <v>3.22</v>
      </c>
      <c r="AM12" s="49">
        <f t="shared" ref="AM12:AM37" si="56">IF(AN$4=0,0,(AL12/AN$4))</f>
        <v>0</v>
      </c>
      <c r="AN12" s="50">
        <f t="shared" ref="AN12:AN37" si="57">IF(AN$4=0,0,(AM12*AM$4/12))</f>
        <v>0</v>
      </c>
      <c r="AO12" s="62">
        <v>0.80500000000000005</v>
      </c>
      <c r="AP12" s="49">
        <f t="shared" ref="AP12:AP37" si="58">IF(AQ$4=0,0,(AO12/AQ$4))</f>
        <v>0</v>
      </c>
      <c r="AQ12" s="50">
        <f t="shared" ref="AQ12:AQ37" si="59">IF(AQ$4=0,0,(AP12*AP$4/12))</f>
        <v>0</v>
      </c>
      <c r="AR12" s="62"/>
      <c r="AS12" s="49">
        <f t="shared" ref="AS12:AS37" si="60">IF(AT$4=0,0,(AR12/AT$4))</f>
        <v>0</v>
      </c>
      <c r="AT12" s="50">
        <f t="shared" ref="AT12:AT37" si="61">IF(AT$4=0,0,(AS12*AS$4/12))</f>
        <v>0</v>
      </c>
      <c r="AU12" s="62">
        <v>3.22</v>
      </c>
      <c r="AV12" s="49">
        <f t="shared" ref="AV12:AV37" si="62">IF(AW$4=0,0,(AU12/AW$4))</f>
        <v>0</v>
      </c>
      <c r="AW12" s="50">
        <f t="shared" ref="AW12:AW37" si="63">IF(AW$4=0,0,(AV12*AV$4/12))</f>
        <v>0</v>
      </c>
      <c r="AX12" s="62">
        <v>0</v>
      </c>
      <c r="AY12" s="49">
        <f t="shared" ref="AY12:AY37" si="64">IF(AZ$4=0,0,(AX12/AZ$4))</f>
        <v>0</v>
      </c>
      <c r="AZ12" s="50">
        <f t="shared" ref="AZ12:AZ37" si="65">IF(AZ$4=0,0,(AY12*AY$4/12))</f>
        <v>0</v>
      </c>
      <c r="BA12" s="51">
        <f t="shared" ref="BA12:BA37" si="66">+AH12+AK12+AN12+AQ12+AT12+AW12+AZ12</f>
        <v>0</v>
      </c>
    </row>
    <row r="13" spans="1:53">
      <c r="A13" s="32">
        <v>25</v>
      </c>
      <c r="B13" s="271" t="s">
        <v>176</v>
      </c>
      <c r="C13" s="272" t="s">
        <v>205</v>
      </c>
      <c r="D13" s="34" t="s">
        <v>238</v>
      </c>
      <c r="E13" s="35"/>
      <c r="F13" s="36">
        <v>14.1</v>
      </c>
      <c r="G13" s="128"/>
      <c r="H13" s="72" t="s">
        <v>143</v>
      </c>
      <c r="I13" s="74">
        <f>IF(H13=Tablas!$B$5,Tablas!$C$5,VLOOKUP(H13,Tablas!$B$5:$D$40,2,FALSE))</f>
        <v>21</v>
      </c>
      <c r="J13" s="71">
        <f>IF(I13=0,"",VLOOKUP(I13,Tablas!$C$5:$D$40,2,FALSE))</f>
        <v>13.035714285714288</v>
      </c>
      <c r="K13" s="37" t="str">
        <f t="shared" si="42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43"/>
        <v>0</v>
      </c>
      <c r="S13" s="39">
        <v>1</v>
      </c>
      <c r="T13" s="41">
        <f t="shared" si="44"/>
        <v>0</v>
      </c>
      <c r="U13" s="42">
        <f t="shared" si="45"/>
        <v>0</v>
      </c>
      <c r="V13" s="43">
        <f t="shared" si="46"/>
        <v>0</v>
      </c>
      <c r="W13" s="44">
        <f t="shared" si="47"/>
        <v>0</v>
      </c>
      <c r="X13" s="45">
        <f t="shared" si="48"/>
        <v>3</v>
      </c>
      <c r="Y13" s="46" t="s">
        <v>0</v>
      </c>
      <c r="Z13" s="39">
        <v>1</v>
      </c>
      <c r="AA13" s="47">
        <f t="shared" si="49"/>
        <v>0</v>
      </c>
      <c r="AB13" s="39">
        <v>1</v>
      </c>
      <c r="AC13" s="47">
        <f t="shared" si="50"/>
        <v>0</v>
      </c>
      <c r="AD13" s="39">
        <v>1</v>
      </c>
      <c r="AE13" s="47">
        <f t="shared" si="51"/>
        <v>0</v>
      </c>
      <c r="AF13" s="62"/>
      <c r="AG13" s="49">
        <f t="shared" si="52"/>
        <v>0</v>
      </c>
      <c r="AH13" s="50">
        <f t="shared" si="53"/>
        <v>0</v>
      </c>
      <c r="AI13" s="62">
        <v>2.75</v>
      </c>
      <c r="AJ13" s="49">
        <f t="shared" si="54"/>
        <v>0</v>
      </c>
      <c r="AK13" s="50">
        <f t="shared" si="55"/>
        <v>0</v>
      </c>
      <c r="AL13" s="62">
        <v>14.1</v>
      </c>
      <c r="AM13" s="49">
        <f t="shared" si="56"/>
        <v>0</v>
      </c>
      <c r="AN13" s="50">
        <f t="shared" si="57"/>
        <v>0</v>
      </c>
      <c r="AO13" s="62">
        <v>3.5249999999999999</v>
      </c>
      <c r="AP13" s="49">
        <f t="shared" si="58"/>
        <v>0</v>
      </c>
      <c r="AQ13" s="50">
        <f t="shared" si="59"/>
        <v>0</v>
      </c>
      <c r="AR13" s="62"/>
      <c r="AS13" s="49">
        <f t="shared" si="60"/>
        <v>0</v>
      </c>
      <c r="AT13" s="50">
        <f t="shared" si="61"/>
        <v>0</v>
      </c>
      <c r="AU13" s="62">
        <v>14.1</v>
      </c>
      <c r="AV13" s="49">
        <f t="shared" si="62"/>
        <v>0</v>
      </c>
      <c r="AW13" s="50">
        <f t="shared" si="63"/>
        <v>0</v>
      </c>
      <c r="AX13" s="62">
        <v>1.375</v>
      </c>
      <c r="AY13" s="49">
        <f t="shared" si="64"/>
        <v>0</v>
      </c>
      <c r="AZ13" s="50">
        <f t="shared" si="65"/>
        <v>0</v>
      </c>
      <c r="BA13" s="51">
        <f t="shared" si="66"/>
        <v>0</v>
      </c>
    </row>
    <row r="14" spans="1:53">
      <c r="A14" s="32">
        <v>25</v>
      </c>
      <c r="B14" s="271" t="s">
        <v>176</v>
      </c>
      <c r="C14" s="272" t="s">
        <v>205</v>
      </c>
      <c r="D14" s="34" t="s">
        <v>536</v>
      </c>
      <c r="E14" s="35"/>
      <c r="F14" s="36">
        <v>12.69</v>
      </c>
      <c r="G14" s="128"/>
      <c r="H14" s="72" t="s">
        <v>143</v>
      </c>
      <c r="I14" s="74">
        <f>IF(H14=Tablas!$B$5,Tablas!$C$5,VLOOKUP(H14,Tablas!$B$5:$D$40,2,FALSE))</f>
        <v>21</v>
      </c>
      <c r="J14" s="71">
        <f>IF(I14=0,"",VLOOKUP(I14,Tablas!$C$5:$D$40,2,FALSE))</f>
        <v>13.035714285714288</v>
      </c>
      <c r="K14" s="37" t="str">
        <f t="shared" si="42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43"/>
        <v>0</v>
      </c>
      <c r="S14" s="39">
        <v>1</v>
      </c>
      <c r="T14" s="41">
        <f t="shared" si="44"/>
        <v>0</v>
      </c>
      <c r="U14" s="42">
        <f t="shared" si="45"/>
        <v>0</v>
      </c>
      <c r="V14" s="43">
        <f t="shared" si="46"/>
        <v>0</v>
      </c>
      <c r="W14" s="44">
        <f t="shared" si="47"/>
        <v>0</v>
      </c>
      <c r="X14" s="45">
        <f t="shared" si="48"/>
        <v>3</v>
      </c>
      <c r="Y14" s="46" t="s">
        <v>0</v>
      </c>
      <c r="Z14" s="39">
        <v>1</v>
      </c>
      <c r="AA14" s="47">
        <f t="shared" si="49"/>
        <v>0</v>
      </c>
      <c r="AB14" s="39">
        <v>1</v>
      </c>
      <c r="AC14" s="47">
        <f t="shared" si="50"/>
        <v>0</v>
      </c>
      <c r="AD14" s="39">
        <v>1</v>
      </c>
      <c r="AE14" s="47">
        <f t="shared" si="51"/>
        <v>0</v>
      </c>
      <c r="AF14" s="62">
        <v>5</v>
      </c>
      <c r="AG14" s="49">
        <f t="shared" si="52"/>
        <v>0</v>
      </c>
      <c r="AH14" s="50">
        <f t="shared" si="53"/>
        <v>0</v>
      </c>
      <c r="AI14" s="62"/>
      <c r="AJ14" s="49">
        <f t="shared" si="54"/>
        <v>0</v>
      </c>
      <c r="AK14" s="50">
        <f t="shared" si="55"/>
        <v>0</v>
      </c>
      <c r="AL14" s="62">
        <v>12.69</v>
      </c>
      <c r="AM14" s="49">
        <f t="shared" si="56"/>
        <v>0</v>
      </c>
      <c r="AN14" s="50">
        <f t="shared" si="57"/>
        <v>0</v>
      </c>
      <c r="AO14" s="62">
        <v>3.1724999999999999</v>
      </c>
      <c r="AP14" s="49">
        <f t="shared" si="58"/>
        <v>0</v>
      </c>
      <c r="AQ14" s="50">
        <f t="shared" si="59"/>
        <v>0</v>
      </c>
      <c r="AR14" s="62"/>
      <c r="AS14" s="49">
        <f t="shared" si="60"/>
        <v>0</v>
      </c>
      <c r="AT14" s="50">
        <f t="shared" si="61"/>
        <v>0</v>
      </c>
      <c r="AU14" s="62">
        <v>12.69</v>
      </c>
      <c r="AV14" s="49">
        <f t="shared" si="62"/>
        <v>0</v>
      </c>
      <c r="AW14" s="50">
        <f t="shared" si="63"/>
        <v>0</v>
      </c>
      <c r="AX14" s="62">
        <v>0</v>
      </c>
      <c r="AY14" s="49">
        <f t="shared" si="64"/>
        <v>0</v>
      </c>
      <c r="AZ14" s="50">
        <f t="shared" si="65"/>
        <v>0</v>
      </c>
      <c r="BA14" s="51">
        <f t="shared" si="66"/>
        <v>0</v>
      </c>
    </row>
    <row r="15" spans="1:53">
      <c r="A15" s="32">
        <v>25</v>
      </c>
      <c r="B15" s="271" t="s">
        <v>176</v>
      </c>
      <c r="C15" s="272" t="s">
        <v>205</v>
      </c>
      <c r="D15" s="34" t="s">
        <v>537</v>
      </c>
      <c r="E15" s="35"/>
      <c r="F15" s="36">
        <v>66.540000000000006</v>
      </c>
      <c r="G15" s="128"/>
      <c r="H15" s="72" t="s">
        <v>143</v>
      </c>
      <c r="I15" s="74">
        <f>IF(H15=Tablas!$B$5,Tablas!$C$5,VLOOKUP(H15,Tablas!$B$5:$D$40,2,FALSE))</f>
        <v>21</v>
      </c>
      <c r="J15" s="71">
        <f>IF(I15=0,"",VLOOKUP(I15,Tablas!$C$5:$D$40,2,FALSE))</f>
        <v>13.035714285714288</v>
      </c>
      <c r="K15" s="37" t="str">
        <f t="shared" si="42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43"/>
        <v>0</v>
      </c>
      <c r="S15" s="39">
        <v>1</v>
      </c>
      <c r="T15" s="41">
        <f t="shared" si="44"/>
        <v>0</v>
      </c>
      <c r="U15" s="42">
        <f t="shared" si="45"/>
        <v>0</v>
      </c>
      <c r="V15" s="43">
        <f t="shared" si="46"/>
        <v>0</v>
      </c>
      <c r="W15" s="44">
        <f t="shared" si="47"/>
        <v>0</v>
      </c>
      <c r="X15" s="45">
        <f t="shared" si="48"/>
        <v>3</v>
      </c>
      <c r="Y15" s="46" t="s">
        <v>0</v>
      </c>
      <c r="Z15" s="39">
        <v>1</v>
      </c>
      <c r="AA15" s="47">
        <f t="shared" si="49"/>
        <v>0</v>
      </c>
      <c r="AB15" s="39">
        <v>1</v>
      </c>
      <c r="AC15" s="47">
        <f t="shared" si="50"/>
        <v>0</v>
      </c>
      <c r="AD15" s="39">
        <v>1</v>
      </c>
      <c r="AE15" s="47">
        <f t="shared" si="51"/>
        <v>0</v>
      </c>
      <c r="AF15" s="62">
        <v>43.5</v>
      </c>
      <c r="AG15" s="49">
        <f t="shared" si="52"/>
        <v>0</v>
      </c>
      <c r="AH15" s="50">
        <f t="shared" si="53"/>
        <v>0</v>
      </c>
      <c r="AI15" s="62"/>
      <c r="AJ15" s="49">
        <f t="shared" si="54"/>
        <v>0</v>
      </c>
      <c r="AK15" s="50">
        <f t="shared" si="55"/>
        <v>0</v>
      </c>
      <c r="AL15" s="62">
        <v>66.540000000000006</v>
      </c>
      <c r="AM15" s="49">
        <f t="shared" si="56"/>
        <v>0</v>
      </c>
      <c r="AN15" s="50">
        <f t="shared" si="57"/>
        <v>0</v>
      </c>
      <c r="AO15" s="62">
        <v>16.635000000000002</v>
      </c>
      <c r="AP15" s="49">
        <f t="shared" si="58"/>
        <v>0</v>
      </c>
      <c r="AQ15" s="50">
        <f t="shared" si="59"/>
        <v>0</v>
      </c>
      <c r="AR15" s="62"/>
      <c r="AS15" s="49">
        <f t="shared" si="60"/>
        <v>0</v>
      </c>
      <c r="AT15" s="50">
        <f t="shared" si="61"/>
        <v>0</v>
      </c>
      <c r="AU15" s="62">
        <v>66.540000000000006</v>
      </c>
      <c r="AV15" s="49">
        <f t="shared" si="62"/>
        <v>0</v>
      </c>
      <c r="AW15" s="50">
        <f t="shared" si="63"/>
        <v>0</v>
      </c>
      <c r="AX15" s="62">
        <v>0</v>
      </c>
      <c r="AY15" s="49">
        <f t="shared" si="64"/>
        <v>0</v>
      </c>
      <c r="AZ15" s="50">
        <f t="shared" si="65"/>
        <v>0</v>
      </c>
      <c r="BA15" s="51">
        <f t="shared" si="66"/>
        <v>0</v>
      </c>
    </row>
    <row r="16" spans="1:53">
      <c r="A16" s="32">
        <v>25</v>
      </c>
      <c r="B16" s="271" t="s">
        <v>176</v>
      </c>
      <c r="C16" s="272" t="s">
        <v>205</v>
      </c>
      <c r="D16" s="34" t="s">
        <v>538</v>
      </c>
      <c r="E16" s="35"/>
      <c r="F16" s="36">
        <v>16.12</v>
      </c>
      <c r="G16" s="128"/>
      <c r="H16" s="72" t="s">
        <v>16</v>
      </c>
      <c r="I16" s="74">
        <f>IF(H16=Tablas!$B$5,Tablas!$C$5,VLOOKUP(H16,Tablas!$B$5:$D$40,2,FALSE))</f>
        <v>29</v>
      </c>
      <c r="J16" s="71">
        <f>IF(I16=0,"",VLOOKUP(I16,Tablas!$C$5:$D$40,2,FALSE))</f>
        <v>1</v>
      </c>
      <c r="K16" s="37" t="str">
        <f t="shared" si="42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43"/>
        <v>0</v>
      </c>
      <c r="S16" s="39">
        <v>1</v>
      </c>
      <c r="T16" s="41">
        <f t="shared" si="44"/>
        <v>0</v>
      </c>
      <c r="U16" s="42">
        <f t="shared" si="45"/>
        <v>0</v>
      </c>
      <c r="V16" s="43">
        <f t="shared" si="46"/>
        <v>0</v>
      </c>
      <c r="W16" s="44">
        <f t="shared" si="47"/>
        <v>0</v>
      </c>
      <c r="X16" s="45">
        <f t="shared" si="48"/>
        <v>0.2</v>
      </c>
      <c r="Y16" s="46" t="s">
        <v>0</v>
      </c>
      <c r="Z16" s="39">
        <v>1</v>
      </c>
      <c r="AA16" s="47">
        <f t="shared" si="49"/>
        <v>0</v>
      </c>
      <c r="AB16" s="39">
        <v>1</v>
      </c>
      <c r="AC16" s="47">
        <f t="shared" si="50"/>
        <v>0</v>
      </c>
      <c r="AD16" s="39">
        <v>1</v>
      </c>
      <c r="AE16" s="47">
        <f t="shared" si="51"/>
        <v>0</v>
      </c>
      <c r="AF16" s="62">
        <v>10</v>
      </c>
      <c r="AG16" s="49">
        <f t="shared" si="52"/>
        <v>0</v>
      </c>
      <c r="AH16" s="50">
        <f t="shared" si="53"/>
        <v>0</v>
      </c>
      <c r="AI16" s="62"/>
      <c r="AJ16" s="49">
        <f t="shared" si="54"/>
        <v>0</v>
      </c>
      <c r="AK16" s="50">
        <f t="shared" si="55"/>
        <v>0</v>
      </c>
      <c r="AL16" s="62">
        <v>16.12</v>
      </c>
      <c r="AM16" s="49">
        <f t="shared" si="56"/>
        <v>0</v>
      </c>
      <c r="AN16" s="50">
        <f t="shared" si="57"/>
        <v>0</v>
      </c>
      <c r="AO16" s="62">
        <v>4.03</v>
      </c>
      <c r="AP16" s="49">
        <f t="shared" si="58"/>
        <v>0</v>
      </c>
      <c r="AQ16" s="50">
        <f t="shared" si="59"/>
        <v>0</v>
      </c>
      <c r="AR16" s="62"/>
      <c r="AS16" s="49">
        <f t="shared" si="60"/>
        <v>0</v>
      </c>
      <c r="AT16" s="50">
        <f t="shared" si="61"/>
        <v>0</v>
      </c>
      <c r="AU16" s="62">
        <v>16.12</v>
      </c>
      <c r="AV16" s="49">
        <f t="shared" si="62"/>
        <v>0</v>
      </c>
      <c r="AW16" s="50">
        <f t="shared" si="63"/>
        <v>0</v>
      </c>
      <c r="AX16" s="62">
        <v>0</v>
      </c>
      <c r="AY16" s="49">
        <f t="shared" si="64"/>
        <v>0</v>
      </c>
      <c r="AZ16" s="50">
        <f t="shared" si="65"/>
        <v>0</v>
      </c>
      <c r="BA16" s="51">
        <f t="shared" si="66"/>
        <v>0</v>
      </c>
    </row>
    <row r="17" spans="1:53">
      <c r="A17" s="32">
        <v>25</v>
      </c>
      <c r="B17" s="271" t="s">
        <v>176</v>
      </c>
      <c r="C17" s="272" t="s">
        <v>205</v>
      </c>
      <c r="D17" s="34" t="s">
        <v>525</v>
      </c>
      <c r="E17" s="35"/>
      <c r="F17" s="36">
        <v>5.71</v>
      </c>
      <c r="G17" s="128"/>
      <c r="H17" s="72" t="s">
        <v>143</v>
      </c>
      <c r="I17" s="74">
        <f>IF(H17=Tablas!$B$5,Tablas!$C$5,VLOOKUP(H17,Tablas!$B$5:$D$40,2,FALSE))</f>
        <v>21</v>
      </c>
      <c r="J17" s="71">
        <f>IF(I17=0,"",VLOOKUP(I17,Tablas!$C$5:$D$40,2,FALSE))</f>
        <v>13.035714285714288</v>
      </c>
      <c r="K17" s="37" t="str">
        <f t="shared" si="42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43"/>
        <v>0</v>
      </c>
      <c r="S17" s="39">
        <v>1</v>
      </c>
      <c r="T17" s="41">
        <f t="shared" si="44"/>
        <v>0</v>
      </c>
      <c r="U17" s="42">
        <f t="shared" si="45"/>
        <v>0</v>
      </c>
      <c r="V17" s="43">
        <f t="shared" si="46"/>
        <v>0</v>
      </c>
      <c r="W17" s="44">
        <f t="shared" si="47"/>
        <v>0</v>
      </c>
      <c r="X17" s="45">
        <f t="shared" si="48"/>
        <v>3</v>
      </c>
      <c r="Y17" s="46" t="s">
        <v>0</v>
      </c>
      <c r="Z17" s="39">
        <v>1</v>
      </c>
      <c r="AA17" s="47">
        <f t="shared" si="49"/>
        <v>0</v>
      </c>
      <c r="AB17" s="39">
        <v>1</v>
      </c>
      <c r="AC17" s="47">
        <f t="shared" si="50"/>
        <v>0</v>
      </c>
      <c r="AD17" s="39">
        <v>1</v>
      </c>
      <c r="AE17" s="47">
        <f t="shared" si="51"/>
        <v>0</v>
      </c>
      <c r="AF17" s="62"/>
      <c r="AG17" s="49">
        <f t="shared" si="52"/>
        <v>0</v>
      </c>
      <c r="AH17" s="50">
        <f t="shared" si="53"/>
        <v>0</v>
      </c>
      <c r="AI17" s="62"/>
      <c r="AJ17" s="49">
        <f t="shared" si="54"/>
        <v>0</v>
      </c>
      <c r="AK17" s="50">
        <f t="shared" si="55"/>
        <v>0</v>
      </c>
      <c r="AL17" s="62">
        <v>5.71</v>
      </c>
      <c r="AM17" s="49">
        <f t="shared" si="56"/>
        <v>0</v>
      </c>
      <c r="AN17" s="50">
        <f t="shared" si="57"/>
        <v>0</v>
      </c>
      <c r="AO17" s="62">
        <v>1.4275</v>
      </c>
      <c r="AP17" s="49">
        <f t="shared" si="58"/>
        <v>0</v>
      </c>
      <c r="AQ17" s="50">
        <f t="shared" si="59"/>
        <v>0</v>
      </c>
      <c r="AR17" s="62"/>
      <c r="AS17" s="49">
        <f t="shared" si="60"/>
        <v>0</v>
      </c>
      <c r="AT17" s="50">
        <f t="shared" si="61"/>
        <v>0</v>
      </c>
      <c r="AU17" s="62">
        <v>5.71</v>
      </c>
      <c r="AV17" s="49">
        <f t="shared" si="62"/>
        <v>0</v>
      </c>
      <c r="AW17" s="50">
        <f t="shared" si="63"/>
        <v>0</v>
      </c>
      <c r="AX17" s="62">
        <v>0</v>
      </c>
      <c r="AY17" s="49">
        <f t="shared" si="64"/>
        <v>0</v>
      </c>
      <c r="AZ17" s="50">
        <f t="shared" si="65"/>
        <v>0</v>
      </c>
      <c r="BA17" s="51">
        <f t="shared" si="66"/>
        <v>0</v>
      </c>
    </row>
    <row r="18" spans="1:53">
      <c r="A18" s="32">
        <v>25</v>
      </c>
      <c r="B18" s="271" t="s">
        <v>176</v>
      </c>
      <c r="C18" s="272" t="s">
        <v>205</v>
      </c>
      <c r="D18" s="34" t="s">
        <v>539</v>
      </c>
      <c r="E18" s="35"/>
      <c r="F18" s="36">
        <v>10.87</v>
      </c>
      <c r="G18" s="128"/>
      <c r="H18" s="72" t="s">
        <v>16</v>
      </c>
      <c r="I18" s="74">
        <f>IF(H18=Tablas!$B$5,Tablas!$C$5,VLOOKUP(H18,Tablas!$B$5:$D$40,2,FALSE))</f>
        <v>29</v>
      </c>
      <c r="J18" s="71">
        <f>IF(I18=0,"",VLOOKUP(I18,Tablas!$C$5:$D$40,2,FALSE))</f>
        <v>1</v>
      </c>
      <c r="K18" s="37" t="str">
        <f t="shared" si="42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43"/>
        <v>0</v>
      </c>
      <c r="S18" s="39">
        <v>1</v>
      </c>
      <c r="T18" s="41">
        <f t="shared" si="44"/>
        <v>0</v>
      </c>
      <c r="U18" s="42">
        <f t="shared" si="45"/>
        <v>0</v>
      </c>
      <c r="V18" s="43">
        <f t="shared" si="46"/>
        <v>0</v>
      </c>
      <c r="W18" s="44">
        <f t="shared" si="47"/>
        <v>0</v>
      </c>
      <c r="X18" s="45">
        <f t="shared" si="48"/>
        <v>0.2</v>
      </c>
      <c r="Y18" s="46" t="s">
        <v>0</v>
      </c>
      <c r="Z18" s="39">
        <v>1</v>
      </c>
      <c r="AA18" s="47">
        <f t="shared" si="49"/>
        <v>0</v>
      </c>
      <c r="AB18" s="39">
        <v>1</v>
      </c>
      <c r="AC18" s="47">
        <f t="shared" si="50"/>
        <v>0</v>
      </c>
      <c r="AD18" s="39">
        <v>1</v>
      </c>
      <c r="AE18" s="47">
        <f t="shared" si="51"/>
        <v>0</v>
      </c>
      <c r="AF18" s="62">
        <v>7</v>
      </c>
      <c r="AG18" s="49">
        <f t="shared" si="52"/>
        <v>0</v>
      </c>
      <c r="AH18" s="50">
        <f t="shared" si="53"/>
        <v>0</v>
      </c>
      <c r="AI18" s="62"/>
      <c r="AJ18" s="49">
        <f t="shared" si="54"/>
        <v>0</v>
      </c>
      <c r="AK18" s="50">
        <f t="shared" si="55"/>
        <v>0</v>
      </c>
      <c r="AL18" s="62">
        <v>10.87</v>
      </c>
      <c r="AM18" s="49">
        <f t="shared" si="56"/>
        <v>0</v>
      </c>
      <c r="AN18" s="50">
        <f t="shared" si="57"/>
        <v>0</v>
      </c>
      <c r="AO18" s="62">
        <v>2.7174999999999998</v>
      </c>
      <c r="AP18" s="49">
        <f t="shared" si="58"/>
        <v>0</v>
      </c>
      <c r="AQ18" s="50">
        <f t="shared" si="59"/>
        <v>0</v>
      </c>
      <c r="AR18" s="62"/>
      <c r="AS18" s="49">
        <f t="shared" si="60"/>
        <v>0</v>
      </c>
      <c r="AT18" s="50">
        <f t="shared" si="61"/>
        <v>0</v>
      </c>
      <c r="AU18" s="62">
        <v>10.87</v>
      </c>
      <c r="AV18" s="49">
        <f t="shared" si="62"/>
        <v>0</v>
      </c>
      <c r="AW18" s="50">
        <f t="shared" si="63"/>
        <v>0</v>
      </c>
      <c r="AX18" s="62">
        <v>0</v>
      </c>
      <c r="AY18" s="49">
        <f t="shared" si="64"/>
        <v>0</v>
      </c>
      <c r="AZ18" s="50">
        <f t="shared" si="65"/>
        <v>0</v>
      </c>
      <c r="BA18" s="51">
        <f t="shared" si="66"/>
        <v>0</v>
      </c>
    </row>
    <row r="19" spans="1:53">
      <c r="A19" s="32">
        <v>25</v>
      </c>
      <c r="B19" s="271" t="s">
        <v>176</v>
      </c>
      <c r="C19" s="272" t="s">
        <v>205</v>
      </c>
      <c r="D19" s="34" t="s">
        <v>251</v>
      </c>
      <c r="E19" s="35"/>
      <c r="F19" s="36">
        <v>20.22</v>
      </c>
      <c r="G19" s="128"/>
      <c r="H19" s="72" t="s">
        <v>143</v>
      </c>
      <c r="I19" s="74">
        <f>IF(H19=Tablas!$B$5,Tablas!$C$5,VLOOKUP(H19,Tablas!$B$5:$D$40,2,FALSE))</f>
        <v>21</v>
      </c>
      <c r="J19" s="71">
        <f>IF(I19=0,"",VLOOKUP(I19,Tablas!$C$5:$D$40,2,FALSE))</f>
        <v>13.035714285714288</v>
      </c>
      <c r="K19" s="37" t="str">
        <f t="shared" si="42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43"/>
        <v>0</v>
      </c>
      <c r="S19" s="39">
        <v>1</v>
      </c>
      <c r="T19" s="41">
        <f t="shared" si="44"/>
        <v>0</v>
      </c>
      <c r="U19" s="42">
        <f t="shared" si="45"/>
        <v>0</v>
      </c>
      <c r="V19" s="43">
        <f t="shared" si="46"/>
        <v>0</v>
      </c>
      <c r="W19" s="44">
        <f t="shared" si="47"/>
        <v>0</v>
      </c>
      <c r="X19" s="45">
        <f t="shared" si="48"/>
        <v>3</v>
      </c>
      <c r="Y19" s="46" t="s">
        <v>0</v>
      </c>
      <c r="Z19" s="39">
        <v>1</v>
      </c>
      <c r="AA19" s="47">
        <f t="shared" si="49"/>
        <v>0</v>
      </c>
      <c r="AB19" s="39">
        <v>1</v>
      </c>
      <c r="AC19" s="47">
        <f t="shared" si="50"/>
        <v>0</v>
      </c>
      <c r="AD19" s="39">
        <v>1</v>
      </c>
      <c r="AE19" s="47">
        <f t="shared" si="51"/>
        <v>0</v>
      </c>
      <c r="AF19" s="62">
        <v>3.75</v>
      </c>
      <c r="AG19" s="49">
        <f t="shared" si="52"/>
        <v>0</v>
      </c>
      <c r="AH19" s="50">
        <f t="shared" si="53"/>
        <v>0</v>
      </c>
      <c r="AI19" s="62"/>
      <c r="AJ19" s="49">
        <f t="shared" si="54"/>
        <v>0</v>
      </c>
      <c r="AK19" s="50">
        <f t="shared" si="55"/>
        <v>0</v>
      </c>
      <c r="AL19" s="62">
        <v>20.22</v>
      </c>
      <c r="AM19" s="49">
        <f t="shared" si="56"/>
        <v>0</v>
      </c>
      <c r="AN19" s="50">
        <f t="shared" si="57"/>
        <v>0</v>
      </c>
      <c r="AO19" s="62">
        <v>5.0549999999999997</v>
      </c>
      <c r="AP19" s="49">
        <f t="shared" si="58"/>
        <v>0</v>
      </c>
      <c r="AQ19" s="50">
        <f t="shared" si="59"/>
        <v>0</v>
      </c>
      <c r="AR19" s="62"/>
      <c r="AS19" s="49">
        <f t="shared" si="60"/>
        <v>0</v>
      </c>
      <c r="AT19" s="50">
        <f t="shared" si="61"/>
        <v>0</v>
      </c>
      <c r="AU19" s="62">
        <v>20.22</v>
      </c>
      <c r="AV19" s="49">
        <f t="shared" si="62"/>
        <v>0</v>
      </c>
      <c r="AW19" s="50">
        <f t="shared" si="63"/>
        <v>0</v>
      </c>
      <c r="AX19" s="62">
        <v>0</v>
      </c>
      <c r="AY19" s="49">
        <f t="shared" si="64"/>
        <v>0</v>
      </c>
      <c r="AZ19" s="50">
        <f t="shared" si="65"/>
        <v>0</v>
      </c>
      <c r="BA19" s="51">
        <f t="shared" si="66"/>
        <v>0</v>
      </c>
    </row>
    <row r="20" spans="1:53">
      <c r="A20" s="32">
        <v>25</v>
      </c>
      <c r="B20" s="271" t="s">
        <v>176</v>
      </c>
      <c r="C20" s="272" t="s">
        <v>205</v>
      </c>
      <c r="D20" s="34" t="s">
        <v>266</v>
      </c>
      <c r="E20" s="35"/>
      <c r="F20" s="36">
        <v>3.7</v>
      </c>
      <c r="G20" s="128"/>
      <c r="H20" s="72" t="s">
        <v>143</v>
      </c>
      <c r="I20" s="74">
        <f>IF(H20=Tablas!$B$5,Tablas!$C$5,VLOOKUP(H20,Tablas!$B$5:$D$40,2,FALSE))</f>
        <v>21</v>
      </c>
      <c r="J20" s="71">
        <f>IF(I20=0,"",VLOOKUP(I20,Tablas!$C$5:$D$40,2,FALSE))</f>
        <v>13.035714285714288</v>
      </c>
      <c r="K20" s="37" t="str">
        <f t="shared" si="42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43"/>
        <v>0</v>
      </c>
      <c r="S20" s="39">
        <v>1</v>
      </c>
      <c r="T20" s="41">
        <f t="shared" si="44"/>
        <v>0</v>
      </c>
      <c r="U20" s="42">
        <f t="shared" si="45"/>
        <v>0</v>
      </c>
      <c r="V20" s="43">
        <f t="shared" si="46"/>
        <v>0</v>
      </c>
      <c r="W20" s="44">
        <f t="shared" si="47"/>
        <v>0</v>
      </c>
      <c r="X20" s="45">
        <f t="shared" si="48"/>
        <v>3</v>
      </c>
      <c r="Y20" s="46" t="s">
        <v>0</v>
      </c>
      <c r="Z20" s="39">
        <v>1</v>
      </c>
      <c r="AA20" s="47">
        <f t="shared" si="49"/>
        <v>0</v>
      </c>
      <c r="AB20" s="39">
        <v>1</v>
      </c>
      <c r="AC20" s="47">
        <f t="shared" si="50"/>
        <v>0</v>
      </c>
      <c r="AD20" s="39">
        <v>1</v>
      </c>
      <c r="AE20" s="47">
        <f t="shared" si="51"/>
        <v>0</v>
      </c>
      <c r="AF20" s="62"/>
      <c r="AG20" s="49">
        <f t="shared" si="52"/>
        <v>0</v>
      </c>
      <c r="AH20" s="50">
        <f t="shared" si="53"/>
        <v>0</v>
      </c>
      <c r="AI20" s="62"/>
      <c r="AJ20" s="49">
        <f t="shared" si="54"/>
        <v>0</v>
      </c>
      <c r="AK20" s="50">
        <f t="shared" si="55"/>
        <v>0</v>
      </c>
      <c r="AL20" s="62">
        <v>3.7</v>
      </c>
      <c r="AM20" s="49">
        <f t="shared" si="56"/>
        <v>0</v>
      </c>
      <c r="AN20" s="50">
        <f t="shared" si="57"/>
        <v>0</v>
      </c>
      <c r="AO20" s="62">
        <v>0.92500000000000004</v>
      </c>
      <c r="AP20" s="49">
        <f t="shared" si="58"/>
        <v>0</v>
      </c>
      <c r="AQ20" s="50">
        <f t="shared" si="59"/>
        <v>0</v>
      </c>
      <c r="AR20" s="62"/>
      <c r="AS20" s="49">
        <f t="shared" si="60"/>
        <v>0</v>
      </c>
      <c r="AT20" s="50">
        <f t="shared" si="61"/>
        <v>0</v>
      </c>
      <c r="AU20" s="62">
        <v>3.7</v>
      </c>
      <c r="AV20" s="49">
        <f t="shared" si="62"/>
        <v>0</v>
      </c>
      <c r="AW20" s="50">
        <f t="shared" si="63"/>
        <v>0</v>
      </c>
      <c r="AX20" s="62">
        <v>0</v>
      </c>
      <c r="AY20" s="49">
        <f t="shared" si="64"/>
        <v>0</v>
      </c>
      <c r="AZ20" s="50">
        <f t="shared" si="65"/>
        <v>0</v>
      </c>
      <c r="BA20" s="51">
        <f t="shared" si="66"/>
        <v>0</v>
      </c>
    </row>
    <row r="21" spans="1:53">
      <c r="A21" s="32">
        <v>25</v>
      </c>
      <c r="B21" s="271" t="s">
        <v>176</v>
      </c>
      <c r="C21" s="272" t="s">
        <v>205</v>
      </c>
      <c r="D21" s="34" t="s">
        <v>540</v>
      </c>
      <c r="E21" s="35"/>
      <c r="F21" s="36">
        <v>6.14</v>
      </c>
      <c r="G21" s="128"/>
      <c r="H21" s="72" t="s">
        <v>143</v>
      </c>
      <c r="I21" s="74">
        <f>IF(H21=Tablas!$B$5,Tablas!$C$5,VLOOKUP(H21,Tablas!$B$5:$D$40,2,FALSE))</f>
        <v>21</v>
      </c>
      <c r="J21" s="71">
        <f>IF(I21=0,"",VLOOKUP(I21,Tablas!$C$5:$D$40,2,FALSE))</f>
        <v>13.035714285714288</v>
      </c>
      <c r="K21" s="37" t="str">
        <f t="shared" si="42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43"/>
        <v>0</v>
      </c>
      <c r="S21" s="39">
        <v>1</v>
      </c>
      <c r="T21" s="41">
        <f t="shared" si="44"/>
        <v>0</v>
      </c>
      <c r="U21" s="42">
        <f t="shared" si="45"/>
        <v>0</v>
      </c>
      <c r="V21" s="43">
        <f t="shared" si="46"/>
        <v>0</v>
      </c>
      <c r="W21" s="44">
        <f t="shared" si="47"/>
        <v>0</v>
      </c>
      <c r="X21" s="45">
        <f t="shared" si="48"/>
        <v>3</v>
      </c>
      <c r="Y21" s="46" t="s">
        <v>0</v>
      </c>
      <c r="Z21" s="39">
        <v>1</v>
      </c>
      <c r="AA21" s="47">
        <f t="shared" si="49"/>
        <v>0</v>
      </c>
      <c r="AB21" s="39">
        <v>1</v>
      </c>
      <c r="AC21" s="47">
        <f t="shared" si="50"/>
        <v>0</v>
      </c>
      <c r="AD21" s="39">
        <v>1</v>
      </c>
      <c r="AE21" s="47">
        <f t="shared" si="51"/>
        <v>0</v>
      </c>
      <c r="AF21" s="62"/>
      <c r="AG21" s="49">
        <f t="shared" si="52"/>
        <v>0</v>
      </c>
      <c r="AH21" s="50">
        <f t="shared" si="53"/>
        <v>0</v>
      </c>
      <c r="AI21" s="62"/>
      <c r="AJ21" s="49">
        <f t="shared" si="54"/>
        <v>0</v>
      </c>
      <c r="AK21" s="50">
        <f t="shared" si="55"/>
        <v>0</v>
      </c>
      <c r="AL21" s="62">
        <v>6.14</v>
      </c>
      <c r="AM21" s="49">
        <f t="shared" si="56"/>
        <v>0</v>
      </c>
      <c r="AN21" s="50">
        <f t="shared" si="57"/>
        <v>0</v>
      </c>
      <c r="AO21" s="62">
        <v>1.5349999999999999</v>
      </c>
      <c r="AP21" s="49">
        <f t="shared" si="58"/>
        <v>0</v>
      </c>
      <c r="AQ21" s="50">
        <f t="shared" si="59"/>
        <v>0</v>
      </c>
      <c r="AR21" s="62"/>
      <c r="AS21" s="49">
        <f t="shared" si="60"/>
        <v>0</v>
      </c>
      <c r="AT21" s="50">
        <f t="shared" si="61"/>
        <v>0</v>
      </c>
      <c r="AU21" s="62">
        <v>6.14</v>
      </c>
      <c r="AV21" s="49">
        <f t="shared" si="62"/>
        <v>0</v>
      </c>
      <c r="AW21" s="50">
        <f t="shared" si="63"/>
        <v>0</v>
      </c>
      <c r="AX21" s="62">
        <v>0</v>
      </c>
      <c r="AY21" s="49">
        <f t="shared" si="64"/>
        <v>0</v>
      </c>
      <c r="AZ21" s="50">
        <f t="shared" si="65"/>
        <v>0</v>
      </c>
      <c r="BA21" s="51">
        <f t="shared" si="66"/>
        <v>0</v>
      </c>
    </row>
    <row r="22" spans="1:53">
      <c r="A22" s="32">
        <v>25</v>
      </c>
      <c r="B22" s="271" t="s">
        <v>176</v>
      </c>
      <c r="C22" s="272" t="s">
        <v>205</v>
      </c>
      <c r="D22" s="34" t="s">
        <v>261</v>
      </c>
      <c r="E22" s="35"/>
      <c r="F22" s="36">
        <v>1.93</v>
      </c>
      <c r="G22" s="128"/>
      <c r="H22" s="72" t="s">
        <v>143</v>
      </c>
      <c r="I22" s="74">
        <f>IF(H22=Tablas!$B$5,Tablas!$C$5,VLOOKUP(H22,Tablas!$B$5:$D$40,2,FALSE))</f>
        <v>21</v>
      </c>
      <c r="J22" s="71">
        <f>IF(I22=0,"",VLOOKUP(I22,Tablas!$C$5:$D$40,2,FALSE))</f>
        <v>13.035714285714288</v>
      </c>
      <c r="K22" s="37" t="str">
        <f t="shared" si="42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43"/>
        <v>0</v>
      </c>
      <c r="S22" s="39">
        <v>1</v>
      </c>
      <c r="T22" s="41">
        <f t="shared" si="44"/>
        <v>0</v>
      </c>
      <c r="U22" s="42">
        <f t="shared" si="45"/>
        <v>0</v>
      </c>
      <c r="V22" s="43">
        <f t="shared" si="46"/>
        <v>0</v>
      </c>
      <c r="W22" s="44">
        <f t="shared" si="47"/>
        <v>0</v>
      </c>
      <c r="X22" s="45">
        <f t="shared" si="48"/>
        <v>3</v>
      </c>
      <c r="Y22" s="46" t="s">
        <v>0</v>
      </c>
      <c r="Z22" s="39">
        <v>1</v>
      </c>
      <c r="AA22" s="47">
        <f t="shared" si="49"/>
        <v>0</v>
      </c>
      <c r="AB22" s="39">
        <v>1</v>
      </c>
      <c r="AC22" s="47">
        <f t="shared" si="50"/>
        <v>0</v>
      </c>
      <c r="AD22" s="39">
        <v>1</v>
      </c>
      <c r="AE22" s="47">
        <f t="shared" si="51"/>
        <v>0</v>
      </c>
      <c r="AF22" s="62"/>
      <c r="AG22" s="49">
        <f t="shared" si="52"/>
        <v>0</v>
      </c>
      <c r="AH22" s="50">
        <f t="shared" si="53"/>
        <v>0</v>
      </c>
      <c r="AI22" s="62"/>
      <c r="AJ22" s="49">
        <f t="shared" si="54"/>
        <v>0</v>
      </c>
      <c r="AK22" s="50">
        <f t="shared" si="55"/>
        <v>0</v>
      </c>
      <c r="AL22" s="62">
        <v>1.93</v>
      </c>
      <c r="AM22" s="49">
        <f t="shared" si="56"/>
        <v>0</v>
      </c>
      <c r="AN22" s="50">
        <f t="shared" si="57"/>
        <v>0</v>
      </c>
      <c r="AO22" s="62">
        <v>0.48249999999999998</v>
      </c>
      <c r="AP22" s="49">
        <f t="shared" si="58"/>
        <v>0</v>
      </c>
      <c r="AQ22" s="50">
        <f t="shared" si="59"/>
        <v>0</v>
      </c>
      <c r="AR22" s="62"/>
      <c r="AS22" s="49">
        <f t="shared" si="60"/>
        <v>0</v>
      </c>
      <c r="AT22" s="50">
        <f t="shared" si="61"/>
        <v>0</v>
      </c>
      <c r="AU22" s="62">
        <v>1.93</v>
      </c>
      <c r="AV22" s="49">
        <f t="shared" si="62"/>
        <v>0</v>
      </c>
      <c r="AW22" s="50">
        <f t="shared" si="63"/>
        <v>0</v>
      </c>
      <c r="AX22" s="62">
        <v>0</v>
      </c>
      <c r="AY22" s="49">
        <f t="shared" si="64"/>
        <v>0</v>
      </c>
      <c r="AZ22" s="50">
        <f t="shared" si="65"/>
        <v>0</v>
      </c>
      <c r="BA22" s="51">
        <f t="shared" si="66"/>
        <v>0</v>
      </c>
    </row>
    <row r="23" spans="1:53" hidden="1">
      <c r="A23" s="32">
        <v>25</v>
      </c>
      <c r="B23" s="61"/>
      <c r="C23" s="33"/>
      <c r="D23" s="34"/>
      <c r="E23" s="35"/>
      <c r="F23" s="36"/>
      <c r="G23" s="128"/>
      <c r="H23" s="72"/>
      <c r="I23" s="74">
        <f>IF(H23=Tablas!$B$5,Tablas!$C$5,VLOOKUP(H23,Tablas!$B$5:$D$40,2,FALSE))</f>
        <v>1</v>
      </c>
      <c r="J23" s="71">
        <f>IF(I23=0,"",VLOOKUP(I23,Tablas!$C$5:$D$40,2,FALSE))</f>
        <v>0</v>
      </c>
      <c r="K23" s="37" t="str">
        <f t="shared" si="42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43"/>
        <v>0</v>
      </c>
      <c r="S23" s="39">
        <v>1</v>
      </c>
      <c r="T23" s="41">
        <f t="shared" si="44"/>
        <v>0</v>
      </c>
      <c r="U23" s="42">
        <f t="shared" si="45"/>
        <v>0</v>
      </c>
      <c r="V23" s="43">
        <f t="shared" si="46"/>
        <v>0</v>
      </c>
      <c r="W23" s="44">
        <f t="shared" si="47"/>
        <v>0</v>
      </c>
      <c r="X23" s="45">
        <f t="shared" si="48"/>
        <v>0</v>
      </c>
      <c r="Y23" s="46" t="s">
        <v>0</v>
      </c>
      <c r="Z23" s="39">
        <v>1</v>
      </c>
      <c r="AA23" s="47">
        <f t="shared" si="49"/>
        <v>0</v>
      </c>
      <c r="AB23" s="39">
        <v>1</v>
      </c>
      <c r="AC23" s="47">
        <f t="shared" si="50"/>
        <v>0</v>
      </c>
      <c r="AD23" s="39">
        <v>1</v>
      </c>
      <c r="AE23" s="47">
        <f t="shared" si="51"/>
        <v>0</v>
      </c>
      <c r="AF23" s="62"/>
      <c r="AG23" s="49">
        <f t="shared" si="52"/>
        <v>0</v>
      </c>
      <c r="AH23" s="50">
        <f t="shared" si="53"/>
        <v>0</v>
      </c>
      <c r="AI23" s="62"/>
      <c r="AJ23" s="49">
        <f t="shared" si="54"/>
        <v>0</v>
      </c>
      <c r="AK23" s="50">
        <f t="shared" si="55"/>
        <v>0</v>
      </c>
      <c r="AL23" s="62"/>
      <c r="AM23" s="49">
        <f t="shared" si="56"/>
        <v>0</v>
      </c>
      <c r="AN23" s="50">
        <f t="shared" si="57"/>
        <v>0</v>
      </c>
      <c r="AO23" s="62"/>
      <c r="AP23" s="49">
        <f t="shared" si="58"/>
        <v>0</v>
      </c>
      <c r="AQ23" s="50">
        <f t="shared" si="59"/>
        <v>0</v>
      </c>
      <c r="AR23" s="62"/>
      <c r="AS23" s="49">
        <f t="shared" si="60"/>
        <v>0</v>
      </c>
      <c r="AT23" s="50">
        <f t="shared" si="61"/>
        <v>0</v>
      </c>
      <c r="AU23" s="62"/>
      <c r="AV23" s="49">
        <f t="shared" si="62"/>
        <v>0</v>
      </c>
      <c r="AW23" s="50">
        <f t="shared" si="63"/>
        <v>0</v>
      </c>
      <c r="AX23" s="62"/>
      <c r="AY23" s="49">
        <f t="shared" si="64"/>
        <v>0</v>
      </c>
      <c r="AZ23" s="50">
        <f t="shared" si="65"/>
        <v>0</v>
      </c>
      <c r="BA23" s="51">
        <f t="shared" si="66"/>
        <v>0</v>
      </c>
    </row>
    <row r="24" spans="1:53" hidden="1">
      <c r="A24" s="32">
        <v>25</v>
      </c>
      <c r="B24" s="61"/>
      <c r="C24" s="33"/>
      <c r="D24" s="34"/>
      <c r="E24" s="35"/>
      <c r="F24" s="36"/>
      <c r="G24" s="128"/>
      <c r="H24" s="72"/>
      <c r="I24" s="74">
        <f>IF(H24=Tablas!$B$5,Tablas!$C$5,VLOOKUP(H24,Tablas!$B$5:$D$40,2,FALSE))</f>
        <v>1</v>
      </c>
      <c r="J24" s="71">
        <f>IF(I24=0,"",VLOOKUP(I24,Tablas!$C$5:$D$40,2,FALSE))</f>
        <v>0</v>
      </c>
      <c r="K24" s="37" t="str">
        <f t="shared" si="42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43"/>
        <v>0</v>
      </c>
      <c r="S24" s="39">
        <v>1</v>
      </c>
      <c r="T24" s="41">
        <f t="shared" si="44"/>
        <v>0</v>
      </c>
      <c r="U24" s="42">
        <f t="shared" si="45"/>
        <v>0</v>
      </c>
      <c r="V24" s="43">
        <f t="shared" si="46"/>
        <v>0</v>
      </c>
      <c r="W24" s="44">
        <f t="shared" si="47"/>
        <v>0</v>
      </c>
      <c r="X24" s="45">
        <f t="shared" si="48"/>
        <v>0</v>
      </c>
      <c r="Y24" s="46" t="s">
        <v>0</v>
      </c>
      <c r="Z24" s="39">
        <v>1</v>
      </c>
      <c r="AA24" s="47">
        <f t="shared" si="49"/>
        <v>0</v>
      </c>
      <c r="AB24" s="39">
        <v>1</v>
      </c>
      <c r="AC24" s="47">
        <f t="shared" si="50"/>
        <v>0</v>
      </c>
      <c r="AD24" s="39">
        <v>1</v>
      </c>
      <c r="AE24" s="47">
        <f t="shared" si="51"/>
        <v>0</v>
      </c>
      <c r="AF24" s="62"/>
      <c r="AG24" s="49">
        <f t="shared" si="52"/>
        <v>0</v>
      </c>
      <c r="AH24" s="50">
        <f t="shared" si="53"/>
        <v>0</v>
      </c>
      <c r="AI24" s="62"/>
      <c r="AJ24" s="49">
        <f t="shared" si="54"/>
        <v>0</v>
      </c>
      <c r="AK24" s="50">
        <f t="shared" si="55"/>
        <v>0</v>
      </c>
      <c r="AL24" s="62"/>
      <c r="AM24" s="49">
        <f t="shared" si="56"/>
        <v>0</v>
      </c>
      <c r="AN24" s="50">
        <f t="shared" si="57"/>
        <v>0</v>
      </c>
      <c r="AO24" s="62"/>
      <c r="AP24" s="49">
        <f t="shared" si="58"/>
        <v>0</v>
      </c>
      <c r="AQ24" s="50">
        <f t="shared" si="59"/>
        <v>0</v>
      </c>
      <c r="AR24" s="62"/>
      <c r="AS24" s="49">
        <f t="shared" si="60"/>
        <v>0</v>
      </c>
      <c r="AT24" s="50">
        <f t="shared" si="61"/>
        <v>0</v>
      </c>
      <c r="AU24" s="62"/>
      <c r="AV24" s="49">
        <f t="shared" si="62"/>
        <v>0</v>
      </c>
      <c r="AW24" s="50">
        <f t="shared" si="63"/>
        <v>0</v>
      </c>
      <c r="AX24" s="62"/>
      <c r="AY24" s="49">
        <f t="shared" si="64"/>
        <v>0</v>
      </c>
      <c r="AZ24" s="50">
        <f t="shared" si="65"/>
        <v>0</v>
      </c>
      <c r="BA24" s="51">
        <f t="shared" si="66"/>
        <v>0</v>
      </c>
    </row>
    <row r="25" spans="1:53" hidden="1">
      <c r="A25" s="32">
        <v>25</v>
      </c>
      <c r="B25" s="61"/>
      <c r="C25" s="33"/>
      <c r="D25" s="34"/>
      <c r="E25" s="35"/>
      <c r="F25" s="36"/>
      <c r="G25" s="128"/>
      <c r="H25" s="72"/>
      <c r="I25" s="74">
        <f>IF(H25=Tablas!$B$5,Tablas!$C$5,VLOOKUP(H25,Tablas!$B$5:$D$40,2,FALSE))</f>
        <v>1</v>
      </c>
      <c r="J25" s="71">
        <f>IF(I25=0,"",VLOOKUP(I25,Tablas!$C$5:$D$40,2,FALSE))</f>
        <v>0</v>
      </c>
      <c r="K25" s="37" t="str">
        <f t="shared" si="42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43"/>
        <v>0</v>
      </c>
      <c r="S25" s="39">
        <v>1</v>
      </c>
      <c r="T25" s="41">
        <f t="shared" si="44"/>
        <v>0</v>
      </c>
      <c r="U25" s="42">
        <f t="shared" si="45"/>
        <v>0</v>
      </c>
      <c r="V25" s="43">
        <f t="shared" si="46"/>
        <v>0</v>
      </c>
      <c r="W25" s="44">
        <f t="shared" si="47"/>
        <v>0</v>
      </c>
      <c r="X25" s="45">
        <f t="shared" si="48"/>
        <v>0</v>
      </c>
      <c r="Y25" s="46" t="s">
        <v>0</v>
      </c>
      <c r="Z25" s="39">
        <v>1</v>
      </c>
      <c r="AA25" s="47">
        <f t="shared" si="49"/>
        <v>0</v>
      </c>
      <c r="AB25" s="39">
        <v>1</v>
      </c>
      <c r="AC25" s="47">
        <f t="shared" si="50"/>
        <v>0</v>
      </c>
      <c r="AD25" s="39">
        <v>1</v>
      </c>
      <c r="AE25" s="47">
        <f t="shared" si="51"/>
        <v>0</v>
      </c>
      <c r="AF25" s="62"/>
      <c r="AG25" s="49">
        <f t="shared" si="52"/>
        <v>0</v>
      </c>
      <c r="AH25" s="50">
        <f t="shared" si="53"/>
        <v>0</v>
      </c>
      <c r="AI25" s="62"/>
      <c r="AJ25" s="49">
        <f t="shared" si="54"/>
        <v>0</v>
      </c>
      <c r="AK25" s="50">
        <f t="shared" si="55"/>
        <v>0</v>
      </c>
      <c r="AL25" s="62"/>
      <c r="AM25" s="49">
        <f t="shared" si="56"/>
        <v>0</v>
      </c>
      <c r="AN25" s="50">
        <f t="shared" si="57"/>
        <v>0</v>
      </c>
      <c r="AO25" s="62"/>
      <c r="AP25" s="49">
        <f t="shared" si="58"/>
        <v>0</v>
      </c>
      <c r="AQ25" s="50">
        <f t="shared" si="59"/>
        <v>0</v>
      </c>
      <c r="AR25" s="62"/>
      <c r="AS25" s="49">
        <f t="shared" si="60"/>
        <v>0</v>
      </c>
      <c r="AT25" s="50">
        <f t="shared" si="61"/>
        <v>0</v>
      </c>
      <c r="AU25" s="62"/>
      <c r="AV25" s="49">
        <f t="shared" si="62"/>
        <v>0</v>
      </c>
      <c r="AW25" s="50">
        <f t="shared" si="63"/>
        <v>0</v>
      </c>
      <c r="AX25" s="62"/>
      <c r="AY25" s="49">
        <f t="shared" si="64"/>
        <v>0</v>
      </c>
      <c r="AZ25" s="50">
        <f t="shared" si="65"/>
        <v>0</v>
      </c>
      <c r="BA25" s="51">
        <f t="shared" si="66"/>
        <v>0</v>
      </c>
    </row>
    <row r="26" spans="1:53" hidden="1">
      <c r="A26" s="32">
        <v>25</v>
      </c>
      <c r="B26" s="61"/>
      <c r="C26" s="33"/>
      <c r="D26" s="34"/>
      <c r="E26" s="35"/>
      <c r="F26" s="36"/>
      <c r="G26" s="128"/>
      <c r="H26" s="72"/>
      <c r="I26" s="74">
        <f>IF(H26=Tablas!$B$5,Tablas!$C$5,VLOOKUP(H26,Tablas!$B$5:$D$40,2,FALSE))</f>
        <v>1</v>
      </c>
      <c r="J26" s="71">
        <f>IF(I26=0,"",VLOOKUP(I26,Tablas!$C$5:$D$40,2,FALSE))</f>
        <v>0</v>
      </c>
      <c r="K26" s="37" t="str">
        <f t="shared" si="42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43"/>
        <v>0</v>
      </c>
      <c r="S26" s="39">
        <v>1</v>
      </c>
      <c r="T26" s="41">
        <f t="shared" si="44"/>
        <v>0</v>
      </c>
      <c r="U26" s="42">
        <f t="shared" si="45"/>
        <v>0</v>
      </c>
      <c r="V26" s="43">
        <f t="shared" si="46"/>
        <v>0</v>
      </c>
      <c r="W26" s="44">
        <f t="shared" si="47"/>
        <v>0</v>
      </c>
      <c r="X26" s="45">
        <f t="shared" si="48"/>
        <v>0</v>
      </c>
      <c r="Y26" s="46" t="s">
        <v>0</v>
      </c>
      <c r="Z26" s="39">
        <v>1</v>
      </c>
      <c r="AA26" s="47">
        <f t="shared" si="49"/>
        <v>0</v>
      </c>
      <c r="AB26" s="39">
        <v>1</v>
      </c>
      <c r="AC26" s="47">
        <f t="shared" si="50"/>
        <v>0</v>
      </c>
      <c r="AD26" s="39">
        <v>1</v>
      </c>
      <c r="AE26" s="47">
        <f t="shared" si="51"/>
        <v>0</v>
      </c>
      <c r="AF26" s="62"/>
      <c r="AG26" s="49">
        <f t="shared" si="52"/>
        <v>0</v>
      </c>
      <c r="AH26" s="50">
        <f t="shared" si="53"/>
        <v>0</v>
      </c>
      <c r="AI26" s="62"/>
      <c r="AJ26" s="49">
        <f t="shared" si="54"/>
        <v>0</v>
      </c>
      <c r="AK26" s="50">
        <f t="shared" si="55"/>
        <v>0</v>
      </c>
      <c r="AL26" s="62"/>
      <c r="AM26" s="49">
        <f t="shared" si="56"/>
        <v>0</v>
      </c>
      <c r="AN26" s="50">
        <f t="shared" si="57"/>
        <v>0</v>
      </c>
      <c r="AO26" s="62"/>
      <c r="AP26" s="49">
        <f t="shared" si="58"/>
        <v>0</v>
      </c>
      <c r="AQ26" s="50">
        <f t="shared" si="59"/>
        <v>0</v>
      </c>
      <c r="AR26" s="62"/>
      <c r="AS26" s="49">
        <f t="shared" si="60"/>
        <v>0</v>
      </c>
      <c r="AT26" s="50">
        <f t="shared" si="61"/>
        <v>0</v>
      </c>
      <c r="AU26" s="62"/>
      <c r="AV26" s="49">
        <f t="shared" si="62"/>
        <v>0</v>
      </c>
      <c r="AW26" s="50">
        <f t="shared" si="63"/>
        <v>0</v>
      </c>
      <c r="AX26" s="62"/>
      <c r="AY26" s="49">
        <f t="shared" si="64"/>
        <v>0</v>
      </c>
      <c r="AZ26" s="50">
        <f t="shared" si="65"/>
        <v>0</v>
      </c>
      <c r="BA26" s="51">
        <f t="shared" si="66"/>
        <v>0</v>
      </c>
    </row>
    <row r="27" spans="1:53" hidden="1">
      <c r="A27" s="32">
        <v>25</v>
      </c>
      <c r="B27" s="61"/>
      <c r="C27" s="33"/>
      <c r="D27" s="34"/>
      <c r="E27" s="35"/>
      <c r="F27" s="36"/>
      <c r="G27" s="128"/>
      <c r="H27" s="72"/>
      <c r="I27" s="74">
        <f>IF(H27=Tablas!$B$5,Tablas!$C$5,VLOOKUP(H27,Tablas!$B$5:$D$40,2,FALSE))</f>
        <v>1</v>
      </c>
      <c r="J27" s="71">
        <f>IF(I27=0,"",VLOOKUP(I27,Tablas!$C$5:$D$40,2,FALSE))</f>
        <v>0</v>
      </c>
      <c r="K27" s="37" t="str">
        <f t="shared" si="42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43"/>
        <v>0</v>
      </c>
      <c r="S27" s="39">
        <v>1</v>
      </c>
      <c r="T27" s="41">
        <f t="shared" si="44"/>
        <v>0</v>
      </c>
      <c r="U27" s="42">
        <f t="shared" si="45"/>
        <v>0</v>
      </c>
      <c r="V27" s="43">
        <f t="shared" si="46"/>
        <v>0</v>
      </c>
      <c r="W27" s="44">
        <f t="shared" si="47"/>
        <v>0</v>
      </c>
      <c r="X27" s="45">
        <f t="shared" si="48"/>
        <v>0</v>
      </c>
      <c r="Y27" s="46" t="s">
        <v>0</v>
      </c>
      <c r="Z27" s="39">
        <v>1</v>
      </c>
      <c r="AA27" s="47">
        <f t="shared" si="49"/>
        <v>0</v>
      </c>
      <c r="AB27" s="39">
        <v>1</v>
      </c>
      <c r="AC27" s="47">
        <f t="shared" si="50"/>
        <v>0</v>
      </c>
      <c r="AD27" s="39">
        <v>1</v>
      </c>
      <c r="AE27" s="47">
        <f t="shared" si="51"/>
        <v>0</v>
      </c>
      <c r="AF27" s="62"/>
      <c r="AG27" s="49">
        <f t="shared" si="52"/>
        <v>0</v>
      </c>
      <c r="AH27" s="50">
        <f t="shared" si="53"/>
        <v>0</v>
      </c>
      <c r="AI27" s="62"/>
      <c r="AJ27" s="49">
        <f t="shared" si="54"/>
        <v>0</v>
      </c>
      <c r="AK27" s="50">
        <f t="shared" si="55"/>
        <v>0</v>
      </c>
      <c r="AL27" s="62"/>
      <c r="AM27" s="49">
        <f t="shared" si="56"/>
        <v>0</v>
      </c>
      <c r="AN27" s="50">
        <f t="shared" si="57"/>
        <v>0</v>
      </c>
      <c r="AO27" s="62"/>
      <c r="AP27" s="49">
        <f t="shared" si="58"/>
        <v>0</v>
      </c>
      <c r="AQ27" s="50">
        <f t="shared" si="59"/>
        <v>0</v>
      </c>
      <c r="AR27" s="62"/>
      <c r="AS27" s="49">
        <f t="shared" si="60"/>
        <v>0</v>
      </c>
      <c r="AT27" s="50">
        <f t="shared" si="61"/>
        <v>0</v>
      </c>
      <c r="AU27" s="62"/>
      <c r="AV27" s="49">
        <f t="shared" si="62"/>
        <v>0</v>
      </c>
      <c r="AW27" s="50">
        <f t="shared" si="63"/>
        <v>0</v>
      </c>
      <c r="AX27" s="62"/>
      <c r="AY27" s="49">
        <f t="shared" si="64"/>
        <v>0</v>
      </c>
      <c r="AZ27" s="50">
        <f t="shared" si="65"/>
        <v>0</v>
      </c>
      <c r="BA27" s="51">
        <f t="shared" si="66"/>
        <v>0</v>
      </c>
    </row>
    <row r="28" spans="1:53" hidden="1">
      <c r="A28" s="32">
        <v>25</v>
      </c>
      <c r="B28" s="61"/>
      <c r="C28" s="33"/>
      <c r="D28" s="34"/>
      <c r="E28" s="35"/>
      <c r="F28" s="36"/>
      <c r="G28" s="128"/>
      <c r="H28" s="72"/>
      <c r="I28" s="74">
        <f>IF(H28=Tablas!$B$5,Tablas!$C$5,VLOOKUP(H28,Tablas!$B$5:$D$40,2,FALSE))</f>
        <v>1</v>
      </c>
      <c r="J28" s="71">
        <f>IF(I28=0,"",VLOOKUP(I28,Tablas!$C$5:$D$40,2,FALSE))</f>
        <v>0</v>
      </c>
      <c r="K28" s="37" t="str">
        <f t="shared" si="42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43"/>
        <v>0</v>
      </c>
      <c r="S28" s="39">
        <v>1</v>
      </c>
      <c r="T28" s="41">
        <f t="shared" si="44"/>
        <v>0</v>
      </c>
      <c r="U28" s="42">
        <f t="shared" si="45"/>
        <v>0</v>
      </c>
      <c r="V28" s="43">
        <f t="shared" si="46"/>
        <v>0</v>
      </c>
      <c r="W28" s="44">
        <f t="shared" si="47"/>
        <v>0</v>
      </c>
      <c r="X28" s="45">
        <f t="shared" si="48"/>
        <v>0</v>
      </c>
      <c r="Y28" s="46" t="s">
        <v>0</v>
      </c>
      <c r="Z28" s="39">
        <v>1</v>
      </c>
      <c r="AA28" s="47">
        <f t="shared" si="49"/>
        <v>0</v>
      </c>
      <c r="AB28" s="39">
        <v>1</v>
      </c>
      <c r="AC28" s="47">
        <f t="shared" si="50"/>
        <v>0</v>
      </c>
      <c r="AD28" s="39">
        <v>1</v>
      </c>
      <c r="AE28" s="47">
        <f t="shared" si="51"/>
        <v>0</v>
      </c>
      <c r="AF28" s="62"/>
      <c r="AG28" s="49">
        <f t="shared" si="52"/>
        <v>0</v>
      </c>
      <c r="AH28" s="50">
        <f t="shared" si="53"/>
        <v>0</v>
      </c>
      <c r="AI28" s="62"/>
      <c r="AJ28" s="49">
        <f t="shared" si="54"/>
        <v>0</v>
      </c>
      <c r="AK28" s="50">
        <f t="shared" si="55"/>
        <v>0</v>
      </c>
      <c r="AL28" s="62"/>
      <c r="AM28" s="49">
        <f t="shared" si="56"/>
        <v>0</v>
      </c>
      <c r="AN28" s="50">
        <f t="shared" si="57"/>
        <v>0</v>
      </c>
      <c r="AO28" s="62"/>
      <c r="AP28" s="49">
        <f t="shared" si="58"/>
        <v>0</v>
      </c>
      <c r="AQ28" s="50">
        <f t="shared" si="59"/>
        <v>0</v>
      </c>
      <c r="AR28" s="62"/>
      <c r="AS28" s="49">
        <f t="shared" si="60"/>
        <v>0</v>
      </c>
      <c r="AT28" s="50">
        <f t="shared" si="61"/>
        <v>0</v>
      </c>
      <c r="AU28" s="62"/>
      <c r="AV28" s="49">
        <f t="shared" si="62"/>
        <v>0</v>
      </c>
      <c r="AW28" s="50">
        <f t="shared" si="63"/>
        <v>0</v>
      </c>
      <c r="AX28" s="62"/>
      <c r="AY28" s="49">
        <f t="shared" si="64"/>
        <v>0</v>
      </c>
      <c r="AZ28" s="50">
        <f t="shared" si="65"/>
        <v>0</v>
      </c>
      <c r="BA28" s="51">
        <f t="shared" si="66"/>
        <v>0</v>
      </c>
    </row>
    <row r="29" spans="1:53" hidden="1">
      <c r="A29" s="32"/>
      <c r="B29" s="61"/>
      <c r="C29" s="33"/>
      <c r="D29" s="34"/>
      <c r="E29" s="35"/>
      <c r="F29" s="36"/>
      <c r="G29" s="128"/>
      <c r="H29" s="72"/>
      <c r="I29" s="74">
        <f>IF(H29=Tablas!$B$5,Tablas!$C$5,VLOOKUP(H29,Tablas!$B$5:$D$40,2,FALSE))</f>
        <v>1</v>
      </c>
      <c r="J29" s="71">
        <f>IF(I29=0,"",VLOOKUP(I29,Tablas!$C$5:$D$40,2,FALSE))</f>
        <v>0</v>
      </c>
      <c r="K29" s="37" t="str">
        <f t="shared" si="42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0.75</v>
      </c>
      <c r="R29" s="40">
        <f t="shared" si="43"/>
        <v>0</v>
      </c>
      <c r="S29" s="39">
        <v>0.75</v>
      </c>
      <c r="T29" s="41">
        <f t="shared" si="44"/>
        <v>0</v>
      </c>
      <c r="U29" s="42">
        <f t="shared" si="45"/>
        <v>0</v>
      </c>
      <c r="V29" s="43">
        <f t="shared" si="46"/>
        <v>0</v>
      </c>
      <c r="W29" s="44">
        <f t="shared" si="47"/>
        <v>0</v>
      </c>
      <c r="X29" s="45">
        <f t="shared" si="48"/>
        <v>0</v>
      </c>
      <c r="Y29" s="46" t="s">
        <v>0</v>
      </c>
      <c r="Z29" s="39">
        <v>1</v>
      </c>
      <c r="AA29" s="47">
        <f t="shared" si="49"/>
        <v>0</v>
      </c>
      <c r="AB29" s="39">
        <v>1</v>
      </c>
      <c r="AC29" s="47">
        <f t="shared" si="50"/>
        <v>0</v>
      </c>
      <c r="AD29" s="39">
        <v>1</v>
      </c>
      <c r="AE29" s="47">
        <f t="shared" si="51"/>
        <v>0</v>
      </c>
      <c r="AF29" s="62"/>
      <c r="AG29" s="49">
        <f t="shared" si="52"/>
        <v>0</v>
      </c>
      <c r="AH29" s="50">
        <f t="shared" si="53"/>
        <v>0</v>
      </c>
      <c r="AI29" s="62"/>
      <c r="AJ29" s="49">
        <f t="shared" si="54"/>
        <v>0</v>
      </c>
      <c r="AK29" s="50">
        <f t="shared" si="55"/>
        <v>0</v>
      </c>
      <c r="AL29" s="62"/>
      <c r="AM29" s="49">
        <f t="shared" si="56"/>
        <v>0</v>
      </c>
      <c r="AN29" s="50">
        <f t="shared" si="57"/>
        <v>0</v>
      </c>
      <c r="AO29" s="62"/>
      <c r="AP29" s="49">
        <f t="shared" si="58"/>
        <v>0</v>
      </c>
      <c r="AQ29" s="50">
        <f t="shared" si="59"/>
        <v>0</v>
      </c>
      <c r="AR29" s="62"/>
      <c r="AS29" s="49">
        <f t="shared" si="60"/>
        <v>0</v>
      </c>
      <c r="AT29" s="50">
        <f t="shared" si="61"/>
        <v>0</v>
      </c>
      <c r="AU29" s="62"/>
      <c r="AV29" s="49">
        <f t="shared" si="62"/>
        <v>0</v>
      </c>
      <c r="AW29" s="50">
        <f t="shared" si="63"/>
        <v>0</v>
      </c>
      <c r="AX29" s="62"/>
      <c r="AY29" s="49">
        <f t="shared" si="64"/>
        <v>0</v>
      </c>
      <c r="AZ29" s="50">
        <f t="shared" si="65"/>
        <v>0</v>
      </c>
      <c r="BA29" s="51">
        <f t="shared" si="66"/>
        <v>0</v>
      </c>
    </row>
    <row r="30" spans="1:53" hidden="1">
      <c r="A30" s="32"/>
      <c r="B30" s="61"/>
      <c r="C30" s="33"/>
      <c r="D30" s="34"/>
      <c r="E30" s="35"/>
      <c r="F30" s="36"/>
      <c r="G30" s="128"/>
      <c r="H30" s="72"/>
      <c r="I30" s="74">
        <f>IF(H30=Tablas!$B$5,Tablas!$C$5,VLOOKUP(H30,Tablas!$B$5:$D$40,2,FALSE))</f>
        <v>1</v>
      </c>
      <c r="J30" s="71">
        <f>IF(I30=0,"",VLOOKUP(I30,Tablas!$C$5:$D$40,2,FALSE))</f>
        <v>0</v>
      </c>
      <c r="K30" s="37" t="str">
        <f t="shared" si="42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0.75</v>
      </c>
      <c r="R30" s="40">
        <f t="shared" si="43"/>
        <v>0</v>
      </c>
      <c r="S30" s="39">
        <v>0.75</v>
      </c>
      <c r="T30" s="41">
        <f t="shared" si="44"/>
        <v>0</v>
      </c>
      <c r="U30" s="42">
        <f t="shared" si="45"/>
        <v>0</v>
      </c>
      <c r="V30" s="43">
        <f t="shared" si="46"/>
        <v>0</v>
      </c>
      <c r="W30" s="44">
        <f t="shared" si="47"/>
        <v>0</v>
      </c>
      <c r="X30" s="45">
        <f t="shared" si="48"/>
        <v>0</v>
      </c>
      <c r="Y30" s="46" t="s">
        <v>0</v>
      </c>
      <c r="Z30" s="39">
        <v>1</v>
      </c>
      <c r="AA30" s="47">
        <f t="shared" si="49"/>
        <v>0</v>
      </c>
      <c r="AB30" s="39">
        <v>1</v>
      </c>
      <c r="AC30" s="47">
        <f t="shared" si="50"/>
        <v>0</v>
      </c>
      <c r="AD30" s="39">
        <v>1</v>
      </c>
      <c r="AE30" s="47">
        <f t="shared" si="51"/>
        <v>0</v>
      </c>
      <c r="AF30" s="62"/>
      <c r="AG30" s="49">
        <f t="shared" si="52"/>
        <v>0</v>
      </c>
      <c r="AH30" s="50">
        <f t="shared" si="53"/>
        <v>0</v>
      </c>
      <c r="AI30" s="62"/>
      <c r="AJ30" s="49">
        <f t="shared" si="54"/>
        <v>0</v>
      </c>
      <c r="AK30" s="50">
        <f t="shared" si="55"/>
        <v>0</v>
      </c>
      <c r="AL30" s="62"/>
      <c r="AM30" s="49">
        <f t="shared" si="56"/>
        <v>0</v>
      </c>
      <c r="AN30" s="50">
        <f t="shared" si="57"/>
        <v>0</v>
      </c>
      <c r="AO30" s="62"/>
      <c r="AP30" s="49">
        <f t="shared" si="58"/>
        <v>0</v>
      </c>
      <c r="AQ30" s="50">
        <f t="shared" si="59"/>
        <v>0</v>
      </c>
      <c r="AR30" s="62"/>
      <c r="AS30" s="49">
        <f t="shared" si="60"/>
        <v>0</v>
      </c>
      <c r="AT30" s="50">
        <f t="shared" si="61"/>
        <v>0</v>
      </c>
      <c r="AU30" s="62"/>
      <c r="AV30" s="49">
        <f t="shared" si="62"/>
        <v>0</v>
      </c>
      <c r="AW30" s="50">
        <f t="shared" si="63"/>
        <v>0</v>
      </c>
      <c r="AX30" s="62"/>
      <c r="AY30" s="49">
        <f t="shared" si="64"/>
        <v>0</v>
      </c>
      <c r="AZ30" s="50">
        <f t="shared" si="65"/>
        <v>0</v>
      </c>
      <c r="BA30" s="51">
        <f t="shared" si="66"/>
        <v>0</v>
      </c>
    </row>
    <row r="31" spans="1:53" hidden="1">
      <c r="A31" s="32"/>
      <c r="B31" s="61"/>
      <c r="C31" s="33"/>
      <c r="D31" s="34"/>
      <c r="E31" s="35"/>
      <c r="F31" s="36"/>
      <c r="G31" s="128"/>
      <c r="H31" s="72"/>
      <c r="I31" s="74">
        <f>IF(H31=Tablas!$B$5,Tablas!$C$5,VLOOKUP(H31,Tablas!$B$5:$D$40,2,FALSE))</f>
        <v>1</v>
      </c>
      <c r="J31" s="71">
        <f>IF(I31=0,"",VLOOKUP(I31,Tablas!$C$5:$D$40,2,FALSE))</f>
        <v>0</v>
      </c>
      <c r="K31" s="37" t="str">
        <f t="shared" si="42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0.75</v>
      </c>
      <c r="R31" s="40">
        <f t="shared" si="43"/>
        <v>0</v>
      </c>
      <c r="S31" s="39">
        <v>0.75</v>
      </c>
      <c r="T31" s="41">
        <f t="shared" si="44"/>
        <v>0</v>
      </c>
      <c r="U31" s="42">
        <f t="shared" si="45"/>
        <v>0</v>
      </c>
      <c r="V31" s="43">
        <f t="shared" si="46"/>
        <v>0</v>
      </c>
      <c r="W31" s="44">
        <f t="shared" si="47"/>
        <v>0</v>
      </c>
      <c r="X31" s="45">
        <f t="shared" si="48"/>
        <v>0</v>
      </c>
      <c r="Y31" s="46" t="s">
        <v>0</v>
      </c>
      <c r="Z31" s="39">
        <v>1</v>
      </c>
      <c r="AA31" s="47">
        <f t="shared" si="49"/>
        <v>0</v>
      </c>
      <c r="AB31" s="39">
        <v>1</v>
      </c>
      <c r="AC31" s="47">
        <f t="shared" si="50"/>
        <v>0</v>
      </c>
      <c r="AD31" s="39">
        <v>1</v>
      </c>
      <c r="AE31" s="47">
        <f t="shared" si="51"/>
        <v>0</v>
      </c>
      <c r="AF31" s="62"/>
      <c r="AG31" s="49">
        <f t="shared" si="52"/>
        <v>0</v>
      </c>
      <c r="AH31" s="50">
        <f t="shared" si="53"/>
        <v>0</v>
      </c>
      <c r="AI31" s="62"/>
      <c r="AJ31" s="49">
        <f t="shared" si="54"/>
        <v>0</v>
      </c>
      <c r="AK31" s="50">
        <f t="shared" si="55"/>
        <v>0</v>
      </c>
      <c r="AL31" s="62"/>
      <c r="AM31" s="49">
        <f t="shared" si="56"/>
        <v>0</v>
      </c>
      <c r="AN31" s="50">
        <f t="shared" si="57"/>
        <v>0</v>
      </c>
      <c r="AO31" s="62"/>
      <c r="AP31" s="49">
        <f t="shared" si="58"/>
        <v>0</v>
      </c>
      <c r="AQ31" s="50">
        <f t="shared" si="59"/>
        <v>0</v>
      </c>
      <c r="AR31" s="62"/>
      <c r="AS31" s="49">
        <f t="shared" si="60"/>
        <v>0</v>
      </c>
      <c r="AT31" s="50">
        <f t="shared" si="61"/>
        <v>0</v>
      </c>
      <c r="AU31" s="62"/>
      <c r="AV31" s="49">
        <f t="shared" si="62"/>
        <v>0</v>
      </c>
      <c r="AW31" s="50">
        <f t="shared" si="63"/>
        <v>0</v>
      </c>
      <c r="AX31" s="62"/>
      <c r="AY31" s="49">
        <f t="shared" si="64"/>
        <v>0</v>
      </c>
      <c r="AZ31" s="50">
        <f t="shared" si="65"/>
        <v>0</v>
      </c>
      <c r="BA31" s="51">
        <f t="shared" si="66"/>
        <v>0</v>
      </c>
    </row>
    <row r="32" spans="1:53" hidden="1">
      <c r="A32" s="32"/>
      <c r="B32" s="61"/>
      <c r="C32" s="33"/>
      <c r="D32" s="34"/>
      <c r="E32" s="35"/>
      <c r="F32" s="36"/>
      <c r="G32" s="128"/>
      <c r="H32" s="72"/>
      <c r="I32" s="74">
        <f>IF(H32=Tablas!$B$5,Tablas!$C$5,VLOOKUP(H32,Tablas!$B$5:$D$40,2,FALSE))</f>
        <v>1</v>
      </c>
      <c r="J32" s="71">
        <f>IF(I32=0,"",VLOOKUP(I32,Tablas!$C$5:$D$40,2,FALSE))</f>
        <v>0</v>
      </c>
      <c r="K32" s="37" t="str">
        <f t="shared" si="42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0.75</v>
      </c>
      <c r="R32" s="40">
        <f t="shared" si="43"/>
        <v>0</v>
      </c>
      <c r="S32" s="39">
        <v>0.75</v>
      </c>
      <c r="T32" s="41">
        <f t="shared" si="44"/>
        <v>0</v>
      </c>
      <c r="U32" s="42">
        <f t="shared" si="45"/>
        <v>0</v>
      </c>
      <c r="V32" s="43">
        <f t="shared" si="46"/>
        <v>0</v>
      </c>
      <c r="W32" s="44">
        <f t="shared" si="47"/>
        <v>0</v>
      </c>
      <c r="X32" s="45">
        <f t="shared" si="48"/>
        <v>0</v>
      </c>
      <c r="Y32" s="46" t="s">
        <v>0</v>
      </c>
      <c r="Z32" s="39">
        <v>1</v>
      </c>
      <c r="AA32" s="47">
        <f t="shared" si="49"/>
        <v>0</v>
      </c>
      <c r="AB32" s="39">
        <v>1</v>
      </c>
      <c r="AC32" s="47">
        <f t="shared" si="50"/>
        <v>0</v>
      </c>
      <c r="AD32" s="39">
        <v>1</v>
      </c>
      <c r="AE32" s="47">
        <f t="shared" si="51"/>
        <v>0</v>
      </c>
      <c r="AF32" s="62"/>
      <c r="AG32" s="49">
        <f t="shared" si="52"/>
        <v>0</v>
      </c>
      <c r="AH32" s="50">
        <f t="shared" si="53"/>
        <v>0</v>
      </c>
      <c r="AI32" s="62"/>
      <c r="AJ32" s="49">
        <f t="shared" si="54"/>
        <v>0</v>
      </c>
      <c r="AK32" s="50">
        <f t="shared" si="55"/>
        <v>0</v>
      </c>
      <c r="AL32" s="62"/>
      <c r="AM32" s="49">
        <f t="shared" si="56"/>
        <v>0</v>
      </c>
      <c r="AN32" s="50">
        <f t="shared" si="57"/>
        <v>0</v>
      </c>
      <c r="AO32" s="62"/>
      <c r="AP32" s="49">
        <f t="shared" si="58"/>
        <v>0</v>
      </c>
      <c r="AQ32" s="50">
        <f t="shared" si="59"/>
        <v>0</v>
      </c>
      <c r="AR32" s="62"/>
      <c r="AS32" s="49">
        <f t="shared" si="60"/>
        <v>0</v>
      </c>
      <c r="AT32" s="50">
        <f t="shared" si="61"/>
        <v>0</v>
      </c>
      <c r="AU32" s="62"/>
      <c r="AV32" s="49">
        <f t="shared" si="62"/>
        <v>0</v>
      </c>
      <c r="AW32" s="50">
        <f t="shared" si="63"/>
        <v>0</v>
      </c>
      <c r="AX32" s="62"/>
      <c r="AY32" s="49">
        <f t="shared" si="64"/>
        <v>0</v>
      </c>
      <c r="AZ32" s="50">
        <f t="shared" si="65"/>
        <v>0</v>
      </c>
      <c r="BA32" s="51">
        <f t="shared" si="66"/>
        <v>0</v>
      </c>
    </row>
    <row r="33" spans="1:53" hidden="1">
      <c r="A33" s="32"/>
      <c r="B33" s="61"/>
      <c r="C33" s="33"/>
      <c r="D33" s="34"/>
      <c r="E33" s="35"/>
      <c r="F33" s="36"/>
      <c r="G33" s="128"/>
      <c r="H33" s="72"/>
      <c r="I33" s="74">
        <f>IF(H33=Tablas!$B$5,Tablas!$C$5,VLOOKUP(H33,Tablas!$B$5:$D$40,2,FALSE))</f>
        <v>1</v>
      </c>
      <c r="J33" s="71">
        <f>IF(I33=0,"",VLOOKUP(I33,Tablas!$C$5:$D$40,2,FALSE))</f>
        <v>0</v>
      </c>
      <c r="K33" s="37" t="str">
        <f t="shared" si="42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0.75</v>
      </c>
      <c r="R33" s="40">
        <f t="shared" si="43"/>
        <v>0</v>
      </c>
      <c r="S33" s="39">
        <v>0.75</v>
      </c>
      <c r="T33" s="41">
        <f t="shared" si="44"/>
        <v>0</v>
      </c>
      <c r="U33" s="42">
        <f t="shared" ref="U33:U37" si="67">SUM(+L33+M33+N33+O33+P33+R33+T33)</f>
        <v>0</v>
      </c>
      <c r="V33" s="43">
        <f t="shared" si="46"/>
        <v>0</v>
      </c>
      <c r="W33" s="44">
        <f t="shared" si="47"/>
        <v>0</v>
      </c>
      <c r="X33" s="45">
        <f t="shared" si="48"/>
        <v>0</v>
      </c>
      <c r="Y33" s="46" t="s">
        <v>0</v>
      </c>
      <c r="Z33" s="39">
        <v>1</v>
      </c>
      <c r="AA33" s="47">
        <f t="shared" si="49"/>
        <v>0</v>
      </c>
      <c r="AB33" s="39">
        <v>1</v>
      </c>
      <c r="AC33" s="47">
        <f t="shared" si="50"/>
        <v>0</v>
      </c>
      <c r="AD33" s="39">
        <v>1</v>
      </c>
      <c r="AE33" s="47">
        <f t="shared" si="51"/>
        <v>0</v>
      </c>
      <c r="AF33" s="62"/>
      <c r="AG33" s="49">
        <f t="shared" si="52"/>
        <v>0</v>
      </c>
      <c r="AH33" s="50">
        <f t="shared" si="53"/>
        <v>0</v>
      </c>
      <c r="AI33" s="62"/>
      <c r="AJ33" s="49">
        <f t="shared" si="54"/>
        <v>0</v>
      </c>
      <c r="AK33" s="50">
        <f t="shared" si="55"/>
        <v>0</v>
      </c>
      <c r="AL33" s="62"/>
      <c r="AM33" s="49">
        <f t="shared" si="56"/>
        <v>0</v>
      </c>
      <c r="AN33" s="50">
        <f t="shared" si="57"/>
        <v>0</v>
      </c>
      <c r="AO33" s="62"/>
      <c r="AP33" s="49">
        <f t="shared" si="58"/>
        <v>0</v>
      </c>
      <c r="AQ33" s="50">
        <f t="shared" si="59"/>
        <v>0</v>
      </c>
      <c r="AR33" s="62"/>
      <c r="AS33" s="49">
        <f t="shared" si="60"/>
        <v>0</v>
      </c>
      <c r="AT33" s="50">
        <f t="shared" si="61"/>
        <v>0</v>
      </c>
      <c r="AU33" s="62"/>
      <c r="AV33" s="49">
        <f t="shared" si="62"/>
        <v>0</v>
      </c>
      <c r="AW33" s="50">
        <f t="shared" si="63"/>
        <v>0</v>
      </c>
      <c r="AX33" s="62"/>
      <c r="AY33" s="49">
        <f t="shared" si="64"/>
        <v>0</v>
      </c>
      <c r="AZ33" s="50">
        <f t="shared" si="65"/>
        <v>0</v>
      </c>
      <c r="BA33" s="51">
        <f t="shared" si="66"/>
        <v>0</v>
      </c>
    </row>
    <row r="34" spans="1:53" hidden="1">
      <c r="A34" s="32"/>
      <c r="B34" s="61"/>
      <c r="C34" s="33"/>
      <c r="D34" s="34"/>
      <c r="E34" s="35"/>
      <c r="F34" s="36"/>
      <c r="G34" s="128"/>
      <c r="H34" s="72"/>
      <c r="I34" s="74">
        <f>IF(H34=Tablas!$B$5,Tablas!$C$5,VLOOKUP(H34,Tablas!$B$5:$D$40,2,FALSE))</f>
        <v>1</v>
      </c>
      <c r="J34" s="71">
        <f>IF(I34=0,"",VLOOKUP(I34,Tablas!$C$5:$D$40,2,FALSE))</f>
        <v>0</v>
      </c>
      <c r="K34" s="37" t="str">
        <f t="shared" si="42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0.75</v>
      </c>
      <c r="R34" s="40">
        <f t="shared" si="43"/>
        <v>0</v>
      </c>
      <c r="S34" s="39">
        <v>0.75</v>
      </c>
      <c r="T34" s="41">
        <f t="shared" si="44"/>
        <v>0</v>
      </c>
      <c r="U34" s="42">
        <f t="shared" si="67"/>
        <v>0</v>
      </c>
      <c r="V34" s="43">
        <f t="shared" si="46"/>
        <v>0</v>
      </c>
      <c r="W34" s="44">
        <f t="shared" si="47"/>
        <v>0</v>
      </c>
      <c r="X34" s="45">
        <f t="shared" si="48"/>
        <v>0</v>
      </c>
      <c r="Y34" s="46" t="s">
        <v>0</v>
      </c>
      <c r="Z34" s="39">
        <v>1</v>
      </c>
      <c r="AA34" s="47">
        <f t="shared" si="49"/>
        <v>0</v>
      </c>
      <c r="AB34" s="39">
        <v>1</v>
      </c>
      <c r="AC34" s="47">
        <f t="shared" si="50"/>
        <v>0</v>
      </c>
      <c r="AD34" s="39">
        <v>1</v>
      </c>
      <c r="AE34" s="47">
        <f t="shared" si="51"/>
        <v>0</v>
      </c>
      <c r="AF34" s="62"/>
      <c r="AG34" s="49">
        <f t="shared" si="52"/>
        <v>0</v>
      </c>
      <c r="AH34" s="50">
        <f t="shared" si="53"/>
        <v>0</v>
      </c>
      <c r="AI34" s="62"/>
      <c r="AJ34" s="49">
        <f t="shared" si="54"/>
        <v>0</v>
      </c>
      <c r="AK34" s="50">
        <f t="shared" si="55"/>
        <v>0</v>
      </c>
      <c r="AL34" s="62"/>
      <c r="AM34" s="49">
        <f t="shared" si="56"/>
        <v>0</v>
      </c>
      <c r="AN34" s="50">
        <f t="shared" si="57"/>
        <v>0</v>
      </c>
      <c r="AO34" s="62"/>
      <c r="AP34" s="49">
        <f t="shared" si="58"/>
        <v>0</v>
      </c>
      <c r="AQ34" s="50">
        <f t="shared" si="59"/>
        <v>0</v>
      </c>
      <c r="AR34" s="62"/>
      <c r="AS34" s="49">
        <f t="shared" si="60"/>
        <v>0</v>
      </c>
      <c r="AT34" s="50">
        <f t="shared" si="61"/>
        <v>0</v>
      </c>
      <c r="AU34" s="62"/>
      <c r="AV34" s="49">
        <f t="shared" si="62"/>
        <v>0</v>
      </c>
      <c r="AW34" s="50">
        <f t="shared" si="63"/>
        <v>0</v>
      </c>
      <c r="AX34" s="62"/>
      <c r="AY34" s="49">
        <f t="shared" si="64"/>
        <v>0</v>
      </c>
      <c r="AZ34" s="50">
        <f t="shared" si="65"/>
        <v>0</v>
      </c>
      <c r="BA34" s="51">
        <f t="shared" si="66"/>
        <v>0</v>
      </c>
    </row>
    <row r="35" spans="1:53" hidden="1">
      <c r="A35" s="32"/>
      <c r="B35" s="61"/>
      <c r="C35" s="33"/>
      <c r="D35" s="34"/>
      <c r="E35" s="35"/>
      <c r="F35" s="36"/>
      <c r="G35" s="128"/>
      <c r="H35" s="72"/>
      <c r="I35" s="74">
        <f>IF(H35=Tablas!$B$5,Tablas!$C$5,VLOOKUP(H35,Tablas!$B$5:$D$40,2,FALSE))</f>
        <v>1</v>
      </c>
      <c r="J35" s="71">
        <f>IF(I35=0,"",VLOOKUP(I35,Tablas!$C$5:$D$40,2,FALSE))</f>
        <v>0</v>
      </c>
      <c r="K35" s="37" t="str">
        <f t="shared" si="42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0.75</v>
      </c>
      <c r="R35" s="40">
        <f t="shared" si="43"/>
        <v>0</v>
      </c>
      <c r="S35" s="39">
        <v>0.75</v>
      </c>
      <c r="T35" s="41">
        <f t="shared" si="44"/>
        <v>0</v>
      </c>
      <c r="U35" s="42">
        <f t="shared" si="67"/>
        <v>0</v>
      </c>
      <c r="V35" s="43">
        <f t="shared" si="46"/>
        <v>0</v>
      </c>
      <c r="W35" s="44">
        <f t="shared" si="47"/>
        <v>0</v>
      </c>
      <c r="X35" s="45">
        <f t="shared" si="48"/>
        <v>0</v>
      </c>
      <c r="Y35" s="46" t="s">
        <v>0</v>
      </c>
      <c r="Z35" s="39">
        <v>1</v>
      </c>
      <c r="AA35" s="47">
        <f t="shared" si="49"/>
        <v>0</v>
      </c>
      <c r="AB35" s="39">
        <v>1</v>
      </c>
      <c r="AC35" s="47">
        <f t="shared" si="50"/>
        <v>0</v>
      </c>
      <c r="AD35" s="39">
        <v>1</v>
      </c>
      <c r="AE35" s="47">
        <f t="shared" si="51"/>
        <v>0</v>
      </c>
      <c r="AF35" s="62"/>
      <c r="AG35" s="49">
        <f t="shared" si="52"/>
        <v>0</v>
      </c>
      <c r="AH35" s="50">
        <f t="shared" si="53"/>
        <v>0</v>
      </c>
      <c r="AI35" s="62"/>
      <c r="AJ35" s="49">
        <f t="shared" si="54"/>
        <v>0</v>
      </c>
      <c r="AK35" s="50">
        <f t="shared" si="55"/>
        <v>0</v>
      </c>
      <c r="AL35" s="62"/>
      <c r="AM35" s="49">
        <f t="shared" si="56"/>
        <v>0</v>
      </c>
      <c r="AN35" s="50">
        <f t="shared" si="57"/>
        <v>0</v>
      </c>
      <c r="AO35" s="62"/>
      <c r="AP35" s="49">
        <f t="shared" si="58"/>
        <v>0</v>
      </c>
      <c r="AQ35" s="50">
        <f t="shared" si="59"/>
        <v>0</v>
      </c>
      <c r="AR35" s="62"/>
      <c r="AS35" s="49">
        <f t="shared" si="60"/>
        <v>0</v>
      </c>
      <c r="AT35" s="50">
        <f t="shared" si="61"/>
        <v>0</v>
      </c>
      <c r="AU35" s="62"/>
      <c r="AV35" s="49">
        <f t="shared" si="62"/>
        <v>0</v>
      </c>
      <c r="AW35" s="50">
        <f t="shared" si="63"/>
        <v>0</v>
      </c>
      <c r="AX35" s="62"/>
      <c r="AY35" s="49">
        <f t="shared" si="64"/>
        <v>0</v>
      </c>
      <c r="AZ35" s="50">
        <f t="shared" si="65"/>
        <v>0</v>
      </c>
      <c r="BA35" s="51">
        <f t="shared" si="66"/>
        <v>0</v>
      </c>
    </row>
    <row r="36" spans="1:53" hidden="1">
      <c r="A36" s="32"/>
      <c r="B36" s="61"/>
      <c r="C36" s="33"/>
      <c r="D36" s="34"/>
      <c r="E36" s="35"/>
      <c r="F36" s="36"/>
      <c r="G36" s="128"/>
      <c r="H36" s="72"/>
      <c r="I36" s="74">
        <f>IF(H36=Tablas!$B$5,Tablas!$C$5,VLOOKUP(H36,Tablas!$B$5:$D$40,2,FALSE))</f>
        <v>1</v>
      </c>
      <c r="J36" s="71">
        <f>IF(I36=0,"",VLOOKUP(I36,Tablas!$C$5:$D$40,2,FALSE))</f>
        <v>0</v>
      </c>
      <c r="K36" s="37" t="str">
        <f t="shared" si="42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0.75</v>
      </c>
      <c r="R36" s="40">
        <f t="shared" si="43"/>
        <v>0</v>
      </c>
      <c r="S36" s="39">
        <v>0.75</v>
      </c>
      <c r="T36" s="41">
        <f t="shared" si="44"/>
        <v>0</v>
      </c>
      <c r="U36" s="42">
        <f t="shared" si="67"/>
        <v>0</v>
      </c>
      <c r="V36" s="43">
        <f t="shared" si="46"/>
        <v>0</v>
      </c>
      <c r="W36" s="44">
        <f t="shared" si="47"/>
        <v>0</v>
      </c>
      <c r="X36" s="45">
        <f t="shared" si="48"/>
        <v>0</v>
      </c>
      <c r="Y36" s="46" t="s">
        <v>0</v>
      </c>
      <c r="Z36" s="39">
        <v>1</v>
      </c>
      <c r="AA36" s="47">
        <f t="shared" si="49"/>
        <v>0</v>
      </c>
      <c r="AB36" s="39">
        <v>1</v>
      </c>
      <c r="AC36" s="47">
        <f t="shared" si="50"/>
        <v>0</v>
      </c>
      <c r="AD36" s="39">
        <v>1</v>
      </c>
      <c r="AE36" s="47">
        <f t="shared" si="51"/>
        <v>0</v>
      </c>
      <c r="AF36" s="62"/>
      <c r="AG36" s="49">
        <f t="shared" si="52"/>
        <v>0</v>
      </c>
      <c r="AH36" s="50">
        <f t="shared" si="53"/>
        <v>0</v>
      </c>
      <c r="AI36" s="62"/>
      <c r="AJ36" s="49">
        <f t="shared" si="54"/>
        <v>0</v>
      </c>
      <c r="AK36" s="50">
        <f t="shared" si="55"/>
        <v>0</v>
      </c>
      <c r="AL36" s="62"/>
      <c r="AM36" s="49">
        <f t="shared" si="56"/>
        <v>0</v>
      </c>
      <c r="AN36" s="50">
        <f t="shared" si="57"/>
        <v>0</v>
      </c>
      <c r="AO36" s="62"/>
      <c r="AP36" s="49">
        <f t="shared" si="58"/>
        <v>0</v>
      </c>
      <c r="AQ36" s="50">
        <f t="shared" si="59"/>
        <v>0</v>
      </c>
      <c r="AR36" s="62"/>
      <c r="AS36" s="49">
        <f t="shared" si="60"/>
        <v>0</v>
      </c>
      <c r="AT36" s="50">
        <f t="shared" si="61"/>
        <v>0</v>
      </c>
      <c r="AU36" s="62"/>
      <c r="AV36" s="49">
        <f t="shared" si="62"/>
        <v>0</v>
      </c>
      <c r="AW36" s="50">
        <f t="shared" si="63"/>
        <v>0</v>
      </c>
      <c r="AX36" s="62"/>
      <c r="AY36" s="49">
        <f t="shared" si="64"/>
        <v>0</v>
      </c>
      <c r="AZ36" s="50">
        <f t="shared" si="65"/>
        <v>0</v>
      </c>
      <c r="BA36" s="51">
        <f t="shared" si="66"/>
        <v>0</v>
      </c>
    </row>
    <row r="37" spans="1:53" hidden="1">
      <c r="A37" s="32"/>
      <c r="B37" s="61"/>
      <c r="C37" s="33"/>
      <c r="D37" s="34"/>
      <c r="E37" s="35"/>
      <c r="F37" s="36"/>
      <c r="G37" s="128"/>
      <c r="H37" s="72"/>
      <c r="I37" s="74">
        <f>IF(H37=Tablas!$B$5,Tablas!$C$5,VLOOKUP(H37,Tablas!$B$5:$D$40,2,FALSE))</f>
        <v>1</v>
      </c>
      <c r="J37" s="71">
        <f>IF(I37=0,"",VLOOKUP(I37,Tablas!$C$5:$D$40,2,FALSE))</f>
        <v>0</v>
      </c>
      <c r="K37" s="37" t="str">
        <f t="shared" si="42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0.75</v>
      </c>
      <c r="R37" s="40">
        <f t="shared" si="43"/>
        <v>0</v>
      </c>
      <c r="S37" s="39">
        <v>0.75</v>
      </c>
      <c r="T37" s="41">
        <f t="shared" si="44"/>
        <v>0</v>
      </c>
      <c r="U37" s="42">
        <f t="shared" si="67"/>
        <v>0</v>
      </c>
      <c r="V37" s="43">
        <f t="shared" si="46"/>
        <v>0</v>
      </c>
      <c r="W37" s="44">
        <f t="shared" si="47"/>
        <v>0</v>
      </c>
      <c r="X37" s="45">
        <f t="shared" si="48"/>
        <v>0</v>
      </c>
      <c r="Y37" s="46" t="s">
        <v>0</v>
      </c>
      <c r="Z37" s="39">
        <v>1</v>
      </c>
      <c r="AA37" s="47">
        <f t="shared" si="49"/>
        <v>0</v>
      </c>
      <c r="AB37" s="39">
        <v>1</v>
      </c>
      <c r="AC37" s="47">
        <f t="shared" si="50"/>
        <v>0</v>
      </c>
      <c r="AD37" s="39">
        <v>1</v>
      </c>
      <c r="AE37" s="47">
        <f t="shared" si="51"/>
        <v>0</v>
      </c>
      <c r="AF37" s="62"/>
      <c r="AG37" s="49">
        <f t="shared" si="52"/>
        <v>0</v>
      </c>
      <c r="AH37" s="50">
        <f t="shared" si="53"/>
        <v>0</v>
      </c>
      <c r="AI37" s="62"/>
      <c r="AJ37" s="49">
        <f t="shared" si="54"/>
        <v>0</v>
      </c>
      <c r="AK37" s="50">
        <f t="shared" si="55"/>
        <v>0</v>
      </c>
      <c r="AL37" s="62"/>
      <c r="AM37" s="49">
        <f t="shared" si="56"/>
        <v>0</v>
      </c>
      <c r="AN37" s="50">
        <f t="shared" si="57"/>
        <v>0</v>
      </c>
      <c r="AO37" s="62"/>
      <c r="AP37" s="49">
        <f t="shared" si="58"/>
        <v>0</v>
      </c>
      <c r="AQ37" s="50">
        <f t="shared" si="59"/>
        <v>0</v>
      </c>
      <c r="AR37" s="62"/>
      <c r="AS37" s="49">
        <f t="shared" si="60"/>
        <v>0</v>
      </c>
      <c r="AT37" s="50">
        <f t="shared" si="61"/>
        <v>0</v>
      </c>
      <c r="AU37" s="62"/>
      <c r="AV37" s="49">
        <f t="shared" si="62"/>
        <v>0</v>
      </c>
      <c r="AW37" s="50">
        <f t="shared" si="63"/>
        <v>0</v>
      </c>
      <c r="AX37" s="62"/>
      <c r="AY37" s="49">
        <f t="shared" si="64"/>
        <v>0</v>
      </c>
      <c r="AZ37" s="50">
        <f t="shared" si="65"/>
        <v>0</v>
      </c>
      <c r="BA37" s="51">
        <f t="shared" si="66"/>
        <v>0</v>
      </c>
    </row>
    <row r="38" spans="1:53" hidden="1">
      <c r="A38" s="32"/>
      <c r="B38" s="61"/>
      <c r="C38" s="33"/>
      <c r="D38" s="34"/>
      <c r="E38" s="35"/>
      <c r="F38" s="36"/>
      <c r="G38" s="73"/>
      <c r="H38" s="72"/>
      <c r="I38" s="74">
        <f>IF(H38=Tablas!$B$5,Tablas!$C$5,VLOOKUP(H38,Tablas!$B$5:$D$40,2,FALSE))</f>
        <v>1</v>
      </c>
      <c r="J38" s="71">
        <f>IF(I38=0,"",VLOOKUP(I38,Tablas!$C$5:$D$40,2,FALSE))</f>
        <v>0</v>
      </c>
      <c r="K38" s="37" t="str">
        <f t="shared" si="33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0.75</v>
      </c>
      <c r="R38" s="40">
        <f t="shared" si="7"/>
        <v>0</v>
      </c>
      <c r="S38" s="39">
        <v>0.75</v>
      </c>
      <c r="T38" s="41">
        <f t="shared" si="8"/>
        <v>0</v>
      </c>
      <c r="U38" s="42">
        <f t="shared" si="34"/>
        <v>0</v>
      </c>
      <c r="V38" s="43">
        <f t="shared" si="35"/>
        <v>0</v>
      </c>
      <c r="W38" s="44">
        <f t="shared" si="36"/>
        <v>0</v>
      </c>
      <c r="X38" s="45">
        <f t="shared" si="37"/>
        <v>0</v>
      </c>
      <c r="Y38" s="46" t="s">
        <v>0</v>
      </c>
      <c r="Z38" s="39">
        <v>1</v>
      </c>
      <c r="AA38" s="47">
        <f t="shared" si="38"/>
        <v>0</v>
      </c>
      <c r="AB38" s="39">
        <v>1</v>
      </c>
      <c r="AC38" s="47">
        <f t="shared" si="39"/>
        <v>0</v>
      </c>
      <c r="AD38" s="39">
        <v>1</v>
      </c>
      <c r="AE38" s="47">
        <f t="shared" si="40"/>
        <v>0</v>
      </c>
      <c r="AF38" s="62"/>
      <c r="AG38" s="49">
        <f t="shared" si="31"/>
        <v>0</v>
      </c>
      <c r="AH38" s="50">
        <f t="shared" si="32"/>
        <v>0</v>
      </c>
      <c r="AI38" s="62"/>
      <c r="AJ38" s="49">
        <f t="shared" si="18"/>
        <v>0</v>
      </c>
      <c r="AK38" s="50">
        <f t="shared" si="19"/>
        <v>0</v>
      </c>
      <c r="AL38" s="62"/>
      <c r="AM38" s="49">
        <f t="shared" si="20"/>
        <v>0</v>
      </c>
      <c r="AN38" s="50">
        <f t="shared" si="21"/>
        <v>0</v>
      </c>
      <c r="AO38" s="62"/>
      <c r="AP38" s="49">
        <f t="shared" si="22"/>
        <v>0</v>
      </c>
      <c r="AQ38" s="50">
        <f t="shared" si="23"/>
        <v>0</v>
      </c>
      <c r="AR38" s="62"/>
      <c r="AS38" s="49">
        <f t="shared" si="24"/>
        <v>0</v>
      </c>
      <c r="AT38" s="50">
        <f t="shared" si="25"/>
        <v>0</v>
      </c>
      <c r="AU38" s="62"/>
      <c r="AV38" s="49">
        <f t="shared" si="26"/>
        <v>0</v>
      </c>
      <c r="AW38" s="50">
        <f t="shared" si="27"/>
        <v>0</v>
      </c>
      <c r="AX38" s="62"/>
      <c r="AY38" s="49">
        <f t="shared" si="28"/>
        <v>0</v>
      </c>
      <c r="AZ38" s="50">
        <f t="shared" si="29"/>
        <v>0</v>
      </c>
      <c r="BA38" s="51">
        <f t="shared" si="41"/>
        <v>0</v>
      </c>
    </row>
    <row r="39" spans="1:53" hidden="1">
      <c r="A39" s="32"/>
      <c r="B39" s="61"/>
      <c r="C39" s="33"/>
      <c r="D39" s="34"/>
      <c r="E39" s="35"/>
      <c r="F39" s="36"/>
      <c r="G39" s="128"/>
      <c r="H39" s="72"/>
      <c r="I39" s="74">
        <f>IF(H39=Tablas!$B$5,Tablas!$C$5,VLOOKUP(H39,Tablas!$B$5:$D$40,2,FALSE))</f>
        <v>1</v>
      </c>
      <c r="J39" s="71">
        <f>IF(I39=0,"",VLOOKUP(I39,Tablas!$C$5:$D$40,2,FALSE))</f>
        <v>0</v>
      </c>
      <c r="K39" s="37" t="str">
        <f t="shared" si="33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0.75</v>
      </c>
      <c r="R39" s="40">
        <f t="shared" si="7"/>
        <v>0</v>
      </c>
      <c r="S39" s="39">
        <v>0.75</v>
      </c>
      <c r="T39" s="41">
        <f t="shared" si="8"/>
        <v>0</v>
      </c>
      <c r="U39" s="42">
        <f t="shared" si="34"/>
        <v>0</v>
      </c>
      <c r="V39" s="43">
        <f t="shared" si="35"/>
        <v>0</v>
      </c>
      <c r="W39" s="44">
        <f t="shared" si="36"/>
        <v>0</v>
      </c>
      <c r="X39" s="45">
        <f t="shared" si="37"/>
        <v>0</v>
      </c>
      <c r="Y39" s="46" t="s">
        <v>0</v>
      </c>
      <c r="Z39" s="39">
        <v>1</v>
      </c>
      <c r="AA39" s="47">
        <f t="shared" si="38"/>
        <v>0</v>
      </c>
      <c r="AB39" s="39">
        <v>1</v>
      </c>
      <c r="AC39" s="47">
        <f t="shared" si="39"/>
        <v>0</v>
      </c>
      <c r="AD39" s="39">
        <v>1</v>
      </c>
      <c r="AE39" s="47">
        <f t="shared" si="40"/>
        <v>0</v>
      </c>
      <c r="AF39" s="62"/>
      <c r="AG39" s="49">
        <f t="shared" si="31"/>
        <v>0</v>
      </c>
      <c r="AH39" s="50">
        <f t="shared" si="32"/>
        <v>0</v>
      </c>
      <c r="AI39" s="62"/>
      <c r="AJ39" s="49">
        <f t="shared" si="18"/>
        <v>0</v>
      </c>
      <c r="AK39" s="50">
        <f t="shared" si="19"/>
        <v>0</v>
      </c>
      <c r="AL39" s="62"/>
      <c r="AM39" s="49">
        <f t="shared" si="20"/>
        <v>0</v>
      </c>
      <c r="AN39" s="50">
        <f t="shared" si="21"/>
        <v>0</v>
      </c>
      <c r="AO39" s="62"/>
      <c r="AP39" s="49">
        <f t="shared" si="22"/>
        <v>0</v>
      </c>
      <c r="AQ39" s="50">
        <f t="shared" si="23"/>
        <v>0</v>
      </c>
      <c r="AR39" s="62"/>
      <c r="AS39" s="49">
        <f t="shared" si="24"/>
        <v>0</v>
      </c>
      <c r="AT39" s="50">
        <f t="shared" si="25"/>
        <v>0</v>
      </c>
      <c r="AU39" s="62"/>
      <c r="AV39" s="49">
        <f t="shared" si="26"/>
        <v>0</v>
      </c>
      <c r="AW39" s="50">
        <f t="shared" si="27"/>
        <v>0</v>
      </c>
      <c r="AX39" s="62"/>
      <c r="AY39" s="49">
        <f t="shared" si="28"/>
        <v>0</v>
      </c>
      <c r="AZ39" s="50">
        <f t="shared" si="29"/>
        <v>0</v>
      </c>
      <c r="BA39" s="51">
        <f t="shared" si="41"/>
        <v>0</v>
      </c>
    </row>
    <row r="40" spans="1:53" hidden="1">
      <c r="A40" s="32"/>
      <c r="B40" s="61"/>
      <c r="C40" s="33"/>
      <c r="D40" s="34"/>
      <c r="E40" s="35"/>
      <c r="F40" s="36"/>
      <c r="G40" s="128"/>
      <c r="H40" s="72"/>
      <c r="I40" s="74">
        <f>IF(H40=Tablas!$B$5,Tablas!$C$5,VLOOKUP(H40,Tablas!$B$5:$D$40,2,FALSE))</f>
        <v>1</v>
      </c>
      <c r="J40" s="71">
        <f>IF(I40=0,"",VLOOKUP(I40,Tablas!$C$5:$D$40,2,FALSE))</f>
        <v>0</v>
      </c>
      <c r="K40" s="37" t="str">
        <f t="shared" si="33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0.75</v>
      </c>
      <c r="R40" s="40">
        <f t="shared" si="7"/>
        <v>0</v>
      </c>
      <c r="S40" s="39">
        <v>0.75</v>
      </c>
      <c r="T40" s="41">
        <f t="shared" si="8"/>
        <v>0</v>
      </c>
      <c r="U40" s="42">
        <f t="shared" si="34"/>
        <v>0</v>
      </c>
      <c r="V40" s="43">
        <f t="shared" si="35"/>
        <v>0</v>
      </c>
      <c r="W40" s="44">
        <f t="shared" si="36"/>
        <v>0</v>
      </c>
      <c r="X40" s="45">
        <f t="shared" si="37"/>
        <v>0</v>
      </c>
      <c r="Y40" s="46" t="s">
        <v>0</v>
      </c>
      <c r="Z40" s="39">
        <v>1</v>
      </c>
      <c r="AA40" s="47">
        <f t="shared" si="38"/>
        <v>0</v>
      </c>
      <c r="AB40" s="39">
        <v>1</v>
      </c>
      <c r="AC40" s="47">
        <f t="shared" si="39"/>
        <v>0</v>
      </c>
      <c r="AD40" s="39">
        <v>1</v>
      </c>
      <c r="AE40" s="47">
        <f t="shared" si="40"/>
        <v>0</v>
      </c>
      <c r="AF40" s="62"/>
      <c r="AG40" s="49">
        <f t="shared" si="31"/>
        <v>0</v>
      </c>
      <c r="AH40" s="50">
        <f t="shared" si="32"/>
        <v>0</v>
      </c>
      <c r="AI40" s="62"/>
      <c r="AJ40" s="49">
        <f t="shared" si="18"/>
        <v>0</v>
      </c>
      <c r="AK40" s="50">
        <f t="shared" si="19"/>
        <v>0</v>
      </c>
      <c r="AL40" s="62"/>
      <c r="AM40" s="49">
        <f t="shared" si="20"/>
        <v>0</v>
      </c>
      <c r="AN40" s="50">
        <f t="shared" si="21"/>
        <v>0</v>
      </c>
      <c r="AO40" s="62"/>
      <c r="AP40" s="49">
        <f t="shared" si="22"/>
        <v>0</v>
      </c>
      <c r="AQ40" s="50">
        <f t="shared" si="23"/>
        <v>0</v>
      </c>
      <c r="AR40" s="62"/>
      <c r="AS40" s="49">
        <f t="shared" si="24"/>
        <v>0</v>
      </c>
      <c r="AT40" s="50">
        <f t="shared" si="25"/>
        <v>0</v>
      </c>
      <c r="AU40" s="62"/>
      <c r="AV40" s="49">
        <f t="shared" si="26"/>
        <v>0</v>
      </c>
      <c r="AW40" s="50">
        <f t="shared" si="27"/>
        <v>0</v>
      </c>
      <c r="AX40" s="62"/>
      <c r="AY40" s="49">
        <f t="shared" si="28"/>
        <v>0</v>
      </c>
      <c r="AZ40" s="50">
        <f t="shared" si="29"/>
        <v>0</v>
      </c>
      <c r="BA40" s="51">
        <f t="shared" si="41"/>
        <v>0</v>
      </c>
    </row>
    <row r="41" spans="1:53" hidden="1">
      <c r="A41" s="32"/>
      <c r="B41" s="61"/>
      <c r="C41" s="33"/>
      <c r="D41" s="34"/>
      <c r="E41" s="35"/>
      <c r="F41" s="36"/>
      <c r="G41" s="128"/>
      <c r="H41" s="72"/>
      <c r="I41" s="74">
        <f>IF(H41=Tablas!$B$5,Tablas!$C$5,VLOOKUP(H41,Tablas!$B$5:$D$40,2,FALSE))</f>
        <v>1</v>
      </c>
      <c r="J41" s="71">
        <f>IF(I41=0,"",VLOOKUP(I41,Tablas!$C$5:$D$40,2,FALSE))</f>
        <v>0</v>
      </c>
      <c r="K41" s="37" t="str">
        <f t="shared" si="33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0.75</v>
      </c>
      <c r="R41" s="40">
        <f t="shared" si="7"/>
        <v>0</v>
      </c>
      <c r="S41" s="39">
        <v>0.75</v>
      </c>
      <c r="T41" s="41">
        <f t="shared" si="8"/>
        <v>0</v>
      </c>
      <c r="U41" s="42">
        <f t="shared" si="34"/>
        <v>0</v>
      </c>
      <c r="V41" s="43">
        <f t="shared" si="35"/>
        <v>0</v>
      </c>
      <c r="W41" s="44">
        <f t="shared" si="36"/>
        <v>0</v>
      </c>
      <c r="X41" s="45">
        <f t="shared" si="37"/>
        <v>0</v>
      </c>
      <c r="Y41" s="46" t="s">
        <v>0</v>
      </c>
      <c r="Z41" s="39">
        <v>1</v>
      </c>
      <c r="AA41" s="47">
        <f t="shared" si="38"/>
        <v>0</v>
      </c>
      <c r="AB41" s="39">
        <v>1</v>
      </c>
      <c r="AC41" s="47">
        <f t="shared" si="39"/>
        <v>0</v>
      </c>
      <c r="AD41" s="39">
        <v>1</v>
      </c>
      <c r="AE41" s="47">
        <f t="shared" si="40"/>
        <v>0</v>
      </c>
      <c r="AF41" s="62"/>
      <c r="AG41" s="49">
        <f t="shared" si="31"/>
        <v>0</v>
      </c>
      <c r="AH41" s="50">
        <f t="shared" si="32"/>
        <v>0</v>
      </c>
      <c r="AI41" s="62"/>
      <c r="AJ41" s="49">
        <f t="shared" si="18"/>
        <v>0</v>
      </c>
      <c r="AK41" s="50">
        <f t="shared" si="19"/>
        <v>0</v>
      </c>
      <c r="AL41" s="62"/>
      <c r="AM41" s="49">
        <f t="shared" si="20"/>
        <v>0</v>
      </c>
      <c r="AN41" s="50">
        <f t="shared" si="21"/>
        <v>0</v>
      </c>
      <c r="AO41" s="62"/>
      <c r="AP41" s="49">
        <f t="shared" si="22"/>
        <v>0</v>
      </c>
      <c r="AQ41" s="50">
        <f t="shared" si="23"/>
        <v>0</v>
      </c>
      <c r="AR41" s="62"/>
      <c r="AS41" s="49">
        <f t="shared" si="24"/>
        <v>0</v>
      </c>
      <c r="AT41" s="50">
        <f t="shared" si="25"/>
        <v>0</v>
      </c>
      <c r="AU41" s="62"/>
      <c r="AV41" s="49">
        <f t="shared" si="26"/>
        <v>0</v>
      </c>
      <c r="AW41" s="50">
        <f t="shared" si="27"/>
        <v>0</v>
      </c>
      <c r="AX41" s="62"/>
      <c r="AY41" s="49">
        <f t="shared" si="28"/>
        <v>0</v>
      </c>
      <c r="AZ41" s="50">
        <f t="shared" si="29"/>
        <v>0</v>
      </c>
      <c r="BA41" s="51">
        <f t="shared" si="41"/>
        <v>0</v>
      </c>
    </row>
    <row r="42" spans="1:53" hidden="1">
      <c r="A42" s="32"/>
      <c r="B42" s="61"/>
      <c r="C42" s="33"/>
      <c r="D42" s="34"/>
      <c r="E42" s="35"/>
      <c r="F42" s="36"/>
      <c r="G42" s="128"/>
      <c r="H42" s="72"/>
      <c r="I42" s="74">
        <f>IF(H42=Tablas!$B$5,Tablas!$C$5,VLOOKUP(H42,Tablas!$B$5:$D$40,2,FALSE))</f>
        <v>1</v>
      </c>
      <c r="J42" s="71">
        <f>IF(I42=0,"",VLOOKUP(I42,Tablas!$C$5:$D$40,2,FALSE))</f>
        <v>0</v>
      </c>
      <c r="K42" s="37" t="str">
        <f t="shared" si="33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0.75</v>
      </c>
      <c r="R42" s="40">
        <f t="shared" si="7"/>
        <v>0</v>
      </c>
      <c r="S42" s="39">
        <v>0.75</v>
      </c>
      <c r="T42" s="41">
        <f t="shared" si="8"/>
        <v>0</v>
      </c>
      <c r="U42" s="42">
        <f t="shared" si="34"/>
        <v>0</v>
      </c>
      <c r="V42" s="43">
        <f t="shared" si="35"/>
        <v>0</v>
      </c>
      <c r="W42" s="44">
        <f t="shared" si="36"/>
        <v>0</v>
      </c>
      <c r="X42" s="45">
        <f t="shared" si="37"/>
        <v>0</v>
      </c>
      <c r="Y42" s="46" t="s">
        <v>0</v>
      </c>
      <c r="Z42" s="39">
        <v>1</v>
      </c>
      <c r="AA42" s="47">
        <f t="shared" si="38"/>
        <v>0</v>
      </c>
      <c r="AB42" s="39">
        <v>1</v>
      </c>
      <c r="AC42" s="47">
        <f t="shared" si="39"/>
        <v>0</v>
      </c>
      <c r="AD42" s="39">
        <v>1</v>
      </c>
      <c r="AE42" s="47">
        <f t="shared" si="40"/>
        <v>0</v>
      </c>
      <c r="AF42" s="62"/>
      <c r="AG42" s="49">
        <f t="shared" si="31"/>
        <v>0</v>
      </c>
      <c r="AH42" s="50">
        <f t="shared" si="32"/>
        <v>0</v>
      </c>
      <c r="AI42" s="62"/>
      <c r="AJ42" s="49">
        <f t="shared" si="18"/>
        <v>0</v>
      </c>
      <c r="AK42" s="50">
        <f t="shared" si="19"/>
        <v>0</v>
      </c>
      <c r="AL42" s="62"/>
      <c r="AM42" s="49">
        <f t="shared" si="20"/>
        <v>0</v>
      </c>
      <c r="AN42" s="50">
        <f t="shared" si="21"/>
        <v>0</v>
      </c>
      <c r="AO42" s="62"/>
      <c r="AP42" s="49">
        <f t="shared" si="22"/>
        <v>0</v>
      </c>
      <c r="AQ42" s="50">
        <f t="shared" si="23"/>
        <v>0</v>
      </c>
      <c r="AR42" s="62"/>
      <c r="AS42" s="49">
        <f t="shared" si="24"/>
        <v>0</v>
      </c>
      <c r="AT42" s="50">
        <f t="shared" si="25"/>
        <v>0</v>
      </c>
      <c r="AU42" s="62"/>
      <c r="AV42" s="49">
        <f t="shared" si="26"/>
        <v>0</v>
      </c>
      <c r="AW42" s="50">
        <f t="shared" si="27"/>
        <v>0</v>
      </c>
      <c r="AX42" s="62"/>
      <c r="AY42" s="49">
        <f t="shared" si="28"/>
        <v>0</v>
      </c>
      <c r="AZ42" s="50">
        <f t="shared" si="29"/>
        <v>0</v>
      </c>
      <c r="BA42" s="51">
        <f t="shared" si="41"/>
        <v>0</v>
      </c>
    </row>
    <row r="43" spans="1:53" hidden="1">
      <c r="A43" s="32"/>
      <c r="B43" s="61"/>
      <c r="C43" s="33"/>
      <c r="D43" s="34"/>
      <c r="E43" s="35"/>
      <c r="F43" s="36"/>
      <c r="G43" s="128"/>
      <c r="H43" s="72"/>
      <c r="I43" s="74">
        <f>IF(H43=Tablas!$B$5,Tablas!$C$5,VLOOKUP(H43,Tablas!$B$5:$D$40,2,FALSE))</f>
        <v>1</v>
      </c>
      <c r="J43" s="71">
        <f>IF(I43=0,"",VLOOKUP(I43,Tablas!$C$5:$D$40,2,FALSE))</f>
        <v>0</v>
      </c>
      <c r="K43" s="37" t="str">
        <f t="shared" si="33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0.75</v>
      </c>
      <c r="R43" s="40">
        <f t="shared" si="7"/>
        <v>0</v>
      </c>
      <c r="S43" s="39">
        <v>0.75</v>
      </c>
      <c r="T43" s="41">
        <f t="shared" si="8"/>
        <v>0</v>
      </c>
      <c r="U43" s="42">
        <f t="shared" si="34"/>
        <v>0</v>
      </c>
      <c r="V43" s="43">
        <f t="shared" si="35"/>
        <v>0</v>
      </c>
      <c r="W43" s="44">
        <f t="shared" si="36"/>
        <v>0</v>
      </c>
      <c r="X43" s="45">
        <f t="shared" si="37"/>
        <v>0</v>
      </c>
      <c r="Y43" s="46" t="s">
        <v>0</v>
      </c>
      <c r="Z43" s="39">
        <v>1</v>
      </c>
      <c r="AA43" s="47">
        <f t="shared" si="38"/>
        <v>0</v>
      </c>
      <c r="AB43" s="39">
        <v>1</v>
      </c>
      <c r="AC43" s="47">
        <f t="shared" si="39"/>
        <v>0</v>
      </c>
      <c r="AD43" s="39">
        <v>1</v>
      </c>
      <c r="AE43" s="47">
        <f t="shared" si="40"/>
        <v>0</v>
      </c>
      <c r="AF43" s="62"/>
      <c r="AG43" s="49">
        <f t="shared" si="31"/>
        <v>0</v>
      </c>
      <c r="AH43" s="50">
        <f t="shared" si="32"/>
        <v>0</v>
      </c>
      <c r="AI43" s="62"/>
      <c r="AJ43" s="49">
        <f t="shared" si="18"/>
        <v>0</v>
      </c>
      <c r="AK43" s="50">
        <f t="shared" si="19"/>
        <v>0</v>
      </c>
      <c r="AL43" s="62"/>
      <c r="AM43" s="49">
        <f t="shared" si="20"/>
        <v>0</v>
      </c>
      <c r="AN43" s="50">
        <f t="shared" si="21"/>
        <v>0</v>
      </c>
      <c r="AO43" s="62"/>
      <c r="AP43" s="49">
        <f t="shared" si="22"/>
        <v>0</v>
      </c>
      <c r="AQ43" s="50">
        <f t="shared" si="23"/>
        <v>0</v>
      </c>
      <c r="AR43" s="62"/>
      <c r="AS43" s="49">
        <f t="shared" si="24"/>
        <v>0</v>
      </c>
      <c r="AT43" s="50">
        <f t="shared" si="25"/>
        <v>0</v>
      </c>
      <c r="AU43" s="62"/>
      <c r="AV43" s="49">
        <f t="shared" si="26"/>
        <v>0</v>
      </c>
      <c r="AW43" s="50">
        <f t="shared" si="27"/>
        <v>0</v>
      </c>
      <c r="AX43" s="62"/>
      <c r="AY43" s="49">
        <f t="shared" si="28"/>
        <v>0</v>
      </c>
      <c r="AZ43" s="50">
        <f t="shared" si="29"/>
        <v>0</v>
      </c>
      <c r="BA43" s="51">
        <f t="shared" si="41"/>
        <v>0</v>
      </c>
    </row>
    <row r="44" spans="1:53" hidden="1">
      <c r="A44" s="32"/>
      <c r="B44" s="61"/>
      <c r="C44" s="33"/>
      <c r="D44" s="34"/>
      <c r="E44" s="35"/>
      <c r="F44" s="36"/>
      <c r="G44" s="128"/>
      <c r="H44" s="72"/>
      <c r="I44" s="74">
        <f>IF(H44=Tablas!$B$5,Tablas!$C$5,VLOOKUP(H44,Tablas!$B$5:$D$40,2,FALSE))</f>
        <v>1</v>
      </c>
      <c r="J44" s="71">
        <f>IF(I44=0,"",VLOOKUP(I44,Tablas!$C$5:$D$40,2,FALSE))</f>
        <v>0</v>
      </c>
      <c r="K44" s="37" t="str">
        <f t="shared" si="33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0.75</v>
      </c>
      <c r="R44" s="40">
        <f t="shared" si="7"/>
        <v>0</v>
      </c>
      <c r="S44" s="39">
        <v>0.75</v>
      </c>
      <c r="T44" s="41">
        <f t="shared" si="8"/>
        <v>0</v>
      </c>
      <c r="U44" s="42">
        <f t="shared" si="34"/>
        <v>0</v>
      </c>
      <c r="V44" s="43">
        <f t="shared" si="35"/>
        <v>0</v>
      </c>
      <c r="W44" s="44">
        <f t="shared" si="36"/>
        <v>0</v>
      </c>
      <c r="X44" s="45">
        <f t="shared" si="37"/>
        <v>0</v>
      </c>
      <c r="Y44" s="46" t="s">
        <v>0</v>
      </c>
      <c r="Z44" s="39">
        <v>1</v>
      </c>
      <c r="AA44" s="47">
        <f t="shared" si="38"/>
        <v>0</v>
      </c>
      <c r="AB44" s="39">
        <v>1</v>
      </c>
      <c r="AC44" s="47">
        <f t="shared" si="39"/>
        <v>0</v>
      </c>
      <c r="AD44" s="39">
        <v>1</v>
      </c>
      <c r="AE44" s="47">
        <f t="shared" si="40"/>
        <v>0</v>
      </c>
      <c r="AF44" s="62"/>
      <c r="AG44" s="49">
        <f t="shared" si="31"/>
        <v>0</v>
      </c>
      <c r="AH44" s="50">
        <f t="shared" si="32"/>
        <v>0</v>
      </c>
      <c r="AI44" s="62"/>
      <c r="AJ44" s="49">
        <f t="shared" si="18"/>
        <v>0</v>
      </c>
      <c r="AK44" s="50">
        <f t="shared" si="19"/>
        <v>0</v>
      </c>
      <c r="AL44" s="62"/>
      <c r="AM44" s="49">
        <f t="shared" si="20"/>
        <v>0</v>
      </c>
      <c r="AN44" s="50">
        <f t="shared" si="21"/>
        <v>0</v>
      </c>
      <c r="AO44" s="62"/>
      <c r="AP44" s="49">
        <f t="shared" si="22"/>
        <v>0</v>
      </c>
      <c r="AQ44" s="50">
        <f t="shared" si="23"/>
        <v>0</v>
      </c>
      <c r="AR44" s="62"/>
      <c r="AS44" s="49">
        <f t="shared" si="24"/>
        <v>0</v>
      </c>
      <c r="AT44" s="50">
        <f t="shared" si="25"/>
        <v>0</v>
      </c>
      <c r="AU44" s="62"/>
      <c r="AV44" s="49">
        <f t="shared" si="26"/>
        <v>0</v>
      </c>
      <c r="AW44" s="50">
        <f t="shared" si="27"/>
        <v>0</v>
      </c>
      <c r="AX44" s="62"/>
      <c r="AY44" s="49">
        <f t="shared" si="28"/>
        <v>0</v>
      </c>
      <c r="AZ44" s="50">
        <f t="shared" si="29"/>
        <v>0</v>
      </c>
      <c r="BA44" s="51">
        <f t="shared" si="41"/>
        <v>0</v>
      </c>
    </row>
    <row r="45" spans="1:53" hidden="1">
      <c r="A45" s="32"/>
      <c r="B45" s="61"/>
      <c r="C45" s="33"/>
      <c r="D45" s="34"/>
      <c r="E45" s="35"/>
      <c r="F45" s="36"/>
      <c r="G45" s="128"/>
      <c r="H45" s="72"/>
      <c r="I45" s="74">
        <f>IF(H45=Tablas!$B$5,Tablas!$C$5,VLOOKUP(H45,Tablas!$B$5:$D$40,2,FALSE))</f>
        <v>1</v>
      </c>
      <c r="J45" s="71">
        <f>IF(I45=0,"",VLOOKUP(I45,Tablas!$C$5:$D$40,2,FALSE))</f>
        <v>0</v>
      </c>
      <c r="K45" s="37" t="str">
        <f t="shared" si="33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0.75</v>
      </c>
      <c r="R45" s="40">
        <f t="shared" si="7"/>
        <v>0</v>
      </c>
      <c r="S45" s="39">
        <v>0.75</v>
      </c>
      <c r="T45" s="41">
        <f t="shared" si="8"/>
        <v>0</v>
      </c>
      <c r="U45" s="42">
        <f t="shared" si="34"/>
        <v>0</v>
      </c>
      <c r="V45" s="43">
        <f t="shared" si="35"/>
        <v>0</v>
      </c>
      <c r="W45" s="44">
        <f t="shared" si="36"/>
        <v>0</v>
      </c>
      <c r="X45" s="45">
        <f t="shared" si="37"/>
        <v>0</v>
      </c>
      <c r="Y45" s="46" t="s">
        <v>0</v>
      </c>
      <c r="Z45" s="39">
        <v>1</v>
      </c>
      <c r="AA45" s="47">
        <f t="shared" si="38"/>
        <v>0</v>
      </c>
      <c r="AB45" s="39">
        <v>1</v>
      </c>
      <c r="AC45" s="47">
        <f t="shared" si="39"/>
        <v>0</v>
      </c>
      <c r="AD45" s="39">
        <v>1</v>
      </c>
      <c r="AE45" s="47">
        <f t="shared" si="40"/>
        <v>0</v>
      </c>
      <c r="AF45" s="62"/>
      <c r="AG45" s="49">
        <f t="shared" si="31"/>
        <v>0</v>
      </c>
      <c r="AH45" s="50">
        <f t="shared" si="32"/>
        <v>0</v>
      </c>
      <c r="AI45" s="62"/>
      <c r="AJ45" s="49">
        <f t="shared" si="18"/>
        <v>0</v>
      </c>
      <c r="AK45" s="50">
        <f t="shared" si="19"/>
        <v>0</v>
      </c>
      <c r="AL45" s="62"/>
      <c r="AM45" s="49">
        <f t="shared" si="20"/>
        <v>0</v>
      </c>
      <c r="AN45" s="50">
        <f t="shared" si="21"/>
        <v>0</v>
      </c>
      <c r="AO45" s="62"/>
      <c r="AP45" s="49">
        <f t="shared" si="22"/>
        <v>0</v>
      </c>
      <c r="AQ45" s="50">
        <f t="shared" si="23"/>
        <v>0</v>
      </c>
      <c r="AR45" s="62"/>
      <c r="AS45" s="49">
        <f t="shared" si="24"/>
        <v>0</v>
      </c>
      <c r="AT45" s="50">
        <f t="shared" si="25"/>
        <v>0</v>
      </c>
      <c r="AU45" s="62"/>
      <c r="AV45" s="49">
        <f t="shared" si="26"/>
        <v>0</v>
      </c>
      <c r="AW45" s="50">
        <f t="shared" si="27"/>
        <v>0</v>
      </c>
      <c r="AX45" s="62"/>
      <c r="AY45" s="49">
        <f t="shared" si="28"/>
        <v>0</v>
      </c>
      <c r="AZ45" s="50">
        <f t="shared" si="29"/>
        <v>0</v>
      </c>
      <c r="BA45" s="51">
        <f t="shared" si="41"/>
        <v>0</v>
      </c>
    </row>
    <row r="46" spans="1:53" hidden="1">
      <c r="A46" s="32"/>
      <c r="B46" s="61"/>
      <c r="C46" s="33"/>
      <c r="D46" s="34"/>
      <c r="E46" s="35"/>
      <c r="F46" s="36"/>
      <c r="G46" s="128"/>
      <c r="H46" s="72"/>
      <c r="I46" s="74">
        <f>IF(H46=Tablas!$B$5,Tablas!$C$5,VLOOKUP(H46,Tablas!$B$5:$D$40,2,FALSE))</f>
        <v>1</v>
      </c>
      <c r="J46" s="71">
        <f>IF(I46=0,"",VLOOKUP(I46,Tablas!$C$5:$D$40,2,FALSE))</f>
        <v>0</v>
      </c>
      <c r="K46" s="37" t="str">
        <f t="shared" si="33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0.75</v>
      </c>
      <c r="R46" s="40">
        <f t="shared" si="7"/>
        <v>0</v>
      </c>
      <c r="S46" s="39">
        <v>0.75</v>
      </c>
      <c r="T46" s="41">
        <f t="shared" si="8"/>
        <v>0</v>
      </c>
      <c r="U46" s="42">
        <f t="shared" si="34"/>
        <v>0</v>
      </c>
      <c r="V46" s="43">
        <f t="shared" si="35"/>
        <v>0</v>
      </c>
      <c r="W46" s="44">
        <f t="shared" si="36"/>
        <v>0</v>
      </c>
      <c r="X46" s="45">
        <f t="shared" si="37"/>
        <v>0</v>
      </c>
      <c r="Y46" s="46" t="s">
        <v>0</v>
      </c>
      <c r="Z46" s="39">
        <v>1</v>
      </c>
      <c r="AA46" s="47">
        <f t="shared" si="38"/>
        <v>0</v>
      </c>
      <c r="AB46" s="39">
        <v>1</v>
      </c>
      <c r="AC46" s="47">
        <f t="shared" si="39"/>
        <v>0</v>
      </c>
      <c r="AD46" s="39">
        <v>1</v>
      </c>
      <c r="AE46" s="47">
        <f t="shared" si="40"/>
        <v>0</v>
      </c>
      <c r="AF46" s="62"/>
      <c r="AG46" s="49">
        <f t="shared" si="31"/>
        <v>0</v>
      </c>
      <c r="AH46" s="50">
        <f t="shared" si="32"/>
        <v>0</v>
      </c>
      <c r="AI46" s="62"/>
      <c r="AJ46" s="49">
        <f t="shared" si="18"/>
        <v>0</v>
      </c>
      <c r="AK46" s="50">
        <f t="shared" si="19"/>
        <v>0</v>
      </c>
      <c r="AL46" s="62"/>
      <c r="AM46" s="49">
        <f t="shared" si="20"/>
        <v>0</v>
      </c>
      <c r="AN46" s="50">
        <f t="shared" si="21"/>
        <v>0</v>
      </c>
      <c r="AO46" s="62"/>
      <c r="AP46" s="49">
        <f t="shared" si="22"/>
        <v>0</v>
      </c>
      <c r="AQ46" s="50">
        <f t="shared" si="23"/>
        <v>0</v>
      </c>
      <c r="AR46" s="62"/>
      <c r="AS46" s="49">
        <f t="shared" si="24"/>
        <v>0</v>
      </c>
      <c r="AT46" s="50">
        <f t="shared" si="25"/>
        <v>0</v>
      </c>
      <c r="AU46" s="62"/>
      <c r="AV46" s="49">
        <f t="shared" si="26"/>
        <v>0</v>
      </c>
      <c r="AW46" s="50">
        <f t="shared" si="27"/>
        <v>0</v>
      </c>
      <c r="AX46" s="62"/>
      <c r="AY46" s="49">
        <f t="shared" si="28"/>
        <v>0</v>
      </c>
      <c r="AZ46" s="50">
        <f t="shared" si="29"/>
        <v>0</v>
      </c>
      <c r="BA46" s="51">
        <f t="shared" si="41"/>
        <v>0</v>
      </c>
    </row>
    <row r="47" spans="1:53" hidden="1">
      <c r="A47" s="32"/>
      <c r="B47" s="61"/>
      <c r="C47" s="33"/>
      <c r="D47" s="34"/>
      <c r="E47" s="35"/>
      <c r="F47" s="36"/>
      <c r="G47" s="128"/>
      <c r="H47" s="72"/>
      <c r="I47" s="74">
        <f>IF(H47=Tablas!$B$5,Tablas!$C$5,VLOOKUP(H47,Tablas!$B$5:$D$40,2,FALSE))</f>
        <v>1</v>
      </c>
      <c r="J47" s="71">
        <f>IF(I47=0,"",VLOOKUP(I47,Tablas!$C$5:$D$40,2,FALSE))</f>
        <v>0</v>
      </c>
      <c r="K47" s="37" t="str">
        <f t="shared" si="33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0.75</v>
      </c>
      <c r="R47" s="40">
        <f t="shared" si="7"/>
        <v>0</v>
      </c>
      <c r="S47" s="39">
        <v>0.75</v>
      </c>
      <c r="T47" s="41">
        <f t="shared" si="8"/>
        <v>0</v>
      </c>
      <c r="U47" s="42">
        <f t="shared" si="34"/>
        <v>0</v>
      </c>
      <c r="V47" s="43">
        <f t="shared" si="35"/>
        <v>0</v>
      </c>
      <c r="W47" s="44">
        <f t="shared" si="36"/>
        <v>0</v>
      </c>
      <c r="X47" s="45">
        <f t="shared" si="37"/>
        <v>0</v>
      </c>
      <c r="Y47" s="46" t="s">
        <v>0</v>
      </c>
      <c r="Z47" s="39">
        <v>1</v>
      </c>
      <c r="AA47" s="47">
        <f t="shared" si="38"/>
        <v>0</v>
      </c>
      <c r="AB47" s="39">
        <v>1</v>
      </c>
      <c r="AC47" s="47">
        <f t="shared" si="39"/>
        <v>0</v>
      </c>
      <c r="AD47" s="39">
        <v>1</v>
      </c>
      <c r="AE47" s="47">
        <f t="shared" si="40"/>
        <v>0</v>
      </c>
      <c r="AF47" s="62"/>
      <c r="AG47" s="49">
        <f t="shared" si="31"/>
        <v>0</v>
      </c>
      <c r="AH47" s="50">
        <f t="shared" si="32"/>
        <v>0</v>
      </c>
      <c r="AI47" s="62"/>
      <c r="AJ47" s="49">
        <f t="shared" si="18"/>
        <v>0</v>
      </c>
      <c r="AK47" s="50">
        <f t="shared" si="19"/>
        <v>0</v>
      </c>
      <c r="AL47" s="62"/>
      <c r="AM47" s="49">
        <f t="shared" si="20"/>
        <v>0</v>
      </c>
      <c r="AN47" s="50">
        <f t="shared" si="21"/>
        <v>0</v>
      </c>
      <c r="AO47" s="62"/>
      <c r="AP47" s="49">
        <f t="shared" si="22"/>
        <v>0</v>
      </c>
      <c r="AQ47" s="50">
        <f t="shared" si="23"/>
        <v>0</v>
      </c>
      <c r="AR47" s="62"/>
      <c r="AS47" s="49">
        <f t="shared" si="24"/>
        <v>0</v>
      </c>
      <c r="AT47" s="50">
        <f t="shared" si="25"/>
        <v>0</v>
      </c>
      <c r="AU47" s="62"/>
      <c r="AV47" s="49">
        <f t="shared" si="26"/>
        <v>0</v>
      </c>
      <c r="AW47" s="50">
        <f t="shared" si="27"/>
        <v>0</v>
      </c>
      <c r="AX47" s="62"/>
      <c r="AY47" s="49">
        <f t="shared" si="28"/>
        <v>0</v>
      </c>
      <c r="AZ47" s="50">
        <f t="shared" si="29"/>
        <v>0</v>
      </c>
      <c r="BA47" s="51">
        <f t="shared" si="41"/>
        <v>0</v>
      </c>
    </row>
    <row r="48" spans="1:53" hidden="1">
      <c r="A48" s="32"/>
      <c r="B48" s="61"/>
      <c r="C48" s="33"/>
      <c r="D48" s="34"/>
      <c r="E48" s="35"/>
      <c r="F48" s="36"/>
      <c r="G48" s="128"/>
      <c r="H48" s="72"/>
      <c r="I48" s="74">
        <f>IF(H48=Tablas!$B$5,Tablas!$C$5,VLOOKUP(H48,Tablas!$B$5:$D$40,2,FALSE))</f>
        <v>1</v>
      </c>
      <c r="J48" s="71">
        <f>IF(I48=0,"",VLOOKUP(I48,Tablas!$C$5:$D$40,2,FALSE))</f>
        <v>0</v>
      </c>
      <c r="K48" s="37" t="str">
        <f t="shared" si="33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0.75</v>
      </c>
      <c r="R48" s="40">
        <f t="shared" si="7"/>
        <v>0</v>
      </c>
      <c r="S48" s="39">
        <v>0.75</v>
      </c>
      <c r="T48" s="41">
        <f t="shared" si="8"/>
        <v>0</v>
      </c>
      <c r="U48" s="42">
        <f t="shared" si="34"/>
        <v>0</v>
      </c>
      <c r="V48" s="43">
        <f t="shared" si="35"/>
        <v>0</v>
      </c>
      <c r="W48" s="44">
        <f t="shared" si="36"/>
        <v>0</v>
      </c>
      <c r="X48" s="45">
        <f t="shared" si="37"/>
        <v>0</v>
      </c>
      <c r="Y48" s="46" t="s">
        <v>0</v>
      </c>
      <c r="Z48" s="39">
        <v>1</v>
      </c>
      <c r="AA48" s="47">
        <f t="shared" si="38"/>
        <v>0</v>
      </c>
      <c r="AB48" s="39">
        <v>1</v>
      </c>
      <c r="AC48" s="47">
        <f t="shared" si="39"/>
        <v>0</v>
      </c>
      <c r="AD48" s="39">
        <v>1</v>
      </c>
      <c r="AE48" s="47">
        <f t="shared" si="40"/>
        <v>0</v>
      </c>
      <c r="AF48" s="62"/>
      <c r="AG48" s="49">
        <f t="shared" si="31"/>
        <v>0</v>
      </c>
      <c r="AH48" s="50">
        <f t="shared" si="32"/>
        <v>0</v>
      </c>
      <c r="AI48" s="62"/>
      <c r="AJ48" s="49">
        <f t="shared" si="18"/>
        <v>0</v>
      </c>
      <c r="AK48" s="50">
        <f t="shared" si="19"/>
        <v>0</v>
      </c>
      <c r="AL48" s="62"/>
      <c r="AM48" s="49">
        <f t="shared" si="20"/>
        <v>0</v>
      </c>
      <c r="AN48" s="50">
        <f t="shared" si="21"/>
        <v>0</v>
      </c>
      <c r="AO48" s="62"/>
      <c r="AP48" s="49">
        <f t="shared" si="22"/>
        <v>0</v>
      </c>
      <c r="AQ48" s="50">
        <f t="shared" si="23"/>
        <v>0</v>
      </c>
      <c r="AR48" s="62"/>
      <c r="AS48" s="49">
        <f t="shared" si="24"/>
        <v>0</v>
      </c>
      <c r="AT48" s="50">
        <f t="shared" si="25"/>
        <v>0</v>
      </c>
      <c r="AU48" s="62"/>
      <c r="AV48" s="49">
        <f t="shared" si="26"/>
        <v>0</v>
      </c>
      <c r="AW48" s="50">
        <f t="shared" si="27"/>
        <v>0</v>
      </c>
      <c r="AX48" s="62"/>
      <c r="AY48" s="49">
        <f t="shared" si="28"/>
        <v>0</v>
      </c>
      <c r="AZ48" s="50">
        <f t="shared" si="29"/>
        <v>0</v>
      </c>
      <c r="BA48" s="51">
        <f t="shared" si="41"/>
        <v>0</v>
      </c>
    </row>
    <row r="49" spans="1:53" hidden="1">
      <c r="A49" s="32"/>
      <c r="B49" s="61"/>
      <c r="C49" s="33"/>
      <c r="D49" s="34"/>
      <c r="E49" s="35"/>
      <c r="F49" s="36"/>
      <c r="G49" s="128"/>
      <c r="H49" s="72"/>
      <c r="I49" s="74">
        <f>IF(H49=Tablas!$B$5,Tablas!$C$5,VLOOKUP(H49,Tablas!$B$5:$D$40,2,FALSE))</f>
        <v>1</v>
      </c>
      <c r="J49" s="71">
        <f>IF(I49=0,"",VLOOKUP(I49,Tablas!$C$5:$D$40,2,FALSE))</f>
        <v>0</v>
      </c>
      <c r="K49" s="37" t="str">
        <f t="shared" si="33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0.75</v>
      </c>
      <c r="R49" s="40">
        <f t="shared" si="7"/>
        <v>0</v>
      </c>
      <c r="S49" s="39">
        <v>0.75</v>
      </c>
      <c r="T49" s="41">
        <f t="shared" si="8"/>
        <v>0</v>
      </c>
      <c r="U49" s="42">
        <f t="shared" si="34"/>
        <v>0</v>
      </c>
      <c r="V49" s="43">
        <f t="shared" si="35"/>
        <v>0</v>
      </c>
      <c r="W49" s="44">
        <f t="shared" si="36"/>
        <v>0</v>
      </c>
      <c r="X49" s="45">
        <f t="shared" si="37"/>
        <v>0</v>
      </c>
      <c r="Y49" s="46" t="s">
        <v>0</v>
      </c>
      <c r="Z49" s="39">
        <v>1</v>
      </c>
      <c r="AA49" s="47">
        <f t="shared" si="38"/>
        <v>0</v>
      </c>
      <c r="AB49" s="39">
        <v>1</v>
      </c>
      <c r="AC49" s="47">
        <f t="shared" si="39"/>
        <v>0</v>
      </c>
      <c r="AD49" s="39">
        <v>1</v>
      </c>
      <c r="AE49" s="47">
        <f t="shared" si="40"/>
        <v>0</v>
      </c>
      <c r="AF49" s="62"/>
      <c r="AG49" s="49">
        <f t="shared" si="31"/>
        <v>0</v>
      </c>
      <c r="AH49" s="50">
        <f t="shared" si="32"/>
        <v>0</v>
      </c>
      <c r="AI49" s="62"/>
      <c r="AJ49" s="49">
        <f t="shared" si="18"/>
        <v>0</v>
      </c>
      <c r="AK49" s="50">
        <f t="shared" si="19"/>
        <v>0</v>
      </c>
      <c r="AL49" s="62"/>
      <c r="AM49" s="49">
        <f t="shared" si="20"/>
        <v>0</v>
      </c>
      <c r="AN49" s="50">
        <f t="shared" si="21"/>
        <v>0</v>
      </c>
      <c r="AO49" s="62"/>
      <c r="AP49" s="49">
        <f t="shared" si="22"/>
        <v>0</v>
      </c>
      <c r="AQ49" s="50">
        <f t="shared" si="23"/>
        <v>0</v>
      </c>
      <c r="AR49" s="62"/>
      <c r="AS49" s="49">
        <f t="shared" si="24"/>
        <v>0</v>
      </c>
      <c r="AT49" s="50">
        <f t="shared" si="25"/>
        <v>0</v>
      </c>
      <c r="AU49" s="62"/>
      <c r="AV49" s="49">
        <f t="shared" si="26"/>
        <v>0</v>
      </c>
      <c r="AW49" s="50">
        <f t="shared" si="27"/>
        <v>0</v>
      </c>
      <c r="AX49" s="62"/>
      <c r="AY49" s="49">
        <f t="shared" si="28"/>
        <v>0</v>
      </c>
      <c r="AZ49" s="50">
        <f t="shared" si="29"/>
        <v>0</v>
      </c>
      <c r="BA49" s="51">
        <f t="shared" si="41"/>
        <v>0</v>
      </c>
    </row>
    <row r="50" spans="1:53" hidden="1">
      <c r="A50" s="32"/>
      <c r="B50" s="61"/>
      <c r="C50" s="33"/>
      <c r="D50" s="34"/>
      <c r="E50" s="35"/>
      <c r="F50" s="36"/>
      <c r="G50" s="128"/>
      <c r="H50" s="72"/>
      <c r="I50" s="74">
        <f>IF(H50=Tablas!$B$5,Tablas!$C$5,VLOOKUP(H50,Tablas!$B$5:$D$40,2,FALSE))</f>
        <v>1</v>
      </c>
      <c r="J50" s="71">
        <f>IF(I50=0,"",VLOOKUP(I50,Tablas!$C$5:$D$40,2,FALSE))</f>
        <v>0</v>
      </c>
      <c r="K50" s="37" t="str">
        <f t="shared" si="33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0.75</v>
      </c>
      <c r="R50" s="40">
        <f t="shared" si="7"/>
        <v>0</v>
      </c>
      <c r="S50" s="39">
        <v>0.75</v>
      </c>
      <c r="T50" s="41">
        <f t="shared" si="8"/>
        <v>0</v>
      </c>
      <c r="U50" s="42">
        <f t="shared" si="34"/>
        <v>0</v>
      </c>
      <c r="V50" s="43">
        <f t="shared" si="35"/>
        <v>0</v>
      </c>
      <c r="W50" s="44">
        <f t="shared" si="36"/>
        <v>0</v>
      </c>
      <c r="X50" s="45">
        <f t="shared" si="37"/>
        <v>0</v>
      </c>
      <c r="Y50" s="46" t="s">
        <v>0</v>
      </c>
      <c r="Z50" s="39">
        <v>1</v>
      </c>
      <c r="AA50" s="47">
        <f t="shared" si="38"/>
        <v>0</v>
      </c>
      <c r="AB50" s="39">
        <v>1</v>
      </c>
      <c r="AC50" s="47">
        <f t="shared" si="39"/>
        <v>0</v>
      </c>
      <c r="AD50" s="39">
        <v>1</v>
      </c>
      <c r="AE50" s="47">
        <f t="shared" si="40"/>
        <v>0</v>
      </c>
      <c r="AF50" s="62"/>
      <c r="AG50" s="49">
        <f t="shared" si="31"/>
        <v>0</v>
      </c>
      <c r="AH50" s="50">
        <f t="shared" si="32"/>
        <v>0</v>
      </c>
      <c r="AI50" s="62"/>
      <c r="AJ50" s="49">
        <f t="shared" si="18"/>
        <v>0</v>
      </c>
      <c r="AK50" s="50">
        <f t="shared" si="19"/>
        <v>0</v>
      </c>
      <c r="AL50" s="62"/>
      <c r="AM50" s="49">
        <f t="shared" si="20"/>
        <v>0</v>
      </c>
      <c r="AN50" s="50">
        <f t="shared" si="21"/>
        <v>0</v>
      </c>
      <c r="AO50" s="62"/>
      <c r="AP50" s="49">
        <f t="shared" si="22"/>
        <v>0</v>
      </c>
      <c r="AQ50" s="50">
        <f t="shared" si="23"/>
        <v>0</v>
      </c>
      <c r="AR50" s="62"/>
      <c r="AS50" s="49">
        <f t="shared" si="24"/>
        <v>0</v>
      </c>
      <c r="AT50" s="50">
        <f t="shared" si="25"/>
        <v>0</v>
      </c>
      <c r="AU50" s="62"/>
      <c r="AV50" s="49">
        <f t="shared" si="26"/>
        <v>0</v>
      </c>
      <c r="AW50" s="50">
        <f t="shared" si="27"/>
        <v>0</v>
      </c>
      <c r="AX50" s="62"/>
      <c r="AY50" s="49">
        <f t="shared" si="28"/>
        <v>0</v>
      </c>
      <c r="AZ50" s="50">
        <f t="shared" si="29"/>
        <v>0</v>
      </c>
      <c r="BA50" s="51">
        <f t="shared" si="41"/>
        <v>0</v>
      </c>
    </row>
    <row r="51" spans="1:53" hidden="1">
      <c r="A51" s="32"/>
      <c r="B51" s="61"/>
      <c r="C51" s="33"/>
      <c r="D51" s="34"/>
      <c r="E51" s="35"/>
      <c r="F51" s="36"/>
      <c r="G51" s="128"/>
      <c r="H51" s="72"/>
      <c r="I51" s="74">
        <f>IF(H51=Tablas!$B$5,Tablas!$C$5,VLOOKUP(H51,Tablas!$B$5:$D$40,2,FALSE))</f>
        <v>1</v>
      </c>
      <c r="J51" s="71">
        <f>IF(I51=0,"",VLOOKUP(I51,Tablas!$C$5:$D$40,2,FALSE))</f>
        <v>0</v>
      </c>
      <c r="K51" s="37" t="str">
        <f t="shared" si="33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0.75</v>
      </c>
      <c r="R51" s="40">
        <f t="shared" si="7"/>
        <v>0</v>
      </c>
      <c r="S51" s="39">
        <v>0.75</v>
      </c>
      <c r="T51" s="41">
        <f t="shared" si="8"/>
        <v>0</v>
      </c>
      <c r="U51" s="42">
        <f t="shared" si="34"/>
        <v>0</v>
      </c>
      <c r="V51" s="43">
        <f t="shared" si="35"/>
        <v>0</v>
      </c>
      <c r="W51" s="44">
        <f t="shared" si="36"/>
        <v>0</v>
      </c>
      <c r="X51" s="45">
        <f t="shared" si="37"/>
        <v>0</v>
      </c>
      <c r="Y51" s="46" t="s">
        <v>0</v>
      </c>
      <c r="Z51" s="39">
        <v>1</v>
      </c>
      <c r="AA51" s="47">
        <f t="shared" si="38"/>
        <v>0</v>
      </c>
      <c r="AB51" s="39">
        <v>1</v>
      </c>
      <c r="AC51" s="47">
        <f t="shared" si="39"/>
        <v>0</v>
      </c>
      <c r="AD51" s="39">
        <v>1</v>
      </c>
      <c r="AE51" s="47">
        <f t="shared" si="40"/>
        <v>0</v>
      </c>
      <c r="AF51" s="62"/>
      <c r="AG51" s="49">
        <f t="shared" si="31"/>
        <v>0</v>
      </c>
      <c r="AH51" s="50">
        <f t="shared" si="32"/>
        <v>0</v>
      </c>
      <c r="AI51" s="62"/>
      <c r="AJ51" s="49">
        <f t="shared" si="18"/>
        <v>0</v>
      </c>
      <c r="AK51" s="50">
        <f t="shared" si="19"/>
        <v>0</v>
      </c>
      <c r="AL51" s="62"/>
      <c r="AM51" s="49">
        <f t="shared" si="20"/>
        <v>0</v>
      </c>
      <c r="AN51" s="50">
        <f t="shared" si="21"/>
        <v>0</v>
      </c>
      <c r="AO51" s="62"/>
      <c r="AP51" s="49">
        <f t="shared" si="22"/>
        <v>0</v>
      </c>
      <c r="AQ51" s="50">
        <f t="shared" si="23"/>
        <v>0</v>
      </c>
      <c r="AR51" s="62"/>
      <c r="AS51" s="49">
        <f t="shared" si="24"/>
        <v>0</v>
      </c>
      <c r="AT51" s="50">
        <f t="shared" si="25"/>
        <v>0</v>
      </c>
      <c r="AU51" s="62"/>
      <c r="AV51" s="49">
        <f t="shared" si="26"/>
        <v>0</v>
      </c>
      <c r="AW51" s="50">
        <f t="shared" si="27"/>
        <v>0</v>
      </c>
      <c r="AX51" s="62"/>
      <c r="AY51" s="49">
        <f t="shared" si="28"/>
        <v>0</v>
      </c>
      <c r="AZ51" s="50">
        <f t="shared" si="29"/>
        <v>0</v>
      </c>
      <c r="BA51" s="51">
        <f t="shared" si="41"/>
        <v>0</v>
      </c>
    </row>
    <row r="52" spans="1:53" hidden="1">
      <c r="A52" s="32"/>
      <c r="B52" s="61"/>
      <c r="C52" s="33"/>
      <c r="D52" s="34"/>
      <c r="E52" s="35"/>
      <c r="F52" s="36"/>
      <c r="G52" s="128"/>
      <c r="H52" s="72"/>
      <c r="I52" s="74">
        <f>IF(H52=Tablas!$B$5,Tablas!$C$5,VLOOKUP(H52,Tablas!$B$5:$D$40,2,FALSE))</f>
        <v>1</v>
      </c>
      <c r="J52" s="71">
        <f>IF(I52=0,"",VLOOKUP(I52,Tablas!$C$5:$D$40,2,FALSE))</f>
        <v>0</v>
      </c>
      <c r="K52" s="37" t="str">
        <f t="shared" si="33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0.75</v>
      </c>
      <c r="R52" s="40">
        <f t="shared" si="7"/>
        <v>0</v>
      </c>
      <c r="S52" s="39">
        <v>0.75</v>
      </c>
      <c r="T52" s="41">
        <f t="shared" si="8"/>
        <v>0</v>
      </c>
      <c r="U52" s="42">
        <f t="shared" si="34"/>
        <v>0</v>
      </c>
      <c r="V52" s="43">
        <f t="shared" si="35"/>
        <v>0</v>
      </c>
      <c r="W52" s="44">
        <f t="shared" si="36"/>
        <v>0</v>
      </c>
      <c r="X52" s="45">
        <f t="shared" si="37"/>
        <v>0</v>
      </c>
      <c r="Y52" s="46" t="s">
        <v>0</v>
      </c>
      <c r="Z52" s="39">
        <v>1</v>
      </c>
      <c r="AA52" s="47">
        <f t="shared" si="38"/>
        <v>0</v>
      </c>
      <c r="AB52" s="39">
        <v>1</v>
      </c>
      <c r="AC52" s="47">
        <f t="shared" si="39"/>
        <v>0</v>
      </c>
      <c r="AD52" s="39">
        <v>1</v>
      </c>
      <c r="AE52" s="47">
        <f t="shared" si="40"/>
        <v>0</v>
      </c>
      <c r="AF52" s="62"/>
      <c r="AG52" s="49">
        <f t="shared" si="31"/>
        <v>0</v>
      </c>
      <c r="AH52" s="50">
        <f t="shared" si="32"/>
        <v>0</v>
      </c>
      <c r="AI52" s="62"/>
      <c r="AJ52" s="49">
        <f t="shared" si="18"/>
        <v>0</v>
      </c>
      <c r="AK52" s="50">
        <f t="shared" si="19"/>
        <v>0</v>
      </c>
      <c r="AL52" s="62"/>
      <c r="AM52" s="49">
        <f t="shared" si="20"/>
        <v>0</v>
      </c>
      <c r="AN52" s="50">
        <f t="shared" si="21"/>
        <v>0</v>
      </c>
      <c r="AO52" s="62"/>
      <c r="AP52" s="49">
        <f t="shared" si="22"/>
        <v>0</v>
      </c>
      <c r="AQ52" s="50">
        <f t="shared" si="23"/>
        <v>0</v>
      </c>
      <c r="AR52" s="62"/>
      <c r="AS52" s="49">
        <f t="shared" si="24"/>
        <v>0</v>
      </c>
      <c r="AT52" s="50">
        <f t="shared" si="25"/>
        <v>0</v>
      </c>
      <c r="AU52" s="62"/>
      <c r="AV52" s="49">
        <f t="shared" si="26"/>
        <v>0</v>
      </c>
      <c r="AW52" s="50">
        <f t="shared" si="27"/>
        <v>0</v>
      </c>
      <c r="AX52" s="62"/>
      <c r="AY52" s="49">
        <f t="shared" si="28"/>
        <v>0</v>
      </c>
      <c r="AZ52" s="50">
        <f t="shared" si="29"/>
        <v>0</v>
      </c>
      <c r="BA52" s="51">
        <f t="shared" si="41"/>
        <v>0</v>
      </c>
    </row>
    <row r="53" spans="1:53" hidden="1">
      <c r="A53" s="32"/>
      <c r="B53" s="61"/>
      <c r="C53" s="33"/>
      <c r="D53" s="34"/>
      <c r="E53" s="35"/>
      <c r="F53" s="36"/>
      <c r="G53" s="128"/>
      <c r="H53" s="72"/>
      <c r="I53" s="74">
        <f>IF(H53=Tablas!$B$5,Tablas!$C$5,VLOOKUP(H53,Tablas!$B$5:$D$40,2,FALSE))</f>
        <v>1</v>
      </c>
      <c r="J53" s="71">
        <f>IF(I53=0,"",VLOOKUP(I53,Tablas!$C$5:$D$40,2,FALSE))</f>
        <v>0</v>
      </c>
      <c r="K53" s="37" t="str">
        <f t="shared" si="33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0.75</v>
      </c>
      <c r="R53" s="40">
        <f t="shared" si="7"/>
        <v>0</v>
      </c>
      <c r="S53" s="39">
        <v>0.75</v>
      </c>
      <c r="T53" s="41">
        <f t="shared" si="8"/>
        <v>0</v>
      </c>
      <c r="U53" s="42">
        <f t="shared" si="34"/>
        <v>0</v>
      </c>
      <c r="V53" s="43">
        <f t="shared" si="35"/>
        <v>0</v>
      </c>
      <c r="W53" s="44">
        <f t="shared" si="36"/>
        <v>0</v>
      </c>
      <c r="X53" s="45">
        <f t="shared" si="37"/>
        <v>0</v>
      </c>
      <c r="Y53" s="46" t="s">
        <v>0</v>
      </c>
      <c r="Z53" s="39">
        <v>1</v>
      </c>
      <c r="AA53" s="47">
        <f t="shared" si="38"/>
        <v>0</v>
      </c>
      <c r="AB53" s="39">
        <v>1</v>
      </c>
      <c r="AC53" s="47">
        <f t="shared" si="39"/>
        <v>0</v>
      </c>
      <c r="AD53" s="39">
        <v>1</v>
      </c>
      <c r="AE53" s="47">
        <f t="shared" si="40"/>
        <v>0</v>
      </c>
      <c r="AF53" s="62"/>
      <c r="AG53" s="49">
        <f t="shared" si="31"/>
        <v>0</v>
      </c>
      <c r="AH53" s="50">
        <f t="shared" si="32"/>
        <v>0</v>
      </c>
      <c r="AI53" s="62"/>
      <c r="AJ53" s="49">
        <f t="shared" si="18"/>
        <v>0</v>
      </c>
      <c r="AK53" s="50">
        <f t="shared" si="19"/>
        <v>0</v>
      </c>
      <c r="AL53" s="62"/>
      <c r="AM53" s="49">
        <f t="shared" si="20"/>
        <v>0</v>
      </c>
      <c r="AN53" s="50">
        <f t="shared" si="21"/>
        <v>0</v>
      </c>
      <c r="AO53" s="62"/>
      <c r="AP53" s="49">
        <f t="shared" si="22"/>
        <v>0</v>
      </c>
      <c r="AQ53" s="50">
        <f t="shared" si="23"/>
        <v>0</v>
      </c>
      <c r="AR53" s="62"/>
      <c r="AS53" s="49">
        <f t="shared" si="24"/>
        <v>0</v>
      </c>
      <c r="AT53" s="50">
        <f t="shared" si="25"/>
        <v>0</v>
      </c>
      <c r="AU53" s="62"/>
      <c r="AV53" s="49">
        <f t="shared" si="26"/>
        <v>0</v>
      </c>
      <c r="AW53" s="50">
        <f t="shared" si="27"/>
        <v>0</v>
      </c>
      <c r="AX53" s="62"/>
      <c r="AY53" s="49">
        <f t="shared" si="28"/>
        <v>0</v>
      </c>
      <c r="AZ53" s="50">
        <f t="shared" si="29"/>
        <v>0</v>
      </c>
      <c r="BA53" s="51">
        <f t="shared" si="41"/>
        <v>0</v>
      </c>
    </row>
    <row r="54" spans="1:53" hidden="1">
      <c r="A54" s="32"/>
      <c r="B54" s="61"/>
      <c r="C54" s="33"/>
      <c r="D54" s="34"/>
      <c r="E54" s="35"/>
      <c r="F54" s="36"/>
      <c r="G54" s="128"/>
      <c r="H54" s="72"/>
      <c r="I54" s="74">
        <f>IF(H54=Tablas!$B$5,Tablas!$C$5,VLOOKUP(H54,Tablas!$B$5:$D$40,2,FALSE))</f>
        <v>1</v>
      </c>
      <c r="J54" s="71">
        <f>IF(I54=0,"",VLOOKUP(I54,Tablas!$C$5:$D$40,2,FALSE))</f>
        <v>0</v>
      </c>
      <c r="K54" s="37" t="str">
        <f t="shared" si="33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0.75</v>
      </c>
      <c r="R54" s="40">
        <f t="shared" si="7"/>
        <v>0</v>
      </c>
      <c r="S54" s="39">
        <v>0.75</v>
      </c>
      <c r="T54" s="41">
        <f t="shared" si="8"/>
        <v>0</v>
      </c>
      <c r="U54" s="42">
        <f t="shared" si="34"/>
        <v>0</v>
      </c>
      <c r="V54" s="43">
        <f t="shared" si="35"/>
        <v>0</v>
      </c>
      <c r="W54" s="44">
        <f t="shared" si="36"/>
        <v>0</v>
      </c>
      <c r="X54" s="45">
        <f t="shared" si="37"/>
        <v>0</v>
      </c>
      <c r="Y54" s="46" t="s">
        <v>0</v>
      </c>
      <c r="Z54" s="39">
        <v>1</v>
      </c>
      <c r="AA54" s="47">
        <f t="shared" si="38"/>
        <v>0</v>
      </c>
      <c r="AB54" s="39">
        <v>1</v>
      </c>
      <c r="AC54" s="47">
        <f t="shared" si="39"/>
        <v>0</v>
      </c>
      <c r="AD54" s="39">
        <v>1</v>
      </c>
      <c r="AE54" s="47">
        <f t="shared" si="40"/>
        <v>0</v>
      </c>
      <c r="AF54" s="62"/>
      <c r="AG54" s="49">
        <f t="shared" si="31"/>
        <v>0</v>
      </c>
      <c r="AH54" s="50">
        <f t="shared" si="32"/>
        <v>0</v>
      </c>
      <c r="AI54" s="62"/>
      <c r="AJ54" s="49">
        <f t="shared" si="18"/>
        <v>0</v>
      </c>
      <c r="AK54" s="50">
        <f t="shared" si="19"/>
        <v>0</v>
      </c>
      <c r="AL54" s="62"/>
      <c r="AM54" s="49">
        <f t="shared" si="20"/>
        <v>0</v>
      </c>
      <c r="AN54" s="50">
        <f t="shared" si="21"/>
        <v>0</v>
      </c>
      <c r="AO54" s="62"/>
      <c r="AP54" s="49">
        <f t="shared" si="22"/>
        <v>0</v>
      </c>
      <c r="AQ54" s="50">
        <f t="shared" si="23"/>
        <v>0</v>
      </c>
      <c r="AR54" s="62"/>
      <c r="AS54" s="49">
        <f t="shared" si="24"/>
        <v>0</v>
      </c>
      <c r="AT54" s="50">
        <f t="shared" si="25"/>
        <v>0</v>
      </c>
      <c r="AU54" s="62"/>
      <c r="AV54" s="49">
        <f t="shared" si="26"/>
        <v>0</v>
      </c>
      <c r="AW54" s="50">
        <f t="shared" si="27"/>
        <v>0</v>
      </c>
      <c r="AX54" s="62"/>
      <c r="AY54" s="49">
        <f t="shared" si="28"/>
        <v>0</v>
      </c>
      <c r="AZ54" s="50">
        <f t="shared" si="29"/>
        <v>0</v>
      </c>
      <c r="BA54" s="51">
        <f t="shared" si="41"/>
        <v>0</v>
      </c>
    </row>
    <row r="55" spans="1:53" hidden="1">
      <c r="A55" s="32"/>
      <c r="B55" s="61"/>
      <c r="C55" s="33"/>
      <c r="D55" s="34"/>
      <c r="E55" s="35"/>
      <c r="F55" s="36"/>
      <c r="G55" s="128"/>
      <c r="H55" s="72"/>
      <c r="I55" s="74">
        <f>IF(H55=Tablas!$B$5,Tablas!$C$5,VLOOKUP(H55,Tablas!$B$5:$D$40,2,FALSE))</f>
        <v>1</v>
      </c>
      <c r="J55" s="71">
        <f>IF(I55=0,"",VLOOKUP(I55,Tablas!$C$5:$D$40,2,FALSE))</f>
        <v>0</v>
      </c>
      <c r="K55" s="37" t="str">
        <f t="shared" si="33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0.75</v>
      </c>
      <c r="R55" s="40">
        <f t="shared" si="7"/>
        <v>0</v>
      </c>
      <c r="S55" s="39">
        <v>0.75</v>
      </c>
      <c r="T55" s="41">
        <f t="shared" si="8"/>
        <v>0</v>
      </c>
      <c r="U55" s="42">
        <f t="shared" si="34"/>
        <v>0</v>
      </c>
      <c r="V55" s="43">
        <f t="shared" si="35"/>
        <v>0</v>
      </c>
      <c r="W55" s="44">
        <f t="shared" si="36"/>
        <v>0</v>
      </c>
      <c r="X55" s="45">
        <f t="shared" si="37"/>
        <v>0</v>
      </c>
      <c r="Y55" s="46" t="s">
        <v>0</v>
      </c>
      <c r="Z55" s="39">
        <v>1</v>
      </c>
      <c r="AA55" s="47">
        <f t="shared" si="38"/>
        <v>0</v>
      </c>
      <c r="AB55" s="39">
        <v>1</v>
      </c>
      <c r="AC55" s="47">
        <f t="shared" si="39"/>
        <v>0</v>
      </c>
      <c r="AD55" s="39">
        <v>1</v>
      </c>
      <c r="AE55" s="47">
        <f t="shared" si="40"/>
        <v>0</v>
      </c>
      <c r="AF55" s="62"/>
      <c r="AG55" s="49">
        <f t="shared" si="31"/>
        <v>0</v>
      </c>
      <c r="AH55" s="50">
        <f t="shared" si="32"/>
        <v>0</v>
      </c>
      <c r="AI55" s="62"/>
      <c r="AJ55" s="49">
        <f t="shared" si="18"/>
        <v>0</v>
      </c>
      <c r="AK55" s="50">
        <f t="shared" si="19"/>
        <v>0</v>
      </c>
      <c r="AL55" s="62"/>
      <c r="AM55" s="49">
        <f t="shared" si="20"/>
        <v>0</v>
      </c>
      <c r="AN55" s="50">
        <f t="shared" si="21"/>
        <v>0</v>
      </c>
      <c r="AO55" s="62"/>
      <c r="AP55" s="49">
        <f t="shared" si="22"/>
        <v>0</v>
      </c>
      <c r="AQ55" s="50">
        <f t="shared" si="23"/>
        <v>0</v>
      </c>
      <c r="AR55" s="62"/>
      <c r="AS55" s="49">
        <f t="shared" si="24"/>
        <v>0</v>
      </c>
      <c r="AT55" s="50">
        <f t="shared" si="25"/>
        <v>0</v>
      </c>
      <c r="AU55" s="62"/>
      <c r="AV55" s="49">
        <f t="shared" si="26"/>
        <v>0</v>
      </c>
      <c r="AW55" s="50">
        <f t="shared" si="27"/>
        <v>0</v>
      </c>
      <c r="AX55" s="62"/>
      <c r="AY55" s="49">
        <f t="shared" si="28"/>
        <v>0</v>
      </c>
      <c r="AZ55" s="50">
        <f t="shared" si="29"/>
        <v>0</v>
      </c>
      <c r="BA55" s="51">
        <f t="shared" si="41"/>
        <v>0</v>
      </c>
    </row>
    <row r="56" spans="1:53" hidden="1">
      <c r="A56" s="32"/>
      <c r="B56" s="61"/>
      <c r="C56" s="33"/>
      <c r="D56" s="34"/>
      <c r="E56" s="35"/>
      <c r="F56" s="36"/>
      <c r="G56" s="128"/>
      <c r="H56" s="72"/>
      <c r="I56" s="74">
        <f>IF(H56=Tablas!$B$5,Tablas!$C$5,VLOOKUP(H56,Tablas!$B$5:$D$40,2,FALSE))</f>
        <v>1</v>
      </c>
      <c r="J56" s="71">
        <f>IF(I56=0,"",VLOOKUP(I56,Tablas!$C$5:$D$40,2,FALSE))</f>
        <v>0</v>
      </c>
      <c r="K56" s="37" t="str">
        <f t="shared" si="33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0.75</v>
      </c>
      <c r="R56" s="40">
        <f t="shared" si="7"/>
        <v>0</v>
      </c>
      <c r="S56" s="39">
        <v>0.75</v>
      </c>
      <c r="T56" s="41">
        <f t="shared" si="8"/>
        <v>0</v>
      </c>
      <c r="U56" s="42">
        <f t="shared" si="34"/>
        <v>0</v>
      </c>
      <c r="V56" s="43">
        <f t="shared" si="35"/>
        <v>0</v>
      </c>
      <c r="W56" s="44">
        <f t="shared" si="36"/>
        <v>0</v>
      </c>
      <c r="X56" s="45">
        <f t="shared" si="37"/>
        <v>0</v>
      </c>
      <c r="Y56" s="46" t="s">
        <v>0</v>
      </c>
      <c r="Z56" s="39">
        <v>1</v>
      </c>
      <c r="AA56" s="47">
        <f t="shared" si="38"/>
        <v>0</v>
      </c>
      <c r="AB56" s="39">
        <v>1</v>
      </c>
      <c r="AC56" s="47">
        <f t="shared" si="39"/>
        <v>0</v>
      </c>
      <c r="AD56" s="39">
        <v>1</v>
      </c>
      <c r="AE56" s="47">
        <f t="shared" si="40"/>
        <v>0</v>
      </c>
      <c r="AF56" s="62"/>
      <c r="AG56" s="49">
        <f t="shared" si="31"/>
        <v>0</v>
      </c>
      <c r="AH56" s="50">
        <f t="shared" si="32"/>
        <v>0</v>
      </c>
      <c r="AI56" s="62"/>
      <c r="AJ56" s="49">
        <f t="shared" si="18"/>
        <v>0</v>
      </c>
      <c r="AK56" s="50">
        <f t="shared" si="19"/>
        <v>0</v>
      </c>
      <c r="AL56" s="62"/>
      <c r="AM56" s="49">
        <f t="shared" si="20"/>
        <v>0</v>
      </c>
      <c r="AN56" s="50">
        <f t="shared" si="21"/>
        <v>0</v>
      </c>
      <c r="AO56" s="62"/>
      <c r="AP56" s="49">
        <f t="shared" si="22"/>
        <v>0</v>
      </c>
      <c r="AQ56" s="50">
        <f t="shared" si="23"/>
        <v>0</v>
      </c>
      <c r="AR56" s="62"/>
      <c r="AS56" s="49">
        <f t="shared" si="24"/>
        <v>0</v>
      </c>
      <c r="AT56" s="50">
        <f t="shared" si="25"/>
        <v>0</v>
      </c>
      <c r="AU56" s="62"/>
      <c r="AV56" s="49">
        <f t="shared" si="26"/>
        <v>0</v>
      </c>
      <c r="AW56" s="50">
        <f t="shared" si="27"/>
        <v>0</v>
      </c>
      <c r="AX56" s="62"/>
      <c r="AY56" s="49">
        <f t="shared" si="28"/>
        <v>0</v>
      </c>
      <c r="AZ56" s="50">
        <f t="shared" si="29"/>
        <v>0</v>
      </c>
      <c r="BA56" s="51">
        <f t="shared" si="41"/>
        <v>0</v>
      </c>
    </row>
    <row r="57" spans="1:53" hidden="1">
      <c r="A57" s="32"/>
      <c r="B57" s="61"/>
      <c r="C57" s="33"/>
      <c r="D57" s="34"/>
      <c r="E57" s="35"/>
      <c r="F57" s="36"/>
      <c r="G57" s="128"/>
      <c r="H57" s="72"/>
      <c r="I57" s="74">
        <f>IF(H57=Tablas!$B$5,Tablas!$C$5,VLOOKUP(H57,Tablas!$B$5:$D$40,2,FALSE))</f>
        <v>1</v>
      </c>
      <c r="J57" s="71">
        <f>IF(I57=0,"",VLOOKUP(I57,Tablas!$C$5:$D$40,2,FALSE))</f>
        <v>0</v>
      </c>
      <c r="K57" s="37" t="str">
        <f t="shared" si="33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0.75</v>
      </c>
      <c r="R57" s="40">
        <f t="shared" si="7"/>
        <v>0</v>
      </c>
      <c r="S57" s="39">
        <v>0.75</v>
      </c>
      <c r="T57" s="41">
        <f t="shared" si="8"/>
        <v>0</v>
      </c>
      <c r="U57" s="42">
        <f t="shared" si="34"/>
        <v>0</v>
      </c>
      <c r="V57" s="43">
        <f t="shared" si="35"/>
        <v>0</v>
      </c>
      <c r="W57" s="44">
        <f t="shared" si="36"/>
        <v>0</v>
      </c>
      <c r="X57" s="45">
        <f t="shared" si="37"/>
        <v>0</v>
      </c>
      <c r="Y57" s="46" t="s">
        <v>0</v>
      </c>
      <c r="Z57" s="39">
        <v>1</v>
      </c>
      <c r="AA57" s="47">
        <f t="shared" si="38"/>
        <v>0</v>
      </c>
      <c r="AB57" s="39">
        <v>1</v>
      </c>
      <c r="AC57" s="47">
        <f t="shared" si="39"/>
        <v>0</v>
      </c>
      <c r="AD57" s="39">
        <v>1</v>
      </c>
      <c r="AE57" s="47">
        <f t="shared" si="40"/>
        <v>0</v>
      </c>
      <c r="AF57" s="62"/>
      <c r="AG57" s="49">
        <f t="shared" si="31"/>
        <v>0</v>
      </c>
      <c r="AH57" s="50">
        <f t="shared" si="32"/>
        <v>0</v>
      </c>
      <c r="AI57" s="62"/>
      <c r="AJ57" s="49">
        <f t="shared" si="18"/>
        <v>0</v>
      </c>
      <c r="AK57" s="50">
        <f t="shared" si="19"/>
        <v>0</v>
      </c>
      <c r="AL57" s="62"/>
      <c r="AM57" s="49">
        <f t="shared" si="20"/>
        <v>0</v>
      </c>
      <c r="AN57" s="50">
        <f t="shared" si="21"/>
        <v>0</v>
      </c>
      <c r="AO57" s="62"/>
      <c r="AP57" s="49">
        <f t="shared" si="22"/>
        <v>0</v>
      </c>
      <c r="AQ57" s="50">
        <f t="shared" si="23"/>
        <v>0</v>
      </c>
      <c r="AR57" s="62"/>
      <c r="AS57" s="49">
        <f t="shared" si="24"/>
        <v>0</v>
      </c>
      <c r="AT57" s="50">
        <f t="shared" si="25"/>
        <v>0</v>
      </c>
      <c r="AU57" s="62"/>
      <c r="AV57" s="49">
        <f t="shared" si="26"/>
        <v>0</v>
      </c>
      <c r="AW57" s="50">
        <f t="shared" si="27"/>
        <v>0</v>
      </c>
      <c r="AX57" s="62"/>
      <c r="AY57" s="49">
        <f t="shared" si="28"/>
        <v>0</v>
      </c>
      <c r="AZ57" s="50">
        <f t="shared" si="29"/>
        <v>0</v>
      </c>
      <c r="BA57" s="51">
        <f t="shared" si="41"/>
        <v>0</v>
      </c>
    </row>
    <row r="58" spans="1:53" hidden="1">
      <c r="A58" s="32"/>
      <c r="B58" s="61"/>
      <c r="C58" s="33"/>
      <c r="D58" s="34"/>
      <c r="E58" s="35"/>
      <c r="F58" s="36"/>
      <c r="G58" s="128"/>
      <c r="H58" s="72"/>
      <c r="I58" s="74">
        <f>IF(H58=Tablas!$B$5,Tablas!$C$5,VLOOKUP(H58,Tablas!$B$5:$D$40,2,FALSE))</f>
        <v>1</v>
      </c>
      <c r="J58" s="71">
        <f>IF(I58=0,"",VLOOKUP(I58,Tablas!$C$5:$D$40,2,FALSE))</f>
        <v>0</v>
      </c>
      <c r="K58" s="37" t="str">
        <f t="shared" si="33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0.75</v>
      </c>
      <c r="R58" s="40">
        <f t="shared" si="7"/>
        <v>0</v>
      </c>
      <c r="S58" s="39">
        <v>0.75</v>
      </c>
      <c r="T58" s="41">
        <f t="shared" si="8"/>
        <v>0</v>
      </c>
      <c r="U58" s="42">
        <f t="shared" si="34"/>
        <v>0</v>
      </c>
      <c r="V58" s="43">
        <f t="shared" si="35"/>
        <v>0</v>
      </c>
      <c r="W58" s="44">
        <f t="shared" si="36"/>
        <v>0</v>
      </c>
      <c r="X58" s="45">
        <f t="shared" si="37"/>
        <v>0</v>
      </c>
      <c r="Y58" s="46" t="s">
        <v>0</v>
      </c>
      <c r="Z58" s="39">
        <v>1</v>
      </c>
      <c r="AA58" s="47">
        <f t="shared" si="38"/>
        <v>0</v>
      </c>
      <c r="AB58" s="39">
        <v>1</v>
      </c>
      <c r="AC58" s="47">
        <f t="shared" si="39"/>
        <v>0</v>
      </c>
      <c r="AD58" s="39">
        <v>1</v>
      </c>
      <c r="AE58" s="47">
        <f t="shared" si="40"/>
        <v>0</v>
      </c>
      <c r="AF58" s="62"/>
      <c r="AG58" s="49">
        <f t="shared" si="31"/>
        <v>0</v>
      </c>
      <c r="AH58" s="50">
        <f t="shared" si="32"/>
        <v>0</v>
      </c>
      <c r="AI58" s="62"/>
      <c r="AJ58" s="49">
        <f t="shared" si="18"/>
        <v>0</v>
      </c>
      <c r="AK58" s="50">
        <f t="shared" si="19"/>
        <v>0</v>
      </c>
      <c r="AL58" s="62"/>
      <c r="AM58" s="49">
        <f t="shared" si="20"/>
        <v>0</v>
      </c>
      <c r="AN58" s="50">
        <f t="shared" si="21"/>
        <v>0</v>
      </c>
      <c r="AO58" s="62"/>
      <c r="AP58" s="49">
        <f t="shared" si="22"/>
        <v>0</v>
      </c>
      <c r="AQ58" s="50">
        <f t="shared" si="23"/>
        <v>0</v>
      </c>
      <c r="AR58" s="62"/>
      <c r="AS58" s="49">
        <f t="shared" si="24"/>
        <v>0</v>
      </c>
      <c r="AT58" s="50">
        <f t="shared" si="25"/>
        <v>0</v>
      </c>
      <c r="AU58" s="62"/>
      <c r="AV58" s="49">
        <f t="shared" si="26"/>
        <v>0</v>
      </c>
      <c r="AW58" s="50">
        <f t="shared" si="27"/>
        <v>0</v>
      </c>
      <c r="AX58" s="62"/>
      <c r="AY58" s="49">
        <f t="shared" si="28"/>
        <v>0</v>
      </c>
      <c r="AZ58" s="50">
        <f t="shared" si="29"/>
        <v>0</v>
      </c>
      <c r="BA58" s="51">
        <f t="shared" si="41"/>
        <v>0</v>
      </c>
    </row>
    <row r="59" spans="1:53" hidden="1">
      <c r="A59" s="32"/>
      <c r="B59" s="61"/>
      <c r="C59" s="33"/>
      <c r="D59" s="34"/>
      <c r="E59" s="35"/>
      <c r="F59" s="36"/>
      <c r="G59" s="128"/>
      <c r="H59" s="72"/>
      <c r="I59" s="74">
        <f>IF(H59=Tablas!$B$5,Tablas!$C$5,VLOOKUP(H59,Tablas!$B$5:$D$40,2,FALSE))</f>
        <v>1</v>
      </c>
      <c r="J59" s="71">
        <f>IF(I59=0,"",VLOOKUP(I59,Tablas!$C$5:$D$40,2,FALSE))</f>
        <v>0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0.75</v>
      </c>
      <c r="R59" s="40">
        <f t="shared" si="7"/>
        <v>0</v>
      </c>
      <c r="S59" s="39">
        <v>0.75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44">
        <f t="shared" si="11"/>
        <v>0</v>
      </c>
      <c r="X59" s="45">
        <f t="shared" si="12"/>
        <v>0</v>
      </c>
      <c r="Y59" s="46" t="s">
        <v>0</v>
      </c>
      <c r="Z59" s="39">
        <v>1</v>
      </c>
      <c r="AA59" s="47">
        <f t="shared" si="13"/>
        <v>0</v>
      </c>
      <c r="AB59" s="39">
        <v>1</v>
      </c>
      <c r="AC59" s="47">
        <f t="shared" si="14"/>
        <v>0</v>
      </c>
      <c r="AD59" s="39">
        <v>1</v>
      </c>
      <c r="AE59" s="47">
        <f t="shared" si="15"/>
        <v>0</v>
      </c>
      <c r="AF59" s="62"/>
      <c r="AG59" s="49">
        <f t="shared" si="31"/>
        <v>0</v>
      </c>
      <c r="AH59" s="50">
        <f t="shared" si="32"/>
        <v>0</v>
      </c>
      <c r="AI59" s="62"/>
      <c r="AJ59" s="49">
        <f t="shared" si="18"/>
        <v>0</v>
      </c>
      <c r="AK59" s="50">
        <f t="shared" si="19"/>
        <v>0</v>
      </c>
      <c r="AL59" s="62"/>
      <c r="AM59" s="49">
        <f t="shared" si="20"/>
        <v>0</v>
      </c>
      <c r="AN59" s="50">
        <f t="shared" si="21"/>
        <v>0</v>
      </c>
      <c r="AO59" s="62"/>
      <c r="AP59" s="49">
        <f t="shared" si="22"/>
        <v>0</v>
      </c>
      <c r="AQ59" s="50">
        <f t="shared" si="23"/>
        <v>0</v>
      </c>
      <c r="AR59" s="62"/>
      <c r="AS59" s="49">
        <f t="shared" si="24"/>
        <v>0</v>
      </c>
      <c r="AT59" s="50">
        <f t="shared" si="25"/>
        <v>0</v>
      </c>
      <c r="AU59" s="62"/>
      <c r="AV59" s="49">
        <f t="shared" si="26"/>
        <v>0</v>
      </c>
      <c r="AW59" s="50">
        <f t="shared" si="27"/>
        <v>0</v>
      </c>
      <c r="AX59" s="62"/>
      <c r="AY59" s="49">
        <f t="shared" si="28"/>
        <v>0</v>
      </c>
      <c r="AZ59" s="50">
        <f t="shared" si="29"/>
        <v>0</v>
      </c>
      <c r="BA59" s="51">
        <f t="shared" si="30"/>
        <v>0</v>
      </c>
    </row>
    <row r="60" spans="1:53" hidden="1">
      <c r="A60" s="32"/>
      <c r="B60" s="61"/>
      <c r="C60" s="33"/>
      <c r="D60" s="34"/>
      <c r="E60" s="35"/>
      <c r="F60" s="36"/>
      <c r="G60" s="128"/>
      <c r="H60" s="72"/>
      <c r="I60" s="74">
        <f>IF(H60=Tablas!$B$5,Tablas!$C$5,VLOOKUP(H60,Tablas!$B$5:$D$40,2,FALSE))</f>
        <v>1</v>
      </c>
      <c r="J60" s="71">
        <f>IF(I60=0,"",VLOOKUP(I60,Tablas!$C$5:$D$40,2,FALSE))</f>
        <v>0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0.75</v>
      </c>
      <c r="R60" s="40">
        <f t="shared" si="7"/>
        <v>0</v>
      </c>
      <c r="S60" s="39">
        <v>0.75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44">
        <f t="shared" si="11"/>
        <v>0</v>
      </c>
      <c r="X60" s="45">
        <f t="shared" si="12"/>
        <v>0</v>
      </c>
      <c r="Y60" s="46" t="s">
        <v>0</v>
      </c>
      <c r="Z60" s="39">
        <v>1</v>
      </c>
      <c r="AA60" s="47">
        <f t="shared" si="13"/>
        <v>0</v>
      </c>
      <c r="AB60" s="39">
        <v>1</v>
      </c>
      <c r="AC60" s="47">
        <f t="shared" si="14"/>
        <v>0</v>
      </c>
      <c r="AD60" s="39">
        <v>1</v>
      </c>
      <c r="AE60" s="47">
        <f t="shared" si="15"/>
        <v>0</v>
      </c>
      <c r="AF60" s="62"/>
      <c r="AG60" s="49">
        <f t="shared" si="31"/>
        <v>0</v>
      </c>
      <c r="AH60" s="50">
        <f t="shared" si="32"/>
        <v>0</v>
      </c>
      <c r="AI60" s="62"/>
      <c r="AJ60" s="49">
        <f t="shared" si="18"/>
        <v>0</v>
      </c>
      <c r="AK60" s="50">
        <f t="shared" si="19"/>
        <v>0</v>
      </c>
      <c r="AL60" s="62"/>
      <c r="AM60" s="49">
        <f t="shared" si="20"/>
        <v>0</v>
      </c>
      <c r="AN60" s="50">
        <f t="shared" si="21"/>
        <v>0</v>
      </c>
      <c r="AO60" s="62"/>
      <c r="AP60" s="49">
        <f t="shared" si="22"/>
        <v>0</v>
      </c>
      <c r="AQ60" s="50">
        <f t="shared" si="23"/>
        <v>0</v>
      </c>
      <c r="AR60" s="62"/>
      <c r="AS60" s="49">
        <f t="shared" si="24"/>
        <v>0</v>
      </c>
      <c r="AT60" s="50">
        <f t="shared" si="25"/>
        <v>0</v>
      </c>
      <c r="AU60" s="62"/>
      <c r="AV60" s="49">
        <f t="shared" si="26"/>
        <v>0</v>
      </c>
      <c r="AW60" s="50">
        <f t="shared" si="27"/>
        <v>0</v>
      </c>
      <c r="AX60" s="62"/>
      <c r="AY60" s="49">
        <f t="shared" si="28"/>
        <v>0</v>
      </c>
      <c r="AZ60" s="50">
        <f t="shared" si="29"/>
        <v>0</v>
      </c>
      <c r="BA60" s="51">
        <f t="shared" si="30"/>
        <v>0</v>
      </c>
    </row>
    <row r="61" spans="1:53" hidden="1">
      <c r="A61" s="32"/>
      <c r="B61" s="61"/>
      <c r="C61" s="33"/>
      <c r="D61" s="34"/>
      <c r="E61" s="35"/>
      <c r="F61" s="36"/>
      <c r="G61" s="128"/>
      <c r="H61" s="72"/>
      <c r="I61" s="74">
        <f>IF(H61=Tablas!$B$5,Tablas!$C$5,VLOOKUP(H61,Tablas!$B$5:$D$40,2,FALSE))</f>
        <v>1</v>
      </c>
      <c r="J61" s="71">
        <f>IF(I61=0,"",VLOOKUP(I61,Tablas!$C$5:$D$40,2,FALSE))</f>
        <v>0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0.75</v>
      </c>
      <c r="R61" s="40">
        <f t="shared" si="7"/>
        <v>0</v>
      </c>
      <c r="S61" s="39">
        <v>0.75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44">
        <f t="shared" si="11"/>
        <v>0</v>
      </c>
      <c r="X61" s="45">
        <f t="shared" si="12"/>
        <v>0</v>
      </c>
      <c r="Y61" s="46" t="s">
        <v>0</v>
      </c>
      <c r="Z61" s="39">
        <v>1</v>
      </c>
      <c r="AA61" s="47">
        <f t="shared" si="13"/>
        <v>0</v>
      </c>
      <c r="AB61" s="39">
        <v>1</v>
      </c>
      <c r="AC61" s="47">
        <f t="shared" si="14"/>
        <v>0</v>
      </c>
      <c r="AD61" s="39">
        <v>1</v>
      </c>
      <c r="AE61" s="47">
        <f t="shared" si="15"/>
        <v>0</v>
      </c>
      <c r="AF61" s="62"/>
      <c r="AG61" s="49">
        <f t="shared" si="31"/>
        <v>0</v>
      </c>
      <c r="AH61" s="50">
        <f t="shared" si="32"/>
        <v>0</v>
      </c>
      <c r="AI61" s="62"/>
      <c r="AJ61" s="49">
        <f t="shared" si="18"/>
        <v>0</v>
      </c>
      <c r="AK61" s="50">
        <f t="shared" si="19"/>
        <v>0</v>
      </c>
      <c r="AL61" s="62"/>
      <c r="AM61" s="49">
        <f t="shared" si="20"/>
        <v>0</v>
      </c>
      <c r="AN61" s="50">
        <f t="shared" si="21"/>
        <v>0</v>
      </c>
      <c r="AO61" s="62"/>
      <c r="AP61" s="49">
        <f t="shared" si="22"/>
        <v>0</v>
      </c>
      <c r="AQ61" s="50">
        <f t="shared" si="23"/>
        <v>0</v>
      </c>
      <c r="AR61" s="62"/>
      <c r="AS61" s="49">
        <f t="shared" si="24"/>
        <v>0</v>
      </c>
      <c r="AT61" s="50">
        <f t="shared" si="25"/>
        <v>0</v>
      </c>
      <c r="AU61" s="62"/>
      <c r="AV61" s="49">
        <f t="shared" si="26"/>
        <v>0</v>
      </c>
      <c r="AW61" s="50">
        <f t="shared" si="27"/>
        <v>0</v>
      </c>
      <c r="AX61" s="62"/>
      <c r="AY61" s="49">
        <f t="shared" si="28"/>
        <v>0</v>
      </c>
      <c r="AZ61" s="50">
        <f t="shared" si="29"/>
        <v>0</v>
      </c>
      <c r="BA61" s="51">
        <f t="shared" si="30"/>
        <v>0</v>
      </c>
    </row>
    <row r="62" spans="1:53" hidden="1">
      <c r="A62" s="32"/>
      <c r="B62" s="61"/>
      <c r="C62" s="33"/>
      <c r="D62" s="34"/>
      <c r="E62" s="35"/>
      <c r="F62" s="36"/>
      <c r="G62" s="128"/>
      <c r="H62" s="72"/>
      <c r="I62" s="74">
        <f>IF(H62=Tablas!$B$5,Tablas!$C$5,VLOOKUP(H62,Tablas!$B$5:$D$40,2,FALSE))</f>
        <v>1</v>
      </c>
      <c r="J62" s="71">
        <f>IF(I62=0,"",VLOOKUP(I62,Tablas!$C$5:$D$40,2,FALSE))</f>
        <v>0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0.75</v>
      </c>
      <c r="R62" s="40">
        <f t="shared" si="7"/>
        <v>0</v>
      </c>
      <c r="S62" s="39">
        <v>0.75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44">
        <f t="shared" si="11"/>
        <v>0</v>
      </c>
      <c r="X62" s="45">
        <f t="shared" si="12"/>
        <v>0</v>
      </c>
      <c r="Y62" s="46" t="s">
        <v>0</v>
      </c>
      <c r="Z62" s="39">
        <v>1</v>
      </c>
      <c r="AA62" s="47">
        <f t="shared" si="13"/>
        <v>0</v>
      </c>
      <c r="AB62" s="39">
        <v>1</v>
      </c>
      <c r="AC62" s="47">
        <f t="shared" si="14"/>
        <v>0</v>
      </c>
      <c r="AD62" s="39">
        <v>1</v>
      </c>
      <c r="AE62" s="47">
        <f t="shared" si="15"/>
        <v>0</v>
      </c>
      <c r="AF62" s="62"/>
      <c r="AG62" s="49">
        <f t="shared" si="31"/>
        <v>0</v>
      </c>
      <c r="AH62" s="50">
        <f t="shared" si="32"/>
        <v>0</v>
      </c>
      <c r="AI62" s="62"/>
      <c r="AJ62" s="49">
        <f t="shared" si="18"/>
        <v>0</v>
      </c>
      <c r="AK62" s="50">
        <f t="shared" si="19"/>
        <v>0</v>
      </c>
      <c r="AL62" s="62"/>
      <c r="AM62" s="49">
        <f t="shared" si="20"/>
        <v>0</v>
      </c>
      <c r="AN62" s="50">
        <f t="shared" si="21"/>
        <v>0</v>
      </c>
      <c r="AO62" s="62"/>
      <c r="AP62" s="49">
        <f t="shared" si="22"/>
        <v>0</v>
      </c>
      <c r="AQ62" s="50">
        <f t="shared" si="23"/>
        <v>0</v>
      </c>
      <c r="AR62" s="62"/>
      <c r="AS62" s="49">
        <f t="shared" si="24"/>
        <v>0</v>
      </c>
      <c r="AT62" s="50">
        <f t="shared" si="25"/>
        <v>0</v>
      </c>
      <c r="AU62" s="62"/>
      <c r="AV62" s="49">
        <f t="shared" si="26"/>
        <v>0</v>
      </c>
      <c r="AW62" s="50">
        <f t="shared" si="27"/>
        <v>0</v>
      </c>
      <c r="AX62" s="62"/>
      <c r="AY62" s="49">
        <f t="shared" si="28"/>
        <v>0</v>
      </c>
      <c r="AZ62" s="50">
        <f t="shared" si="29"/>
        <v>0</v>
      </c>
      <c r="BA62" s="51">
        <f t="shared" si="30"/>
        <v>0</v>
      </c>
    </row>
    <row r="63" spans="1:53" hidden="1">
      <c r="A63" s="32"/>
      <c r="B63" s="61"/>
      <c r="C63" s="33"/>
      <c r="D63" s="34"/>
      <c r="E63" s="35"/>
      <c r="F63" s="36"/>
      <c r="G63" s="128"/>
      <c r="H63" s="72"/>
      <c r="I63" s="74">
        <f>IF(H63=Tablas!$B$5,Tablas!$C$5,VLOOKUP(H63,Tablas!$B$5:$D$40,2,FALSE))</f>
        <v>1</v>
      </c>
      <c r="J63" s="71">
        <f>IF(I63=0,"",VLOOKUP(I63,Tablas!$C$5:$D$40,2,FALSE))</f>
        <v>0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0.75</v>
      </c>
      <c r="R63" s="40">
        <f t="shared" si="7"/>
        <v>0</v>
      </c>
      <c r="S63" s="39">
        <v>0.75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44">
        <f t="shared" si="11"/>
        <v>0</v>
      </c>
      <c r="X63" s="45">
        <f t="shared" si="12"/>
        <v>0</v>
      </c>
      <c r="Y63" s="46" t="s">
        <v>0</v>
      </c>
      <c r="Z63" s="39">
        <v>1</v>
      </c>
      <c r="AA63" s="47">
        <f t="shared" si="13"/>
        <v>0</v>
      </c>
      <c r="AB63" s="39">
        <v>1</v>
      </c>
      <c r="AC63" s="47">
        <f t="shared" si="14"/>
        <v>0</v>
      </c>
      <c r="AD63" s="39">
        <v>1</v>
      </c>
      <c r="AE63" s="47">
        <f t="shared" si="15"/>
        <v>0</v>
      </c>
      <c r="AF63" s="62"/>
      <c r="AG63" s="49">
        <f t="shared" si="31"/>
        <v>0</v>
      </c>
      <c r="AH63" s="50">
        <f t="shared" si="32"/>
        <v>0</v>
      </c>
      <c r="AI63" s="62"/>
      <c r="AJ63" s="49">
        <f t="shared" si="18"/>
        <v>0</v>
      </c>
      <c r="AK63" s="50">
        <f t="shared" si="19"/>
        <v>0</v>
      </c>
      <c r="AL63" s="62"/>
      <c r="AM63" s="49">
        <f t="shared" si="20"/>
        <v>0</v>
      </c>
      <c r="AN63" s="50">
        <f t="shared" si="21"/>
        <v>0</v>
      </c>
      <c r="AO63" s="62"/>
      <c r="AP63" s="49">
        <f t="shared" si="22"/>
        <v>0</v>
      </c>
      <c r="AQ63" s="50">
        <f t="shared" si="23"/>
        <v>0</v>
      </c>
      <c r="AR63" s="62"/>
      <c r="AS63" s="49">
        <f t="shared" si="24"/>
        <v>0</v>
      </c>
      <c r="AT63" s="50">
        <f t="shared" si="25"/>
        <v>0</v>
      </c>
      <c r="AU63" s="62"/>
      <c r="AV63" s="49">
        <f t="shared" si="26"/>
        <v>0</v>
      </c>
      <c r="AW63" s="50">
        <f t="shared" si="27"/>
        <v>0</v>
      </c>
      <c r="AX63" s="62"/>
      <c r="AY63" s="49">
        <f t="shared" si="28"/>
        <v>0</v>
      </c>
      <c r="AZ63" s="50">
        <f t="shared" si="29"/>
        <v>0</v>
      </c>
      <c r="BA63" s="51">
        <f t="shared" si="30"/>
        <v>0</v>
      </c>
    </row>
    <row r="64" spans="1:53" hidden="1">
      <c r="A64" s="32"/>
      <c r="B64" s="61"/>
      <c r="C64" s="33"/>
      <c r="D64" s="34"/>
      <c r="E64" s="35"/>
      <c r="F64" s="36"/>
      <c r="G64" s="128"/>
      <c r="H64" s="72"/>
      <c r="I64" s="74">
        <f>IF(H64=Tablas!$B$5,Tablas!$C$5,VLOOKUP(H64,Tablas!$B$5:$D$40,2,FALSE))</f>
        <v>1</v>
      </c>
      <c r="J64" s="71">
        <f>IF(I64=0,"",VLOOKUP(I64,Tablas!$C$5:$D$40,2,FALSE))</f>
        <v>0</v>
      </c>
      <c r="K64" s="37" t="str">
        <f t="shared" ref="K64:K69" si="68">IF(G64=0,"0",F64/G64)</f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0.75</v>
      </c>
      <c r="R64" s="40">
        <f t="shared" si="7"/>
        <v>0</v>
      </c>
      <c r="S64" s="39">
        <v>0.75</v>
      </c>
      <c r="T64" s="41">
        <f t="shared" si="8"/>
        <v>0</v>
      </c>
      <c r="U64" s="42">
        <f t="shared" ref="U64:U69" si="69">SUM(+L64+M64+N64+O64+P64+R64+T64)</f>
        <v>0</v>
      </c>
      <c r="V64" s="43">
        <f t="shared" ref="V64:V69" si="70">+U64*4.345</f>
        <v>0</v>
      </c>
      <c r="W64" s="44">
        <f t="shared" ref="W64:W69" si="71">IF(V64="","",$W$4*V64)</f>
        <v>0</v>
      </c>
      <c r="X64" s="45">
        <f t="shared" ref="X64:X69" si="72">ROUND(J64/4.3452380952381,1)</f>
        <v>0</v>
      </c>
      <c r="Y64" s="46" t="s">
        <v>0</v>
      </c>
      <c r="Z64" s="39">
        <v>1</v>
      </c>
      <c r="AA64" s="47">
        <f t="shared" ref="AA64:AA69" si="73">+IF($Y64="M",$U64,IF($Y64="MT",$U64/2,IF(Y64="MN",$U64/2,IF($Y64="MTN",$U64/3,0))))*Z64</f>
        <v>0</v>
      </c>
      <c r="AB64" s="39">
        <v>1</v>
      </c>
      <c r="AC64" s="47">
        <f t="shared" ref="AC64:AC69" si="74">+IF($Y64="T",$U64,IF($Y64="MT",$U64/2,IF($Y64="TN",$U64/2,IF($Y64="MTN",$U64/3,0))))*AB64</f>
        <v>0</v>
      </c>
      <c r="AD64" s="39">
        <v>1</v>
      </c>
      <c r="AE64" s="47">
        <f t="shared" ref="AE64:AE69" si="75">+IF($Y64="N",$U64,IF($Y64="MN",$U64/2,IF($Y64="TN",$U64/2,IF($Y64="MTN",$U64/3,0))))*AD64</f>
        <v>0</v>
      </c>
      <c r="AF64" s="62"/>
      <c r="AG64" s="49">
        <f t="shared" si="31"/>
        <v>0</v>
      </c>
      <c r="AH64" s="50">
        <f t="shared" si="32"/>
        <v>0</v>
      </c>
      <c r="AI64" s="62"/>
      <c r="AJ64" s="49">
        <f t="shared" si="18"/>
        <v>0</v>
      </c>
      <c r="AK64" s="50">
        <f t="shared" si="19"/>
        <v>0</v>
      </c>
      <c r="AL64" s="62"/>
      <c r="AM64" s="49">
        <f t="shared" si="20"/>
        <v>0</v>
      </c>
      <c r="AN64" s="50">
        <f t="shared" si="21"/>
        <v>0</v>
      </c>
      <c r="AO64" s="62"/>
      <c r="AP64" s="49">
        <f t="shared" si="22"/>
        <v>0</v>
      </c>
      <c r="AQ64" s="50">
        <f t="shared" si="23"/>
        <v>0</v>
      </c>
      <c r="AR64" s="62"/>
      <c r="AS64" s="49">
        <f t="shared" si="24"/>
        <v>0</v>
      </c>
      <c r="AT64" s="50">
        <f t="shared" si="25"/>
        <v>0</v>
      </c>
      <c r="AU64" s="62"/>
      <c r="AV64" s="49">
        <f t="shared" si="26"/>
        <v>0</v>
      </c>
      <c r="AW64" s="50">
        <f t="shared" si="27"/>
        <v>0</v>
      </c>
      <c r="AX64" s="62"/>
      <c r="AY64" s="49">
        <f t="shared" si="28"/>
        <v>0</v>
      </c>
      <c r="AZ64" s="50">
        <f t="shared" si="29"/>
        <v>0</v>
      </c>
      <c r="BA64" s="51">
        <f t="shared" ref="BA64:BA69" si="76">+AH64+AK64+AN64+AQ64+AT64+AW64+AZ64</f>
        <v>0</v>
      </c>
    </row>
    <row r="65" spans="1:53" hidden="1">
      <c r="A65" s="32"/>
      <c r="B65" s="61"/>
      <c r="C65" s="33"/>
      <c r="D65" s="34"/>
      <c r="E65" s="35"/>
      <c r="F65" s="36"/>
      <c r="G65" s="128"/>
      <c r="H65" s="72"/>
      <c r="I65" s="74">
        <f>IF(H65=Tablas!$B$5,Tablas!$C$5,VLOOKUP(H65,Tablas!$B$5:$D$40,2,FALSE))</f>
        <v>1</v>
      </c>
      <c r="J65" s="71">
        <f>IF(I65=0,"",VLOOKUP(I65,Tablas!$C$5:$D$40,2,FALSE))</f>
        <v>0</v>
      </c>
      <c r="K65" s="37" t="str">
        <f t="shared" si="68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0.75</v>
      </c>
      <c r="R65" s="40">
        <f t="shared" si="7"/>
        <v>0</v>
      </c>
      <c r="S65" s="39">
        <v>0.75</v>
      </c>
      <c r="T65" s="41">
        <f t="shared" si="8"/>
        <v>0</v>
      </c>
      <c r="U65" s="42">
        <f t="shared" si="69"/>
        <v>0</v>
      </c>
      <c r="V65" s="43">
        <f t="shared" si="70"/>
        <v>0</v>
      </c>
      <c r="W65" s="44">
        <f t="shared" si="71"/>
        <v>0</v>
      </c>
      <c r="X65" s="45">
        <f t="shared" si="72"/>
        <v>0</v>
      </c>
      <c r="Y65" s="46" t="s">
        <v>0</v>
      </c>
      <c r="Z65" s="39">
        <v>1</v>
      </c>
      <c r="AA65" s="47">
        <f t="shared" si="73"/>
        <v>0</v>
      </c>
      <c r="AB65" s="39">
        <v>1</v>
      </c>
      <c r="AC65" s="47">
        <f t="shared" si="74"/>
        <v>0</v>
      </c>
      <c r="AD65" s="39">
        <v>1</v>
      </c>
      <c r="AE65" s="47">
        <f t="shared" si="75"/>
        <v>0</v>
      </c>
      <c r="AF65" s="62"/>
      <c r="AG65" s="49">
        <f t="shared" si="31"/>
        <v>0</v>
      </c>
      <c r="AH65" s="50">
        <f t="shared" si="32"/>
        <v>0</v>
      </c>
      <c r="AI65" s="62"/>
      <c r="AJ65" s="49">
        <f t="shared" si="18"/>
        <v>0</v>
      </c>
      <c r="AK65" s="50">
        <f t="shared" si="19"/>
        <v>0</v>
      </c>
      <c r="AL65" s="62"/>
      <c r="AM65" s="49">
        <f t="shared" si="20"/>
        <v>0</v>
      </c>
      <c r="AN65" s="50">
        <f t="shared" si="21"/>
        <v>0</v>
      </c>
      <c r="AO65" s="62"/>
      <c r="AP65" s="49">
        <f t="shared" si="22"/>
        <v>0</v>
      </c>
      <c r="AQ65" s="50">
        <f t="shared" si="23"/>
        <v>0</v>
      </c>
      <c r="AR65" s="62"/>
      <c r="AS65" s="49">
        <f t="shared" si="24"/>
        <v>0</v>
      </c>
      <c r="AT65" s="50">
        <f t="shared" si="25"/>
        <v>0</v>
      </c>
      <c r="AU65" s="62"/>
      <c r="AV65" s="49">
        <f t="shared" si="26"/>
        <v>0</v>
      </c>
      <c r="AW65" s="50">
        <f t="shared" si="27"/>
        <v>0</v>
      </c>
      <c r="AX65" s="62"/>
      <c r="AY65" s="49">
        <f t="shared" si="28"/>
        <v>0</v>
      </c>
      <c r="AZ65" s="50">
        <f t="shared" si="29"/>
        <v>0</v>
      </c>
      <c r="BA65" s="51">
        <f t="shared" si="76"/>
        <v>0</v>
      </c>
    </row>
    <row r="66" spans="1:53" hidden="1">
      <c r="A66" s="32"/>
      <c r="B66" s="61"/>
      <c r="C66" s="33"/>
      <c r="D66" s="34"/>
      <c r="E66" s="35"/>
      <c r="F66" s="36"/>
      <c r="G66" s="128"/>
      <c r="H66" s="72"/>
      <c r="I66" s="74">
        <f>IF(H66=Tablas!$B$5,Tablas!$C$5,VLOOKUP(H66,Tablas!$B$5:$D$40,2,FALSE))</f>
        <v>1</v>
      </c>
      <c r="J66" s="71">
        <f>IF(I66=0,"",VLOOKUP(I66,Tablas!$C$5:$D$40,2,FALSE))</f>
        <v>0</v>
      </c>
      <c r="K66" s="37" t="str">
        <f t="shared" si="68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0.75</v>
      </c>
      <c r="R66" s="40">
        <f t="shared" si="7"/>
        <v>0</v>
      </c>
      <c r="S66" s="39">
        <v>0.75</v>
      </c>
      <c r="T66" s="41">
        <f t="shared" si="8"/>
        <v>0</v>
      </c>
      <c r="U66" s="42">
        <f t="shared" si="69"/>
        <v>0</v>
      </c>
      <c r="V66" s="43">
        <f t="shared" si="70"/>
        <v>0</v>
      </c>
      <c r="W66" s="44">
        <f t="shared" si="71"/>
        <v>0</v>
      </c>
      <c r="X66" s="45">
        <f t="shared" si="72"/>
        <v>0</v>
      </c>
      <c r="Y66" s="46" t="s">
        <v>0</v>
      </c>
      <c r="Z66" s="39">
        <v>1</v>
      </c>
      <c r="AA66" s="47">
        <f t="shared" si="73"/>
        <v>0</v>
      </c>
      <c r="AB66" s="39">
        <v>1</v>
      </c>
      <c r="AC66" s="47">
        <f t="shared" si="74"/>
        <v>0</v>
      </c>
      <c r="AD66" s="39">
        <v>1</v>
      </c>
      <c r="AE66" s="47">
        <f t="shared" si="75"/>
        <v>0</v>
      </c>
      <c r="AF66" s="62"/>
      <c r="AG66" s="49">
        <f t="shared" si="31"/>
        <v>0</v>
      </c>
      <c r="AH66" s="50">
        <f t="shared" si="32"/>
        <v>0</v>
      </c>
      <c r="AI66" s="62"/>
      <c r="AJ66" s="49">
        <f t="shared" si="18"/>
        <v>0</v>
      </c>
      <c r="AK66" s="50">
        <f t="shared" si="19"/>
        <v>0</v>
      </c>
      <c r="AL66" s="62"/>
      <c r="AM66" s="49">
        <f t="shared" si="20"/>
        <v>0</v>
      </c>
      <c r="AN66" s="50">
        <f t="shared" si="21"/>
        <v>0</v>
      </c>
      <c r="AO66" s="62"/>
      <c r="AP66" s="49">
        <f t="shared" si="22"/>
        <v>0</v>
      </c>
      <c r="AQ66" s="50">
        <f t="shared" si="23"/>
        <v>0</v>
      </c>
      <c r="AR66" s="62"/>
      <c r="AS66" s="49">
        <f t="shared" si="24"/>
        <v>0</v>
      </c>
      <c r="AT66" s="50">
        <f t="shared" si="25"/>
        <v>0</v>
      </c>
      <c r="AU66" s="62"/>
      <c r="AV66" s="49">
        <f t="shared" si="26"/>
        <v>0</v>
      </c>
      <c r="AW66" s="50">
        <f t="shared" si="27"/>
        <v>0</v>
      </c>
      <c r="AX66" s="62"/>
      <c r="AY66" s="49">
        <f t="shared" si="28"/>
        <v>0</v>
      </c>
      <c r="AZ66" s="50">
        <f t="shared" si="29"/>
        <v>0</v>
      </c>
      <c r="BA66" s="51">
        <f t="shared" si="76"/>
        <v>0</v>
      </c>
    </row>
    <row r="67" spans="1:53" hidden="1">
      <c r="A67" s="32"/>
      <c r="B67" s="61"/>
      <c r="C67" s="33"/>
      <c r="D67" s="34"/>
      <c r="E67" s="35"/>
      <c r="F67" s="36"/>
      <c r="G67" s="128"/>
      <c r="H67" s="72"/>
      <c r="I67" s="74">
        <f>IF(H67=Tablas!$B$5,Tablas!$C$5,VLOOKUP(H67,Tablas!$B$5:$D$40,2,FALSE))</f>
        <v>1</v>
      </c>
      <c r="J67" s="71">
        <f>IF(I67=0,"",VLOOKUP(I67,Tablas!$C$5:$D$40,2,FALSE))</f>
        <v>0</v>
      </c>
      <c r="K67" s="37" t="str">
        <f t="shared" si="68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0.75</v>
      </c>
      <c r="R67" s="40">
        <f t="shared" si="7"/>
        <v>0</v>
      </c>
      <c r="S67" s="39">
        <v>0.75</v>
      </c>
      <c r="T67" s="41">
        <f t="shared" si="8"/>
        <v>0</v>
      </c>
      <c r="U67" s="42">
        <f t="shared" si="69"/>
        <v>0</v>
      </c>
      <c r="V67" s="43">
        <f t="shared" si="70"/>
        <v>0</v>
      </c>
      <c r="W67" s="44">
        <f t="shared" si="71"/>
        <v>0</v>
      </c>
      <c r="X67" s="45">
        <f t="shared" si="72"/>
        <v>0</v>
      </c>
      <c r="Y67" s="46" t="s">
        <v>0</v>
      </c>
      <c r="Z67" s="39">
        <v>1</v>
      </c>
      <c r="AA67" s="47">
        <f t="shared" si="73"/>
        <v>0</v>
      </c>
      <c r="AB67" s="39">
        <v>1</v>
      </c>
      <c r="AC67" s="47">
        <f t="shared" si="74"/>
        <v>0</v>
      </c>
      <c r="AD67" s="39">
        <v>1</v>
      </c>
      <c r="AE67" s="47">
        <f t="shared" si="75"/>
        <v>0</v>
      </c>
      <c r="AF67" s="62"/>
      <c r="AG67" s="49">
        <f t="shared" si="31"/>
        <v>0</v>
      </c>
      <c r="AH67" s="50">
        <f t="shared" si="32"/>
        <v>0</v>
      </c>
      <c r="AI67" s="62"/>
      <c r="AJ67" s="49">
        <f t="shared" si="18"/>
        <v>0</v>
      </c>
      <c r="AK67" s="50">
        <f t="shared" si="19"/>
        <v>0</v>
      </c>
      <c r="AL67" s="62"/>
      <c r="AM67" s="49">
        <f t="shared" si="20"/>
        <v>0</v>
      </c>
      <c r="AN67" s="50">
        <f t="shared" si="21"/>
        <v>0</v>
      </c>
      <c r="AO67" s="62"/>
      <c r="AP67" s="49">
        <f t="shared" si="22"/>
        <v>0</v>
      </c>
      <c r="AQ67" s="50">
        <f t="shared" si="23"/>
        <v>0</v>
      </c>
      <c r="AR67" s="62"/>
      <c r="AS67" s="49">
        <f t="shared" si="24"/>
        <v>0</v>
      </c>
      <c r="AT67" s="50">
        <f t="shared" si="25"/>
        <v>0</v>
      </c>
      <c r="AU67" s="62"/>
      <c r="AV67" s="49">
        <f t="shared" si="26"/>
        <v>0</v>
      </c>
      <c r="AW67" s="50">
        <f t="shared" si="27"/>
        <v>0</v>
      </c>
      <c r="AX67" s="62"/>
      <c r="AY67" s="49">
        <f t="shared" si="28"/>
        <v>0</v>
      </c>
      <c r="AZ67" s="50">
        <f t="shared" si="29"/>
        <v>0</v>
      </c>
      <c r="BA67" s="51">
        <f t="shared" si="76"/>
        <v>0</v>
      </c>
    </row>
    <row r="68" spans="1:53" hidden="1">
      <c r="A68" s="32"/>
      <c r="B68" s="61"/>
      <c r="C68" s="33"/>
      <c r="D68" s="34"/>
      <c r="E68" s="35"/>
      <c r="F68" s="36"/>
      <c r="G68" s="128"/>
      <c r="H68" s="72"/>
      <c r="I68" s="74">
        <f>IF(H68=Tablas!$B$5,Tablas!$C$5,VLOOKUP(H68,Tablas!$B$5:$D$40,2,FALSE))</f>
        <v>1</v>
      </c>
      <c r="J68" s="71">
        <f>IF(I68=0,"",VLOOKUP(I68,Tablas!$C$5:$D$40,2,FALSE))</f>
        <v>0</v>
      </c>
      <c r="K68" s="37" t="str">
        <f t="shared" si="68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0.75</v>
      </c>
      <c r="R68" s="40">
        <f t="shared" si="7"/>
        <v>0</v>
      </c>
      <c r="S68" s="39">
        <v>0.75</v>
      </c>
      <c r="T68" s="41">
        <f t="shared" si="8"/>
        <v>0</v>
      </c>
      <c r="U68" s="42">
        <f t="shared" si="69"/>
        <v>0</v>
      </c>
      <c r="V68" s="43">
        <f t="shared" si="70"/>
        <v>0</v>
      </c>
      <c r="W68" s="44">
        <f t="shared" si="71"/>
        <v>0</v>
      </c>
      <c r="X68" s="45">
        <f t="shared" si="72"/>
        <v>0</v>
      </c>
      <c r="Y68" s="46" t="s">
        <v>0</v>
      </c>
      <c r="Z68" s="39">
        <v>1</v>
      </c>
      <c r="AA68" s="47">
        <f t="shared" si="73"/>
        <v>0</v>
      </c>
      <c r="AB68" s="39">
        <v>1</v>
      </c>
      <c r="AC68" s="47">
        <f t="shared" si="74"/>
        <v>0</v>
      </c>
      <c r="AD68" s="39">
        <v>1</v>
      </c>
      <c r="AE68" s="47">
        <f t="shared" si="75"/>
        <v>0</v>
      </c>
      <c r="AF68" s="62"/>
      <c r="AG68" s="49">
        <f t="shared" si="31"/>
        <v>0</v>
      </c>
      <c r="AH68" s="50">
        <f t="shared" si="32"/>
        <v>0</v>
      </c>
      <c r="AI68" s="62"/>
      <c r="AJ68" s="49">
        <f t="shared" si="18"/>
        <v>0</v>
      </c>
      <c r="AK68" s="50">
        <f t="shared" si="19"/>
        <v>0</v>
      </c>
      <c r="AL68" s="62"/>
      <c r="AM68" s="49">
        <f t="shared" si="20"/>
        <v>0</v>
      </c>
      <c r="AN68" s="50">
        <f t="shared" si="21"/>
        <v>0</v>
      </c>
      <c r="AO68" s="62"/>
      <c r="AP68" s="49">
        <f t="shared" si="22"/>
        <v>0</v>
      </c>
      <c r="AQ68" s="50">
        <f t="shared" si="23"/>
        <v>0</v>
      </c>
      <c r="AR68" s="62"/>
      <c r="AS68" s="49">
        <f t="shared" si="24"/>
        <v>0</v>
      </c>
      <c r="AT68" s="50">
        <f t="shared" si="25"/>
        <v>0</v>
      </c>
      <c r="AU68" s="62"/>
      <c r="AV68" s="49">
        <f t="shared" si="26"/>
        <v>0</v>
      </c>
      <c r="AW68" s="50">
        <f t="shared" si="27"/>
        <v>0</v>
      </c>
      <c r="AX68" s="62"/>
      <c r="AY68" s="49">
        <f t="shared" si="28"/>
        <v>0</v>
      </c>
      <c r="AZ68" s="50">
        <f t="shared" si="29"/>
        <v>0</v>
      </c>
      <c r="BA68" s="51">
        <f t="shared" si="76"/>
        <v>0</v>
      </c>
    </row>
    <row r="69" spans="1:53" hidden="1">
      <c r="A69" s="32"/>
      <c r="B69" s="61"/>
      <c r="C69" s="33"/>
      <c r="D69" s="34"/>
      <c r="E69" s="35"/>
      <c r="F69" s="36"/>
      <c r="G69" s="128"/>
      <c r="H69" s="72"/>
      <c r="I69" s="74">
        <f>IF(H69=Tablas!$B$5,Tablas!$C$5,VLOOKUP(H69,Tablas!$B$5:$D$40,2,FALSE))</f>
        <v>1</v>
      </c>
      <c r="J69" s="71">
        <f>IF(I69=0,"",VLOOKUP(I69,Tablas!$C$5:$D$40,2,FALSE))</f>
        <v>0</v>
      </c>
      <c r="K69" s="37" t="str">
        <f t="shared" si="68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0.75</v>
      </c>
      <c r="R69" s="40">
        <f t="shared" si="7"/>
        <v>0</v>
      </c>
      <c r="S69" s="39">
        <v>0.75</v>
      </c>
      <c r="T69" s="41">
        <f t="shared" si="8"/>
        <v>0</v>
      </c>
      <c r="U69" s="42">
        <f t="shared" si="69"/>
        <v>0</v>
      </c>
      <c r="V69" s="43">
        <f t="shared" si="70"/>
        <v>0</v>
      </c>
      <c r="W69" s="44">
        <f t="shared" si="71"/>
        <v>0</v>
      </c>
      <c r="X69" s="45">
        <f t="shared" si="72"/>
        <v>0</v>
      </c>
      <c r="Y69" s="46" t="s">
        <v>0</v>
      </c>
      <c r="Z69" s="39">
        <v>1</v>
      </c>
      <c r="AA69" s="47">
        <f t="shared" si="73"/>
        <v>0</v>
      </c>
      <c r="AB69" s="39">
        <v>1</v>
      </c>
      <c r="AC69" s="47">
        <f t="shared" si="74"/>
        <v>0</v>
      </c>
      <c r="AD69" s="39">
        <v>1</v>
      </c>
      <c r="AE69" s="47">
        <f t="shared" si="75"/>
        <v>0</v>
      </c>
      <c r="AF69" s="62"/>
      <c r="AG69" s="49">
        <f t="shared" si="31"/>
        <v>0</v>
      </c>
      <c r="AH69" s="50">
        <f t="shared" si="32"/>
        <v>0</v>
      </c>
      <c r="AI69" s="62"/>
      <c r="AJ69" s="49">
        <f t="shared" si="18"/>
        <v>0</v>
      </c>
      <c r="AK69" s="50">
        <f t="shared" si="19"/>
        <v>0</v>
      </c>
      <c r="AL69" s="62"/>
      <c r="AM69" s="49">
        <f t="shared" si="20"/>
        <v>0</v>
      </c>
      <c r="AN69" s="50">
        <f t="shared" si="21"/>
        <v>0</v>
      </c>
      <c r="AO69" s="62"/>
      <c r="AP69" s="49">
        <f t="shared" si="22"/>
        <v>0</v>
      </c>
      <c r="AQ69" s="50">
        <f t="shared" si="23"/>
        <v>0</v>
      </c>
      <c r="AR69" s="62"/>
      <c r="AS69" s="49">
        <f t="shared" si="24"/>
        <v>0</v>
      </c>
      <c r="AT69" s="50">
        <f t="shared" si="25"/>
        <v>0</v>
      </c>
      <c r="AU69" s="62"/>
      <c r="AV69" s="49">
        <f t="shared" si="26"/>
        <v>0</v>
      </c>
      <c r="AW69" s="50">
        <f t="shared" si="27"/>
        <v>0</v>
      </c>
      <c r="AX69" s="62"/>
      <c r="AY69" s="49">
        <f t="shared" si="28"/>
        <v>0</v>
      </c>
      <c r="AZ69" s="50">
        <f t="shared" si="29"/>
        <v>0</v>
      </c>
      <c r="BA69" s="51">
        <f t="shared" si="76"/>
        <v>0</v>
      </c>
    </row>
    <row r="70" spans="1:53" hidden="1">
      <c r="A70" s="32"/>
      <c r="B70" s="61"/>
      <c r="C70" s="33"/>
      <c r="D70" s="34"/>
      <c r="E70" s="35"/>
      <c r="F70" s="36"/>
      <c r="G70" s="128"/>
      <c r="H70" s="72"/>
      <c r="I70" s="74">
        <f>IF(H70=Tablas!$B$5,Tablas!$C$5,VLOOKUP(H70,Tablas!$B$5:$D$40,2,FALSE))</f>
        <v>1</v>
      </c>
      <c r="J70" s="71">
        <f>IF(I70=0,"",VLOOKUP(I70,Tablas!$C$5:$D$40,2,FALSE))</f>
        <v>0</v>
      </c>
      <c r="K70" s="37" t="str">
        <f t="shared" ref="K70:K75" si="77">IF(G70=0,"0",F70/G70)</f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0.75</v>
      </c>
      <c r="R70" s="40">
        <f t="shared" si="7"/>
        <v>0</v>
      </c>
      <c r="S70" s="39">
        <v>0.75</v>
      </c>
      <c r="T70" s="41">
        <f t="shared" si="8"/>
        <v>0</v>
      </c>
      <c r="U70" s="42">
        <f t="shared" ref="U70:U75" si="78">SUM(+L70+M70+N70+O70+P70+R70+T70)</f>
        <v>0</v>
      </c>
      <c r="V70" s="43">
        <f t="shared" ref="V70:V75" si="79">+U70*4.345</f>
        <v>0</v>
      </c>
      <c r="W70" s="44">
        <f t="shared" ref="W70:W75" si="80">IF(V70="","",$W$4*V70)</f>
        <v>0</v>
      </c>
      <c r="X70" s="45">
        <f t="shared" ref="X70:X75" si="81">ROUND(J70/4.3452380952381,1)</f>
        <v>0</v>
      </c>
      <c r="Y70" s="46" t="s">
        <v>0</v>
      </c>
      <c r="Z70" s="39">
        <v>1</v>
      </c>
      <c r="AA70" s="47">
        <f t="shared" ref="AA70:AA75" si="82">+IF($Y70="M",$U70,IF($Y70="MT",$U70/2,IF(Y70="MN",$U70/2,IF($Y70="MTN",$U70/3,0))))*Z70</f>
        <v>0</v>
      </c>
      <c r="AB70" s="39">
        <v>1</v>
      </c>
      <c r="AC70" s="47">
        <f t="shared" ref="AC70:AC75" si="83">+IF($Y70="T",$U70,IF($Y70="MT",$U70/2,IF($Y70="TN",$U70/2,IF($Y70="MTN",$U70/3,0))))*AB70</f>
        <v>0</v>
      </c>
      <c r="AD70" s="39">
        <v>1</v>
      </c>
      <c r="AE70" s="47">
        <f t="shared" ref="AE70:AE75" si="84">+IF($Y70="N",$U70,IF($Y70="MN",$U70/2,IF($Y70="TN",$U70/2,IF($Y70="MTN",$U70/3,0))))*AD70</f>
        <v>0</v>
      </c>
      <c r="AF70" s="62"/>
      <c r="AG70" s="49">
        <f t="shared" si="31"/>
        <v>0</v>
      </c>
      <c r="AH70" s="50">
        <f t="shared" si="32"/>
        <v>0</v>
      </c>
      <c r="AI70" s="62"/>
      <c r="AJ70" s="49">
        <f t="shared" si="18"/>
        <v>0</v>
      </c>
      <c r="AK70" s="50">
        <f t="shared" si="19"/>
        <v>0</v>
      </c>
      <c r="AL70" s="62"/>
      <c r="AM70" s="49">
        <f t="shared" si="20"/>
        <v>0</v>
      </c>
      <c r="AN70" s="50">
        <f t="shared" si="21"/>
        <v>0</v>
      </c>
      <c r="AO70" s="62"/>
      <c r="AP70" s="49">
        <f t="shared" si="22"/>
        <v>0</v>
      </c>
      <c r="AQ70" s="50">
        <f t="shared" si="23"/>
        <v>0</v>
      </c>
      <c r="AR70" s="62"/>
      <c r="AS70" s="49">
        <f t="shared" si="24"/>
        <v>0</v>
      </c>
      <c r="AT70" s="50">
        <f t="shared" si="25"/>
        <v>0</v>
      </c>
      <c r="AU70" s="62"/>
      <c r="AV70" s="49">
        <f t="shared" si="26"/>
        <v>0</v>
      </c>
      <c r="AW70" s="50">
        <f t="shared" si="27"/>
        <v>0</v>
      </c>
      <c r="AX70" s="62"/>
      <c r="AY70" s="49">
        <f t="shared" si="28"/>
        <v>0</v>
      </c>
      <c r="AZ70" s="50">
        <f t="shared" si="29"/>
        <v>0</v>
      </c>
      <c r="BA70" s="51">
        <f t="shared" ref="BA70:BA75" si="85">+AH70+AK70+AN70+AQ70+AT70+AW70+AZ70</f>
        <v>0</v>
      </c>
    </row>
    <row r="71" spans="1:53" hidden="1">
      <c r="A71" s="32"/>
      <c r="B71" s="61"/>
      <c r="C71" s="33"/>
      <c r="D71" s="34"/>
      <c r="E71" s="35"/>
      <c r="F71" s="36"/>
      <c r="G71" s="128"/>
      <c r="H71" s="72"/>
      <c r="I71" s="74">
        <f>IF(H71=Tablas!$B$5,Tablas!$C$5,VLOOKUP(H71,Tablas!$B$5:$D$40,2,FALSE))</f>
        <v>1</v>
      </c>
      <c r="J71" s="71">
        <f>IF(I71=0,"",VLOOKUP(I71,Tablas!$C$5:$D$40,2,FALSE))</f>
        <v>0</v>
      </c>
      <c r="K71" s="37" t="str">
        <f t="shared" si="77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0.75</v>
      </c>
      <c r="R71" s="40">
        <f t="shared" si="7"/>
        <v>0</v>
      </c>
      <c r="S71" s="39">
        <v>0.75</v>
      </c>
      <c r="T71" s="41">
        <f t="shared" si="8"/>
        <v>0</v>
      </c>
      <c r="U71" s="42">
        <f t="shared" si="78"/>
        <v>0</v>
      </c>
      <c r="V71" s="43">
        <f t="shared" si="79"/>
        <v>0</v>
      </c>
      <c r="W71" s="44">
        <f t="shared" si="80"/>
        <v>0</v>
      </c>
      <c r="X71" s="45">
        <f t="shared" si="81"/>
        <v>0</v>
      </c>
      <c r="Y71" s="46" t="s">
        <v>0</v>
      </c>
      <c r="Z71" s="39">
        <v>1</v>
      </c>
      <c r="AA71" s="47">
        <f t="shared" si="82"/>
        <v>0</v>
      </c>
      <c r="AB71" s="39">
        <v>1</v>
      </c>
      <c r="AC71" s="47">
        <f t="shared" si="83"/>
        <v>0</v>
      </c>
      <c r="AD71" s="39">
        <v>1</v>
      </c>
      <c r="AE71" s="47">
        <f t="shared" si="84"/>
        <v>0</v>
      </c>
      <c r="AF71" s="62"/>
      <c r="AG71" s="49">
        <f t="shared" si="31"/>
        <v>0</v>
      </c>
      <c r="AH71" s="50">
        <f t="shared" si="32"/>
        <v>0</v>
      </c>
      <c r="AI71" s="62"/>
      <c r="AJ71" s="49">
        <f t="shared" si="18"/>
        <v>0</v>
      </c>
      <c r="AK71" s="50">
        <f t="shared" si="19"/>
        <v>0</v>
      </c>
      <c r="AL71" s="62"/>
      <c r="AM71" s="49">
        <f t="shared" si="20"/>
        <v>0</v>
      </c>
      <c r="AN71" s="50">
        <f t="shared" si="21"/>
        <v>0</v>
      </c>
      <c r="AO71" s="62"/>
      <c r="AP71" s="49">
        <f t="shared" si="22"/>
        <v>0</v>
      </c>
      <c r="AQ71" s="50">
        <f t="shared" si="23"/>
        <v>0</v>
      </c>
      <c r="AR71" s="62"/>
      <c r="AS71" s="49">
        <f t="shared" si="24"/>
        <v>0</v>
      </c>
      <c r="AT71" s="50">
        <f t="shared" si="25"/>
        <v>0</v>
      </c>
      <c r="AU71" s="62"/>
      <c r="AV71" s="49">
        <f t="shared" si="26"/>
        <v>0</v>
      </c>
      <c r="AW71" s="50">
        <f t="shared" si="27"/>
        <v>0</v>
      </c>
      <c r="AX71" s="62"/>
      <c r="AY71" s="49">
        <f t="shared" si="28"/>
        <v>0</v>
      </c>
      <c r="AZ71" s="50">
        <f t="shared" si="29"/>
        <v>0</v>
      </c>
      <c r="BA71" s="51">
        <f t="shared" si="85"/>
        <v>0</v>
      </c>
    </row>
    <row r="72" spans="1:53" hidden="1">
      <c r="A72" s="32"/>
      <c r="B72" s="61"/>
      <c r="C72" s="33"/>
      <c r="D72" s="34"/>
      <c r="E72" s="35"/>
      <c r="F72" s="36"/>
      <c r="G72" s="128"/>
      <c r="H72" s="72"/>
      <c r="I72" s="74">
        <f>IF(H72=Tablas!$B$5,Tablas!$C$5,VLOOKUP(H72,Tablas!$B$5:$D$40,2,FALSE))</f>
        <v>1</v>
      </c>
      <c r="J72" s="71">
        <f>IF(I72=0,"",VLOOKUP(I72,Tablas!$C$5:$D$40,2,FALSE))</f>
        <v>0</v>
      </c>
      <c r="K72" s="37" t="str">
        <f t="shared" si="77"/>
        <v>0</v>
      </c>
      <c r="L72" s="38">
        <f t="shared" si="2"/>
        <v>0</v>
      </c>
      <c r="M72" s="38">
        <f t="shared" si="3"/>
        <v>0</v>
      </c>
      <c r="N72" s="38">
        <f t="shared" si="4"/>
        <v>0</v>
      </c>
      <c r="O72" s="38">
        <f t="shared" si="5"/>
        <v>0</v>
      </c>
      <c r="P72" s="38">
        <f t="shared" si="6"/>
        <v>0</v>
      </c>
      <c r="Q72" s="39">
        <v>0.75</v>
      </c>
      <c r="R72" s="40">
        <f t="shared" si="7"/>
        <v>0</v>
      </c>
      <c r="S72" s="39">
        <v>0.75</v>
      </c>
      <c r="T72" s="41">
        <f t="shared" si="8"/>
        <v>0</v>
      </c>
      <c r="U72" s="42">
        <f t="shared" si="78"/>
        <v>0</v>
      </c>
      <c r="V72" s="43">
        <f t="shared" si="79"/>
        <v>0</v>
      </c>
      <c r="W72" s="44">
        <f t="shared" si="80"/>
        <v>0</v>
      </c>
      <c r="X72" s="45">
        <f t="shared" si="81"/>
        <v>0</v>
      </c>
      <c r="Y72" s="46" t="s">
        <v>0</v>
      </c>
      <c r="Z72" s="39">
        <v>1</v>
      </c>
      <c r="AA72" s="47">
        <f t="shared" si="82"/>
        <v>0</v>
      </c>
      <c r="AB72" s="39">
        <v>1</v>
      </c>
      <c r="AC72" s="47">
        <f t="shared" si="83"/>
        <v>0</v>
      </c>
      <c r="AD72" s="39">
        <v>1</v>
      </c>
      <c r="AE72" s="47">
        <f t="shared" si="84"/>
        <v>0</v>
      </c>
      <c r="AF72" s="62"/>
      <c r="AG72" s="49">
        <f t="shared" si="31"/>
        <v>0</v>
      </c>
      <c r="AH72" s="50">
        <f t="shared" si="32"/>
        <v>0</v>
      </c>
      <c r="AI72" s="62"/>
      <c r="AJ72" s="49">
        <f t="shared" si="18"/>
        <v>0</v>
      </c>
      <c r="AK72" s="50">
        <f t="shared" si="19"/>
        <v>0</v>
      </c>
      <c r="AL72" s="62"/>
      <c r="AM72" s="49">
        <f t="shared" si="20"/>
        <v>0</v>
      </c>
      <c r="AN72" s="50">
        <f t="shared" si="21"/>
        <v>0</v>
      </c>
      <c r="AO72" s="62"/>
      <c r="AP72" s="49">
        <f t="shared" si="22"/>
        <v>0</v>
      </c>
      <c r="AQ72" s="50">
        <f t="shared" si="23"/>
        <v>0</v>
      </c>
      <c r="AR72" s="62"/>
      <c r="AS72" s="49">
        <f t="shared" si="24"/>
        <v>0</v>
      </c>
      <c r="AT72" s="50">
        <f t="shared" si="25"/>
        <v>0</v>
      </c>
      <c r="AU72" s="62"/>
      <c r="AV72" s="49">
        <f t="shared" si="26"/>
        <v>0</v>
      </c>
      <c r="AW72" s="50">
        <f t="shared" si="27"/>
        <v>0</v>
      </c>
      <c r="AX72" s="62"/>
      <c r="AY72" s="49">
        <f t="shared" si="28"/>
        <v>0</v>
      </c>
      <c r="AZ72" s="50">
        <f t="shared" si="29"/>
        <v>0</v>
      </c>
      <c r="BA72" s="51">
        <f t="shared" si="85"/>
        <v>0</v>
      </c>
    </row>
    <row r="73" spans="1:53" hidden="1">
      <c r="A73" s="32"/>
      <c r="B73" s="61"/>
      <c r="C73" s="33"/>
      <c r="D73" s="34"/>
      <c r="E73" s="35"/>
      <c r="F73" s="36"/>
      <c r="G73" s="128"/>
      <c r="H73" s="72"/>
      <c r="I73" s="74">
        <f>IF(H73=Tablas!$B$5,Tablas!$C$5,VLOOKUP(H73,Tablas!$B$5:$D$40,2,FALSE))</f>
        <v>1</v>
      </c>
      <c r="J73" s="71">
        <f>IF(I73=0,"",VLOOKUP(I73,Tablas!$C$5:$D$40,2,FALSE))</f>
        <v>0</v>
      </c>
      <c r="K73" s="37" t="str">
        <f t="shared" si="77"/>
        <v>0</v>
      </c>
      <c r="L73" s="38">
        <f t="shared" si="2"/>
        <v>0</v>
      </c>
      <c r="M73" s="38">
        <f t="shared" si="3"/>
        <v>0</v>
      </c>
      <c r="N73" s="38">
        <f t="shared" si="4"/>
        <v>0</v>
      </c>
      <c r="O73" s="38">
        <f t="shared" si="5"/>
        <v>0</v>
      </c>
      <c r="P73" s="38">
        <f t="shared" si="6"/>
        <v>0</v>
      </c>
      <c r="Q73" s="39">
        <v>0.75</v>
      </c>
      <c r="R73" s="40">
        <f t="shared" si="7"/>
        <v>0</v>
      </c>
      <c r="S73" s="39">
        <v>0.75</v>
      </c>
      <c r="T73" s="41">
        <f t="shared" si="8"/>
        <v>0</v>
      </c>
      <c r="U73" s="42">
        <f t="shared" si="78"/>
        <v>0</v>
      </c>
      <c r="V73" s="43">
        <f t="shared" si="79"/>
        <v>0</v>
      </c>
      <c r="W73" s="44">
        <f t="shared" si="80"/>
        <v>0</v>
      </c>
      <c r="X73" s="45">
        <f t="shared" si="81"/>
        <v>0</v>
      </c>
      <c r="Y73" s="46" t="s">
        <v>0</v>
      </c>
      <c r="Z73" s="39">
        <v>1</v>
      </c>
      <c r="AA73" s="47">
        <f t="shared" si="82"/>
        <v>0</v>
      </c>
      <c r="AB73" s="39">
        <v>1</v>
      </c>
      <c r="AC73" s="47">
        <f t="shared" si="83"/>
        <v>0</v>
      </c>
      <c r="AD73" s="39">
        <v>1</v>
      </c>
      <c r="AE73" s="47">
        <f t="shared" si="84"/>
        <v>0</v>
      </c>
      <c r="AF73" s="62"/>
      <c r="AG73" s="49">
        <f t="shared" si="31"/>
        <v>0</v>
      </c>
      <c r="AH73" s="50">
        <f t="shared" si="32"/>
        <v>0</v>
      </c>
      <c r="AI73" s="62"/>
      <c r="AJ73" s="49">
        <f t="shared" si="18"/>
        <v>0</v>
      </c>
      <c r="AK73" s="50">
        <f t="shared" si="19"/>
        <v>0</v>
      </c>
      <c r="AL73" s="62"/>
      <c r="AM73" s="49">
        <f t="shared" si="20"/>
        <v>0</v>
      </c>
      <c r="AN73" s="50">
        <f t="shared" si="21"/>
        <v>0</v>
      </c>
      <c r="AO73" s="62"/>
      <c r="AP73" s="49">
        <f t="shared" si="22"/>
        <v>0</v>
      </c>
      <c r="AQ73" s="50">
        <f t="shared" si="23"/>
        <v>0</v>
      </c>
      <c r="AR73" s="62"/>
      <c r="AS73" s="49">
        <f t="shared" si="24"/>
        <v>0</v>
      </c>
      <c r="AT73" s="50">
        <f t="shared" si="25"/>
        <v>0</v>
      </c>
      <c r="AU73" s="62"/>
      <c r="AV73" s="49">
        <f t="shared" si="26"/>
        <v>0</v>
      </c>
      <c r="AW73" s="50">
        <f t="shared" si="27"/>
        <v>0</v>
      </c>
      <c r="AX73" s="62"/>
      <c r="AY73" s="49">
        <f t="shared" si="28"/>
        <v>0</v>
      </c>
      <c r="AZ73" s="50">
        <f t="shared" si="29"/>
        <v>0</v>
      </c>
      <c r="BA73" s="51">
        <f t="shared" si="85"/>
        <v>0</v>
      </c>
    </row>
    <row r="74" spans="1:53" hidden="1">
      <c r="A74" s="32"/>
      <c r="B74" s="61"/>
      <c r="C74" s="33"/>
      <c r="D74" s="34"/>
      <c r="E74" s="35"/>
      <c r="F74" s="36"/>
      <c r="G74" s="128"/>
      <c r="H74" s="72"/>
      <c r="I74" s="74">
        <f>IF(H74=Tablas!$B$5,Tablas!$C$5,VLOOKUP(H74,Tablas!$B$5:$D$40,2,FALSE))</f>
        <v>1</v>
      </c>
      <c r="J74" s="71">
        <f>IF(I74=0,"",VLOOKUP(I74,Tablas!$C$5:$D$40,2,FALSE))</f>
        <v>0</v>
      </c>
      <c r="K74" s="37" t="str">
        <f t="shared" si="77"/>
        <v>0</v>
      </c>
      <c r="L74" s="38">
        <f t="shared" si="2"/>
        <v>0</v>
      </c>
      <c r="M74" s="38">
        <f t="shared" si="3"/>
        <v>0</v>
      </c>
      <c r="N74" s="38">
        <f t="shared" si="4"/>
        <v>0</v>
      </c>
      <c r="O74" s="38">
        <f t="shared" si="5"/>
        <v>0</v>
      </c>
      <c r="P74" s="38">
        <f t="shared" si="6"/>
        <v>0</v>
      </c>
      <c r="Q74" s="39">
        <v>0.75</v>
      </c>
      <c r="R74" s="40">
        <f t="shared" si="7"/>
        <v>0</v>
      </c>
      <c r="S74" s="39">
        <v>0.75</v>
      </c>
      <c r="T74" s="41">
        <f t="shared" si="8"/>
        <v>0</v>
      </c>
      <c r="U74" s="42">
        <f t="shared" si="78"/>
        <v>0</v>
      </c>
      <c r="V74" s="43">
        <f t="shared" si="79"/>
        <v>0</v>
      </c>
      <c r="W74" s="44">
        <f t="shared" si="80"/>
        <v>0</v>
      </c>
      <c r="X74" s="45">
        <f t="shared" si="81"/>
        <v>0</v>
      </c>
      <c r="Y74" s="46" t="s">
        <v>0</v>
      </c>
      <c r="Z74" s="39">
        <v>1</v>
      </c>
      <c r="AA74" s="47">
        <f t="shared" si="82"/>
        <v>0</v>
      </c>
      <c r="AB74" s="39">
        <v>1</v>
      </c>
      <c r="AC74" s="47">
        <f t="shared" si="83"/>
        <v>0</v>
      </c>
      <c r="AD74" s="39">
        <v>1</v>
      </c>
      <c r="AE74" s="47">
        <f t="shared" si="84"/>
        <v>0</v>
      </c>
      <c r="AF74" s="62"/>
      <c r="AG74" s="49">
        <f t="shared" si="31"/>
        <v>0</v>
      </c>
      <c r="AH74" s="50">
        <f t="shared" si="32"/>
        <v>0</v>
      </c>
      <c r="AI74" s="62"/>
      <c r="AJ74" s="49">
        <f t="shared" si="18"/>
        <v>0</v>
      </c>
      <c r="AK74" s="50">
        <f t="shared" si="19"/>
        <v>0</v>
      </c>
      <c r="AL74" s="62"/>
      <c r="AM74" s="49">
        <f t="shared" si="20"/>
        <v>0</v>
      </c>
      <c r="AN74" s="50">
        <f t="shared" si="21"/>
        <v>0</v>
      </c>
      <c r="AO74" s="62"/>
      <c r="AP74" s="49">
        <f t="shared" si="22"/>
        <v>0</v>
      </c>
      <c r="AQ74" s="50">
        <f t="shared" si="23"/>
        <v>0</v>
      </c>
      <c r="AR74" s="62"/>
      <c r="AS74" s="49">
        <f t="shared" si="24"/>
        <v>0</v>
      </c>
      <c r="AT74" s="50">
        <f t="shared" si="25"/>
        <v>0</v>
      </c>
      <c r="AU74" s="62"/>
      <c r="AV74" s="49">
        <f t="shared" si="26"/>
        <v>0</v>
      </c>
      <c r="AW74" s="50">
        <f t="shared" si="27"/>
        <v>0</v>
      </c>
      <c r="AX74" s="62"/>
      <c r="AY74" s="49">
        <f t="shared" si="28"/>
        <v>0</v>
      </c>
      <c r="AZ74" s="50">
        <f t="shared" si="29"/>
        <v>0</v>
      </c>
      <c r="BA74" s="51">
        <f t="shared" si="85"/>
        <v>0</v>
      </c>
    </row>
    <row r="75" spans="1:53" hidden="1">
      <c r="A75" s="32"/>
      <c r="B75" s="61"/>
      <c r="C75" s="33"/>
      <c r="D75" s="34"/>
      <c r="E75" s="35"/>
      <c r="F75" s="36"/>
      <c r="G75" s="128"/>
      <c r="H75" s="72"/>
      <c r="I75" s="74">
        <f>IF(H75=Tablas!$B$5,Tablas!$C$5,VLOOKUP(H75,Tablas!$B$5:$D$40,2,FALSE))</f>
        <v>1</v>
      </c>
      <c r="J75" s="71">
        <f>IF(I75=0,"",VLOOKUP(I75,Tablas!$C$5:$D$40,2,FALSE))</f>
        <v>0</v>
      </c>
      <c r="K75" s="37" t="str">
        <f t="shared" si="77"/>
        <v>0</v>
      </c>
      <c r="L75" s="38">
        <f t="shared" si="2"/>
        <v>0</v>
      </c>
      <c r="M75" s="38">
        <f t="shared" si="3"/>
        <v>0</v>
      </c>
      <c r="N75" s="38">
        <f t="shared" si="4"/>
        <v>0</v>
      </c>
      <c r="O75" s="38">
        <f t="shared" si="5"/>
        <v>0</v>
      </c>
      <c r="P75" s="38">
        <f t="shared" si="6"/>
        <v>0</v>
      </c>
      <c r="Q75" s="39">
        <v>0.75</v>
      </c>
      <c r="R75" s="40">
        <f t="shared" si="7"/>
        <v>0</v>
      </c>
      <c r="S75" s="39">
        <v>0.75</v>
      </c>
      <c r="T75" s="41">
        <f t="shared" si="8"/>
        <v>0</v>
      </c>
      <c r="U75" s="42">
        <f t="shared" si="78"/>
        <v>0</v>
      </c>
      <c r="V75" s="43">
        <f t="shared" si="79"/>
        <v>0</v>
      </c>
      <c r="W75" s="44">
        <f t="shared" si="80"/>
        <v>0</v>
      </c>
      <c r="X75" s="45">
        <f t="shared" si="81"/>
        <v>0</v>
      </c>
      <c r="Y75" s="46" t="s">
        <v>0</v>
      </c>
      <c r="Z75" s="39">
        <v>1</v>
      </c>
      <c r="AA75" s="47">
        <f t="shared" si="82"/>
        <v>0</v>
      </c>
      <c r="AB75" s="39">
        <v>1</v>
      </c>
      <c r="AC75" s="47">
        <f t="shared" si="83"/>
        <v>0</v>
      </c>
      <c r="AD75" s="39">
        <v>1</v>
      </c>
      <c r="AE75" s="47">
        <f t="shared" si="84"/>
        <v>0</v>
      </c>
      <c r="AF75" s="62"/>
      <c r="AG75" s="49">
        <f t="shared" si="31"/>
        <v>0</v>
      </c>
      <c r="AH75" s="50">
        <f t="shared" si="32"/>
        <v>0</v>
      </c>
      <c r="AI75" s="62"/>
      <c r="AJ75" s="49">
        <f t="shared" si="18"/>
        <v>0</v>
      </c>
      <c r="AK75" s="50">
        <f t="shared" si="19"/>
        <v>0</v>
      </c>
      <c r="AL75" s="62"/>
      <c r="AM75" s="49">
        <f t="shared" si="20"/>
        <v>0</v>
      </c>
      <c r="AN75" s="50">
        <f t="shared" si="21"/>
        <v>0</v>
      </c>
      <c r="AO75" s="62"/>
      <c r="AP75" s="49">
        <f t="shared" si="22"/>
        <v>0</v>
      </c>
      <c r="AQ75" s="50">
        <f t="shared" si="23"/>
        <v>0</v>
      </c>
      <c r="AR75" s="62"/>
      <c r="AS75" s="49">
        <f t="shared" si="24"/>
        <v>0</v>
      </c>
      <c r="AT75" s="50">
        <f t="shared" si="25"/>
        <v>0</v>
      </c>
      <c r="AU75" s="62"/>
      <c r="AV75" s="49">
        <f t="shared" si="26"/>
        <v>0</v>
      </c>
      <c r="AW75" s="50">
        <f t="shared" si="27"/>
        <v>0</v>
      </c>
      <c r="AX75" s="62"/>
      <c r="AY75" s="49">
        <f t="shared" si="28"/>
        <v>0</v>
      </c>
      <c r="AZ75" s="50">
        <f t="shared" si="29"/>
        <v>0</v>
      </c>
      <c r="BA75" s="51">
        <f t="shared" si="85"/>
        <v>0</v>
      </c>
    </row>
    <row r="76" spans="1:53" hidden="1">
      <c r="A76" s="32"/>
      <c r="B76" s="61"/>
      <c r="C76" s="33"/>
      <c r="D76" s="34"/>
      <c r="E76" s="35"/>
      <c r="F76" s="36"/>
      <c r="G76" s="128"/>
      <c r="H76" s="72"/>
      <c r="I76" s="74">
        <f>IF(H76=Tablas!$B$5,Tablas!$C$5,VLOOKUP(H76,Tablas!$B$5:$D$40,2,FALSE))</f>
        <v>1</v>
      </c>
      <c r="J76" s="71">
        <f>IF(I76=0,"",VLOOKUP(I76,Tablas!$C$5:$D$40,2,FALSE))</f>
        <v>0</v>
      </c>
      <c r="K76" s="37" t="str">
        <f t="shared" si="1"/>
        <v>0</v>
      </c>
      <c r="L76" s="38">
        <f t="shared" si="2"/>
        <v>0</v>
      </c>
      <c r="M76" s="38">
        <f t="shared" si="3"/>
        <v>0</v>
      </c>
      <c r="N76" s="38">
        <f t="shared" si="4"/>
        <v>0</v>
      </c>
      <c r="O76" s="38">
        <f t="shared" si="5"/>
        <v>0</v>
      </c>
      <c r="P76" s="38">
        <f t="shared" si="6"/>
        <v>0</v>
      </c>
      <c r="Q76" s="39">
        <v>0.75</v>
      </c>
      <c r="R76" s="40">
        <f t="shared" si="7"/>
        <v>0</v>
      </c>
      <c r="S76" s="39">
        <v>0.75</v>
      </c>
      <c r="T76" s="41">
        <f t="shared" si="8"/>
        <v>0</v>
      </c>
      <c r="U76" s="42">
        <f t="shared" si="9"/>
        <v>0</v>
      </c>
      <c r="V76" s="43">
        <f t="shared" si="10"/>
        <v>0</v>
      </c>
      <c r="W76" s="44">
        <f t="shared" si="11"/>
        <v>0</v>
      </c>
      <c r="X76" s="45">
        <f t="shared" si="12"/>
        <v>0</v>
      </c>
      <c r="Y76" s="46" t="s">
        <v>0</v>
      </c>
      <c r="Z76" s="39">
        <v>1</v>
      </c>
      <c r="AA76" s="47">
        <f t="shared" si="13"/>
        <v>0</v>
      </c>
      <c r="AB76" s="39">
        <v>1</v>
      </c>
      <c r="AC76" s="47">
        <f t="shared" si="14"/>
        <v>0</v>
      </c>
      <c r="AD76" s="39">
        <v>1</v>
      </c>
      <c r="AE76" s="47">
        <f t="shared" si="15"/>
        <v>0</v>
      </c>
      <c r="AF76" s="62"/>
      <c r="AG76" s="49">
        <f t="shared" si="31"/>
        <v>0</v>
      </c>
      <c r="AH76" s="50">
        <f t="shared" si="32"/>
        <v>0</v>
      </c>
      <c r="AI76" s="62"/>
      <c r="AJ76" s="49">
        <f t="shared" si="18"/>
        <v>0</v>
      </c>
      <c r="AK76" s="50">
        <f t="shared" si="19"/>
        <v>0</v>
      </c>
      <c r="AL76" s="62"/>
      <c r="AM76" s="49">
        <f t="shared" si="20"/>
        <v>0</v>
      </c>
      <c r="AN76" s="50">
        <f t="shared" si="21"/>
        <v>0</v>
      </c>
      <c r="AO76" s="62"/>
      <c r="AP76" s="49">
        <f t="shared" si="22"/>
        <v>0</v>
      </c>
      <c r="AQ76" s="50">
        <f t="shared" si="23"/>
        <v>0</v>
      </c>
      <c r="AR76" s="62"/>
      <c r="AS76" s="49">
        <f t="shared" si="24"/>
        <v>0</v>
      </c>
      <c r="AT76" s="50">
        <f t="shared" si="25"/>
        <v>0</v>
      </c>
      <c r="AU76" s="62"/>
      <c r="AV76" s="49">
        <f t="shared" si="26"/>
        <v>0</v>
      </c>
      <c r="AW76" s="50">
        <f t="shared" si="27"/>
        <v>0</v>
      </c>
      <c r="AX76" s="62"/>
      <c r="AY76" s="49">
        <f t="shared" si="28"/>
        <v>0</v>
      </c>
      <c r="AZ76" s="50">
        <f t="shared" si="29"/>
        <v>0</v>
      </c>
      <c r="BA76" s="51">
        <f t="shared" si="30"/>
        <v>0</v>
      </c>
    </row>
    <row r="77" spans="1:53" hidden="1">
      <c r="A77" s="32"/>
      <c r="B77" s="61"/>
      <c r="C77" s="33"/>
      <c r="D77" s="34"/>
      <c r="E77" s="35"/>
      <c r="F77" s="36"/>
      <c r="G77" s="128"/>
      <c r="H77" s="72"/>
      <c r="I77" s="74">
        <f>IF(H77=Tablas!$B$5,Tablas!$C$5,VLOOKUP(H77,Tablas!$B$5:$D$40,2,FALSE))</f>
        <v>1</v>
      </c>
      <c r="J77" s="71">
        <f>IF(I77=0,"",VLOOKUP(I77,Tablas!$C$5:$D$40,2,FALSE))</f>
        <v>0</v>
      </c>
      <c r="K77" s="37" t="str">
        <f t="shared" si="1"/>
        <v>0</v>
      </c>
      <c r="L77" s="38">
        <f t="shared" si="2"/>
        <v>0</v>
      </c>
      <c r="M77" s="38">
        <f t="shared" si="3"/>
        <v>0</v>
      </c>
      <c r="N77" s="38">
        <f t="shared" si="4"/>
        <v>0</v>
      </c>
      <c r="O77" s="38">
        <f t="shared" si="5"/>
        <v>0</v>
      </c>
      <c r="P77" s="38">
        <f t="shared" si="6"/>
        <v>0</v>
      </c>
      <c r="Q77" s="39">
        <v>0.75</v>
      </c>
      <c r="R77" s="40">
        <f t="shared" si="7"/>
        <v>0</v>
      </c>
      <c r="S77" s="39">
        <v>0.75</v>
      </c>
      <c r="T77" s="41">
        <f t="shared" si="8"/>
        <v>0</v>
      </c>
      <c r="U77" s="42">
        <f t="shared" si="9"/>
        <v>0</v>
      </c>
      <c r="V77" s="43">
        <f t="shared" si="10"/>
        <v>0</v>
      </c>
      <c r="W77" s="44">
        <f t="shared" si="11"/>
        <v>0</v>
      </c>
      <c r="X77" s="45">
        <f t="shared" si="12"/>
        <v>0</v>
      </c>
      <c r="Y77" s="46" t="s">
        <v>0</v>
      </c>
      <c r="Z77" s="39">
        <v>1</v>
      </c>
      <c r="AA77" s="47">
        <f t="shared" si="13"/>
        <v>0</v>
      </c>
      <c r="AB77" s="39">
        <v>1</v>
      </c>
      <c r="AC77" s="47">
        <f t="shared" si="14"/>
        <v>0</v>
      </c>
      <c r="AD77" s="39">
        <v>1</v>
      </c>
      <c r="AE77" s="47">
        <f t="shared" si="15"/>
        <v>0</v>
      </c>
      <c r="AF77" s="62"/>
      <c r="AG77" s="49">
        <f t="shared" si="31"/>
        <v>0</v>
      </c>
      <c r="AH77" s="50">
        <f t="shared" si="32"/>
        <v>0</v>
      </c>
      <c r="AI77" s="62"/>
      <c r="AJ77" s="49">
        <f t="shared" si="18"/>
        <v>0</v>
      </c>
      <c r="AK77" s="50">
        <f t="shared" si="19"/>
        <v>0</v>
      </c>
      <c r="AL77" s="62"/>
      <c r="AM77" s="49">
        <f t="shared" si="20"/>
        <v>0</v>
      </c>
      <c r="AN77" s="50">
        <f t="shared" si="21"/>
        <v>0</v>
      </c>
      <c r="AO77" s="62"/>
      <c r="AP77" s="49">
        <f t="shared" si="22"/>
        <v>0</v>
      </c>
      <c r="AQ77" s="50">
        <f t="shared" si="23"/>
        <v>0</v>
      </c>
      <c r="AR77" s="62"/>
      <c r="AS77" s="49">
        <f t="shared" si="24"/>
        <v>0</v>
      </c>
      <c r="AT77" s="50">
        <f t="shared" si="25"/>
        <v>0</v>
      </c>
      <c r="AU77" s="62"/>
      <c r="AV77" s="49">
        <f t="shared" si="26"/>
        <v>0</v>
      </c>
      <c r="AW77" s="50">
        <f t="shared" si="27"/>
        <v>0</v>
      </c>
      <c r="AX77" s="62"/>
      <c r="AY77" s="49">
        <f t="shared" si="28"/>
        <v>0</v>
      </c>
      <c r="AZ77" s="50">
        <f t="shared" si="29"/>
        <v>0</v>
      </c>
      <c r="BA77" s="51">
        <f t="shared" si="30"/>
        <v>0</v>
      </c>
    </row>
    <row r="78" spans="1:53" hidden="1">
      <c r="A78" s="32"/>
      <c r="B78" s="61"/>
      <c r="C78" s="33"/>
      <c r="D78" s="34"/>
      <c r="E78" s="35"/>
      <c r="F78" s="36"/>
      <c r="G78" s="128"/>
      <c r="H78" s="72"/>
      <c r="I78" s="74">
        <f>IF(H78=Tablas!$B$5,Tablas!$C$5,VLOOKUP(H78,Tablas!$B$5:$D$40,2,FALSE))</f>
        <v>1</v>
      </c>
      <c r="J78" s="71">
        <f>IF(I78=0,"",VLOOKUP(I78,Tablas!$C$5:$D$40,2,FALSE))</f>
        <v>0</v>
      </c>
      <c r="K78" s="37" t="str">
        <f t="shared" si="1"/>
        <v>0</v>
      </c>
      <c r="L78" s="38">
        <f t="shared" si="2"/>
        <v>0</v>
      </c>
      <c r="M78" s="38">
        <f t="shared" si="3"/>
        <v>0</v>
      </c>
      <c r="N78" s="38">
        <f t="shared" si="4"/>
        <v>0</v>
      </c>
      <c r="O78" s="38">
        <f t="shared" si="5"/>
        <v>0</v>
      </c>
      <c r="P78" s="38">
        <f t="shared" si="6"/>
        <v>0</v>
      </c>
      <c r="Q78" s="39">
        <v>1</v>
      </c>
      <c r="R78" s="40">
        <f t="shared" si="7"/>
        <v>0</v>
      </c>
      <c r="S78" s="39">
        <v>1</v>
      </c>
      <c r="T78" s="41">
        <f t="shared" si="8"/>
        <v>0</v>
      </c>
      <c r="U78" s="42">
        <f t="shared" si="9"/>
        <v>0</v>
      </c>
      <c r="V78" s="43">
        <f t="shared" si="10"/>
        <v>0</v>
      </c>
      <c r="W78" s="44">
        <f t="shared" si="11"/>
        <v>0</v>
      </c>
      <c r="X78" s="45">
        <f t="shared" si="12"/>
        <v>0</v>
      </c>
      <c r="Y78" s="46" t="s">
        <v>0</v>
      </c>
      <c r="Z78" s="39">
        <v>1</v>
      </c>
      <c r="AA78" s="47">
        <f t="shared" si="13"/>
        <v>0</v>
      </c>
      <c r="AB78" s="39">
        <v>1</v>
      </c>
      <c r="AC78" s="47">
        <f t="shared" si="14"/>
        <v>0</v>
      </c>
      <c r="AD78" s="39">
        <v>1</v>
      </c>
      <c r="AE78" s="47">
        <f t="shared" si="15"/>
        <v>0</v>
      </c>
      <c r="AF78" s="62"/>
      <c r="AG78" s="49">
        <f t="shared" si="31"/>
        <v>0</v>
      </c>
      <c r="AH78" s="50">
        <f t="shared" si="32"/>
        <v>0</v>
      </c>
      <c r="AI78" s="62"/>
      <c r="AJ78" s="49">
        <f t="shared" si="18"/>
        <v>0</v>
      </c>
      <c r="AK78" s="50">
        <f t="shared" si="19"/>
        <v>0</v>
      </c>
      <c r="AL78" s="48"/>
      <c r="AM78" s="49">
        <f t="shared" si="20"/>
        <v>0</v>
      </c>
      <c r="AN78" s="50">
        <f t="shared" si="21"/>
        <v>0</v>
      </c>
      <c r="AO78" s="62"/>
      <c r="AP78" s="49">
        <f t="shared" si="22"/>
        <v>0</v>
      </c>
      <c r="AQ78" s="50">
        <f t="shared" si="23"/>
        <v>0</v>
      </c>
      <c r="AR78" s="62"/>
      <c r="AS78" s="49">
        <f t="shared" si="24"/>
        <v>0</v>
      </c>
      <c r="AT78" s="50">
        <f t="shared" si="25"/>
        <v>0</v>
      </c>
      <c r="AU78" s="48">
        <f t="shared" ref="AU78:AU82" si="86">+$F78*0.6</f>
        <v>0</v>
      </c>
      <c r="AV78" s="49">
        <f t="shared" si="26"/>
        <v>0</v>
      </c>
      <c r="AW78" s="50">
        <f t="shared" si="27"/>
        <v>0</v>
      </c>
      <c r="AX78" s="62"/>
      <c r="AY78" s="49">
        <f t="shared" si="28"/>
        <v>0</v>
      </c>
      <c r="AZ78" s="50">
        <f t="shared" si="29"/>
        <v>0</v>
      </c>
      <c r="BA78" s="51">
        <f t="shared" si="30"/>
        <v>0</v>
      </c>
    </row>
    <row r="79" spans="1:53" hidden="1">
      <c r="A79" s="32"/>
      <c r="B79" s="61"/>
      <c r="C79" s="33"/>
      <c r="D79" s="34"/>
      <c r="E79" s="35"/>
      <c r="F79" s="36"/>
      <c r="G79" s="128"/>
      <c r="H79" s="72"/>
      <c r="I79" s="74">
        <f>IF(H79=Tablas!$B$5,Tablas!$C$5,VLOOKUP(H79,Tablas!$B$5:$D$40,2,FALSE))</f>
        <v>1</v>
      </c>
      <c r="J79" s="71">
        <f>IF(I79=0,"",VLOOKUP(I79,Tablas!$C$5:$D$40,2,FALSE))</f>
        <v>0</v>
      </c>
      <c r="K79" s="37" t="str">
        <f t="shared" si="1"/>
        <v>0</v>
      </c>
      <c r="L79" s="38">
        <f t="shared" si="2"/>
        <v>0</v>
      </c>
      <c r="M79" s="38">
        <f t="shared" si="3"/>
        <v>0</v>
      </c>
      <c r="N79" s="38">
        <f t="shared" si="4"/>
        <v>0</v>
      </c>
      <c r="O79" s="38">
        <f t="shared" si="5"/>
        <v>0</v>
      </c>
      <c r="P79" s="38">
        <f t="shared" si="6"/>
        <v>0</v>
      </c>
      <c r="Q79" s="39">
        <v>1</v>
      </c>
      <c r="R79" s="40">
        <f t="shared" si="7"/>
        <v>0</v>
      </c>
      <c r="S79" s="39">
        <v>1</v>
      </c>
      <c r="T79" s="41">
        <f t="shared" si="8"/>
        <v>0</v>
      </c>
      <c r="U79" s="42">
        <f t="shared" si="9"/>
        <v>0</v>
      </c>
      <c r="V79" s="43">
        <f t="shared" si="10"/>
        <v>0</v>
      </c>
      <c r="W79" s="44">
        <f t="shared" si="11"/>
        <v>0</v>
      </c>
      <c r="X79" s="45">
        <f t="shared" si="12"/>
        <v>0</v>
      </c>
      <c r="Y79" s="46" t="s">
        <v>0</v>
      </c>
      <c r="Z79" s="39">
        <v>1</v>
      </c>
      <c r="AA79" s="47">
        <f t="shared" si="13"/>
        <v>0</v>
      </c>
      <c r="AB79" s="39">
        <v>1</v>
      </c>
      <c r="AC79" s="47">
        <f t="shared" si="14"/>
        <v>0</v>
      </c>
      <c r="AD79" s="39">
        <v>1</v>
      </c>
      <c r="AE79" s="47">
        <f t="shared" si="15"/>
        <v>0</v>
      </c>
      <c r="AF79" s="62"/>
      <c r="AG79" s="49">
        <f t="shared" si="31"/>
        <v>0</v>
      </c>
      <c r="AH79" s="50">
        <f t="shared" si="32"/>
        <v>0</v>
      </c>
      <c r="AI79" s="62"/>
      <c r="AJ79" s="49">
        <f t="shared" si="18"/>
        <v>0</v>
      </c>
      <c r="AK79" s="50">
        <f t="shared" si="19"/>
        <v>0</v>
      </c>
      <c r="AL79" s="48"/>
      <c r="AM79" s="49">
        <f t="shared" si="20"/>
        <v>0</v>
      </c>
      <c r="AN79" s="50">
        <f t="shared" si="21"/>
        <v>0</v>
      </c>
      <c r="AO79" s="62"/>
      <c r="AP79" s="49">
        <f t="shared" si="22"/>
        <v>0</v>
      </c>
      <c r="AQ79" s="50">
        <f t="shared" si="23"/>
        <v>0</v>
      </c>
      <c r="AR79" s="62"/>
      <c r="AS79" s="49">
        <f t="shared" si="24"/>
        <v>0</v>
      </c>
      <c r="AT79" s="50">
        <f t="shared" si="25"/>
        <v>0</v>
      </c>
      <c r="AU79" s="48">
        <f t="shared" si="86"/>
        <v>0</v>
      </c>
      <c r="AV79" s="49">
        <f t="shared" si="26"/>
        <v>0</v>
      </c>
      <c r="AW79" s="50">
        <f t="shared" si="27"/>
        <v>0</v>
      </c>
      <c r="AX79" s="62"/>
      <c r="AY79" s="49">
        <f t="shared" si="28"/>
        <v>0</v>
      </c>
      <c r="AZ79" s="50">
        <f t="shared" si="29"/>
        <v>0</v>
      </c>
      <c r="BA79" s="51">
        <f t="shared" si="30"/>
        <v>0</v>
      </c>
    </row>
    <row r="80" spans="1:53" hidden="1">
      <c r="A80" s="32"/>
      <c r="B80" s="61"/>
      <c r="C80" s="33"/>
      <c r="D80" s="34"/>
      <c r="E80" s="35"/>
      <c r="F80" s="36"/>
      <c r="G80" s="128"/>
      <c r="H80" s="72"/>
      <c r="I80" s="74">
        <f>IF(H80=Tablas!$B$5,Tablas!$C$5,VLOOKUP(H80,Tablas!$B$5:$D$40,2,FALSE))</f>
        <v>1</v>
      </c>
      <c r="J80" s="71">
        <f>IF(I80=0,"",VLOOKUP(I80,Tablas!$C$5:$D$40,2,FALSE))</f>
        <v>0</v>
      </c>
      <c r="K80" s="37" t="str">
        <f t="shared" si="1"/>
        <v>0</v>
      </c>
      <c r="L80" s="38">
        <f t="shared" si="2"/>
        <v>0</v>
      </c>
      <c r="M80" s="38">
        <f t="shared" si="3"/>
        <v>0</v>
      </c>
      <c r="N80" s="38">
        <f t="shared" si="4"/>
        <v>0</v>
      </c>
      <c r="O80" s="38">
        <f t="shared" si="5"/>
        <v>0</v>
      </c>
      <c r="P80" s="38">
        <f t="shared" si="6"/>
        <v>0</v>
      </c>
      <c r="Q80" s="39">
        <v>1</v>
      </c>
      <c r="R80" s="40">
        <f t="shared" si="7"/>
        <v>0</v>
      </c>
      <c r="S80" s="39">
        <v>1</v>
      </c>
      <c r="T80" s="41">
        <f t="shared" si="8"/>
        <v>0</v>
      </c>
      <c r="U80" s="42">
        <f t="shared" si="9"/>
        <v>0</v>
      </c>
      <c r="V80" s="43">
        <f t="shared" si="10"/>
        <v>0</v>
      </c>
      <c r="W80" s="44">
        <f t="shared" si="11"/>
        <v>0</v>
      </c>
      <c r="X80" s="45">
        <f t="shared" si="12"/>
        <v>0</v>
      </c>
      <c r="Y80" s="46" t="s">
        <v>0</v>
      </c>
      <c r="Z80" s="39">
        <v>1</v>
      </c>
      <c r="AA80" s="47">
        <f t="shared" si="13"/>
        <v>0</v>
      </c>
      <c r="AB80" s="39">
        <v>1</v>
      </c>
      <c r="AC80" s="47">
        <f t="shared" si="14"/>
        <v>0</v>
      </c>
      <c r="AD80" s="39">
        <v>1</v>
      </c>
      <c r="AE80" s="47">
        <f t="shared" si="15"/>
        <v>0</v>
      </c>
      <c r="AF80" s="62"/>
      <c r="AG80" s="49">
        <f t="shared" si="31"/>
        <v>0</v>
      </c>
      <c r="AH80" s="50">
        <f t="shared" si="32"/>
        <v>0</v>
      </c>
      <c r="AI80" s="62"/>
      <c r="AJ80" s="49">
        <f t="shared" si="18"/>
        <v>0</v>
      </c>
      <c r="AK80" s="50">
        <f t="shared" si="19"/>
        <v>0</v>
      </c>
      <c r="AL80" s="48"/>
      <c r="AM80" s="49">
        <f t="shared" si="20"/>
        <v>0</v>
      </c>
      <c r="AN80" s="50">
        <f t="shared" si="21"/>
        <v>0</v>
      </c>
      <c r="AO80" s="62"/>
      <c r="AP80" s="49">
        <f t="shared" si="22"/>
        <v>0</v>
      </c>
      <c r="AQ80" s="50">
        <f t="shared" si="23"/>
        <v>0</v>
      </c>
      <c r="AR80" s="62"/>
      <c r="AS80" s="49">
        <f t="shared" si="24"/>
        <v>0</v>
      </c>
      <c r="AT80" s="50">
        <f t="shared" si="25"/>
        <v>0</v>
      </c>
      <c r="AU80" s="48">
        <f t="shared" si="86"/>
        <v>0</v>
      </c>
      <c r="AV80" s="49">
        <f t="shared" si="26"/>
        <v>0</v>
      </c>
      <c r="AW80" s="50">
        <f t="shared" si="27"/>
        <v>0</v>
      </c>
      <c r="AX80" s="62"/>
      <c r="AY80" s="49">
        <f t="shared" si="28"/>
        <v>0</v>
      </c>
      <c r="AZ80" s="50">
        <f t="shared" si="29"/>
        <v>0</v>
      </c>
      <c r="BA80" s="51">
        <f t="shared" si="30"/>
        <v>0</v>
      </c>
    </row>
    <row r="81" spans="1:53" hidden="1">
      <c r="A81" s="32"/>
      <c r="B81" s="61"/>
      <c r="C81" s="33"/>
      <c r="D81" s="34"/>
      <c r="E81" s="35"/>
      <c r="F81" s="36"/>
      <c r="G81" s="128"/>
      <c r="H81" s="72"/>
      <c r="I81" s="74">
        <f>IF(H81=Tablas!$B$5,Tablas!$C$5,VLOOKUP(H81,Tablas!$B$5:$D$40,2,FALSE))</f>
        <v>1</v>
      </c>
      <c r="J81" s="71">
        <f>IF(I81=0,"",VLOOKUP(I81,Tablas!$C$5:$D$40,2,FALSE))</f>
        <v>0</v>
      </c>
      <c r="K81" s="37" t="str">
        <f t="shared" si="1"/>
        <v>0</v>
      </c>
      <c r="L81" s="38">
        <f t="shared" si="2"/>
        <v>0</v>
      </c>
      <c r="M81" s="38">
        <f t="shared" si="3"/>
        <v>0</v>
      </c>
      <c r="N81" s="38">
        <f t="shared" si="4"/>
        <v>0</v>
      </c>
      <c r="O81" s="38">
        <f t="shared" si="5"/>
        <v>0</v>
      </c>
      <c r="P81" s="38">
        <f t="shared" si="6"/>
        <v>0</v>
      </c>
      <c r="Q81" s="39">
        <v>1</v>
      </c>
      <c r="R81" s="40">
        <f t="shared" si="7"/>
        <v>0</v>
      </c>
      <c r="S81" s="39">
        <v>1</v>
      </c>
      <c r="T81" s="41">
        <f t="shared" si="8"/>
        <v>0</v>
      </c>
      <c r="U81" s="42">
        <f t="shared" si="9"/>
        <v>0</v>
      </c>
      <c r="V81" s="43">
        <f t="shared" si="10"/>
        <v>0</v>
      </c>
      <c r="W81" s="44">
        <f t="shared" si="11"/>
        <v>0</v>
      </c>
      <c r="X81" s="45">
        <f t="shared" si="12"/>
        <v>0</v>
      </c>
      <c r="Y81" s="46" t="s">
        <v>0</v>
      </c>
      <c r="Z81" s="39">
        <v>1</v>
      </c>
      <c r="AA81" s="47">
        <f t="shared" si="13"/>
        <v>0</v>
      </c>
      <c r="AB81" s="39">
        <v>1</v>
      </c>
      <c r="AC81" s="47">
        <f t="shared" si="14"/>
        <v>0</v>
      </c>
      <c r="AD81" s="39">
        <v>1</v>
      </c>
      <c r="AE81" s="47">
        <f t="shared" si="15"/>
        <v>0</v>
      </c>
      <c r="AF81" s="62"/>
      <c r="AG81" s="49">
        <f t="shared" si="31"/>
        <v>0</v>
      </c>
      <c r="AH81" s="50">
        <f t="shared" si="32"/>
        <v>0</v>
      </c>
      <c r="AI81" s="62"/>
      <c r="AJ81" s="49">
        <f t="shared" si="18"/>
        <v>0</v>
      </c>
      <c r="AK81" s="50">
        <f t="shared" si="19"/>
        <v>0</v>
      </c>
      <c r="AL81" s="48"/>
      <c r="AM81" s="49">
        <f t="shared" si="20"/>
        <v>0</v>
      </c>
      <c r="AN81" s="50">
        <f t="shared" si="21"/>
        <v>0</v>
      </c>
      <c r="AO81" s="62"/>
      <c r="AP81" s="49">
        <f t="shared" si="22"/>
        <v>0</v>
      </c>
      <c r="AQ81" s="50">
        <f t="shared" si="23"/>
        <v>0</v>
      </c>
      <c r="AR81" s="62"/>
      <c r="AS81" s="49">
        <f t="shared" si="24"/>
        <v>0</v>
      </c>
      <c r="AT81" s="50">
        <f t="shared" si="25"/>
        <v>0</v>
      </c>
      <c r="AU81" s="48">
        <f t="shared" si="86"/>
        <v>0</v>
      </c>
      <c r="AV81" s="49">
        <f t="shared" si="26"/>
        <v>0</v>
      </c>
      <c r="AW81" s="50">
        <f t="shared" si="27"/>
        <v>0</v>
      </c>
      <c r="AX81" s="62"/>
      <c r="AY81" s="49">
        <f t="shared" si="28"/>
        <v>0</v>
      </c>
      <c r="AZ81" s="50">
        <f t="shared" si="29"/>
        <v>0</v>
      </c>
      <c r="BA81" s="51">
        <f t="shared" si="30"/>
        <v>0</v>
      </c>
    </row>
    <row r="82" spans="1:53" hidden="1">
      <c r="A82" s="32"/>
      <c r="B82" s="61"/>
      <c r="C82" s="33"/>
      <c r="D82" s="34"/>
      <c r="E82" s="35"/>
      <c r="F82" s="36"/>
      <c r="G82" s="128"/>
      <c r="H82" s="72"/>
      <c r="I82" s="74">
        <f>IF(H82=Tablas!$B$5,Tablas!$C$5,VLOOKUP(H82,Tablas!$B$5:$D$40,2,FALSE))</f>
        <v>1</v>
      </c>
      <c r="J82" s="71">
        <f>IF(I82=0,"",VLOOKUP(I82,Tablas!$C$5:$D$40,2,FALSE))</f>
        <v>0</v>
      </c>
      <c r="K82" s="37" t="str">
        <f t="shared" si="1"/>
        <v>0</v>
      </c>
      <c r="L82" s="38">
        <f t="shared" si="2"/>
        <v>0</v>
      </c>
      <c r="M82" s="38">
        <f t="shared" si="3"/>
        <v>0</v>
      </c>
      <c r="N82" s="38">
        <f t="shared" si="4"/>
        <v>0</v>
      </c>
      <c r="O82" s="38">
        <f t="shared" si="5"/>
        <v>0</v>
      </c>
      <c r="P82" s="38">
        <f t="shared" si="6"/>
        <v>0</v>
      </c>
      <c r="Q82" s="39">
        <v>1</v>
      </c>
      <c r="R82" s="40">
        <f t="shared" si="7"/>
        <v>0</v>
      </c>
      <c r="S82" s="39">
        <v>1</v>
      </c>
      <c r="T82" s="41">
        <f t="shared" si="8"/>
        <v>0</v>
      </c>
      <c r="U82" s="42">
        <f t="shared" si="9"/>
        <v>0</v>
      </c>
      <c r="V82" s="43">
        <f t="shared" si="10"/>
        <v>0</v>
      </c>
      <c r="W82" s="44">
        <f t="shared" si="11"/>
        <v>0</v>
      </c>
      <c r="X82" s="45">
        <f t="shared" si="12"/>
        <v>0</v>
      </c>
      <c r="Y82" s="46" t="s">
        <v>0</v>
      </c>
      <c r="Z82" s="39">
        <v>1</v>
      </c>
      <c r="AA82" s="47">
        <f t="shared" si="13"/>
        <v>0</v>
      </c>
      <c r="AB82" s="39">
        <v>1</v>
      </c>
      <c r="AC82" s="47">
        <f t="shared" si="14"/>
        <v>0</v>
      </c>
      <c r="AD82" s="39">
        <v>1</v>
      </c>
      <c r="AE82" s="47">
        <f t="shared" si="15"/>
        <v>0</v>
      </c>
      <c r="AF82" s="62"/>
      <c r="AG82" s="49">
        <f t="shared" si="31"/>
        <v>0</v>
      </c>
      <c r="AH82" s="50">
        <f t="shared" si="32"/>
        <v>0</v>
      </c>
      <c r="AI82" s="62"/>
      <c r="AJ82" s="49">
        <f t="shared" si="18"/>
        <v>0</v>
      </c>
      <c r="AK82" s="50">
        <f t="shared" si="19"/>
        <v>0</v>
      </c>
      <c r="AL82" s="48"/>
      <c r="AM82" s="49">
        <f t="shared" si="20"/>
        <v>0</v>
      </c>
      <c r="AN82" s="50">
        <f t="shared" si="21"/>
        <v>0</v>
      </c>
      <c r="AO82" s="62"/>
      <c r="AP82" s="49">
        <f t="shared" si="22"/>
        <v>0</v>
      </c>
      <c r="AQ82" s="50">
        <f t="shared" si="23"/>
        <v>0</v>
      </c>
      <c r="AR82" s="62"/>
      <c r="AS82" s="49">
        <f t="shared" si="24"/>
        <v>0</v>
      </c>
      <c r="AT82" s="50">
        <f t="shared" si="25"/>
        <v>0</v>
      </c>
      <c r="AU82" s="48">
        <f t="shared" si="86"/>
        <v>0</v>
      </c>
      <c r="AV82" s="49">
        <f t="shared" si="26"/>
        <v>0</v>
      </c>
      <c r="AW82" s="50">
        <f t="shared" si="27"/>
        <v>0</v>
      </c>
      <c r="AX82" s="62"/>
      <c r="AY82" s="49">
        <f t="shared" si="28"/>
        <v>0</v>
      </c>
      <c r="AZ82" s="50">
        <f t="shared" si="29"/>
        <v>0</v>
      </c>
      <c r="BA82" s="51">
        <f t="shared" si="30"/>
        <v>0</v>
      </c>
    </row>
    <row r="83" spans="1:53" ht="15.75" thickBot="1">
      <c r="A83" s="3"/>
      <c r="B83" s="6"/>
      <c r="C83" s="6"/>
      <c r="D83" s="6"/>
      <c r="E83" s="6"/>
      <c r="F83" s="129">
        <f>SUM(F8:F82)</f>
        <v>246.37</v>
      </c>
      <c r="G83" s="6"/>
      <c r="H83" s="6"/>
      <c r="I83" s="6"/>
      <c r="J83" s="6"/>
      <c r="K83" s="130"/>
      <c r="L83" s="52">
        <f>SUM(L8:L82)</f>
        <v>0</v>
      </c>
      <c r="M83" s="52">
        <f>SUM(M8:M82)</f>
        <v>0</v>
      </c>
      <c r="N83" s="52">
        <f>SUM(N8:N82)</f>
        <v>0</v>
      </c>
      <c r="O83" s="52">
        <f>SUM(O8:O82)</f>
        <v>0</v>
      </c>
      <c r="P83" s="52">
        <f>SUM(P8:P82)</f>
        <v>0</v>
      </c>
      <c r="Q83" s="52"/>
      <c r="R83" s="52">
        <f>SUM(R8:R82)</f>
        <v>0</v>
      </c>
      <c r="S83" s="52"/>
      <c r="T83" s="52">
        <f>SUM(T8:T82)</f>
        <v>0</v>
      </c>
      <c r="U83" s="52">
        <f>SUM(U8:U82)</f>
        <v>0</v>
      </c>
      <c r="V83" s="52">
        <f>SUM(V8:V82)</f>
        <v>0</v>
      </c>
      <c r="W83" s="52">
        <f>SUM(W8:W82)</f>
        <v>0</v>
      </c>
      <c r="X83" s="53"/>
      <c r="Y83" s="53"/>
      <c r="Z83" s="53"/>
      <c r="AA83" s="52">
        <f>SUM(AA8:AA82)</f>
        <v>0</v>
      </c>
      <c r="AB83" s="52"/>
      <c r="AC83" s="52">
        <f>SUM(AC8:AC82)</f>
        <v>0</v>
      </c>
      <c r="AD83" s="52"/>
      <c r="AE83" s="52">
        <f>SUM(AE8:AE82)</f>
        <v>0</v>
      </c>
      <c r="AF83" s="54">
        <f>SUM(AF8:AF82)</f>
        <v>88.25</v>
      </c>
      <c r="AG83" s="54"/>
      <c r="AH83" s="55">
        <f>SUM(AH8:AH82)</f>
        <v>0</v>
      </c>
      <c r="AI83" s="54">
        <f>SUM(AI8:AI82)</f>
        <v>5.25</v>
      </c>
      <c r="AJ83" s="54"/>
      <c r="AK83" s="55">
        <f>SUM(AK8:AK82)</f>
        <v>0</v>
      </c>
      <c r="AL83" s="54">
        <f>SUM(AL8:AL82)</f>
        <v>246.37</v>
      </c>
      <c r="AM83" s="54"/>
      <c r="AN83" s="55">
        <f>SUM(AN8:AN82)</f>
        <v>0</v>
      </c>
      <c r="AO83" s="54">
        <f>SUM(AO8:AO82)</f>
        <v>61.592500000000001</v>
      </c>
      <c r="AP83" s="54"/>
      <c r="AQ83" s="55">
        <f>SUM(AQ8:AQ82)</f>
        <v>0</v>
      </c>
      <c r="AR83" s="54">
        <f>SUM(AR8:AR82)</f>
        <v>0</v>
      </c>
      <c r="AS83" s="54"/>
      <c r="AT83" s="55">
        <f>SUM(AT8:AT82)</f>
        <v>0</v>
      </c>
      <c r="AU83" s="54">
        <f>SUM(AU8:AU82)</f>
        <v>246.37</v>
      </c>
      <c r="AV83" s="54"/>
      <c r="AW83" s="55">
        <f>SUM(AW8:AW82)</f>
        <v>0</v>
      </c>
      <c r="AX83" s="54">
        <f>SUM(AX8:AX82)</f>
        <v>2.625</v>
      </c>
      <c r="AY83" s="54"/>
      <c r="AZ83" s="55">
        <f>SUM(AZ8:AZ82)</f>
        <v>0</v>
      </c>
      <c r="BA83" s="131">
        <f>SUM(BA8:BA82)</f>
        <v>0</v>
      </c>
    </row>
    <row r="84" spans="1:53" ht="15.75" hidden="1" thickBot="1">
      <c r="AA84" s="289">
        <f>SUM(AA83:AE83)</f>
        <v>0</v>
      </c>
      <c r="AB84" s="290"/>
      <c r="AC84" s="290"/>
      <c r="AD84" s="290"/>
      <c r="AE84" s="291"/>
      <c r="AF84" s="292">
        <f>+AH83/4.345</f>
        <v>0</v>
      </c>
      <c r="AG84" s="292"/>
      <c r="AH84" s="292"/>
      <c r="AI84" s="292">
        <f>+AK83/4.345</f>
        <v>0</v>
      </c>
      <c r="AJ84" s="292"/>
      <c r="AK84" s="292"/>
      <c r="AL84" s="292">
        <f>+AN83/4.345</f>
        <v>0</v>
      </c>
      <c r="AM84" s="292"/>
      <c r="AN84" s="292"/>
      <c r="AO84" s="292">
        <f>+AQ83/4.345</f>
        <v>0</v>
      </c>
      <c r="AP84" s="292"/>
      <c r="AQ84" s="292"/>
      <c r="AR84" s="292">
        <f>+AT83/4.345</f>
        <v>0</v>
      </c>
      <c r="AS84" s="292"/>
      <c r="AT84" s="292"/>
      <c r="AU84" s="292">
        <f>+AW83/4.345</f>
        <v>0</v>
      </c>
      <c r="AV84" s="292"/>
      <c r="AW84" s="292"/>
      <c r="AX84" s="292">
        <f>+AZ83/4.345</f>
        <v>0</v>
      </c>
      <c r="AY84" s="292"/>
      <c r="AZ84" s="292"/>
      <c r="BA84" s="284" t="s">
        <v>4</v>
      </c>
    </row>
    <row r="85" spans="1:53" ht="16.5" thickTop="1" thickBot="1">
      <c r="A85"/>
      <c r="AF85" s="286" t="s">
        <v>3</v>
      </c>
      <c r="AG85" s="286"/>
      <c r="AH85" s="286"/>
      <c r="AI85" s="286"/>
      <c r="AJ85" s="286"/>
      <c r="AK85" s="286"/>
      <c r="AL85" s="286"/>
      <c r="AM85" s="286"/>
      <c r="AN85" s="286"/>
      <c r="AO85" s="286"/>
      <c r="AP85" s="286"/>
      <c r="AQ85" s="286"/>
      <c r="AR85" s="286"/>
      <c r="AS85" s="286"/>
      <c r="AT85" s="286"/>
      <c r="AU85" s="286"/>
      <c r="AV85" s="286"/>
      <c r="AW85" s="286"/>
      <c r="AX85" s="286"/>
      <c r="AY85" s="286"/>
      <c r="AZ85" s="287"/>
      <c r="BA85" s="285"/>
    </row>
    <row r="87" spans="1:53">
      <c r="J87" s="56"/>
    </row>
  </sheetData>
  <sheetProtection algorithmName="SHA-512" hashValue="qGeU2h2Gcg0BDrz/KK5EyeL+WMqxA7PJus3dKJG8n0Bw5q+iCgOJxYy/YQFcwjP5sRaprC7yD25GF48cJdh5ig==" saltValue="V7qp3csJ3vfSjQDiDIX4iw==" spinCount="100000" sheet="1" selectLockedCells="1" autoFilter="0"/>
  <autoFilter ref="B7:BA84">
    <filterColumn colId="4">
      <customFilters>
        <customFilter operator="notEqual" val=" "/>
      </customFilters>
    </filterColumn>
  </autoFilter>
  <mergeCells count="46">
    <mergeCell ref="B1:C1"/>
    <mergeCell ref="B3:D3"/>
    <mergeCell ref="AF3:AH3"/>
    <mergeCell ref="AI3:AK3"/>
    <mergeCell ref="AL3:AN3"/>
    <mergeCell ref="P1:AA1"/>
    <mergeCell ref="AO3:AQ3"/>
    <mergeCell ref="AR3:AT3"/>
    <mergeCell ref="AU3:AW3"/>
    <mergeCell ref="AX3:AZ3"/>
    <mergeCell ref="AF4:AF5"/>
    <mergeCell ref="AG4:AG5"/>
    <mergeCell ref="AH4:AH5"/>
    <mergeCell ref="AI4:AI5"/>
    <mergeCell ref="AJ4:AJ5"/>
    <mergeCell ref="AK4:AK5"/>
    <mergeCell ref="AT4:AT5"/>
    <mergeCell ref="AU4:AU5"/>
    <mergeCell ref="AV4:AV5"/>
    <mergeCell ref="AW4:AW5"/>
    <mergeCell ref="AL4:AL5"/>
    <mergeCell ref="AM4:AM5"/>
    <mergeCell ref="AY4:AY5"/>
    <mergeCell ref="AZ4:AZ5"/>
    <mergeCell ref="BA4:BA5"/>
    <mergeCell ref="X5:AE5"/>
    <mergeCell ref="Z6:AA6"/>
    <mergeCell ref="AB6:AC6"/>
    <mergeCell ref="AD6:AE6"/>
    <mergeCell ref="AR4:AR5"/>
    <mergeCell ref="AS4:AS5"/>
    <mergeCell ref="AN4:AN5"/>
    <mergeCell ref="AO4:AO5"/>
    <mergeCell ref="AP4:AP5"/>
    <mergeCell ref="AQ4:AQ5"/>
    <mergeCell ref="AX4:AX5"/>
    <mergeCell ref="AU84:AW84"/>
    <mergeCell ref="AX84:AZ84"/>
    <mergeCell ref="BA84:BA85"/>
    <mergeCell ref="AF85:AZ85"/>
    <mergeCell ref="AA84:AE84"/>
    <mergeCell ref="AF84:AH84"/>
    <mergeCell ref="AI84:AK84"/>
    <mergeCell ref="AL84:AN84"/>
    <mergeCell ref="AO84:AQ84"/>
    <mergeCell ref="AR84:AT84"/>
  </mergeCells>
  <phoneticPr fontId="5" type="noConversion"/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H8:H82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J26"/>
  <sheetViews>
    <sheetView showGridLines="0" zoomScaleNormal="100" workbookViewId="0">
      <pane ySplit="2" topLeftCell="A3" activePane="bottomLeft" state="frozen"/>
      <selection pane="bottomLeft" activeCell="D8" sqref="D8"/>
    </sheetView>
  </sheetViews>
  <sheetFormatPr defaultColWidth="11.42578125" defaultRowHeight="15"/>
  <cols>
    <col min="1" max="1" width="7.42578125" style="2" bestFit="1" customWidth="1"/>
    <col min="2" max="2" width="40" style="2" customWidth="1"/>
    <col min="3" max="3" width="7.140625" style="2" customWidth="1"/>
    <col min="4" max="4" width="37.5703125" style="2" customWidth="1"/>
    <col min="5" max="5" width="6.42578125" style="2" customWidth="1"/>
    <col min="6" max="6" width="38.85546875" style="2" customWidth="1"/>
    <col min="7" max="7" width="6.5703125" style="2" customWidth="1"/>
    <col min="8" max="8" width="39" style="2" customWidth="1"/>
    <col min="9" max="9" width="5.140625" style="2" customWidth="1"/>
    <col min="10" max="10" width="32.5703125" style="2" customWidth="1"/>
    <col min="11" max="11" width="11.42578125" style="2"/>
    <col min="12" max="12" width="27.140625" style="2" bestFit="1" customWidth="1"/>
    <col min="13" max="16384" width="11.42578125" style="2"/>
  </cols>
  <sheetData>
    <row r="1" spans="1:10" ht="32.25" customHeight="1">
      <c r="A1" s="280" t="s">
        <v>201</v>
      </c>
      <c r="B1" s="280"/>
      <c r="C1" s="280"/>
      <c r="D1" s="280"/>
      <c r="E1" s="280"/>
      <c r="F1" s="280"/>
      <c r="G1" s="280"/>
      <c r="H1" s="280"/>
      <c r="I1" s="280"/>
      <c r="J1" s="76"/>
    </row>
    <row r="2" spans="1:10" ht="168" customHeight="1">
      <c r="A2"/>
      <c r="B2"/>
      <c r="C2" s="1"/>
      <c r="D2"/>
      <c r="E2"/>
      <c r="F2"/>
      <c r="G2" s="281"/>
      <c r="H2" s="281"/>
    </row>
    <row r="3" spans="1:10" s="77" customFormat="1" ht="33.6" customHeight="1">
      <c r="A3" s="283"/>
      <c r="B3" s="283"/>
      <c r="C3" s="283"/>
      <c r="D3" s="283"/>
      <c r="E3" s="283"/>
      <c r="F3" s="283"/>
      <c r="G3" s="283"/>
      <c r="H3" s="283"/>
    </row>
    <row r="4" spans="1:10" s="77" customFormat="1" ht="13.5" thickBot="1">
      <c r="A4" s="79">
        <v>1</v>
      </c>
      <c r="B4" s="117" t="str">
        <f>+'Resumen Estudio'!D4</f>
        <v>Ajuntament Matadepera</v>
      </c>
      <c r="C4" s="79">
        <v>2</v>
      </c>
      <c r="D4" s="117" t="str">
        <f>+'Resumen Estudio'!D5</f>
        <v>Àrea Tècnica</v>
      </c>
      <c r="E4" s="79">
        <v>3</v>
      </c>
      <c r="F4" s="117" t="str">
        <f>+'Resumen Estudio'!D6</f>
        <v>Policia Local</v>
      </c>
      <c r="G4" s="79">
        <v>4</v>
      </c>
      <c r="H4" s="117" t="str">
        <f>+'Resumen Estudio'!D7</f>
        <v>Parc de Bombers (maig a setembre)</v>
      </c>
      <c r="J4" s="279" t="s">
        <v>89</v>
      </c>
    </row>
    <row r="5" spans="1:10" s="77" customFormat="1" ht="14.25" thickTop="1" thickBot="1">
      <c r="A5" s="79">
        <v>5</v>
      </c>
      <c r="B5" s="117" t="str">
        <f>+'Resumen Estudio'!D8</f>
        <v>Parc de Bombers (octubre a abril)</v>
      </c>
      <c r="C5" s="79">
        <v>6</v>
      </c>
      <c r="D5" s="117" t="str">
        <f>+'Resumen Estudio'!D9</f>
        <v>Escola Ginesta Infantil</v>
      </c>
      <c r="E5" s="79">
        <v>7</v>
      </c>
      <c r="F5" s="117" t="str">
        <f>+'Resumen Estudio'!D10</f>
        <v>Escola Ginesta Primària</v>
      </c>
      <c r="G5" s="79">
        <v>8</v>
      </c>
      <c r="H5" s="117" t="str">
        <f>+'Resumen Estudio'!D11</f>
        <v>Escola Joan Torredemer Infantil</v>
      </c>
      <c r="J5" s="279"/>
    </row>
    <row r="6" spans="1:10" s="77" customFormat="1" ht="14.25" thickTop="1" thickBot="1">
      <c r="A6" s="79">
        <v>9</v>
      </c>
      <c r="B6" s="117" t="str">
        <f>+'Resumen Estudio'!D12</f>
        <v>Escola Joan Torredemer Primària</v>
      </c>
      <c r="C6" s="79">
        <v>10</v>
      </c>
      <c r="D6" s="117" t="str">
        <f>+'Resumen Estudio'!D13</f>
        <v>Escola de música</v>
      </c>
      <c r="E6" s="79">
        <v>11</v>
      </c>
      <c r="F6" s="117" t="str">
        <f>+'Resumen Estudio'!D14</f>
        <v>Magatzem Brigada i Serveis</v>
      </c>
      <c r="G6" s="79">
        <v>12</v>
      </c>
      <c r="H6" s="117" t="str">
        <f>+'Resumen Estudio'!D15</f>
        <v>Deixalleria</v>
      </c>
    </row>
    <row r="7" spans="1:10" s="77" customFormat="1" ht="14.25" thickTop="1" thickBot="1">
      <c r="A7" s="79">
        <v>13</v>
      </c>
      <c r="B7" s="117" t="str">
        <f>+'Resumen Estudio'!D16</f>
        <v>Casal Gent Gran</v>
      </c>
      <c r="C7" s="79">
        <v>14</v>
      </c>
      <c r="D7" s="117" t="str">
        <f>+'Resumen Estudio'!D17</f>
        <v>Pavelló poliesportiu i multifuncional</v>
      </c>
      <c r="E7" s="79">
        <v>15</v>
      </c>
      <c r="F7" s="117" t="str">
        <f>+'Resumen Estudio'!D18</f>
        <v>Halterofília</v>
      </c>
      <c r="G7" s="79">
        <v>16</v>
      </c>
      <c r="H7" s="117" t="str">
        <f>+'Resumen Estudio'!D19</f>
        <v>Vestuaris piscina</v>
      </c>
    </row>
    <row r="8" spans="1:10" s="77" customFormat="1" ht="14.25" thickTop="1" thickBot="1">
      <c r="A8" s="79">
        <v>17</v>
      </c>
      <c r="B8" s="117" t="str">
        <f>+'Resumen Estudio'!D20</f>
        <v>Can Vinyes</v>
      </c>
      <c r="C8" s="79">
        <v>18</v>
      </c>
      <c r="D8" s="117" t="str">
        <f>+'Resumen Estudio'!D21</f>
        <v>Zona Esportiva Mas Sot</v>
      </c>
      <c r="E8" s="79">
        <v>19</v>
      </c>
      <c r="F8" s="117" t="str">
        <f>+'Resumen Estudio'!D22</f>
        <v>Casal de Cultura</v>
      </c>
      <c r="G8" s="79">
        <v>20</v>
      </c>
      <c r="H8" s="117" t="str">
        <f>+'Resumen Estudio'!D23</f>
        <v>Punt Jove a l'Hotel</v>
      </c>
    </row>
    <row r="9" spans="1:10" s="77" customFormat="1" ht="14.25" thickTop="1" thickBot="1">
      <c r="A9" s="79">
        <v>21</v>
      </c>
      <c r="B9" s="117" t="str">
        <f>+'Resumen Estudio'!D24</f>
        <v>Local Pla de Sant Llorenç</v>
      </c>
      <c r="C9" s="79">
        <v>22</v>
      </c>
      <c r="D9" s="117" t="str">
        <f>+'Resumen Estudio'!D25</f>
        <v>Ascensor Públic</v>
      </c>
      <c r="E9" s="79">
        <v>23</v>
      </c>
      <c r="F9" s="117" t="str">
        <f>+'Resumen Estudio'!D26</f>
        <v>Marquesines</v>
      </c>
      <c r="G9" s="79">
        <v>24</v>
      </c>
      <c r="H9" s="117" t="str">
        <f>+'Resumen Estudio'!D27</f>
        <v>Escola Bressol</v>
      </c>
    </row>
    <row r="10" spans="1:10" s="77" customFormat="1" ht="14.25" thickTop="1" thickBot="1">
      <c r="A10" s="79">
        <v>25</v>
      </c>
      <c r="B10" s="117" t="str">
        <f>+'Resumen Estudio'!D28</f>
        <v>Benestar Social</v>
      </c>
      <c r="C10" s="79">
        <v>26</v>
      </c>
      <c r="D10" s="117" t="str">
        <f>+'Resumen Estudio'!D29</f>
        <v>Skatepark</v>
      </c>
      <c r="E10" s="79">
        <v>27</v>
      </c>
      <c r="F10" s="117" t="str">
        <f>+'Resumen Estudio'!D30</f>
        <v>Antiga caserna espai d'avis</v>
      </c>
    </row>
    <row r="11" spans="1:10" s="77" customFormat="1" ht="14.25" hidden="1" thickTop="1" thickBot="1">
      <c r="A11" s="79"/>
      <c r="B11" s="117"/>
      <c r="C11" s="79"/>
      <c r="D11" s="117"/>
      <c r="E11" s="79"/>
      <c r="F11" s="117"/>
      <c r="G11" s="79"/>
      <c r="H11" s="117"/>
    </row>
    <row r="12" spans="1:10" s="77" customFormat="1" ht="14.25" hidden="1" thickTop="1" thickBot="1">
      <c r="A12" s="79"/>
      <c r="B12" s="117"/>
      <c r="C12" s="79"/>
      <c r="D12" s="117"/>
      <c r="E12" s="79"/>
      <c r="F12" s="117"/>
      <c r="G12" s="79"/>
      <c r="H12" s="117"/>
    </row>
    <row r="13" spans="1:10" s="77" customFormat="1" ht="14.25" hidden="1" thickTop="1" thickBot="1">
      <c r="A13" s="79"/>
      <c r="B13" s="117"/>
      <c r="C13" s="79"/>
      <c r="D13" s="117"/>
      <c r="E13" s="79"/>
      <c r="F13" s="117"/>
      <c r="G13" s="79"/>
      <c r="H13" s="117"/>
    </row>
    <row r="14" spans="1:10" s="77" customFormat="1" ht="14.25" hidden="1" thickTop="1" thickBot="1">
      <c r="A14" s="79"/>
      <c r="B14" s="117"/>
      <c r="C14" s="79"/>
      <c r="D14" s="117"/>
      <c r="E14" s="79"/>
      <c r="F14" s="117"/>
      <c r="G14" s="79"/>
      <c r="H14" s="117"/>
    </row>
    <row r="15" spans="1:10" s="77" customFormat="1" ht="14.25" hidden="1" thickTop="1" thickBot="1">
      <c r="A15" s="79"/>
      <c r="B15" s="117"/>
      <c r="C15" s="79"/>
      <c r="D15" s="117"/>
      <c r="E15" s="79"/>
      <c r="F15" s="117"/>
      <c r="G15" s="79"/>
      <c r="H15" s="162"/>
    </row>
    <row r="16" spans="1:10" s="77" customFormat="1" ht="21.75" hidden="1" thickTop="1" thickBot="1">
      <c r="A16" s="79"/>
      <c r="B16" s="117"/>
      <c r="C16" s="79"/>
      <c r="D16" s="117"/>
      <c r="E16" s="79"/>
      <c r="F16" s="163"/>
      <c r="G16" s="164"/>
      <c r="H16" s="163"/>
    </row>
    <row r="17" spans="1:10" s="77" customFormat="1" ht="21" thickTop="1">
      <c r="A17" s="159"/>
      <c r="B17" s="159"/>
      <c r="C17" s="159"/>
      <c r="D17" s="159"/>
      <c r="E17" s="159"/>
      <c r="F17" s="159"/>
      <c r="G17" s="159"/>
      <c r="H17" s="159"/>
    </row>
    <row r="18" spans="1:10" s="77" customFormat="1" ht="23.25">
      <c r="A18" s="3"/>
      <c r="B18" s="3"/>
      <c r="C18" s="282" t="s">
        <v>15</v>
      </c>
      <c r="D18" s="282"/>
      <c r="E18" s="282"/>
      <c r="F18" s="282"/>
      <c r="G18" s="282"/>
      <c r="H18" s="3"/>
    </row>
    <row r="19" spans="1:10" s="77" customFormat="1" ht="40.9" customHeight="1">
      <c r="A19" s="3"/>
      <c r="B19" s="3"/>
      <c r="C19" s="277" t="s">
        <v>154</v>
      </c>
      <c r="D19" s="278"/>
      <c r="E19" s="278"/>
      <c r="F19" s="278"/>
      <c r="G19" s="278"/>
      <c r="H19" s="3"/>
      <c r="I19" s="78"/>
    </row>
    <row r="20" spans="1:10" s="77" customFormat="1">
      <c r="A20" s="3"/>
      <c r="B20" s="3"/>
      <c r="C20" s="3"/>
      <c r="D20" s="3"/>
      <c r="E20" s="3"/>
      <c r="G20" s="3"/>
      <c r="I20" s="78"/>
    </row>
    <row r="21" spans="1:10" s="3" customFormat="1">
      <c r="B21" s="2"/>
      <c r="C21" s="2"/>
      <c r="D21" s="2"/>
      <c r="E21" s="2"/>
      <c r="F21" s="2"/>
      <c r="G21" s="2"/>
      <c r="H21" s="2"/>
      <c r="I21" s="75"/>
    </row>
    <row r="22" spans="1:10" s="3" customFormat="1">
      <c r="A22" s="2"/>
      <c r="B22" s="5"/>
      <c r="C22" s="2"/>
      <c r="D22" s="2"/>
      <c r="E22" s="2"/>
      <c r="F22" s="2"/>
      <c r="G22" s="2"/>
      <c r="H22" s="2"/>
      <c r="I22" s="75"/>
    </row>
    <row r="23" spans="1:10" s="3" customFormat="1">
      <c r="A23" s="2"/>
      <c r="B23" s="4"/>
      <c r="C23" s="4"/>
      <c r="D23" s="4"/>
      <c r="E23" s="4"/>
      <c r="F23" s="4"/>
      <c r="G23" s="4"/>
      <c r="H23" s="2"/>
      <c r="I23" s="75"/>
    </row>
    <row r="24" spans="1:10">
      <c r="D24" s="3"/>
      <c r="E24" s="6"/>
      <c r="F24" s="6"/>
      <c r="J24" s="3"/>
    </row>
    <row r="25" spans="1:10" ht="21.75" customHeight="1">
      <c r="D25"/>
    </row>
    <row r="26" spans="1:10" ht="15" customHeight="1"/>
  </sheetData>
  <sheetProtection algorithmName="SHA-512" hashValue="RBaLT7FV2gAvq605J9nl0crmn4bYjTThp8RtRRskwIyMCVEH62saCzgcDXQFz7c9lYvcMyZH+y0kvqAZQHeJ5g==" saltValue="FyxyVNw69QN9HP4kIQE6pA==" spinCount="100000" sheet="1" selectLockedCells="1"/>
  <mergeCells count="6">
    <mergeCell ref="C19:G19"/>
    <mergeCell ref="J4:J5"/>
    <mergeCell ref="A1:I1"/>
    <mergeCell ref="G2:H2"/>
    <mergeCell ref="C18:G18"/>
    <mergeCell ref="A3:H3"/>
  </mergeCells>
  <hyperlinks>
    <hyperlink ref="C18" location="RESUM!A1" display="Resum"/>
    <hyperlink ref="C18:E18" location="'Resum Estudi'!A1" display="Resum"/>
    <hyperlink ref="H4" location="'4'!A1" display="'4'!A1"/>
    <hyperlink ref="D5" location="'6'!A1" display="'6'!A1"/>
    <hyperlink ref="H5" location="'8'!A1" display="'8'!A1"/>
    <hyperlink ref="D7" location="'14'!A1" display="'14'!A1"/>
    <hyperlink ref="F7" location="'15'!A1" display="'15'!A1"/>
    <hyperlink ref="H7" location="'16'!A1" display="'16'!A1"/>
    <hyperlink ref="B4" location="'1'!A1" display="'1'!A1"/>
    <hyperlink ref="C18:G18" location="'Resumen Estudio'!A1" display="Resum"/>
    <hyperlink ref="D4" location="'2'!A1" display="'2'!A1"/>
    <hyperlink ref="D6" location="'10'!A1" display="'10'!A1"/>
    <hyperlink ref="H6" location="'12'!A1" display="'12'!A1"/>
    <hyperlink ref="B8" location="'17'!A1" display="'17'!A1"/>
    <hyperlink ref="B5" location="'5'!A1" display="'5'!A1"/>
    <hyperlink ref="F5" location="'7'!A1" display="'7'!A1"/>
    <hyperlink ref="F6" location="'11'!A1" display="'11'!A1"/>
    <hyperlink ref="F4" location="'3'!A1" display="'3'!A1"/>
    <hyperlink ref="B7" location="'13'!A1" display="'13'!A1"/>
    <hyperlink ref="B6" location="'9'!A1" display="'9'!A1"/>
    <hyperlink ref="J4:J5" location="Instruccions!A1" display="Instruccions Annex 4"/>
    <hyperlink ref="D8" location="'18'!A1" display="'18'!A1"/>
    <hyperlink ref="F8" location="'19'!A1" display="'19'!A1"/>
    <hyperlink ref="H8" location="'20'!A1" display="'20'!A1"/>
    <hyperlink ref="B9" location="'21'!A1" display="'21'!A1"/>
    <hyperlink ref="D9" location="'22'!A1" display="'22'!A1"/>
    <hyperlink ref="F9" location="'23'!A1" display="'23'!A1"/>
    <hyperlink ref="H9" location="'24'!A1" display="'24'!A1"/>
    <hyperlink ref="B10" location="'25'!A1" display="'25'!A1"/>
    <hyperlink ref="D10" location="'26'!A1" display="'26'!A1"/>
    <hyperlink ref="F10" location="'27'!A1" display="'27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59" orientation="landscape" horizontalDpi="4294967293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BA87"/>
  <sheetViews>
    <sheetView workbookViewId="0">
      <pane xSplit="6" ySplit="7" topLeftCell="G8" activePane="bottomRight" state="frozen"/>
      <selection activeCell="B2" sqref="B2:C2"/>
      <selection pane="topRight" activeCell="B2" sqref="B2:C2"/>
      <selection pane="bottomLeft" activeCell="B2" sqref="B2:C2"/>
      <selection pane="bottomRight" activeCell="G8" sqref="G8"/>
    </sheetView>
  </sheetViews>
  <sheetFormatPr defaultColWidth="11.42578125" defaultRowHeight="15"/>
  <cols>
    <col min="1" max="1" width="2.85546875" style="2" customWidth="1"/>
    <col min="2" max="2" width="22.28515625" style="2" customWidth="1"/>
    <col min="3" max="3" width="14.42578125" style="2" bestFit="1" customWidth="1"/>
    <col min="4" max="4" width="19.5703125" style="2" customWidth="1"/>
    <col min="5" max="5" width="12.28515625" style="2" bestFit="1" customWidth="1"/>
    <col min="6" max="6" width="11.85546875" style="2" bestFit="1" customWidth="1"/>
    <col min="7" max="7" width="11.5703125" style="2" customWidth="1"/>
    <col min="8" max="8" width="14.28515625" style="2" customWidth="1"/>
    <col min="9" max="9" width="3" style="2" hidden="1" customWidth="1"/>
    <col min="10" max="10" width="3.5703125" style="2" hidden="1" customWidth="1"/>
    <col min="11" max="11" width="6.5703125" style="2" bestFit="1" customWidth="1"/>
    <col min="12" max="12" width="9.5703125" style="2" bestFit="1" customWidth="1"/>
    <col min="13" max="16" width="8.42578125" style="2" customWidth="1"/>
    <col min="17" max="17" width="4.85546875" style="2" bestFit="1" customWidth="1"/>
    <col min="18" max="18" width="8.42578125" style="2" customWidth="1"/>
    <col min="19" max="19" width="4.85546875" style="2" bestFit="1" customWidth="1"/>
    <col min="20" max="20" width="8.42578125" style="2" customWidth="1"/>
    <col min="21" max="21" width="10" style="2" customWidth="1"/>
    <col min="22" max="22" width="8.42578125" style="2" bestFit="1" customWidth="1"/>
    <col min="23" max="23" width="9.28515625" style="2" bestFit="1" customWidth="1"/>
    <col min="24" max="24" width="4" style="2" bestFit="1" customWidth="1"/>
    <col min="25" max="25" width="4.140625" style="2" bestFit="1" customWidth="1"/>
    <col min="26" max="26" width="5" style="2" bestFit="1" customWidth="1"/>
    <col min="27" max="27" width="7.85546875" style="2" bestFit="1" customWidth="1"/>
    <col min="28" max="28" width="7.140625" style="2" customWidth="1"/>
    <col min="29" max="29" width="7.28515625" style="2" bestFit="1" customWidth="1"/>
    <col min="30" max="30" width="7.28515625" style="2" customWidth="1"/>
    <col min="31" max="31" width="5.7109375" style="2" bestFit="1" customWidth="1"/>
    <col min="32" max="32" width="7" style="2" bestFit="1" customWidth="1"/>
    <col min="33" max="33" width="6" style="2" bestFit="1" customWidth="1"/>
    <col min="34" max="34" width="10.28515625" style="2" bestFit="1" customWidth="1"/>
    <col min="35" max="35" width="7" style="2" bestFit="1" customWidth="1"/>
    <col min="36" max="36" width="6.140625" style="2" bestFit="1" customWidth="1"/>
    <col min="37" max="37" width="10.28515625" style="2" bestFit="1" customWidth="1"/>
    <col min="38" max="38" width="9.140625" style="2" bestFit="1" customWidth="1"/>
    <col min="39" max="39" width="7" style="2" bestFit="1" customWidth="1"/>
    <col min="40" max="40" width="9.5703125" style="2" bestFit="1" customWidth="1"/>
    <col min="41" max="41" width="6.85546875" style="2" customWidth="1"/>
    <col min="42" max="42" width="5.28515625" style="2" customWidth="1"/>
    <col min="43" max="43" width="9.5703125" style="2" customWidth="1"/>
    <col min="44" max="44" width="7" style="2" hidden="1" customWidth="1"/>
    <col min="45" max="45" width="5.28515625" style="2" hidden="1" customWidth="1"/>
    <col min="46" max="46" width="9.5703125" style="2" hidden="1" customWidth="1"/>
    <col min="47" max="47" width="9.140625" style="2" bestFit="1" customWidth="1"/>
    <col min="48" max="48" width="7" style="2" bestFit="1" customWidth="1"/>
    <col min="49" max="49" width="11.5703125" style="2" bestFit="1" customWidth="1"/>
    <col min="50" max="51" width="7" style="2" customWidth="1"/>
    <col min="52" max="52" width="9.5703125" style="2" customWidth="1"/>
    <col min="53" max="53" width="13.7109375" style="2" bestFit="1" customWidth="1"/>
    <col min="54" max="16384" width="11.42578125" style="2"/>
  </cols>
  <sheetData>
    <row r="1" spans="1:53" ht="34.5" thickBot="1">
      <c r="A1" s="7"/>
      <c r="B1" s="274" t="s">
        <v>21</v>
      </c>
      <c r="C1" s="274"/>
      <c r="E1" s="8" t="str">
        <f>+'1'!E1</f>
        <v>Ajuntament de Matadepera</v>
      </c>
      <c r="F1" s="9"/>
      <c r="G1" s="9"/>
      <c r="H1" s="9"/>
      <c r="I1" s="9"/>
      <c r="J1" s="9"/>
      <c r="K1" s="9"/>
      <c r="L1" s="9"/>
      <c r="M1" s="10"/>
      <c r="N1" s="9"/>
      <c r="O1" s="9"/>
      <c r="P1" s="288" t="str">
        <f>+'Resumen Estudio'!D29</f>
        <v>Skatepark</v>
      </c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11"/>
      <c r="AC1" s="11"/>
      <c r="AD1" s="11"/>
      <c r="AE1" s="11"/>
      <c r="AF1" s="57"/>
      <c r="AG1" s="57"/>
      <c r="AH1" s="58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53" ht="15.75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3"/>
      <c r="X2" s="13"/>
      <c r="Y2" s="13"/>
      <c r="Z2" s="13"/>
      <c r="AA2" s="13"/>
      <c r="AB2" s="13"/>
      <c r="AC2" s="13"/>
      <c r="AD2" s="13"/>
      <c r="AE2" s="13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</row>
    <row r="3" spans="1:53" ht="30.75" customHeight="1" thickBot="1">
      <c r="A3" s="7"/>
      <c r="B3" s="309" t="str">
        <f>+'1'!B3:D3</f>
        <v>Annex 4</v>
      </c>
      <c r="C3" s="309"/>
      <c r="D3" s="309"/>
      <c r="E3" s="15"/>
      <c r="F3" s="16"/>
      <c r="G3" s="16"/>
      <c r="H3" s="16"/>
      <c r="I3" s="16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59" t="s">
        <v>12</v>
      </c>
      <c r="X3" s="13"/>
      <c r="Y3" s="13"/>
      <c r="Z3" s="13"/>
      <c r="AA3" s="13"/>
      <c r="AB3" s="13"/>
      <c r="AC3" s="13"/>
      <c r="AD3" s="13"/>
      <c r="AE3" s="13"/>
      <c r="AF3" s="293" t="str">
        <f>+'1'!AG3</f>
        <v>Vidres interiors</v>
      </c>
      <c r="AG3" s="293"/>
      <c r="AH3" s="293"/>
      <c r="AI3" s="293" t="str">
        <f>+'1'!AK3</f>
        <v>Vidres perimetre</v>
      </c>
      <c r="AJ3" s="293"/>
      <c r="AK3" s="293"/>
      <c r="AL3" s="293" t="str">
        <f>+'1'!AO3</f>
        <v>Punts de llum i difusors d'aire</v>
      </c>
      <c r="AM3" s="293"/>
      <c r="AN3" s="293"/>
      <c r="AO3" s="293" t="str">
        <f>+'1'!AR3</f>
        <v>Neteja de cadires i moquetes</v>
      </c>
      <c r="AP3" s="293"/>
      <c r="AQ3" s="293"/>
      <c r="AR3" s="293" t="str">
        <f>+'1'!AU3</f>
        <v>Neteja de Sostres</v>
      </c>
      <c r="AS3" s="293"/>
      <c r="AT3" s="293"/>
      <c r="AU3" s="293" t="str">
        <f>+'1'!AX3</f>
        <v>Tractament de Terres</v>
      </c>
      <c r="AV3" s="293"/>
      <c r="AW3" s="293"/>
      <c r="AX3" s="293" t="str">
        <f>+'1'!BA3</f>
        <v>Neteja de Persianes</v>
      </c>
      <c r="AY3" s="293"/>
      <c r="AZ3" s="293"/>
      <c r="BA3" s="19" t="s">
        <v>4</v>
      </c>
    </row>
    <row r="4" spans="1:53" ht="15.75" customHeight="1" thickBot="1">
      <c r="A4" s="7"/>
      <c r="B4" s="12"/>
      <c r="C4" s="13"/>
      <c r="D4" s="13"/>
      <c r="E4" s="13"/>
      <c r="F4" s="13"/>
      <c r="G4" s="13"/>
      <c r="H4" s="13"/>
      <c r="I4" s="13"/>
      <c r="J4" s="17"/>
      <c r="K4" s="20" t="s">
        <v>1</v>
      </c>
      <c r="L4" s="21">
        <f t="shared" ref="L4:V4" si="0">+L83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132"/>
      <c r="R4" s="21">
        <f t="shared" si="0"/>
        <v>0</v>
      </c>
      <c r="S4" s="132"/>
      <c r="T4" s="21">
        <f t="shared" si="0"/>
        <v>0</v>
      </c>
      <c r="U4" s="21">
        <f t="shared" si="0"/>
        <v>0</v>
      </c>
      <c r="V4" s="21">
        <f t="shared" si="0"/>
        <v>0</v>
      </c>
      <c r="W4" s="22">
        <f>+'Resumen Estudio'!H29</f>
        <v>12</v>
      </c>
      <c r="X4" s="23"/>
      <c r="Y4" s="23"/>
      <c r="Z4" s="23"/>
      <c r="AA4" s="23"/>
      <c r="AB4" s="23"/>
      <c r="AC4" s="23"/>
      <c r="AD4" s="23"/>
      <c r="AE4" s="23"/>
      <c r="AF4" s="304" t="s">
        <v>6</v>
      </c>
      <c r="AG4" s="302">
        <f>+'1'!AI4:AI5</f>
        <v>3</v>
      </c>
      <c r="AH4" s="303">
        <f>+'1'!AJ4:AJ5</f>
        <v>0</v>
      </c>
      <c r="AI4" s="304" t="s">
        <v>6</v>
      </c>
      <c r="AJ4" s="302">
        <f>+'1'!AM4:AM5</f>
        <v>3</v>
      </c>
      <c r="AK4" s="303">
        <f>+'1'!AN4:AN5</f>
        <v>0</v>
      </c>
      <c r="AL4" s="304" t="s">
        <v>6</v>
      </c>
      <c r="AM4" s="302">
        <f>+'1'!AP4:AP5</f>
        <v>1</v>
      </c>
      <c r="AN4" s="303">
        <f>+'1'!AQ4:AQ5</f>
        <v>0</v>
      </c>
      <c r="AO4" s="304" t="s">
        <v>6</v>
      </c>
      <c r="AP4" s="302">
        <f>+'1'!AS4:AS5</f>
        <v>1</v>
      </c>
      <c r="AQ4" s="303">
        <f>+'1'!AT4:AT5</f>
        <v>0</v>
      </c>
      <c r="AR4" s="304" t="s">
        <v>6</v>
      </c>
      <c r="AS4" s="302">
        <f>+'1'!AV4:AV5</f>
        <v>1</v>
      </c>
      <c r="AT4" s="303">
        <f>+'1'!AW4:AW5</f>
        <v>50</v>
      </c>
      <c r="AU4" s="304" t="s">
        <v>6</v>
      </c>
      <c r="AV4" s="302">
        <f>+'1'!AY4:AY5</f>
        <v>1</v>
      </c>
      <c r="AW4" s="303">
        <f>+'1'!AZ4:AZ5</f>
        <v>0</v>
      </c>
      <c r="AX4" s="304" t="s">
        <v>6</v>
      </c>
      <c r="AY4" s="302">
        <f>+'1'!BB4:BB5</f>
        <v>1</v>
      </c>
      <c r="AZ4" s="303">
        <f>+'1'!BC4:BC5</f>
        <v>0</v>
      </c>
      <c r="BA4" s="294">
        <f>BA83</f>
        <v>0</v>
      </c>
    </row>
    <row r="5" spans="1:53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296" t="s">
        <v>7</v>
      </c>
      <c r="Y5" s="297"/>
      <c r="Z5" s="298"/>
      <c r="AA5" s="298"/>
      <c r="AB5" s="297"/>
      <c r="AC5" s="297"/>
      <c r="AD5" s="297"/>
      <c r="AE5" s="299"/>
      <c r="AF5" s="304"/>
      <c r="AG5" s="302"/>
      <c r="AH5" s="303"/>
      <c r="AI5" s="304"/>
      <c r="AJ5" s="302"/>
      <c r="AK5" s="303"/>
      <c r="AL5" s="304"/>
      <c r="AM5" s="302"/>
      <c r="AN5" s="303"/>
      <c r="AO5" s="304"/>
      <c r="AP5" s="302"/>
      <c r="AQ5" s="303"/>
      <c r="AR5" s="304"/>
      <c r="AS5" s="302"/>
      <c r="AT5" s="303"/>
      <c r="AU5" s="304"/>
      <c r="AV5" s="302"/>
      <c r="AW5" s="303"/>
      <c r="AX5" s="304"/>
      <c r="AY5" s="302"/>
      <c r="AZ5" s="303"/>
      <c r="BA5" s="295"/>
    </row>
    <row r="6" spans="1:53" ht="30.75" customHeight="1" thickBot="1">
      <c r="A6" s="24"/>
      <c r="B6" s="118" t="s">
        <v>22</v>
      </c>
      <c r="C6" s="118" t="s">
        <v>8</v>
      </c>
      <c r="D6" s="118" t="s">
        <v>5</v>
      </c>
      <c r="E6" s="118" t="s">
        <v>23</v>
      </c>
      <c r="F6" s="118" t="s">
        <v>9</v>
      </c>
      <c r="G6" s="118" t="s">
        <v>24</v>
      </c>
      <c r="H6" s="118" t="s">
        <v>25</v>
      </c>
      <c r="I6" s="118"/>
      <c r="J6" s="118"/>
      <c r="K6" s="118" t="s">
        <v>26</v>
      </c>
      <c r="L6" s="118" t="s">
        <v>27</v>
      </c>
      <c r="M6" s="118" t="s">
        <v>28</v>
      </c>
      <c r="N6" s="118" t="s">
        <v>29</v>
      </c>
      <c r="O6" s="118" t="s">
        <v>30</v>
      </c>
      <c r="P6" s="118" t="s">
        <v>31</v>
      </c>
      <c r="Q6" s="118"/>
      <c r="R6" s="118" t="s">
        <v>37</v>
      </c>
      <c r="S6" s="118"/>
      <c r="T6" s="118" t="s">
        <v>38</v>
      </c>
      <c r="U6" s="118" t="s">
        <v>32</v>
      </c>
      <c r="V6" s="118" t="s">
        <v>33</v>
      </c>
      <c r="W6" s="118" t="s">
        <v>34</v>
      </c>
      <c r="X6" s="118" t="s">
        <v>10</v>
      </c>
      <c r="Y6" s="118" t="s">
        <v>35</v>
      </c>
      <c r="Z6" s="327" t="s">
        <v>36</v>
      </c>
      <c r="AA6" s="328"/>
      <c r="AB6" s="329" t="s">
        <v>39</v>
      </c>
      <c r="AC6" s="330"/>
      <c r="AD6" s="329" t="s">
        <v>40</v>
      </c>
      <c r="AE6" s="331"/>
      <c r="AF6" s="25"/>
      <c r="AG6" s="25" t="str">
        <f>+'1'!AI6</f>
        <v>H/V</v>
      </c>
      <c r="AH6" s="25" t="str">
        <f>+'1'!AJ6</f>
        <v>Hores/mes</v>
      </c>
      <c r="AI6" s="25"/>
      <c r="AJ6" s="25" t="str">
        <f>+'1'!AM6</f>
        <v>H/V</v>
      </c>
      <c r="AK6" s="25" t="str">
        <f>+'1'!AN6</f>
        <v>Hores/mes</v>
      </c>
      <c r="AL6" s="25"/>
      <c r="AM6" s="25" t="str">
        <f>+'1'!AP6</f>
        <v>H/V</v>
      </c>
      <c r="AN6" s="25" t="str">
        <f>+'1'!AQ6</f>
        <v>Hores/mes</v>
      </c>
      <c r="AO6" s="25"/>
      <c r="AP6" s="25" t="str">
        <f>+'1'!AS6</f>
        <v>H/V</v>
      </c>
      <c r="AQ6" s="25" t="str">
        <f>+'1'!AT6</f>
        <v>Hores/mes</v>
      </c>
      <c r="AR6" s="25"/>
      <c r="AS6" s="25" t="str">
        <f>+'1'!AV6</f>
        <v>H/V</v>
      </c>
      <c r="AT6" s="25" t="str">
        <f>+'1'!AW6</f>
        <v>Hores/mes</v>
      </c>
      <c r="AU6" s="25"/>
      <c r="AV6" s="25" t="str">
        <f>+'1'!AY6</f>
        <v>H/V</v>
      </c>
      <c r="AW6" s="25" t="str">
        <f>+'1'!AZ6</f>
        <v>Hores/mes</v>
      </c>
      <c r="AX6" s="80"/>
      <c r="AY6" s="26" t="s">
        <v>11</v>
      </c>
      <c r="AZ6" s="27" t="s">
        <v>20</v>
      </c>
      <c r="BA6" s="28" t="s">
        <v>4</v>
      </c>
    </row>
    <row r="7" spans="1:53" ht="15.75" customHeight="1">
      <c r="A7" s="24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29"/>
      <c r="AG7" s="30"/>
      <c r="AH7" s="31"/>
      <c r="AI7" s="29"/>
      <c r="AJ7" s="30"/>
      <c r="AK7" s="31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60"/>
    </row>
    <row r="8" spans="1:53">
      <c r="A8" s="32">
        <v>26</v>
      </c>
      <c r="B8" s="169" t="s">
        <v>177</v>
      </c>
      <c r="C8" s="170" t="s">
        <v>413</v>
      </c>
      <c r="D8" s="34" t="s">
        <v>177</v>
      </c>
      <c r="E8" s="35" t="s">
        <v>276</v>
      </c>
      <c r="F8" s="36">
        <v>200</v>
      </c>
      <c r="G8" s="73"/>
      <c r="H8" s="72" t="s">
        <v>136</v>
      </c>
      <c r="I8" s="74">
        <f>IF(H8=Tablas!$B$5,Tablas!$C$5,VLOOKUP(H8,Tablas!$B$5:$D$40,2,FALSE))</f>
        <v>13</v>
      </c>
      <c r="J8" s="71">
        <f>IF(I8=0,"",VLOOKUP(I8,Tablas!$C$5:$D$40,2,FALSE))</f>
        <v>26.071666666666669</v>
      </c>
      <c r="K8" s="37" t="str">
        <f t="shared" ref="K8:K82" si="1">IF(G8=0,"0",F8/G8)</f>
        <v>0</v>
      </c>
      <c r="L8" s="38">
        <f t="shared" ref="L8:L82" si="2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M8" s="38">
        <f t="shared" ref="M8:M82" si="3">IF($X8=2,$K8,0)+IF($X8=4,$K8,0)+IF($X8=5,$K8,0)+IF($X8=6,$K8,0)+IF($X8=7,$K8,0)+IF($X8=10,$K8*2,0)+IF($X8=12,$K8*2,0)+IF($X8=14,$K8*2,0)+IF($X8=15,$K8*3,0)+IF($X8=21,$K8*3,0)+IF($X8&lt;=1,$K8*$J8/21.75,0)+IF($X8=42,$K8*6,0)+IF($X8=28,$K8*4,0)</f>
        <v>0</v>
      </c>
      <c r="N8" s="38">
        <f t="shared" ref="N8:N82" si="4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O8" s="38">
        <f t="shared" ref="O8:O82" si="5">IF($X8=2,$K8,0)+IF($X8=4,$K8,0)+IF($X8=5,$K8,0)+IF($X8=6,$K8,0)+IF($X8=7,$K8,0)+IF($X8=10,$K8*2,0)+IF($X8=12,$K8*2,0)+IF($X8=14,$K8*2,0)+IF($X8=15,$K8*3,0)+IF($X8=21,$K8*3,0)+IF($X8&lt;=1,$K8*$J8/21.75,0)+IF($X8=42,$K8*6,0)+IF($X8=28,$K8*4,0)</f>
        <v>0</v>
      </c>
      <c r="P8" s="38">
        <f t="shared" ref="P8:P82" si="6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Q8" s="39">
        <v>1</v>
      </c>
      <c r="R8" s="40">
        <f t="shared" ref="R8:R82" si="7">(IF($X8=6,$K8,)+IF($X8=7,$K8,)+IF($X8=12,$K8*2,)+IF($X8=18,$K8*3,)+IF($X8=28,$K8*4,0)+IF($X8=21,$K8*3,)+IF($X8=42,$K8*6,0)+IF($X8=14,$K8*2,))*Q8</f>
        <v>0</v>
      </c>
      <c r="S8" s="39">
        <v>1</v>
      </c>
      <c r="T8" s="41">
        <f t="shared" ref="T8:T82" si="8">(IF($X8=7,$K8,)+IF($X8=21,$K8*3,)+IF($X8=42,$K8*6,0)+IF($X8=28,$K8*4,0)+IF($X8=14,$K8*2,))*S8</f>
        <v>0</v>
      </c>
      <c r="U8" s="42">
        <f t="shared" ref="U8:U82" si="9">SUM(+L8+M8+N8+O8+P8+R8+T8)</f>
        <v>0</v>
      </c>
      <c r="V8" s="43">
        <f t="shared" ref="V8:V82" si="10">+U8*4.345</f>
        <v>0</v>
      </c>
      <c r="W8" s="44">
        <f t="shared" ref="W8:W82" si="11">IF(V8="","",$W$4*V8)</f>
        <v>0</v>
      </c>
      <c r="X8" s="45">
        <f t="shared" ref="X8:X82" si="12">ROUND(J8/4.3452380952381,1)</f>
        <v>6</v>
      </c>
      <c r="Y8" s="46" t="s">
        <v>0</v>
      </c>
      <c r="Z8" s="39">
        <v>1</v>
      </c>
      <c r="AA8" s="47">
        <f t="shared" ref="AA8:AA82" si="13">+IF($Y8="M",$U8,IF($Y8="MT",$U8/2,IF(Y8="MN",$U8/2,IF($Y8="MTN",$U8/3,0))))*Z8</f>
        <v>0</v>
      </c>
      <c r="AB8" s="39">
        <v>1</v>
      </c>
      <c r="AC8" s="47">
        <f t="shared" ref="AC8:AC82" si="14">+IF($Y8="T",$U8,IF($Y8="MT",$U8/2,IF($Y8="TN",$U8/2,IF($Y8="MTN",$U8/3,0))))*AB8</f>
        <v>0</v>
      </c>
      <c r="AD8" s="39">
        <v>1</v>
      </c>
      <c r="AE8" s="47">
        <f t="shared" ref="AE8:AE82" si="15">+IF($Y8="N",$U8,IF($Y8="MN",$U8/2,IF($Y8="TN",$U8/2,IF($Y8="MTN",$U8/3,0))))*AD8</f>
        <v>0</v>
      </c>
      <c r="AF8" s="62"/>
      <c r="AG8" s="49">
        <f t="shared" ref="AG8:AG71" si="16">IF(AH$4=0,0,(AF8/AH$4))</f>
        <v>0</v>
      </c>
      <c r="AH8" s="50">
        <f t="shared" ref="AH8:AH71" si="17">IF(AH$4=0,0,(AG8*AG$4/12))</f>
        <v>0</v>
      </c>
      <c r="AI8" s="62"/>
      <c r="AJ8" s="49">
        <f t="shared" ref="AJ8:AJ82" si="18">IF(AK$4=0,0,(AI8/AK$4))</f>
        <v>0</v>
      </c>
      <c r="AK8" s="50">
        <f t="shared" ref="AK8:AK82" si="19">IF(AK$4=0,0,(AJ8*AJ$4/12))</f>
        <v>0</v>
      </c>
      <c r="AL8" s="62"/>
      <c r="AM8" s="49">
        <f t="shared" ref="AM8:AM82" si="20">IF(AN$4=0,0,(AL8/AN$4))</f>
        <v>0</v>
      </c>
      <c r="AN8" s="50">
        <f t="shared" ref="AN8:AN82" si="21">IF(AN$4=0,0,(AM8*AM$4/12))</f>
        <v>0</v>
      </c>
      <c r="AO8" s="62"/>
      <c r="AP8" s="49">
        <f t="shared" ref="AP8:AP82" si="22">IF(AQ$4=0,0,(AO8/AQ$4))</f>
        <v>0</v>
      </c>
      <c r="AQ8" s="50">
        <f t="shared" ref="AQ8:AQ82" si="23">IF(AQ$4=0,0,(AP8*AP$4/12))</f>
        <v>0</v>
      </c>
      <c r="AR8" s="62"/>
      <c r="AS8" s="49">
        <f t="shared" ref="AS8:AS82" si="24">IF(AT$4=0,0,(AR8/AT$4))</f>
        <v>0</v>
      </c>
      <c r="AT8" s="50">
        <f t="shared" ref="AT8:AT82" si="25">IF(AT$4=0,0,(AS8*AS$4/12))</f>
        <v>0</v>
      </c>
      <c r="AU8" s="62"/>
      <c r="AV8" s="49">
        <f t="shared" ref="AV8:AV82" si="26">IF(AW$4=0,0,(AU8/AW$4))</f>
        <v>0</v>
      </c>
      <c r="AW8" s="50">
        <f t="shared" ref="AW8:AW82" si="27">IF(AW$4=0,0,(AV8*AV$4/12))</f>
        <v>0</v>
      </c>
      <c r="AX8" s="62"/>
      <c r="AY8" s="49">
        <f t="shared" ref="AY8:AY82" si="28">IF(AZ$4=0,0,(AX8/AZ$4))</f>
        <v>0</v>
      </c>
      <c r="AZ8" s="50">
        <f t="shared" ref="AZ8:AZ82" si="29">IF(AZ$4=0,0,(AY8*AY$4/12))</f>
        <v>0</v>
      </c>
      <c r="BA8" s="51">
        <f t="shared" ref="BA8:BA82" si="30">+AH8+AK8+AN8+AQ8+AT8+AW8+AZ8</f>
        <v>0</v>
      </c>
    </row>
    <row r="9" spans="1:53" hidden="1">
      <c r="A9" s="32">
        <v>26</v>
      </c>
      <c r="B9" s="169"/>
      <c r="C9" s="170"/>
      <c r="D9" s="34"/>
      <c r="E9" s="35"/>
      <c r="F9" s="36"/>
      <c r="G9" s="73"/>
      <c r="H9" s="72"/>
      <c r="I9" s="74">
        <f>IF(H9=Tablas!$B$5,Tablas!$C$5,VLOOKUP(H9,Tablas!$B$5:$D$40,2,FALSE))</f>
        <v>1</v>
      </c>
      <c r="J9" s="71">
        <f>IF(I9=0,"",VLOOKUP(I9,Tablas!$C$5:$D$40,2,FALSE))</f>
        <v>0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44">
        <f t="shared" si="11"/>
        <v>0</v>
      </c>
      <c r="X9" s="45">
        <f t="shared" si="12"/>
        <v>0</v>
      </c>
      <c r="Y9" s="46" t="s">
        <v>0</v>
      </c>
      <c r="Z9" s="39">
        <v>1</v>
      </c>
      <c r="AA9" s="47">
        <f t="shared" si="13"/>
        <v>0</v>
      </c>
      <c r="AB9" s="39">
        <v>1</v>
      </c>
      <c r="AC9" s="47">
        <f t="shared" si="14"/>
        <v>0</v>
      </c>
      <c r="AD9" s="39">
        <v>1</v>
      </c>
      <c r="AE9" s="47">
        <f t="shared" si="15"/>
        <v>0</v>
      </c>
      <c r="AF9" s="62"/>
      <c r="AG9" s="49">
        <f t="shared" si="16"/>
        <v>0</v>
      </c>
      <c r="AH9" s="50">
        <f t="shared" si="17"/>
        <v>0</v>
      </c>
      <c r="AI9" s="62"/>
      <c r="AJ9" s="49">
        <f t="shared" si="18"/>
        <v>0</v>
      </c>
      <c r="AK9" s="50">
        <f t="shared" si="19"/>
        <v>0</v>
      </c>
      <c r="AL9" s="62"/>
      <c r="AM9" s="49">
        <f t="shared" si="20"/>
        <v>0</v>
      </c>
      <c r="AN9" s="50">
        <f t="shared" si="21"/>
        <v>0</v>
      </c>
      <c r="AO9" s="62"/>
      <c r="AP9" s="49">
        <f t="shared" si="22"/>
        <v>0</v>
      </c>
      <c r="AQ9" s="50">
        <f t="shared" si="23"/>
        <v>0</v>
      </c>
      <c r="AR9" s="62"/>
      <c r="AS9" s="49">
        <f t="shared" si="24"/>
        <v>0</v>
      </c>
      <c r="AT9" s="50">
        <f t="shared" si="25"/>
        <v>0</v>
      </c>
      <c r="AU9" s="62"/>
      <c r="AV9" s="49">
        <f t="shared" si="26"/>
        <v>0</v>
      </c>
      <c r="AW9" s="50">
        <f t="shared" si="27"/>
        <v>0</v>
      </c>
      <c r="AX9" s="62"/>
      <c r="AY9" s="49">
        <f t="shared" si="28"/>
        <v>0</v>
      </c>
      <c r="AZ9" s="50">
        <f t="shared" si="29"/>
        <v>0</v>
      </c>
      <c r="BA9" s="51">
        <f t="shared" si="30"/>
        <v>0</v>
      </c>
    </row>
    <row r="10" spans="1:53" hidden="1">
      <c r="A10" s="32">
        <v>25</v>
      </c>
      <c r="B10" s="169"/>
      <c r="C10" s="170"/>
      <c r="D10" s="34"/>
      <c r="E10" s="35"/>
      <c r="F10" s="36"/>
      <c r="G10" s="73"/>
      <c r="H10" s="72"/>
      <c r="I10" s="74">
        <f>IF(H10=Tablas!$B$5,Tablas!$C$5,VLOOKUP(H10,Tablas!$B$5:$D$40,2,FALSE))</f>
        <v>1</v>
      </c>
      <c r="J10" s="71">
        <f>IF(I10=0,"",VLOOKUP(I10,Tablas!$C$5:$D$40,2,FALSE))</f>
        <v>0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ref="U10:U58" si="31">SUM(+L10+M10+N10+O10+P10+R10+T10)</f>
        <v>0</v>
      </c>
      <c r="V10" s="43">
        <f t="shared" si="10"/>
        <v>0</v>
      </c>
      <c r="W10" s="44">
        <f t="shared" si="11"/>
        <v>0</v>
      </c>
      <c r="X10" s="45">
        <f t="shared" si="12"/>
        <v>0</v>
      </c>
      <c r="Y10" s="46" t="s">
        <v>0</v>
      </c>
      <c r="Z10" s="39">
        <v>1</v>
      </c>
      <c r="AA10" s="47">
        <f t="shared" si="13"/>
        <v>0</v>
      </c>
      <c r="AB10" s="39">
        <v>1</v>
      </c>
      <c r="AC10" s="47">
        <f t="shared" si="14"/>
        <v>0</v>
      </c>
      <c r="AD10" s="39">
        <v>1</v>
      </c>
      <c r="AE10" s="47">
        <f t="shared" si="15"/>
        <v>0</v>
      </c>
      <c r="AF10" s="62"/>
      <c r="AG10" s="49">
        <f t="shared" si="16"/>
        <v>0</v>
      </c>
      <c r="AH10" s="50">
        <f t="shared" si="17"/>
        <v>0</v>
      </c>
      <c r="AI10" s="62"/>
      <c r="AJ10" s="49">
        <f t="shared" si="18"/>
        <v>0</v>
      </c>
      <c r="AK10" s="50">
        <f t="shared" si="19"/>
        <v>0</v>
      </c>
      <c r="AL10" s="62"/>
      <c r="AM10" s="49">
        <f t="shared" si="20"/>
        <v>0</v>
      </c>
      <c r="AN10" s="50">
        <f t="shared" si="21"/>
        <v>0</v>
      </c>
      <c r="AO10" s="62"/>
      <c r="AP10" s="49">
        <f t="shared" si="22"/>
        <v>0</v>
      </c>
      <c r="AQ10" s="50">
        <f t="shared" si="23"/>
        <v>0</v>
      </c>
      <c r="AR10" s="62"/>
      <c r="AS10" s="49">
        <f t="shared" si="24"/>
        <v>0</v>
      </c>
      <c r="AT10" s="50">
        <f t="shared" si="25"/>
        <v>0</v>
      </c>
      <c r="AU10" s="62"/>
      <c r="AV10" s="49">
        <f t="shared" si="26"/>
        <v>0</v>
      </c>
      <c r="AW10" s="50">
        <f t="shared" si="27"/>
        <v>0</v>
      </c>
      <c r="AX10" s="62"/>
      <c r="AY10" s="49">
        <f t="shared" si="28"/>
        <v>0</v>
      </c>
      <c r="AZ10" s="50">
        <f t="shared" si="29"/>
        <v>0</v>
      </c>
      <c r="BA10" s="51">
        <f t="shared" si="30"/>
        <v>0</v>
      </c>
    </row>
    <row r="11" spans="1:53" hidden="1">
      <c r="A11" s="32">
        <v>25</v>
      </c>
      <c r="B11" s="169"/>
      <c r="C11" s="170"/>
      <c r="D11" s="34"/>
      <c r="E11" s="35"/>
      <c r="F11" s="36"/>
      <c r="G11" s="73"/>
      <c r="H11" s="72"/>
      <c r="I11" s="74">
        <f>IF(H11=Tablas!$B$5,Tablas!$C$5,VLOOKUP(H11,Tablas!$B$5:$D$40,2,FALSE))</f>
        <v>1</v>
      </c>
      <c r="J11" s="71">
        <f>IF(I11=0,"",VLOOKUP(I11,Tablas!$C$5:$D$40,2,FALSE))</f>
        <v>0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31"/>
        <v>0</v>
      </c>
      <c r="V11" s="43">
        <f t="shared" si="10"/>
        <v>0</v>
      </c>
      <c r="W11" s="44">
        <f t="shared" si="11"/>
        <v>0</v>
      </c>
      <c r="X11" s="45">
        <f t="shared" si="12"/>
        <v>0</v>
      </c>
      <c r="Y11" s="46" t="s">
        <v>0</v>
      </c>
      <c r="Z11" s="39">
        <v>1</v>
      </c>
      <c r="AA11" s="47">
        <f t="shared" si="13"/>
        <v>0</v>
      </c>
      <c r="AB11" s="39">
        <v>1</v>
      </c>
      <c r="AC11" s="47">
        <f t="shared" si="14"/>
        <v>0</v>
      </c>
      <c r="AD11" s="39">
        <v>1</v>
      </c>
      <c r="AE11" s="47">
        <f t="shared" si="15"/>
        <v>0</v>
      </c>
      <c r="AF11" s="62"/>
      <c r="AG11" s="49">
        <f t="shared" si="16"/>
        <v>0</v>
      </c>
      <c r="AH11" s="50">
        <f t="shared" si="17"/>
        <v>0</v>
      </c>
      <c r="AI11" s="62"/>
      <c r="AJ11" s="49">
        <f t="shared" si="18"/>
        <v>0</v>
      </c>
      <c r="AK11" s="50">
        <f t="shared" si="19"/>
        <v>0</v>
      </c>
      <c r="AL11" s="62"/>
      <c r="AM11" s="49">
        <f t="shared" si="20"/>
        <v>0</v>
      </c>
      <c r="AN11" s="50">
        <f t="shared" si="21"/>
        <v>0</v>
      </c>
      <c r="AO11" s="62"/>
      <c r="AP11" s="49">
        <f t="shared" si="22"/>
        <v>0</v>
      </c>
      <c r="AQ11" s="50">
        <f t="shared" si="23"/>
        <v>0</v>
      </c>
      <c r="AR11" s="62"/>
      <c r="AS11" s="49">
        <f t="shared" si="24"/>
        <v>0</v>
      </c>
      <c r="AT11" s="50">
        <f t="shared" si="25"/>
        <v>0</v>
      </c>
      <c r="AU11" s="62"/>
      <c r="AV11" s="49">
        <f t="shared" si="26"/>
        <v>0</v>
      </c>
      <c r="AW11" s="50">
        <f t="shared" si="27"/>
        <v>0</v>
      </c>
      <c r="AX11" s="62"/>
      <c r="AY11" s="49">
        <f t="shared" si="28"/>
        <v>0</v>
      </c>
      <c r="AZ11" s="50">
        <f t="shared" si="29"/>
        <v>0</v>
      </c>
      <c r="BA11" s="51">
        <f t="shared" si="30"/>
        <v>0</v>
      </c>
    </row>
    <row r="12" spans="1:53" hidden="1">
      <c r="A12" s="32">
        <v>25</v>
      </c>
      <c r="B12" s="169"/>
      <c r="C12" s="170"/>
      <c r="D12" s="34"/>
      <c r="E12" s="35"/>
      <c r="F12" s="36"/>
      <c r="G12" s="73"/>
      <c r="H12" s="72"/>
      <c r="I12" s="74">
        <f>IF(H12=Tablas!$B$5,Tablas!$C$5,VLOOKUP(H12,Tablas!$B$5:$D$40,2,FALSE))</f>
        <v>1</v>
      </c>
      <c r="J12" s="71">
        <f>IF(I12=0,"",VLOOKUP(I12,Tablas!$C$5:$D$40,2,FALSE))</f>
        <v>0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ref="U12:U32" si="32">SUM(+L12+M12+N12+O12+P12+R12+T12)</f>
        <v>0</v>
      </c>
      <c r="V12" s="43">
        <f t="shared" si="10"/>
        <v>0</v>
      </c>
      <c r="W12" s="44">
        <f t="shared" si="11"/>
        <v>0</v>
      </c>
      <c r="X12" s="45">
        <f t="shared" si="12"/>
        <v>0</v>
      </c>
      <c r="Y12" s="46" t="s">
        <v>0</v>
      </c>
      <c r="Z12" s="39">
        <v>1</v>
      </c>
      <c r="AA12" s="47">
        <f t="shared" si="13"/>
        <v>0</v>
      </c>
      <c r="AB12" s="39">
        <v>1</v>
      </c>
      <c r="AC12" s="47">
        <f t="shared" si="14"/>
        <v>0</v>
      </c>
      <c r="AD12" s="39">
        <v>1</v>
      </c>
      <c r="AE12" s="47">
        <f t="shared" si="15"/>
        <v>0</v>
      </c>
      <c r="AF12" s="62"/>
      <c r="AG12" s="49">
        <f t="shared" si="16"/>
        <v>0</v>
      </c>
      <c r="AH12" s="50">
        <f t="shared" si="17"/>
        <v>0</v>
      </c>
      <c r="AI12" s="62"/>
      <c r="AJ12" s="49">
        <f t="shared" si="18"/>
        <v>0</v>
      </c>
      <c r="AK12" s="50">
        <f t="shared" si="19"/>
        <v>0</v>
      </c>
      <c r="AL12" s="62"/>
      <c r="AM12" s="49">
        <f t="shared" si="20"/>
        <v>0</v>
      </c>
      <c r="AN12" s="50">
        <f t="shared" si="21"/>
        <v>0</v>
      </c>
      <c r="AO12" s="62"/>
      <c r="AP12" s="49">
        <f t="shared" si="22"/>
        <v>0</v>
      </c>
      <c r="AQ12" s="50">
        <f t="shared" si="23"/>
        <v>0</v>
      </c>
      <c r="AR12" s="62"/>
      <c r="AS12" s="49">
        <f t="shared" si="24"/>
        <v>0</v>
      </c>
      <c r="AT12" s="50">
        <f t="shared" si="25"/>
        <v>0</v>
      </c>
      <c r="AU12" s="62"/>
      <c r="AV12" s="49">
        <f t="shared" si="26"/>
        <v>0</v>
      </c>
      <c r="AW12" s="50">
        <f t="shared" si="27"/>
        <v>0</v>
      </c>
      <c r="AX12" s="62"/>
      <c r="AY12" s="49">
        <f t="shared" si="28"/>
        <v>0</v>
      </c>
      <c r="AZ12" s="50">
        <f t="shared" si="29"/>
        <v>0</v>
      </c>
      <c r="BA12" s="51">
        <f t="shared" si="30"/>
        <v>0</v>
      </c>
    </row>
    <row r="13" spans="1:53" hidden="1">
      <c r="A13" s="32">
        <v>25</v>
      </c>
      <c r="B13" s="169"/>
      <c r="C13" s="170"/>
      <c r="D13" s="34"/>
      <c r="E13" s="35"/>
      <c r="F13" s="36"/>
      <c r="G13" s="128"/>
      <c r="H13" s="72"/>
      <c r="I13" s="74">
        <f>IF(H13=Tablas!$B$5,Tablas!$C$5,VLOOKUP(H13,Tablas!$B$5:$D$40,2,FALSE))</f>
        <v>1</v>
      </c>
      <c r="J13" s="71">
        <f>IF(I13=0,"",VLOOKUP(I13,Tablas!$C$5:$D$40,2,FALSE))</f>
        <v>0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32"/>
        <v>0</v>
      </c>
      <c r="V13" s="43">
        <f t="shared" si="10"/>
        <v>0</v>
      </c>
      <c r="W13" s="44">
        <f t="shared" si="11"/>
        <v>0</v>
      </c>
      <c r="X13" s="45">
        <f t="shared" si="12"/>
        <v>0</v>
      </c>
      <c r="Y13" s="46" t="s">
        <v>0</v>
      </c>
      <c r="Z13" s="39">
        <v>1</v>
      </c>
      <c r="AA13" s="47">
        <f t="shared" si="13"/>
        <v>0</v>
      </c>
      <c r="AB13" s="39">
        <v>1</v>
      </c>
      <c r="AC13" s="47">
        <f t="shared" si="14"/>
        <v>0</v>
      </c>
      <c r="AD13" s="39">
        <v>1</v>
      </c>
      <c r="AE13" s="47">
        <f t="shared" si="15"/>
        <v>0</v>
      </c>
      <c r="AF13" s="62"/>
      <c r="AG13" s="49">
        <f t="shared" si="16"/>
        <v>0</v>
      </c>
      <c r="AH13" s="50">
        <f t="shared" si="17"/>
        <v>0</v>
      </c>
      <c r="AI13" s="62"/>
      <c r="AJ13" s="49">
        <f t="shared" si="18"/>
        <v>0</v>
      </c>
      <c r="AK13" s="50">
        <f t="shared" si="19"/>
        <v>0</v>
      </c>
      <c r="AL13" s="62"/>
      <c r="AM13" s="49">
        <f t="shared" si="20"/>
        <v>0</v>
      </c>
      <c r="AN13" s="50">
        <f t="shared" si="21"/>
        <v>0</v>
      </c>
      <c r="AO13" s="62"/>
      <c r="AP13" s="49">
        <f t="shared" si="22"/>
        <v>0</v>
      </c>
      <c r="AQ13" s="50">
        <f t="shared" si="23"/>
        <v>0</v>
      </c>
      <c r="AR13" s="62"/>
      <c r="AS13" s="49">
        <f t="shared" si="24"/>
        <v>0</v>
      </c>
      <c r="AT13" s="50">
        <f t="shared" si="25"/>
        <v>0</v>
      </c>
      <c r="AU13" s="62"/>
      <c r="AV13" s="49">
        <f t="shared" si="26"/>
        <v>0</v>
      </c>
      <c r="AW13" s="50">
        <f t="shared" si="27"/>
        <v>0</v>
      </c>
      <c r="AX13" s="62"/>
      <c r="AY13" s="49">
        <f t="shared" si="28"/>
        <v>0</v>
      </c>
      <c r="AZ13" s="50">
        <f t="shared" si="29"/>
        <v>0</v>
      </c>
      <c r="BA13" s="51">
        <f t="shared" si="30"/>
        <v>0</v>
      </c>
    </row>
    <row r="14" spans="1:53" hidden="1">
      <c r="A14" s="32">
        <v>25</v>
      </c>
      <c r="B14" s="61"/>
      <c r="C14" s="33"/>
      <c r="D14" s="34"/>
      <c r="E14" s="35"/>
      <c r="F14" s="36"/>
      <c r="G14" s="128"/>
      <c r="H14" s="72"/>
      <c r="I14" s="74">
        <f>IF(H14=Tablas!$B$5,Tablas!$C$5,VLOOKUP(H14,Tablas!$B$5:$D$40,2,FALSE))</f>
        <v>1</v>
      </c>
      <c r="J14" s="71">
        <f>IF(I14=0,"",VLOOKUP(I14,Tablas!$C$5:$D$40,2,FALSE))</f>
        <v>0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32"/>
        <v>0</v>
      </c>
      <c r="V14" s="43">
        <f t="shared" si="10"/>
        <v>0</v>
      </c>
      <c r="W14" s="44">
        <f t="shared" si="11"/>
        <v>0</v>
      </c>
      <c r="X14" s="45">
        <f t="shared" si="12"/>
        <v>0</v>
      </c>
      <c r="Y14" s="46" t="s">
        <v>0</v>
      </c>
      <c r="Z14" s="39">
        <v>1</v>
      </c>
      <c r="AA14" s="47">
        <f t="shared" si="13"/>
        <v>0</v>
      </c>
      <c r="AB14" s="39">
        <v>1</v>
      </c>
      <c r="AC14" s="47">
        <f t="shared" si="14"/>
        <v>0</v>
      </c>
      <c r="AD14" s="39">
        <v>1</v>
      </c>
      <c r="AE14" s="47">
        <f t="shared" si="15"/>
        <v>0</v>
      </c>
      <c r="AF14" s="62"/>
      <c r="AG14" s="49">
        <f t="shared" si="16"/>
        <v>0</v>
      </c>
      <c r="AH14" s="50">
        <f t="shared" si="17"/>
        <v>0</v>
      </c>
      <c r="AI14" s="62"/>
      <c r="AJ14" s="49">
        <f t="shared" si="18"/>
        <v>0</v>
      </c>
      <c r="AK14" s="50">
        <f t="shared" si="19"/>
        <v>0</v>
      </c>
      <c r="AL14" s="62"/>
      <c r="AM14" s="49">
        <f t="shared" si="20"/>
        <v>0</v>
      </c>
      <c r="AN14" s="50">
        <f t="shared" si="21"/>
        <v>0</v>
      </c>
      <c r="AO14" s="62"/>
      <c r="AP14" s="49">
        <f t="shared" si="22"/>
        <v>0</v>
      </c>
      <c r="AQ14" s="50">
        <f t="shared" si="23"/>
        <v>0</v>
      </c>
      <c r="AR14" s="62"/>
      <c r="AS14" s="49">
        <f t="shared" si="24"/>
        <v>0</v>
      </c>
      <c r="AT14" s="50">
        <f t="shared" si="25"/>
        <v>0</v>
      </c>
      <c r="AU14" s="62"/>
      <c r="AV14" s="49">
        <f t="shared" si="26"/>
        <v>0</v>
      </c>
      <c r="AW14" s="50">
        <f t="shared" si="27"/>
        <v>0</v>
      </c>
      <c r="AX14" s="62"/>
      <c r="AY14" s="49">
        <f t="shared" si="28"/>
        <v>0</v>
      </c>
      <c r="AZ14" s="50">
        <f t="shared" si="29"/>
        <v>0</v>
      </c>
      <c r="BA14" s="51">
        <f t="shared" si="30"/>
        <v>0</v>
      </c>
    </row>
    <row r="15" spans="1:53" hidden="1">
      <c r="A15" s="32">
        <v>25</v>
      </c>
      <c r="B15" s="61"/>
      <c r="C15" s="33"/>
      <c r="D15" s="34"/>
      <c r="E15" s="35"/>
      <c r="F15" s="36"/>
      <c r="G15" s="128"/>
      <c r="H15" s="72"/>
      <c r="I15" s="74">
        <f>IF(H15=Tablas!$B$5,Tablas!$C$5,VLOOKUP(H15,Tablas!$B$5:$D$40,2,FALSE))</f>
        <v>1</v>
      </c>
      <c r="J15" s="71">
        <f>IF(I15=0,"",VLOOKUP(I15,Tablas!$C$5:$D$40,2,FALSE))</f>
        <v>0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32"/>
        <v>0</v>
      </c>
      <c r="V15" s="43">
        <f t="shared" si="10"/>
        <v>0</v>
      </c>
      <c r="W15" s="44">
        <f t="shared" si="11"/>
        <v>0</v>
      </c>
      <c r="X15" s="45">
        <f t="shared" si="12"/>
        <v>0</v>
      </c>
      <c r="Y15" s="46" t="s">
        <v>0</v>
      </c>
      <c r="Z15" s="39">
        <v>1</v>
      </c>
      <c r="AA15" s="47">
        <f t="shared" si="13"/>
        <v>0</v>
      </c>
      <c r="AB15" s="39">
        <v>1</v>
      </c>
      <c r="AC15" s="47">
        <f t="shared" si="14"/>
        <v>0</v>
      </c>
      <c r="AD15" s="39">
        <v>1</v>
      </c>
      <c r="AE15" s="47">
        <f t="shared" si="15"/>
        <v>0</v>
      </c>
      <c r="AF15" s="62"/>
      <c r="AG15" s="49">
        <f t="shared" si="16"/>
        <v>0</v>
      </c>
      <c r="AH15" s="50">
        <f t="shared" si="17"/>
        <v>0</v>
      </c>
      <c r="AI15" s="62"/>
      <c r="AJ15" s="49">
        <f t="shared" si="18"/>
        <v>0</v>
      </c>
      <c r="AK15" s="50">
        <f t="shared" si="19"/>
        <v>0</v>
      </c>
      <c r="AL15" s="62"/>
      <c r="AM15" s="49">
        <f t="shared" si="20"/>
        <v>0</v>
      </c>
      <c r="AN15" s="50">
        <f t="shared" si="21"/>
        <v>0</v>
      </c>
      <c r="AO15" s="62"/>
      <c r="AP15" s="49">
        <f t="shared" si="22"/>
        <v>0</v>
      </c>
      <c r="AQ15" s="50">
        <f t="shared" si="23"/>
        <v>0</v>
      </c>
      <c r="AR15" s="62"/>
      <c r="AS15" s="49">
        <f t="shared" si="24"/>
        <v>0</v>
      </c>
      <c r="AT15" s="50">
        <f t="shared" si="25"/>
        <v>0</v>
      </c>
      <c r="AU15" s="62"/>
      <c r="AV15" s="49">
        <f t="shared" si="26"/>
        <v>0</v>
      </c>
      <c r="AW15" s="50">
        <f t="shared" si="27"/>
        <v>0</v>
      </c>
      <c r="AX15" s="62"/>
      <c r="AY15" s="49">
        <f t="shared" si="28"/>
        <v>0</v>
      </c>
      <c r="AZ15" s="50">
        <f t="shared" si="29"/>
        <v>0</v>
      </c>
      <c r="BA15" s="51">
        <f t="shared" si="30"/>
        <v>0</v>
      </c>
    </row>
    <row r="16" spans="1:53" hidden="1">
      <c r="A16" s="32">
        <v>25</v>
      </c>
      <c r="B16" s="61"/>
      <c r="C16" s="33"/>
      <c r="D16" s="34"/>
      <c r="E16" s="35"/>
      <c r="F16" s="36"/>
      <c r="G16" s="128"/>
      <c r="H16" s="72"/>
      <c r="I16" s="74">
        <f>IF(H16=Tablas!$B$5,Tablas!$C$5,VLOOKUP(H16,Tablas!$B$5:$D$40,2,FALSE))</f>
        <v>1</v>
      </c>
      <c r="J16" s="71">
        <f>IF(I16=0,"",VLOOKUP(I16,Tablas!$C$5:$D$40,2,FALSE))</f>
        <v>0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32"/>
        <v>0</v>
      </c>
      <c r="V16" s="43">
        <f t="shared" si="10"/>
        <v>0</v>
      </c>
      <c r="W16" s="44">
        <f t="shared" si="11"/>
        <v>0</v>
      </c>
      <c r="X16" s="45">
        <f t="shared" si="12"/>
        <v>0</v>
      </c>
      <c r="Y16" s="46" t="s">
        <v>0</v>
      </c>
      <c r="Z16" s="39">
        <v>1</v>
      </c>
      <c r="AA16" s="47">
        <f t="shared" si="13"/>
        <v>0</v>
      </c>
      <c r="AB16" s="39">
        <v>1</v>
      </c>
      <c r="AC16" s="47">
        <f t="shared" si="14"/>
        <v>0</v>
      </c>
      <c r="AD16" s="39">
        <v>1</v>
      </c>
      <c r="AE16" s="47">
        <f t="shared" si="15"/>
        <v>0</v>
      </c>
      <c r="AF16" s="62"/>
      <c r="AG16" s="49">
        <f t="shared" si="16"/>
        <v>0</v>
      </c>
      <c r="AH16" s="50">
        <f t="shared" si="17"/>
        <v>0</v>
      </c>
      <c r="AI16" s="62"/>
      <c r="AJ16" s="49">
        <f t="shared" si="18"/>
        <v>0</v>
      </c>
      <c r="AK16" s="50">
        <f t="shared" si="19"/>
        <v>0</v>
      </c>
      <c r="AL16" s="62"/>
      <c r="AM16" s="49">
        <f t="shared" si="20"/>
        <v>0</v>
      </c>
      <c r="AN16" s="50">
        <f t="shared" si="21"/>
        <v>0</v>
      </c>
      <c r="AO16" s="62"/>
      <c r="AP16" s="49">
        <f t="shared" si="22"/>
        <v>0</v>
      </c>
      <c r="AQ16" s="50">
        <f t="shared" si="23"/>
        <v>0</v>
      </c>
      <c r="AR16" s="62"/>
      <c r="AS16" s="49">
        <f t="shared" si="24"/>
        <v>0</v>
      </c>
      <c r="AT16" s="50">
        <f t="shared" si="25"/>
        <v>0</v>
      </c>
      <c r="AU16" s="62"/>
      <c r="AV16" s="49">
        <f t="shared" si="26"/>
        <v>0</v>
      </c>
      <c r="AW16" s="50">
        <f t="shared" si="27"/>
        <v>0</v>
      </c>
      <c r="AX16" s="62"/>
      <c r="AY16" s="49">
        <f t="shared" si="28"/>
        <v>0</v>
      </c>
      <c r="AZ16" s="50">
        <f t="shared" si="29"/>
        <v>0</v>
      </c>
      <c r="BA16" s="51">
        <f t="shared" si="30"/>
        <v>0</v>
      </c>
    </row>
    <row r="17" spans="1:53" hidden="1">
      <c r="A17" s="32">
        <v>25</v>
      </c>
      <c r="B17" s="61"/>
      <c r="C17" s="33"/>
      <c r="D17" s="34"/>
      <c r="E17" s="35"/>
      <c r="F17" s="36"/>
      <c r="G17" s="128"/>
      <c r="H17" s="72"/>
      <c r="I17" s="74">
        <f>IF(H17=Tablas!$B$5,Tablas!$C$5,VLOOKUP(H17,Tablas!$B$5:$D$40,2,FALSE))</f>
        <v>1</v>
      </c>
      <c r="J17" s="71">
        <f>IF(I17=0,"",VLOOKUP(I17,Tablas!$C$5:$D$40,2,FALSE))</f>
        <v>0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32"/>
        <v>0</v>
      </c>
      <c r="V17" s="43">
        <f t="shared" si="10"/>
        <v>0</v>
      </c>
      <c r="W17" s="44">
        <f t="shared" si="11"/>
        <v>0</v>
      </c>
      <c r="X17" s="45">
        <f t="shared" si="12"/>
        <v>0</v>
      </c>
      <c r="Y17" s="46" t="s">
        <v>0</v>
      </c>
      <c r="Z17" s="39">
        <v>1</v>
      </c>
      <c r="AA17" s="47">
        <f t="shared" si="13"/>
        <v>0</v>
      </c>
      <c r="AB17" s="39">
        <v>1</v>
      </c>
      <c r="AC17" s="47">
        <f t="shared" si="14"/>
        <v>0</v>
      </c>
      <c r="AD17" s="39">
        <v>1</v>
      </c>
      <c r="AE17" s="47">
        <f t="shared" si="15"/>
        <v>0</v>
      </c>
      <c r="AF17" s="62"/>
      <c r="AG17" s="49">
        <f t="shared" si="16"/>
        <v>0</v>
      </c>
      <c r="AH17" s="50">
        <f t="shared" si="17"/>
        <v>0</v>
      </c>
      <c r="AI17" s="62"/>
      <c r="AJ17" s="49">
        <f t="shared" si="18"/>
        <v>0</v>
      </c>
      <c r="AK17" s="50">
        <f t="shared" si="19"/>
        <v>0</v>
      </c>
      <c r="AL17" s="62"/>
      <c r="AM17" s="49">
        <f t="shared" si="20"/>
        <v>0</v>
      </c>
      <c r="AN17" s="50">
        <f t="shared" si="21"/>
        <v>0</v>
      </c>
      <c r="AO17" s="62"/>
      <c r="AP17" s="49">
        <f t="shared" si="22"/>
        <v>0</v>
      </c>
      <c r="AQ17" s="50">
        <f t="shared" si="23"/>
        <v>0</v>
      </c>
      <c r="AR17" s="62"/>
      <c r="AS17" s="49">
        <f t="shared" si="24"/>
        <v>0</v>
      </c>
      <c r="AT17" s="50">
        <f t="shared" si="25"/>
        <v>0</v>
      </c>
      <c r="AU17" s="62"/>
      <c r="AV17" s="49">
        <f t="shared" si="26"/>
        <v>0</v>
      </c>
      <c r="AW17" s="50">
        <f t="shared" si="27"/>
        <v>0</v>
      </c>
      <c r="AX17" s="62"/>
      <c r="AY17" s="49">
        <f t="shared" si="28"/>
        <v>0</v>
      </c>
      <c r="AZ17" s="50">
        <f t="shared" si="29"/>
        <v>0</v>
      </c>
      <c r="BA17" s="51">
        <f t="shared" si="30"/>
        <v>0</v>
      </c>
    </row>
    <row r="18" spans="1:53" hidden="1">
      <c r="A18" s="32">
        <v>25</v>
      </c>
      <c r="B18" s="61"/>
      <c r="C18" s="33"/>
      <c r="D18" s="34"/>
      <c r="E18" s="35"/>
      <c r="F18" s="36"/>
      <c r="G18" s="128"/>
      <c r="H18" s="72"/>
      <c r="I18" s="74">
        <f>IF(H18=Tablas!$B$5,Tablas!$C$5,VLOOKUP(H18,Tablas!$B$5:$D$40,2,FALSE))</f>
        <v>1</v>
      </c>
      <c r="J18" s="71">
        <f>IF(I18=0,"",VLOOKUP(I18,Tablas!$C$5:$D$40,2,FALSE))</f>
        <v>0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32"/>
        <v>0</v>
      </c>
      <c r="V18" s="43">
        <f t="shared" si="10"/>
        <v>0</v>
      </c>
      <c r="W18" s="44">
        <f t="shared" si="11"/>
        <v>0</v>
      </c>
      <c r="X18" s="45">
        <f t="shared" si="12"/>
        <v>0</v>
      </c>
      <c r="Y18" s="46" t="s">
        <v>0</v>
      </c>
      <c r="Z18" s="39">
        <v>1</v>
      </c>
      <c r="AA18" s="47">
        <f t="shared" si="13"/>
        <v>0</v>
      </c>
      <c r="AB18" s="39">
        <v>1</v>
      </c>
      <c r="AC18" s="47">
        <f t="shared" si="14"/>
        <v>0</v>
      </c>
      <c r="AD18" s="39">
        <v>1</v>
      </c>
      <c r="AE18" s="47">
        <f t="shared" si="15"/>
        <v>0</v>
      </c>
      <c r="AF18" s="62"/>
      <c r="AG18" s="49">
        <f t="shared" si="16"/>
        <v>0</v>
      </c>
      <c r="AH18" s="50">
        <f t="shared" si="17"/>
        <v>0</v>
      </c>
      <c r="AI18" s="62"/>
      <c r="AJ18" s="49">
        <f t="shared" si="18"/>
        <v>0</v>
      </c>
      <c r="AK18" s="50">
        <f t="shared" si="19"/>
        <v>0</v>
      </c>
      <c r="AL18" s="62"/>
      <c r="AM18" s="49">
        <f t="shared" si="20"/>
        <v>0</v>
      </c>
      <c r="AN18" s="50">
        <f t="shared" si="21"/>
        <v>0</v>
      </c>
      <c r="AO18" s="62"/>
      <c r="AP18" s="49">
        <f t="shared" si="22"/>
        <v>0</v>
      </c>
      <c r="AQ18" s="50">
        <f t="shared" si="23"/>
        <v>0</v>
      </c>
      <c r="AR18" s="62"/>
      <c r="AS18" s="49">
        <f t="shared" si="24"/>
        <v>0</v>
      </c>
      <c r="AT18" s="50">
        <f t="shared" si="25"/>
        <v>0</v>
      </c>
      <c r="AU18" s="62"/>
      <c r="AV18" s="49">
        <f t="shared" si="26"/>
        <v>0</v>
      </c>
      <c r="AW18" s="50">
        <f t="shared" si="27"/>
        <v>0</v>
      </c>
      <c r="AX18" s="62"/>
      <c r="AY18" s="49">
        <f t="shared" si="28"/>
        <v>0</v>
      </c>
      <c r="AZ18" s="50">
        <f t="shared" si="29"/>
        <v>0</v>
      </c>
      <c r="BA18" s="51">
        <f t="shared" si="30"/>
        <v>0</v>
      </c>
    </row>
    <row r="19" spans="1:53" hidden="1">
      <c r="A19" s="32">
        <v>25</v>
      </c>
      <c r="B19" s="61"/>
      <c r="C19" s="33"/>
      <c r="D19" s="34"/>
      <c r="E19" s="35"/>
      <c r="F19" s="36"/>
      <c r="G19" s="128"/>
      <c r="H19" s="72"/>
      <c r="I19" s="74">
        <f>IF(H19=Tablas!$B$5,Tablas!$C$5,VLOOKUP(H19,Tablas!$B$5:$D$40,2,FALSE))</f>
        <v>1</v>
      </c>
      <c r="J19" s="71">
        <f>IF(I19=0,"",VLOOKUP(I19,Tablas!$C$5:$D$40,2,FALSE))</f>
        <v>0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32"/>
        <v>0</v>
      </c>
      <c r="V19" s="43">
        <f t="shared" si="10"/>
        <v>0</v>
      </c>
      <c r="W19" s="44">
        <f t="shared" si="11"/>
        <v>0</v>
      </c>
      <c r="X19" s="45">
        <f t="shared" si="12"/>
        <v>0</v>
      </c>
      <c r="Y19" s="46" t="s">
        <v>0</v>
      </c>
      <c r="Z19" s="39">
        <v>1</v>
      </c>
      <c r="AA19" s="47">
        <f t="shared" si="13"/>
        <v>0</v>
      </c>
      <c r="AB19" s="39">
        <v>1</v>
      </c>
      <c r="AC19" s="47">
        <f t="shared" si="14"/>
        <v>0</v>
      </c>
      <c r="AD19" s="39">
        <v>1</v>
      </c>
      <c r="AE19" s="47">
        <f t="shared" si="15"/>
        <v>0</v>
      </c>
      <c r="AF19" s="62"/>
      <c r="AG19" s="49">
        <f t="shared" si="16"/>
        <v>0</v>
      </c>
      <c r="AH19" s="50">
        <f t="shared" si="17"/>
        <v>0</v>
      </c>
      <c r="AI19" s="62"/>
      <c r="AJ19" s="49">
        <f t="shared" si="18"/>
        <v>0</v>
      </c>
      <c r="AK19" s="50">
        <f t="shared" si="19"/>
        <v>0</v>
      </c>
      <c r="AL19" s="62"/>
      <c r="AM19" s="49">
        <f t="shared" si="20"/>
        <v>0</v>
      </c>
      <c r="AN19" s="50">
        <f t="shared" si="21"/>
        <v>0</v>
      </c>
      <c r="AO19" s="62"/>
      <c r="AP19" s="49">
        <f t="shared" si="22"/>
        <v>0</v>
      </c>
      <c r="AQ19" s="50">
        <f t="shared" si="23"/>
        <v>0</v>
      </c>
      <c r="AR19" s="62"/>
      <c r="AS19" s="49">
        <f t="shared" si="24"/>
        <v>0</v>
      </c>
      <c r="AT19" s="50">
        <f t="shared" si="25"/>
        <v>0</v>
      </c>
      <c r="AU19" s="62"/>
      <c r="AV19" s="49">
        <f t="shared" si="26"/>
        <v>0</v>
      </c>
      <c r="AW19" s="50">
        <f t="shared" si="27"/>
        <v>0</v>
      </c>
      <c r="AX19" s="62"/>
      <c r="AY19" s="49">
        <f t="shared" si="28"/>
        <v>0</v>
      </c>
      <c r="AZ19" s="50">
        <f t="shared" si="29"/>
        <v>0</v>
      </c>
      <c r="BA19" s="51">
        <f t="shared" si="30"/>
        <v>0</v>
      </c>
    </row>
    <row r="20" spans="1:53" hidden="1">
      <c r="A20" s="32">
        <v>25</v>
      </c>
      <c r="B20" s="61"/>
      <c r="C20" s="33"/>
      <c r="D20" s="34"/>
      <c r="E20" s="35"/>
      <c r="F20" s="36"/>
      <c r="G20" s="128"/>
      <c r="H20" s="72"/>
      <c r="I20" s="74">
        <f>IF(H20=Tablas!$B$5,Tablas!$C$5,VLOOKUP(H20,Tablas!$B$5:$D$40,2,FALSE))</f>
        <v>1</v>
      </c>
      <c r="J20" s="71">
        <f>IF(I20=0,"",VLOOKUP(I20,Tablas!$C$5:$D$40,2,FALSE))</f>
        <v>0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32"/>
        <v>0</v>
      </c>
      <c r="V20" s="43">
        <f t="shared" si="10"/>
        <v>0</v>
      </c>
      <c r="W20" s="44">
        <f t="shared" si="11"/>
        <v>0</v>
      </c>
      <c r="X20" s="45">
        <f t="shared" si="12"/>
        <v>0</v>
      </c>
      <c r="Y20" s="46" t="s">
        <v>0</v>
      </c>
      <c r="Z20" s="39">
        <v>1</v>
      </c>
      <c r="AA20" s="47">
        <f t="shared" si="13"/>
        <v>0</v>
      </c>
      <c r="AB20" s="39">
        <v>1</v>
      </c>
      <c r="AC20" s="47">
        <f t="shared" si="14"/>
        <v>0</v>
      </c>
      <c r="AD20" s="39">
        <v>1</v>
      </c>
      <c r="AE20" s="47">
        <f t="shared" si="15"/>
        <v>0</v>
      </c>
      <c r="AF20" s="62"/>
      <c r="AG20" s="49">
        <f t="shared" si="16"/>
        <v>0</v>
      </c>
      <c r="AH20" s="50">
        <f t="shared" si="17"/>
        <v>0</v>
      </c>
      <c r="AI20" s="62"/>
      <c r="AJ20" s="49">
        <f t="shared" si="18"/>
        <v>0</v>
      </c>
      <c r="AK20" s="50">
        <f t="shared" si="19"/>
        <v>0</v>
      </c>
      <c r="AL20" s="62"/>
      <c r="AM20" s="49">
        <f t="shared" si="20"/>
        <v>0</v>
      </c>
      <c r="AN20" s="50">
        <f t="shared" si="21"/>
        <v>0</v>
      </c>
      <c r="AO20" s="62"/>
      <c r="AP20" s="49">
        <f t="shared" si="22"/>
        <v>0</v>
      </c>
      <c r="AQ20" s="50">
        <f t="shared" si="23"/>
        <v>0</v>
      </c>
      <c r="AR20" s="62"/>
      <c r="AS20" s="49">
        <f t="shared" si="24"/>
        <v>0</v>
      </c>
      <c r="AT20" s="50">
        <f t="shared" si="25"/>
        <v>0</v>
      </c>
      <c r="AU20" s="62"/>
      <c r="AV20" s="49">
        <f t="shared" si="26"/>
        <v>0</v>
      </c>
      <c r="AW20" s="50">
        <f t="shared" si="27"/>
        <v>0</v>
      </c>
      <c r="AX20" s="62"/>
      <c r="AY20" s="49">
        <f t="shared" si="28"/>
        <v>0</v>
      </c>
      <c r="AZ20" s="50">
        <f t="shared" si="29"/>
        <v>0</v>
      </c>
      <c r="BA20" s="51">
        <f t="shared" si="30"/>
        <v>0</v>
      </c>
    </row>
    <row r="21" spans="1:53" hidden="1">
      <c r="A21" s="32">
        <v>25</v>
      </c>
      <c r="B21" s="61"/>
      <c r="C21" s="33"/>
      <c r="D21" s="34"/>
      <c r="E21" s="35"/>
      <c r="F21" s="36"/>
      <c r="G21" s="128"/>
      <c r="H21" s="72"/>
      <c r="I21" s="74">
        <f>IF(H21=Tablas!$B$5,Tablas!$C$5,VLOOKUP(H21,Tablas!$B$5:$D$40,2,FALSE))</f>
        <v>1</v>
      </c>
      <c r="J21" s="71">
        <f>IF(I21=0,"",VLOOKUP(I21,Tablas!$C$5:$D$40,2,FALSE))</f>
        <v>0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32"/>
        <v>0</v>
      </c>
      <c r="V21" s="43">
        <f t="shared" si="10"/>
        <v>0</v>
      </c>
      <c r="W21" s="44">
        <f t="shared" si="11"/>
        <v>0</v>
      </c>
      <c r="X21" s="45">
        <f t="shared" si="12"/>
        <v>0</v>
      </c>
      <c r="Y21" s="46" t="s">
        <v>0</v>
      </c>
      <c r="Z21" s="39">
        <v>1</v>
      </c>
      <c r="AA21" s="47">
        <f t="shared" si="13"/>
        <v>0</v>
      </c>
      <c r="AB21" s="39">
        <v>1</v>
      </c>
      <c r="AC21" s="47">
        <f t="shared" si="14"/>
        <v>0</v>
      </c>
      <c r="AD21" s="39">
        <v>1</v>
      </c>
      <c r="AE21" s="47">
        <f t="shared" si="15"/>
        <v>0</v>
      </c>
      <c r="AF21" s="62"/>
      <c r="AG21" s="49">
        <f t="shared" si="16"/>
        <v>0</v>
      </c>
      <c r="AH21" s="50">
        <f t="shared" si="17"/>
        <v>0</v>
      </c>
      <c r="AI21" s="62"/>
      <c r="AJ21" s="49">
        <f t="shared" si="18"/>
        <v>0</v>
      </c>
      <c r="AK21" s="50">
        <f t="shared" si="19"/>
        <v>0</v>
      </c>
      <c r="AL21" s="62"/>
      <c r="AM21" s="49">
        <f t="shared" si="20"/>
        <v>0</v>
      </c>
      <c r="AN21" s="50">
        <f t="shared" si="21"/>
        <v>0</v>
      </c>
      <c r="AO21" s="62"/>
      <c r="AP21" s="49">
        <f t="shared" si="22"/>
        <v>0</v>
      </c>
      <c r="AQ21" s="50">
        <f t="shared" si="23"/>
        <v>0</v>
      </c>
      <c r="AR21" s="62"/>
      <c r="AS21" s="49">
        <f t="shared" si="24"/>
        <v>0</v>
      </c>
      <c r="AT21" s="50">
        <f t="shared" si="25"/>
        <v>0</v>
      </c>
      <c r="AU21" s="62"/>
      <c r="AV21" s="49">
        <f t="shared" si="26"/>
        <v>0</v>
      </c>
      <c r="AW21" s="50">
        <f t="shared" si="27"/>
        <v>0</v>
      </c>
      <c r="AX21" s="62"/>
      <c r="AY21" s="49">
        <f t="shared" si="28"/>
        <v>0</v>
      </c>
      <c r="AZ21" s="50">
        <f t="shared" si="29"/>
        <v>0</v>
      </c>
      <c r="BA21" s="51">
        <f t="shared" si="30"/>
        <v>0</v>
      </c>
    </row>
    <row r="22" spans="1:53" hidden="1">
      <c r="A22" s="32">
        <v>25</v>
      </c>
      <c r="B22" s="61"/>
      <c r="C22" s="33"/>
      <c r="D22" s="34"/>
      <c r="E22" s="35"/>
      <c r="F22" s="36"/>
      <c r="G22" s="128"/>
      <c r="H22" s="72"/>
      <c r="I22" s="74">
        <f>IF(H22=Tablas!$B$5,Tablas!$C$5,VLOOKUP(H22,Tablas!$B$5:$D$40,2,FALSE))</f>
        <v>1</v>
      </c>
      <c r="J22" s="71">
        <f>IF(I22=0,"",VLOOKUP(I22,Tablas!$C$5:$D$40,2,FALSE))</f>
        <v>0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32"/>
        <v>0</v>
      </c>
      <c r="V22" s="43">
        <f t="shared" si="10"/>
        <v>0</v>
      </c>
      <c r="W22" s="44">
        <f t="shared" si="11"/>
        <v>0</v>
      </c>
      <c r="X22" s="45">
        <f t="shared" si="12"/>
        <v>0</v>
      </c>
      <c r="Y22" s="46" t="s">
        <v>0</v>
      </c>
      <c r="Z22" s="39">
        <v>1</v>
      </c>
      <c r="AA22" s="47">
        <f t="shared" si="13"/>
        <v>0</v>
      </c>
      <c r="AB22" s="39">
        <v>1</v>
      </c>
      <c r="AC22" s="47">
        <f t="shared" si="14"/>
        <v>0</v>
      </c>
      <c r="AD22" s="39">
        <v>1</v>
      </c>
      <c r="AE22" s="47">
        <f t="shared" si="15"/>
        <v>0</v>
      </c>
      <c r="AF22" s="62"/>
      <c r="AG22" s="49">
        <f t="shared" si="16"/>
        <v>0</v>
      </c>
      <c r="AH22" s="50">
        <f t="shared" si="17"/>
        <v>0</v>
      </c>
      <c r="AI22" s="62"/>
      <c r="AJ22" s="49">
        <f t="shared" si="18"/>
        <v>0</v>
      </c>
      <c r="AK22" s="50">
        <f t="shared" si="19"/>
        <v>0</v>
      </c>
      <c r="AL22" s="62"/>
      <c r="AM22" s="49">
        <f t="shared" si="20"/>
        <v>0</v>
      </c>
      <c r="AN22" s="50">
        <f t="shared" si="21"/>
        <v>0</v>
      </c>
      <c r="AO22" s="62"/>
      <c r="AP22" s="49">
        <f t="shared" si="22"/>
        <v>0</v>
      </c>
      <c r="AQ22" s="50">
        <f t="shared" si="23"/>
        <v>0</v>
      </c>
      <c r="AR22" s="62"/>
      <c r="AS22" s="49">
        <f t="shared" si="24"/>
        <v>0</v>
      </c>
      <c r="AT22" s="50">
        <f t="shared" si="25"/>
        <v>0</v>
      </c>
      <c r="AU22" s="62"/>
      <c r="AV22" s="49">
        <f t="shared" si="26"/>
        <v>0</v>
      </c>
      <c r="AW22" s="50">
        <f t="shared" si="27"/>
        <v>0</v>
      </c>
      <c r="AX22" s="62"/>
      <c r="AY22" s="49">
        <f t="shared" si="28"/>
        <v>0</v>
      </c>
      <c r="AZ22" s="50">
        <f t="shared" si="29"/>
        <v>0</v>
      </c>
      <c r="BA22" s="51">
        <f t="shared" si="30"/>
        <v>0</v>
      </c>
    </row>
    <row r="23" spans="1:53" hidden="1">
      <c r="A23" s="32">
        <v>25</v>
      </c>
      <c r="B23" s="61"/>
      <c r="C23" s="33"/>
      <c r="D23" s="34"/>
      <c r="E23" s="35"/>
      <c r="F23" s="36"/>
      <c r="G23" s="128"/>
      <c r="H23" s="72"/>
      <c r="I23" s="74">
        <f>IF(H23=Tablas!$B$5,Tablas!$C$5,VLOOKUP(H23,Tablas!$B$5:$D$40,2,FALSE))</f>
        <v>1</v>
      </c>
      <c r="J23" s="71">
        <f>IF(I23=0,"",VLOOKUP(I23,Tablas!$C$5:$D$40,2,FALSE))</f>
        <v>0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32"/>
        <v>0</v>
      </c>
      <c r="V23" s="43">
        <f t="shared" si="10"/>
        <v>0</v>
      </c>
      <c r="W23" s="44">
        <f t="shared" si="11"/>
        <v>0</v>
      </c>
      <c r="X23" s="45">
        <f t="shared" si="12"/>
        <v>0</v>
      </c>
      <c r="Y23" s="46" t="s">
        <v>0</v>
      </c>
      <c r="Z23" s="39">
        <v>1</v>
      </c>
      <c r="AA23" s="47">
        <f t="shared" si="13"/>
        <v>0</v>
      </c>
      <c r="AB23" s="39">
        <v>1</v>
      </c>
      <c r="AC23" s="47">
        <f t="shared" si="14"/>
        <v>0</v>
      </c>
      <c r="AD23" s="39">
        <v>1</v>
      </c>
      <c r="AE23" s="47">
        <f t="shared" si="15"/>
        <v>0</v>
      </c>
      <c r="AF23" s="62"/>
      <c r="AG23" s="49">
        <f t="shared" si="16"/>
        <v>0</v>
      </c>
      <c r="AH23" s="50">
        <f t="shared" si="17"/>
        <v>0</v>
      </c>
      <c r="AI23" s="62"/>
      <c r="AJ23" s="49">
        <f t="shared" si="18"/>
        <v>0</v>
      </c>
      <c r="AK23" s="50">
        <f t="shared" si="19"/>
        <v>0</v>
      </c>
      <c r="AL23" s="62"/>
      <c r="AM23" s="49">
        <f t="shared" si="20"/>
        <v>0</v>
      </c>
      <c r="AN23" s="50">
        <f t="shared" si="21"/>
        <v>0</v>
      </c>
      <c r="AO23" s="62"/>
      <c r="AP23" s="49">
        <f t="shared" si="22"/>
        <v>0</v>
      </c>
      <c r="AQ23" s="50">
        <f t="shared" si="23"/>
        <v>0</v>
      </c>
      <c r="AR23" s="62"/>
      <c r="AS23" s="49">
        <f t="shared" si="24"/>
        <v>0</v>
      </c>
      <c r="AT23" s="50">
        <f t="shared" si="25"/>
        <v>0</v>
      </c>
      <c r="AU23" s="62"/>
      <c r="AV23" s="49">
        <f t="shared" si="26"/>
        <v>0</v>
      </c>
      <c r="AW23" s="50">
        <f t="shared" si="27"/>
        <v>0</v>
      </c>
      <c r="AX23" s="62"/>
      <c r="AY23" s="49">
        <f t="shared" si="28"/>
        <v>0</v>
      </c>
      <c r="AZ23" s="50">
        <f t="shared" si="29"/>
        <v>0</v>
      </c>
      <c r="BA23" s="51">
        <f t="shared" si="30"/>
        <v>0</v>
      </c>
    </row>
    <row r="24" spans="1:53" hidden="1">
      <c r="A24" s="32">
        <v>25</v>
      </c>
      <c r="B24" s="61"/>
      <c r="C24" s="33"/>
      <c r="D24" s="34"/>
      <c r="E24" s="35"/>
      <c r="F24" s="36"/>
      <c r="G24" s="128"/>
      <c r="H24" s="72"/>
      <c r="I24" s="74">
        <f>IF(H24=Tablas!$B$5,Tablas!$C$5,VLOOKUP(H24,Tablas!$B$5:$D$40,2,FALSE))</f>
        <v>1</v>
      </c>
      <c r="J24" s="71">
        <f>IF(I24=0,"",VLOOKUP(I24,Tablas!$C$5:$D$40,2,FALSE))</f>
        <v>0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32"/>
        <v>0</v>
      </c>
      <c r="V24" s="43">
        <f t="shared" si="10"/>
        <v>0</v>
      </c>
      <c r="W24" s="44">
        <f t="shared" si="11"/>
        <v>0</v>
      </c>
      <c r="X24" s="45">
        <f t="shared" si="12"/>
        <v>0</v>
      </c>
      <c r="Y24" s="46" t="s">
        <v>0</v>
      </c>
      <c r="Z24" s="39">
        <v>1</v>
      </c>
      <c r="AA24" s="47">
        <f t="shared" si="13"/>
        <v>0</v>
      </c>
      <c r="AB24" s="39">
        <v>1</v>
      </c>
      <c r="AC24" s="47">
        <f t="shared" si="14"/>
        <v>0</v>
      </c>
      <c r="AD24" s="39">
        <v>1</v>
      </c>
      <c r="AE24" s="47">
        <f t="shared" si="15"/>
        <v>0</v>
      </c>
      <c r="AF24" s="62"/>
      <c r="AG24" s="49">
        <f t="shared" si="16"/>
        <v>0</v>
      </c>
      <c r="AH24" s="50">
        <f t="shared" si="17"/>
        <v>0</v>
      </c>
      <c r="AI24" s="62"/>
      <c r="AJ24" s="49">
        <f t="shared" si="18"/>
        <v>0</v>
      </c>
      <c r="AK24" s="50">
        <f t="shared" si="19"/>
        <v>0</v>
      </c>
      <c r="AL24" s="62"/>
      <c r="AM24" s="49">
        <f t="shared" si="20"/>
        <v>0</v>
      </c>
      <c r="AN24" s="50">
        <f t="shared" si="21"/>
        <v>0</v>
      </c>
      <c r="AO24" s="62"/>
      <c r="AP24" s="49">
        <f t="shared" si="22"/>
        <v>0</v>
      </c>
      <c r="AQ24" s="50">
        <f t="shared" si="23"/>
        <v>0</v>
      </c>
      <c r="AR24" s="62"/>
      <c r="AS24" s="49">
        <f t="shared" si="24"/>
        <v>0</v>
      </c>
      <c r="AT24" s="50">
        <f t="shared" si="25"/>
        <v>0</v>
      </c>
      <c r="AU24" s="62"/>
      <c r="AV24" s="49">
        <f t="shared" si="26"/>
        <v>0</v>
      </c>
      <c r="AW24" s="50">
        <f t="shared" si="27"/>
        <v>0</v>
      </c>
      <c r="AX24" s="62"/>
      <c r="AY24" s="49">
        <f t="shared" si="28"/>
        <v>0</v>
      </c>
      <c r="AZ24" s="50">
        <f t="shared" si="29"/>
        <v>0</v>
      </c>
      <c r="BA24" s="51">
        <f t="shared" si="30"/>
        <v>0</v>
      </c>
    </row>
    <row r="25" spans="1:53" hidden="1">
      <c r="A25" s="32">
        <v>25</v>
      </c>
      <c r="B25" s="61"/>
      <c r="C25" s="33"/>
      <c r="D25" s="34"/>
      <c r="E25" s="35"/>
      <c r="F25" s="36"/>
      <c r="G25" s="128"/>
      <c r="H25" s="72"/>
      <c r="I25" s="74">
        <f>IF(H25=Tablas!$B$5,Tablas!$C$5,VLOOKUP(H25,Tablas!$B$5:$D$40,2,FALSE))</f>
        <v>1</v>
      </c>
      <c r="J25" s="71">
        <f>IF(I25=0,"",VLOOKUP(I25,Tablas!$C$5:$D$40,2,FALSE))</f>
        <v>0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32"/>
        <v>0</v>
      </c>
      <c r="V25" s="43">
        <f t="shared" si="10"/>
        <v>0</v>
      </c>
      <c r="W25" s="44">
        <f t="shared" si="11"/>
        <v>0</v>
      </c>
      <c r="X25" s="45">
        <f t="shared" si="12"/>
        <v>0</v>
      </c>
      <c r="Y25" s="46" t="s">
        <v>0</v>
      </c>
      <c r="Z25" s="39">
        <v>1</v>
      </c>
      <c r="AA25" s="47">
        <f t="shared" si="13"/>
        <v>0</v>
      </c>
      <c r="AB25" s="39">
        <v>1</v>
      </c>
      <c r="AC25" s="47">
        <f t="shared" si="14"/>
        <v>0</v>
      </c>
      <c r="AD25" s="39">
        <v>1</v>
      </c>
      <c r="AE25" s="47">
        <f t="shared" si="15"/>
        <v>0</v>
      </c>
      <c r="AF25" s="62"/>
      <c r="AG25" s="49">
        <f t="shared" si="16"/>
        <v>0</v>
      </c>
      <c r="AH25" s="50">
        <f t="shared" si="17"/>
        <v>0</v>
      </c>
      <c r="AI25" s="62"/>
      <c r="AJ25" s="49">
        <f t="shared" si="18"/>
        <v>0</v>
      </c>
      <c r="AK25" s="50">
        <f t="shared" si="19"/>
        <v>0</v>
      </c>
      <c r="AL25" s="62"/>
      <c r="AM25" s="49">
        <f t="shared" si="20"/>
        <v>0</v>
      </c>
      <c r="AN25" s="50">
        <f t="shared" si="21"/>
        <v>0</v>
      </c>
      <c r="AO25" s="62"/>
      <c r="AP25" s="49">
        <f t="shared" si="22"/>
        <v>0</v>
      </c>
      <c r="AQ25" s="50">
        <f t="shared" si="23"/>
        <v>0</v>
      </c>
      <c r="AR25" s="62"/>
      <c r="AS25" s="49">
        <f t="shared" si="24"/>
        <v>0</v>
      </c>
      <c r="AT25" s="50">
        <f t="shared" si="25"/>
        <v>0</v>
      </c>
      <c r="AU25" s="62"/>
      <c r="AV25" s="49">
        <f t="shared" si="26"/>
        <v>0</v>
      </c>
      <c r="AW25" s="50">
        <f t="shared" si="27"/>
        <v>0</v>
      </c>
      <c r="AX25" s="62"/>
      <c r="AY25" s="49">
        <f t="shared" si="28"/>
        <v>0</v>
      </c>
      <c r="AZ25" s="50">
        <f t="shared" si="29"/>
        <v>0</v>
      </c>
      <c r="BA25" s="51">
        <f t="shared" si="30"/>
        <v>0</v>
      </c>
    </row>
    <row r="26" spans="1:53" hidden="1">
      <c r="A26" s="32">
        <v>25</v>
      </c>
      <c r="B26" s="61"/>
      <c r="C26" s="33"/>
      <c r="D26" s="34"/>
      <c r="E26" s="35"/>
      <c r="F26" s="36"/>
      <c r="G26" s="128"/>
      <c r="H26" s="72"/>
      <c r="I26" s="74">
        <f>IF(H26=Tablas!$B$5,Tablas!$C$5,VLOOKUP(H26,Tablas!$B$5:$D$40,2,FALSE))</f>
        <v>1</v>
      </c>
      <c r="J26" s="71">
        <f>IF(I26=0,"",VLOOKUP(I26,Tablas!$C$5:$D$40,2,FALSE))</f>
        <v>0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32"/>
        <v>0</v>
      </c>
      <c r="V26" s="43">
        <f t="shared" si="10"/>
        <v>0</v>
      </c>
      <c r="W26" s="44">
        <f t="shared" si="11"/>
        <v>0</v>
      </c>
      <c r="X26" s="45">
        <f t="shared" si="12"/>
        <v>0</v>
      </c>
      <c r="Y26" s="46" t="s">
        <v>0</v>
      </c>
      <c r="Z26" s="39">
        <v>1</v>
      </c>
      <c r="AA26" s="47">
        <f t="shared" si="13"/>
        <v>0</v>
      </c>
      <c r="AB26" s="39">
        <v>1</v>
      </c>
      <c r="AC26" s="47">
        <f t="shared" si="14"/>
        <v>0</v>
      </c>
      <c r="AD26" s="39">
        <v>1</v>
      </c>
      <c r="AE26" s="47">
        <f t="shared" si="15"/>
        <v>0</v>
      </c>
      <c r="AF26" s="62"/>
      <c r="AG26" s="49">
        <f t="shared" si="16"/>
        <v>0</v>
      </c>
      <c r="AH26" s="50">
        <f t="shared" si="17"/>
        <v>0</v>
      </c>
      <c r="AI26" s="62"/>
      <c r="AJ26" s="49">
        <f t="shared" si="18"/>
        <v>0</v>
      </c>
      <c r="AK26" s="50">
        <f t="shared" si="19"/>
        <v>0</v>
      </c>
      <c r="AL26" s="62"/>
      <c r="AM26" s="49">
        <f t="shared" si="20"/>
        <v>0</v>
      </c>
      <c r="AN26" s="50">
        <f t="shared" si="21"/>
        <v>0</v>
      </c>
      <c r="AO26" s="62"/>
      <c r="AP26" s="49">
        <f t="shared" si="22"/>
        <v>0</v>
      </c>
      <c r="AQ26" s="50">
        <f t="shared" si="23"/>
        <v>0</v>
      </c>
      <c r="AR26" s="62"/>
      <c r="AS26" s="49">
        <f t="shared" si="24"/>
        <v>0</v>
      </c>
      <c r="AT26" s="50">
        <f t="shared" si="25"/>
        <v>0</v>
      </c>
      <c r="AU26" s="62"/>
      <c r="AV26" s="49">
        <f t="shared" si="26"/>
        <v>0</v>
      </c>
      <c r="AW26" s="50">
        <f t="shared" si="27"/>
        <v>0</v>
      </c>
      <c r="AX26" s="62"/>
      <c r="AY26" s="49">
        <f t="shared" si="28"/>
        <v>0</v>
      </c>
      <c r="AZ26" s="50">
        <f t="shared" si="29"/>
        <v>0</v>
      </c>
      <c r="BA26" s="51">
        <f t="shared" si="30"/>
        <v>0</v>
      </c>
    </row>
    <row r="27" spans="1:53" hidden="1">
      <c r="A27" s="32">
        <v>25</v>
      </c>
      <c r="B27" s="61"/>
      <c r="C27" s="33"/>
      <c r="D27" s="34"/>
      <c r="E27" s="35"/>
      <c r="F27" s="36"/>
      <c r="G27" s="128"/>
      <c r="H27" s="72"/>
      <c r="I27" s="74">
        <f>IF(H27=Tablas!$B$5,Tablas!$C$5,VLOOKUP(H27,Tablas!$B$5:$D$40,2,FALSE))</f>
        <v>1</v>
      </c>
      <c r="J27" s="71">
        <f>IF(I27=0,"",VLOOKUP(I27,Tablas!$C$5:$D$40,2,FALSE))</f>
        <v>0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32"/>
        <v>0</v>
      </c>
      <c r="V27" s="43">
        <f t="shared" si="10"/>
        <v>0</v>
      </c>
      <c r="W27" s="44">
        <f t="shared" si="11"/>
        <v>0</v>
      </c>
      <c r="X27" s="45">
        <f t="shared" si="12"/>
        <v>0</v>
      </c>
      <c r="Y27" s="46" t="s">
        <v>0</v>
      </c>
      <c r="Z27" s="39">
        <v>1</v>
      </c>
      <c r="AA27" s="47">
        <f t="shared" si="13"/>
        <v>0</v>
      </c>
      <c r="AB27" s="39">
        <v>1</v>
      </c>
      <c r="AC27" s="47">
        <f t="shared" si="14"/>
        <v>0</v>
      </c>
      <c r="AD27" s="39">
        <v>1</v>
      </c>
      <c r="AE27" s="47">
        <f t="shared" si="15"/>
        <v>0</v>
      </c>
      <c r="AF27" s="62"/>
      <c r="AG27" s="49">
        <f t="shared" si="16"/>
        <v>0</v>
      </c>
      <c r="AH27" s="50">
        <f t="shared" si="17"/>
        <v>0</v>
      </c>
      <c r="AI27" s="62"/>
      <c r="AJ27" s="49">
        <f t="shared" si="18"/>
        <v>0</v>
      </c>
      <c r="AK27" s="50">
        <f t="shared" si="19"/>
        <v>0</v>
      </c>
      <c r="AL27" s="62"/>
      <c r="AM27" s="49">
        <f t="shared" si="20"/>
        <v>0</v>
      </c>
      <c r="AN27" s="50">
        <f t="shared" si="21"/>
        <v>0</v>
      </c>
      <c r="AO27" s="62"/>
      <c r="AP27" s="49">
        <f t="shared" si="22"/>
        <v>0</v>
      </c>
      <c r="AQ27" s="50">
        <f t="shared" si="23"/>
        <v>0</v>
      </c>
      <c r="AR27" s="62"/>
      <c r="AS27" s="49">
        <f t="shared" si="24"/>
        <v>0</v>
      </c>
      <c r="AT27" s="50">
        <f t="shared" si="25"/>
        <v>0</v>
      </c>
      <c r="AU27" s="62"/>
      <c r="AV27" s="49">
        <f t="shared" si="26"/>
        <v>0</v>
      </c>
      <c r="AW27" s="50">
        <f t="shared" si="27"/>
        <v>0</v>
      </c>
      <c r="AX27" s="62"/>
      <c r="AY27" s="49">
        <f t="shared" si="28"/>
        <v>0</v>
      </c>
      <c r="AZ27" s="50">
        <f t="shared" si="29"/>
        <v>0</v>
      </c>
      <c r="BA27" s="51">
        <f t="shared" si="30"/>
        <v>0</v>
      </c>
    </row>
    <row r="28" spans="1:53" hidden="1">
      <c r="A28" s="32">
        <v>25</v>
      </c>
      <c r="B28" s="61"/>
      <c r="C28" s="33"/>
      <c r="D28" s="34"/>
      <c r="E28" s="35"/>
      <c r="F28" s="36"/>
      <c r="G28" s="128"/>
      <c r="H28" s="72"/>
      <c r="I28" s="74">
        <f>IF(H28=Tablas!$B$5,Tablas!$C$5,VLOOKUP(H28,Tablas!$B$5:$D$40,2,FALSE))</f>
        <v>1</v>
      </c>
      <c r="J28" s="71">
        <f>IF(I28=0,"",VLOOKUP(I28,Tablas!$C$5:$D$40,2,FALSE))</f>
        <v>0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32"/>
        <v>0</v>
      </c>
      <c r="V28" s="43">
        <f t="shared" si="10"/>
        <v>0</v>
      </c>
      <c r="W28" s="44">
        <f t="shared" si="11"/>
        <v>0</v>
      </c>
      <c r="X28" s="45">
        <f t="shared" si="12"/>
        <v>0</v>
      </c>
      <c r="Y28" s="46" t="s">
        <v>0</v>
      </c>
      <c r="Z28" s="39">
        <v>1</v>
      </c>
      <c r="AA28" s="47">
        <f t="shared" si="13"/>
        <v>0</v>
      </c>
      <c r="AB28" s="39">
        <v>1</v>
      </c>
      <c r="AC28" s="47">
        <f t="shared" si="14"/>
        <v>0</v>
      </c>
      <c r="AD28" s="39">
        <v>1</v>
      </c>
      <c r="AE28" s="47">
        <f t="shared" si="15"/>
        <v>0</v>
      </c>
      <c r="AF28" s="62"/>
      <c r="AG28" s="49">
        <f t="shared" si="16"/>
        <v>0</v>
      </c>
      <c r="AH28" s="50">
        <f t="shared" si="17"/>
        <v>0</v>
      </c>
      <c r="AI28" s="62"/>
      <c r="AJ28" s="49">
        <f t="shared" si="18"/>
        <v>0</v>
      </c>
      <c r="AK28" s="50">
        <f t="shared" si="19"/>
        <v>0</v>
      </c>
      <c r="AL28" s="62"/>
      <c r="AM28" s="49">
        <f t="shared" si="20"/>
        <v>0</v>
      </c>
      <c r="AN28" s="50">
        <f t="shared" si="21"/>
        <v>0</v>
      </c>
      <c r="AO28" s="62"/>
      <c r="AP28" s="49">
        <f t="shared" si="22"/>
        <v>0</v>
      </c>
      <c r="AQ28" s="50">
        <f t="shared" si="23"/>
        <v>0</v>
      </c>
      <c r="AR28" s="62"/>
      <c r="AS28" s="49">
        <f t="shared" si="24"/>
        <v>0</v>
      </c>
      <c r="AT28" s="50">
        <f t="shared" si="25"/>
        <v>0</v>
      </c>
      <c r="AU28" s="62"/>
      <c r="AV28" s="49">
        <f t="shared" si="26"/>
        <v>0</v>
      </c>
      <c r="AW28" s="50">
        <f t="shared" si="27"/>
        <v>0</v>
      </c>
      <c r="AX28" s="62"/>
      <c r="AY28" s="49">
        <f t="shared" si="28"/>
        <v>0</v>
      </c>
      <c r="AZ28" s="50">
        <f t="shared" si="29"/>
        <v>0</v>
      </c>
      <c r="BA28" s="51">
        <f t="shared" si="30"/>
        <v>0</v>
      </c>
    </row>
    <row r="29" spans="1:53" hidden="1">
      <c r="A29" s="32"/>
      <c r="B29" s="61"/>
      <c r="C29" s="33"/>
      <c r="D29" s="34"/>
      <c r="E29" s="35"/>
      <c r="F29" s="36"/>
      <c r="G29" s="128"/>
      <c r="H29" s="72"/>
      <c r="I29" s="74">
        <f>IF(H29=Tablas!$B$5,Tablas!$C$5,VLOOKUP(H29,Tablas!$B$5:$D$40,2,FALSE))</f>
        <v>1</v>
      </c>
      <c r="J29" s="71">
        <f>IF(I29=0,"",VLOOKUP(I29,Tablas!$C$5:$D$40,2,FALSE))</f>
        <v>0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0.75</v>
      </c>
      <c r="R29" s="40">
        <f t="shared" si="7"/>
        <v>0</v>
      </c>
      <c r="S29" s="39">
        <v>0.75</v>
      </c>
      <c r="T29" s="41">
        <f t="shared" si="8"/>
        <v>0</v>
      </c>
      <c r="U29" s="42">
        <f t="shared" si="32"/>
        <v>0</v>
      </c>
      <c r="V29" s="43">
        <f t="shared" si="10"/>
        <v>0</v>
      </c>
      <c r="W29" s="44">
        <f t="shared" si="11"/>
        <v>0</v>
      </c>
      <c r="X29" s="45">
        <f t="shared" si="12"/>
        <v>0</v>
      </c>
      <c r="Y29" s="46" t="s">
        <v>0</v>
      </c>
      <c r="Z29" s="39">
        <v>1</v>
      </c>
      <c r="AA29" s="47">
        <f t="shared" si="13"/>
        <v>0</v>
      </c>
      <c r="AB29" s="39">
        <v>1</v>
      </c>
      <c r="AC29" s="47">
        <f t="shared" si="14"/>
        <v>0</v>
      </c>
      <c r="AD29" s="39">
        <v>1</v>
      </c>
      <c r="AE29" s="47">
        <f t="shared" si="15"/>
        <v>0</v>
      </c>
      <c r="AF29" s="62"/>
      <c r="AG29" s="49">
        <f t="shared" si="16"/>
        <v>0</v>
      </c>
      <c r="AH29" s="50">
        <f t="shared" si="17"/>
        <v>0</v>
      </c>
      <c r="AI29" s="62"/>
      <c r="AJ29" s="49">
        <f t="shared" si="18"/>
        <v>0</v>
      </c>
      <c r="AK29" s="50">
        <f t="shared" si="19"/>
        <v>0</v>
      </c>
      <c r="AL29" s="62"/>
      <c r="AM29" s="49">
        <f t="shared" si="20"/>
        <v>0</v>
      </c>
      <c r="AN29" s="50">
        <f t="shared" si="21"/>
        <v>0</v>
      </c>
      <c r="AO29" s="62"/>
      <c r="AP29" s="49">
        <f t="shared" si="22"/>
        <v>0</v>
      </c>
      <c r="AQ29" s="50">
        <f t="shared" si="23"/>
        <v>0</v>
      </c>
      <c r="AR29" s="62"/>
      <c r="AS29" s="49">
        <f t="shared" si="24"/>
        <v>0</v>
      </c>
      <c r="AT29" s="50">
        <f t="shared" si="25"/>
        <v>0</v>
      </c>
      <c r="AU29" s="62"/>
      <c r="AV29" s="49">
        <f t="shared" si="26"/>
        <v>0</v>
      </c>
      <c r="AW29" s="50">
        <f t="shared" si="27"/>
        <v>0</v>
      </c>
      <c r="AX29" s="62"/>
      <c r="AY29" s="49">
        <f t="shared" si="28"/>
        <v>0</v>
      </c>
      <c r="AZ29" s="50">
        <f t="shared" si="29"/>
        <v>0</v>
      </c>
      <c r="BA29" s="51">
        <f t="shared" si="30"/>
        <v>0</v>
      </c>
    </row>
    <row r="30" spans="1:53" hidden="1">
      <c r="A30" s="32"/>
      <c r="B30" s="61"/>
      <c r="C30" s="33"/>
      <c r="D30" s="34"/>
      <c r="E30" s="35"/>
      <c r="F30" s="36"/>
      <c r="G30" s="128"/>
      <c r="H30" s="72"/>
      <c r="I30" s="74">
        <f>IF(H30=Tablas!$B$5,Tablas!$C$5,VLOOKUP(H30,Tablas!$B$5:$D$40,2,FALSE))</f>
        <v>1</v>
      </c>
      <c r="J30" s="71">
        <f>IF(I30=0,"",VLOOKUP(I30,Tablas!$C$5:$D$40,2,FALSE))</f>
        <v>0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0.75</v>
      </c>
      <c r="R30" s="40">
        <f t="shared" si="7"/>
        <v>0</v>
      </c>
      <c r="S30" s="39">
        <v>0.75</v>
      </c>
      <c r="T30" s="41">
        <f t="shared" si="8"/>
        <v>0</v>
      </c>
      <c r="U30" s="42">
        <f t="shared" si="32"/>
        <v>0</v>
      </c>
      <c r="V30" s="43">
        <f t="shared" si="10"/>
        <v>0</v>
      </c>
      <c r="W30" s="44">
        <f t="shared" si="11"/>
        <v>0</v>
      </c>
      <c r="X30" s="45">
        <f t="shared" si="12"/>
        <v>0</v>
      </c>
      <c r="Y30" s="46" t="s">
        <v>0</v>
      </c>
      <c r="Z30" s="39">
        <v>1</v>
      </c>
      <c r="AA30" s="47">
        <f t="shared" si="13"/>
        <v>0</v>
      </c>
      <c r="AB30" s="39">
        <v>1</v>
      </c>
      <c r="AC30" s="47">
        <f t="shared" si="14"/>
        <v>0</v>
      </c>
      <c r="AD30" s="39">
        <v>1</v>
      </c>
      <c r="AE30" s="47">
        <f t="shared" si="15"/>
        <v>0</v>
      </c>
      <c r="AF30" s="62"/>
      <c r="AG30" s="49">
        <f t="shared" si="16"/>
        <v>0</v>
      </c>
      <c r="AH30" s="50">
        <f t="shared" si="17"/>
        <v>0</v>
      </c>
      <c r="AI30" s="62"/>
      <c r="AJ30" s="49">
        <f t="shared" si="18"/>
        <v>0</v>
      </c>
      <c r="AK30" s="50">
        <f t="shared" si="19"/>
        <v>0</v>
      </c>
      <c r="AL30" s="62"/>
      <c r="AM30" s="49">
        <f t="shared" si="20"/>
        <v>0</v>
      </c>
      <c r="AN30" s="50">
        <f t="shared" si="21"/>
        <v>0</v>
      </c>
      <c r="AO30" s="62"/>
      <c r="AP30" s="49">
        <f t="shared" si="22"/>
        <v>0</v>
      </c>
      <c r="AQ30" s="50">
        <f t="shared" si="23"/>
        <v>0</v>
      </c>
      <c r="AR30" s="62"/>
      <c r="AS30" s="49">
        <f t="shared" si="24"/>
        <v>0</v>
      </c>
      <c r="AT30" s="50">
        <f t="shared" si="25"/>
        <v>0</v>
      </c>
      <c r="AU30" s="62"/>
      <c r="AV30" s="49">
        <f t="shared" si="26"/>
        <v>0</v>
      </c>
      <c r="AW30" s="50">
        <f t="shared" si="27"/>
        <v>0</v>
      </c>
      <c r="AX30" s="62"/>
      <c r="AY30" s="49">
        <f t="shared" si="28"/>
        <v>0</v>
      </c>
      <c r="AZ30" s="50">
        <f t="shared" si="29"/>
        <v>0</v>
      </c>
      <c r="BA30" s="51">
        <f t="shared" si="30"/>
        <v>0</v>
      </c>
    </row>
    <row r="31" spans="1:53" hidden="1">
      <c r="A31" s="32"/>
      <c r="B31" s="61"/>
      <c r="C31" s="33"/>
      <c r="D31" s="34"/>
      <c r="E31" s="35"/>
      <c r="F31" s="36"/>
      <c r="G31" s="128"/>
      <c r="H31" s="72"/>
      <c r="I31" s="74">
        <f>IF(H31=Tablas!$B$5,Tablas!$C$5,VLOOKUP(H31,Tablas!$B$5:$D$40,2,FALSE))</f>
        <v>1</v>
      </c>
      <c r="J31" s="71">
        <f>IF(I31=0,"",VLOOKUP(I31,Tablas!$C$5:$D$40,2,FALSE))</f>
        <v>0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0.75</v>
      </c>
      <c r="R31" s="40">
        <f t="shared" si="7"/>
        <v>0</v>
      </c>
      <c r="S31" s="39">
        <v>0.75</v>
      </c>
      <c r="T31" s="41">
        <f t="shared" si="8"/>
        <v>0</v>
      </c>
      <c r="U31" s="42">
        <f t="shared" si="32"/>
        <v>0</v>
      </c>
      <c r="V31" s="43">
        <f t="shared" si="10"/>
        <v>0</v>
      </c>
      <c r="W31" s="44">
        <f t="shared" si="11"/>
        <v>0</v>
      </c>
      <c r="X31" s="45">
        <f t="shared" si="12"/>
        <v>0</v>
      </c>
      <c r="Y31" s="46" t="s">
        <v>0</v>
      </c>
      <c r="Z31" s="39">
        <v>1</v>
      </c>
      <c r="AA31" s="47">
        <f t="shared" si="13"/>
        <v>0</v>
      </c>
      <c r="AB31" s="39">
        <v>1</v>
      </c>
      <c r="AC31" s="47">
        <f t="shared" si="14"/>
        <v>0</v>
      </c>
      <c r="AD31" s="39">
        <v>1</v>
      </c>
      <c r="AE31" s="47">
        <f t="shared" si="15"/>
        <v>0</v>
      </c>
      <c r="AF31" s="62"/>
      <c r="AG31" s="49">
        <f t="shared" si="16"/>
        <v>0</v>
      </c>
      <c r="AH31" s="50">
        <f t="shared" si="17"/>
        <v>0</v>
      </c>
      <c r="AI31" s="62"/>
      <c r="AJ31" s="49">
        <f t="shared" si="18"/>
        <v>0</v>
      </c>
      <c r="AK31" s="50">
        <f t="shared" si="19"/>
        <v>0</v>
      </c>
      <c r="AL31" s="62"/>
      <c r="AM31" s="49">
        <f t="shared" si="20"/>
        <v>0</v>
      </c>
      <c r="AN31" s="50">
        <f t="shared" si="21"/>
        <v>0</v>
      </c>
      <c r="AO31" s="62"/>
      <c r="AP31" s="49">
        <f t="shared" si="22"/>
        <v>0</v>
      </c>
      <c r="AQ31" s="50">
        <f t="shared" si="23"/>
        <v>0</v>
      </c>
      <c r="AR31" s="62"/>
      <c r="AS31" s="49">
        <f t="shared" si="24"/>
        <v>0</v>
      </c>
      <c r="AT31" s="50">
        <f t="shared" si="25"/>
        <v>0</v>
      </c>
      <c r="AU31" s="62"/>
      <c r="AV31" s="49">
        <f t="shared" si="26"/>
        <v>0</v>
      </c>
      <c r="AW31" s="50">
        <f t="shared" si="27"/>
        <v>0</v>
      </c>
      <c r="AX31" s="62"/>
      <c r="AY31" s="49">
        <f t="shared" si="28"/>
        <v>0</v>
      </c>
      <c r="AZ31" s="50">
        <f t="shared" si="29"/>
        <v>0</v>
      </c>
      <c r="BA31" s="51">
        <f t="shared" si="30"/>
        <v>0</v>
      </c>
    </row>
    <row r="32" spans="1:53" hidden="1">
      <c r="A32" s="32"/>
      <c r="B32" s="61"/>
      <c r="C32" s="33"/>
      <c r="D32" s="34"/>
      <c r="E32" s="35"/>
      <c r="F32" s="36"/>
      <c r="G32" s="128"/>
      <c r="H32" s="72"/>
      <c r="I32" s="74">
        <f>IF(H32=Tablas!$B$5,Tablas!$C$5,VLOOKUP(H32,Tablas!$B$5:$D$40,2,FALSE))</f>
        <v>1</v>
      </c>
      <c r="J32" s="71">
        <f>IF(I32=0,"",VLOOKUP(I32,Tablas!$C$5:$D$40,2,FALSE))</f>
        <v>0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0.75</v>
      </c>
      <c r="R32" s="40">
        <f t="shared" si="7"/>
        <v>0</v>
      </c>
      <c r="S32" s="39">
        <v>0.75</v>
      </c>
      <c r="T32" s="41">
        <f t="shared" si="8"/>
        <v>0</v>
      </c>
      <c r="U32" s="42">
        <f t="shared" si="32"/>
        <v>0</v>
      </c>
      <c r="V32" s="43">
        <f t="shared" si="10"/>
        <v>0</v>
      </c>
      <c r="W32" s="44">
        <f t="shared" si="11"/>
        <v>0</v>
      </c>
      <c r="X32" s="45">
        <f t="shared" si="12"/>
        <v>0</v>
      </c>
      <c r="Y32" s="46" t="s">
        <v>0</v>
      </c>
      <c r="Z32" s="39">
        <v>1</v>
      </c>
      <c r="AA32" s="47">
        <f t="shared" si="13"/>
        <v>0</v>
      </c>
      <c r="AB32" s="39">
        <v>1</v>
      </c>
      <c r="AC32" s="47">
        <f t="shared" si="14"/>
        <v>0</v>
      </c>
      <c r="AD32" s="39">
        <v>1</v>
      </c>
      <c r="AE32" s="47">
        <f t="shared" si="15"/>
        <v>0</v>
      </c>
      <c r="AF32" s="62"/>
      <c r="AG32" s="49">
        <f t="shared" si="16"/>
        <v>0</v>
      </c>
      <c r="AH32" s="50">
        <f t="shared" si="17"/>
        <v>0</v>
      </c>
      <c r="AI32" s="62"/>
      <c r="AJ32" s="49">
        <f t="shared" si="18"/>
        <v>0</v>
      </c>
      <c r="AK32" s="50">
        <f t="shared" si="19"/>
        <v>0</v>
      </c>
      <c r="AL32" s="62"/>
      <c r="AM32" s="49">
        <f t="shared" si="20"/>
        <v>0</v>
      </c>
      <c r="AN32" s="50">
        <f t="shared" si="21"/>
        <v>0</v>
      </c>
      <c r="AO32" s="62"/>
      <c r="AP32" s="49">
        <f t="shared" si="22"/>
        <v>0</v>
      </c>
      <c r="AQ32" s="50">
        <f t="shared" si="23"/>
        <v>0</v>
      </c>
      <c r="AR32" s="62"/>
      <c r="AS32" s="49">
        <f t="shared" si="24"/>
        <v>0</v>
      </c>
      <c r="AT32" s="50">
        <f t="shared" si="25"/>
        <v>0</v>
      </c>
      <c r="AU32" s="62"/>
      <c r="AV32" s="49">
        <f t="shared" si="26"/>
        <v>0</v>
      </c>
      <c r="AW32" s="50">
        <f t="shared" si="27"/>
        <v>0</v>
      </c>
      <c r="AX32" s="62"/>
      <c r="AY32" s="49">
        <f t="shared" si="28"/>
        <v>0</v>
      </c>
      <c r="AZ32" s="50">
        <f t="shared" si="29"/>
        <v>0</v>
      </c>
      <c r="BA32" s="51">
        <f t="shared" si="30"/>
        <v>0</v>
      </c>
    </row>
    <row r="33" spans="1:53" hidden="1">
      <c r="A33" s="32"/>
      <c r="B33" s="61"/>
      <c r="C33" s="33"/>
      <c r="D33" s="34"/>
      <c r="E33" s="35"/>
      <c r="F33" s="36"/>
      <c r="G33" s="128"/>
      <c r="H33" s="72"/>
      <c r="I33" s="74">
        <f>IF(H33=Tablas!$B$5,Tablas!$C$5,VLOOKUP(H33,Tablas!$B$5:$D$40,2,FALSE))</f>
        <v>1</v>
      </c>
      <c r="J33" s="71">
        <f>IF(I33=0,"",VLOOKUP(I33,Tablas!$C$5:$D$40,2,FALSE))</f>
        <v>0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0.75</v>
      </c>
      <c r="R33" s="40">
        <f t="shared" si="7"/>
        <v>0</v>
      </c>
      <c r="S33" s="39">
        <v>0.75</v>
      </c>
      <c r="T33" s="41">
        <f t="shared" si="8"/>
        <v>0</v>
      </c>
      <c r="U33" s="42">
        <f t="shared" ref="U33:U37" si="33">SUM(+L33+M33+N33+O33+P33+R33+T33)</f>
        <v>0</v>
      </c>
      <c r="V33" s="43">
        <f t="shared" si="10"/>
        <v>0</v>
      </c>
      <c r="W33" s="44">
        <f t="shared" si="11"/>
        <v>0</v>
      </c>
      <c r="X33" s="45">
        <f t="shared" si="12"/>
        <v>0</v>
      </c>
      <c r="Y33" s="46" t="s">
        <v>0</v>
      </c>
      <c r="Z33" s="39">
        <v>1</v>
      </c>
      <c r="AA33" s="47">
        <f t="shared" si="13"/>
        <v>0</v>
      </c>
      <c r="AB33" s="39">
        <v>1</v>
      </c>
      <c r="AC33" s="47">
        <f t="shared" si="14"/>
        <v>0</v>
      </c>
      <c r="AD33" s="39">
        <v>1</v>
      </c>
      <c r="AE33" s="47">
        <f t="shared" si="15"/>
        <v>0</v>
      </c>
      <c r="AF33" s="62"/>
      <c r="AG33" s="49">
        <f t="shared" si="16"/>
        <v>0</v>
      </c>
      <c r="AH33" s="50">
        <f t="shared" si="17"/>
        <v>0</v>
      </c>
      <c r="AI33" s="62"/>
      <c r="AJ33" s="49">
        <f t="shared" si="18"/>
        <v>0</v>
      </c>
      <c r="AK33" s="50">
        <f t="shared" si="19"/>
        <v>0</v>
      </c>
      <c r="AL33" s="62"/>
      <c r="AM33" s="49">
        <f t="shared" si="20"/>
        <v>0</v>
      </c>
      <c r="AN33" s="50">
        <f t="shared" si="21"/>
        <v>0</v>
      </c>
      <c r="AO33" s="62"/>
      <c r="AP33" s="49">
        <f t="shared" si="22"/>
        <v>0</v>
      </c>
      <c r="AQ33" s="50">
        <f t="shared" si="23"/>
        <v>0</v>
      </c>
      <c r="AR33" s="62"/>
      <c r="AS33" s="49">
        <f t="shared" si="24"/>
        <v>0</v>
      </c>
      <c r="AT33" s="50">
        <f t="shared" si="25"/>
        <v>0</v>
      </c>
      <c r="AU33" s="62"/>
      <c r="AV33" s="49">
        <f t="shared" si="26"/>
        <v>0</v>
      </c>
      <c r="AW33" s="50">
        <f t="shared" si="27"/>
        <v>0</v>
      </c>
      <c r="AX33" s="62"/>
      <c r="AY33" s="49">
        <f t="shared" si="28"/>
        <v>0</v>
      </c>
      <c r="AZ33" s="50">
        <f t="shared" si="29"/>
        <v>0</v>
      </c>
      <c r="BA33" s="51">
        <f t="shared" si="30"/>
        <v>0</v>
      </c>
    </row>
    <row r="34" spans="1:53" hidden="1">
      <c r="A34" s="32"/>
      <c r="B34" s="61"/>
      <c r="C34" s="33"/>
      <c r="D34" s="34"/>
      <c r="E34" s="35"/>
      <c r="F34" s="36"/>
      <c r="G34" s="128"/>
      <c r="H34" s="72"/>
      <c r="I34" s="74">
        <f>IF(H34=Tablas!$B$5,Tablas!$C$5,VLOOKUP(H34,Tablas!$B$5:$D$40,2,FALSE))</f>
        <v>1</v>
      </c>
      <c r="J34" s="71">
        <f>IF(I34=0,"",VLOOKUP(I34,Tablas!$C$5:$D$40,2,FALSE))</f>
        <v>0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0.75</v>
      </c>
      <c r="R34" s="40">
        <f t="shared" si="7"/>
        <v>0</v>
      </c>
      <c r="S34" s="39">
        <v>0.75</v>
      </c>
      <c r="T34" s="41">
        <f t="shared" si="8"/>
        <v>0</v>
      </c>
      <c r="U34" s="42">
        <f t="shared" si="33"/>
        <v>0</v>
      </c>
      <c r="V34" s="43">
        <f t="shared" si="10"/>
        <v>0</v>
      </c>
      <c r="W34" s="44">
        <f t="shared" si="11"/>
        <v>0</v>
      </c>
      <c r="X34" s="45">
        <f t="shared" si="12"/>
        <v>0</v>
      </c>
      <c r="Y34" s="46" t="s">
        <v>0</v>
      </c>
      <c r="Z34" s="39">
        <v>1</v>
      </c>
      <c r="AA34" s="47">
        <f t="shared" si="13"/>
        <v>0</v>
      </c>
      <c r="AB34" s="39">
        <v>1</v>
      </c>
      <c r="AC34" s="47">
        <f t="shared" si="14"/>
        <v>0</v>
      </c>
      <c r="AD34" s="39">
        <v>1</v>
      </c>
      <c r="AE34" s="47">
        <f t="shared" si="15"/>
        <v>0</v>
      </c>
      <c r="AF34" s="62"/>
      <c r="AG34" s="49">
        <f t="shared" si="16"/>
        <v>0</v>
      </c>
      <c r="AH34" s="50">
        <f t="shared" si="17"/>
        <v>0</v>
      </c>
      <c r="AI34" s="62"/>
      <c r="AJ34" s="49">
        <f t="shared" si="18"/>
        <v>0</v>
      </c>
      <c r="AK34" s="50">
        <f t="shared" si="19"/>
        <v>0</v>
      </c>
      <c r="AL34" s="62"/>
      <c r="AM34" s="49">
        <f t="shared" si="20"/>
        <v>0</v>
      </c>
      <c r="AN34" s="50">
        <f t="shared" si="21"/>
        <v>0</v>
      </c>
      <c r="AO34" s="62"/>
      <c r="AP34" s="49">
        <f t="shared" si="22"/>
        <v>0</v>
      </c>
      <c r="AQ34" s="50">
        <f t="shared" si="23"/>
        <v>0</v>
      </c>
      <c r="AR34" s="62"/>
      <c r="AS34" s="49">
        <f t="shared" si="24"/>
        <v>0</v>
      </c>
      <c r="AT34" s="50">
        <f t="shared" si="25"/>
        <v>0</v>
      </c>
      <c r="AU34" s="62"/>
      <c r="AV34" s="49">
        <f t="shared" si="26"/>
        <v>0</v>
      </c>
      <c r="AW34" s="50">
        <f t="shared" si="27"/>
        <v>0</v>
      </c>
      <c r="AX34" s="62"/>
      <c r="AY34" s="49">
        <f t="shared" si="28"/>
        <v>0</v>
      </c>
      <c r="AZ34" s="50">
        <f t="shared" si="29"/>
        <v>0</v>
      </c>
      <c r="BA34" s="51">
        <f t="shared" si="30"/>
        <v>0</v>
      </c>
    </row>
    <row r="35" spans="1:53" hidden="1">
      <c r="A35" s="32"/>
      <c r="B35" s="61"/>
      <c r="C35" s="33"/>
      <c r="D35" s="34"/>
      <c r="E35" s="35"/>
      <c r="F35" s="36"/>
      <c r="G35" s="128"/>
      <c r="H35" s="72"/>
      <c r="I35" s="74">
        <f>IF(H35=Tablas!$B$5,Tablas!$C$5,VLOOKUP(H35,Tablas!$B$5:$D$40,2,FALSE))</f>
        <v>1</v>
      </c>
      <c r="J35" s="71">
        <f>IF(I35=0,"",VLOOKUP(I35,Tablas!$C$5:$D$40,2,FALSE))</f>
        <v>0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0.75</v>
      </c>
      <c r="R35" s="40">
        <f t="shared" si="7"/>
        <v>0</v>
      </c>
      <c r="S35" s="39">
        <v>0.75</v>
      </c>
      <c r="T35" s="41">
        <f t="shared" si="8"/>
        <v>0</v>
      </c>
      <c r="U35" s="42">
        <f t="shared" si="33"/>
        <v>0</v>
      </c>
      <c r="V35" s="43">
        <f t="shared" si="10"/>
        <v>0</v>
      </c>
      <c r="W35" s="44">
        <f t="shared" si="11"/>
        <v>0</v>
      </c>
      <c r="X35" s="45">
        <f t="shared" si="12"/>
        <v>0</v>
      </c>
      <c r="Y35" s="46" t="s">
        <v>0</v>
      </c>
      <c r="Z35" s="39">
        <v>1</v>
      </c>
      <c r="AA35" s="47">
        <f t="shared" si="13"/>
        <v>0</v>
      </c>
      <c r="AB35" s="39">
        <v>1</v>
      </c>
      <c r="AC35" s="47">
        <f t="shared" si="14"/>
        <v>0</v>
      </c>
      <c r="AD35" s="39">
        <v>1</v>
      </c>
      <c r="AE35" s="47">
        <f t="shared" si="15"/>
        <v>0</v>
      </c>
      <c r="AF35" s="62"/>
      <c r="AG35" s="49">
        <f t="shared" si="16"/>
        <v>0</v>
      </c>
      <c r="AH35" s="50">
        <f t="shared" si="17"/>
        <v>0</v>
      </c>
      <c r="AI35" s="62"/>
      <c r="AJ35" s="49">
        <f t="shared" si="18"/>
        <v>0</v>
      </c>
      <c r="AK35" s="50">
        <f t="shared" si="19"/>
        <v>0</v>
      </c>
      <c r="AL35" s="62"/>
      <c r="AM35" s="49">
        <f t="shared" si="20"/>
        <v>0</v>
      </c>
      <c r="AN35" s="50">
        <f t="shared" si="21"/>
        <v>0</v>
      </c>
      <c r="AO35" s="62"/>
      <c r="AP35" s="49">
        <f t="shared" si="22"/>
        <v>0</v>
      </c>
      <c r="AQ35" s="50">
        <f t="shared" si="23"/>
        <v>0</v>
      </c>
      <c r="AR35" s="62"/>
      <c r="AS35" s="49">
        <f t="shared" si="24"/>
        <v>0</v>
      </c>
      <c r="AT35" s="50">
        <f t="shared" si="25"/>
        <v>0</v>
      </c>
      <c r="AU35" s="62"/>
      <c r="AV35" s="49">
        <f t="shared" si="26"/>
        <v>0</v>
      </c>
      <c r="AW35" s="50">
        <f t="shared" si="27"/>
        <v>0</v>
      </c>
      <c r="AX35" s="62"/>
      <c r="AY35" s="49">
        <f t="shared" si="28"/>
        <v>0</v>
      </c>
      <c r="AZ35" s="50">
        <f t="shared" si="29"/>
        <v>0</v>
      </c>
      <c r="BA35" s="51">
        <f t="shared" si="30"/>
        <v>0</v>
      </c>
    </row>
    <row r="36" spans="1:53" hidden="1">
      <c r="A36" s="32"/>
      <c r="B36" s="61"/>
      <c r="C36" s="33"/>
      <c r="D36" s="34"/>
      <c r="E36" s="35"/>
      <c r="F36" s="36"/>
      <c r="G36" s="128"/>
      <c r="H36" s="72"/>
      <c r="I36" s="74">
        <f>IF(H36=Tablas!$B$5,Tablas!$C$5,VLOOKUP(H36,Tablas!$B$5:$D$40,2,FALSE))</f>
        <v>1</v>
      </c>
      <c r="J36" s="71">
        <f>IF(I36=0,"",VLOOKUP(I36,Tablas!$C$5:$D$40,2,FALSE))</f>
        <v>0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0.75</v>
      </c>
      <c r="R36" s="40">
        <f t="shared" si="7"/>
        <v>0</v>
      </c>
      <c r="S36" s="39">
        <v>0.75</v>
      </c>
      <c r="T36" s="41">
        <f t="shared" si="8"/>
        <v>0</v>
      </c>
      <c r="U36" s="42">
        <f t="shared" si="33"/>
        <v>0</v>
      </c>
      <c r="V36" s="43">
        <f t="shared" si="10"/>
        <v>0</v>
      </c>
      <c r="W36" s="44">
        <f t="shared" si="11"/>
        <v>0</v>
      </c>
      <c r="X36" s="45">
        <f t="shared" si="12"/>
        <v>0</v>
      </c>
      <c r="Y36" s="46" t="s">
        <v>0</v>
      </c>
      <c r="Z36" s="39">
        <v>1</v>
      </c>
      <c r="AA36" s="47">
        <f t="shared" si="13"/>
        <v>0</v>
      </c>
      <c r="AB36" s="39">
        <v>1</v>
      </c>
      <c r="AC36" s="47">
        <f t="shared" si="14"/>
        <v>0</v>
      </c>
      <c r="AD36" s="39">
        <v>1</v>
      </c>
      <c r="AE36" s="47">
        <f t="shared" si="15"/>
        <v>0</v>
      </c>
      <c r="AF36" s="62"/>
      <c r="AG36" s="49">
        <f t="shared" si="16"/>
        <v>0</v>
      </c>
      <c r="AH36" s="50">
        <f t="shared" si="17"/>
        <v>0</v>
      </c>
      <c r="AI36" s="62"/>
      <c r="AJ36" s="49">
        <f t="shared" si="18"/>
        <v>0</v>
      </c>
      <c r="AK36" s="50">
        <f t="shared" si="19"/>
        <v>0</v>
      </c>
      <c r="AL36" s="62"/>
      <c r="AM36" s="49">
        <f t="shared" si="20"/>
        <v>0</v>
      </c>
      <c r="AN36" s="50">
        <f t="shared" si="21"/>
        <v>0</v>
      </c>
      <c r="AO36" s="62"/>
      <c r="AP36" s="49">
        <f t="shared" si="22"/>
        <v>0</v>
      </c>
      <c r="AQ36" s="50">
        <f t="shared" si="23"/>
        <v>0</v>
      </c>
      <c r="AR36" s="62"/>
      <c r="AS36" s="49">
        <f t="shared" si="24"/>
        <v>0</v>
      </c>
      <c r="AT36" s="50">
        <f t="shared" si="25"/>
        <v>0</v>
      </c>
      <c r="AU36" s="62"/>
      <c r="AV36" s="49">
        <f t="shared" si="26"/>
        <v>0</v>
      </c>
      <c r="AW36" s="50">
        <f t="shared" si="27"/>
        <v>0</v>
      </c>
      <c r="AX36" s="62"/>
      <c r="AY36" s="49">
        <f t="shared" si="28"/>
        <v>0</v>
      </c>
      <c r="AZ36" s="50">
        <f t="shared" si="29"/>
        <v>0</v>
      </c>
      <c r="BA36" s="51">
        <f t="shared" si="30"/>
        <v>0</v>
      </c>
    </row>
    <row r="37" spans="1:53" hidden="1">
      <c r="A37" s="32"/>
      <c r="B37" s="61"/>
      <c r="C37" s="33"/>
      <c r="D37" s="34"/>
      <c r="E37" s="35"/>
      <c r="F37" s="36"/>
      <c r="G37" s="128"/>
      <c r="H37" s="72"/>
      <c r="I37" s="74">
        <f>IF(H37=Tablas!$B$5,Tablas!$C$5,VLOOKUP(H37,Tablas!$B$5:$D$40,2,FALSE))</f>
        <v>1</v>
      </c>
      <c r="J37" s="71">
        <f>IF(I37=0,"",VLOOKUP(I37,Tablas!$C$5:$D$40,2,FALSE))</f>
        <v>0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0.75</v>
      </c>
      <c r="R37" s="40">
        <f t="shared" si="7"/>
        <v>0</v>
      </c>
      <c r="S37" s="39">
        <v>0.75</v>
      </c>
      <c r="T37" s="41">
        <f t="shared" si="8"/>
        <v>0</v>
      </c>
      <c r="U37" s="42">
        <f t="shared" si="33"/>
        <v>0</v>
      </c>
      <c r="V37" s="43">
        <f t="shared" si="10"/>
        <v>0</v>
      </c>
      <c r="W37" s="44">
        <f t="shared" si="11"/>
        <v>0</v>
      </c>
      <c r="X37" s="45">
        <f t="shared" si="12"/>
        <v>0</v>
      </c>
      <c r="Y37" s="46" t="s">
        <v>0</v>
      </c>
      <c r="Z37" s="39">
        <v>1</v>
      </c>
      <c r="AA37" s="47">
        <f t="shared" si="13"/>
        <v>0</v>
      </c>
      <c r="AB37" s="39">
        <v>1</v>
      </c>
      <c r="AC37" s="47">
        <f t="shared" si="14"/>
        <v>0</v>
      </c>
      <c r="AD37" s="39">
        <v>1</v>
      </c>
      <c r="AE37" s="47">
        <f t="shared" si="15"/>
        <v>0</v>
      </c>
      <c r="AF37" s="62"/>
      <c r="AG37" s="49">
        <f t="shared" si="16"/>
        <v>0</v>
      </c>
      <c r="AH37" s="50">
        <f t="shared" si="17"/>
        <v>0</v>
      </c>
      <c r="AI37" s="62"/>
      <c r="AJ37" s="49">
        <f t="shared" si="18"/>
        <v>0</v>
      </c>
      <c r="AK37" s="50">
        <f t="shared" si="19"/>
        <v>0</v>
      </c>
      <c r="AL37" s="62"/>
      <c r="AM37" s="49">
        <f t="shared" si="20"/>
        <v>0</v>
      </c>
      <c r="AN37" s="50">
        <f t="shared" si="21"/>
        <v>0</v>
      </c>
      <c r="AO37" s="62"/>
      <c r="AP37" s="49">
        <f t="shared" si="22"/>
        <v>0</v>
      </c>
      <c r="AQ37" s="50">
        <f t="shared" si="23"/>
        <v>0</v>
      </c>
      <c r="AR37" s="62"/>
      <c r="AS37" s="49">
        <f t="shared" si="24"/>
        <v>0</v>
      </c>
      <c r="AT37" s="50">
        <f t="shared" si="25"/>
        <v>0</v>
      </c>
      <c r="AU37" s="62"/>
      <c r="AV37" s="49">
        <f t="shared" si="26"/>
        <v>0</v>
      </c>
      <c r="AW37" s="50">
        <f t="shared" si="27"/>
        <v>0</v>
      </c>
      <c r="AX37" s="62"/>
      <c r="AY37" s="49">
        <f t="shared" si="28"/>
        <v>0</v>
      </c>
      <c r="AZ37" s="50">
        <f t="shared" si="29"/>
        <v>0</v>
      </c>
      <c r="BA37" s="51">
        <f t="shared" si="30"/>
        <v>0</v>
      </c>
    </row>
    <row r="38" spans="1:53" hidden="1">
      <c r="A38" s="32"/>
      <c r="B38" s="61"/>
      <c r="C38" s="33"/>
      <c r="D38" s="34"/>
      <c r="E38" s="35"/>
      <c r="F38" s="36"/>
      <c r="G38" s="73"/>
      <c r="H38" s="72"/>
      <c r="I38" s="74">
        <f>IF(H38=Tablas!$B$5,Tablas!$C$5,VLOOKUP(H38,Tablas!$B$5:$D$40,2,FALSE))</f>
        <v>1</v>
      </c>
      <c r="J38" s="71">
        <f>IF(I38=0,"",VLOOKUP(I38,Tablas!$C$5:$D$40,2,FALSE))</f>
        <v>0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0.75</v>
      </c>
      <c r="R38" s="40">
        <f t="shared" si="7"/>
        <v>0</v>
      </c>
      <c r="S38" s="39">
        <v>0.75</v>
      </c>
      <c r="T38" s="41">
        <f t="shared" si="8"/>
        <v>0</v>
      </c>
      <c r="U38" s="42">
        <f t="shared" si="31"/>
        <v>0</v>
      </c>
      <c r="V38" s="43">
        <f t="shared" si="10"/>
        <v>0</v>
      </c>
      <c r="W38" s="44">
        <f t="shared" si="11"/>
        <v>0</v>
      </c>
      <c r="X38" s="45">
        <f t="shared" si="12"/>
        <v>0</v>
      </c>
      <c r="Y38" s="46" t="s">
        <v>0</v>
      </c>
      <c r="Z38" s="39">
        <v>1</v>
      </c>
      <c r="AA38" s="47">
        <f t="shared" si="13"/>
        <v>0</v>
      </c>
      <c r="AB38" s="39">
        <v>1</v>
      </c>
      <c r="AC38" s="47">
        <f t="shared" si="14"/>
        <v>0</v>
      </c>
      <c r="AD38" s="39">
        <v>1</v>
      </c>
      <c r="AE38" s="47">
        <f t="shared" si="15"/>
        <v>0</v>
      </c>
      <c r="AF38" s="62"/>
      <c r="AG38" s="49">
        <f t="shared" si="16"/>
        <v>0</v>
      </c>
      <c r="AH38" s="50">
        <f t="shared" si="17"/>
        <v>0</v>
      </c>
      <c r="AI38" s="62"/>
      <c r="AJ38" s="49">
        <f t="shared" si="18"/>
        <v>0</v>
      </c>
      <c r="AK38" s="50">
        <f t="shared" si="19"/>
        <v>0</v>
      </c>
      <c r="AL38" s="62"/>
      <c r="AM38" s="49">
        <f t="shared" si="20"/>
        <v>0</v>
      </c>
      <c r="AN38" s="50">
        <f t="shared" si="21"/>
        <v>0</v>
      </c>
      <c r="AO38" s="62"/>
      <c r="AP38" s="49">
        <f t="shared" si="22"/>
        <v>0</v>
      </c>
      <c r="AQ38" s="50">
        <f t="shared" si="23"/>
        <v>0</v>
      </c>
      <c r="AR38" s="62"/>
      <c r="AS38" s="49">
        <f t="shared" si="24"/>
        <v>0</v>
      </c>
      <c r="AT38" s="50">
        <f t="shared" si="25"/>
        <v>0</v>
      </c>
      <c r="AU38" s="62"/>
      <c r="AV38" s="49">
        <f t="shared" si="26"/>
        <v>0</v>
      </c>
      <c r="AW38" s="50">
        <f t="shared" si="27"/>
        <v>0</v>
      </c>
      <c r="AX38" s="62"/>
      <c r="AY38" s="49">
        <f t="shared" si="28"/>
        <v>0</v>
      </c>
      <c r="AZ38" s="50">
        <f t="shared" si="29"/>
        <v>0</v>
      </c>
      <c r="BA38" s="51">
        <f t="shared" si="30"/>
        <v>0</v>
      </c>
    </row>
    <row r="39" spans="1:53" hidden="1">
      <c r="A39" s="32"/>
      <c r="B39" s="61"/>
      <c r="C39" s="33"/>
      <c r="D39" s="34"/>
      <c r="E39" s="35"/>
      <c r="F39" s="36"/>
      <c r="G39" s="128"/>
      <c r="H39" s="72"/>
      <c r="I39" s="74">
        <f>IF(H39=Tablas!$B$5,Tablas!$C$5,VLOOKUP(H39,Tablas!$B$5:$D$40,2,FALSE))</f>
        <v>1</v>
      </c>
      <c r="J39" s="71">
        <f>IF(I39=0,"",VLOOKUP(I39,Tablas!$C$5:$D$40,2,FALSE))</f>
        <v>0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0.75</v>
      </c>
      <c r="R39" s="40">
        <f t="shared" si="7"/>
        <v>0</v>
      </c>
      <c r="S39" s="39">
        <v>0.75</v>
      </c>
      <c r="T39" s="41">
        <f t="shared" si="8"/>
        <v>0</v>
      </c>
      <c r="U39" s="42">
        <f t="shared" si="31"/>
        <v>0</v>
      </c>
      <c r="V39" s="43">
        <f t="shared" si="10"/>
        <v>0</v>
      </c>
      <c r="W39" s="44">
        <f t="shared" si="11"/>
        <v>0</v>
      </c>
      <c r="X39" s="45">
        <f t="shared" si="12"/>
        <v>0</v>
      </c>
      <c r="Y39" s="46" t="s">
        <v>0</v>
      </c>
      <c r="Z39" s="39">
        <v>1</v>
      </c>
      <c r="AA39" s="47">
        <f t="shared" si="13"/>
        <v>0</v>
      </c>
      <c r="AB39" s="39">
        <v>1</v>
      </c>
      <c r="AC39" s="47">
        <f t="shared" si="14"/>
        <v>0</v>
      </c>
      <c r="AD39" s="39">
        <v>1</v>
      </c>
      <c r="AE39" s="47">
        <f t="shared" si="15"/>
        <v>0</v>
      </c>
      <c r="AF39" s="62"/>
      <c r="AG39" s="49">
        <f t="shared" si="16"/>
        <v>0</v>
      </c>
      <c r="AH39" s="50">
        <f t="shared" si="17"/>
        <v>0</v>
      </c>
      <c r="AI39" s="62"/>
      <c r="AJ39" s="49">
        <f t="shared" si="18"/>
        <v>0</v>
      </c>
      <c r="AK39" s="50">
        <f t="shared" si="19"/>
        <v>0</v>
      </c>
      <c r="AL39" s="62"/>
      <c r="AM39" s="49">
        <f t="shared" si="20"/>
        <v>0</v>
      </c>
      <c r="AN39" s="50">
        <f t="shared" si="21"/>
        <v>0</v>
      </c>
      <c r="AO39" s="62"/>
      <c r="AP39" s="49">
        <f t="shared" si="22"/>
        <v>0</v>
      </c>
      <c r="AQ39" s="50">
        <f t="shared" si="23"/>
        <v>0</v>
      </c>
      <c r="AR39" s="62"/>
      <c r="AS39" s="49">
        <f t="shared" si="24"/>
        <v>0</v>
      </c>
      <c r="AT39" s="50">
        <f t="shared" si="25"/>
        <v>0</v>
      </c>
      <c r="AU39" s="62"/>
      <c r="AV39" s="49">
        <f t="shared" si="26"/>
        <v>0</v>
      </c>
      <c r="AW39" s="50">
        <f t="shared" si="27"/>
        <v>0</v>
      </c>
      <c r="AX39" s="62"/>
      <c r="AY39" s="49">
        <f t="shared" si="28"/>
        <v>0</v>
      </c>
      <c r="AZ39" s="50">
        <f t="shared" si="29"/>
        <v>0</v>
      </c>
      <c r="BA39" s="51">
        <f t="shared" si="30"/>
        <v>0</v>
      </c>
    </row>
    <row r="40" spans="1:53" hidden="1">
      <c r="A40" s="32"/>
      <c r="B40" s="61"/>
      <c r="C40" s="33"/>
      <c r="D40" s="34"/>
      <c r="E40" s="35"/>
      <c r="F40" s="36"/>
      <c r="G40" s="128"/>
      <c r="H40" s="72"/>
      <c r="I40" s="74">
        <f>IF(H40=Tablas!$B$5,Tablas!$C$5,VLOOKUP(H40,Tablas!$B$5:$D$40,2,FALSE))</f>
        <v>1</v>
      </c>
      <c r="J40" s="71">
        <f>IF(I40=0,"",VLOOKUP(I40,Tablas!$C$5:$D$40,2,FALSE))</f>
        <v>0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0.75</v>
      </c>
      <c r="R40" s="40">
        <f t="shared" si="7"/>
        <v>0</v>
      </c>
      <c r="S40" s="39">
        <v>0.75</v>
      </c>
      <c r="T40" s="41">
        <f t="shared" si="8"/>
        <v>0</v>
      </c>
      <c r="U40" s="42">
        <f t="shared" si="31"/>
        <v>0</v>
      </c>
      <c r="V40" s="43">
        <f t="shared" si="10"/>
        <v>0</v>
      </c>
      <c r="W40" s="44">
        <f t="shared" si="11"/>
        <v>0</v>
      </c>
      <c r="X40" s="45">
        <f t="shared" si="12"/>
        <v>0</v>
      </c>
      <c r="Y40" s="46" t="s">
        <v>0</v>
      </c>
      <c r="Z40" s="39">
        <v>1</v>
      </c>
      <c r="AA40" s="47">
        <f t="shared" si="13"/>
        <v>0</v>
      </c>
      <c r="AB40" s="39">
        <v>1</v>
      </c>
      <c r="AC40" s="47">
        <f t="shared" si="14"/>
        <v>0</v>
      </c>
      <c r="AD40" s="39">
        <v>1</v>
      </c>
      <c r="AE40" s="47">
        <f t="shared" si="15"/>
        <v>0</v>
      </c>
      <c r="AF40" s="62"/>
      <c r="AG40" s="49">
        <f t="shared" si="16"/>
        <v>0</v>
      </c>
      <c r="AH40" s="50">
        <f t="shared" si="17"/>
        <v>0</v>
      </c>
      <c r="AI40" s="62"/>
      <c r="AJ40" s="49">
        <f t="shared" si="18"/>
        <v>0</v>
      </c>
      <c r="AK40" s="50">
        <f t="shared" si="19"/>
        <v>0</v>
      </c>
      <c r="AL40" s="62"/>
      <c r="AM40" s="49">
        <f t="shared" si="20"/>
        <v>0</v>
      </c>
      <c r="AN40" s="50">
        <f t="shared" si="21"/>
        <v>0</v>
      </c>
      <c r="AO40" s="62"/>
      <c r="AP40" s="49">
        <f t="shared" si="22"/>
        <v>0</v>
      </c>
      <c r="AQ40" s="50">
        <f t="shared" si="23"/>
        <v>0</v>
      </c>
      <c r="AR40" s="62"/>
      <c r="AS40" s="49">
        <f t="shared" si="24"/>
        <v>0</v>
      </c>
      <c r="AT40" s="50">
        <f t="shared" si="25"/>
        <v>0</v>
      </c>
      <c r="AU40" s="62"/>
      <c r="AV40" s="49">
        <f t="shared" si="26"/>
        <v>0</v>
      </c>
      <c r="AW40" s="50">
        <f t="shared" si="27"/>
        <v>0</v>
      </c>
      <c r="AX40" s="62"/>
      <c r="AY40" s="49">
        <f t="shared" si="28"/>
        <v>0</v>
      </c>
      <c r="AZ40" s="50">
        <f t="shared" si="29"/>
        <v>0</v>
      </c>
      <c r="BA40" s="51">
        <f t="shared" si="30"/>
        <v>0</v>
      </c>
    </row>
    <row r="41" spans="1:53" hidden="1">
      <c r="A41" s="32"/>
      <c r="B41" s="61"/>
      <c r="C41" s="33"/>
      <c r="D41" s="34"/>
      <c r="E41" s="35"/>
      <c r="F41" s="36"/>
      <c r="G41" s="128"/>
      <c r="H41" s="72"/>
      <c r="I41" s="74">
        <f>IF(H41=Tablas!$B$5,Tablas!$C$5,VLOOKUP(H41,Tablas!$B$5:$D$40,2,FALSE))</f>
        <v>1</v>
      </c>
      <c r="J41" s="71">
        <f>IF(I41=0,"",VLOOKUP(I41,Tablas!$C$5:$D$40,2,FALSE))</f>
        <v>0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0.75</v>
      </c>
      <c r="R41" s="40">
        <f t="shared" si="7"/>
        <v>0</v>
      </c>
      <c r="S41" s="39">
        <v>0.75</v>
      </c>
      <c r="T41" s="41">
        <f t="shared" si="8"/>
        <v>0</v>
      </c>
      <c r="U41" s="42">
        <f t="shared" si="31"/>
        <v>0</v>
      </c>
      <c r="V41" s="43">
        <f t="shared" si="10"/>
        <v>0</v>
      </c>
      <c r="W41" s="44">
        <f t="shared" si="11"/>
        <v>0</v>
      </c>
      <c r="X41" s="45">
        <f t="shared" si="12"/>
        <v>0</v>
      </c>
      <c r="Y41" s="46" t="s">
        <v>0</v>
      </c>
      <c r="Z41" s="39">
        <v>1</v>
      </c>
      <c r="AA41" s="47">
        <f t="shared" si="13"/>
        <v>0</v>
      </c>
      <c r="AB41" s="39">
        <v>1</v>
      </c>
      <c r="AC41" s="47">
        <f t="shared" si="14"/>
        <v>0</v>
      </c>
      <c r="AD41" s="39">
        <v>1</v>
      </c>
      <c r="AE41" s="47">
        <f t="shared" si="15"/>
        <v>0</v>
      </c>
      <c r="AF41" s="62"/>
      <c r="AG41" s="49">
        <f t="shared" si="16"/>
        <v>0</v>
      </c>
      <c r="AH41" s="50">
        <f t="shared" si="17"/>
        <v>0</v>
      </c>
      <c r="AI41" s="62"/>
      <c r="AJ41" s="49">
        <f t="shared" si="18"/>
        <v>0</v>
      </c>
      <c r="AK41" s="50">
        <f t="shared" si="19"/>
        <v>0</v>
      </c>
      <c r="AL41" s="62"/>
      <c r="AM41" s="49">
        <f t="shared" si="20"/>
        <v>0</v>
      </c>
      <c r="AN41" s="50">
        <f t="shared" si="21"/>
        <v>0</v>
      </c>
      <c r="AO41" s="62"/>
      <c r="AP41" s="49">
        <f t="shared" si="22"/>
        <v>0</v>
      </c>
      <c r="AQ41" s="50">
        <f t="shared" si="23"/>
        <v>0</v>
      </c>
      <c r="AR41" s="62"/>
      <c r="AS41" s="49">
        <f t="shared" si="24"/>
        <v>0</v>
      </c>
      <c r="AT41" s="50">
        <f t="shared" si="25"/>
        <v>0</v>
      </c>
      <c r="AU41" s="62"/>
      <c r="AV41" s="49">
        <f t="shared" si="26"/>
        <v>0</v>
      </c>
      <c r="AW41" s="50">
        <f t="shared" si="27"/>
        <v>0</v>
      </c>
      <c r="AX41" s="62"/>
      <c r="AY41" s="49">
        <f t="shared" si="28"/>
        <v>0</v>
      </c>
      <c r="AZ41" s="50">
        <f t="shared" si="29"/>
        <v>0</v>
      </c>
      <c r="BA41" s="51">
        <f t="shared" si="30"/>
        <v>0</v>
      </c>
    </row>
    <row r="42" spans="1:53" hidden="1">
      <c r="A42" s="32"/>
      <c r="B42" s="61"/>
      <c r="C42" s="33"/>
      <c r="D42" s="34"/>
      <c r="E42" s="35"/>
      <c r="F42" s="36"/>
      <c r="G42" s="128"/>
      <c r="H42" s="72"/>
      <c r="I42" s="74">
        <f>IF(H42=Tablas!$B$5,Tablas!$C$5,VLOOKUP(H42,Tablas!$B$5:$D$40,2,FALSE))</f>
        <v>1</v>
      </c>
      <c r="J42" s="71">
        <f>IF(I42=0,"",VLOOKUP(I42,Tablas!$C$5:$D$40,2,FALSE))</f>
        <v>0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0.75</v>
      </c>
      <c r="R42" s="40">
        <f t="shared" si="7"/>
        <v>0</v>
      </c>
      <c r="S42" s="39">
        <v>0.75</v>
      </c>
      <c r="T42" s="41">
        <f t="shared" si="8"/>
        <v>0</v>
      </c>
      <c r="U42" s="42">
        <f t="shared" si="31"/>
        <v>0</v>
      </c>
      <c r="V42" s="43">
        <f t="shared" si="10"/>
        <v>0</v>
      </c>
      <c r="W42" s="44">
        <f t="shared" si="11"/>
        <v>0</v>
      </c>
      <c r="X42" s="45">
        <f t="shared" si="12"/>
        <v>0</v>
      </c>
      <c r="Y42" s="46" t="s">
        <v>0</v>
      </c>
      <c r="Z42" s="39">
        <v>1</v>
      </c>
      <c r="AA42" s="47">
        <f t="shared" si="13"/>
        <v>0</v>
      </c>
      <c r="AB42" s="39">
        <v>1</v>
      </c>
      <c r="AC42" s="47">
        <f t="shared" si="14"/>
        <v>0</v>
      </c>
      <c r="AD42" s="39">
        <v>1</v>
      </c>
      <c r="AE42" s="47">
        <f t="shared" si="15"/>
        <v>0</v>
      </c>
      <c r="AF42" s="62"/>
      <c r="AG42" s="49">
        <f t="shared" si="16"/>
        <v>0</v>
      </c>
      <c r="AH42" s="50">
        <f t="shared" si="17"/>
        <v>0</v>
      </c>
      <c r="AI42" s="62"/>
      <c r="AJ42" s="49">
        <f t="shared" si="18"/>
        <v>0</v>
      </c>
      <c r="AK42" s="50">
        <f t="shared" si="19"/>
        <v>0</v>
      </c>
      <c r="AL42" s="62"/>
      <c r="AM42" s="49">
        <f t="shared" si="20"/>
        <v>0</v>
      </c>
      <c r="AN42" s="50">
        <f t="shared" si="21"/>
        <v>0</v>
      </c>
      <c r="AO42" s="62"/>
      <c r="AP42" s="49">
        <f t="shared" si="22"/>
        <v>0</v>
      </c>
      <c r="AQ42" s="50">
        <f t="shared" si="23"/>
        <v>0</v>
      </c>
      <c r="AR42" s="62"/>
      <c r="AS42" s="49">
        <f t="shared" si="24"/>
        <v>0</v>
      </c>
      <c r="AT42" s="50">
        <f t="shared" si="25"/>
        <v>0</v>
      </c>
      <c r="AU42" s="62"/>
      <c r="AV42" s="49">
        <f t="shared" si="26"/>
        <v>0</v>
      </c>
      <c r="AW42" s="50">
        <f t="shared" si="27"/>
        <v>0</v>
      </c>
      <c r="AX42" s="62"/>
      <c r="AY42" s="49">
        <f t="shared" si="28"/>
        <v>0</v>
      </c>
      <c r="AZ42" s="50">
        <f t="shared" si="29"/>
        <v>0</v>
      </c>
      <c r="BA42" s="51">
        <f t="shared" si="30"/>
        <v>0</v>
      </c>
    </row>
    <row r="43" spans="1:53" hidden="1">
      <c r="A43" s="32"/>
      <c r="B43" s="61"/>
      <c r="C43" s="33"/>
      <c r="D43" s="34"/>
      <c r="E43" s="35"/>
      <c r="F43" s="36"/>
      <c r="G43" s="128"/>
      <c r="H43" s="72"/>
      <c r="I43" s="74">
        <f>IF(H43=Tablas!$B$5,Tablas!$C$5,VLOOKUP(H43,Tablas!$B$5:$D$40,2,FALSE))</f>
        <v>1</v>
      </c>
      <c r="J43" s="71">
        <f>IF(I43=0,"",VLOOKUP(I43,Tablas!$C$5:$D$40,2,FALSE))</f>
        <v>0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0.75</v>
      </c>
      <c r="R43" s="40">
        <f t="shared" si="7"/>
        <v>0</v>
      </c>
      <c r="S43" s="39">
        <v>0.75</v>
      </c>
      <c r="T43" s="41">
        <f t="shared" si="8"/>
        <v>0</v>
      </c>
      <c r="U43" s="42">
        <f t="shared" si="31"/>
        <v>0</v>
      </c>
      <c r="V43" s="43">
        <f t="shared" si="10"/>
        <v>0</v>
      </c>
      <c r="W43" s="44">
        <f t="shared" si="11"/>
        <v>0</v>
      </c>
      <c r="X43" s="45">
        <f t="shared" si="12"/>
        <v>0</v>
      </c>
      <c r="Y43" s="46" t="s">
        <v>0</v>
      </c>
      <c r="Z43" s="39">
        <v>1</v>
      </c>
      <c r="AA43" s="47">
        <f t="shared" si="13"/>
        <v>0</v>
      </c>
      <c r="AB43" s="39">
        <v>1</v>
      </c>
      <c r="AC43" s="47">
        <f t="shared" si="14"/>
        <v>0</v>
      </c>
      <c r="AD43" s="39">
        <v>1</v>
      </c>
      <c r="AE43" s="47">
        <f t="shared" si="15"/>
        <v>0</v>
      </c>
      <c r="AF43" s="62"/>
      <c r="AG43" s="49">
        <f t="shared" si="16"/>
        <v>0</v>
      </c>
      <c r="AH43" s="50">
        <f t="shared" si="17"/>
        <v>0</v>
      </c>
      <c r="AI43" s="62"/>
      <c r="AJ43" s="49">
        <f t="shared" si="18"/>
        <v>0</v>
      </c>
      <c r="AK43" s="50">
        <f t="shared" si="19"/>
        <v>0</v>
      </c>
      <c r="AL43" s="62"/>
      <c r="AM43" s="49">
        <f t="shared" si="20"/>
        <v>0</v>
      </c>
      <c r="AN43" s="50">
        <f t="shared" si="21"/>
        <v>0</v>
      </c>
      <c r="AO43" s="62"/>
      <c r="AP43" s="49">
        <f t="shared" si="22"/>
        <v>0</v>
      </c>
      <c r="AQ43" s="50">
        <f t="shared" si="23"/>
        <v>0</v>
      </c>
      <c r="AR43" s="62"/>
      <c r="AS43" s="49">
        <f t="shared" si="24"/>
        <v>0</v>
      </c>
      <c r="AT43" s="50">
        <f t="shared" si="25"/>
        <v>0</v>
      </c>
      <c r="AU43" s="62"/>
      <c r="AV43" s="49">
        <f t="shared" si="26"/>
        <v>0</v>
      </c>
      <c r="AW43" s="50">
        <f t="shared" si="27"/>
        <v>0</v>
      </c>
      <c r="AX43" s="62"/>
      <c r="AY43" s="49">
        <f t="shared" si="28"/>
        <v>0</v>
      </c>
      <c r="AZ43" s="50">
        <f t="shared" si="29"/>
        <v>0</v>
      </c>
      <c r="BA43" s="51">
        <f t="shared" si="30"/>
        <v>0</v>
      </c>
    </row>
    <row r="44" spans="1:53" hidden="1">
      <c r="A44" s="32"/>
      <c r="B44" s="61"/>
      <c r="C44" s="33"/>
      <c r="D44" s="34"/>
      <c r="E44" s="35"/>
      <c r="F44" s="36"/>
      <c r="G44" s="128"/>
      <c r="H44" s="72"/>
      <c r="I44" s="74">
        <f>IF(H44=Tablas!$B$5,Tablas!$C$5,VLOOKUP(H44,Tablas!$B$5:$D$40,2,FALSE))</f>
        <v>1</v>
      </c>
      <c r="J44" s="71">
        <f>IF(I44=0,"",VLOOKUP(I44,Tablas!$C$5:$D$40,2,FALSE))</f>
        <v>0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0.75</v>
      </c>
      <c r="R44" s="40">
        <f t="shared" si="7"/>
        <v>0</v>
      </c>
      <c r="S44" s="39">
        <v>0.75</v>
      </c>
      <c r="T44" s="41">
        <f t="shared" si="8"/>
        <v>0</v>
      </c>
      <c r="U44" s="42">
        <f t="shared" si="31"/>
        <v>0</v>
      </c>
      <c r="V44" s="43">
        <f t="shared" si="10"/>
        <v>0</v>
      </c>
      <c r="W44" s="44">
        <f t="shared" si="11"/>
        <v>0</v>
      </c>
      <c r="X44" s="45">
        <f t="shared" si="12"/>
        <v>0</v>
      </c>
      <c r="Y44" s="46" t="s">
        <v>0</v>
      </c>
      <c r="Z44" s="39">
        <v>1</v>
      </c>
      <c r="AA44" s="47">
        <f t="shared" si="13"/>
        <v>0</v>
      </c>
      <c r="AB44" s="39">
        <v>1</v>
      </c>
      <c r="AC44" s="47">
        <f t="shared" si="14"/>
        <v>0</v>
      </c>
      <c r="AD44" s="39">
        <v>1</v>
      </c>
      <c r="AE44" s="47">
        <f t="shared" si="15"/>
        <v>0</v>
      </c>
      <c r="AF44" s="62"/>
      <c r="AG44" s="49">
        <f t="shared" si="16"/>
        <v>0</v>
      </c>
      <c r="AH44" s="50">
        <f t="shared" si="17"/>
        <v>0</v>
      </c>
      <c r="AI44" s="62"/>
      <c r="AJ44" s="49">
        <f t="shared" si="18"/>
        <v>0</v>
      </c>
      <c r="AK44" s="50">
        <f t="shared" si="19"/>
        <v>0</v>
      </c>
      <c r="AL44" s="62"/>
      <c r="AM44" s="49">
        <f t="shared" si="20"/>
        <v>0</v>
      </c>
      <c r="AN44" s="50">
        <f t="shared" si="21"/>
        <v>0</v>
      </c>
      <c r="AO44" s="62"/>
      <c r="AP44" s="49">
        <f t="shared" si="22"/>
        <v>0</v>
      </c>
      <c r="AQ44" s="50">
        <f t="shared" si="23"/>
        <v>0</v>
      </c>
      <c r="AR44" s="62"/>
      <c r="AS44" s="49">
        <f t="shared" si="24"/>
        <v>0</v>
      </c>
      <c r="AT44" s="50">
        <f t="shared" si="25"/>
        <v>0</v>
      </c>
      <c r="AU44" s="62"/>
      <c r="AV44" s="49">
        <f t="shared" si="26"/>
        <v>0</v>
      </c>
      <c r="AW44" s="50">
        <f t="shared" si="27"/>
        <v>0</v>
      </c>
      <c r="AX44" s="62"/>
      <c r="AY44" s="49">
        <f t="shared" si="28"/>
        <v>0</v>
      </c>
      <c r="AZ44" s="50">
        <f t="shared" si="29"/>
        <v>0</v>
      </c>
      <c r="BA44" s="51">
        <f t="shared" si="30"/>
        <v>0</v>
      </c>
    </row>
    <row r="45" spans="1:53" hidden="1">
      <c r="A45" s="32"/>
      <c r="B45" s="61"/>
      <c r="C45" s="33"/>
      <c r="D45" s="34"/>
      <c r="E45" s="35"/>
      <c r="F45" s="36"/>
      <c r="G45" s="128"/>
      <c r="H45" s="72"/>
      <c r="I45" s="74">
        <f>IF(H45=Tablas!$B$5,Tablas!$C$5,VLOOKUP(H45,Tablas!$B$5:$D$40,2,FALSE))</f>
        <v>1</v>
      </c>
      <c r="J45" s="71">
        <f>IF(I45=0,"",VLOOKUP(I45,Tablas!$C$5:$D$40,2,FALSE))</f>
        <v>0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0.75</v>
      </c>
      <c r="R45" s="40">
        <f t="shared" si="7"/>
        <v>0</v>
      </c>
      <c r="S45" s="39">
        <v>0.75</v>
      </c>
      <c r="T45" s="41">
        <f t="shared" si="8"/>
        <v>0</v>
      </c>
      <c r="U45" s="42">
        <f t="shared" si="31"/>
        <v>0</v>
      </c>
      <c r="V45" s="43">
        <f t="shared" si="10"/>
        <v>0</v>
      </c>
      <c r="W45" s="44">
        <f t="shared" si="11"/>
        <v>0</v>
      </c>
      <c r="X45" s="45">
        <f t="shared" si="12"/>
        <v>0</v>
      </c>
      <c r="Y45" s="46" t="s">
        <v>0</v>
      </c>
      <c r="Z45" s="39">
        <v>1</v>
      </c>
      <c r="AA45" s="47">
        <f t="shared" si="13"/>
        <v>0</v>
      </c>
      <c r="AB45" s="39">
        <v>1</v>
      </c>
      <c r="AC45" s="47">
        <f t="shared" si="14"/>
        <v>0</v>
      </c>
      <c r="AD45" s="39">
        <v>1</v>
      </c>
      <c r="AE45" s="47">
        <f t="shared" si="15"/>
        <v>0</v>
      </c>
      <c r="AF45" s="62"/>
      <c r="AG45" s="49">
        <f t="shared" si="16"/>
        <v>0</v>
      </c>
      <c r="AH45" s="50">
        <f t="shared" si="17"/>
        <v>0</v>
      </c>
      <c r="AI45" s="62"/>
      <c r="AJ45" s="49">
        <f t="shared" si="18"/>
        <v>0</v>
      </c>
      <c r="AK45" s="50">
        <f t="shared" si="19"/>
        <v>0</v>
      </c>
      <c r="AL45" s="62"/>
      <c r="AM45" s="49">
        <f t="shared" si="20"/>
        <v>0</v>
      </c>
      <c r="AN45" s="50">
        <f t="shared" si="21"/>
        <v>0</v>
      </c>
      <c r="AO45" s="62"/>
      <c r="AP45" s="49">
        <f t="shared" si="22"/>
        <v>0</v>
      </c>
      <c r="AQ45" s="50">
        <f t="shared" si="23"/>
        <v>0</v>
      </c>
      <c r="AR45" s="62"/>
      <c r="AS45" s="49">
        <f t="shared" si="24"/>
        <v>0</v>
      </c>
      <c r="AT45" s="50">
        <f t="shared" si="25"/>
        <v>0</v>
      </c>
      <c r="AU45" s="62"/>
      <c r="AV45" s="49">
        <f t="shared" si="26"/>
        <v>0</v>
      </c>
      <c r="AW45" s="50">
        <f t="shared" si="27"/>
        <v>0</v>
      </c>
      <c r="AX45" s="62"/>
      <c r="AY45" s="49">
        <f t="shared" si="28"/>
        <v>0</v>
      </c>
      <c r="AZ45" s="50">
        <f t="shared" si="29"/>
        <v>0</v>
      </c>
      <c r="BA45" s="51">
        <f t="shared" si="30"/>
        <v>0</v>
      </c>
    </row>
    <row r="46" spans="1:53" hidden="1">
      <c r="A46" s="32"/>
      <c r="B46" s="61"/>
      <c r="C46" s="33"/>
      <c r="D46" s="34"/>
      <c r="E46" s="35"/>
      <c r="F46" s="36"/>
      <c r="G46" s="128"/>
      <c r="H46" s="72"/>
      <c r="I46" s="74">
        <f>IF(H46=Tablas!$B$5,Tablas!$C$5,VLOOKUP(H46,Tablas!$B$5:$D$40,2,FALSE))</f>
        <v>1</v>
      </c>
      <c r="J46" s="71">
        <f>IF(I46=0,"",VLOOKUP(I46,Tablas!$C$5:$D$40,2,FALSE))</f>
        <v>0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0.75</v>
      </c>
      <c r="R46" s="40">
        <f t="shared" si="7"/>
        <v>0</v>
      </c>
      <c r="S46" s="39">
        <v>0.75</v>
      </c>
      <c r="T46" s="41">
        <f t="shared" si="8"/>
        <v>0</v>
      </c>
      <c r="U46" s="42">
        <f t="shared" si="31"/>
        <v>0</v>
      </c>
      <c r="V46" s="43">
        <f t="shared" si="10"/>
        <v>0</v>
      </c>
      <c r="W46" s="44">
        <f t="shared" si="11"/>
        <v>0</v>
      </c>
      <c r="X46" s="45">
        <f t="shared" si="12"/>
        <v>0</v>
      </c>
      <c r="Y46" s="46" t="s">
        <v>0</v>
      </c>
      <c r="Z46" s="39">
        <v>1</v>
      </c>
      <c r="AA46" s="47">
        <f t="shared" si="13"/>
        <v>0</v>
      </c>
      <c r="AB46" s="39">
        <v>1</v>
      </c>
      <c r="AC46" s="47">
        <f t="shared" si="14"/>
        <v>0</v>
      </c>
      <c r="AD46" s="39">
        <v>1</v>
      </c>
      <c r="AE46" s="47">
        <f t="shared" si="15"/>
        <v>0</v>
      </c>
      <c r="AF46" s="62"/>
      <c r="AG46" s="49">
        <f t="shared" si="16"/>
        <v>0</v>
      </c>
      <c r="AH46" s="50">
        <f t="shared" si="17"/>
        <v>0</v>
      </c>
      <c r="AI46" s="62"/>
      <c r="AJ46" s="49">
        <f t="shared" si="18"/>
        <v>0</v>
      </c>
      <c r="AK46" s="50">
        <f t="shared" si="19"/>
        <v>0</v>
      </c>
      <c r="AL46" s="62"/>
      <c r="AM46" s="49">
        <f t="shared" si="20"/>
        <v>0</v>
      </c>
      <c r="AN46" s="50">
        <f t="shared" si="21"/>
        <v>0</v>
      </c>
      <c r="AO46" s="62"/>
      <c r="AP46" s="49">
        <f t="shared" si="22"/>
        <v>0</v>
      </c>
      <c r="AQ46" s="50">
        <f t="shared" si="23"/>
        <v>0</v>
      </c>
      <c r="AR46" s="62"/>
      <c r="AS46" s="49">
        <f t="shared" si="24"/>
        <v>0</v>
      </c>
      <c r="AT46" s="50">
        <f t="shared" si="25"/>
        <v>0</v>
      </c>
      <c r="AU46" s="62"/>
      <c r="AV46" s="49">
        <f t="shared" si="26"/>
        <v>0</v>
      </c>
      <c r="AW46" s="50">
        <f t="shared" si="27"/>
        <v>0</v>
      </c>
      <c r="AX46" s="62"/>
      <c r="AY46" s="49">
        <f t="shared" si="28"/>
        <v>0</v>
      </c>
      <c r="AZ46" s="50">
        <f t="shared" si="29"/>
        <v>0</v>
      </c>
      <c r="BA46" s="51">
        <f t="shared" si="30"/>
        <v>0</v>
      </c>
    </row>
    <row r="47" spans="1:53" hidden="1">
      <c r="A47" s="32"/>
      <c r="B47" s="61"/>
      <c r="C47" s="33"/>
      <c r="D47" s="34"/>
      <c r="E47" s="35"/>
      <c r="F47" s="36"/>
      <c r="G47" s="128"/>
      <c r="H47" s="72"/>
      <c r="I47" s="74">
        <f>IF(H47=Tablas!$B$5,Tablas!$C$5,VLOOKUP(H47,Tablas!$B$5:$D$40,2,FALSE))</f>
        <v>1</v>
      </c>
      <c r="J47" s="71">
        <f>IF(I47=0,"",VLOOKUP(I47,Tablas!$C$5:$D$40,2,FALSE))</f>
        <v>0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0.75</v>
      </c>
      <c r="R47" s="40">
        <f t="shared" si="7"/>
        <v>0</v>
      </c>
      <c r="S47" s="39">
        <v>0.75</v>
      </c>
      <c r="T47" s="41">
        <f t="shared" si="8"/>
        <v>0</v>
      </c>
      <c r="U47" s="42">
        <f t="shared" si="31"/>
        <v>0</v>
      </c>
      <c r="V47" s="43">
        <f t="shared" si="10"/>
        <v>0</v>
      </c>
      <c r="W47" s="44">
        <f t="shared" si="11"/>
        <v>0</v>
      </c>
      <c r="X47" s="45">
        <f t="shared" si="12"/>
        <v>0</v>
      </c>
      <c r="Y47" s="46" t="s">
        <v>0</v>
      </c>
      <c r="Z47" s="39">
        <v>1</v>
      </c>
      <c r="AA47" s="47">
        <f t="shared" si="13"/>
        <v>0</v>
      </c>
      <c r="AB47" s="39">
        <v>1</v>
      </c>
      <c r="AC47" s="47">
        <f t="shared" si="14"/>
        <v>0</v>
      </c>
      <c r="AD47" s="39">
        <v>1</v>
      </c>
      <c r="AE47" s="47">
        <f t="shared" si="15"/>
        <v>0</v>
      </c>
      <c r="AF47" s="62"/>
      <c r="AG47" s="49">
        <f t="shared" si="16"/>
        <v>0</v>
      </c>
      <c r="AH47" s="50">
        <f t="shared" si="17"/>
        <v>0</v>
      </c>
      <c r="AI47" s="62"/>
      <c r="AJ47" s="49">
        <f t="shared" si="18"/>
        <v>0</v>
      </c>
      <c r="AK47" s="50">
        <f t="shared" si="19"/>
        <v>0</v>
      </c>
      <c r="AL47" s="62"/>
      <c r="AM47" s="49">
        <f t="shared" si="20"/>
        <v>0</v>
      </c>
      <c r="AN47" s="50">
        <f t="shared" si="21"/>
        <v>0</v>
      </c>
      <c r="AO47" s="62"/>
      <c r="AP47" s="49">
        <f t="shared" si="22"/>
        <v>0</v>
      </c>
      <c r="AQ47" s="50">
        <f t="shared" si="23"/>
        <v>0</v>
      </c>
      <c r="AR47" s="62"/>
      <c r="AS47" s="49">
        <f t="shared" si="24"/>
        <v>0</v>
      </c>
      <c r="AT47" s="50">
        <f t="shared" si="25"/>
        <v>0</v>
      </c>
      <c r="AU47" s="62"/>
      <c r="AV47" s="49">
        <f t="shared" si="26"/>
        <v>0</v>
      </c>
      <c r="AW47" s="50">
        <f t="shared" si="27"/>
        <v>0</v>
      </c>
      <c r="AX47" s="62"/>
      <c r="AY47" s="49">
        <f t="shared" si="28"/>
        <v>0</v>
      </c>
      <c r="AZ47" s="50">
        <f t="shared" si="29"/>
        <v>0</v>
      </c>
      <c r="BA47" s="51">
        <f t="shared" si="30"/>
        <v>0</v>
      </c>
    </row>
    <row r="48" spans="1:53" hidden="1">
      <c r="A48" s="32"/>
      <c r="B48" s="61"/>
      <c r="C48" s="33"/>
      <c r="D48" s="34"/>
      <c r="E48" s="35"/>
      <c r="F48" s="36"/>
      <c r="G48" s="128"/>
      <c r="H48" s="72"/>
      <c r="I48" s="74">
        <f>IF(H48=Tablas!$B$5,Tablas!$C$5,VLOOKUP(H48,Tablas!$B$5:$D$40,2,FALSE))</f>
        <v>1</v>
      </c>
      <c r="J48" s="71">
        <f>IF(I48=0,"",VLOOKUP(I48,Tablas!$C$5:$D$40,2,FALSE))</f>
        <v>0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0.75</v>
      </c>
      <c r="R48" s="40">
        <f t="shared" si="7"/>
        <v>0</v>
      </c>
      <c r="S48" s="39">
        <v>0.75</v>
      </c>
      <c r="T48" s="41">
        <f t="shared" si="8"/>
        <v>0</v>
      </c>
      <c r="U48" s="42">
        <f t="shared" si="31"/>
        <v>0</v>
      </c>
      <c r="V48" s="43">
        <f t="shared" si="10"/>
        <v>0</v>
      </c>
      <c r="W48" s="44">
        <f t="shared" si="11"/>
        <v>0</v>
      </c>
      <c r="X48" s="45">
        <f t="shared" si="12"/>
        <v>0</v>
      </c>
      <c r="Y48" s="46" t="s">
        <v>0</v>
      </c>
      <c r="Z48" s="39">
        <v>1</v>
      </c>
      <c r="AA48" s="47">
        <f t="shared" si="13"/>
        <v>0</v>
      </c>
      <c r="AB48" s="39">
        <v>1</v>
      </c>
      <c r="AC48" s="47">
        <f t="shared" si="14"/>
        <v>0</v>
      </c>
      <c r="AD48" s="39">
        <v>1</v>
      </c>
      <c r="AE48" s="47">
        <f t="shared" si="15"/>
        <v>0</v>
      </c>
      <c r="AF48" s="62"/>
      <c r="AG48" s="49">
        <f t="shared" si="16"/>
        <v>0</v>
      </c>
      <c r="AH48" s="50">
        <f t="shared" si="17"/>
        <v>0</v>
      </c>
      <c r="AI48" s="62"/>
      <c r="AJ48" s="49">
        <f t="shared" si="18"/>
        <v>0</v>
      </c>
      <c r="AK48" s="50">
        <f t="shared" si="19"/>
        <v>0</v>
      </c>
      <c r="AL48" s="62"/>
      <c r="AM48" s="49">
        <f t="shared" si="20"/>
        <v>0</v>
      </c>
      <c r="AN48" s="50">
        <f t="shared" si="21"/>
        <v>0</v>
      </c>
      <c r="AO48" s="62"/>
      <c r="AP48" s="49">
        <f t="shared" si="22"/>
        <v>0</v>
      </c>
      <c r="AQ48" s="50">
        <f t="shared" si="23"/>
        <v>0</v>
      </c>
      <c r="AR48" s="62"/>
      <c r="AS48" s="49">
        <f t="shared" si="24"/>
        <v>0</v>
      </c>
      <c r="AT48" s="50">
        <f t="shared" si="25"/>
        <v>0</v>
      </c>
      <c r="AU48" s="62"/>
      <c r="AV48" s="49">
        <f t="shared" si="26"/>
        <v>0</v>
      </c>
      <c r="AW48" s="50">
        <f t="shared" si="27"/>
        <v>0</v>
      </c>
      <c r="AX48" s="62"/>
      <c r="AY48" s="49">
        <f t="shared" si="28"/>
        <v>0</v>
      </c>
      <c r="AZ48" s="50">
        <f t="shared" si="29"/>
        <v>0</v>
      </c>
      <c r="BA48" s="51">
        <f t="shared" si="30"/>
        <v>0</v>
      </c>
    </row>
    <row r="49" spans="1:53" hidden="1">
      <c r="A49" s="32"/>
      <c r="B49" s="61"/>
      <c r="C49" s="33"/>
      <c r="D49" s="34"/>
      <c r="E49" s="35"/>
      <c r="F49" s="36"/>
      <c r="G49" s="128"/>
      <c r="H49" s="72"/>
      <c r="I49" s="74">
        <f>IF(H49=Tablas!$B$5,Tablas!$C$5,VLOOKUP(H49,Tablas!$B$5:$D$40,2,FALSE))</f>
        <v>1</v>
      </c>
      <c r="J49" s="71">
        <f>IF(I49=0,"",VLOOKUP(I49,Tablas!$C$5:$D$40,2,FALSE))</f>
        <v>0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0.75</v>
      </c>
      <c r="R49" s="40">
        <f t="shared" si="7"/>
        <v>0</v>
      </c>
      <c r="S49" s="39">
        <v>0.75</v>
      </c>
      <c r="T49" s="41">
        <f t="shared" si="8"/>
        <v>0</v>
      </c>
      <c r="U49" s="42">
        <f t="shared" si="31"/>
        <v>0</v>
      </c>
      <c r="V49" s="43">
        <f t="shared" si="10"/>
        <v>0</v>
      </c>
      <c r="W49" s="44">
        <f t="shared" si="11"/>
        <v>0</v>
      </c>
      <c r="X49" s="45">
        <f t="shared" si="12"/>
        <v>0</v>
      </c>
      <c r="Y49" s="46" t="s">
        <v>0</v>
      </c>
      <c r="Z49" s="39">
        <v>1</v>
      </c>
      <c r="AA49" s="47">
        <f t="shared" si="13"/>
        <v>0</v>
      </c>
      <c r="AB49" s="39">
        <v>1</v>
      </c>
      <c r="AC49" s="47">
        <f t="shared" si="14"/>
        <v>0</v>
      </c>
      <c r="AD49" s="39">
        <v>1</v>
      </c>
      <c r="AE49" s="47">
        <f t="shared" si="15"/>
        <v>0</v>
      </c>
      <c r="AF49" s="62"/>
      <c r="AG49" s="49">
        <f t="shared" si="16"/>
        <v>0</v>
      </c>
      <c r="AH49" s="50">
        <f t="shared" si="17"/>
        <v>0</v>
      </c>
      <c r="AI49" s="62"/>
      <c r="AJ49" s="49">
        <f t="shared" si="18"/>
        <v>0</v>
      </c>
      <c r="AK49" s="50">
        <f t="shared" si="19"/>
        <v>0</v>
      </c>
      <c r="AL49" s="62"/>
      <c r="AM49" s="49">
        <f t="shared" si="20"/>
        <v>0</v>
      </c>
      <c r="AN49" s="50">
        <f t="shared" si="21"/>
        <v>0</v>
      </c>
      <c r="AO49" s="62"/>
      <c r="AP49" s="49">
        <f t="shared" si="22"/>
        <v>0</v>
      </c>
      <c r="AQ49" s="50">
        <f t="shared" si="23"/>
        <v>0</v>
      </c>
      <c r="AR49" s="62"/>
      <c r="AS49" s="49">
        <f t="shared" si="24"/>
        <v>0</v>
      </c>
      <c r="AT49" s="50">
        <f t="shared" si="25"/>
        <v>0</v>
      </c>
      <c r="AU49" s="62"/>
      <c r="AV49" s="49">
        <f t="shared" si="26"/>
        <v>0</v>
      </c>
      <c r="AW49" s="50">
        <f t="shared" si="27"/>
        <v>0</v>
      </c>
      <c r="AX49" s="62"/>
      <c r="AY49" s="49">
        <f t="shared" si="28"/>
        <v>0</v>
      </c>
      <c r="AZ49" s="50">
        <f t="shared" si="29"/>
        <v>0</v>
      </c>
      <c r="BA49" s="51">
        <f t="shared" si="30"/>
        <v>0</v>
      </c>
    </row>
    <row r="50" spans="1:53" hidden="1">
      <c r="A50" s="32"/>
      <c r="B50" s="61"/>
      <c r="C50" s="33"/>
      <c r="D50" s="34"/>
      <c r="E50" s="35"/>
      <c r="F50" s="36"/>
      <c r="G50" s="128"/>
      <c r="H50" s="72"/>
      <c r="I50" s="74">
        <f>IF(H50=Tablas!$B$5,Tablas!$C$5,VLOOKUP(H50,Tablas!$B$5:$D$40,2,FALSE))</f>
        <v>1</v>
      </c>
      <c r="J50" s="71">
        <f>IF(I50=0,"",VLOOKUP(I50,Tablas!$C$5:$D$40,2,FALSE))</f>
        <v>0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0.75</v>
      </c>
      <c r="R50" s="40">
        <f t="shared" si="7"/>
        <v>0</v>
      </c>
      <c r="S50" s="39">
        <v>0.75</v>
      </c>
      <c r="T50" s="41">
        <f t="shared" si="8"/>
        <v>0</v>
      </c>
      <c r="U50" s="42">
        <f t="shared" si="31"/>
        <v>0</v>
      </c>
      <c r="V50" s="43">
        <f t="shared" si="10"/>
        <v>0</v>
      </c>
      <c r="W50" s="44">
        <f t="shared" si="11"/>
        <v>0</v>
      </c>
      <c r="X50" s="45">
        <f t="shared" si="12"/>
        <v>0</v>
      </c>
      <c r="Y50" s="46" t="s">
        <v>0</v>
      </c>
      <c r="Z50" s="39">
        <v>1</v>
      </c>
      <c r="AA50" s="47">
        <f t="shared" si="13"/>
        <v>0</v>
      </c>
      <c r="AB50" s="39">
        <v>1</v>
      </c>
      <c r="AC50" s="47">
        <f t="shared" si="14"/>
        <v>0</v>
      </c>
      <c r="AD50" s="39">
        <v>1</v>
      </c>
      <c r="AE50" s="47">
        <f t="shared" si="15"/>
        <v>0</v>
      </c>
      <c r="AF50" s="62"/>
      <c r="AG50" s="49">
        <f t="shared" si="16"/>
        <v>0</v>
      </c>
      <c r="AH50" s="50">
        <f t="shared" si="17"/>
        <v>0</v>
      </c>
      <c r="AI50" s="62"/>
      <c r="AJ50" s="49">
        <f t="shared" si="18"/>
        <v>0</v>
      </c>
      <c r="AK50" s="50">
        <f t="shared" si="19"/>
        <v>0</v>
      </c>
      <c r="AL50" s="62"/>
      <c r="AM50" s="49">
        <f t="shared" si="20"/>
        <v>0</v>
      </c>
      <c r="AN50" s="50">
        <f t="shared" si="21"/>
        <v>0</v>
      </c>
      <c r="AO50" s="62"/>
      <c r="AP50" s="49">
        <f t="shared" si="22"/>
        <v>0</v>
      </c>
      <c r="AQ50" s="50">
        <f t="shared" si="23"/>
        <v>0</v>
      </c>
      <c r="AR50" s="62"/>
      <c r="AS50" s="49">
        <f t="shared" si="24"/>
        <v>0</v>
      </c>
      <c r="AT50" s="50">
        <f t="shared" si="25"/>
        <v>0</v>
      </c>
      <c r="AU50" s="62"/>
      <c r="AV50" s="49">
        <f t="shared" si="26"/>
        <v>0</v>
      </c>
      <c r="AW50" s="50">
        <f t="shared" si="27"/>
        <v>0</v>
      </c>
      <c r="AX50" s="62"/>
      <c r="AY50" s="49">
        <f t="shared" si="28"/>
        <v>0</v>
      </c>
      <c r="AZ50" s="50">
        <f t="shared" si="29"/>
        <v>0</v>
      </c>
      <c r="BA50" s="51">
        <f t="shared" si="30"/>
        <v>0</v>
      </c>
    </row>
    <row r="51" spans="1:53" hidden="1">
      <c r="A51" s="32"/>
      <c r="B51" s="61"/>
      <c r="C51" s="33"/>
      <c r="D51" s="34"/>
      <c r="E51" s="35"/>
      <c r="F51" s="36"/>
      <c r="G51" s="128"/>
      <c r="H51" s="72"/>
      <c r="I51" s="74">
        <f>IF(H51=Tablas!$B$5,Tablas!$C$5,VLOOKUP(H51,Tablas!$B$5:$D$40,2,FALSE))</f>
        <v>1</v>
      </c>
      <c r="J51" s="71">
        <f>IF(I51=0,"",VLOOKUP(I51,Tablas!$C$5:$D$40,2,FALSE))</f>
        <v>0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0.75</v>
      </c>
      <c r="R51" s="40">
        <f t="shared" si="7"/>
        <v>0</v>
      </c>
      <c r="S51" s="39">
        <v>0.75</v>
      </c>
      <c r="T51" s="41">
        <f t="shared" si="8"/>
        <v>0</v>
      </c>
      <c r="U51" s="42">
        <f t="shared" si="31"/>
        <v>0</v>
      </c>
      <c r="V51" s="43">
        <f t="shared" si="10"/>
        <v>0</v>
      </c>
      <c r="W51" s="44">
        <f t="shared" si="11"/>
        <v>0</v>
      </c>
      <c r="X51" s="45">
        <f t="shared" si="12"/>
        <v>0</v>
      </c>
      <c r="Y51" s="46" t="s">
        <v>0</v>
      </c>
      <c r="Z51" s="39">
        <v>1</v>
      </c>
      <c r="AA51" s="47">
        <f t="shared" si="13"/>
        <v>0</v>
      </c>
      <c r="AB51" s="39">
        <v>1</v>
      </c>
      <c r="AC51" s="47">
        <f t="shared" si="14"/>
        <v>0</v>
      </c>
      <c r="AD51" s="39">
        <v>1</v>
      </c>
      <c r="AE51" s="47">
        <f t="shared" si="15"/>
        <v>0</v>
      </c>
      <c r="AF51" s="62"/>
      <c r="AG51" s="49">
        <f t="shared" si="16"/>
        <v>0</v>
      </c>
      <c r="AH51" s="50">
        <f t="shared" si="17"/>
        <v>0</v>
      </c>
      <c r="AI51" s="62"/>
      <c r="AJ51" s="49">
        <f t="shared" si="18"/>
        <v>0</v>
      </c>
      <c r="AK51" s="50">
        <f t="shared" si="19"/>
        <v>0</v>
      </c>
      <c r="AL51" s="62"/>
      <c r="AM51" s="49">
        <f t="shared" si="20"/>
        <v>0</v>
      </c>
      <c r="AN51" s="50">
        <f t="shared" si="21"/>
        <v>0</v>
      </c>
      <c r="AO51" s="62"/>
      <c r="AP51" s="49">
        <f t="shared" si="22"/>
        <v>0</v>
      </c>
      <c r="AQ51" s="50">
        <f t="shared" si="23"/>
        <v>0</v>
      </c>
      <c r="AR51" s="62"/>
      <c r="AS51" s="49">
        <f t="shared" si="24"/>
        <v>0</v>
      </c>
      <c r="AT51" s="50">
        <f t="shared" si="25"/>
        <v>0</v>
      </c>
      <c r="AU51" s="62"/>
      <c r="AV51" s="49">
        <f t="shared" si="26"/>
        <v>0</v>
      </c>
      <c r="AW51" s="50">
        <f t="shared" si="27"/>
        <v>0</v>
      </c>
      <c r="AX51" s="62"/>
      <c r="AY51" s="49">
        <f t="shared" si="28"/>
        <v>0</v>
      </c>
      <c r="AZ51" s="50">
        <f t="shared" si="29"/>
        <v>0</v>
      </c>
      <c r="BA51" s="51">
        <f t="shared" si="30"/>
        <v>0</v>
      </c>
    </row>
    <row r="52" spans="1:53" hidden="1">
      <c r="A52" s="32"/>
      <c r="B52" s="61"/>
      <c r="C52" s="33"/>
      <c r="D52" s="34"/>
      <c r="E52" s="35"/>
      <c r="F52" s="36"/>
      <c r="G52" s="128"/>
      <c r="H52" s="72"/>
      <c r="I52" s="74">
        <f>IF(H52=Tablas!$B$5,Tablas!$C$5,VLOOKUP(H52,Tablas!$B$5:$D$40,2,FALSE))</f>
        <v>1</v>
      </c>
      <c r="J52" s="71">
        <f>IF(I52=0,"",VLOOKUP(I52,Tablas!$C$5:$D$40,2,FALSE))</f>
        <v>0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0.75</v>
      </c>
      <c r="R52" s="40">
        <f t="shared" si="7"/>
        <v>0</v>
      </c>
      <c r="S52" s="39">
        <v>0.75</v>
      </c>
      <c r="T52" s="41">
        <f t="shared" si="8"/>
        <v>0</v>
      </c>
      <c r="U52" s="42">
        <f t="shared" si="31"/>
        <v>0</v>
      </c>
      <c r="V52" s="43">
        <f t="shared" si="10"/>
        <v>0</v>
      </c>
      <c r="W52" s="44">
        <f t="shared" si="11"/>
        <v>0</v>
      </c>
      <c r="X52" s="45">
        <f t="shared" si="12"/>
        <v>0</v>
      </c>
      <c r="Y52" s="46" t="s">
        <v>0</v>
      </c>
      <c r="Z52" s="39">
        <v>1</v>
      </c>
      <c r="AA52" s="47">
        <f t="shared" si="13"/>
        <v>0</v>
      </c>
      <c r="AB52" s="39">
        <v>1</v>
      </c>
      <c r="AC52" s="47">
        <f t="shared" si="14"/>
        <v>0</v>
      </c>
      <c r="AD52" s="39">
        <v>1</v>
      </c>
      <c r="AE52" s="47">
        <f t="shared" si="15"/>
        <v>0</v>
      </c>
      <c r="AF52" s="62"/>
      <c r="AG52" s="49">
        <f t="shared" si="16"/>
        <v>0</v>
      </c>
      <c r="AH52" s="50">
        <f t="shared" si="17"/>
        <v>0</v>
      </c>
      <c r="AI52" s="62"/>
      <c r="AJ52" s="49">
        <f t="shared" si="18"/>
        <v>0</v>
      </c>
      <c r="AK52" s="50">
        <f t="shared" si="19"/>
        <v>0</v>
      </c>
      <c r="AL52" s="62"/>
      <c r="AM52" s="49">
        <f t="shared" si="20"/>
        <v>0</v>
      </c>
      <c r="AN52" s="50">
        <f t="shared" si="21"/>
        <v>0</v>
      </c>
      <c r="AO52" s="62"/>
      <c r="AP52" s="49">
        <f t="shared" si="22"/>
        <v>0</v>
      </c>
      <c r="AQ52" s="50">
        <f t="shared" si="23"/>
        <v>0</v>
      </c>
      <c r="AR52" s="62"/>
      <c r="AS52" s="49">
        <f t="shared" si="24"/>
        <v>0</v>
      </c>
      <c r="AT52" s="50">
        <f t="shared" si="25"/>
        <v>0</v>
      </c>
      <c r="AU52" s="62"/>
      <c r="AV52" s="49">
        <f t="shared" si="26"/>
        <v>0</v>
      </c>
      <c r="AW52" s="50">
        <f t="shared" si="27"/>
        <v>0</v>
      </c>
      <c r="AX52" s="62"/>
      <c r="AY52" s="49">
        <f t="shared" si="28"/>
        <v>0</v>
      </c>
      <c r="AZ52" s="50">
        <f t="shared" si="29"/>
        <v>0</v>
      </c>
      <c r="BA52" s="51">
        <f t="shared" si="30"/>
        <v>0</v>
      </c>
    </row>
    <row r="53" spans="1:53" hidden="1">
      <c r="A53" s="32"/>
      <c r="B53" s="61"/>
      <c r="C53" s="33"/>
      <c r="D53" s="34"/>
      <c r="E53" s="35"/>
      <c r="F53" s="36"/>
      <c r="G53" s="128"/>
      <c r="H53" s="72"/>
      <c r="I53" s="74">
        <f>IF(H53=Tablas!$B$5,Tablas!$C$5,VLOOKUP(H53,Tablas!$B$5:$D$40,2,FALSE))</f>
        <v>1</v>
      </c>
      <c r="J53" s="71">
        <f>IF(I53=0,"",VLOOKUP(I53,Tablas!$C$5:$D$40,2,FALSE))</f>
        <v>0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0.75</v>
      </c>
      <c r="R53" s="40">
        <f t="shared" si="7"/>
        <v>0</v>
      </c>
      <c r="S53" s="39">
        <v>0.75</v>
      </c>
      <c r="T53" s="41">
        <f t="shared" si="8"/>
        <v>0</v>
      </c>
      <c r="U53" s="42">
        <f t="shared" si="31"/>
        <v>0</v>
      </c>
      <c r="V53" s="43">
        <f t="shared" si="10"/>
        <v>0</v>
      </c>
      <c r="W53" s="44">
        <f t="shared" si="11"/>
        <v>0</v>
      </c>
      <c r="X53" s="45">
        <f t="shared" si="12"/>
        <v>0</v>
      </c>
      <c r="Y53" s="46" t="s">
        <v>0</v>
      </c>
      <c r="Z53" s="39">
        <v>1</v>
      </c>
      <c r="AA53" s="47">
        <f t="shared" si="13"/>
        <v>0</v>
      </c>
      <c r="AB53" s="39">
        <v>1</v>
      </c>
      <c r="AC53" s="47">
        <f t="shared" si="14"/>
        <v>0</v>
      </c>
      <c r="AD53" s="39">
        <v>1</v>
      </c>
      <c r="AE53" s="47">
        <f t="shared" si="15"/>
        <v>0</v>
      </c>
      <c r="AF53" s="62"/>
      <c r="AG53" s="49">
        <f t="shared" si="16"/>
        <v>0</v>
      </c>
      <c r="AH53" s="50">
        <f t="shared" si="17"/>
        <v>0</v>
      </c>
      <c r="AI53" s="62"/>
      <c r="AJ53" s="49">
        <f t="shared" si="18"/>
        <v>0</v>
      </c>
      <c r="AK53" s="50">
        <f t="shared" si="19"/>
        <v>0</v>
      </c>
      <c r="AL53" s="62"/>
      <c r="AM53" s="49">
        <f t="shared" si="20"/>
        <v>0</v>
      </c>
      <c r="AN53" s="50">
        <f t="shared" si="21"/>
        <v>0</v>
      </c>
      <c r="AO53" s="62"/>
      <c r="AP53" s="49">
        <f t="shared" si="22"/>
        <v>0</v>
      </c>
      <c r="AQ53" s="50">
        <f t="shared" si="23"/>
        <v>0</v>
      </c>
      <c r="AR53" s="62"/>
      <c r="AS53" s="49">
        <f t="shared" si="24"/>
        <v>0</v>
      </c>
      <c r="AT53" s="50">
        <f t="shared" si="25"/>
        <v>0</v>
      </c>
      <c r="AU53" s="62"/>
      <c r="AV53" s="49">
        <f t="shared" si="26"/>
        <v>0</v>
      </c>
      <c r="AW53" s="50">
        <f t="shared" si="27"/>
        <v>0</v>
      </c>
      <c r="AX53" s="62"/>
      <c r="AY53" s="49">
        <f t="shared" si="28"/>
        <v>0</v>
      </c>
      <c r="AZ53" s="50">
        <f t="shared" si="29"/>
        <v>0</v>
      </c>
      <c r="BA53" s="51">
        <f t="shared" si="30"/>
        <v>0</v>
      </c>
    </row>
    <row r="54" spans="1:53" hidden="1">
      <c r="A54" s="32"/>
      <c r="B54" s="61"/>
      <c r="C54" s="33"/>
      <c r="D54" s="34"/>
      <c r="E54" s="35"/>
      <c r="F54" s="36"/>
      <c r="G54" s="128"/>
      <c r="H54" s="72"/>
      <c r="I54" s="74">
        <f>IF(H54=Tablas!$B$5,Tablas!$C$5,VLOOKUP(H54,Tablas!$B$5:$D$40,2,FALSE))</f>
        <v>1</v>
      </c>
      <c r="J54" s="71">
        <f>IF(I54=0,"",VLOOKUP(I54,Tablas!$C$5:$D$40,2,FALSE))</f>
        <v>0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0.75</v>
      </c>
      <c r="R54" s="40">
        <f t="shared" si="7"/>
        <v>0</v>
      </c>
      <c r="S54" s="39">
        <v>0.75</v>
      </c>
      <c r="T54" s="41">
        <f t="shared" si="8"/>
        <v>0</v>
      </c>
      <c r="U54" s="42">
        <f t="shared" si="31"/>
        <v>0</v>
      </c>
      <c r="V54" s="43">
        <f t="shared" si="10"/>
        <v>0</v>
      </c>
      <c r="W54" s="44">
        <f t="shared" si="11"/>
        <v>0</v>
      </c>
      <c r="X54" s="45">
        <f t="shared" si="12"/>
        <v>0</v>
      </c>
      <c r="Y54" s="46" t="s">
        <v>0</v>
      </c>
      <c r="Z54" s="39">
        <v>1</v>
      </c>
      <c r="AA54" s="47">
        <f t="shared" si="13"/>
        <v>0</v>
      </c>
      <c r="AB54" s="39">
        <v>1</v>
      </c>
      <c r="AC54" s="47">
        <f t="shared" si="14"/>
        <v>0</v>
      </c>
      <c r="AD54" s="39">
        <v>1</v>
      </c>
      <c r="AE54" s="47">
        <f t="shared" si="15"/>
        <v>0</v>
      </c>
      <c r="AF54" s="62"/>
      <c r="AG54" s="49">
        <f t="shared" si="16"/>
        <v>0</v>
      </c>
      <c r="AH54" s="50">
        <f t="shared" si="17"/>
        <v>0</v>
      </c>
      <c r="AI54" s="62"/>
      <c r="AJ54" s="49">
        <f t="shared" si="18"/>
        <v>0</v>
      </c>
      <c r="AK54" s="50">
        <f t="shared" si="19"/>
        <v>0</v>
      </c>
      <c r="AL54" s="62"/>
      <c r="AM54" s="49">
        <f t="shared" si="20"/>
        <v>0</v>
      </c>
      <c r="AN54" s="50">
        <f t="shared" si="21"/>
        <v>0</v>
      </c>
      <c r="AO54" s="62"/>
      <c r="AP54" s="49">
        <f t="shared" si="22"/>
        <v>0</v>
      </c>
      <c r="AQ54" s="50">
        <f t="shared" si="23"/>
        <v>0</v>
      </c>
      <c r="AR54" s="62"/>
      <c r="AS54" s="49">
        <f t="shared" si="24"/>
        <v>0</v>
      </c>
      <c r="AT54" s="50">
        <f t="shared" si="25"/>
        <v>0</v>
      </c>
      <c r="AU54" s="62"/>
      <c r="AV54" s="49">
        <f t="shared" si="26"/>
        <v>0</v>
      </c>
      <c r="AW54" s="50">
        <f t="shared" si="27"/>
        <v>0</v>
      </c>
      <c r="AX54" s="62"/>
      <c r="AY54" s="49">
        <f t="shared" si="28"/>
        <v>0</v>
      </c>
      <c r="AZ54" s="50">
        <f t="shared" si="29"/>
        <v>0</v>
      </c>
      <c r="BA54" s="51">
        <f t="shared" si="30"/>
        <v>0</v>
      </c>
    </row>
    <row r="55" spans="1:53" hidden="1">
      <c r="A55" s="32"/>
      <c r="B55" s="61"/>
      <c r="C55" s="33"/>
      <c r="D55" s="34"/>
      <c r="E55" s="35"/>
      <c r="F55" s="36"/>
      <c r="G55" s="128"/>
      <c r="H55" s="72"/>
      <c r="I55" s="74">
        <f>IF(H55=Tablas!$B$5,Tablas!$C$5,VLOOKUP(H55,Tablas!$B$5:$D$40,2,FALSE))</f>
        <v>1</v>
      </c>
      <c r="J55" s="71">
        <f>IF(I55=0,"",VLOOKUP(I55,Tablas!$C$5:$D$40,2,FALSE))</f>
        <v>0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0.75</v>
      </c>
      <c r="R55" s="40">
        <f t="shared" si="7"/>
        <v>0</v>
      </c>
      <c r="S55" s="39">
        <v>0.75</v>
      </c>
      <c r="T55" s="41">
        <f t="shared" si="8"/>
        <v>0</v>
      </c>
      <c r="U55" s="42">
        <f t="shared" si="31"/>
        <v>0</v>
      </c>
      <c r="V55" s="43">
        <f t="shared" si="10"/>
        <v>0</v>
      </c>
      <c r="W55" s="44">
        <f t="shared" si="11"/>
        <v>0</v>
      </c>
      <c r="X55" s="45">
        <f t="shared" si="12"/>
        <v>0</v>
      </c>
      <c r="Y55" s="46" t="s">
        <v>0</v>
      </c>
      <c r="Z55" s="39">
        <v>1</v>
      </c>
      <c r="AA55" s="47">
        <f t="shared" si="13"/>
        <v>0</v>
      </c>
      <c r="AB55" s="39">
        <v>1</v>
      </c>
      <c r="AC55" s="47">
        <f t="shared" si="14"/>
        <v>0</v>
      </c>
      <c r="AD55" s="39">
        <v>1</v>
      </c>
      <c r="AE55" s="47">
        <f t="shared" si="15"/>
        <v>0</v>
      </c>
      <c r="AF55" s="62"/>
      <c r="AG55" s="49">
        <f t="shared" si="16"/>
        <v>0</v>
      </c>
      <c r="AH55" s="50">
        <f t="shared" si="17"/>
        <v>0</v>
      </c>
      <c r="AI55" s="62"/>
      <c r="AJ55" s="49">
        <f t="shared" si="18"/>
        <v>0</v>
      </c>
      <c r="AK55" s="50">
        <f t="shared" si="19"/>
        <v>0</v>
      </c>
      <c r="AL55" s="62"/>
      <c r="AM55" s="49">
        <f t="shared" si="20"/>
        <v>0</v>
      </c>
      <c r="AN55" s="50">
        <f t="shared" si="21"/>
        <v>0</v>
      </c>
      <c r="AO55" s="62"/>
      <c r="AP55" s="49">
        <f t="shared" si="22"/>
        <v>0</v>
      </c>
      <c r="AQ55" s="50">
        <f t="shared" si="23"/>
        <v>0</v>
      </c>
      <c r="AR55" s="62"/>
      <c r="AS55" s="49">
        <f t="shared" si="24"/>
        <v>0</v>
      </c>
      <c r="AT55" s="50">
        <f t="shared" si="25"/>
        <v>0</v>
      </c>
      <c r="AU55" s="62"/>
      <c r="AV55" s="49">
        <f t="shared" si="26"/>
        <v>0</v>
      </c>
      <c r="AW55" s="50">
        <f t="shared" si="27"/>
        <v>0</v>
      </c>
      <c r="AX55" s="62"/>
      <c r="AY55" s="49">
        <f t="shared" si="28"/>
        <v>0</v>
      </c>
      <c r="AZ55" s="50">
        <f t="shared" si="29"/>
        <v>0</v>
      </c>
      <c r="BA55" s="51">
        <f t="shared" si="30"/>
        <v>0</v>
      </c>
    </row>
    <row r="56" spans="1:53" hidden="1">
      <c r="A56" s="32"/>
      <c r="B56" s="61"/>
      <c r="C56" s="33"/>
      <c r="D56" s="34"/>
      <c r="E56" s="35"/>
      <c r="F56" s="36"/>
      <c r="G56" s="128"/>
      <c r="H56" s="72"/>
      <c r="I56" s="74">
        <f>IF(H56=Tablas!$B$5,Tablas!$C$5,VLOOKUP(H56,Tablas!$B$5:$D$40,2,FALSE))</f>
        <v>1</v>
      </c>
      <c r="J56" s="71">
        <f>IF(I56=0,"",VLOOKUP(I56,Tablas!$C$5:$D$40,2,FALSE))</f>
        <v>0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0.75</v>
      </c>
      <c r="R56" s="40">
        <f t="shared" si="7"/>
        <v>0</v>
      </c>
      <c r="S56" s="39">
        <v>0.75</v>
      </c>
      <c r="T56" s="41">
        <f t="shared" si="8"/>
        <v>0</v>
      </c>
      <c r="U56" s="42">
        <f t="shared" si="31"/>
        <v>0</v>
      </c>
      <c r="V56" s="43">
        <f t="shared" si="10"/>
        <v>0</v>
      </c>
      <c r="W56" s="44">
        <f t="shared" si="11"/>
        <v>0</v>
      </c>
      <c r="X56" s="45">
        <f t="shared" si="12"/>
        <v>0</v>
      </c>
      <c r="Y56" s="46" t="s">
        <v>0</v>
      </c>
      <c r="Z56" s="39">
        <v>1</v>
      </c>
      <c r="AA56" s="47">
        <f t="shared" si="13"/>
        <v>0</v>
      </c>
      <c r="AB56" s="39">
        <v>1</v>
      </c>
      <c r="AC56" s="47">
        <f t="shared" si="14"/>
        <v>0</v>
      </c>
      <c r="AD56" s="39">
        <v>1</v>
      </c>
      <c r="AE56" s="47">
        <f t="shared" si="15"/>
        <v>0</v>
      </c>
      <c r="AF56" s="62"/>
      <c r="AG56" s="49">
        <f t="shared" si="16"/>
        <v>0</v>
      </c>
      <c r="AH56" s="50">
        <f t="shared" si="17"/>
        <v>0</v>
      </c>
      <c r="AI56" s="62"/>
      <c r="AJ56" s="49">
        <f t="shared" si="18"/>
        <v>0</v>
      </c>
      <c r="AK56" s="50">
        <f t="shared" si="19"/>
        <v>0</v>
      </c>
      <c r="AL56" s="62"/>
      <c r="AM56" s="49">
        <f t="shared" si="20"/>
        <v>0</v>
      </c>
      <c r="AN56" s="50">
        <f t="shared" si="21"/>
        <v>0</v>
      </c>
      <c r="AO56" s="62"/>
      <c r="AP56" s="49">
        <f t="shared" si="22"/>
        <v>0</v>
      </c>
      <c r="AQ56" s="50">
        <f t="shared" si="23"/>
        <v>0</v>
      </c>
      <c r="AR56" s="62"/>
      <c r="AS56" s="49">
        <f t="shared" si="24"/>
        <v>0</v>
      </c>
      <c r="AT56" s="50">
        <f t="shared" si="25"/>
        <v>0</v>
      </c>
      <c r="AU56" s="62"/>
      <c r="AV56" s="49">
        <f t="shared" si="26"/>
        <v>0</v>
      </c>
      <c r="AW56" s="50">
        <f t="shared" si="27"/>
        <v>0</v>
      </c>
      <c r="AX56" s="62"/>
      <c r="AY56" s="49">
        <f t="shared" si="28"/>
        <v>0</v>
      </c>
      <c r="AZ56" s="50">
        <f t="shared" si="29"/>
        <v>0</v>
      </c>
      <c r="BA56" s="51">
        <f t="shared" si="30"/>
        <v>0</v>
      </c>
    </row>
    <row r="57" spans="1:53" hidden="1">
      <c r="A57" s="32"/>
      <c r="B57" s="61"/>
      <c r="C57" s="33"/>
      <c r="D57" s="34"/>
      <c r="E57" s="35"/>
      <c r="F57" s="36"/>
      <c r="G57" s="128"/>
      <c r="H57" s="72"/>
      <c r="I57" s="74">
        <f>IF(H57=Tablas!$B$5,Tablas!$C$5,VLOOKUP(H57,Tablas!$B$5:$D$40,2,FALSE))</f>
        <v>1</v>
      </c>
      <c r="J57" s="71">
        <f>IF(I57=0,"",VLOOKUP(I57,Tablas!$C$5:$D$40,2,FALSE))</f>
        <v>0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0.75</v>
      </c>
      <c r="R57" s="40">
        <f t="shared" si="7"/>
        <v>0</v>
      </c>
      <c r="S57" s="39">
        <v>0.75</v>
      </c>
      <c r="T57" s="41">
        <f t="shared" si="8"/>
        <v>0</v>
      </c>
      <c r="U57" s="42">
        <f t="shared" si="31"/>
        <v>0</v>
      </c>
      <c r="V57" s="43">
        <f t="shared" si="10"/>
        <v>0</v>
      </c>
      <c r="W57" s="44">
        <f t="shared" si="11"/>
        <v>0</v>
      </c>
      <c r="X57" s="45">
        <f t="shared" si="12"/>
        <v>0</v>
      </c>
      <c r="Y57" s="46" t="s">
        <v>0</v>
      </c>
      <c r="Z57" s="39">
        <v>1</v>
      </c>
      <c r="AA57" s="47">
        <f t="shared" si="13"/>
        <v>0</v>
      </c>
      <c r="AB57" s="39">
        <v>1</v>
      </c>
      <c r="AC57" s="47">
        <f t="shared" si="14"/>
        <v>0</v>
      </c>
      <c r="AD57" s="39">
        <v>1</v>
      </c>
      <c r="AE57" s="47">
        <f t="shared" si="15"/>
        <v>0</v>
      </c>
      <c r="AF57" s="62"/>
      <c r="AG57" s="49">
        <f t="shared" si="16"/>
        <v>0</v>
      </c>
      <c r="AH57" s="50">
        <f t="shared" si="17"/>
        <v>0</v>
      </c>
      <c r="AI57" s="62"/>
      <c r="AJ57" s="49">
        <f t="shared" si="18"/>
        <v>0</v>
      </c>
      <c r="AK57" s="50">
        <f t="shared" si="19"/>
        <v>0</v>
      </c>
      <c r="AL57" s="62"/>
      <c r="AM57" s="49">
        <f t="shared" si="20"/>
        <v>0</v>
      </c>
      <c r="AN57" s="50">
        <f t="shared" si="21"/>
        <v>0</v>
      </c>
      <c r="AO57" s="62"/>
      <c r="AP57" s="49">
        <f t="shared" si="22"/>
        <v>0</v>
      </c>
      <c r="AQ57" s="50">
        <f t="shared" si="23"/>
        <v>0</v>
      </c>
      <c r="AR57" s="62"/>
      <c r="AS57" s="49">
        <f t="shared" si="24"/>
        <v>0</v>
      </c>
      <c r="AT57" s="50">
        <f t="shared" si="25"/>
        <v>0</v>
      </c>
      <c r="AU57" s="62"/>
      <c r="AV57" s="49">
        <f t="shared" si="26"/>
        <v>0</v>
      </c>
      <c r="AW57" s="50">
        <f t="shared" si="27"/>
        <v>0</v>
      </c>
      <c r="AX57" s="62"/>
      <c r="AY57" s="49">
        <f t="shared" si="28"/>
        <v>0</v>
      </c>
      <c r="AZ57" s="50">
        <f t="shared" si="29"/>
        <v>0</v>
      </c>
      <c r="BA57" s="51">
        <f t="shared" si="30"/>
        <v>0</v>
      </c>
    </row>
    <row r="58" spans="1:53" hidden="1">
      <c r="A58" s="32"/>
      <c r="B58" s="61"/>
      <c r="C58" s="33"/>
      <c r="D58" s="34"/>
      <c r="E58" s="35"/>
      <c r="F58" s="36"/>
      <c r="G58" s="128"/>
      <c r="H58" s="72"/>
      <c r="I58" s="74">
        <f>IF(H58=Tablas!$B$5,Tablas!$C$5,VLOOKUP(H58,Tablas!$B$5:$D$40,2,FALSE))</f>
        <v>1</v>
      </c>
      <c r="J58" s="71">
        <f>IF(I58=0,"",VLOOKUP(I58,Tablas!$C$5:$D$40,2,FALSE))</f>
        <v>0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0.75</v>
      </c>
      <c r="R58" s="40">
        <f t="shared" si="7"/>
        <v>0</v>
      </c>
      <c r="S58" s="39">
        <v>0.75</v>
      </c>
      <c r="T58" s="41">
        <f t="shared" si="8"/>
        <v>0</v>
      </c>
      <c r="U58" s="42">
        <f t="shared" si="31"/>
        <v>0</v>
      </c>
      <c r="V58" s="43">
        <f t="shared" si="10"/>
        <v>0</v>
      </c>
      <c r="W58" s="44">
        <f t="shared" si="11"/>
        <v>0</v>
      </c>
      <c r="X58" s="45">
        <f t="shared" si="12"/>
        <v>0</v>
      </c>
      <c r="Y58" s="46" t="s">
        <v>0</v>
      </c>
      <c r="Z58" s="39">
        <v>1</v>
      </c>
      <c r="AA58" s="47">
        <f t="shared" si="13"/>
        <v>0</v>
      </c>
      <c r="AB58" s="39">
        <v>1</v>
      </c>
      <c r="AC58" s="47">
        <f t="shared" si="14"/>
        <v>0</v>
      </c>
      <c r="AD58" s="39">
        <v>1</v>
      </c>
      <c r="AE58" s="47">
        <f t="shared" si="15"/>
        <v>0</v>
      </c>
      <c r="AF58" s="62"/>
      <c r="AG58" s="49">
        <f t="shared" si="16"/>
        <v>0</v>
      </c>
      <c r="AH58" s="50">
        <f t="shared" si="17"/>
        <v>0</v>
      </c>
      <c r="AI58" s="62"/>
      <c r="AJ58" s="49">
        <f t="shared" si="18"/>
        <v>0</v>
      </c>
      <c r="AK58" s="50">
        <f t="shared" si="19"/>
        <v>0</v>
      </c>
      <c r="AL58" s="62"/>
      <c r="AM58" s="49">
        <f t="shared" si="20"/>
        <v>0</v>
      </c>
      <c r="AN58" s="50">
        <f t="shared" si="21"/>
        <v>0</v>
      </c>
      <c r="AO58" s="62"/>
      <c r="AP58" s="49">
        <f t="shared" si="22"/>
        <v>0</v>
      </c>
      <c r="AQ58" s="50">
        <f t="shared" si="23"/>
        <v>0</v>
      </c>
      <c r="AR58" s="62"/>
      <c r="AS58" s="49">
        <f t="shared" si="24"/>
        <v>0</v>
      </c>
      <c r="AT58" s="50">
        <f t="shared" si="25"/>
        <v>0</v>
      </c>
      <c r="AU58" s="62"/>
      <c r="AV58" s="49">
        <f t="shared" si="26"/>
        <v>0</v>
      </c>
      <c r="AW58" s="50">
        <f t="shared" si="27"/>
        <v>0</v>
      </c>
      <c r="AX58" s="62"/>
      <c r="AY58" s="49">
        <f t="shared" si="28"/>
        <v>0</v>
      </c>
      <c r="AZ58" s="50">
        <f t="shared" si="29"/>
        <v>0</v>
      </c>
      <c r="BA58" s="51">
        <f t="shared" si="30"/>
        <v>0</v>
      </c>
    </row>
    <row r="59" spans="1:53" hidden="1">
      <c r="A59" s="32"/>
      <c r="B59" s="61"/>
      <c r="C59" s="33"/>
      <c r="D59" s="34"/>
      <c r="E59" s="35"/>
      <c r="F59" s="36"/>
      <c r="G59" s="128"/>
      <c r="H59" s="72"/>
      <c r="I59" s="74">
        <f>IF(H59=Tablas!$B$5,Tablas!$C$5,VLOOKUP(H59,Tablas!$B$5:$D$40,2,FALSE))</f>
        <v>1</v>
      </c>
      <c r="J59" s="71">
        <f>IF(I59=0,"",VLOOKUP(I59,Tablas!$C$5:$D$40,2,FALSE))</f>
        <v>0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0.75</v>
      </c>
      <c r="R59" s="40">
        <f t="shared" si="7"/>
        <v>0</v>
      </c>
      <c r="S59" s="39">
        <v>0.75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44">
        <f t="shared" si="11"/>
        <v>0</v>
      </c>
      <c r="X59" s="45">
        <f t="shared" si="12"/>
        <v>0</v>
      </c>
      <c r="Y59" s="46" t="s">
        <v>0</v>
      </c>
      <c r="Z59" s="39">
        <v>1</v>
      </c>
      <c r="AA59" s="47">
        <f t="shared" si="13"/>
        <v>0</v>
      </c>
      <c r="AB59" s="39">
        <v>1</v>
      </c>
      <c r="AC59" s="47">
        <f t="shared" si="14"/>
        <v>0</v>
      </c>
      <c r="AD59" s="39">
        <v>1</v>
      </c>
      <c r="AE59" s="47">
        <f t="shared" si="15"/>
        <v>0</v>
      </c>
      <c r="AF59" s="62"/>
      <c r="AG59" s="49">
        <f t="shared" si="16"/>
        <v>0</v>
      </c>
      <c r="AH59" s="50">
        <f t="shared" si="17"/>
        <v>0</v>
      </c>
      <c r="AI59" s="62"/>
      <c r="AJ59" s="49">
        <f t="shared" si="18"/>
        <v>0</v>
      </c>
      <c r="AK59" s="50">
        <f t="shared" si="19"/>
        <v>0</v>
      </c>
      <c r="AL59" s="62"/>
      <c r="AM59" s="49">
        <f t="shared" si="20"/>
        <v>0</v>
      </c>
      <c r="AN59" s="50">
        <f t="shared" si="21"/>
        <v>0</v>
      </c>
      <c r="AO59" s="62"/>
      <c r="AP59" s="49">
        <f t="shared" si="22"/>
        <v>0</v>
      </c>
      <c r="AQ59" s="50">
        <f t="shared" si="23"/>
        <v>0</v>
      </c>
      <c r="AR59" s="62"/>
      <c r="AS59" s="49">
        <f t="shared" si="24"/>
        <v>0</v>
      </c>
      <c r="AT59" s="50">
        <f t="shared" si="25"/>
        <v>0</v>
      </c>
      <c r="AU59" s="62"/>
      <c r="AV59" s="49">
        <f t="shared" si="26"/>
        <v>0</v>
      </c>
      <c r="AW59" s="50">
        <f t="shared" si="27"/>
        <v>0</v>
      </c>
      <c r="AX59" s="62"/>
      <c r="AY59" s="49">
        <f t="shared" si="28"/>
        <v>0</v>
      </c>
      <c r="AZ59" s="50">
        <f t="shared" si="29"/>
        <v>0</v>
      </c>
      <c r="BA59" s="51">
        <f t="shared" si="30"/>
        <v>0</v>
      </c>
    </row>
    <row r="60" spans="1:53" hidden="1">
      <c r="A60" s="32"/>
      <c r="B60" s="61"/>
      <c r="C60" s="33"/>
      <c r="D60" s="34"/>
      <c r="E60" s="35"/>
      <c r="F60" s="36"/>
      <c r="G60" s="128"/>
      <c r="H60" s="72"/>
      <c r="I60" s="74">
        <f>IF(H60=Tablas!$B$5,Tablas!$C$5,VLOOKUP(H60,Tablas!$B$5:$D$40,2,FALSE))</f>
        <v>1</v>
      </c>
      <c r="J60" s="71">
        <f>IF(I60=0,"",VLOOKUP(I60,Tablas!$C$5:$D$40,2,FALSE))</f>
        <v>0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0.75</v>
      </c>
      <c r="R60" s="40">
        <f t="shared" si="7"/>
        <v>0</v>
      </c>
      <c r="S60" s="39">
        <v>0.75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44">
        <f t="shared" si="11"/>
        <v>0</v>
      </c>
      <c r="X60" s="45">
        <f t="shared" si="12"/>
        <v>0</v>
      </c>
      <c r="Y60" s="46" t="s">
        <v>0</v>
      </c>
      <c r="Z60" s="39">
        <v>1</v>
      </c>
      <c r="AA60" s="47">
        <f t="shared" si="13"/>
        <v>0</v>
      </c>
      <c r="AB60" s="39">
        <v>1</v>
      </c>
      <c r="AC60" s="47">
        <f t="shared" si="14"/>
        <v>0</v>
      </c>
      <c r="AD60" s="39">
        <v>1</v>
      </c>
      <c r="AE60" s="47">
        <f t="shared" si="15"/>
        <v>0</v>
      </c>
      <c r="AF60" s="62"/>
      <c r="AG60" s="49">
        <f t="shared" si="16"/>
        <v>0</v>
      </c>
      <c r="AH60" s="50">
        <f t="shared" si="17"/>
        <v>0</v>
      </c>
      <c r="AI60" s="62"/>
      <c r="AJ60" s="49">
        <f t="shared" si="18"/>
        <v>0</v>
      </c>
      <c r="AK60" s="50">
        <f t="shared" si="19"/>
        <v>0</v>
      </c>
      <c r="AL60" s="62"/>
      <c r="AM60" s="49">
        <f t="shared" si="20"/>
        <v>0</v>
      </c>
      <c r="AN60" s="50">
        <f t="shared" si="21"/>
        <v>0</v>
      </c>
      <c r="AO60" s="62"/>
      <c r="AP60" s="49">
        <f t="shared" si="22"/>
        <v>0</v>
      </c>
      <c r="AQ60" s="50">
        <f t="shared" si="23"/>
        <v>0</v>
      </c>
      <c r="AR60" s="62"/>
      <c r="AS60" s="49">
        <f t="shared" si="24"/>
        <v>0</v>
      </c>
      <c r="AT60" s="50">
        <f t="shared" si="25"/>
        <v>0</v>
      </c>
      <c r="AU60" s="62"/>
      <c r="AV60" s="49">
        <f t="shared" si="26"/>
        <v>0</v>
      </c>
      <c r="AW60" s="50">
        <f t="shared" si="27"/>
        <v>0</v>
      </c>
      <c r="AX60" s="62"/>
      <c r="AY60" s="49">
        <f t="shared" si="28"/>
        <v>0</v>
      </c>
      <c r="AZ60" s="50">
        <f t="shared" si="29"/>
        <v>0</v>
      </c>
      <c r="BA60" s="51">
        <f t="shared" si="30"/>
        <v>0</v>
      </c>
    </row>
    <row r="61" spans="1:53" hidden="1">
      <c r="A61" s="32"/>
      <c r="B61" s="61"/>
      <c r="C61" s="33"/>
      <c r="D61" s="34"/>
      <c r="E61" s="35"/>
      <c r="F61" s="36"/>
      <c r="G61" s="128"/>
      <c r="H61" s="72"/>
      <c r="I61" s="74">
        <f>IF(H61=Tablas!$B$5,Tablas!$C$5,VLOOKUP(H61,Tablas!$B$5:$D$40,2,FALSE))</f>
        <v>1</v>
      </c>
      <c r="J61" s="71">
        <f>IF(I61=0,"",VLOOKUP(I61,Tablas!$C$5:$D$40,2,FALSE))</f>
        <v>0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0.75</v>
      </c>
      <c r="R61" s="40">
        <f t="shared" si="7"/>
        <v>0</v>
      </c>
      <c r="S61" s="39">
        <v>0.75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44">
        <f t="shared" si="11"/>
        <v>0</v>
      </c>
      <c r="X61" s="45">
        <f t="shared" si="12"/>
        <v>0</v>
      </c>
      <c r="Y61" s="46" t="s">
        <v>0</v>
      </c>
      <c r="Z61" s="39">
        <v>1</v>
      </c>
      <c r="AA61" s="47">
        <f t="shared" si="13"/>
        <v>0</v>
      </c>
      <c r="AB61" s="39">
        <v>1</v>
      </c>
      <c r="AC61" s="47">
        <f t="shared" si="14"/>
        <v>0</v>
      </c>
      <c r="AD61" s="39">
        <v>1</v>
      </c>
      <c r="AE61" s="47">
        <f t="shared" si="15"/>
        <v>0</v>
      </c>
      <c r="AF61" s="62"/>
      <c r="AG61" s="49">
        <f t="shared" si="16"/>
        <v>0</v>
      </c>
      <c r="AH61" s="50">
        <f t="shared" si="17"/>
        <v>0</v>
      </c>
      <c r="AI61" s="62"/>
      <c r="AJ61" s="49">
        <f t="shared" si="18"/>
        <v>0</v>
      </c>
      <c r="AK61" s="50">
        <f t="shared" si="19"/>
        <v>0</v>
      </c>
      <c r="AL61" s="62"/>
      <c r="AM61" s="49">
        <f t="shared" si="20"/>
        <v>0</v>
      </c>
      <c r="AN61" s="50">
        <f t="shared" si="21"/>
        <v>0</v>
      </c>
      <c r="AO61" s="62"/>
      <c r="AP61" s="49">
        <f t="shared" si="22"/>
        <v>0</v>
      </c>
      <c r="AQ61" s="50">
        <f t="shared" si="23"/>
        <v>0</v>
      </c>
      <c r="AR61" s="62"/>
      <c r="AS61" s="49">
        <f t="shared" si="24"/>
        <v>0</v>
      </c>
      <c r="AT61" s="50">
        <f t="shared" si="25"/>
        <v>0</v>
      </c>
      <c r="AU61" s="62"/>
      <c r="AV61" s="49">
        <f t="shared" si="26"/>
        <v>0</v>
      </c>
      <c r="AW61" s="50">
        <f t="shared" si="27"/>
        <v>0</v>
      </c>
      <c r="AX61" s="62"/>
      <c r="AY61" s="49">
        <f t="shared" si="28"/>
        <v>0</v>
      </c>
      <c r="AZ61" s="50">
        <f t="shared" si="29"/>
        <v>0</v>
      </c>
      <c r="BA61" s="51">
        <f t="shared" si="30"/>
        <v>0</v>
      </c>
    </row>
    <row r="62" spans="1:53" hidden="1">
      <c r="A62" s="32"/>
      <c r="B62" s="61"/>
      <c r="C62" s="33"/>
      <c r="D62" s="34"/>
      <c r="E62" s="35"/>
      <c r="F62" s="36"/>
      <c r="G62" s="128"/>
      <c r="H62" s="72"/>
      <c r="I62" s="74">
        <f>IF(H62=Tablas!$B$5,Tablas!$C$5,VLOOKUP(H62,Tablas!$B$5:$D$40,2,FALSE))</f>
        <v>1</v>
      </c>
      <c r="J62" s="71">
        <f>IF(I62=0,"",VLOOKUP(I62,Tablas!$C$5:$D$40,2,FALSE))</f>
        <v>0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0.75</v>
      </c>
      <c r="R62" s="40">
        <f t="shared" si="7"/>
        <v>0</v>
      </c>
      <c r="S62" s="39">
        <v>0.75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44">
        <f t="shared" si="11"/>
        <v>0</v>
      </c>
      <c r="X62" s="45">
        <f t="shared" si="12"/>
        <v>0</v>
      </c>
      <c r="Y62" s="46" t="s">
        <v>0</v>
      </c>
      <c r="Z62" s="39">
        <v>1</v>
      </c>
      <c r="AA62" s="47">
        <f t="shared" si="13"/>
        <v>0</v>
      </c>
      <c r="AB62" s="39">
        <v>1</v>
      </c>
      <c r="AC62" s="47">
        <f t="shared" si="14"/>
        <v>0</v>
      </c>
      <c r="AD62" s="39">
        <v>1</v>
      </c>
      <c r="AE62" s="47">
        <f t="shared" si="15"/>
        <v>0</v>
      </c>
      <c r="AF62" s="62"/>
      <c r="AG62" s="49">
        <f t="shared" si="16"/>
        <v>0</v>
      </c>
      <c r="AH62" s="50">
        <f t="shared" si="17"/>
        <v>0</v>
      </c>
      <c r="AI62" s="62"/>
      <c r="AJ62" s="49">
        <f t="shared" si="18"/>
        <v>0</v>
      </c>
      <c r="AK62" s="50">
        <f t="shared" si="19"/>
        <v>0</v>
      </c>
      <c r="AL62" s="62"/>
      <c r="AM62" s="49">
        <f t="shared" si="20"/>
        <v>0</v>
      </c>
      <c r="AN62" s="50">
        <f t="shared" si="21"/>
        <v>0</v>
      </c>
      <c r="AO62" s="62"/>
      <c r="AP62" s="49">
        <f t="shared" si="22"/>
        <v>0</v>
      </c>
      <c r="AQ62" s="50">
        <f t="shared" si="23"/>
        <v>0</v>
      </c>
      <c r="AR62" s="62"/>
      <c r="AS62" s="49">
        <f t="shared" si="24"/>
        <v>0</v>
      </c>
      <c r="AT62" s="50">
        <f t="shared" si="25"/>
        <v>0</v>
      </c>
      <c r="AU62" s="62"/>
      <c r="AV62" s="49">
        <f t="shared" si="26"/>
        <v>0</v>
      </c>
      <c r="AW62" s="50">
        <f t="shared" si="27"/>
        <v>0</v>
      </c>
      <c r="AX62" s="62"/>
      <c r="AY62" s="49">
        <f t="shared" si="28"/>
        <v>0</v>
      </c>
      <c r="AZ62" s="50">
        <f t="shared" si="29"/>
        <v>0</v>
      </c>
      <c r="BA62" s="51">
        <f t="shared" si="30"/>
        <v>0</v>
      </c>
    </row>
    <row r="63" spans="1:53" hidden="1">
      <c r="A63" s="32"/>
      <c r="B63" s="61"/>
      <c r="C63" s="33"/>
      <c r="D63" s="34"/>
      <c r="E63" s="35"/>
      <c r="F63" s="36"/>
      <c r="G63" s="128"/>
      <c r="H63" s="72"/>
      <c r="I63" s="74">
        <f>IF(H63=Tablas!$B$5,Tablas!$C$5,VLOOKUP(H63,Tablas!$B$5:$D$40,2,FALSE))</f>
        <v>1</v>
      </c>
      <c r="J63" s="71">
        <f>IF(I63=0,"",VLOOKUP(I63,Tablas!$C$5:$D$40,2,FALSE))</f>
        <v>0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0.75</v>
      </c>
      <c r="R63" s="40">
        <f t="shared" si="7"/>
        <v>0</v>
      </c>
      <c r="S63" s="39">
        <v>0.75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44">
        <f t="shared" si="11"/>
        <v>0</v>
      </c>
      <c r="X63" s="45">
        <f t="shared" si="12"/>
        <v>0</v>
      </c>
      <c r="Y63" s="46" t="s">
        <v>0</v>
      </c>
      <c r="Z63" s="39">
        <v>1</v>
      </c>
      <c r="AA63" s="47">
        <f t="shared" si="13"/>
        <v>0</v>
      </c>
      <c r="AB63" s="39">
        <v>1</v>
      </c>
      <c r="AC63" s="47">
        <f t="shared" si="14"/>
        <v>0</v>
      </c>
      <c r="AD63" s="39">
        <v>1</v>
      </c>
      <c r="AE63" s="47">
        <f t="shared" si="15"/>
        <v>0</v>
      </c>
      <c r="AF63" s="62"/>
      <c r="AG63" s="49">
        <f t="shared" si="16"/>
        <v>0</v>
      </c>
      <c r="AH63" s="50">
        <f t="shared" si="17"/>
        <v>0</v>
      </c>
      <c r="AI63" s="62"/>
      <c r="AJ63" s="49">
        <f t="shared" si="18"/>
        <v>0</v>
      </c>
      <c r="AK63" s="50">
        <f t="shared" si="19"/>
        <v>0</v>
      </c>
      <c r="AL63" s="62"/>
      <c r="AM63" s="49">
        <f t="shared" si="20"/>
        <v>0</v>
      </c>
      <c r="AN63" s="50">
        <f t="shared" si="21"/>
        <v>0</v>
      </c>
      <c r="AO63" s="62"/>
      <c r="AP63" s="49">
        <f t="shared" si="22"/>
        <v>0</v>
      </c>
      <c r="AQ63" s="50">
        <f t="shared" si="23"/>
        <v>0</v>
      </c>
      <c r="AR63" s="62"/>
      <c r="AS63" s="49">
        <f t="shared" si="24"/>
        <v>0</v>
      </c>
      <c r="AT63" s="50">
        <f t="shared" si="25"/>
        <v>0</v>
      </c>
      <c r="AU63" s="62"/>
      <c r="AV63" s="49">
        <f t="shared" si="26"/>
        <v>0</v>
      </c>
      <c r="AW63" s="50">
        <f t="shared" si="27"/>
        <v>0</v>
      </c>
      <c r="AX63" s="62"/>
      <c r="AY63" s="49">
        <f t="shared" si="28"/>
        <v>0</v>
      </c>
      <c r="AZ63" s="50">
        <f t="shared" si="29"/>
        <v>0</v>
      </c>
      <c r="BA63" s="51">
        <f t="shared" si="30"/>
        <v>0</v>
      </c>
    </row>
    <row r="64" spans="1:53" hidden="1">
      <c r="A64" s="32"/>
      <c r="B64" s="61"/>
      <c r="C64" s="33"/>
      <c r="D64" s="34"/>
      <c r="E64" s="35"/>
      <c r="F64" s="36"/>
      <c r="G64" s="128"/>
      <c r="H64" s="72"/>
      <c r="I64" s="74">
        <f>IF(H64=Tablas!$B$5,Tablas!$C$5,VLOOKUP(H64,Tablas!$B$5:$D$40,2,FALSE))</f>
        <v>1</v>
      </c>
      <c r="J64" s="71">
        <f>IF(I64=0,"",VLOOKUP(I64,Tablas!$C$5:$D$40,2,FALSE))</f>
        <v>0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0.75</v>
      </c>
      <c r="R64" s="40">
        <f t="shared" si="7"/>
        <v>0</v>
      </c>
      <c r="S64" s="39">
        <v>0.75</v>
      </c>
      <c r="T64" s="41">
        <f t="shared" si="8"/>
        <v>0</v>
      </c>
      <c r="U64" s="42">
        <f t="shared" ref="U64:U75" si="34">SUM(+L64+M64+N64+O64+P64+R64+T64)</f>
        <v>0</v>
      </c>
      <c r="V64" s="43">
        <f t="shared" si="10"/>
        <v>0</v>
      </c>
      <c r="W64" s="44">
        <f t="shared" si="11"/>
        <v>0</v>
      </c>
      <c r="X64" s="45">
        <f t="shared" si="12"/>
        <v>0</v>
      </c>
      <c r="Y64" s="46" t="s">
        <v>0</v>
      </c>
      <c r="Z64" s="39">
        <v>1</v>
      </c>
      <c r="AA64" s="47">
        <f t="shared" si="13"/>
        <v>0</v>
      </c>
      <c r="AB64" s="39">
        <v>1</v>
      </c>
      <c r="AC64" s="47">
        <f t="shared" si="14"/>
        <v>0</v>
      </c>
      <c r="AD64" s="39">
        <v>1</v>
      </c>
      <c r="AE64" s="47">
        <f t="shared" si="15"/>
        <v>0</v>
      </c>
      <c r="AF64" s="62"/>
      <c r="AG64" s="49">
        <f t="shared" si="16"/>
        <v>0</v>
      </c>
      <c r="AH64" s="50">
        <f t="shared" si="17"/>
        <v>0</v>
      </c>
      <c r="AI64" s="62"/>
      <c r="AJ64" s="49">
        <f t="shared" si="18"/>
        <v>0</v>
      </c>
      <c r="AK64" s="50">
        <f t="shared" si="19"/>
        <v>0</v>
      </c>
      <c r="AL64" s="62"/>
      <c r="AM64" s="49">
        <f t="shared" si="20"/>
        <v>0</v>
      </c>
      <c r="AN64" s="50">
        <f t="shared" si="21"/>
        <v>0</v>
      </c>
      <c r="AO64" s="62"/>
      <c r="AP64" s="49">
        <f t="shared" si="22"/>
        <v>0</v>
      </c>
      <c r="AQ64" s="50">
        <f t="shared" si="23"/>
        <v>0</v>
      </c>
      <c r="AR64" s="62"/>
      <c r="AS64" s="49">
        <f t="shared" si="24"/>
        <v>0</v>
      </c>
      <c r="AT64" s="50">
        <f t="shared" si="25"/>
        <v>0</v>
      </c>
      <c r="AU64" s="62"/>
      <c r="AV64" s="49">
        <f t="shared" si="26"/>
        <v>0</v>
      </c>
      <c r="AW64" s="50">
        <f t="shared" si="27"/>
        <v>0</v>
      </c>
      <c r="AX64" s="62"/>
      <c r="AY64" s="49">
        <f t="shared" si="28"/>
        <v>0</v>
      </c>
      <c r="AZ64" s="50">
        <f t="shared" si="29"/>
        <v>0</v>
      </c>
      <c r="BA64" s="51">
        <f t="shared" si="30"/>
        <v>0</v>
      </c>
    </row>
    <row r="65" spans="1:53" hidden="1">
      <c r="A65" s="32"/>
      <c r="B65" s="61"/>
      <c r="C65" s="33"/>
      <c r="D65" s="34"/>
      <c r="E65" s="35"/>
      <c r="F65" s="36"/>
      <c r="G65" s="128"/>
      <c r="H65" s="72"/>
      <c r="I65" s="74">
        <f>IF(H65=Tablas!$B$5,Tablas!$C$5,VLOOKUP(H65,Tablas!$B$5:$D$40,2,FALSE))</f>
        <v>1</v>
      </c>
      <c r="J65" s="71">
        <f>IF(I65=0,"",VLOOKUP(I65,Tablas!$C$5:$D$40,2,FALSE))</f>
        <v>0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0.75</v>
      </c>
      <c r="R65" s="40">
        <f t="shared" si="7"/>
        <v>0</v>
      </c>
      <c r="S65" s="39">
        <v>0.75</v>
      </c>
      <c r="T65" s="41">
        <f t="shared" si="8"/>
        <v>0</v>
      </c>
      <c r="U65" s="42">
        <f t="shared" si="34"/>
        <v>0</v>
      </c>
      <c r="V65" s="43">
        <f t="shared" si="10"/>
        <v>0</v>
      </c>
      <c r="W65" s="44">
        <f t="shared" si="11"/>
        <v>0</v>
      </c>
      <c r="X65" s="45">
        <f t="shared" si="12"/>
        <v>0</v>
      </c>
      <c r="Y65" s="46" t="s">
        <v>0</v>
      </c>
      <c r="Z65" s="39">
        <v>1</v>
      </c>
      <c r="AA65" s="47">
        <f t="shared" si="13"/>
        <v>0</v>
      </c>
      <c r="AB65" s="39">
        <v>1</v>
      </c>
      <c r="AC65" s="47">
        <f t="shared" si="14"/>
        <v>0</v>
      </c>
      <c r="AD65" s="39">
        <v>1</v>
      </c>
      <c r="AE65" s="47">
        <f t="shared" si="15"/>
        <v>0</v>
      </c>
      <c r="AF65" s="62"/>
      <c r="AG65" s="49">
        <f t="shared" si="16"/>
        <v>0</v>
      </c>
      <c r="AH65" s="50">
        <f t="shared" si="17"/>
        <v>0</v>
      </c>
      <c r="AI65" s="62"/>
      <c r="AJ65" s="49">
        <f t="shared" si="18"/>
        <v>0</v>
      </c>
      <c r="AK65" s="50">
        <f t="shared" si="19"/>
        <v>0</v>
      </c>
      <c r="AL65" s="62"/>
      <c r="AM65" s="49">
        <f t="shared" si="20"/>
        <v>0</v>
      </c>
      <c r="AN65" s="50">
        <f t="shared" si="21"/>
        <v>0</v>
      </c>
      <c r="AO65" s="62"/>
      <c r="AP65" s="49">
        <f t="shared" si="22"/>
        <v>0</v>
      </c>
      <c r="AQ65" s="50">
        <f t="shared" si="23"/>
        <v>0</v>
      </c>
      <c r="AR65" s="62"/>
      <c r="AS65" s="49">
        <f t="shared" si="24"/>
        <v>0</v>
      </c>
      <c r="AT65" s="50">
        <f t="shared" si="25"/>
        <v>0</v>
      </c>
      <c r="AU65" s="62"/>
      <c r="AV65" s="49">
        <f t="shared" si="26"/>
        <v>0</v>
      </c>
      <c r="AW65" s="50">
        <f t="shared" si="27"/>
        <v>0</v>
      </c>
      <c r="AX65" s="62"/>
      <c r="AY65" s="49">
        <f t="shared" si="28"/>
        <v>0</v>
      </c>
      <c r="AZ65" s="50">
        <f t="shared" si="29"/>
        <v>0</v>
      </c>
      <c r="BA65" s="51">
        <f t="shared" si="30"/>
        <v>0</v>
      </c>
    </row>
    <row r="66" spans="1:53" hidden="1">
      <c r="A66" s="32"/>
      <c r="B66" s="61"/>
      <c r="C66" s="33"/>
      <c r="D66" s="34"/>
      <c r="E66" s="35"/>
      <c r="F66" s="36"/>
      <c r="G66" s="128"/>
      <c r="H66" s="72"/>
      <c r="I66" s="74">
        <f>IF(H66=Tablas!$B$5,Tablas!$C$5,VLOOKUP(H66,Tablas!$B$5:$D$40,2,FALSE))</f>
        <v>1</v>
      </c>
      <c r="J66" s="71">
        <f>IF(I66=0,"",VLOOKUP(I66,Tablas!$C$5:$D$40,2,FALSE))</f>
        <v>0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0.75</v>
      </c>
      <c r="R66" s="40">
        <f t="shared" si="7"/>
        <v>0</v>
      </c>
      <c r="S66" s="39">
        <v>0.75</v>
      </c>
      <c r="T66" s="41">
        <f t="shared" si="8"/>
        <v>0</v>
      </c>
      <c r="U66" s="42">
        <f t="shared" si="34"/>
        <v>0</v>
      </c>
      <c r="V66" s="43">
        <f t="shared" si="10"/>
        <v>0</v>
      </c>
      <c r="W66" s="44">
        <f t="shared" si="11"/>
        <v>0</v>
      </c>
      <c r="X66" s="45">
        <f t="shared" si="12"/>
        <v>0</v>
      </c>
      <c r="Y66" s="46" t="s">
        <v>0</v>
      </c>
      <c r="Z66" s="39">
        <v>1</v>
      </c>
      <c r="AA66" s="47">
        <f t="shared" si="13"/>
        <v>0</v>
      </c>
      <c r="AB66" s="39">
        <v>1</v>
      </c>
      <c r="AC66" s="47">
        <f t="shared" si="14"/>
        <v>0</v>
      </c>
      <c r="AD66" s="39">
        <v>1</v>
      </c>
      <c r="AE66" s="47">
        <f t="shared" si="15"/>
        <v>0</v>
      </c>
      <c r="AF66" s="62"/>
      <c r="AG66" s="49">
        <f t="shared" si="16"/>
        <v>0</v>
      </c>
      <c r="AH66" s="50">
        <f t="shared" si="17"/>
        <v>0</v>
      </c>
      <c r="AI66" s="62"/>
      <c r="AJ66" s="49">
        <f t="shared" si="18"/>
        <v>0</v>
      </c>
      <c r="AK66" s="50">
        <f t="shared" si="19"/>
        <v>0</v>
      </c>
      <c r="AL66" s="62"/>
      <c r="AM66" s="49">
        <f t="shared" si="20"/>
        <v>0</v>
      </c>
      <c r="AN66" s="50">
        <f t="shared" si="21"/>
        <v>0</v>
      </c>
      <c r="AO66" s="62"/>
      <c r="AP66" s="49">
        <f t="shared" si="22"/>
        <v>0</v>
      </c>
      <c r="AQ66" s="50">
        <f t="shared" si="23"/>
        <v>0</v>
      </c>
      <c r="AR66" s="62"/>
      <c r="AS66" s="49">
        <f t="shared" si="24"/>
        <v>0</v>
      </c>
      <c r="AT66" s="50">
        <f t="shared" si="25"/>
        <v>0</v>
      </c>
      <c r="AU66" s="62"/>
      <c r="AV66" s="49">
        <f t="shared" si="26"/>
        <v>0</v>
      </c>
      <c r="AW66" s="50">
        <f t="shared" si="27"/>
        <v>0</v>
      </c>
      <c r="AX66" s="62"/>
      <c r="AY66" s="49">
        <f t="shared" si="28"/>
        <v>0</v>
      </c>
      <c r="AZ66" s="50">
        <f t="shared" si="29"/>
        <v>0</v>
      </c>
      <c r="BA66" s="51">
        <f t="shared" si="30"/>
        <v>0</v>
      </c>
    </row>
    <row r="67" spans="1:53" hidden="1">
      <c r="A67" s="32"/>
      <c r="B67" s="61"/>
      <c r="C67" s="33"/>
      <c r="D67" s="34"/>
      <c r="E67" s="35"/>
      <c r="F67" s="36"/>
      <c r="G67" s="128"/>
      <c r="H67" s="72"/>
      <c r="I67" s="74">
        <f>IF(H67=Tablas!$B$5,Tablas!$C$5,VLOOKUP(H67,Tablas!$B$5:$D$40,2,FALSE))</f>
        <v>1</v>
      </c>
      <c r="J67" s="71">
        <f>IF(I67=0,"",VLOOKUP(I67,Tablas!$C$5:$D$40,2,FALSE))</f>
        <v>0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0.75</v>
      </c>
      <c r="R67" s="40">
        <f t="shared" si="7"/>
        <v>0</v>
      </c>
      <c r="S67" s="39">
        <v>0.75</v>
      </c>
      <c r="T67" s="41">
        <f t="shared" si="8"/>
        <v>0</v>
      </c>
      <c r="U67" s="42">
        <f t="shared" si="34"/>
        <v>0</v>
      </c>
      <c r="V67" s="43">
        <f t="shared" si="10"/>
        <v>0</v>
      </c>
      <c r="W67" s="44">
        <f t="shared" si="11"/>
        <v>0</v>
      </c>
      <c r="X67" s="45">
        <f t="shared" si="12"/>
        <v>0</v>
      </c>
      <c r="Y67" s="46" t="s">
        <v>0</v>
      </c>
      <c r="Z67" s="39">
        <v>1</v>
      </c>
      <c r="AA67" s="47">
        <f t="shared" si="13"/>
        <v>0</v>
      </c>
      <c r="AB67" s="39">
        <v>1</v>
      </c>
      <c r="AC67" s="47">
        <f t="shared" si="14"/>
        <v>0</v>
      </c>
      <c r="AD67" s="39">
        <v>1</v>
      </c>
      <c r="AE67" s="47">
        <f t="shared" si="15"/>
        <v>0</v>
      </c>
      <c r="AF67" s="62"/>
      <c r="AG67" s="49">
        <f t="shared" si="16"/>
        <v>0</v>
      </c>
      <c r="AH67" s="50">
        <f t="shared" si="17"/>
        <v>0</v>
      </c>
      <c r="AI67" s="62"/>
      <c r="AJ67" s="49">
        <f t="shared" si="18"/>
        <v>0</v>
      </c>
      <c r="AK67" s="50">
        <f t="shared" si="19"/>
        <v>0</v>
      </c>
      <c r="AL67" s="62"/>
      <c r="AM67" s="49">
        <f t="shared" si="20"/>
        <v>0</v>
      </c>
      <c r="AN67" s="50">
        <f t="shared" si="21"/>
        <v>0</v>
      </c>
      <c r="AO67" s="62"/>
      <c r="AP67" s="49">
        <f t="shared" si="22"/>
        <v>0</v>
      </c>
      <c r="AQ67" s="50">
        <f t="shared" si="23"/>
        <v>0</v>
      </c>
      <c r="AR67" s="62"/>
      <c r="AS67" s="49">
        <f t="shared" si="24"/>
        <v>0</v>
      </c>
      <c r="AT67" s="50">
        <f t="shared" si="25"/>
        <v>0</v>
      </c>
      <c r="AU67" s="62"/>
      <c r="AV67" s="49">
        <f t="shared" si="26"/>
        <v>0</v>
      </c>
      <c r="AW67" s="50">
        <f t="shared" si="27"/>
        <v>0</v>
      </c>
      <c r="AX67" s="62"/>
      <c r="AY67" s="49">
        <f t="shared" si="28"/>
        <v>0</v>
      </c>
      <c r="AZ67" s="50">
        <f t="shared" si="29"/>
        <v>0</v>
      </c>
      <c r="BA67" s="51">
        <f t="shared" si="30"/>
        <v>0</v>
      </c>
    </row>
    <row r="68" spans="1:53" hidden="1">
      <c r="A68" s="32"/>
      <c r="B68" s="61"/>
      <c r="C68" s="33"/>
      <c r="D68" s="34"/>
      <c r="E68" s="35"/>
      <c r="F68" s="36"/>
      <c r="G68" s="128"/>
      <c r="H68" s="72"/>
      <c r="I68" s="74">
        <f>IF(H68=Tablas!$B$5,Tablas!$C$5,VLOOKUP(H68,Tablas!$B$5:$D$40,2,FALSE))</f>
        <v>1</v>
      </c>
      <c r="J68" s="71">
        <f>IF(I68=0,"",VLOOKUP(I68,Tablas!$C$5:$D$40,2,FALSE))</f>
        <v>0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0.75</v>
      </c>
      <c r="R68" s="40">
        <f t="shared" si="7"/>
        <v>0</v>
      </c>
      <c r="S68" s="39">
        <v>0.75</v>
      </c>
      <c r="T68" s="41">
        <f t="shared" si="8"/>
        <v>0</v>
      </c>
      <c r="U68" s="42">
        <f t="shared" si="34"/>
        <v>0</v>
      </c>
      <c r="V68" s="43">
        <f t="shared" si="10"/>
        <v>0</v>
      </c>
      <c r="W68" s="44">
        <f t="shared" si="11"/>
        <v>0</v>
      </c>
      <c r="X68" s="45">
        <f t="shared" si="12"/>
        <v>0</v>
      </c>
      <c r="Y68" s="46" t="s">
        <v>0</v>
      </c>
      <c r="Z68" s="39">
        <v>1</v>
      </c>
      <c r="AA68" s="47">
        <f t="shared" si="13"/>
        <v>0</v>
      </c>
      <c r="AB68" s="39">
        <v>1</v>
      </c>
      <c r="AC68" s="47">
        <f t="shared" si="14"/>
        <v>0</v>
      </c>
      <c r="AD68" s="39">
        <v>1</v>
      </c>
      <c r="AE68" s="47">
        <f t="shared" si="15"/>
        <v>0</v>
      </c>
      <c r="AF68" s="62"/>
      <c r="AG68" s="49">
        <f t="shared" si="16"/>
        <v>0</v>
      </c>
      <c r="AH68" s="50">
        <f t="shared" si="17"/>
        <v>0</v>
      </c>
      <c r="AI68" s="62"/>
      <c r="AJ68" s="49">
        <f t="shared" si="18"/>
        <v>0</v>
      </c>
      <c r="AK68" s="50">
        <f t="shared" si="19"/>
        <v>0</v>
      </c>
      <c r="AL68" s="62"/>
      <c r="AM68" s="49">
        <f t="shared" si="20"/>
        <v>0</v>
      </c>
      <c r="AN68" s="50">
        <f t="shared" si="21"/>
        <v>0</v>
      </c>
      <c r="AO68" s="62"/>
      <c r="AP68" s="49">
        <f t="shared" si="22"/>
        <v>0</v>
      </c>
      <c r="AQ68" s="50">
        <f t="shared" si="23"/>
        <v>0</v>
      </c>
      <c r="AR68" s="62"/>
      <c r="AS68" s="49">
        <f t="shared" si="24"/>
        <v>0</v>
      </c>
      <c r="AT68" s="50">
        <f t="shared" si="25"/>
        <v>0</v>
      </c>
      <c r="AU68" s="62"/>
      <c r="AV68" s="49">
        <f t="shared" si="26"/>
        <v>0</v>
      </c>
      <c r="AW68" s="50">
        <f t="shared" si="27"/>
        <v>0</v>
      </c>
      <c r="AX68" s="62"/>
      <c r="AY68" s="49">
        <f t="shared" si="28"/>
        <v>0</v>
      </c>
      <c r="AZ68" s="50">
        <f t="shared" si="29"/>
        <v>0</v>
      </c>
      <c r="BA68" s="51">
        <f t="shared" si="30"/>
        <v>0</v>
      </c>
    </row>
    <row r="69" spans="1:53" hidden="1">
      <c r="A69" s="32"/>
      <c r="B69" s="61"/>
      <c r="C69" s="33"/>
      <c r="D69" s="34"/>
      <c r="E69" s="35"/>
      <c r="F69" s="36"/>
      <c r="G69" s="128"/>
      <c r="H69" s="72"/>
      <c r="I69" s="74">
        <f>IF(H69=Tablas!$B$5,Tablas!$C$5,VLOOKUP(H69,Tablas!$B$5:$D$40,2,FALSE))</f>
        <v>1</v>
      </c>
      <c r="J69" s="71">
        <f>IF(I69=0,"",VLOOKUP(I69,Tablas!$C$5:$D$40,2,FALSE))</f>
        <v>0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0.75</v>
      </c>
      <c r="R69" s="40">
        <f t="shared" si="7"/>
        <v>0</v>
      </c>
      <c r="S69" s="39">
        <v>0.75</v>
      </c>
      <c r="T69" s="41">
        <f t="shared" si="8"/>
        <v>0</v>
      </c>
      <c r="U69" s="42">
        <f t="shared" si="34"/>
        <v>0</v>
      </c>
      <c r="V69" s="43">
        <f t="shared" si="10"/>
        <v>0</v>
      </c>
      <c r="W69" s="44">
        <f t="shared" si="11"/>
        <v>0</v>
      </c>
      <c r="X69" s="45">
        <f t="shared" si="12"/>
        <v>0</v>
      </c>
      <c r="Y69" s="46" t="s">
        <v>0</v>
      </c>
      <c r="Z69" s="39">
        <v>1</v>
      </c>
      <c r="AA69" s="47">
        <f t="shared" si="13"/>
        <v>0</v>
      </c>
      <c r="AB69" s="39">
        <v>1</v>
      </c>
      <c r="AC69" s="47">
        <f t="shared" si="14"/>
        <v>0</v>
      </c>
      <c r="AD69" s="39">
        <v>1</v>
      </c>
      <c r="AE69" s="47">
        <f t="shared" si="15"/>
        <v>0</v>
      </c>
      <c r="AF69" s="62"/>
      <c r="AG69" s="49">
        <f t="shared" si="16"/>
        <v>0</v>
      </c>
      <c r="AH69" s="50">
        <f t="shared" si="17"/>
        <v>0</v>
      </c>
      <c r="AI69" s="62"/>
      <c r="AJ69" s="49">
        <f t="shared" si="18"/>
        <v>0</v>
      </c>
      <c r="AK69" s="50">
        <f t="shared" si="19"/>
        <v>0</v>
      </c>
      <c r="AL69" s="62"/>
      <c r="AM69" s="49">
        <f t="shared" si="20"/>
        <v>0</v>
      </c>
      <c r="AN69" s="50">
        <f t="shared" si="21"/>
        <v>0</v>
      </c>
      <c r="AO69" s="62"/>
      <c r="AP69" s="49">
        <f t="shared" si="22"/>
        <v>0</v>
      </c>
      <c r="AQ69" s="50">
        <f t="shared" si="23"/>
        <v>0</v>
      </c>
      <c r="AR69" s="62"/>
      <c r="AS69" s="49">
        <f t="shared" si="24"/>
        <v>0</v>
      </c>
      <c r="AT69" s="50">
        <f t="shared" si="25"/>
        <v>0</v>
      </c>
      <c r="AU69" s="62"/>
      <c r="AV69" s="49">
        <f t="shared" si="26"/>
        <v>0</v>
      </c>
      <c r="AW69" s="50">
        <f t="shared" si="27"/>
        <v>0</v>
      </c>
      <c r="AX69" s="62"/>
      <c r="AY69" s="49">
        <f t="shared" si="28"/>
        <v>0</v>
      </c>
      <c r="AZ69" s="50">
        <f t="shared" si="29"/>
        <v>0</v>
      </c>
      <c r="BA69" s="51">
        <f t="shared" si="30"/>
        <v>0</v>
      </c>
    </row>
    <row r="70" spans="1:53" hidden="1">
      <c r="A70" s="32"/>
      <c r="B70" s="61"/>
      <c r="C70" s="33"/>
      <c r="D70" s="34"/>
      <c r="E70" s="35"/>
      <c r="F70" s="36"/>
      <c r="G70" s="128"/>
      <c r="H70" s="72"/>
      <c r="I70" s="74">
        <f>IF(H70=Tablas!$B$5,Tablas!$C$5,VLOOKUP(H70,Tablas!$B$5:$D$40,2,FALSE))</f>
        <v>1</v>
      </c>
      <c r="J70" s="71">
        <f>IF(I70=0,"",VLOOKUP(I70,Tablas!$C$5:$D$40,2,FALSE))</f>
        <v>0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0.75</v>
      </c>
      <c r="R70" s="40">
        <f t="shared" si="7"/>
        <v>0</v>
      </c>
      <c r="S70" s="39">
        <v>0.75</v>
      </c>
      <c r="T70" s="41">
        <f t="shared" si="8"/>
        <v>0</v>
      </c>
      <c r="U70" s="42">
        <f t="shared" si="34"/>
        <v>0</v>
      </c>
      <c r="V70" s="43">
        <f t="shared" si="10"/>
        <v>0</v>
      </c>
      <c r="W70" s="44">
        <f t="shared" si="11"/>
        <v>0</v>
      </c>
      <c r="X70" s="45">
        <f t="shared" si="12"/>
        <v>0</v>
      </c>
      <c r="Y70" s="46" t="s">
        <v>0</v>
      </c>
      <c r="Z70" s="39">
        <v>1</v>
      </c>
      <c r="AA70" s="47">
        <f t="shared" si="13"/>
        <v>0</v>
      </c>
      <c r="AB70" s="39">
        <v>1</v>
      </c>
      <c r="AC70" s="47">
        <f t="shared" si="14"/>
        <v>0</v>
      </c>
      <c r="AD70" s="39">
        <v>1</v>
      </c>
      <c r="AE70" s="47">
        <f t="shared" si="15"/>
        <v>0</v>
      </c>
      <c r="AF70" s="62"/>
      <c r="AG70" s="49">
        <f t="shared" si="16"/>
        <v>0</v>
      </c>
      <c r="AH70" s="50">
        <f t="shared" si="17"/>
        <v>0</v>
      </c>
      <c r="AI70" s="62"/>
      <c r="AJ70" s="49">
        <f t="shared" si="18"/>
        <v>0</v>
      </c>
      <c r="AK70" s="50">
        <f t="shared" si="19"/>
        <v>0</v>
      </c>
      <c r="AL70" s="62"/>
      <c r="AM70" s="49">
        <f t="shared" si="20"/>
        <v>0</v>
      </c>
      <c r="AN70" s="50">
        <f t="shared" si="21"/>
        <v>0</v>
      </c>
      <c r="AO70" s="62"/>
      <c r="AP70" s="49">
        <f t="shared" si="22"/>
        <v>0</v>
      </c>
      <c r="AQ70" s="50">
        <f t="shared" si="23"/>
        <v>0</v>
      </c>
      <c r="AR70" s="62"/>
      <c r="AS70" s="49">
        <f t="shared" si="24"/>
        <v>0</v>
      </c>
      <c r="AT70" s="50">
        <f t="shared" si="25"/>
        <v>0</v>
      </c>
      <c r="AU70" s="62"/>
      <c r="AV70" s="49">
        <f t="shared" si="26"/>
        <v>0</v>
      </c>
      <c r="AW70" s="50">
        <f t="shared" si="27"/>
        <v>0</v>
      </c>
      <c r="AX70" s="62"/>
      <c r="AY70" s="49">
        <f t="shared" si="28"/>
        <v>0</v>
      </c>
      <c r="AZ70" s="50">
        <f t="shared" si="29"/>
        <v>0</v>
      </c>
      <c r="BA70" s="51">
        <f t="shared" si="30"/>
        <v>0</v>
      </c>
    </row>
    <row r="71" spans="1:53" hidden="1">
      <c r="A71" s="32"/>
      <c r="B71" s="61"/>
      <c r="C71" s="33"/>
      <c r="D71" s="34"/>
      <c r="E71" s="35"/>
      <c r="F71" s="36"/>
      <c r="G71" s="128"/>
      <c r="H71" s="72"/>
      <c r="I71" s="74">
        <f>IF(H71=Tablas!$B$5,Tablas!$C$5,VLOOKUP(H71,Tablas!$B$5:$D$40,2,FALSE))</f>
        <v>1</v>
      </c>
      <c r="J71" s="71">
        <f>IF(I71=0,"",VLOOKUP(I71,Tablas!$C$5:$D$40,2,FALSE))</f>
        <v>0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0.75</v>
      </c>
      <c r="R71" s="40">
        <f t="shared" si="7"/>
        <v>0</v>
      </c>
      <c r="S71" s="39">
        <v>0.75</v>
      </c>
      <c r="T71" s="41">
        <f t="shared" si="8"/>
        <v>0</v>
      </c>
      <c r="U71" s="42">
        <f t="shared" si="34"/>
        <v>0</v>
      </c>
      <c r="V71" s="43">
        <f t="shared" si="10"/>
        <v>0</v>
      </c>
      <c r="W71" s="44">
        <f t="shared" si="11"/>
        <v>0</v>
      </c>
      <c r="X71" s="45">
        <f t="shared" si="12"/>
        <v>0</v>
      </c>
      <c r="Y71" s="46" t="s">
        <v>0</v>
      </c>
      <c r="Z71" s="39">
        <v>1</v>
      </c>
      <c r="AA71" s="47">
        <f t="shared" si="13"/>
        <v>0</v>
      </c>
      <c r="AB71" s="39">
        <v>1</v>
      </c>
      <c r="AC71" s="47">
        <f t="shared" si="14"/>
        <v>0</v>
      </c>
      <c r="AD71" s="39">
        <v>1</v>
      </c>
      <c r="AE71" s="47">
        <f t="shared" si="15"/>
        <v>0</v>
      </c>
      <c r="AF71" s="62"/>
      <c r="AG71" s="49">
        <f t="shared" si="16"/>
        <v>0</v>
      </c>
      <c r="AH71" s="50">
        <f t="shared" si="17"/>
        <v>0</v>
      </c>
      <c r="AI71" s="62"/>
      <c r="AJ71" s="49">
        <f t="shared" si="18"/>
        <v>0</v>
      </c>
      <c r="AK71" s="50">
        <f t="shared" si="19"/>
        <v>0</v>
      </c>
      <c r="AL71" s="62"/>
      <c r="AM71" s="49">
        <f t="shared" si="20"/>
        <v>0</v>
      </c>
      <c r="AN71" s="50">
        <f t="shared" si="21"/>
        <v>0</v>
      </c>
      <c r="AO71" s="62"/>
      <c r="AP71" s="49">
        <f t="shared" si="22"/>
        <v>0</v>
      </c>
      <c r="AQ71" s="50">
        <f t="shared" si="23"/>
        <v>0</v>
      </c>
      <c r="AR71" s="62"/>
      <c r="AS71" s="49">
        <f t="shared" si="24"/>
        <v>0</v>
      </c>
      <c r="AT71" s="50">
        <f t="shared" si="25"/>
        <v>0</v>
      </c>
      <c r="AU71" s="62"/>
      <c r="AV71" s="49">
        <f t="shared" si="26"/>
        <v>0</v>
      </c>
      <c r="AW71" s="50">
        <f t="shared" si="27"/>
        <v>0</v>
      </c>
      <c r="AX71" s="62"/>
      <c r="AY71" s="49">
        <f t="shared" si="28"/>
        <v>0</v>
      </c>
      <c r="AZ71" s="50">
        <f t="shared" si="29"/>
        <v>0</v>
      </c>
      <c r="BA71" s="51">
        <f t="shared" si="30"/>
        <v>0</v>
      </c>
    </row>
    <row r="72" spans="1:53" hidden="1">
      <c r="A72" s="32"/>
      <c r="B72" s="61"/>
      <c r="C72" s="33"/>
      <c r="D72" s="34"/>
      <c r="E72" s="35"/>
      <c r="F72" s="36"/>
      <c r="G72" s="128"/>
      <c r="H72" s="72"/>
      <c r="I72" s="74">
        <f>IF(H72=Tablas!$B$5,Tablas!$C$5,VLOOKUP(H72,Tablas!$B$5:$D$40,2,FALSE))</f>
        <v>1</v>
      </c>
      <c r="J72" s="71">
        <f>IF(I72=0,"",VLOOKUP(I72,Tablas!$C$5:$D$40,2,FALSE))</f>
        <v>0</v>
      </c>
      <c r="K72" s="37" t="str">
        <f t="shared" si="1"/>
        <v>0</v>
      </c>
      <c r="L72" s="38">
        <f t="shared" si="2"/>
        <v>0</v>
      </c>
      <c r="M72" s="38">
        <f t="shared" si="3"/>
        <v>0</v>
      </c>
      <c r="N72" s="38">
        <f t="shared" si="4"/>
        <v>0</v>
      </c>
      <c r="O72" s="38">
        <f t="shared" si="5"/>
        <v>0</v>
      </c>
      <c r="P72" s="38">
        <f t="shared" si="6"/>
        <v>0</v>
      </c>
      <c r="Q72" s="39">
        <v>0.75</v>
      </c>
      <c r="R72" s="40">
        <f t="shared" si="7"/>
        <v>0</v>
      </c>
      <c r="S72" s="39">
        <v>0.75</v>
      </c>
      <c r="T72" s="41">
        <f t="shared" si="8"/>
        <v>0</v>
      </c>
      <c r="U72" s="42">
        <f t="shared" si="34"/>
        <v>0</v>
      </c>
      <c r="V72" s="43">
        <f t="shared" si="10"/>
        <v>0</v>
      </c>
      <c r="W72" s="44">
        <f t="shared" si="11"/>
        <v>0</v>
      </c>
      <c r="X72" s="45">
        <f t="shared" si="12"/>
        <v>0</v>
      </c>
      <c r="Y72" s="46" t="s">
        <v>0</v>
      </c>
      <c r="Z72" s="39">
        <v>1</v>
      </c>
      <c r="AA72" s="47">
        <f t="shared" si="13"/>
        <v>0</v>
      </c>
      <c r="AB72" s="39">
        <v>1</v>
      </c>
      <c r="AC72" s="47">
        <f t="shared" si="14"/>
        <v>0</v>
      </c>
      <c r="AD72" s="39">
        <v>1</v>
      </c>
      <c r="AE72" s="47">
        <f t="shared" si="15"/>
        <v>0</v>
      </c>
      <c r="AF72" s="62"/>
      <c r="AG72" s="49">
        <f t="shared" ref="AG72:AG82" si="35">IF(AH$4=0,0,(AF72/AH$4))</f>
        <v>0</v>
      </c>
      <c r="AH72" s="50">
        <f t="shared" ref="AH72:AH82" si="36">IF(AH$4=0,0,(AG72*AG$4/12))</f>
        <v>0</v>
      </c>
      <c r="AI72" s="62"/>
      <c r="AJ72" s="49">
        <f t="shared" si="18"/>
        <v>0</v>
      </c>
      <c r="AK72" s="50">
        <f t="shared" si="19"/>
        <v>0</v>
      </c>
      <c r="AL72" s="62"/>
      <c r="AM72" s="49">
        <f t="shared" si="20"/>
        <v>0</v>
      </c>
      <c r="AN72" s="50">
        <f t="shared" si="21"/>
        <v>0</v>
      </c>
      <c r="AO72" s="62"/>
      <c r="AP72" s="49">
        <f t="shared" si="22"/>
        <v>0</v>
      </c>
      <c r="AQ72" s="50">
        <f t="shared" si="23"/>
        <v>0</v>
      </c>
      <c r="AR72" s="62"/>
      <c r="AS72" s="49">
        <f t="shared" si="24"/>
        <v>0</v>
      </c>
      <c r="AT72" s="50">
        <f t="shared" si="25"/>
        <v>0</v>
      </c>
      <c r="AU72" s="62"/>
      <c r="AV72" s="49">
        <f t="shared" si="26"/>
        <v>0</v>
      </c>
      <c r="AW72" s="50">
        <f t="shared" si="27"/>
        <v>0</v>
      </c>
      <c r="AX72" s="62"/>
      <c r="AY72" s="49">
        <f t="shared" si="28"/>
        <v>0</v>
      </c>
      <c r="AZ72" s="50">
        <f t="shared" si="29"/>
        <v>0</v>
      </c>
      <c r="BA72" s="51">
        <f t="shared" si="30"/>
        <v>0</v>
      </c>
    </row>
    <row r="73" spans="1:53" hidden="1">
      <c r="A73" s="32"/>
      <c r="B73" s="61"/>
      <c r="C73" s="33"/>
      <c r="D73" s="34"/>
      <c r="E73" s="35"/>
      <c r="F73" s="36"/>
      <c r="G73" s="128"/>
      <c r="H73" s="72"/>
      <c r="I73" s="74">
        <f>IF(H73=Tablas!$B$5,Tablas!$C$5,VLOOKUP(H73,Tablas!$B$5:$D$40,2,FALSE))</f>
        <v>1</v>
      </c>
      <c r="J73" s="71">
        <f>IF(I73=0,"",VLOOKUP(I73,Tablas!$C$5:$D$40,2,FALSE))</f>
        <v>0</v>
      </c>
      <c r="K73" s="37" t="str">
        <f t="shared" si="1"/>
        <v>0</v>
      </c>
      <c r="L73" s="38">
        <f t="shared" si="2"/>
        <v>0</v>
      </c>
      <c r="M73" s="38">
        <f t="shared" si="3"/>
        <v>0</v>
      </c>
      <c r="N73" s="38">
        <f t="shared" si="4"/>
        <v>0</v>
      </c>
      <c r="O73" s="38">
        <f t="shared" si="5"/>
        <v>0</v>
      </c>
      <c r="P73" s="38">
        <f t="shared" si="6"/>
        <v>0</v>
      </c>
      <c r="Q73" s="39">
        <v>0.75</v>
      </c>
      <c r="R73" s="40">
        <f t="shared" si="7"/>
        <v>0</v>
      </c>
      <c r="S73" s="39">
        <v>0.75</v>
      </c>
      <c r="T73" s="41">
        <f t="shared" si="8"/>
        <v>0</v>
      </c>
      <c r="U73" s="42">
        <f t="shared" si="34"/>
        <v>0</v>
      </c>
      <c r="V73" s="43">
        <f t="shared" si="10"/>
        <v>0</v>
      </c>
      <c r="W73" s="44">
        <f t="shared" si="11"/>
        <v>0</v>
      </c>
      <c r="X73" s="45">
        <f t="shared" si="12"/>
        <v>0</v>
      </c>
      <c r="Y73" s="46" t="s">
        <v>0</v>
      </c>
      <c r="Z73" s="39">
        <v>1</v>
      </c>
      <c r="AA73" s="47">
        <f t="shared" si="13"/>
        <v>0</v>
      </c>
      <c r="AB73" s="39">
        <v>1</v>
      </c>
      <c r="AC73" s="47">
        <f t="shared" si="14"/>
        <v>0</v>
      </c>
      <c r="AD73" s="39">
        <v>1</v>
      </c>
      <c r="AE73" s="47">
        <f t="shared" si="15"/>
        <v>0</v>
      </c>
      <c r="AF73" s="62"/>
      <c r="AG73" s="49">
        <f t="shared" si="35"/>
        <v>0</v>
      </c>
      <c r="AH73" s="50">
        <f t="shared" si="36"/>
        <v>0</v>
      </c>
      <c r="AI73" s="62"/>
      <c r="AJ73" s="49">
        <f t="shared" si="18"/>
        <v>0</v>
      </c>
      <c r="AK73" s="50">
        <f t="shared" si="19"/>
        <v>0</v>
      </c>
      <c r="AL73" s="62"/>
      <c r="AM73" s="49">
        <f t="shared" si="20"/>
        <v>0</v>
      </c>
      <c r="AN73" s="50">
        <f t="shared" si="21"/>
        <v>0</v>
      </c>
      <c r="AO73" s="62"/>
      <c r="AP73" s="49">
        <f t="shared" si="22"/>
        <v>0</v>
      </c>
      <c r="AQ73" s="50">
        <f t="shared" si="23"/>
        <v>0</v>
      </c>
      <c r="AR73" s="62"/>
      <c r="AS73" s="49">
        <f t="shared" si="24"/>
        <v>0</v>
      </c>
      <c r="AT73" s="50">
        <f t="shared" si="25"/>
        <v>0</v>
      </c>
      <c r="AU73" s="62"/>
      <c r="AV73" s="49">
        <f t="shared" si="26"/>
        <v>0</v>
      </c>
      <c r="AW73" s="50">
        <f t="shared" si="27"/>
        <v>0</v>
      </c>
      <c r="AX73" s="62"/>
      <c r="AY73" s="49">
        <f t="shared" si="28"/>
        <v>0</v>
      </c>
      <c r="AZ73" s="50">
        <f t="shared" si="29"/>
        <v>0</v>
      </c>
      <c r="BA73" s="51">
        <f t="shared" si="30"/>
        <v>0</v>
      </c>
    </row>
    <row r="74" spans="1:53" hidden="1">
      <c r="A74" s="32"/>
      <c r="B74" s="61"/>
      <c r="C74" s="33"/>
      <c r="D74" s="34"/>
      <c r="E74" s="35"/>
      <c r="F74" s="36"/>
      <c r="G74" s="128"/>
      <c r="H74" s="72"/>
      <c r="I74" s="74">
        <f>IF(H74=Tablas!$B$5,Tablas!$C$5,VLOOKUP(H74,Tablas!$B$5:$D$40,2,FALSE))</f>
        <v>1</v>
      </c>
      <c r="J74" s="71">
        <f>IF(I74=0,"",VLOOKUP(I74,Tablas!$C$5:$D$40,2,FALSE))</f>
        <v>0</v>
      </c>
      <c r="K74" s="37" t="str">
        <f t="shared" si="1"/>
        <v>0</v>
      </c>
      <c r="L74" s="38">
        <f t="shared" si="2"/>
        <v>0</v>
      </c>
      <c r="M74" s="38">
        <f t="shared" si="3"/>
        <v>0</v>
      </c>
      <c r="N74" s="38">
        <f t="shared" si="4"/>
        <v>0</v>
      </c>
      <c r="O74" s="38">
        <f t="shared" si="5"/>
        <v>0</v>
      </c>
      <c r="P74" s="38">
        <f t="shared" si="6"/>
        <v>0</v>
      </c>
      <c r="Q74" s="39">
        <v>0.75</v>
      </c>
      <c r="R74" s="40">
        <f t="shared" si="7"/>
        <v>0</v>
      </c>
      <c r="S74" s="39">
        <v>0.75</v>
      </c>
      <c r="T74" s="41">
        <f t="shared" si="8"/>
        <v>0</v>
      </c>
      <c r="U74" s="42">
        <f t="shared" si="34"/>
        <v>0</v>
      </c>
      <c r="V74" s="43">
        <f t="shared" si="10"/>
        <v>0</v>
      </c>
      <c r="W74" s="44">
        <f t="shared" si="11"/>
        <v>0</v>
      </c>
      <c r="X74" s="45">
        <f t="shared" si="12"/>
        <v>0</v>
      </c>
      <c r="Y74" s="46" t="s">
        <v>0</v>
      </c>
      <c r="Z74" s="39">
        <v>1</v>
      </c>
      <c r="AA74" s="47">
        <f t="shared" si="13"/>
        <v>0</v>
      </c>
      <c r="AB74" s="39">
        <v>1</v>
      </c>
      <c r="AC74" s="47">
        <f t="shared" si="14"/>
        <v>0</v>
      </c>
      <c r="AD74" s="39">
        <v>1</v>
      </c>
      <c r="AE74" s="47">
        <f t="shared" si="15"/>
        <v>0</v>
      </c>
      <c r="AF74" s="62"/>
      <c r="AG74" s="49">
        <f t="shared" si="35"/>
        <v>0</v>
      </c>
      <c r="AH74" s="50">
        <f t="shared" si="36"/>
        <v>0</v>
      </c>
      <c r="AI74" s="62"/>
      <c r="AJ74" s="49">
        <f t="shared" si="18"/>
        <v>0</v>
      </c>
      <c r="AK74" s="50">
        <f t="shared" si="19"/>
        <v>0</v>
      </c>
      <c r="AL74" s="62"/>
      <c r="AM74" s="49">
        <f t="shared" si="20"/>
        <v>0</v>
      </c>
      <c r="AN74" s="50">
        <f t="shared" si="21"/>
        <v>0</v>
      </c>
      <c r="AO74" s="62"/>
      <c r="AP74" s="49">
        <f t="shared" si="22"/>
        <v>0</v>
      </c>
      <c r="AQ74" s="50">
        <f t="shared" si="23"/>
        <v>0</v>
      </c>
      <c r="AR74" s="62"/>
      <c r="AS74" s="49">
        <f t="shared" si="24"/>
        <v>0</v>
      </c>
      <c r="AT74" s="50">
        <f t="shared" si="25"/>
        <v>0</v>
      </c>
      <c r="AU74" s="62"/>
      <c r="AV74" s="49">
        <f t="shared" si="26"/>
        <v>0</v>
      </c>
      <c r="AW74" s="50">
        <f t="shared" si="27"/>
        <v>0</v>
      </c>
      <c r="AX74" s="62"/>
      <c r="AY74" s="49">
        <f t="shared" si="28"/>
        <v>0</v>
      </c>
      <c r="AZ74" s="50">
        <f t="shared" si="29"/>
        <v>0</v>
      </c>
      <c r="BA74" s="51">
        <f t="shared" si="30"/>
        <v>0</v>
      </c>
    </row>
    <row r="75" spans="1:53" hidden="1">
      <c r="A75" s="32"/>
      <c r="B75" s="61"/>
      <c r="C75" s="33"/>
      <c r="D75" s="34"/>
      <c r="E75" s="35"/>
      <c r="F75" s="36"/>
      <c r="G75" s="128"/>
      <c r="H75" s="72"/>
      <c r="I75" s="74">
        <f>IF(H75=Tablas!$B$5,Tablas!$C$5,VLOOKUP(H75,Tablas!$B$5:$D$40,2,FALSE))</f>
        <v>1</v>
      </c>
      <c r="J75" s="71">
        <f>IF(I75=0,"",VLOOKUP(I75,Tablas!$C$5:$D$40,2,FALSE))</f>
        <v>0</v>
      </c>
      <c r="K75" s="37" t="str">
        <f t="shared" si="1"/>
        <v>0</v>
      </c>
      <c r="L75" s="38">
        <f t="shared" si="2"/>
        <v>0</v>
      </c>
      <c r="M75" s="38">
        <f t="shared" si="3"/>
        <v>0</v>
      </c>
      <c r="N75" s="38">
        <f t="shared" si="4"/>
        <v>0</v>
      </c>
      <c r="O75" s="38">
        <f t="shared" si="5"/>
        <v>0</v>
      </c>
      <c r="P75" s="38">
        <f t="shared" si="6"/>
        <v>0</v>
      </c>
      <c r="Q75" s="39">
        <v>0.75</v>
      </c>
      <c r="R75" s="40">
        <f t="shared" si="7"/>
        <v>0</v>
      </c>
      <c r="S75" s="39">
        <v>0.75</v>
      </c>
      <c r="T75" s="41">
        <f t="shared" si="8"/>
        <v>0</v>
      </c>
      <c r="U75" s="42">
        <f t="shared" si="34"/>
        <v>0</v>
      </c>
      <c r="V75" s="43">
        <f t="shared" si="10"/>
        <v>0</v>
      </c>
      <c r="W75" s="44">
        <f t="shared" si="11"/>
        <v>0</v>
      </c>
      <c r="X75" s="45">
        <f t="shared" si="12"/>
        <v>0</v>
      </c>
      <c r="Y75" s="46" t="s">
        <v>0</v>
      </c>
      <c r="Z75" s="39">
        <v>1</v>
      </c>
      <c r="AA75" s="47">
        <f t="shared" si="13"/>
        <v>0</v>
      </c>
      <c r="AB75" s="39">
        <v>1</v>
      </c>
      <c r="AC75" s="47">
        <f t="shared" si="14"/>
        <v>0</v>
      </c>
      <c r="AD75" s="39">
        <v>1</v>
      </c>
      <c r="AE75" s="47">
        <f t="shared" si="15"/>
        <v>0</v>
      </c>
      <c r="AF75" s="62"/>
      <c r="AG75" s="49">
        <f t="shared" si="35"/>
        <v>0</v>
      </c>
      <c r="AH75" s="50">
        <f t="shared" si="36"/>
        <v>0</v>
      </c>
      <c r="AI75" s="62"/>
      <c r="AJ75" s="49">
        <f t="shared" si="18"/>
        <v>0</v>
      </c>
      <c r="AK75" s="50">
        <f t="shared" si="19"/>
        <v>0</v>
      </c>
      <c r="AL75" s="62"/>
      <c r="AM75" s="49">
        <f t="shared" si="20"/>
        <v>0</v>
      </c>
      <c r="AN75" s="50">
        <f t="shared" si="21"/>
        <v>0</v>
      </c>
      <c r="AO75" s="62"/>
      <c r="AP75" s="49">
        <f t="shared" si="22"/>
        <v>0</v>
      </c>
      <c r="AQ75" s="50">
        <f t="shared" si="23"/>
        <v>0</v>
      </c>
      <c r="AR75" s="62"/>
      <c r="AS75" s="49">
        <f t="shared" si="24"/>
        <v>0</v>
      </c>
      <c r="AT75" s="50">
        <f t="shared" si="25"/>
        <v>0</v>
      </c>
      <c r="AU75" s="62"/>
      <c r="AV75" s="49">
        <f t="shared" si="26"/>
        <v>0</v>
      </c>
      <c r="AW75" s="50">
        <f t="shared" si="27"/>
        <v>0</v>
      </c>
      <c r="AX75" s="62"/>
      <c r="AY75" s="49">
        <f t="shared" si="28"/>
        <v>0</v>
      </c>
      <c r="AZ75" s="50">
        <f t="shared" si="29"/>
        <v>0</v>
      </c>
      <c r="BA75" s="51">
        <f t="shared" si="30"/>
        <v>0</v>
      </c>
    </row>
    <row r="76" spans="1:53" hidden="1">
      <c r="A76" s="32"/>
      <c r="B76" s="61"/>
      <c r="C76" s="33"/>
      <c r="D76" s="34"/>
      <c r="E76" s="35"/>
      <c r="F76" s="36"/>
      <c r="G76" s="128"/>
      <c r="H76" s="72"/>
      <c r="I76" s="74">
        <f>IF(H76=Tablas!$B$5,Tablas!$C$5,VLOOKUP(H76,Tablas!$B$5:$D$40,2,FALSE))</f>
        <v>1</v>
      </c>
      <c r="J76" s="71">
        <f>IF(I76=0,"",VLOOKUP(I76,Tablas!$C$5:$D$40,2,FALSE))</f>
        <v>0</v>
      </c>
      <c r="K76" s="37" t="str">
        <f t="shared" si="1"/>
        <v>0</v>
      </c>
      <c r="L76" s="38">
        <f t="shared" si="2"/>
        <v>0</v>
      </c>
      <c r="M76" s="38">
        <f t="shared" si="3"/>
        <v>0</v>
      </c>
      <c r="N76" s="38">
        <f t="shared" si="4"/>
        <v>0</v>
      </c>
      <c r="O76" s="38">
        <f t="shared" si="5"/>
        <v>0</v>
      </c>
      <c r="P76" s="38">
        <f t="shared" si="6"/>
        <v>0</v>
      </c>
      <c r="Q76" s="39">
        <v>0.75</v>
      </c>
      <c r="R76" s="40">
        <f t="shared" si="7"/>
        <v>0</v>
      </c>
      <c r="S76" s="39">
        <v>0.75</v>
      </c>
      <c r="T76" s="41">
        <f t="shared" si="8"/>
        <v>0</v>
      </c>
      <c r="U76" s="42">
        <f t="shared" si="9"/>
        <v>0</v>
      </c>
      <c r="V76" s="43">
        <f t="shared" si="10"/>
        <v>0</v>
      </c>
      <c r="W76" s="44">
        <f t="shared" si="11"/>
        <v>0</v>
      </c>
      <c r="X76" s="45">
        <f t="shared" si="12"/>
        <v>0</v>
      </c>
      <c r="Y76" s="46" t="s">
        <v>0</v>
      </c>
      <c r="Z76" s="39">
        <v>1</v>
      </c>
      <c r="AA76" s="47">
        <f t="shared" si="13"/>
        <v>0</v>
      </c>
      <c r="AB76" s="39">
        <v>1</v>
      </c>
      <c r="AC76" s="47">
        <f t="shared" si="14"/>
        <v>0</v>
      </c>
      <c r="AD76" s="39">
        <v>1</v>
      </c>
      <c r="AE76" s="47">
        <f t="shared" si="15"/>
        <v>0</v>
      </c>
      <c r="AF76" s="62"/>
      <c r="AG76" s="49">
        <f t="shared" si="35"/>
        <v>0</v>
      </c>
      <c r="AH76" s="50">
        <f t="shared" si="36"/>
        <v>0</v>
      </c>
      <c r="AI76" s="62"/>
      <c r="AJ76" s="49">
        <f t="shared" si="18"/>
        <v>0</v>
      </c>
      <c r="AK76" s="50">
        <f t="shared" si="19"/>
        <v>0</v>
      </c>
      <c r="AL76" s="62"/>
      <c r="AM76" s="49">
        <f t="shared" si="20"/>
        <v>0</v>
      </c>
      <c r="AN76" s="50">
        <f t="shared" si="21"/>
        <v>0</v>
      </c>
      <c r="AO76" s="62"/>
      <c r="AP76" s="49">
        <f t="shared" si="22"/>
        <v>0</v>
      </c>
      <c r="AQ76" s="50">
        <f t="shared" si="23"/>
        <v>0</v>
      </c>
      <c r="AR76" s="62"/>
      <c r="AS76" s="49">
        <f t="shared" si="24"/>
        <v>0</v>
      </c>
      <c r="AT76" s="50">
        <f t="shared" si="25"/>
        <v>0</v>
      </c>
      <c r="AU76" s="62"/>
      <c r="AV76" s="49">
        <f t="shared" si="26"/>
        <v>0</v>
      </c>
      <c r="AW76" s="50">
        <f t="shared" si="27"/>
        <v>0</v>
      </c>
      <c r="AX76" s="62"/>
      <c r="AY76" s="49">
        <f t="shared" si="28"/>
        <v>0</v>
      </c>
      <c r="AZ76" s="50">
        <f t="shared" si="29"/>
        <v>0</v>
      </c>
      <c r="BA76" s="51">
        <f t="shared" si="30"/>
        <v>0</v>
      </c>
    </row>
    <row r="77" spans="1:53" hidden="1">
      <c r="A77" s="32"/>
      <c r="B77" s="61"/>
      <c r="C77" s="33"/>
      <c r="D77" s="34"/>
      <c r="E77" s="35"/>
      <c r="F77" s="36"/>
      <c r="G77" s="128"/>
      <c r="H77" s="72"/>
      <c r="I77" s="74">
        <f>IF(H77=Tablas!$B$5,Tablas!$C$5,VLOOKUP(H77,Tablas!$B$5:$D$40,2,FALSE))</f>
        <v>1</v>
      </c>
      <c r="J77" s="71">
        <f>IF(I77=0,"",VLOOKUP(I77,Tablas!$C$5:$D$40,2,FALSE))</f>
        <v>0</v>
      </c>
      <c r="K77" s="37" t="str">
        <f t="shared" si="1"/>
        <v>0</v>
      </c>
      <c r="L77" s="38">
        <f t="shared" si="2"/>
        <v>0</v>
      </c>
      <c r="M77" s="38">
        <f t="shared" si="3"/>
        <v>0</v>
      </c>
      <c r="N77" s="38">
        <f t="shared" si="4"/>
        <v>0</v>
      </c>
      <c r="O77" s="38">
        <f t="shared" si="5"/>
        <v>0</v>
      </c>
      <c r="P77" s="38">
        <f t="shared" si="6"/>
        <v>0</v>
      </c>
      <c r="Q77" s="39">
        <v>0.75</v>
      </c>
      <c r="R77" s="40">
        <f t="shared" si="7"/>
        <v>0</v>
      </c>
      <c r="S77" s="39">
        <v>0.75</v>
      </c>
      <c r="T77" s="41">
        <f t="shared" si="8"/>
        <v>0</v>
      </c>
      <c r="U77" s="42">
        <f t="shared" si="9"/>
        <v>0</v>
      </c>
      <c r="V77" s="43">
        <f t="shared" si="10"/>
        <v>0</v>
      </c>
      <c r="W77" s="44">
        <f t="shared" si="11"/>
        <v>0</v>
      </c>
      <c r="X77" s="45">
        <f t="shared" si="12"/>
        <v>0</v>
      </c>
      <c r="Y77" s="46" t="s">
        <v>0</v>
      </c>
      <c r="Z77" s="39">
        <v>1</v>
      </c>
      <c r="AA77" s="47">
        <f t="shared" si="13"/>
        <v>0</v>
      </c>
      <c r="AB77" s="39">
        <v>1</v>
      </c>
      <c r="AC77" s="47">
        <f t="shared" si="14"/>
        <v>0</v>
      </c>
      <c r="AD77" s="39">
        <v>1</v>
      </c>
      <c r="AE77" s="47">
        <f t="shared" si="15"/>
        <v>0</v>
      </c>
      <c r="AF77" s="62"/>
      <c r="AG77" s="49">
        <f t="shared" si="35"/>
        <v>0</v>
      </c>
      <c r="AH77" s="50">
        <f t="shared" si="36"/>
        <v>0</v>
      </c>
      <c r="AI77" s="62"/>
      <c r="AJ77" s="49">
        <f t="shared" si="18"/>
        <v>0</v>
      </c>
      <c r="AK77" s="50">
        <f t="shared" si="19"/>
        <v>0</v>
      </c>
      <c r="AL77" s="62"/>
      <c r="AM77" s="49">
        <f t="shared" si="20"/>
        <v>0</v>
      </c>
      <c r="AN77" s="50">
        <f t="shared" si="21"/>
        <v>0</v>
      </c>
      <c r="AO77" s="62"/>
      <c r="AP77" s="49">
        <f t="shared" si="22"/>
        <v>0</v>
      </c>
      <c r="AQ77" s="50">
        <f t="shared" si="23"/>
        <v>0</v>
      </c>
      <c r="AR77" s="62"/>
      <c r="AS77" s="49">
        <f t="shared" si="24"/>
        <v>0</v>
      </c>
      <c r="AT77" s="50">
        <f t="shared" si="25"/>
        <v>0</v>
      </c>
      <c r="AU77" s="62"/>
      <c r="AV77" s="49">
        <f t="shared" si="26"/>
        <v>0</v>
      </c>
      <c r="AW77" s="50">
        <f t="shared" si="27"/>
        <v>0</v>
      </c>
      <c r="AX77" s="62"/>
      <c r="AY77" s="49">
        <f t="shared" si="28"/>
        <v>0</v>
      </c>
      <c r="AZ77" s="50">
        <f t="shared" si="29"/>
        <v>0</v>
      </c>
      <c r="BA77" s="51">
        <f t="shared" si="30"/>
        <v>0</v>
      </c>
    </row>
    <row r="78" spans="1:53" hidden="1">
      <c r="A78" s="32"/>
      <c r="B78" s="61"/>
      <c r="C78" s="33"/>
      <c r="D78" s="34"/>
      <c r="E78" s="35"/>
      <c r="F78" s="36"/>
      <c r="G78" s="128"/>
      <c r="H78" s="72"/>
      <c r="I78" s="74">
        <f>IF(H78=Tablas!$B$5,Tablas!$C$5,VLOOKUP(H78,Tablas!$B$5:$D$40,2,FALSE))</f>
        <v>1</v>
      </c>
      <c r="J78" s="71">
        <f>IF(I78=0,"",VLOOKUP(I78,Tablas!$C$5:$D$40,2,FALSE))</f>
        <v>0</v>
      </c>
      <c r="K78" s="37" t="str">
        <f t="shared" si="1"/>
        <v>0</v>
      </c>
      <c r="L78" s="38">
        <f t="shared" si="2"/>
        <v>0</v>
      </c>
      <c r="M78" s="38">
        <f t="shared" si="3"/>
        <v>0</v>
      </c>
      <c r="N78" s="38">
        <f t="shared" si="4"/>
        <v>0</v>
      </c>
      <c r="O78" s="38">
        <f t="shared" si="5"/>
        <v>0</v>
      </c>
      <c r="P78" s="38">
        <f t="shared" si="6"/>
        <v>0</v>
      </c>
      <c r="Q78" s="39">
        <v>1</v>
      </c>
      <c r="R78" s="40">
        <f t="shared" si="7"/>
        <v>0</v>
      </c>
      <c r="S78" s="39">
        <v>1</v>
      </c>
      <c r="T78" s="41">
        <f t="shared" si="8"/>
        <v>0</v>
      </c>
      <c r="U78" s="42">
        <f t="shared" si="9"/>
        <v>0</v>
      </c>
      <c r="V78" s="43">
        <f t="shared" si="10"/>
        <v>0</v>
      </c>
      <c r="W78" s="44">
        <f t="shared" si="11"/>
        <v>0</v>
      </c>
      <c r="X78" s="45">
        <f t="shared" si="12"/>
        <v>0</v>
      </c>
      <c r="Y78" s="46" t="s">
        <v>0</v>
      </c>
      <c r="Z78" s="39">
        <v>1</v>
      </c>
      <c r="AA78" s="47">
        <f t="shared" si="13"/>
        <v>0</v>
      </c>
      <c r="AB78" s="39">
        <v>1</v>
      </c>
      <c r="AC78" s="47">
        <f t="shared" si="14"/>
        <v>0</v>
      </c>
      <c r="AD78" s="39">
        <v>1</v>
      </c>
      <c r="AE78" s="47">
        <f t="shared" si="15"/>
        <v>0</v>
      </c>
      <c r="AF78" s="62"/>
      <c r="AG78" s="49">
        <f t="shared" si="35"/>
        <v>0</v>
      </c>
      <c r="AH78" s="50">
        <f t="shared" si="36"/>
        <v>0</v>
      </c>
      <c r="AI78" s="62"/>
      <c r="AJ78" s="49">
        <f t="shared" si="18"/>
        <v>0</v>
      </c>
      <c r="AK78" s="50">
        <f t="shared" si="19"/>
        <v>0</v>
      </c>
      <c r="AL78" s="48"/>
      <c r="AM78" s="49">
        <f t="shared" si="20"/>
        <v>0</v>
      </c>
      <c r="AN78" s="50">
        <f t="shared" si="21"/>
        <v>0</v>
      </c>
      <c r="AO78" s="62"/>
      <c r="AP78" s="49">
        <f t="shared" si="22"/>
        <v>0</v>
      </c>
      <c r="AQ78" s="50">
        <f t="shared" si="23"/>
        <v>0</v>
      </c>
      <c r="AR78" s="62"/>
      <c r="AS78" s="49">
        <f t="shared" si="24"/>
        <v>0</v>
      </c>
      <c r="AT78" s="50">
        <f t="shared" si="25"/>
        <v>0</v>
      </c>
      <c r="AU78" s="48">
        <f t="shared" ref="AU78:AU82" si="37">+$F78*0.6</f>
        <v>0</v>
      </c>
      <c r="AV78" s="49">
        <f t="shared" si="26"/>
        <v>0</v>
      </c>
      <c r="AW78" s="50">
        <f t="shared" si="27"/>
        <v>0</v>
      </c>
      <c r="AX78" s="62"/>
      <c r="AY78" s="49">
        <f t="shared" si="28"/>
        <v>0</v>
      </c>
      <c r="AZ78" s="50">
        <f t="shared" si="29"/>
        <v>0</v>
      </c>
      <c r="BA78" s="51">
        <f t="shared" si="30"/>
        <v>0</v>
      </c>
    </row>
    <row r="79" spans="1:53" hidden="1">
      <c r="A79" s="32"/>
      <c r="B79" s="61"/>
      <c r="C79" s="33"/>
      <c r="D79" s="34"/>
      <c r="E79" s="35"/>
      <c r="F79" s="36"/>
      <c r="G79" s="128"/>
      <c r="H79" s="72"/>
      <c r="I79" s="74">
        <f>IF(H79=Tablas!$B$5,Tablas!$C$5,VLOOKUP(H79,Tablas!$B$5:$D$40,2,FALSE))</f>
        <v>1</v>
      </c>
      <c r="J79" s="71">
        <f>IF(I79=0,"",VLOOKUP(I79,Tablas!$C$5:$D$40,2,FALSE))</f>
        <v>0</v>
      </c>
      <c r="K79" s="37" t="str">
        <f t="shared" si="1"/>
        <v>0</v>
      </c>
      <c r="L79" s="38">
        <f t="shared" si="2"/>
        <v>0</v>
      </c>
      <c r="M79" s="38">
        <f t="shared" si="3"/>
        <v>0</v>
      </c>
      <c r="N79" s="38">
        <f t="shared" si="4"/>
        <v>0</v>
      </c>
      <c r="O79" s="38">
        <f t="shared" si="5"/>
        <v>0</v>
      </c>
      <c r="P79" s="38">
        <f t="shared" si="6"/>
        <v>0</v>
      </c>
      <c r="Q79" s="39">
        <v>1</v>
      </c>
      <c r="R79" s="40">
        <f t="shared" si="7"/>
        <v>0</v>
      </c>
      <c r="S79" s="39">
        <v>1</v>
      </c>
      <c r="T79" s="41">
        <f t="shared" si="8"/>
        <v>0</v>
      </c>
      <c r="U79" s="42">
        <f t="shared" si="9"/>
        <v>0</v>
      </c>
      <c r="V79" s="43">
        <f t="shared" si="10"/>
        <v>0</v>
      </c>
      <c r="W79" s="44">
        <f t="shared" si="11"/>
        <v>0</v>
      </c>
      <c r="X79" s="45">
        <f t="shared" si="12"/>
        <v>0</v>
      </c>
      <c r="Y79" s="46" t="s">
        <v>0</v>
      </c>
      <c r="Z79" s="39">
        <v>1</v>
      </c>
      <c r="AA79" s="47">
        <f t="shared" si="13"/>
        <v>0</v>
      </c>
      <c r="AB79" s="39">
        <v>1</v>
      </c>
      <c r="AC79" s="47">
        <f t="shared" si="14"/>
        <v>0</v>
      </c>
      <c r="AD79" s="39">
        <v>1</v>
      </c>
      <c r="AE79" s="47">
        <f t="shared" si="15"/>
        <v>0</v>
      </c>
      <c r="AF79" s="62"/>
      <c r="AG79" s="49">
        <f t="shared" si="35"/>
        <v>0</v>
      </c>
      <c r="AH79" s="50">
        <f t="shared" si="36"/>
        <v>0</v>
      </c>
      <c r="AI79" s="62"/>
      <c r="AJ79" s="49">
        <f t="shared" si="18"/>
        <v>0</v>
      </c>
      <c r="AK79" s="50">
        <f t="shared" si="19"/>
        <v>0</v>
      </c>
      <c r="AL79" s="48"/>
      <c r="AM79" s="49">
        <f t="shared" si="20"/>
        <v>0</v>
      </c>
      <c r="AN79" s="50">
        <f t="shared" si="21"/>
        <v>0</v>
      </c>
      <c r="AO79" s="62"/>
      <c r="AP79" s="49">
        <f t="shared" si="22"/>
        <v>0</v>
      </c>
      <c r="AQ79" s="50">
        <f t="shared" si="23"/>
        <v>0</v>
      </c>
      <c r="AR79" s="62"/>
      <c r="AS79" s="49">
        <f t="shared" si="24"/>
        <v>0</v>
      </c>
      <c r="AT79" s="50">
        <f t="shared" si="25"/>
        <v>0</v>
      </c>
      <c r="AU79" s="48">
        <f t="shared" si="37"/>
        <v>0</v>
      </c>
      <c r="AV79" s="49">
        <f t="shared" si="26"/>
        <v>0</v>
      </c>
      <c r="AW79" s="50">
        <f t="shared" si="27"/>
        <v>0</v>
      </c>
      <c r="AX79" s="62"/>
      <c r="AY79" s="49">
        <f t="shared" si="28"/>
        <v>0</v>
      </c>
      <c r="AZ79" s="50">
        <f t="shared" si="29"/>
        <v>0</v>
      </c>
      <c r="BA79" s="51">
        <f t="shared" si="30"/>
        <v>0</v>
      </c>
    </row>
    <row r="80" spans="1:53" hidden="1">
      <c r="A80" s="32"/>
      <c r="B80" s="61"/>
      <c r="C80" s="33"/>
      <c r="D80" s="34"/>
      <c r="E80" s="35"/>
      <c r="F80" s="36"/>
      <c r="G80" s="128"/>
      <c r="H80" s="72"/>
      <c r="I80" s="74">
        <f>IF(H80=Tablas!$B$5,Tablas!$C$5,VLOOKUP(H80,Tablas!$B$5:$D$40,2,FALSE))</f>
        <v>1</v>
      </c>
      <c r="J80" s="71">
        <f>IF(I80=0,"",VLOOKUP(I80,Tablas!$C$5:$D$40,2,FALSE))</f>
        <v>0</v>
      </c>
      <c r="K80" s="37" t="str">
        <f t="shared" si="1"/>
        <v>0</v>
      </c>
      <c r="L80" s="38">
        <f t="shared" si="2"/>
        <v>0</v>
      </c>
      <c r="M80" s="38">
        <f t="shared" si="3"/>
        <v>0</v>
      </c>
      <c r="N80" s="38">
        <f t="shared" si="4"/>
        <v>0</v>
      </c>
      <c r="O80" s="38">
        <f t="shared" si="5"/>
        <v>0</v>
      </c>
      <c r="P80" s="38">
        <f t="shared" si="6"/>
        <v>0</v>
      </c>
      <c r="Q80" s="39">
        <v>1</v>
      </c>
      <c r="R80" s="40">
        <f t="shared" si="7"/>
        <v>0</v>
      </c>
      <c r="S80" s="39">
        <v>1</v>
      </c>
      <c r="T80" s="41">
        <f t="shared" si="8"/>
        <v>0</v>
      </c>
      <c r="U80" s="42">
        <f t="shared" si="9"/>
        <v>0</v>
      </c>
      <c r="V80" s="43">
        <f t="shared" si="10"/>
        <v>0</v>
      </c>
      <c r="W80" s="44">
        <f t="shared" si="11"/>
        <v>0</v>
      </c>
      <c r="X80" s="45">
        <f t="shared" si="12"/>
        <v>0</v>
      </c>
      <c r="Y80" s="46" t="s">
        <v>0</v>
      </c>
      <c r="Z80" s="39">
        <v>1</v>
      </c>
      <c r="AA80" s="47">
        <f t="shared" si="13"/>
        <v>0</v>
      </c>
      <c r="AB80" s="39">
        <v>1</v>
      </c>
      <c r="AC80" s="47">
        <f t="shared" si="14"/>
        <v>0</v>
      </c>
      <c r="AD80" s="39">
        <v>1</v>
      </c>
      <c r="AE80" s="47">
        <f t="shared" si="15"/>
        <v>0</v>
      </c>
      <c r="AF80" s="62"/>
      <c r="AG80" s="49">
        <f t="shared" si="35"/>
        <v>0</v>
      </c>
      <c r="AH80" s="50">
        <f t="shared" si="36"/>
        <v>0</v>
      </c>
      <c r="AI80" s="62"/>
      <c r="AJ80" s="49">
        <f t="shared" si="18"/>
        <v>0</v>
      </c>
      <c r="AK80" s="50">
        <f t="shared" si="19"/>
        <v>0</v>
      </c>
      <c r="AL80" s="48"/>
      <c r="AM80" s="49">
        <f t="shared" si="20"/>
        <v>0</v>
      </c>
      <c r="AN80" s="50">
        <f t="shared" si="21"/>
        <v>0</v>
      </c>
      <c r="AO80" s="62"/>
      <c r="AP80" s="49">
        <f t="shared" si="22"/>
        <v>0</v>
      </c>
      <c r="AQ80" s="50">
        <f t="shared" si="23"/>
        <v>0</v>
      </c>
      <c r="AR80" s="62"/>
      <c r="AS80" s="49">
        <f t="shared" si="24"/>
        <v>0</v>
      </c>
      <c r="AT80" s="50">
        <f t="shared" si="25"/>
        <v>0</v>
      </c>
      <c r="AU80" s="48">
        <f t="shared" si="37"/>
        <v>0</v>
      </c>
      <c r="AV80" s="49">
        <f t="shared" si="26"/>
        <v>0</v>
      </c>
      <c r="AW80" s="50">
        <f t="shared" si="27"/>
        <v>0</v>
      </c>
      <c r="AX80" s="62"/>
      <c r="AY80" s="49">
        <f t="shared" si="28"/>
        <v>0</v>
      </c>
      <c r="AZ80" s="50">
        <f t="shared" si="29"/>
        <v>0</v>
      </c>
      <c r="BA80" s="51">
        <f t="shared" si="30"/>
        <v>0</v>
      </c>
    </row>
    <row r="81" spans="1:53" hidden="1">
      <c r="A81" s="32"/>
      <c r="B81" s="61"/>
      <c r="C81" s="33"/>
      <c r="D81" s="34"/>
      <c r="E81" s="35"/>
      <c r="F81" s="36"/>
      <c r="G81" s="128"/>
      <c r="H81" s="72"/>
      <c r="I81" s="74">
        <f>IF(H81=Tablas!$B$5,Tablas!$C$5,VLOOKUP(H81,Tablas!$B$5:$D$40,2,FALSE))</f>
        <v>1</v>
      </c>
      <c r="J81" s="71">
        <f>IF(I81=0,"",VLOOKUP(I81,Tablas!$C$5:$D$40,2,FALSE))</f>
        <v>0</v>
      </c>
      <c r="K81" s="37" t="str">
        <f t="shared" si="1"/>
        <v>0</v>
      </c>
      <c r="L81" s="38">
        <f t="shared" si="2"/>
        <v>0</v>
      </c>
      <c r="M81" s="38">
        <f t="shared" si="3"/>
        <v>0</v>
      </c>
      <c r="N81" s="38">
        <f t="shared" si="4"/>
        <v>0</v>
      </c>
      <c r="O81" s="38">
        <f t="shared" si="5"/>
        <v>0</v>
      </c>
      <c r="P81" s="38">
        <f t="shared" si="6"/>
        <v>0</v>
      </c>
      <c r="Q81" s="39">
        <v>1</v>
      </c>
      <c r="R81" s="40">
        <f t="shared" si="7"/>
        <v>0</v>
      </c>
      <c r="S81" s="39">
        <v>1</v>
      </c>
      <c r="T81" s="41">
        <f t="shared" si="8"/>
        <v>0</v>
      </c>
      <c r="U81" s="42">
        <f t="shared" si="9"/>
        <v>0</v>
      </c>
      <c r="V81" s="43">
        <f t="shared" si="10"/>
        <v>0</v>
      </c>
      <c r="W81" s="44">
        <f t="shared" si="11"/>
        <v>0</v>
      </c>
      <c r="X81" s="45">
        <f t="shared" si="12"/>
        <v>0</v>
      </c>
      <c r="Y81" s="46" t="s">
        <v>0</v>
      </c>
      <c r="Z81" s="39">
        <v>1</v>
      </c>
      <c r="AA81" s="47">
        <f t="shared" si="13"/>
        <v>0</v>
      </c>
      <c r="AB81" s="39">
        <v>1</v>
      </c>
      <c r="AC81" s="47">
        <f t="shared" si="14"/>
        <v>0</v>
      </c>
      <c r="AD81" s="39">
        <v>1</v>
      </c>
      <c r="AE81" s="47">
        <f t="shared" si="15"/>
        <v>0</v>
      </c>
      <c r="AF81" s="62"/>
      <c r="AG81" s="49">
        <f t="shared" si="35"/>
        <v>0</v>
      </c>
      <c r="AH81" s="50">
        <f t="shared" si="36"/>
        <v>0</v>
      </c>
      <c r="AI81" s="62"/>
      <c r="AJ81" s="49">
        <f t="shared" si="18"/>
        <v>0</v>
      </c>
      <c r="AK81" s="50">
        <f t="shared" si="19"/>
        <v>0</v>
      </c>
      <c r="AL81" s="48"/>
      <c r="AM81" s="49">
        <f t="shared" si="20"/>
        <v>0</v>
      </c>
      <c r="AN81" s="50">
        <f t="shared" si="21"/>
        <v>0</v>
      </c>
      <c r="AO81" s="62"/>
      <c r="AP81" s="49">
        <f t="shared" si="22"/>
        <v>0</v>
      </c>
      <c r="AQ81" s="50">
        <f t="shared" si="23"/>
        <v>0</v>
      </c>
      <c r="AR81" s="62"/>
      <c r="AS81" s="49">
        <f t="shared" si="24"/>
        <v>0</v>
      </c>
      <c r="AT81" s="50">
        <f t="shared" si="25"/>
        <v>0</v>
      </c>
      <c r="AU81" s="48">
        <f t="shared" si="37"/>
        <v>0</v>
      </c>
      <c r="AV81" s="49">
        <f t="shared" si="26"/>
        <v>0</v>
      </c>
      <c r="AW81" s="50">
        <f t="shared" si="27"/>
        <v>0</v>
      </c>
      <c r="AX81" s="62"/>
      <c r="AY81" s="49">
        <f t="shared" si="28"/>
        <v>0</v>
      </c>
      <c r="AZ81" s="50">
        <f t="shared" si="29"/>
        <v>0</v>
      </c>
      <c r="BA81" s="51">
        <f t="shared" si="30"/>
        <v>0</v>
      </c>
    </row>
    <row r="82" spans="1:53" hidden="1">
      <c r="A82" s="32"/>
      <c r="B82" s="61"/>
      <c r="C82" s="33"/>
      <c r="D82" s="34"/>
      <c r="E82" s="35"/>
      <c r="F82" s="36"/>
      <c r="G82" s="128"/>
      <c r="H82" s="72"/>
      <c r="I82" s="74">
        <f>IF(H82=Tablas!$B$5,Tablas!$C$5,VLOOKUP(H82,Tablas!$B$5:$D$40,2,FALSE))</f>
        <v>1</v>
      </c>
      <c r="J82" s="71">
        <f>IF(I82=0,"",VLOOKUP(I82,Tablas!$C$5:$D$40,2,FALSE))</f>
        <v>0</v>
      </c>
      <c r="K82" s="37" t="str">
        <f t="shared" si="1"/>
        <v>0</v>
      </c>
      <c r="L82" s="38">
        <f t="shared" si="2"/>
        <v>0</v>
      </c>
      <c r="M82" s="38">
        <f t="shared" si="3"/>
        <v>0</v>
      </c>
      <c r="N82" s="38">
        <f t="shared" si="4"/>
        <v>0</v>
      </c>
      <c r="O82" s="38">
        <f t="shared" si="5"/>
        <v>0</v>
      </c>
      <c r="P82" s="38">
        <f t="shared" si="6"/>
        <v>0</v>
      </c>
      <c r="Q82" s="39">
        <v>1</v>
      </c>
      <c r="R82" s="40">
        <f t="shared" si="7"/>
        <v>0</v>
      </c>
      <c r="S82" s="39">
        <v>1</v>
      </c>
      <c r="T82" s="41">
        <f t="shared" si="8"/>
        <v>0</v>
      </c>
      <c r="U82" s="42">
        <f t="shared" si="9"/>
        <v>0</v>
      </c>
      <c r="V82" s="43">
        <f t="shared" si="10"/>
        <v>0</v>
      </c>
      <c r="W82" s="44">
        <f t="shared" si="11"/>
        <v>0</v>
      </c>
      <c r="X82" s="45">
        <f t="shared" si="12"/>
        <v>0</v>
      </c>
      <c r="Y82" s="46" t="s">
        <v>0</v>
      </c>
      <c r="Z82" s="39">
        <v>1</v>
      </c>
      <c r="AA82" s="47">
        <f t="shared" si="13"/>
        <v>0</v>
      </c>
      <c r="AB82" s="39">
        <v>1</v>
      </c>
      <c r="AC82" s="47">
        <f t="shared" si="14"/>
        <v>0</v>
      </c>
      <c r="AD82" s="39">
        <v>1</v>
      </c>
      <c r="AE82" s="47">
        <f t="shared" si="15"/>
        <v>0</v>
      </c>
      <c r="AF82" s="62"/>
      <c r="AG82" s="49">
        <f t="shared" si="35"/>
        <v>0</v>
      </c>
      <c r="AH82" s="50">
        <f t="shared" si="36"/>
        <v>0</v>
      </c>
      <c r="AI82" s="62"/>
      <c r="AJ82" s="49">
        <f t="shared" si="18"/>
        <v>0</v>
      </c>
      <c r="AK82" s="50">
        <f t="shared" si="19"/>
        <v>0</v>
      </c>
      <c r="AL82" s="48"/>
      <c r="AM82" s="49">
        <f t="shared" si="20"/>
        <v>0</v>
      </c>
      <c r="AN82" s="50">
        <f t="shared" si="21"/>
        <v>0</v>
      </c>
      <c r="AO82" s="62"/>
      <c r="AP82" s="49">
        <f t="shared" si="22"/>
        <v>0</v>
      </c>
      <c r="AQ82" s="50">
        <f t="shared" si="23"/>
        <v>0</v>
      </c>
      <c r="AR82" s="62"/>
      <c r="AS82" s="49">
        <f t="shared" si="24"/>
        <v>0</v>
      </c>
      <c r="AT82" s="50">
        <f t="shared" si="25"/>
        <v>0</v>
      </c>
      <c r="AU82" s="48">
        <f t="shared" si="37"/>
        <v>0</v>
      </c>
      <c r="AV82" s="49">
        <f t="shared" si="26"/>
        <v>0</v>
      </c>
      <c r="AW82" s="50">
        <f t="shared" si="27"/>
        <v>0</v>
      </c>
      <c r="AX82" s="62"/>
      <c r="AY82" s="49">
        <f t="shared" si="28"/>
        <v>0</v>
      </c>
      <c r="AZ82" s="50">
        <f t="shared" si="29"/>
        <v>0</v>
      </c>
      <c r="BA82" s="51">
        <f t="shared" si="30"/>
        <v>0</v>
      </c>
    </row>
    <row r="83" spans="1:53" ht="15.75" thickBot="1">
      <c r="A83" s="3"/>
      <c r="B83" s="6"/>
      <c r="C83" s="6"/>
      <c r="D83" s="6"/>
      <c r="E83" s="6"/>
      <c r="F83" s="129">
        <f>SUM(F8:F82)</f>
        <v>200</v>
      </c>
      <c r="G83" s="6"/>
      <c r="H83" s="6"/>
      <c r="I83" s="6"/>
      <c r="J83" s="6"/>
      <c r="K83" s="130"/>
      <c r="L83" s="52">
        <f>SUM(L8:L82)</f>
        <v>0</v>
      </c>
      <c r="M83" s="52">
        <f>SUM(M8:M82)</f>
        <v>0</v>
      </c>
      <c r="N83" s="52">
        <f>SUM(N8:N82)</f>
        <v>0</v>
      </c>
      <c r="O83" s="52">
        <f>SUM(O8:O82)</f>
        <v>0</v>
      </c>
      <c r="P83" s="52">
        <f>SUM(P8:P82)</f>
        <v>0</v>
      </c>
      <c r="Q83" s="52"/>
      <c r="R83" s="52">
        <f>SUM(R8:R82)</f>
        <v>0</v>
      </c>
      <c r="S83" s="52"/>
      <c r="T83" s="52">
        <f>SUM(T8:T82)</f>
        <v>0</v>
      </c>
      <c r="U83" s="52">
        <f>SUM(U8:U82)</f>
        <v>0</v>
      </c>
      <c r="V83" s="52">
        <f>SUM(V8:V82)</f>
        <v>0</v>
      </c>
      <c r="W83" s="52">
        <f>SUM(W8:W82)</f>
        <v>0</v>
      </c>
      <c r="X83" s="53"/>
      <c r="Y83" s="53"/>
      <c r="Z83" s="53"/>
      <c r="AA83" s="52">
        <f>SUM(AA8:AA82)</f>
        <v>0</v>
      </c>
      <c r="AB83" s="52"/>
      <c r="AC83" s="52">
        <f>SUM(AC8:AC82)</f>
        <v>0</v>
      </c>
      <c r="AD83" s="52"/>
      <c r="AE83" s="52">
        <f>SUM(AE8:AE82)</f>
        <v>0</v>
      </c>
      <c r="AF83" s="54">
        <f>SUM(AF8:AF82)</f>
        <v>0</v>
      </c>
      <c r="AG83" s="54"/>
      <c r="AH83" s="55">
        <f>SUM(AH8:AH82)</f>
        <v>0</v>
      </c>
      <c r="AI83" s="54">
        <f>SUM(AI8:AI82)</f>
        <v>0</v>
      </c>
      <c r="AJ83" s="54"/>
      <c r="AK83" s="55">
        <f>SUM(AK8:AK82)</f>
        <v>0</v>
      </c>
      <c r="AL83" s="54">
        <f>SUM(AL8:AL82)</f>
        <v>0</v>
      </c>
      <c r="AM83" s="54"/>
      <c r="AN83" s="55">
        <f>SUM(AN8:AN82)</f>
        <v>0</v>
      </c>
      <c r="AO83" s="54">
        <f>SUM(AO8:AO82)</f>
        <v>0</v>
      </c>
      <c r="AP83" s="54"/>
      <c r="AQ83" s="55">
        <f>SUM(AQ8:AQ82)</f>
        <v>0</v>
      </c>
      <c r="AR83" s="54">
        <f>SUM(AR8:AR82)</f>
        <v>0</v>
      </c>
      <c r="AS83" s="54"/>
      <c r="AT83" s="55">
        <f>SUM(AT8:AT82)</f>
        <v>0</v>
      </c>
      <c r="AU83" s="54">
        <f>SUM(AU8:AU82)</f>
        <v>0</v>
      </c>
      <c r="AV83" s="54"/>
      <c r="AW83" s="55">
        <f>SUM(AW8:AW82)</f>
        <v>0</v>
      </c>
      <c r="AX83" s="54">
        <f>SUM(AX8:AX82)</f>
        <v>0</v>
      </c>
      <c r="AY83" s="54"/>
      <c r="AZ83" s="55">
        <f>SUM(AZ8:AZ82)</f>
        <v>0</v>
      </c>
      <c r="BA83" s="131">
        <f>SUM(BA8:BA82)</f>
        <v>0</v>
      </c>
    </row>
    <row r="84" spans="1:53" ht="15.75" thickBot="1">
      <c r="AA84" s="289">
        <f>SUM(AA83:AE83)</f>
        <v>0</v>
      </c>
      <c r="AB84" s="290"/>
      <c r="AC84" s="290"/>
      <c r="AD84" s="290"/>
      <c r="AE84" s="291"/>
      <c r="AF84" s="292">
        <f>+AH83/4.345</f>
        <v>0</v>
      </c>
      <c r="AG84" s="292"/>
      <c r="AH84" s="292"/>
      <c r="AI84" s="292">
        <f>+AK83/4.345</f>
        <v>0</v>
      </c>
      <c r="AJ84" s="292"/>
      <c r="AK84" s="292"/>
      <c r="AL84" s="292">
        <f>+AN83/4.345</f>
        <v>0</v>
      </c>
      <c r="AM84" s="292"/>
      <c r="AN84" s="292"/>
      <c r="AO84" s="292">
        <f>+AQ83/4.345</f>
        <v>0</v>
      </c>
      <c r="AP84" s="292"/>
      <c r="AQ84" s="292"/>
      <c r="AR84" s="292">
        <f>+AT83/4.345</f>
        <v>0</v>
      </c>
      <c r="AS84" s="292"/>
      <c r="AT84" s="292"/>
      <c r="AU84" s="292">
        <f>+AW83/4.345</f>
        <v>0</v>
      </c>
      <c r="AV84" s="292"/>
      <c r="AW84" s="292"/>
      <c r="AX84" s="292">
        <f>+AZ83/4.345</f>
        <v>0</v>
      </c>
      <c r="AY84" s="292"/>
      <c r="AZ84" s="292"/>
      <c r="BA84" s="284" t="s">
        <v>4</v>
      </c>
    </row>
    <row r="85" spans="1:53" ht="16.5" thickTop="1" thickBot="1">
      <c r="A85"/>
      <c r="AF85" s="286" t="s">
        <v>3</v>
      </c>
      <c r="AG85" s="286"/>
      <c r="AH85" s="286"/>
      <c r="AI85" s="286"/>
      <c r="AJ85" s="286"/>
      <c r="AK85" s="286"/>
      <c r="AL85" s="286"/>
      <c r="AM85" s="286"/>
      <c r="AN85" s="286"/>
      <c r="AO85" s="286"/>
      <c r="AP85" s="286"/>
      <c r="AQ85" s="286"/>
      <c r="AR85" s="286"/>
      <c r="AS85" s="286"/>
      <c r="AT85" s="286"/>
      <c r="AU85" s="286"/>
      <c r="AV85" s="286"/>
      <c r="AW85" s="286"/>
      <c r="AX85" s="286"/>
      <c r="AY85" s="286"/>
      <c r="AZ85" s="287"/>
      <c r="BA85" s="285"/>
    </row>
    <row r="87" spans="1:53">
      <c r="J87" s="56"/>
    </row>
  </sheetData>
  <sheetProtection algorithmName="SHA-512" hashValue="kitnHLBUxbZIXgxbPAmmrnB5ukKiVe753uCJrlHpovubW94htkLA8CP8Rzqz4o7fAsP5KggUzhqy7o7dnHDgxg==" saltValue="MkNb0F/4C0mh6U16hngo0A==" spinCount="100000" sheet="1" selectLockedCells="1" autoFilter="0"/>
  <autoFilter ref="B7:BA84"/>
  <mergeCells count="46">
    <mergeCell ref="AU84:AW84"/>
    <mergeCell ref="AX84:AZ84"/>
    <mergeCell ref="BA84:BA85"/>
    <mergeCell ref="AF85:AZ85"/>
    <mergeCell ref="AA84:AE84"/>
    <mergeCell ref="AF84:AH84"/>
    <mergeCell ref="AI84:AK84"/>
    <mergeCell ref="AL84:AN84"/>
    <mergeCell ref="AO84:AQ84"/>
    <mergeCell ref="AR84:AT84"/>
    <mergeCell ref="BA4:BA5"/>
    <mergeCell ref="X5:AE5"/>
    <mergeCell ref="AT4:AT5"/>
    <mergeCell ref="AU4:AU5"/>
    <mergeCell ref="AV4:AV5"/>
    <mergeCell ref="AW4:AW5"/>
    <mergeCell ref="Z6:AA6"/>
    <mergeCell ref="AB6:AC6"/>
    <mergeCell ref="AD6:AE6"/>
    <mergeCell ref="AR4:AR5"/>
    <mergeCell ref="AS4:AS5"/>
    <mergeCell ref="AL4:AL5"/>
    <mergeCell ref="AM4:AM5"/>
    <mergeCell ref="AN4:AN5"/>
    <mergeCell ref="AO4:AO5"/>
    <mergeCell ref="AP4:AP5"/>
    <mergeCell ref="AQ4:AQ5"/>
    <mergeCell ref="AO3:AQ3"/>
    <mergeCell ref="AR3:AT3"/>
    <mergeCell ref="AU3:AW3"/>
    <mergeCell ref="AX3:AZ3"/>
    <mergeCell ref="AF4:AF5"/>
    <mergeCell ref="AG4:AG5"/>
    <mergeCell ref="AH4:AH5"/>
    <mergeCell ref="AI4:AI5"/>
    <mergeCell ref="AJ4:AJ5"/>
    <mergeCell ref="AK4:AK5"/>
    <mergeCell ref="AL3:AN3"/>
    <mergeCell ref="AX4:AX5"/>
    <mergeCell ref="AY4:AY5"/>
    <mergeCell ref="AZ4:AZ5"/>
    <mergeCell ref="B1:C1"/>
    <mergeCell ref="P1:AA1"/>
    <mergeCell ref="B3:D3"/>
    <mergeCell ref="AF3:AH3"/>
    <mergeCell ref="AI3:AK3"/>
  </mergeCells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H8:H82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 filterMode="1">
    <pageSetUpPr fitToPage="1"/>
  </sheetPr>
  <dimension ref="A1:BA87"/>
  <sheetViews>
    <sheetView workbookViewId="0">
      <pane xSplit="6" ySplit="7" topLeftCell="G8" activePane="bottomRight" state="frozen"/>
      <selection activeCell="B2" sqref="B2:C2"/>
      <selection pane="topRight" activeCell="B2" sqref="B2:C2"/>
      <selection pane="bottomLeft" activeCell="B2" sqref="B2:C2"/>
      <selection pane="bottomRight" activeCell="B1" sqref="B1:C1"/>
    </sheetView>
  </sheetViews>
  <sheetFormatPr defaultColWidth="11.42578125" defaultRowHeight="15"/>
  <cols>
    <col min="1" max="1" width="2.85546875" style="2" customWidth="1"/>
    <col min="2" max="2" width="20.42578125" style="2" customWidth="1"/>
    <col min="3" max="3" width="14.42578125" style="2" bestFit="1" customWidth="1"/>
    <col min="4" max="4" width="19.5703125" style="2" customWidth="1"/>
    <col min="5" max="5" width="12.28515625" style="2" bestFit="1" customWidth="1"/>
    <col min="6" max="6" width="11.85546875" style="2" bestFit="1" customWidth="1"/>
    <col min="7" max="7" width="11.5703125" style="2" customWidth="1"/>
    <col min="8" max="8" width="14.28515625" style="2" customWidth="1"/>
    <col min="9" max="9" width="3" style="2" hidden="1" customWidth="1"/>
    <col min="10" max="10" width="3.5703125" style="2" hidden="1" customWidth="1"/>
    <col min="11" max="11" width="6.5703125" style="2" bestFit="1" customWidth="1"/>
    <col min="12" max="12" width="9.5703125" style="2" bestFit="1" customWidth="1"/>
    <col min="13" max="16" width="8.42578125" style="2" customWidth="1"/>
    <col min="17" max="17" width="4.85546875" style="2" bestFit="1" customWidth="1"/>
    <col min="18" max="18" width="8.42578125" style="2" customWidth="1"/>
    <col min="19" max="19" width="4.85546875" style="2" bestFit="1" customWidth="1"/>
    <col min="20" max="20" width="8.42578125" style="2" customWidth="1"/>
    <col min="21" max="21" width="9.85546875" style="2" customWidth="1"/>
    <col min="22" max="22" width="8.42578125" style="2" bestFit="1" customWidth="1"/>
    <col min="23" max="23" width="9.28515625" style="2" bestFit="1" customWidth="1"/>
    <col min="24" max="24" width="4" style="2" bestFit="1" customWidth="1"/>
    <col min="25" max="25" width="4.140625" style="2" bestFit="1" customWidth="1"/>
    <col min="26" max="26" width="5" style="2" bestFit="1" customWidth="1"/>
    <col min="27" max="27" width="7.85546875" style="2" bestFit="1" customWidth="1"/>
    <col min="28" max="28" width="7.140625" style="2" customWidth="1"/>
    <col min="29" max="29" width="7.28515625" style="2" bestFit="1" customWidth="1"/>
    <col min="30" max="30" width="7.28515625" style="2" customWidth="1"/>
    <col min="31" max="31" width="5.7109375" style="2" bestFit="1" customWidth="1"/>
    <col min="32" max="32" width="7" style="2" bestFit="1" customWidth="1"/>
    <col min="33" max="33" width="6" style="2" bestFit="1" customWidth="1"/>
    <col min="34" max="34" width="10.28515625" style="2" bestFit="1" customWidth="1"/>
    <col min="35" max="35" width="7" style="2" bestFit="1" customWidth="1"/>
    <col min="36" max="36" width="6.140625" style="2" bestFit="1" customWidth="1"/>
    <col min="37" max="37" width="10.28515625" style="2" bestFit="1" customWidth="1"/>
    <col min="38" max="38" width="9.140625" style="2" bestFit="1" customWidth="1"/>
    <col min="39" max="39" width="7" style="2" bestFit="1" customWidth="1"/>
    <col min="40" max="40" width="9.5703125" style="2" bestFit="1" customWidth="1"/>
    <col min="41" max="41" width="6.85546875" style="2" customWidth="1"/>
    <col min="42" max="42" width="5.28515625" style="2" customWidth="1"/>
    <col min="43" max="43" width="9.5703125" style="2" customWidth="1"/>
    <col min="44" max="44" width="10.42578125" style="2" hidden="1" customWidth="1"/>
    <col min="45" max="45" width="5.28515625" style="2" hidden="1" customWidth="1"/>
    <col min="46" max="46" width="9.5703125" style="2" hidden="1" customWidth="1"/>
    <col min="47" max="47" width="9.140625" style="2" bestFit="1" customWidth="1"/>
    <col min="48" max="48" width="7" style="2" bestFit="1" customWidth="1"/>
    <col min="49" max="49" width="11.5703125" style="2" bestFit="1" customWidth="1"/>
    <col min="50" max="51" width="7" style="2" customWidth="1"/>
    <col min="52" max="52" width="9.5703125" style="2" customWidth="1"/>
    <col min="53" max="53" width="13.7109375" style="2" bestFit="1" customWidth="1"/>
    <col min="54" max="16384" width="11.42578125" style="2"/>
  </cols>
  <sheetData>
    <row r="1" spans="1:53" ht="34.5" thickBot="1">
      <c r="A1" s="7"/>
      <c r="B1" s="274" t="s">
        <v>21</v>
      </c>
      <c r="C1" s="274"/>
      <c r="E1" s="8" t="str">
        <f>+'1'!E1</f>
        <v>Ajuntament de Matadepera</v>
      </c>
      <c r="F1" s="9"/>
      <c r="G1" s="9"/>
      <c r="H1" s="9"/>
      <c r="I1" s="9"/>
      <c r="J1" s="9"/>
      <c r="K1" s="9"/>
      <c r="L1" s="9"/>
      <c r="M1" s="10"/>
      <c r="N1" s="9"/>
      <c r="O1" s="9"/>
      <c r="P1" s="288" t="str">
        <f>+'Resumen Estudio'!D30</f>
        <v>Antiga caserna espai d'avis</v>
      </c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11"/>
      <c r="AC1" s="11"/>
      <c r="AD1" s="11"/>
      <c r="AE1" s="11"/>
      <c r="AF1" s="57"/>
      <c r="AG1" s="57"/>
      <c r="AH1" s="58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53" ht="15.75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3"/>
      <c r="X2" s="13"/>
      <c r="Y2" s="13"/>
      <c r="Z2" s="13"/>
      <c r="AA2" s="13"/>
      <c r="AB2" s="13"/>
      <c r="AC2" s="13"/>
      <c r="AD2" s="13"/>
      <c r="AE2" s="13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</row>
    <row r="3" spans="1:53" ht="30.75" customHeight="1" thickBot="1">
      <c r="A3" s="7"/>
      <c r="B3" s="309" t="str">
        <f>+'1'!B3:D3</f>
        <v>Annex 4</v>
      </c>
      <c r="C3" s="309"/>
      <c r="D3" s="309"/>
      <c r="E3" s="15"/>
      <c r="F3" s="16"/>
      <c r="G3" s="16"/>
      <c r="H3" s="16"/>
      <c r="I3" s="16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59" t="s">
        <v>12</v>
      </c>
      <c r="X3" s="13"/>
      <c r="Y3" s="13"/>
      <c r="Z3" s="13"/>
      <c r="AA3" s="13"/>
      <c r="AB3" s="13"/>
      <c r="AC3" s="13"/>
      <c r="AD3" s="13"/>
      <c r="AE3" s="13"/>
      <c r="AF3" s="293" t="str">
        <f>+'1'!AG3</f>
        <v>Vidres interiors</v>
      </c>
      <c r="AG3" s="293"/>
      <c r="AH3" s="293"/>
      <c r="AI3" s="293" t="str">
        <f>+'1'!AK3</f>
        <v>Vidres perimetre</v>
      </c>
      <c r="AJ3" s="293"/>
      <c r="AK3" s="293"/>
      <c r="AL3" s="293" t="str">
        <f>+'1'!AO3</f>
        <v>Punts de llum i difusors d'aire</v>
      </c>
      <c r="AM3" s="293"/>
      <c r="AN3" s="293"/>
      <c r="AO3" s="293" t="str">
        <f>+'1'!AR3</f>
        <v>Neteja de cadires i moquetes</v>
      </c>
      <c r="AP3" s="293"/>
      <c r="AQ3" s="293"/>
      <c r="AR3" s="293" t="str">
        <f>+'1'!AU3</f>
        <v>Neteja de Sostres</v>
      </c>
      <c r="AS3" s="293"/>
      <c r="AT3" s="293"/>
      <c r="AU3" s="293" t="str">
        <f>+'1'!AX3</f>
        <v>Tractament de Terres</v>
      </c>
      <c r="AV3" s="293"/>
      <c r="AW3" s="293"/>
      <c r="AX3" s="293" t="str">
        <f>+'1'!BA3</f>
        <v>Neteja de Persianes</v>
      </c>
      <c r="AY3" s="293"/>
      <c r="AZ3" s="293"/>
      <c r="BA3" s="19" t="s">
        <v>4</v>
      </c>
    </row>
    <row r="4" spans="1:53" ht="15.75" customHeight="1" thickBot="1">
      <c r="A4" s="7"/>
      <c r="B4" s="12"/>
      <c r="C4" s="13"/>
      <c r="D4" s="13"/>
      <c r="E4" s="13"/>
      <c r="F4" s="13"/>
      <c r="G4" s="13"/>
      <c r="H4" s="13"/>
      <c r="I4" s="13"/>
      <c r="J4" s="17"/>
      <c r="K4" s="20" t="s">
        <v>1</v>
      </c>
      <c r="L4" s="21">
        <f t="shared" ref="L4:V4" si="0">+L83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132"/>
      <c r="R4" s="21">
        <f t="shared" si="0"/>
        <v>0</v>
      </c>
      <c r="S4" s="132"/>
      <c r="T4" s="21">
        <f t="shared" si="0"/>
        <v>0</v>
      </c>
      <c r="U4" s="21">
        <f t="shared" si="0"/>
        <v>0</v>
      </c>
      <c r="V4" s="21">
        <f t="shared" si="0"/>
        <v>0</v>
      </c>
      <c r="W4" s="22">
        <f>+'Resumen Estudio'!H30</f>
        <v>9</v>
      </c>
      <c r="X4" s="23"/>
      <c r="Y4" s="23"/>
      <c r="Z4" s="23"/>
      <c r="AA4" s="23"/>
      <c r="AB4" s="23"/>
      <c r="AC4" s="23"/>
      <c r="AD4" s="23"/>
      <c r="AE4" s="23"/>
      <c r="AF4" s="304" t="s">
        <v>6</v>
      </c>
      <c r="AG4" s="302">
        <f>+'1'!AI4:AI5</f>
        <v>3</v>
      </c>
      <c r="AH4" s="303">
        <f>+'1'!AJ4:AJ5</f>
        <v>0</v>
      </c>
      <c r="AI4" s="304" t="s">
        <v>6</v>
      </c>
      <c r="AJ4" s="302">
        <f>+'1'!AM4:AM5</f>
        <v>3</v>
      </c>
      <c r="AK4" s="303">
        <f>+'1'!AN4:AN5</f>
        <v>0</v>
      </c>
      <c r="AL4" s="304" t="s">
        <v>6</v>
      </c>
      <c r="AM4" s="302">
        <f>+'1'!AP4:AP5</f>
        <v>1</v>
      </c>
      <c r="AN4" s="303">
        <f>+'1'!AQ4:AQ5</f>
        <v>0</v>
      </c>
      <c r="AO4" s="304" t="s">
        <v>6</v>
      </c>
      <c r="AP4" s="302">
        <f>+'1'!AS4:AS5</f>
        <v>1</v>
      </c>
      <c r="AQ4" s="303">
        <f>+'1'!AT4:AT5</f>
        <v>0</v>
      </c>
      <c r="AR4" s="304" t="s">
        <v>6</v>
      </c>
      <c r="AS4" s="302">
        <f>+'1'!AV4:AV5</f>
        <v>1</v>
      </c>
      <c r="AT4" s="303">
        <f>+'1'!AW4:AW5</f>
        <v>50</v>
      </c>
      <c r="AU4" s="304" t="s">
        <v>6</v>
      </c>
      <c r="AV4" s="302">
        <f>+'1'!AY4:AY5</f>
        <v>1</v>
      </c>
      <c r="AW4" s="303">
        <f>+'1'!AZ4:AZ5</f>
        <v>0</v>
      </c>
      <c r="AX4" s="304" t="s">
        <v>6</v>
      </c>
      <c r="AY4" s="302">
        <f>+'1'!BB4:BB5</f>
        <v>1</v>
      </c>
      <c r="AZ4" s="303">
        <f>+'1'!BC4:BC5</f>
        <v>0</v>
      </c>
      <c r="BA4" s="294">
        <f>BA83</f>
        <v>0</v>
      </c>
    </row>
    <row r="5" spans="1:53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296" t="s">
        <v>7</v>
      </c>
      <c r="Y5" s="297"/>
      <c r="Z5" s="298"/>
      <c r="AA5" s="298"/>
      <c r="AB5" s="297"/>
      <c r="AC5" s="297"/>
      <c r="AD5" s="297"/>
      <c r="AE5" s="299"/>
      <c r="AF5" s="304"/>
      <c r="AG5" s="302"/>
      <c r="AH5" s="303"/>
      <c r="AI5" s="304"/>
      <c r="AJ5" s="302"/>
      <c r="AK5" s="303"/>
      <c r="AL5" s="304"/>
      <c r="AM5" s="302"/>
      <c r="AN5" s="303"/>
      <c r="AO5" s="304"/>
      <c r="AP5" s="302"/>
      <c r="AQ5" s="303"/>
      <c r="AR5" s="304"/>
      <c r="AS5" s="302"/>
      <c r="AT5" s="303"/>
      <c r="AU5" s="304"/>
      <c r="AV5" s="302"/>
      <c r="AW5" s="303"/>
      <c r="AX5" s="304"/>
      <c r="AY5" s="302"/>
      <c r="AZ5" s="303"/>
      <c r="BA5" s="295"/>
    </row>
    <row r="6" spans="1:53" ht="30.75" customHeight="1" thickBot="1">
      <c r="A6" s="24"/>
      <c r="B6" s="118" t="s">
        <v>22</v>
      </c>
      <c r="C6" s="118" t="s">
        <v>8</v>
      </c>
      <c r="D6" s="118" t="s">
        <v>5</v>
      </c>
      <c r="E6" s="118" t="s">
        <v>23</v>
      </c>
      <c r="F6" s="118" t="s">
        <v>9</v>
      </c>
      <c r="G6" s="118" t="s">
        <v>24</v>
      </c>
      <c r="H6" s="118" t="s">
        <v>25</v>
      </c>
      <c r="I6" s="118"/>
      <c r="J6" s="118"/>
      <c r="K6" s="118" t="s">
        <v>26</v>
      </c>
      <c r="L6" s="118" t="s">
        <v>27</v>
      </c>
      <c r="M6" s="118" t="s">
        <v>28</v>
      </c>
      <c r="N6" s="118" t="s">
        <v>29</v>
      </c>
      <c r="O6" s="118" t="s">
        <v>30</v>
      </c>
      <c r="P6" s="118" t="s">
        <v>31</v>
      </c>
      <c r="Q6" s="118"/>
      <c r="R6" s="118" t="s">
        <v>37</v>
      </c>
      <c r="S6" s="118"/>
      <c r="T6" s="118" t="s">
        <v>38</v>
      </c>
      <c r="U6" s="118" t="s">
        <v>32</v>
      </c>
      <c r="V6" s="118" t="s">
        <v>33</v>
      </c>
      <c r="W6" s="118" t="s">
        <v>34</v>
      </c>
      <c r="X6" s="118" t="s">
        <v>10</v>
      </c>
      <c r="Y6" s="118" t="s">
        <v>35</v>
      </c>
      <c r="Z6" s="327" t="s">
        <v>36</v>
      </c>
      <c r="AA6" s="328"/>
      <c r="AB6" s="329" t="s">
        <v>39</v>
      </c>
      <c r="AC6" s="330"/>
      <c r="AD6" s="329" t="s">
        <v>40</v>
      </c>
      <c r="AE6" s="331"/>
      <c r="AF6" s="25"/>
      <c r="AG6" s="25" t="str">
        <f>+'1'!AI6</f>
        <v>H/V</v>
      </c>
      <c r="AH6" s="25" t="str">
        <f>+'1'!AJ6</f>
        <v>Hores/mes</v>
      </c>
      <c r="AI6" s="25"/>
      <c r="AJ6" s="25" t="str">
        <f>+'1'!AM6</f>
        <v>H/V</v>
      </c>
      <c r="AK6" s="25" t="str">
        <f>+'1'!AN6</f>
        <v>Hores/mes</v>
      </c>
      <c r="AL6" s="25"/>
      <c r="AM6" s="25" t="str">
        <f>+'1'!AP6</f>
        <v>H/V</v>
      </c>
      <c r="AN6" s="25" t="str">
        <f>+'1'!AQ6</f>
        <v>Hores/mes</v>
      </c>
      <c r="AO6" s="25"/>
      <c r="AP6" s="25" t="str">
        <f>+'1'!AS6</f>
        <v>H/V</v>
      </c>
      <c r="AQ6" s="25" t="str">
        <f>+'1'!AT6</f>
        <v>Hores/mes</v>
      </c>
      <c r="AR6" s="25"/>
      <c r="AS6" s="25" t="str">
        <f>+'1'!AV6</f>
        <v>H/V</v>
      </c>
      <c r="AT6" s="25" t="str">
        <f>+'1'!AW6</f>
        <v>Hores/mes</v>
      </c>
      <c r="AU6" s="25"/>
      <c r="AV6" s="25" t="str">
        <f>+'1'!AY6</f>
        <v>H/V</v>
      </c>
      <c r="AW6" s="25" t="str">
        <f>+'1'!AZ6</f>
        <v>Hores/mes</v>
      </c>
      <c r="AX6" s="80"/>
      <c r="AY6" s="26" t="s">
        <v>11</v>
      </c>
      <c r="AZ6" s="27" t="s">
        <v>20</v>
      </c>
      <c r="BA6" s="28" t="s">
        <v>4</v>
      </c>
    </row>
    <row r="7" spans="1:53" ht="15.75" customHeight="1">
      <c r="A7" s="24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29"/>
      <c r="AG7" s="30"/>
      <c r="AH7" s="31"/>
      <c r="AI7" s="29"/>
      <c r="AJ7" s="30"/>
      <c r="AK7" s="31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60"/>
    </row>
    <row r="8" spans="1:53">
      <c r="A8" s="32">
        <v>27</v>
      </c>
      <c r="B8" s="169" t="s">
        <v>178</v>
      </c>
      <c r="C8" s="170" t="s">
        <v>205</v>
      </c>
      <c r="D8" s="34" t="s">
        <v>541</v>
      </c>
      <c r="E8" s="35"/>
      <c r="F8" s="36">
        <v>21.7</v>
      </c>
      <c r="G8" s="73"/>
      <c r="H8" s="72" t="s">
        <v>144</v>
      </c>
      <c r="I8" s="74">
        <f>IF(H8=Tablas!$B$5,Tablas!$C$5,VLOOKUP(H8,Tablas!$B$5:$D$40,2,FALSE))</f>
        <v>22</v>
      </c>
      <c r="J8" s="71">
        <f>IF(I8=0,"",VLOOKUP(I8,Tablas!$C$5:$D$40,2,FALSE))</f>
        <v>8.6904761904761916</v>
      </c>
      <c r="K8" s="37" t="str">
        <f t="shared" ref="K8:K82" si="1">IF(G8=0,"0",F8/G8)</f>
        <v>0</v>
      </c>
      <c r="L8" s="38">
        <f t="shared" ref="L8:L82" si="2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M8" s="38">
        <f t="shared" ref="M8:M82" si="3">IF($X8=2,$K8,0)+IF($X8=4,$K8,0)+IF($X8=5,$K8,0)+IF($X8=6,$K8,0)+IF($X8=7,$K8,0)+IF($X8=10,$K8*2,0)+IF($X8=12,$K8*2,0)+IF($X8=14,$K8*2,0)+IF($X8=15,$K8*3,0)+IF($X8=21,$K8*3,0)+IF($X8&lt;=1,$K8*$J8/21.75,0)+IF($X8=42,$K8*6,0)+IF($X8=28,$K8*4,0)</f>
        <v>0</v>
      </c>
      <c r="N8" s="38">
        <f t="shared" ref="N8:N82" si="4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O8" s="38">
        <f t="shared" ref="O8:O82" si="5">IF($X8=2,$K8,0)+IF($X8=4,$K8,0)+IF($X8=5,$K8,0)+IF($X8=6,$K8,0)+IF($X8=7,$K8,0)+IF($X8=10,$K8*2,0)+IF($X8=12,$K8*2,0)+IF($X8=14,$K8*2,0)+IF($X8=15,$K8*3,0)+IF($X8=21,$K8*3,0)+IF($X8&lt;=1,$K8*$J8/21.75,0)+IF($X8=42,$K8*6,0)+IF($X8=28,$K8*4,0)</f>
        <v>0</v>
      </c>
      <c r="P8" s="38">
        <f t="shared" ref="P8:P82" si="6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Q8" s="39">
        <v>1</v>
      </c>
      <c r="R8" s="40">
        <f t="shared" ref="R8:R82" si="7">(IF($X8=6,$K8,)+IF($X8=7,$K8,)+IF($X8=12,$K8*2,)+IF($X8=18,$K8*3,)+IF($X8=28,$K8*4,0)+IF($X8=21,$K8*3,)+IF($X8=42,$K8*6,0)+IF($X8=14,$K8*2,))*Q8</f>
        <v>0</v>
      </c>
      <c r="S8" s="39">
        <v>1</v>
      </c>
      <c r="T8" s="41">
        <f t="shared" ref="T8:T82" si="8">(IF($X8=7,$K8,)+IF($X8=21,$K8*3,)+IF($X8=42,$K8*6,0)+IF($X8=28,$K8*4,0)+IF($X8=14,$K8*2,))*S8</f>
        <v>0</v>
      </c>
      <c r="U8" s="42">
        <f t="shared" ref="U8:U82" si="9">SUM(+L8+M8+N8+O8+P8+R8+T8)</f>
        <v>0</v>
      </c>
      <c r="V8" s="43">
        <f t="shared" ref="V8:V82" si="10">+U8*4.345</f>
        <v>0</v>
      </c>
      <c r="W8" s="44">
        <f t="shared" ref="W8:W82" si="11">IF(V8="","",$W$4*V8)</f>
        <v>0</v>
      </c>
      <c r="X8" s="45">
        <f t="shared" ref="X8:X82" si="12">ROUND(J8/4.3452380952381,1)</f>
        <v>2</v>
      </c>
      <c r="Y8" s="46" t="s">
        <v>0</v>
      </c>
      <c r="Z8" s="39">
        <v>1</v>
      </c>
      <c r="AA8" s="47">
        <f t="shared" ref="AA8:AA82" si="13">+IF($Y8="M",$U8,IF($Y8="MT",$U8/2,IF(Y8="MN",$U8/2,IF($Y8="MTN",$U8/3,0))))*Z8</f>
        <v>0</v>
      </c>
      <c r="AB8" s="39">
        <v>1</v>
      </c>
      <c r="AC8" s="47">
        <f t="shared" ref="AC8:AC82" si="14">+IF($Y8="T",$U8,IF($Y8="MT",$U8/2,IF($Y8="TN",$U8/2,IF($Y8="MTN",$U8/3,0))))*AB8</f>
        <v>0</v>
      </c>
      <c r="AD8" s="39">
        <v>1</v>
      </c>
      <c r="AE8" s="47">
        <f t="shared" ref="AE8:AE82" si="15">+IF($Y8="N",$U8,IF($Y8="MN",$U8/2,IF($Y8="TN",$U8/2,IF($Y8="MTN",$U8/3,0))))*AD8</f>
        <v>0</v>
      </c>
      <c r="AF8" s="62"/>
      <c r="AG8" s="49">
        <f t="shared" ref="AG8:AG71" si="16">IF(AH$4=0,0,(AF8/AH$4))</f>
        <v>0</v>
      </c>
      <c r="AH8" s="50">
        <f t="shared" ref="AH8:AH71" si="17">IF(AH$4=0,0,(AG8*AG$4/12))</f>
        <v>0</v>
      </c>
      <c r="AI8" s="62"/>
      <c r="AJ8" s="49">
        <f t="shared" ref="AJ8:AJ82" si="18">IF(AK$4=0,0,(AI8/AK$4))</f>
        <v>0</v>
      </c>
      <c r="AK8" s="50">
        <f t="shared" ref="AK8:AK82" si="19">IF(AK$4=0,0,(AJ8*AJ$4/12))</f>
        <v>0</v>
      </c>
      <c r="AL8" s="62">
        <v>21.7</v>
      </c>
      <c r="AM8" s="49">
        <f t="shared" ref="AM8:AM82" si="20">IF(AN$4=0,0,(AL8/AN$4))</f>
        <v>0</v>
      </c>
      <c r="AN8" s="50">
        <f t="shared" ref="AN8:AN82" si="21">IF(AN$4=0,0,(AM8*AM$4/12))</f>
        <v>0</v>
      </c>
      <c r="AO8" s="62"/>
      <c r="AP8" s="49">
        <f t="shared" ref="AP8:AP82" si="22">IF(AQ$4=0,0,(AO8/AQ$4))</f>
        <v>0</v>
      </c>
      <c r="AQ8" s="50">
        <f t="shared" ref="AQ8:AQ82" si="23">IF(AQ$4=0,0,(AP8*AP$4/12))</f>
        <v>0</v>
      </c>
      <c r="AR8" s="62"/>
      <c r="AS8" s="49">
        <f t="shared" ref="AS8:AS82" si="24">IF(AT$4=0,0,(AR8/AT$4))</f>
        <v>0</v>
      </c>
      <c r="AT8" s="50">
        <f t="shared" ref="AT8:AT82" si="25">IF(AT$4=0,0,(AS8*AS$4/12))</f>
        <v>0</v>
      </c>
      <c r="AU8" s="62">
        <v>21.7</v>
      </c>
      <c r="AV8" s="49">
        <f t="shared" ref="AV8:AV82" si="26">IF(AW$4=0,0,(AU8/AW$4))</f>
        <v>0</v>
      </c>
      <c r="AW8" s="50">
        <f t="shared" ref="AW8:AW82" si="27">IF(AW$4=0,0,(AV8*AV$4/12))</f>
        <v>0</v>
      </c>
      <c r="AX8" s="62">
        <v>0</v>
      </c>
      <c r="AY8" s="49">
        <f t="shared" ref="AY8:AY82" si="28">IF(AZ$4=0,0,(AX8/AZ$4))</f>
        <v>0</v>
      </c>
      <c r="AZ8" s="50">
        <f t="shared" ref="AZ8:AZ82" si="29">IF(AZ$4=0,0,(AY8*AY$4/12))</f>
        <v>0</v>
      </c>
      <c r="BA8" s="51">
        <f t="shared" ref="BA8:BA82" si="30">+AH8+AK8+AN8+AQ8+AT8+AW8+AZ8</f>
        <v>0</v>
      </c>
    </row>
    <row r="9" spans="1:53">
      <c r="A9" s="32">
        <v>27</v>
      </c>
      <c r="B9" s="169" t="s">
        <v>178</v>
      </c>
      <c r="C9" s="170" t="s">
        <v>205</v>
      </c>
      <c r="D9" s="34" t="s">
        <v>542</v>
      </c>
      <c r="E9" s="35"/>
      <c r="F9" s="36">
        <v>22.5</v>
      </c>
      <c r="G9" s="73"/>
      <c r="H9" s="72" t="s">
        <v>144</v>
      </c>
      <c r="I9" s="74">
        <f>IF(H9=Tablas!$B$5,Tablas!$C$5,VLOOKUP(H9,Tablas!$B$5:$D$40,2,FALSE))</f>
        <v>22</v>
      </c>
      <c r="J9" s="71">
        <f>IF(I9=0,"",VLOOKUP(I9,Tablas!$C$5:$D$40,2,FALSE))</f>
        <v>8.6904761904761916</v>
      </c>
      <c r="K9" s="37" t="str">
        <f t="shared" ref="K9:K16" si="31">IF(G9=0,"0",F9/G9)</f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44">
        <f t="shared" si="11"/>
        <v>0</v>
      </c>
      <c r="X9" s="45">
        <f t="shared" si="12"/>
        <v>2</v>
      </c>
      <c r="Y9" s="46" t="s">
        <v>0</v>
      </c>
      <c r="Z9" s="39">
        <v>1</v>
      </c>
      <c r="AA9" s="47">
        <f t="shared" si="13"/>
        <v>0</v>
      </c>
      <c r="AB9" s="39">
        <v>1</v>
      </c>
      <c r="AC9" s="47">
        <f t="shared" si="14"/>
        <v>0</v>
      </c>
      <c r="AD9" s="39">
        <v>1</v>
      </c>
      <c r="AE9" s="47">
        <f t="shared" si="15"/>
        <v>0</v>
      </c>
      <c r="AF9" s="62"/>
      <c r="AG9" s="49">
        <f t="shared" si="16"/>
        <v>0</v>
      </c>
      <c r="AH9" s="50">
        <f t="shared" si="17"/>
        <v>0</v>
      </c>
      <c r="AI9" s="62">
        <v>1.5</v>
      </c>
      <c r="AJ9" s="49">
        <f t="shared" si="18"/>
        <v>0</v>
      </c>
      <c r="AK9" s="50">
        <f t="shared" si="19"/>
        <v>0</v>
      </c>
      <c r="AL9" s="62">
        <v>22.5</v>
      </c>
      <c r="AM9" s="49">
        <f t="shared" si="20"/>
        <v>0</v>
      </c>
      <c r="AN9" s="50">
        <f t="shared" si="21"/>
        <v>0</v>
      </c>
      <c r="AO9" s="62"/>
      <c r="AP9" s="49">
        <f t="shared" si="22"/>
        <v>0</v>
      </c>
      <c r="AQ9" s="50">
        <f t="shared" si="23"/>
        <v>0</v>
      </c>
      <c r="AR9" s="62"/>
      <c r="AS9" s="49">
        <f t="shared" si="24"/>
        <v>0</v>
      </c>
      <c r="AT9" s="50">
        <f t="shared" si="25"/>
        <v>0</v>
      </c>
      <c r="AU9" s="62">
        <v>22.5</v>
      </c>
      <c r="AV9" s="49">
        <f t="shared" si="26"/>
        <v>0</v>
      </c>
      <c r="AW9" s="50">
        <f t="shared" si="27"/>
        <v>0</v>
      </c>
      <c r="AX9" s="62">
        <v>0.75</v>
      </c>
      <c r="AY9" s="49">
        <f t="shared" si="28"/>
        <v>0</v>
      </c>
      <c r="AZ9" s="50">
        <f t="shared" si="29"/>
        <v>0</v>
      </c>
      <c r="BA9" s="51">
        <f t="shared" si="30"/>
        <v>0</v>
      </c>
    </row>
    <row r="10" spans="1:53">
      <c r="A10" s="32">
        <v>27</v>
      </c>
      <c r="B10" s="169" t="s">
        <v>178</v>
      </c>
      <c r="C10" s="170" t="s">
        <v>205</v>
      </c>
      <c r="D10" s="34" t="s">
        <v>543</v>
      </c>
      <c r="E10" s="35"/>
      <c r="F10" s="36">
        <v>16.7</v>
      </c>
      <c r="G10" s="73"/>
      <c r="H10" s="72" t="s">
        <v>144</v>
      </c>
      <c r="I10" s="74">
        <f>IF(H10=Tablas!$B$5,Tablas!$C$5,VLOOKUP(H10,Tablas!$B$5:$D$40,2,FALSE))</f>
        <v>22</v>
      </c>
      <c r="J10" s="71">
        <f>IF(I10=0,"",VLOOKUP(I10,Tablas!$C$5:$D$40,2,FALSE))</f>
        <v>8.6904761904761916</v>
      </c>
      <c r="K10" s="37" t="str">
        <f t="shared" si="3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ref="U10:U58" si="32">SUM(+L10+M10+N10+O10+P10+R10+T10)</f>
        <v>0</v>
      </c>
      <c r="V10" s="43">
        <f t="shared" si="10"/>
        <v>0</v>
      </c>
      <c r="W10" s="44">
        <f t="shared" si="11"/>
        <v>0</v>
      </c>
      <c r="X10" s="45">
        <f t="shared" si="12"/>
        <v>2</v>
      </c>
      <c r="Y10" s="46" t="s">
        <v>0</v>
      </c>
      <c r="Z10" s="39">
        <v>1</v>
      </c>
      <c r="AA10" s="47">
        <f t="shared" si="13"/>
        <v>0</v>
      </c>
      <c r="AB10" s="39">
        <v>1</v>
      </c>
      <c r="AC10" s="47">
        <f t="shared" si="14"/>
        <v>0</v>
      </c>
      <c r="AD10" s="39">
        <v>1</v>
      </c>
      <c r="AE10" s="47">
        <f t="shared" si="15"/>
        <v>0</v>
      </c>
      <c r="AF10" s="62"/>
      <c r="AG10" s="49">
        <f t="shared" si="16"/>
        <v>0</v>
      </c>
      <c r="AH10" s="50">
        <f t="shared" si="17"/>
        <v>0</v>
      </c>
      <c r="AI10" s="62">
        <v>2.5</v>
      </c>
      <c r="AJ10" s="49">
        <f t="shared" si="18"/>
        <v>0</v>
      </c>
      <c r="AK10" s="50">
        <f t="shared" si="19"/>
        <v>0</v>
      </c>
      <c r="AL10" s="62">
        <v>16.7</v>
      </c>
      <c r="AM10" s="49">
        <f t="shared" si="20"/>
        <v>0</v>
      </c>
      <c r="AN10" s="50">
        <f t="shared" si="21"/>
        <v>0</v>
      </c>
      <c r="AO10" s="62"/>
      <c r="AP10" s="49">
        <f t="shared" si="22"/>
        <v>0</v>
      </c>
      <c r="AQ10" s="50">
        <f t="shared" si="23"/>
        <v>0</v>
      </c>
      <c r="AR10" s="62"/>
      <c r="AS10" s="49">
        <f t="shared" si="24"/>
        <v>0</v>
      </c>
      <c r="AT10" s="50">
        <f t="shared" si="25"/>
        <v>0</v>
      </c>
      <c r="AU10" s="62">
        <v>16.7</v>
      </c>
      <c r="AV10" s="49">
        <f t="shared" si="26"/>
        <v>0</v>
      </c>
      <c r="AW10" s="50">
        <f t="shared" si="27"/>
        <v>0</v>
      </c>
      <c r="AX10" s="62">
        <v>1.25</v>
      </c>
      <c r="AY10" s="49">
        <f t="shared" si="28"/>
        <v>0</v>
      </c>
      <c r="AZ10" s="50">
        <f t="shared" si="29"/>
        <v>0</v>
      </c>
      <c r="BA10" s="51">
        <f t="shared" si="30"/>
        <v>0</v>
      </c>
    </row>
    <row r="11" spans="1:53">
      <c r="A11" s="32">
        <v>27</v>
      </c>
      <c r="B11" s="169" t="s">
        <v>178</v>
      </c>
      <c r="C11" s="170" t="s">
        <v>205</v>
      </c>
      <c r="D11" s="34" t="s">
        <v>544</v>
      </c>
      <c r="E11" s="35"/>
      <c r="F11" s="36">
        <v>10.9</v>
      </c>
      <c r="G11" s="73"/>
      <c r="H11" s="72" t="s">
        <v>144</v>
      </c>
      <c r="I11" s="74">
        <f>IF(H11=Tablas!$B$5,Tablas!$C$5,VLOOKUP(H11,Tablas!$B$5:$D$40,2,FALSE))</f>
        <v>22</v>
      </c>
      <c r="J11" s="71">
        <f>IF(I11=0,"",VLOOKUP(I11,Tablas!$C$5:$D$40,2,FALSE))</f>
        <v>8.6904761904761916</v>
      </c>
      <c r="K11" s="37" t="str">
        <f t="shared" si="3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32"/>
        <v>0</v>
      </c>
      <c r="V11" s="43">
        <f t="shared" si="10"/>
        <v>0</v>
      </c>
      <c r="W11" s="44">
        <f t="shared" si="11"/>
        <v>0</v>
      </c>
      <c r="X11" s="45">
        <f t="shared" si="12"/>
        <v>2</v>
      </c>
      <c r="Y11" s="46" t="s">
        <v>0</v>
      </c>
      <c r="Z11" s="39">
        <v>1</v>
      </c>
      <c r="AA11" s="47">
        <f t="shared" si="13"/>
        <v>0</v>
      </c>
      <c r="AB11" s="39">
        <v>1</v>
      </c>
      <c r="AC11" s="47">
        <f t="shared" si="14"/>
        <v>0</v>
      </c>
      <c r="AD11" s="39">
        <v>1</v>
      </c>
      <c r="AE11" s="47">
        <f t="shared" si="15"/>
        <v>0</v>
      </c>
      <c r="AF11" s="62"/>
      <c r="AG11" s="49">
        <f t="shared" si="16"/>
        <v>0</v>
      </c>
      <c r="AH11" s="50">
        <f t="shared" si="17"/>
        <v>0</v>
      </c>
      <c r="AI11" s="62">
        <v>1.5</v>
      </c>
      <c r="AJ11" s="49">
        <f t="shared" si="18"/>
        <v>0</v>
      </c>
      <c r="AK11" s="50">
        <f t="shared" si="19"/>
        <v>0</v>
      </c>
      <c r="AL11" s="62">
        <v>10.9</v>
      </c>
      <c r="AM11" s="49">
        <f t="shared" si="20"/>
        <v>0</v>
      </c>
      <c r="AN11" s="50">
        <f t="shared" si="21"/>
        <v>0</v>
      </c>
      <c r="AO11" s="62"/>
      <c r="AP11" s="49">
        <f t="shared" si="22"/>
        <v>0</v>
      </c>
      <c r="AQ11" s="50">
        <f t="shared" si="23"/>
        <v>0</v>
      </c>
      <c r="AR11" s="62"/>
      <c r="AS11" s="49">
        <f t="shared" si="24"/>
        <v>0</v>
      </c>
      <c r="AT11" s="50">
        <f t="shared" si="25"/>
        <v>0</v>
      </c>
      <c r="AU11" s="62">
        <v>10.9</v>
      </c>
      <c r="AV11" s="49">
        <f t="shared" si="26"/>
        <v>0</v>
      </c>
      <c r="AW11" s="50">
        <f t="shared" si="27"/>
        <v>0</v>
      </c>
      <c r="AX11" s="62">
        <v>0.75</v>
      </c>
      <c r="AY11" s="49">
        <f t="shared" si="28"/>
        <v>0</v>
      </c>
      <c r="AZ11" s="50">
        <f t="shared" si="29"/>
        <v>0</v>
      </c>
      <c r="BA11" s="51">
        <f t="shared" si="30"/>
        <v>0</v>
      </c>
    </row>
    <row r="12" spans="1:53">
      <c r="A12" s="32">
        <v>27</v>
      </c>
      <c r="B12" s="169" t="s">
        <v>178</v>
      </c>
      <c r="C12" s="170" t="s">
        <v>205</v>
      </c>
      <c r="D12" s="34" t="s">
        <v>545</v>
      </c>
      <c r="E12" s="35"/>
      <c r="F12" s="36">
        <v>6.5</v>
      </c>
      <c r="G12" s="73"/>
      <c r="H12" s="72" t="s">
        <v>144</v>
      </c>
      <c r="I12" s="74">
        <f>IF(H12=Tablas!$B$5,Tablas!$C$5,VLOOKUP(H12,Tablas!$B$5:$D$40,2,FALSE))</f>
        <v>22</v>
      </c>
      <c r="J12" s="71">
        <f>IF(I12=0,"",VLOOKUP(I12,Tablas!$C$5:$D$40,2,FALSE))</f>
        <v>8.6904761904761916</v>
      </c>
      <c r="K12" s="37" t="str">
        <f t="shared" si="3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ref="U12:U32" si="33">SUM(+L12+M12+N12+O12+P12+R12+T12)</f>
        <v>0</v>
      </c>
      <c r="V12" s="43">
        <f t="shared" si="10"/>
        <v>0</v>
      </c>
      <c r="W12" s="44">
        <f t="shared" si="11"/>
        <v>0</v>
      </c>
      <c r="X12" s="45">
        <f t="shared" si="12"/>
        <v>2</v>
      </c>
      <c r="Y12" s="46" t="s">
        <v>0</v>
      </c>
      <c r="Z12" s="39">
        <v>1</v>
      </c>
      <c r="AA12" s="47">
        <f t="shared" si="13"/>
        <v>0</v>
      </c>
      <c r="AB12" s="39">
        <v>1</v>
      </c>
      <c r="AC12" s="47">
        <f t="shared" si="14"/>
        <v>0</v>
      </c>
      <c r="AD12" s="39">
        <v>1</v>
      </c>
      <c r="AE12" s="47">
        <f t="shared" si="15"/>
        <v>0</v>
      </c>
      <c r="AF12" s="62"/>
      <c r="AG12" s="49">
        <f t="shared" si="16"/>
        <v>0</v>
      </c>
      <c r="AH12" s="50">
        <f t="shared" si="17"/>
        <v>0</v>
      </c>
      <c r="AI12" s="62"/>
      <c r="AJ12" s="49">
        <f t="shared" si="18"/>
        <v>0</v>
      </c>
      <c r="AK12" s="50">
        <f t="shared" si="19"/>
        <v>0</v>
      </c>
      <c r="AL12" s="62">
        <v>6.5</v>
      </c>
      <c r="AM12" s="49">
        <f t="shared" si="20"/>
        <v>0</v>
      </c>
      <c r="AN12" s="50">
        <f t="shared" si="21"/>
        <v>0</v>
      </c>
      <c r="AO12" s="62"/>
      <c r="AP12" s="49">
        <f t="shared" si="22"/>
        <v>0</v>
      </c>
      <c r="AQ12" s="50">
        <f t="shared" si="23"/>
        <v>0</v>
      </c>
      <c r="AR12" s="62"/>
      <c r="AS12" s="49">
        <f t="shared" si="24"/>
        <v>0</v>
      </c>
      <c r="AT12" s="50">
        <f t="shared" si="25"/>
        <v>0</v>
      </c>
      <c r="AU12" s="62">
        <v>6.5</v>
      </c>
      <c r="AV12" s="49">
        <f t="shared" si="26"/>
        <v>0</v>
      </c>
      <c r="AW12" s="50">
        <f t="shared" si="27"/>
        <v>0</v>
      </c>
      <c r="AX12" s="62">
        <v>0</v>
      </c>
      <c r="AY12" s="49">
        <f t="shared" si="28"/>
        <v>0</v>
      </c>
      <c r="AZ12" s="50">
        <f t="shared" si="29"/>
        <v>0</v>
      </c>
      <c r="BA12" s="51">
        <f t="shared" si="30"/>
        <v>0</v>
      </c>
    </row>
    <row r="13" spans="1:53">
      <c r="A13" s="32">
        <v>27</v>
      </c>
      <c r="B13" s="169" t="s">
        <v>178</v>
      </c>
      <c r="C13" s="170" t="s">
        <v>205</v>
      </c>
      <c r="D13" s="34" t="s">
        <v>546</v>
      </c>
      <c r="E13" s="35"/>
      <c r="F13" s="36">
        <v>13.5</v>
      </c>
      <c r="G13" s="128"/>
      <c r="H13" s="72" t="s">
        <v>144</v>
      </c>
      <c r="I13" s="74">
        <f>IF(H13=Tablas!$B$5,Tablas!$C$5,VLOOKUP(H13,Tablas!$B$5:$D$40,2,FALSE))</f>
        <v>22</v>
      </c>
      <c r="J13" s="71">
        <f>IF(I13=0,"",VLOOKUP(I13,Tablas!$C$5:$D$40,2,FALSE))</f>
        <v>8.6904761904761916</v>
      </c>
      <c r="K13" s="37" t="str">
        <f t="shared" si="3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33"/>
        <v>0</v>
      </c>
      <c r="V13" s="43">
        <f t="shared" si="10"/>
        <v>0</v>
      </c>
      <c r="W13" s="44">
        <f t="shared" si="11"/>
        <v>0</v>
      </c>
      <c r="X13" s="45">
        <f t="shared" si="12"/>
        <v>2</v>
      </c>
      <c r="Y13" s="46" t="s">
        <v>0</v>
      </c>
      <c r="Z13" s="39">
        <v>1</v>
      </c>
      <c r="AA13" s="47">
        <f t="shared" si="13"/>
        <v>0</v>
      </c>
      <c r="AB13" s="39">
        <v>1</v>
      </c>
      <c r="AC13" s="47">
        <f t="shared" si="14"/>
        <v>0</v>
      </c>
      <c r="AD13" s="39">
        <v>1</v>
      </c>
      <c r="AE13" s="47">
        <f t="shared" si="15"/>
        <v>0</v>
      </c>
      <c r="AF13" s="62"/>
      <c r="AG13" s="49">
        <f t="shared" si="16"/>
        <v>0</v>
      </c>
      <c r="AH13" s="50">
        <f t="shared" si="17"/>
        <v>0</v>
      </c>
      <c r="AI13" s="62"/>
      <c r="AJ13" s="49">
        <f t="shared" si="18"/>
        <v>0</v>
      </c>
      <c r="AK13" s="50">
        <f t="shared" si="19"/>
        <v>0</v>
      </c>
      <c r="AL13" s="62"/>
      <c r="AM13" s="49">
        <f t="shared" si="20"/>
        <v>0</v>
      </c>
      <c r="AN13" s="50">
        <f t="shared" si="21"/>
        <v>0</v>
      </c>
      <c r="AO13" s="62"/>
      <c r="AP13" s="49">
        <f t="shared" si="22"/>
        <v>0</v>
      </c>
      <c r="AQ13" s="50">
        <f t="shared" si="23"/>
        <v>0</v>
      </c>
      <c r="AR13" s="62"/>
      <c r="AS13" s="49">
        <f t="shared" si="24"/>
        <v>0</v>
      </c>
      <c r="AT13" s="50">
        <f t="shared" si="25"/>
        <v>0</v>
      </c>
      <c r="AU13" s="62"/>
      <c r="AV13" s="49">
        <f t="shared" si="26"/>
        <v>0</v>
      </c>
      <c r="AW13" s="50">
        <f t="shared" si="27"/>
        <v>0</v>
      </c>
      <c r="AX13" s="62">
        <v>0</v>
      </c>
      <c r="AY13" s="49">
        <f t="shared" si="28"/>
        <v>0</v>
      </c>
      <c r="AZ13" s="50">
        <f t="shared" si="29"/>
        <v>0</v>
      </c>
      <c r="BA13" s="51">
        <f t="shared" si="30"/>
        <v>0</v>
      </c>
    </row>
    <row r="14" spans="1:53">
      <c r="A14" s="32">
        <v>27</v>
      </c>
      <c r="B14" s="169" t="s">
        <v>178</v>
      </c>
      <c r="C14" s="170" t="s">
        <v>205</v>
      </c>
      <c r="D14" s="34" t="s">
        <v>280</v>
      </c>
      <c r="E14" s="35"/>
      <c r="F14" s="36">
        <v>4.9000000000000004</v>
      </c>
      <c r="G14" s="128"/>
      <c r="H14" s="72" t="s">
        <v>144</v>
      </c>
      <c r="I14" s="74">
        <f>IF(H14=Tablas!$B$5,Tablas!$C$5,VLOOKUP(H14,Tablas!$B$5:$D$40,2,FALSE))</f>
        <v>22</v>
      </c>
      <c r="J14" s="71">
        <f>IF(I14=0,"",VLOOKUP(I14,Tablas!$C$5:$D$40,2,FALSE))</f>
        <v>8.6904761904761916</v>
      </c>
      <c r="K14" s="37" t="str">
        <f t="shared" si="3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33"/>
        <v>0</v>
      </c>
      <c r="V14" s="43">
        <f t="shared" si="10"/>
        <v>0</v>
      </c>
      <c r="W14" s="44">
        <f t="shared" si="11"/>
        <v>0</v>
      </c>
      <c r="X14" s="45">
        <f t="shared" si="12"/>
        <v>2</v>
      </c>
      <c r="Y14" s="46" t="s">
        <v>0</v>
      </c>
      <c r="Z14" s="39">
        <v>1</v>
      </c>
      <c r="AA14" s="47">
        <f t="shared" si="13"/>
        <v>0</v>
      </c>
      <c r="AB14" s="39">
        <v>1</v>
      </c>
      <c r="AC14" s="47">
        <f t="shared" si="14"/>
        <v>0</v>
      </c>
      <c r="AD14" s="39">
        <v>1</v>
      </c>
      <c r="AE14" s="47">
        <f t="shared" si="15"/>
        <v>0</v>
      </c>
      <c r="AF14" s="62"/>
      <c r="AG14" s="49">
        <f t="shared" si="16"/>
        <v>0</v>
      </c>
      <c r="AH14" s="50">
        <f t="shared" si="17"/>
        <v>0</v>
      </c>
      <c r="AI14" s="62"/>
      <c r="AJ14" s="49">
        <f t="shared" si="18"/>
        <v>0</v>
      </c>
      <c r="AK14" s="50">
        <f t="shared" si="19"/>
        <v>0</v>
      </c>
      <c r="AL14" s="62">
        <v>4.9000000000000004</v>
      </c>
      <c r="AM14" s="49">
        <f t="shared" si="20"/>
        <v>0</v>
      </c>
      <c r="AN14" s="50">
        <f t="shared" si="21"/>
        <v>0</v>
      </c>
      <c r="AO14" s="62"/>
      <c r="AP14" s="49">
        <f t="shared" si="22"/>
        <v>0</v>
      </c>
      <c r="AQ14" s="50">
        <f t="shared" si="23"/>
        <v>0</v>
      </c>
      <c r="AR14" s="62"/>
      <c r="AS14" s="49">
        <f t="shared" si="24"/>
        <v>0</v>
      </c>
      <c r="AT14" s="50">
        <f t="shared" si="25"/>
        <v>0</v>
      </c>
      <c r="AU14" s="62">
        <v>4.9000000000000004</v>
      </c>
      <c r="AV14" s="49">
        <f t="shared" si="26"/>
        <v>0</v>
      </c>
      <c r="AW14" s="50">
        <f t="shared" si="27"/>
        <v>0</v>
      </c>
      <c r="AX14" s="62">
        <v>0</v>
      </c>
      <c r="AY14" s="49">
        <f t="shared" si="28"/>
        <v>0</v>
      </c>
      <c r="AZ14" s="50">
        <f t="shared" si="29"/>
        <v>0</v>
      </c>
      <c r="BA14" s="51">
        <f t="shared" si="30"/>
        <v>0</v>
      </c>
    </row>
    <row r="15" spans="1:53">
      <c r="A15" s="32">
        <v>27</v>
      </c>
      <c r="B15" s="169" t="s">
        <v>178</v>
      </c>
      <c r="C15" s="170" t="s">
        <v>205</v>
      </c>
      <c r="D15" s="34" t="s">
        <v>245</v>
      </c>
      <c r="E15" s="35"/>
      <c r="F15" s="36">
        <v>1.9</v>
      </c>
      <c r="G15" s="128"/>
      <c r="H15" s="72" t="s">
        <v>144</v>
      </c>
      <c r="I15" s="74">
        <f>IF(H15=Tablas!$B$5,Tablas!$C$5,VLOOKUP(H15,Tablas!$B$5:$D$40,2,FALSE))</f>
        <v>22</v>
      </c>
      <c r="J15" s="71">
        <f>IF(I15=0,"",VLOOKUP(I15,Tablas!$C$5:$D$40,2,FALSE))</f>
        <v>8.6904761904761916</v>
      </c>
      <c r="K15" s="37" t="str">
        <f t="shared" si="3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33"/>
        <v>0</v>
      </c>
      <c r="V15" s="43">
        <f t="shared" si="10"/>
        <v>0</v>
      </c>
      <c r="W15" s="44">
        <f t="shared" si="11"/>
        <v>0</v>
      </c>
      <c r="X15" s="45">
        <f t="shared" si="12"/>
        <v>2</v>
      </c>
      <c r="Y15" s="46" t="s">
        <v>0</v>
      </c>
      <c r="Z15" s="39">
        <v>1</v>
      </c>
      <c r="AA15" s="47">
        <f t="shared" si="13"/>
        <v>0</v>
      </c>
      <c r="AB15" s="39">
        <v>1</v>
      </c>
      <c r="AC15" s="47">
        <f t="shared" si="14"/>
        <v>0</v>
      </c>
      <c r="AD15" s="39">
        <v>1</v>
      </c>
      <c r="AE15" s="47">
        <f t="shared" si="15"/>
        <v>0</v>
      </c>
      <c r="AF15" s="62"/>
      <c r="AG15" s="49">
        <f t="shared" si="16"/>
        <v>0</v>
      </c>
      <c r="AH15" s="50">
        <f t="shared" si="17"/>
        <v>0</v>
      </c>
      <c r="AI15" s="62"/>
      <c r="AJ15" s="49">
        <f t="shared" si="18"/>
        <v>0</v>
      </c>
      <c r="AK15" s="50">
        <f t="shared" si="19"/>
        <v>0</v>
      </c>
      <c r="AL15" s="62">
        <v>1.9</v>
      </c>
      <c r="AM15" s="49">
        <f t="shared" si="20"/>
        <v>0</v>
      </c>
      <c r="AN15" s="50">
        <f t="shared" si="21"/>
        <v>0</v>
      </c>
      <c r="AO15" s="62"/>
      <c r="AP15" s="49">
        <f t="shared" si="22"/>
        <v>0</v>
      </c>
      <c r="AQ15" s="50">
        <f t="shared" si="23"/>
        <v>0</v>
      </c>
      <c r="AR15" s="62"/>
      <c r="AS15" s="49">
        <f t="shared" si="24"/>
        <v>0</v>
      </c>
      <c r="AT15" s="50">
        <f t="shared" si="25"/>
        <v>0</v>
      </c>
      <c r="AU15" s="62">
        <v>1.9</v>
      </c>
      <c r="AV15" s="49">
        <f t="shared" si="26"/>
        <v>0</v>
      </c>
      <c r="AW15" s="50">
        <f t="shared" si="27"/>
        <v>0</v>
      </c>
      <c r="AX15" s="62">
        <v>0</v>
      </c>
      <c r="AY15" s="49">
        <f t="shared" si="28"/>
        <v>0</v>
      </c>
      <c r="AZ15" s="50">
        <f t="shared" si="29"/>
        <v>0</v>
      </c>
      <c r="BA15" s="51">
        <f t="shared" si="30"/>
        <v>0</v>
      </c>
    </row>
    <row r="16" spans="1:53">
      <c r="A16" s="32">
        <v>27</v>
      </c>
      <c r="B16" s="169" t="s">
        <v>178</v>
      </c>
      <c r="C16" s="170" t="s">
        <v>205</v>
      </c>
      <c r="D16" s="34" t="s">
        <v>547</v>
      </c>
      <c r="E16" s="35"/>
      <c r="F16" s="36">
        <v>3.3</v>
      </c>
      <c r="G16" s="128"/>
      <c r="H16" s="72" t="s">
        <v>144</v>
      </c>
      <c r="I16" s="74">
        <f>IF(H16=Tablas!$B$5,Tablas!$C$5,VLOOKUP(H16,Tablas!$B$5:$D$40,2,FALSE))</f>
        <v>22</v>
      </c>
      <c r="J16" s="71">
        <f>IF(I16=0,"",VLOOKUP(I16,Tablas!$C$5:$D$40,2,FALSE))</f>
        <v>8.6904761904761916</v>
      </c>
      <c r="K16" s="37" t="str">
        <f t="shared" si="3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33"/>
        <v>0</v>
      </c>
      <c r="V16" s="43">
        <f t="shared" si="10"/>
        <v>0</v>
      </c>
      <c r="W16" s="44">
        <f t="shared" si="11"/>
        <v>0</v>
      </c>
      <c r="X16" s="45">
        <f t="shared" si="12"/>
        <v>2</v>
      </c>
      <c r="Y16" s="46" t="s">
        <v>0</v>
      </c>
      <c r="Z16" s="39">
        <v>1</v>
      </c>
      <c r="AA16" s="47">
        <f t="shared" si="13"/>
        <v>0</v>
      </c>
      <c r="AB16" s="39">
        <v>1</v>
      </c>
      <c r="AC16" s="47">
        <f t="shared" si="14"/>
        <v>0</v>
      </c>
      <c r="AD16" s="39">
        <v>1</v>
      </c>
      <c r="AE16" s="47">
        <f t="shared" si="15"/>
        <v>0</v>
      </c>
      <c r="AF16" s="62"/>
      <c r="AG16" s="49">
        <f t="shared" si="16"/>
        <v>0</v>
      </c>
      <c r="AH16" s="50">
        <f t="shared" si="17"/>
        <v>0</v>
      </c>
      <c r="AI16" s="62"/>
      <c r="AJ16" s="49">
        <f t="shared" si="18"/>
        <v>0</v>
      </c>
      <c r="AK16" s="50">
        <f t="shared" si="19"/>
        <v>0</v>
      </c>
      <c r="AL16" s="62">
        <v>3.3</v>
      </c>
      <c r="AM16" s="49">
        <f t="shared" si="20"/>
        <v>0</v>
      </c>
      <c r="AN16" s="50">
        <f t="shared" si="21"/>
        <v>0</v>
      </c>
      <c r="AO16" s="62"/>
      <c r="AP16" s="49">
        <f t="shared" si="22"/>
        <v>0</v>
      </c>
      <c r="AQ16" s="50">
        <f t="shared" si="23"/>
        <v>0</v>
      </c>
      <c r="AR16" s="62"/>
      <c r="AS16" s="49">
        <f t="shared" si="24"/>
        <v>0</v>
      </c>
      <c r="AT16" s="50">
        <f t="shared" si="25"/>
        <v>0</v>
      </c>
      <c r="AU16" s="62">
        <v>3.3</v>
      </c>
      <c r="AV16" s="49">
        <f t="shared" si="26"/>
        <v>0</v>
      </c>
      <c r="AW16" s="50">
        <f t="shared" si="27"/>
        <v>0</v>
      </c>
      <c r="AX16" s="62">
        <v>0</v>
      </c>
      <c r="AY16" s="49">
        <f t="shared" si="28"/>
        <v>0</v>
      </c>
      <c r="AZ16" s="50">
        <f t="shared" si="29"/>
        <v>0</v>
      </c>
      <c r="BA16" s="51">
        <f t="shared" si="30"/>
        <v>0</v>
      </c>
    </row>
    <row r="17" spans="1:53" hidden="1">
      <c r="A17" s="32">
        <v>27</v>
      </c>
      <c r="B17" s="61"/>
      <c r="C17" s="33"/>
      <c r="D17" s="34"/>
      <c r="E17" s="35"/>
      <c r="F17" s="36"/>
      <c r="G17" s="128"/>
      <c r="H17" s="72"/>
      <c r="I17" s="74">
        <f>IF(H17=Tablas!$B$5,Tablas!$C$5,VLOOKUP(H17,Tablas!$B$5:$D$40,2,FALSE))</f>
        <v>1</v>
      </c>
      <c r="J17" s="71">
        <f>IF(I17=0,"",VLOOKUP(I17,Tablas!$C$5:$D$40,2,FALSE))</f>
        <v>0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33"/>
        <v>0</v>
      </c>
      <c r="V17" s="43">
        <f t="shared" si="10"/>
        <v>0</v>
      </c>
      <c r="W17" s="44">
        <f t="shared" si="11"/>
        <v>0</v>
      </c>
      <c r="X17" s="45">
        <f t="shared" si="12"/>
        <v>0</v>
      </c>
      <c r="Y17" s="46" t="s">
        <v>0</v>
      </c>
      <c r="Z17" s="39">
        <v>1</v>
      </c>
      <c r="AA17" s="47">
        <f t="shared" si="13"/>
        <v>0</v>
      </c>
      <c r="AB17" s="39">
        <v>1</v>
      </c>
      <c r="AC17" s="47">
        <f t="shared" si="14"/>
        <v>0</v>
      </c>
      <c r="AD17" s="39">
        <v>1</v>
      </c>
      <c r="AE17" s="47">
        <f t="shared" si="15"/>
        <v>0</v>
      </c>
      <c r="AF17" s="62"/>
      <c r="AG17" s="49">
        <f t="shared" si="16"/>
        <v>0</v>
      </c>
      <c r="AH17" s="50">
        <f t="shared" si="17"/>
        <v>0</v>
      </c>
      <c r="AI17" s="62"/>
      <c r="AJ17" s="49">
        <f t="shared" si="18"/>
        <v>0</v>
      </c>
      <c r="AK17" s="50">
        <f t="shared" si="19"/>
        <v>0</v>
      </c>
      <c r="AL17" s="62"/>
      <c r="AM17" s="49">
        <f t="shared" si="20"/>
        <v>0</v>
      </c>
      <c r="AN17" s="50">
        <f t="shared" si="21"/>
        <v>0</v>
      </c>
      <c r="AO17" s="62"/>
      <c r="AP17" s="49">
        <f t="shared" si="22"/>
        <v>0</v>
      </c>
      <c r="AQ17" s="50">
        <f t="shared" si="23"/>
        <v>0</v>
      </c>
      <c r="AR17" s="62"/>
      <c r="AS17" s="49">
        <f t="shared" si="24"/>
        <v>0</v>
      </c>
      <c r="AT17" s="50">
        <f t="shared" si="25"/>
        <v>0</v>
      </c>
      <c r="AU17" s="62"/>
      <c r="AV17" s="49">
        <f t="shared" si="26"/>
        <v>0</v>
      </c>
      <c r="AW17" s="50">
        <f t="shared" si="27"/>
        <v>0</v>
      </c>
      <c r="AX17" s="62"/>
      <c r="AY17" s="49">
        <f t="shared" si="28"/>
        <v>0</v>
      </c>
      <c r="AZ17" s="50">
        <f t="shared" si="29"/>
        <v>0</v>
      </c>
      <c r="BA17" s="51">
        <f t="shared" si="30"/>
        <v>0</v>
      </c>
    </row>
    <row r="18" spans="1:53" hidden="1">
      <c r="A18" s="32">
        <v>27</v>
      </c>
      <c r="B18" s="61"/>
      <c r="C18" s="33"/>
      <c r="D18" s="34"/>
      <c r="E18" s="35"/>
      <c r="F18" s="36"/>
      <c r="G18" s="128"/>
      <c r="H18" s="72"/>
      <c r="I18" s="74">
        <f>IF(H18=Tablas!$B$5,Tablas!$C$5,VLOOKUP(H18,Tablas!$B$5:$D$40,2,FALSE))</f>
        <v>1</v>
      </c>
      <c r="J18" s="71">
        <f>IF(I18=0,"",VLOOKUP(I18,Tablas!$C$5:$D$40,2,FALSE))</f>
        <v>0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33"/>
        <v>0</v>
      </c>
      <c r="V18" s="43">
        <f t="shared" si="10"/>
        <v>0</v>
      </c>
      <c r="W18" s="44">
        <f t="shared" si="11"/>
        <v>0</v>
      </c>
      <c r="X18" s="45">
        <f t="shared" si="12"/>
        <v>0</v>
      </c>
      <c r="Y18" s="46" t="s">
        <v>0</v>
      </c>
      <c r="Z18" s="39">
        <v>1</v>
      </c>
      <c r="AA18" s="47">
        <f t="shared" si="13"/>
        <v>0</v>
      </c>
      <c r="AB18" s="39">
        <v>1</v>
      </c>
      <c r="AC18" s="47">
        <f t="shared" si="14"/>
        <v>0</v>
      </c>
      <c r="AD18" s="39">
        <v>1</v>
      </c>
      <c r="AE18" s="47">
        <f t="shared" si="15"/>
        <v>0</v>
      </c>
      <c r="AF18" s="62"/>
      <c r="AG18" s="49">
        <f t="shared" si="16"/>
        <v>0</v>
      </c>
      <c r="AH18" s="50">
        <f t="shared" si="17"/>
        <v>0</v>
      </c>
      <c r="AI18" s="62"/>
      <c r="AJ18" s="49">
        <f t="shared" si="18"/>
        <v>0</v>
      </c>
      <c r="AK18" s="50">
        <f t="shared" si="19"/>
        <v>0</v>
      </c>
      <c r="AL18" s="62"/>
      <c r="AM18" s="49">
        <f t="shared" si="20"/>
        <v>0</v>
      </c>
      <c r="AN18" s="50">
        <f t="shared" si="21"/>
        <v>0</v>
      </c>
      <c r="AO18" s="62"/>
      <c r="AP18" s="49">
        <f t="shared" si="22"/>
        <v>0</v>
      </c>
      <c r="AQ18" s="50">
        <f t="shared" si="23"/>
        <v>0</v>
      </c>
      <c r="AR18" s="62"/>
      <c r="AS18" s="49">
        <f t="shared" si="24"/>
        <v>0</v>
      </c>
      <c r="AT18" s="50">
        <f t="shared" si="25"/>
        <v>0</v>
      </c>
      <c r="AU18" s="62"/>
      <c r="AV18" s="49">
        <f t="shared" si="26"/>
        <v>0</v>
      </c>
      <c r="AW18" s="50">
        <f t="shared" si="27"/>
        <v>0</v>
      </c>
      <c r="AX18" s="62"/>
      <c r="AY18" s="49">
        <f t="shared" si="28"/>
        <v>0</v>
      </c>
      <c r="AZ18" s="50">
        <f t="shared" si="29"/>
        <v>0</v>
      </c>
      <c r="BA18" s="51">
        <f t="shared" si="30"/>
        <v>0</v>
      </c>
    </row>
    <row r="19" spans="1:53" hidden="1">
      <c r="A19" s="32"/>
      <c r="B19" s="61"/>
      <c r="C19" s="33"/>
      <c r="D19" s="34"/>
      <c r="E19" s="35"/>
      <c r="F19" s="36"/>
      <c r="G19" s="128"/>
      <c r="H19" s="72"/>
      <c r="I19" s="74">
        <f>IF(H19=Tablas!$B$5,Tablas!$C$5,VLOOKUP(H19,Tablas!$B$5:$D$40,2,FALSE))</f>
        <v>1</v>
      </c>
      <c r="J19" s="71">
        <f>IF(I19=0,"",VLOOKUP(I19,Tablas!$C$5:$D$40,2,FALSE))</f>
        <v>0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33"/>
        <v>0</v>
      </c>
      <c r="V19" s="43">
        <f t="shared" si="10"/>
        <v>0</v>
      </c>
      <c r="W19" s="44">
        <f t="shared" si="11"/>
        <v>0</v>
      </c>
      <c r="X19" s="45">
        <f t="shared" si="12"/>
        <v>0</v>
      </c>
      <c r="Y19" s="46" t="s">
        <v>0</v>
      </c>
      <c r="Z19" s="39">
        <v>1</v>
      </c>
      <c r="AA19" s="47">
        <f t="shared" si="13"/>
        <v>0</v>
      </c>
      <c r="AB19" s="39">
        <v>1</v>
      </c>
      <c r="AC19" s="47">
        <f t="shared" si="14"/>
        <v>0</v>
      </c>
      <c r="AD19" s="39">
        <v>1</v>
      </c>
      <c r="AE19" s="47">
        <f t="shared" si="15"/>
        <v>0</v>
      </c>
      <c r="AF19" s="62"/>
      <c r="AG19" s="49">
        <f t="shared" si="16"/>
        <v>0</v>
      </c>
      <c r="AH19" s="50">
        <f t="shared" si="17"/>
        <v>0</v>
      </c>
      <c r="AI19" s="62"/>
      <c r="AJ19" s="49">
        <f t="shared" si="18"/>
        <v>0</v>
      </c>
      <c r="AK19" s="50">
        <f t="shared" si="19"/>
        <v>0</v>
      </c>
      <c r="AL19" s="62"/>
      <c r="AM19" s="49">
        <f t="shared" si="20"/>
        <v>0</v>
      </c>
      <c r="AN19" s="50">
        <f t="shared" si="21"/>
        <v>0</v>
      </c>
      <c r="AO19" s="62"/>
      <c r="AP19" s="49">
        <f t="shared" si="22"/>
        <v>0</v>
      </c>
      <c r="AQ19" s="50">
        <f t="shared" si="23"/>
        <v>0</v>
      </c>
      <c r="AR19" s="62"/>
      <c r="AS19" s="49">
        <f t="shared" si="24"/>
        <v>0</v>
      </c>
      <c r="AT19" s="50">
        <f t="shared" si="25"/>
        <v>0</v>
      </c>
      <c r="AU19" s="62"/>
      <c r="AV19" s="49">
        <f t="shared" si="26"/>
        <v>0</v>
      </c>
      <c r="AW19" s="50">
        <f t="shared" si="27"/>
        <v>0</v>
      </c>
      <c r="AX19" s="62"/>
      <c r="AY19" s="49">
        <f t="shared" si="28"/>
        <v>0</v>
      </c>
      <c r="AZ19" s="50">
        <f t="shared" si="29"/>
        <v>0</v>
      </c>
      <c r="BA19" s="51">
        <f t="shared" si="30"/>
        <v>0</v>
      </c>
    </row>
    <row r="20" spans="1:53" hidden="1">
      <c r="A20" s="32"/>
      <c r="B20" s="61"/>
      <c r="C20" s="33"/>
      <c r="D20" s="34"/>
      <c r="E20" s="35"/>
      <c r="F20" s="36"/>
      <c r="G20" s="128"/>
      <c r="H20" s="72"/>
      <c r="I20" s="74">
        <f>IF(H20=Tablas!$B$5,Tablas!$C$5,VLOOKUP(H20,Tablas!$B$5:$D$40,2,FALSE))</f>
        <v>1</v>
      </c>
      <c r="J20" s="71">
        <f>IF(I20=0,"",VLOOKUP(I20,Tablas!$C$5:$D$40,2,FALSE))</f>
        <v>0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33"/>
        <v>0</v>
      </c>
      <c r="V20" s="43">
        <f t="shared" si="10"/>
        <v>0</v>
      </c>
      <c r="W20" s="44">
        <f t="shared" si="11"/>
        <v>0</v>
      </c>
      <c r="X20" s="45">
        <f t="shared" si="12"/>
        <v>0</v>
      </c>
      <c r="Y20" s="46" t="s">
        <v>0</v>
      </c>
      <c r="Z20" s="39">
        <v>1</v>
      </c>
      <c r="AA20" s="47">
        <f t="shared" si="13"/>
        <v>0</v>
      </c>
      <c r="AB20" s="39">
        <v>1</v>
      </c>
      <c r="AC20" s="47">
        <f t="shared" si="14"/>
        <v>0</v>
      </c>
      <c r="AD20" s="39">
        <v>1</v>
      </c>
      <c r="AE20" s="47">
        <f t="shared" si="15"/>
        <v>0</v>
      </c>
      <c r="AF20" s="62"/>
      <c r="AG20" s="49">
        <f t="shared" si="16"/>
        <v>0</v>
      </c>
      <c r="AH20" s="50">
        <f t="shared" si="17"/>
        <v>0</v>
      </c>
      <c r="AI20" s="62"/>
      <c r="AJ20" s="49">
        <f t="shared" si="18"/>
        <v>0</v>
      </c>
      <c r="AK20" s="50">
        <f t="shared" si="19"/>
        <v>0</v>
      </c>
      <c r="AL20" s="62"/>
      <c r="AM20" s="49">
        <f t="shared" si="20"/>
        <v>0</v>
      </c>
      <c r="AN20" s="50">
        <f t="shared" si="21"/>
        <v>0</v>
      </c>
      <c r="AO20" s="62"/>
      <c r="AP20" s="49">
        <f t="shared" si="22"/>
        <v>0</v>
      </c>
      <c r="AQ20" s="50">
        <f t="shared" si="23"/>
        <v>0</v>
      </c>
      <c r="AR20" s="62"/>
      <c r="AS20" s="49">
        <f t="shared" si="24"/>
        <v>0</v>
      </c>
      <c r="AT20" s="50">
        <f t="shared" si="25"/>
        <v>0</v>
      </c>
      <c r="AU20" s="62"/>
      <c r="AV20" s="49">
        <f t="shared" si="26"/>
        <v>0</v>
      </c>
      <c r="AW20" s="50">
        <f t="shared" si="27"/>
        <v>0</v>
      </c>
      <c r="AX20" s="62"/>
      <c r="AY20" s="49">
        <f t="shared" si="28"/>
        <v>0</v>
      </c>
      <c r="AZ20" s="50">
        <f t="shared" si="29"/>
        <v>0</v>
      </c>
      <c r="BA20" s="51">
        <f t="shared" si="30"/>
        <v>0</v>
      </c>
    </row>
    <row r="21" spans="1:53" hidden="1">
      <c r="A21" s="32"/>
      <c r="B21" s="61"/>
      <c r="C21" s="33"/>
      <c r="D21" s="34"/>
      <c r="E21" s="35"/>
      <c r="F21" s="36"/>
      <c r="G21" s="128"/>
      <c r="H21" s="72"/>
      <c r="I21" s="74">
        <f>IF(H21=Tablas!$B$5,Tablas!$C$5,VLOOKUP(H21,Tablas!$B$5:$D$40,2,FALSE))</f>
        <v>1</v>
      </c>
      <c r="J21" s="71">
        <f>IF(I21=0,"",VLOOKUP(I21,Tablas!$C$5:$D$40,2,FALSE))</f>
        <v>0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33"/>
        <v>0</v>
      </c>
      <c r="V21" s="43">
        <f t="shared" si="10"/>
        <v>0</v>
      </c>
      <c r="W21" s="44">
        <f t="shared" si="11"/>
        <v>0</v>
      </c>
      <c r="X21" s="45">
        <f t="shared" si="12"/>
        <v>0</v>
      </c>
      <c r="Y21" s="46" t="s">
        <v>0</v>
      </c>
      <c r="Z21" s="39">
        <v>1</v>
      </c>
      <c r="AA21" s="47">
        <f t="shared" si="13"/>
        <v>0</v>
      </c>
      <c r="AB21" s="39">
        <v>1</v>
      </c>
      <c r="AC21" s="47">
        <f t="shared" si="14"/>
        <v>0</v>
      </c>
      <c r="AD21" s="39">
        <v>1</v>
      </c>
      <c r="AE21" s="47">
        <f t="shared" si="15"/>
        <v>0</v>
      </c>
      <c r="AF21" s="62"/>
      <c r="AG21" s="49">
        <f t="shared" si="16"/>
        <v>0</v>
      </c>
      <c r="AH21" s="50">
        <f t="shared" si="17"/>
        <v>0</v>
      </c>
      <c r="AI21" s="62"/>
      <c r="AJ21" s="49">
        <f t="shared" si="18"/>
        <v>0</v>
      </c>
      <c r="AK21" s="50">
        <f t="shared" si="19"/>
        <v>0</v>
      </c>
      <c r="AL21" s="62"/>
      <c r="AM21" s="49">
        <f t="shared" si="20"/>
        <v>0</v>
      </c>
      <c r="AN21" s="50">
        <f t="shared" si="21"/>
        <v>0</v>
      </c>
      <c r="AO21" s="62"/>
      <c r="AP21" s="49">
        <f t="shared" si="22"/>
        <v>0</v>
      </c>
      <c r="AQ21" s="50">
        <f t="shared" si="23"/>
        <v>0</v>
      </c>
      <c r="AR21" s="62"/>
      <c r="AS21" s="49">
        <f t="shared" si="24"/>
        <v>0</v>
      </c>
      <c r="AT21" s="50">
        <f t="shared" si="25"/>
        <v>0</v>
      </c>
      <c r="AU21" s="62"/>
      <c r="AV21" s="49">
        <f t="shared" si="26"/>
        <v>0</v>
      </c>
      <c r="AW21" s="50">
        <f t="shared" si="27"/>
        <v>0</v>
      </c>
      <c r="AX21" s="62"/>
      <c r="AY21" s="49">
        <f t="shared" si="28"/>
        <v>0</v>
      </c>
      <c r="AZ21" s="50">
        <f t="shared" si="29"/>
        <v>0</v>
      </c>
      <c r="BA21" s="51">
        <f t="shared" si="30"/>
        <v>0</v>
      </c>
    </row>
    <row r="22" spans="1:53" hidden="1">
      <c r="A22" s="32"/>
      <c r="B22" s="61"/>
      <c r="C22" s="33"/>
      <c r="D22" s="34"/>
      <c r="E22" s="35"/>
      <c r="F22" s="36"/>
      <c r="G22" s="128"/>
      <c r="H22" s="72"/>
      <c r="I22" s="74">
        <f>IF(H22=Tablas!$B$5,Tablas!$C$5,VLOOKUP(H22,Tablas!$B$5:$D$40,2,FALSE))</f>
        <v>1</v>
      </c>
      <c r="J22" s="71">
        <f>IF(I22=0,"",VLOOKUP(I22,Tablas!$C$5:$D$40,2,FALSE))</f>
        <v>0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33"/>
        <v>0</v>
      </c>
      <c r="V22" s="43">
        <f t="shared" si="10"/>
        <v>0</v>
      </c>
      <c r="W22" s="44">
        <f t="shared" si="11"/>
        <v>0</v>
      </c>
      <c r="X22" s="45">
        <f t="shared" si="12"/>
        <v>0</v>
      </c>
      <c r="Y22" s="46" t="s">
        <v>0</v>
      </c>
      <c r="Z22" s="39">
        <v>1</v>
      </c>
      <c r="AA22" s="47">
        <f t="shared" si="13"/>
        <v>0</v>
      </c>
      <c r="AB22" s="39">
        <v>1</v>
      </c>
      <c r="AC22" s="47">
        <f t="shared" si="14"/>
        <v>0</v>
      </c>
      <c r="AD22" s="39">
        <v>1</v>
      </c>
      <c r="AE22" s="47">
        <f t="shared" si="15"/>
        <v>0</v>
      </c>
      <c r="AF22" s="62"/>
      <c r="AG22" s="49">
        <f t="shared" si="16"/>
        <v>0</v>
      </c>
      <c r="AH22" s="50">
        <f t="shared" si="17"/>
        <v>0</v>
      </c>
      <c r="AI22" s="62"/>
      <c r="AJ22" s="49">
        <f t="shared" si="18"/>
        <v>0</v>
      </c>
      <c r="AK22" s="50">
        <f t="shared" si="19"/>
        <v>0</v>
      </c>
      <c r="AL22" s="62"/>
      <c r="AM22" s="49">
        <f t="shared" si="20"/>
        <v>0</v>
      </c>
      <c r="AN22" s="50">
        <f t="shared" si="21"/>
        <v>0</v>
      </c>
      <c r="AO22" s="62"/>
      <c r="AP22" s="49">
        <f t="shared" si="22"/>
        <v>0</v>
      </c>
      <c r="AQ22" s="50">
        <f t="shared" si="23"/>
        <v>0</v>
      </c>
      <c r="AR22" s="62"/>
      <c r="AS22" s="49">
        <f t="shared" si="24"/>
        <v>0</v>
      </c>
      <c r="AT22" s="50">
        <f t="shared" si="25"/>
        <v>0</v>
      </c>
      <c r="AU22" s="62"/>
      <c r="AV22" s="49">
        <f t="shared" si="26"/>
        <v>0</v>
      </c>
      <c r="AW22" s="50">
        <f t="shared" si="27"/>
        <v>0</v>
      </c>
      <c r="AX22" s="62"/>
      <c r="AY22" s="49">
        <f t="shared" si="28"/>
        <v>0</v>
      </c>
      <c r="AZ22" s="50">
        <f t="shared" si="29"/>
        <v>0</v>
      </c>
      <c r="BA22" s="51">
        <f t="shared" si="30"/>
        <v>0</v>
      </c>
    </row>
    <row r="23" spans="1:53" hidden="1">
      <c r="A23" s="32"/>
      <c r="B23" s="61"/>
      <c r="C23" s="33"/>
      <c r="D23" s="34"/>
      <c r="E23" s="35"/>
      <c r="F23" s="36"/>
      <c r="G23" s="128"/>
      <c r="H23" s="72"/>
      <c r="I23" s="74">
        <f>IF(H23=Tablas!$B$5,Tablas!$C$5,VLOOKUP(H23,Tablas!$B$5:$D$40,2,FALSE))</f>
        <v>1</v>
      </c>
      <c r="J23" s="71">
        <f>IF(I23=0,"",VLOOKUP(I23,Tablas!$C$5:$D$40,2,FALSE))</f>
        <v>0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33"/>
        <v>0</v>
      </c>
      <c r="V23" s="43">
        <f t="shared" si="10"/>
        <v>0</v>
      </c>
      <c r="W23" s="44">
        <f t="shared" si="11"/>
        <v>0</v>
      </c>
      <c r="X23" s="45">
        <f t="shared" si="12"/>
        <v>0</v>
      </c>
      <c r="Y23" s="46" t="s">
        <v>0</v>
      </c>
      <c r="Z23" s="39">
        <v>1</v>
      </c>
      <c r="AA23" s="47">
        <f t="shared" si="13"/>
        <v>0</v>
      </c>
      <c r="AB23" s="39">
        <v>1</v>
      </c>
      <c r="AC23" s="47">
        <f t="shared" si="14"/>
        <v>0</v>
      </c>
      <c r="AD23" s="39">
        <v>1</v>
      </c>
      <c r="AE23" s="47">
        <f t="shared" si="15"/>
        <v>0</v>
      </c>
      <c r="AF23" s="62"/>
      <c r="AG23" s="49">
        <f t="shared" si="16"/>
        <v>0</v>
      </c>
      <c r="AH23" s="50">
        <f t="shared" si="17"/>
        <v>0</v>
      </c>
      <c r="AI23" s="62"/>
      <c r="AJ23" s="49">
        <f t="shared" si="18"/>
        <v>0</v>
      </c>
      <c r="AK23" s="50">
        <f t="shared" si="19"/>
        <v>0</v>
      </c>
      <c r="AL23" s="62"/>
      <c r="AM23" s="49">
        <f t="shared" si="20"/>
        <v>0</v>
      </c>
      <c r="AN23" s="50">
        <f t="shared" si="21"/>
        <v>0</v>
      </c>
      <c r="AO23" s="62"/>
      <c r="AP23" s="49">
        <f t="shared" si="22"/>
        <v>0</v>
      </c>
      <c r="AQ23" s="50">
        <f t="shared" si="23"/>
        <v>0</v>
      </c>
      <c r="AR23" s="62"/>
      <c r="AS23" s="49">
        <f t="shared" si="24"/>
        <v>0</v>
      </c>
      <c r="AT23" s="50">
        <f t="shared" si="25"/>
        <v>0</v>
      </c>
      <c r="AU23" s="62"/>
      <c r="AV23" s="49">
        <f t="shared" si="26"/>
        <v>0</v>
      </c>
      <c r="AW23" s="50">
        <f t="shared" si="27"/>
        <v>0</v>
      </c>
      <c r="AX23" s="62"/>
      <c r="AY23" s="49">
        <f t="shared" si="28"/>
        <v>0</v>
      </c>
      <c r="AZ23" s="50">
        <f t="shared" si="29"/>
        <v>0</v>
      </c>
      <c r="BA23" s="51">
        <f t="shared" si="30"/>
        <v>0</v>
      </c>
    </row>
    <row r="24" spans="1:53" hidden="1">
      <c r="A24" s="32"/>
      <c r="B24" s="61"/>
      <c r="C24" s="33"/>
      <c r="D24" s="34"/>
      <c r="E24" s="35"/>
      <c r="F24" s="36"/>
      <c r="G24" s="128"/>
      <c r="H24" s="72"/>
      <c r="I24" s="74">
        <f>IF(H24=Tablas!$B$5,Tablas!$C$5,VLOOKUP(H24,Tablas!$B$5:$D$40,2,FALSE))</f>
        <v>1</v>
      </c>
      <c r="J24" s="71">
        <f>IF(I24=0,"",VLOOKUP(I24,Tablas!$C$5:$D$40,2,FALSE))</f>
        <v>0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33"/>
        <v>0</v>
      </c>
      <c r="V24" s="43">
        <f t="shared" si="10"/>
        <v>0</v>
      </c>
      <c r="W24" s="44">
        <f t="shared" si="11"/>
        <v>0</v>
      </c>
      <c r="X24" s="45">
        <f t="shared" si="12"/>
        <v>0</v>
      </c>
      <c r="Y24" s="46" t="s">
        <v>0</v>
      </c>
      <c r="Z24" s="39">
        <v>1</v>
      </c>
      <c r="AA24" s="47">
        <f t="shared" si="13"/>
        <v>0</v>
      </c>
      <c r="AB24" s="39">
        <v>1</v>
      </c>
      <c r="AC24" s="47">
        <f t="shared" si="14"/>
        <v>0</v>
      </c>
      <c r="AD24" s="39">
        <v>1</v>
      </c>
      <c r="AE24" s="47">
        <f t="shared" si="15"/>
        <v>0</v>
      </c>
      <c r="AF24" s="62"/>
      <c r="AG24" s="49">
        <f t="shared" si="16"/>
        <v>0</v>
      </c>
      <c r="AH24" s="50">
        <f t="shared" si="17"/>
        <v>0</v>
      </c>
      <c r="AI24" s="62"/>
      <c r="AJ24" s="49">
        <f t="shared" si="18"/>
        <v>0</v>
      </c>
      <c r="AK24" s="50">
        <f t="shared" si="19"/>
        <v>0</v>
      </c>
      <c r="AL24" s="62"/>
      <c r="AM24" s="49">
        <f t="shared" si="20"/>
        <v>0</v>
      </c>
      <c r="AN24" s="50">
        <f t="shared" si="21"/>
        <v>0</v>
      </c>
      <c r="AO24" s="62"/>
      <c r="AP24" s="49">
        <f t="shared" si="22"/>
        <v>0</v>
      </c>
      <c r="AQ24" s="50">
        <f t="shared" si="23"/>
        <v>0</v>
      </c>
      <c r="AR24" s="62"/>
      <c r="AS24" s="49">
        <f t="shared" si="24"/>
        <v>0</v>
      </c>
      <c r="AT24" s="50">
        <f t="shared" si="25"/>
        <v>0</v>
      </c>
      <c r="AU24" s="62"/>
      <c r="AV24" s="49">
        <f t="shared" si="26"/>
        <v>0</v>
      </c>
      <c r="AW24" s="50">
        <f t="shared" si="27"/>
        <v>0</v>
      </c>
      <c r="AX24" s="62"/>
      <c r="AY24" s="49">
        <f t="shared" si="28"/>
        <v>0</v>
      </c>
      <c r="AZ24" s="50">
        <f t="shared" si="29"/>
        <v>0</v>
      </c>
      <c r="BA24" s="51">
        <f t="shared" si="30"/>
        <v>0</v>
      </c>
    </row>
    <row r="25" spans="1:53" hidden="1">
      <c r="A25" s="32"/>
      <c r="B25" s="61"/>
      <c r="C25" s="33"/>
      <c r="D25" s="34"/>
      <c r="E25" s="35"/>
      <c r="F25" s="36"/>
      <c r="G25" s="128"/>
      <c r="H25" s="72"/>
      <c r="I25" s="74">
        <f>IF(H25=Tablas!$B$5,Tablas!$C$5,VLOOKUP(H25,Tablas!$B$5:$D$40,2,FALSE))</f>
        <v>1</v>
      </c>
      <c r="J25" s="71">
        <f>IF(I25=0,"",VLOOKUP(I25,Tablas!$C$5:$D$40,2,FALSE))</f>
        <v>0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33"/>
        <v>0</v>
      </c>
      <c r="V25" s="43">
        <f t="shared" si="10"/>
        <v>0</v>
      </c>
      <c r="W25" s="44">
        <f t="shared" si="11"/>
        <v>0</v>
      </c>
      <c r="X25" s="45">
        <f t="shared" si="12"/>
        <v>0</v>
      </c>
      <c r="Y25" s="46" t="s">
        <v>0</v>
      </c>
      <c r="Z25" s="39">
        <v>1</v>
      </c>
      <c r="AA25" s="47">
        <f t="shared" si="13"/>
        <v>0</v>
      </c>
      <c r="AB25" s="39">
        <v>1</v>
      </c>
      <c r="AC25" s="47">
        <f t="shared" si="14"/>
        <v>0</v>
      </c>
      <c r="AD25" s="39">
        <v>1</v>
      </c>
      <c r="AE25" s="47">
        <f t="shared" si="15"/>
        <v>0</v>
      </c>
      <c r="AF25" s="62"/>
      <c r="AG25" s="49">
        <f t="shared" si="16"/>
        <v>0</v>
      </c>
      <c r="AH25" s="50">
        <f t="shared" si="17"/>
        <v>0</v>
      </c>
      <c r="AI25" s="62"/>
      <c r="AJ25" s="49">
        <f t="shared" si="18"/>
        <v>0</v>
      </c>
      <c r="AK25" s="50">
        <f t="shared" si="19"/>
        <v>0</v>
      </c>
      <c r="AL25" s="62"/>
      <c r="AM25" s="49">
        <f t="shared" si="20"/>
        <v>0</v>
      </c>
      <c r="AN25" s="50">
        <f t="shared" si="21"/>
        <v>0</v>
      </c>
      <c r="AO25" s="62"/>
      <c r="AP25" s="49">
        <f t="shared" si="22"/>
        <v>0</v>
      </c>
      <c r="AQ25" s="50">
        <f t="shared" si="23"/>
        <v>0</v>
      </c>
      <c r="AR25" s="62"/>
      <c r="AS25" s="49">
        <f t="shared" si="24"/>
        <v>0</v>
      </c>
      <c r="AT25" s="50">
        <f t="shared" si="25"/>
        <v>0</v>
      </c>
      <c r="AU25" s="62"/>
      <c r="AV25" s="49">
        <f t="shared" si="26"/>
        <v>0</v>
      </c>
      <c r="AW25" s="50">
        <f t="shared" si="27"/>
        <v>0</v>
      </c>
      <c r="AX25" s="62"/>
      <c r="AY25" s="49">
        <f t="shared" si="28"/>
        <v>0</v>
      </c>
      <c r="AZ25" s="50">
        <f t="shared" si="29"/>
        <v>0</v>
      </c>
      <c r="BA25" s="51">
        <f t="shared" si="30"/>
        <v>0</v>
      </c>
    </row>
    <row r="26" spans="1:53" hidden="1">
      <c r="A26" s="32"/>
      <c r="B26" s="61"/>
      <c r="C26" s="33"/>
      <c r="D26" s="34"/>
      <c r="E26" s="35"/>
      <c r="F26" s="36"/>
      <c r="G26" s="128"/>
      <c r="H26" s="72"/>
      <c r="I26" s="74">
        <f>IF(H26=Tablas!$B$5,Tablas!$C$5,VLOOKUP(H26,Tablas!$B$5:$D$40,2,FALSE))</f>
        <v>1</v>
      </c>
      <c r="J26" s="71">
        <f>IF(I26=0,"",VLOOKUP(I26,Tablas!$C$5:$D$40,2,FALSE))</f>
        <v>0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33"/>
        <v>0</v>
      </c>
      <c r="V26" s="43">
        <f t="shared" si="10"/>
        <v>0</v>
      </c>
      <c r="W26" s="44">
        <f t="shared" si="11"/>
        <v>0</v>
      </c>
      <c r="X26" s="45">
        <f t="shared" si="12"/>
        <v>0</v>
      </c>
      <c r="Y26" s="46" t="s">
        <v>0</v>
      </c>
      <c r="Z26" s="39">
        <v>1</v>
      </c>
      <c r="AA26" s="47">
        <f t="shared" si="13"/>
        <v>0</v>
      </c>
      <c r="AB26" s="39">
        <v>1</v>
      </c>
      <c r="AC26" s="47">
        <f t="shared" si="14"/>
        <v>0</v>
      </c>
      <c r="AD26" s="39">
        <v>1</v>
      </c>
      <c r="AE26" s="47">
        <f t="shared" si="15"/>
        <v>0</v>
      </c>
      <c r="AF26" s="62"/>
      <c r="AG26" s="49">
        <f t="shared" si="16"/>
        <v>0</v>
      </c>
      <c r="AH26" s="50">
        <f t="shared" si="17"/>
        <v>0</v>
      </c>
      <c r="AI26" s="62"/>
      <c r="AJ26" s="49">
        <f t="shared" si="18"/>
        <v>0</v>
      </c>
      <c r="AK26" s="50">
        <f t="shared" si="19"/>
        <v>0</v>
      </c>
      <c r="AL26" s="62"/>
      <c r="AM26" s="49">
        <f t="shared" si="20"/>
        <v>0</v>
      </c>
      <c r="AN26" s="50">
        <f t="shared" si="21"/>
        <v>0</v>
      </c>
      <c r="AO26" s="62"/>
      <c r="AP26" s="49">
        <f t="shared" si="22"/>
        <v>0</v>
      </c>
      <c r="AQ26" s="50">
        <f t="shared" si="23"/>
        <v>0</v>
      </c>
      <c r="AR26" s="62"/>
      <c r="AS26" s="49">
        <f t="shared" si="24"/>
        <v>0</v>
      </c>
      <c r="AT26" s="50">
        <f t="shared" si="25"/>
        <v>0</v>
      </c>
      <c r="AU26" s="62"/>
      <c r="AV26" s="49">
        <f t="shared" si="26"/>
        <v>0</v>
      </c>
      <c r="AW26" s="50">
        <f t="shared" si="27"/>
        <v>0</v>
      </c>
      <c r="AX26" s="62"/>
      <c r="AY26" s="49">
        <f t="shared" si="28"/>
        <v>0</v>
      </c>
      <c r="AZ26" s="50">
        <f t="shared" si="29"/>
        <v>0</v>
      </c>
      <c r="BA26" s="51">
        <f t="shared" si="30"/>
        <v>0</v>
      </c>
    </row>
    <row r="27" spans="1:53" hidden="1">
      <c r="A27" s="32"/>
      <c r="B27" s="61"/>
      <c r="C27" s="33"/>
      <c r="D27" s="34"/>
      <c r="E27" s="35"/>
      <c r="F27" s="36"/>
      <c r="G27" s="128"/>
      <c r="H27" s="72"/>
      <c r="I27" s="74">
        <f>IF(H27=Tablas!$B$5,Tablas!$C$5,VLOOKUP(H27,Tablas!$B$5:$D$40,2,FALSE))</f>
        <v>1</v>
      </c>
      <c r="J27" s="71">
        <f>IF(I27=0,"",VLOOKUP(I27,Tablas!$C$5:$D$40,2,FALSE))</f>
        <v>0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33"/>
        <v>0</v>
      </c>
      <c r="V27" s="43">
        <f t="shared" si="10"/>
        <v>0</v>
      </c>
      <c r="W27" s="44">
        <f t="shared" si="11"/>
        <v>0</v>
      </c>
      <c r="X27" s="45">
        <f t="shared" si="12"/>
        <v>0</v>
      </c>
      <c r="Y27" s="46" t="s">
        <v>0</v>
      </c>
      <c r="Z27" s="39">
        <v>1</v>
      </c>
      <c r="AA27" s="47">
        <f t="shared" si="13"/>
        <v>0</v>
      </c>
      <c r="AB27" s="39">
        <v>1</v>
      </c>
      <c r="AC27" s="47">
        <f t="shared" si="14"/>
        <v>0</v>
      </c>
      <c r="AD27" s="39">
        <v>1</v>
      </c>
      <c r="AE27" s="47">
        <f t="shared" si="15"/>
        <v>0</v>
      </c>
      <c r="AF27" s="62"/>
      <c r="AG27" s="49">
        <f t="shared" si="16"/>
        <v>0</v>
      </c>
      <c r="AH27" s="50">
        <f t="shared" si="17"/>
        <v>0</v>
      </c>
      <c r="AI27" s="62"/>
      <c r="AJ27" s="49">
        <f t="shared" si="18"/>
        <v>0</v>
      </c>
      <c r="AK27" s="50">
        <f t="shared" si="19"/>
        <v>0</v>
      </c>
      <c r="AL27" s="62"/>
      <c r="AM27" s="49">
        <f t="shared" si="20"/>
        <v>0</v>
      </c>
      <c r="AN27" s="50">
        <f t="shared" si="21"/>
        <v>0</v>
      </c>
      <c r="AO27" s="62"/>
      <c r="AP27" s="49">
        <f t="shared" si="22"/>
        <v>0</v>
      </c>
      <c r="AQ27" s="50">
        <f t="shared" si="23"/>
        <v>0</v>
      </c>
      <c r="AR27" s="62"/>
      <c r="AS27" s="49">
        <f t="shared" si="24"/>
        <v>0</v>
      </c>
      <c r="AT27" s="50">
        <f t="shared" si="25"/>
        <v>0</v>
      </c>
      <c r="AU27" s="62"/>
      <c r="AV27" s="49">
        <f t="shared" si="26"/>
        <v>0</v>
      </c>
      <c r="AW27" s="50">
        <f t="shared" si="27"/>
        <v>0</v>
      </c>
      <c r="AX27" s="62"/>
      <c r="AY27" s="49">
        <f t="shared" si="28"/>
        <v>0</v>
      </c>
      <c r="AZ27" s="50">
        <f t="shared" si="29"/>
        <v>0</v>
      </c>
      <c r="BA27" s="51">
        <f t="shared" si="30"/>
        <v>0</v>
      </c>
    </row>
    <row r="28" spans="1:53" hidden="1">
      <c r="A28" s="32"/>
      <c r="B28" s="61"/>
      <c r="C28" s="33"/>
      <c r="D28" s="34"/>
      <c r="E28" s="35"/>
      <c r="F28" s="36"/>
      <c r="G28" s="128"/>
      <c r="H28" s="72"/>
      <c r="I28" s="74">
        <f>IF(H28=Tablas!$B$5,Tablas!$C$5,VLOOKUP(H28,Tablas!$B$5:$D$40,2,FALSE))</f>
        <v>1</v>
      </c>
      <c r="J28" s="71">
        <f>IF(I28=0,"",VLOOKUP(I28,Tablas!$C$5:$D$40,2,FALSE))</f>
        <v>0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33"/>
        <v>0</v>
      </c>
      <c r="V28" s="43">
        <f t="shared" si="10"/>
        <v>0</v>
      </c>
      <c r="W28" s="44">
        <f t="shared" si="11"/>
        <v>0</v>
      </c>
      <c r="X28" s="45">
        <f t="shared" si="12"/>
        <v>0</v>
      </c>
      <c r="Y28" s="46" t="s">
        <v>0</v>
      </c>
      <c r="Z28" s="39">
        <v>1</v>
      </c>
      <c r="AA28" s="47">
        <f t="shared" si="13"/>
        <v>0</v>
      </c>
      <c r="AB28" s="39">
        <v>1</v>
      </c>
      <c r="AC28" s="47">
        <f t="shared" si="14"/>
        <v>0</v>
      </c>
      <c r="AD28" s="39">
        <v>1</v>
      </c>
      <c r="AE28" s="47">
        <f t="shared" si="15"/>
        <v>0</v>
      </c>
      <c r="AF28" s="62"/>
      <c r="AG28" s="49">
        <f t="shared" si="16"/>
        <v>0</v>
      </c>
      <c r="AH28" s="50">
        <f t="shared" si="17"/>
        <v>0</v>
      </c>
      <c r="AI28" s="62"/>
      <c r="AJ28" s="49">
        <f t="shared" si="18"/>
        <v>0</v>
      </c>
      <c r="AK28" s="50">
        <f t="shared" si="19"/>
        <v>0</v>
      </c>
      <c r="AL28" s="62"/>
      <c r="AM28" s="49">
        <f t="shared" si="20"/>
        <v>0</v>
      </c>
      <c r="AN28" s="50">
        <f t="shared" si="21"/>
        <v>0</v>
      </c>
      <c r="AO28" s="62"/>
      <c r="AP28" s="49">
        <f t="shared" si="22"/>
        <v>0</v>
      </c>
      <c r="AQ28" s="50">
        <f t="shared" si="23"/>
        <v>0</v>
      </c>
      <c r="AR28" s="62"/>
      <c r="AS28" s="49">
        <f t="shared" si="24"/>
        <v>0</v>
      </c>
      <c r="AT28" s="50">
        <f t="shared" si="25"/>
        <v>0</v>
      </c>
      <c r="AU28" s="62"/>
      <c r="AV28" s="49">
        <f t="shared" si="26"/>
        <v>0</v>
      </c>
      <c r="AW28" s="50">
        <f t="shared" si="27"/>
        <v>0</v>
      </c>
      <c r="AX28" s="62"/>
      <c r="AY28" s="49">
        <f t="shared" si="28"/>
        <v>0</v>
      </c>
      <c r="AZ28" s="50">
        <f t="shared" si="29"/>
        <v>0</v>
      </c>
      <c r="BA28" s="51">
        <f t="shared" si="30"/>
        <v>0</v>
      </c>
    </row>
    <row r="29" spans="1:53" hidden="1">
      <c r="A29" s="32"/>
      <c r="B29" s="61"/>
      <c r="C29" s="33"/>
      <c r="D29" s="34"/>
      <c r="E29" s="35"/>
      <c r="F29" s="36"/>
      <c r="G29" s="128"/>
      <c r="H29" s="72"/>
      <c r="I29" s="74">
        <f>IF(H29=Tablas!$B$5,Tablas!$C$5,VLOOKUP(H29,Tablas!$B$5:$D$40,2,FALSE))</f>
        <v>1</v>
      </c>
      <c r="J29" s="71">
        <f>IF(I29=0,"",VLOOKUP(I29,Tablas!$C$5:$D$40,2,FALSE))</f>
        <v>0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0.75</v>
      </c>
      <c r="R29" s="40">
        <f t="shared" si="7"/>
        <v>0</v>
      </c>
      <c r="S29" s="39">
        <v>0.75</v>
      </c>
      <c r="T29" s="41">
        <f t="shared" si="8"/>
        <v>0</v>
      </c>
      <c r="U29" s="42">
        <f t="shared" si="33"/>
        <v>0</v>
      </c>
      <c r="V29" s="43">
        <f t="shared" si="10"/>
        <v>0</v>
      </c>
      <c r="W29" s="44">
        <f t="shared" si="11"/>
        <v>0</v>
      </c>
      <c r="X29" s="45">
        <f t="shared" si="12"/>
        <v>0</v>
      </c>
      <c r="Y29" s="46" t="s">
        <v>0</v>
      </c>
      <c r="Z29" s="39">
        <v>1</v>
      </c>
      <c r="AA29" s="47">
        <f t="shared" si="13"/>
        <v>0</v>
      </c>
      <c r="AB29" s="39">
        <v>1</v>
      </c>
      <c r="AC29" s="47">
        <f t="shared" si="14"/>
        <v>0</v>
      </c>
      <c r="AD29" s="39">
        <v>1</v>
      </c>
      <c r="AE29" s="47">
        <f t="shared" si="15"/>
        <v>0</v>
      </c>
      <c r="AF29" s="62"/>
      <c r="AG29" s="49">
        <f t="shared" si="16"/>
        <v>0</v>
      </c>
      <c r="AH29" s="50">
        <f t="shared" si="17"/>
        <v>0</v>
      </c>
      <c r="AI29" s="62"/>
      <c r="AJ29" s="49">
        <f t="shared" si="18"/>
        <v>0</v>
      </c>
      <c r="AK29" s="50">
        <f t="shared" si="19"/>
        <v>0</v>
      </c>
      <c r="AL29" s="62"/>
      <c r="AM29" s="49">
        <f t="shared" si="20"/>
        <v>0</v>
      </c>
      <c r="AN29" s="50">
        <f t="shared" si="21"/>
        <v>0</v>
      </c>
      <c r="AO29" s="62"/>
      <c r="AP29" s="49">
        <f t="shared" si="22"/>
        <v>0</v>
      </c>
      <c r="AQ29" s="50">
        <f t="shared" si="23"/>
        <v>0</v>
      </c>
      <c r="AR29" s="62"/>
      <c r="AS29" s="49">
        <f t="shared" si="24"/>
        <v>0</v>
      </c>
      <c r="AT29" s="50">
        <f t="shared" si="25"/>
        <v>0</v>
      </c>
      <c r="AU29" s="62"/>
      <c r="AV29" s="49">
        <f t="shared" si="26"/>
        <v>0</v>
      </c>
      <c r="AW29" s="50">
        <f t="shared" si="27"/>
        <v>0</v>
      </c>
      <c r="AX29" s="62"/>
      <c r="AY29" s="49">
        <f t="shared" si="28"/>
        <v>0</v>
      </c>
      <c r="AZ29" s="50">
        <f t="shared" si="29"/>
        <v>0</v>
      </c>
      <c r="BA29" s="51">
        <f t="shared" si="30"/>
        <v>0</v>
      </c>
    </row>
    <row r="30" spans="1:53" hidden="1">
      <c r="A30" s="32"/>
      <c r="B30" s="61"/>
      <c r="C30" s="33"/>
      <c r="D30" s="34"/>
      <c r="E30" s="35"/>
      <c r="F30" s="36"/>
      <c r="G30" s="128"/>
      <c r="H30" s="72"/>
      <c r="I30" s="74">
        <f>IF(H30=Tablas!$B$5,Tablas!$C$5,VLOOKUP(H30,Tablas!$B$5:$D$40,2,FALSE))</f>
        <v>1</v>
      </c>
      <c r="J30" s="71">
        <f>IF(I30=0,"",VLOOKUP(I30,Tablas!$C$5:$D$40,2,FALSE))</f>
        <v>0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0.75</v>
      </c>
      <c r="R30" s="40">
        <f t="shared" si="7"/>
        <v>0</v>
      </c>
      <c r="S30" s="39">
        <v>0.75</v>
      </c>
      <c r="T30" s="41">
        <f t="shared" si="8"/>
        <v>0</v>
      </c>
      <c r="U30" s="42">
        <f t="shared" si="33"/>
        <v>0</v>
      </c>
      <c r="V30" s="43">
        <f t="shared" si="10"/>
        <v>0</v>
      </c>
      <c r="W30" s="44">
        <f t="shared" si="11"/>
        <v>0</v>
      </c>
      <c r="X30" s="45">
        <f t="shared" si="12"/>
        <v>0</v>
      </c>
      <c r="Y30" s="46" t="s">
        <v>0</v>
      </c>
      <c r="Z30" s="39">
        <v>1</v>
      </c>
      <c r="AA30" s="47">
        <f t="shared" si="13"/>
        <v>0</v>
      </c>
      <c r="AB30" s="39">
        <v>1</v>
      </c>
      <c r="AC30" s="47">
        <f t="shared" si="14"/>
        <v>0</v>
      </c>
      <c r="AD30" s="39">
        <v>1</v>
      </c>
      <c r="AE30" s="47">
        <f t="shared" si="15"/>
        <v>0</v>
      </c>
      <c r="AF30" s="62"/>
      <c r="AG30" s="49">
        <f t="shared" si="16"/>
        <v>0</v>
      </c>
      <c r="AH30" s="50">
        <f t="shared" si="17"/>
        <v>0</v>
      </c>
      <c r="AI30" s="62"/>
      <c r="AJ30" s="49">
        <f t="shared" si="18"/>
        <v>0</v>
      </c>
      <c r="AK30" s="50">
        <f t="shared" si="19"/>
        <v>0</v>
      </c>
      <c r="AL30" s="62"/>
      <c r="AM30" s="49">
        <f t="shared" si="20"/>
        <v>0</v>
      </c>
      <c r="AN30" s="50">
        <f t="shared" si="21"/>
        <v>0</v>
      </c>
      <c r="AO30" s="62"/>
      <c r="AP30" s="49">
        <f t="shared" si="22"/>
        <v>0</v>
      </c>
      <c r="AQ30" s="50">
        <f t="shared" si="23"/>
        <v>0</v>
      </c>
      <c r="AR30" s="62"/>
      <c r="AS30" s="49">
        <f t="shared" si="24"/>
        <v>0</v>
      </c>
      <c r="AT30" s="50">
        <f t="shared" si="25"/>
        <v>0</v>
      </c>
      <c r="AU30" s="62"/>
      <c r="AV30" s="49">
        <f t="shared" si="26"/>
        <v>0</v>
      </c>
      <c r="AW30" s="50">
        <f t="shared" si="27"/>
        <v>0</v>
      </c>
      <c r="AX30" s="62"/>
      <c r="AY30" s="49">
        <f t="shared" si="28"/>
        <v>0</v>
      </c>
      <c r="AZ30" s="50">
        <f t="shared" si="29"/>
        <v>0</v>
      </c>
      <c r="BA30" s="51">
        <f t="shared" si="30"/>
        <v>0</v>
      </c>
    </row>
    <row r="31" spans="1:53" hidden="1">
      <c r="A31" s="32"/>
      <c r="B31" s="61"/>
      <c r="C31" s="33"/>
      <c r="D31" s="34"/>
      <c r="E31" s="35"/>
      <c r="F31" s="36"/>
      <c r="G31" s="128"/>
      <c r="H31" s="72"/>
      <c r="I31" s="74">
        <f>IF(H31=Tablas!$B$5,Tablas!$C$5,VLOOKUP(H31,Tablas!$B$5:$D$40,2,FALSE))</f>
        <v>1</v>
      </c>
      <c r="J31" s="71">
        <f>IF(I31=0,"",VLOOKUP(I31,Tablas!$C$5:$D$40,2,FALSE))</f>
        <v>0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0.75</v>
      </c>
      <c r="R31" s="40">
        <f t="shared" si="7"/>
        <v>0</v>
      </c>
      <c r="S31" s="39">
        <v>0.75</v>
      </c>
      <c r="T31" s="41">
        <f t="shared" si="8"/>
        <v>0</v>
      </c>
      <c r="U31" s="42">
        <f t="shared" si="33"/>
        <v>0</v>
      </c>
      <c r="V31" s="43">
        <f t="shared" si="10"/>
        <v>0</v>
      </c>
      <c r="W31" s="44">
        <f t="shared" si="11"/>
        <v>0</v>
      </c>
      <c r="X31" s="45">
        <f t="shared" si="12"/>
        <v>0</v>
      </c>
      <c r="Y31" s="46" t="s">
        <v>0</v>
      </c>
      <c r="Z31" s="39">
        <v>1</v>
      </c>
      <c r="AA31" s="47">
        <f t="shared" si="13"/>
        <v>0</v>
      </c>
      <c r="AB31" s="39">
        <v>1</v>
      </c>
      <c r="AC31" s="47">
        <f t="shared" si="14"/>
        <v>0</v>
      </c>
      <c r="AD31" s="39">
        <v>1</v>
      </c>
      <c r="AE31" s="47">
        <f t="shared" si="15"/>
        <v>0</v>
      </c>
      <c r="AF31" s="62"/>
      <c r="AG31" s="49">
        <f t="shared" si="16"/>
        <v>0</v>
      </c>
      <c r="AH31" s="50">
        <f t="shared" si="17"/>
        <v>0</v>
      </c>
      <c r="AI31" s="62"/>
      <c r="AJ31" s="49">
        <f t="shared" si="18"/>
        <v>0</v>
      </c>
      <c r="AK31" s="50">
        <f t="shared" si="19"/>
        <v>0</v>
      </c>
      <c r="AL31" s="62"/>
      <c r="AM31" s="49">
        <f t="shared" si="20"/>
        <v>0</v>
      </c>
      <c r="AN31" s="50">
        <f t="shared" si="21"/>
        <v>0</v>
      </c>
      <c r="AO31" s="62"/>
      <c r="AP31" s="49">
        <f t="shared" si="22"/>
        <v>0</v>
      </c>
      <c r="AQ31" s="50">
        <f t="shared" si="23"/>
        <v>0</v>
      </c>
      <c r="AR31" s="62"/>
      <c r="AS31" s="49">
        <f t="shared" si="24"/>
        <v>0</v>
      </c>
      <c r="AT31" s="50">
        <f t="shared" si="25"/>
        <v>0</v>
      </c>
      <c r="AU31" s="62"/>
      <c r="AV31" s="49">
        <f t="shared" si="26"/>
        <v>0</v>
      </c>
      <c r="AW31" s="50">
        <f t="shared" si="27"/>
        <v>0</v>
      </c>
      <c r="AX31" s="62"/>
      <c r="AY31" s="49">
        <f t="shared" si="28"/>
        <v>0</v>
      </c>
      <c r="AZ31" s="50">
        <f t="shared" si="29"/>
        <v>0</v>
      </c>
      <c r="BA31" s="51">
        <f t="shared" si="30"/>
        <v>0</v>
      </c>
    </row>
    <row r="32" spans="1:53" hidden="1">
      <c r="A32" s="32"/>
      <c r="B32" s="61"/>
      <c r="C32" s="33"/>
      <c r="D32" s="34"/>
      <c r="E32" s="35"/>
      <c r="F32" s="36"/>
      <c r="G32" s="128"/>
      <c r="H32" s="72"/>
      <c r="I32" s="74">
        <f>IF(H32=Tablas!$B$5,Tablas!$C$5,VLOOKUP(H32,Tablas!$B$5:$D$40,2,FALSE))</f>
        <v>1</v>
      </c>
      <c r="J32" s="71">
        <f>IF(I32=0,"",VLOOKUP(I32,Tablas!$C$5:$D$40,2,FALSE))</f>
        <v>0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0.75</v>
      </c>
      <c r="R32" s="40">
        <f t="shared" si="7"/>
        <v>0</v>
      </c>
      <c r="S32" s="39">
        <v>0.75</v>
      </c>
      <c r="T32" s="41">
        <f t="shared" si="8"/>
        <v>0</v>
      </c>
      <c r="U32" s="42">
        <f t="shared" si="33"/>
        <v>0</v>
      </c>
      <c r="V32" s="43">
        <f t="shared" si="10"/>
        <v>0</v>
      </c>
      <c r="W32" s="44">
        <f t="shared" si="11"/>
        <v>0</v>
      </c>
      <c r="X32" s="45">
        <f t="shared" si="12"/>
        <v>0</v>
      </c>
      <c r="Y32" s="46" t="s">
        <v>0</v>
      </c>
      <c r="Z32" s="39">
        <v>1</v>
      </c>
      <c r="AA32" s="47">
        <f t="shared" si="13"/>
        <v>0</v>
      </c>
      <c r="AB32" s="39">
        <v>1</v>
      </c>
      <c r="AC32" s="47">
        <f t="shared" si="14"/>
        <v>0</v>
      </c>
      <c r="AD32" s="39">
        <v>1</v>
      </c>
      <c r="AE32" s="47">
        <f t="shared" si="15"/>
        <v>0</v>
      </c>
      <c r="AF32" s="62"/>
      <c r="AG32" s="49">
        <f t="shared" si="16"/>
        <v>0</v>
      </c>
      <c r="AH32" s="50">
        <f t="shared" si="17"/>
        <v>0</v>
      </c>
      <c r="AI32" s="62"/>
      <c r="AJ32" s="49">
        <f t="shared" si="18"/>
        <v>0</v>
      </c>
      <c r="AK32" s="50">
        <f t="shared" si="19"/>
        <v>0</v>
      </c>
      <c r="AL32" s="62"/>
      <c r="AM32" s="49">
        <f t="shared" si="20"/>
        <v>0</v>
      </c>
      <c r="AN32" s="50">
        <f t="shared" si="21"/>
        <v>0</v>
      </c>
      <c r="AO32" s="62"/>
      <c r="AP32" s="49">
        <f t="shared" si="22"/>
        <v>0</v>
      </c>
      <c r="AQ32" s="50">
        <f t="shared" si="23"/>
        <v>0</v>
      </c>
      <c r="AR32" s="62"/>
      <c r="AS32" s="49">
        <f t="shared" si="24"/>
        <v>0</v>
      </c>
      <c r="AT32" s="50">
        <f t="shared" si="25"/>
        <v>0</v>
      </c>
      <c r="AU32" s="62"/>
      <c r="AV32" s="49">
        <f t="shared" si="26"/>
        <v>0</v>
      </c>
      <c r="AW32" s="50">
        <f t="shared" si="27"/>
        <v>0</v>
      </c>
      <c r="AX32" s="62"/>
      <c r="AY32" s="49">
        <f t="shared" si="28"/>
        <v>0</v>
      </c>
      <c r="AZ32" s="50">
        <f t="shared" si="29"/>
        <v>0</v>
      </c>
      <c r="BA32" s="51">
        <f t="shared" si="30"/>
        <v>0</v>
      </c>
    </row>
    <row r="33" spans="1:53" hidden="1">
      <c r="A33" s="32"/>
      <c r="B33" s="61"/>
      <c r="C33" s="33"/>
      <c r="D33" s="34"/>
      <c r="E33" s="35"/>
      <c r="F33" s="36"/>
      <c r="G33" s="128"/>
      <c r="H33" s="72"/>
      <c r="I33" s="74">
        <f>IF(H33=Tablas!$B$5,Tablas!$C$5,VLOOKUP(H33,Tablas!$B$5:$D$40,2,FALSE))</f>
        <v>1</v>
      </c>
      <c r="J33" s="71">
        <f>IF(I33=0,"",VLOOKUP(I33,Tablas!$C$5:$D$40,2,FALSE))</f>
        <v>0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0.75</v>
      </c>
      <c r="R33" s="40">
        <f t="shared" si="7"/>
        <v>0</v>
      </c>
      <c r="S33" s="39">
        <v>0.75</v>
      </c>
      <c r="T33" s="41">
        <f t="shared" si="8"/>
        <v>0</v>
      </c>
      <c r="U33" s="42">
        <f t="shared" ref="U33:U37" si="34">SUM(+L33+M33+N33+O33+P33+R33+T33)</f>
        <v>0</v>
      </c>
      <c r="V33" s="43">
        <f t="shared" si="10"/>
        <v>0</v>
      </c>
      <c r="W33" s="44">
        <f t="shared" si="11"/>
        <v>0</v>
      </c>
      <c r="X33" s="45">
        <f t="shared" si="12"/>
        <v>0</v>
      </c>
      <c r="Y33" s="46" t="s">
        <v>0</v>
      </c>
      <c r="Z33" s="39">
        <v>1</v>
      </c>
      <c r="AA33" s="47">
        <f t="shared" si="13"/>
        <v>0</v>
      </c>
      <c r="AB33" s="39">
        <v>1</v>
      </c>
      <c r="AC33" s="47">
        <f t="shared" si="14"/>
        <v>0</v>
      </c>
      <c r="AD33" s="39">
        <v>1</v>
      </c>
      <c r="AE33" s="47">
        <f t="shared" si="15"/>
        <v>0</v>
      </c>
      <c r="AF33" s="62"/>
      <c r="AG33" s="49">
        <f t="shared" si="16"/>
        <v>0</v>
      </c>
      <c r="AH33" s="50">
        <f t="shared" si="17"/>
        <v>0</v>
      </c>
      <c r="AI33" s="62"/>
      <c r="AJ33" s="49">
        <f t="shared" si="18"/>
        <v>0</v>
      </c>
      <c r="AK33" s="50">
        <f t="shared" si="19"/>
        <v>0</v>
      </c>
      <c r="AL33" s="62"/>
      <c r="AM33" s="49">
        <f t="shared" si="20"/>
        <v>0</v>
      </c>
      <c r="AN33" s="50">
        <f t="shared" si="21"/>
        <v>0</v>
      </c>
      <c r="AO33" s="62"/>
      <c r="AP33" s="49">
        <f t="shared" si="22"/>
        <v>0</v>
      </c>
      <c r="AQ33" s="50">
        <f t="shared" si="23"/>
        <v>0</v>
      </c>
      <c r="AR33" s="62"/>
      <c r="AS33" s="49">
        <f t="shared" si="24"/>
        <v>0</v>
      </c>
      <c r="AT33" s="50">
        <f t="shared" si="25"/>
        <v>0</v>
      </c>
      <c r="AU33" s="62"/>
      <c r="AV33" s="49">
        <f t="shared" si="26"/>
        <v>0</v>
      </c>
      <c r="AW33" s="50">
        <f t="shared" si="27"/>
        <v>0</v>
      </c>
      <c r="AX33" s="62"/>
      <c r="AY33" s="49">
        <f t="shared" si="28"/>
        <v>0</v>
      </c>
      <c r="AZ33" s="50">
        <f t="shared" si="29"/>
        <v>0</v>
      </c>
      <c r="BA33" s="51">
        <f t="shared" si="30"/>
        <v>0</v>
      </c>
    </row>
    <row r="34" spans="1:53" hidden="1">
      <c r="A34" s="32"/>
      <c r="B34" s="61"/>
      <c r="C34" s="33"/>
      <c r="D34" s="34"/>
      <c r="E34" s="35"/>
      <c r="F34" s="36"/>
      <c r="G34" s="128"/>
      <c r="H34" s="72"/>
      <c r="I34" s="74">
        <f>IF(H34=Tablas!$B$5,Tablas!$C$5,VLOOKUP(H34,Tablas!$B$5:$D$40,2,FALSE))</f>
        <v>1</v>
      </c>
      <c r="J34" s="71">
        <f>IF(I34=0,"",VLOOKUP(I34,Tablas!$C$5:$D$40,2,FALSE))</f>
        <v>0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0.75</v>
      </c>
      <c r="R34" s="40">
        <f t="shared" si="7"/>
        <v>0</v>
      </c>
      <c r="S34" s="39">
        <v>0.75</v>
      </c>
      <c r="T34" s="41">
        <f t="shared" si="8"/>
        <v>0</v>
      </c>
      <c r="U34" s="42">
        <f t="shared" si="34"/>
        <v>0</v>
      </c>
      <c r="V34" s="43">
        <f t="shared" si="10"/>
        <v>0</v>
      </c>
      <c r="W34" s="44">
        <f t="shared" si="11"/>
        <v>0</v>
      </c>
      <c r="X34" s="45">
        <f t="shared" si="12"/>
        <v>0</v>
      </c>
      <c r="Y34" s="46" t="s">
        <v>0</v>
      </c>
      <c r="Z34" s="39">
        <v>1</v>
      </c>
      <c r="AA34" s="47">
        <f t="shared" si="13"/>
        <v>0</v>
      </c>
      <c r="AB34" s="39">
        <v>1</v>
      </c>
      <c r="AC34" s="47">
        <f t="shared" si="14"/>
        <v>0</v>
      </c>
      <c r="AD34" s="39">
        <v>1</v>
      </c>
      <c r="AE34" s="47">
        <f t="shared" si="15"/>
        <v>0</v>
      </c>
      <c r="AF34" s="62"/>
      <c r="AG34" s="49">
        <f t="shared" si="16"/>
        <v>0</v>
      </c>
      <c r="AH34" s="50">
        <f t="shared" si="17"/>
        <v>0</v>
      </c>
      <c r="AI34" s="62"/>
      <c r="AJ34" s="49">
        <f t="shared" si="18"/>
        <v>0</v>
      </c>
      <c r="AK34" s="50">
        <f t="shared" si="19"/>
        <v>0</v>
      </c>
      <c r="AL34" s="62"/>
      <c r="AM34" s="49">
        <f t="shared" si="20"/>
        <v>0</v>
      </c>
      <c r="AN34" s="50">
        <f t="shared" si="21"/>
        <v>0</v>
      </c>
      <c r="AO34" s="62"/>
      <c r="AP34" s="49">
        <f t="shared" si="22"/>
        <v>0</v>
      </c>
      <c r="AQ34" s="50">
        <f t="shared" si="23"/>
        <v>0</v>
      </c>
      <c r="AR34" s="62"/>
      <c r="AS34" s="49">
        <f t="shared" si="24"/>
        <v>0</v>
      </c>
      <c r="AT34" s="50">
        <f t="shared" si="25"/>
        <v>0</v>
      </c>
      <c r="AU34" s="62"/>
      <c r="AV34" s="49">
        <f t="shared" si="26"/>
        <v>0</v>
      </c>
      <c r="AW34" s="50">
        <f t="shared" si="27"/>
        <v>0</v>
      </c>
      <c r="AX34" s="62"/>
      <c r="AY34" s="49">
        <f t="shared" si="28"/>
        <v>0</v>
      </c>
      <c r="AZ34" s="50">
        <f t="shared" si="29"/>
        <v>0</v>
      </c>
      <c r="BA34" s="51">
        <f t="shared" si="30"/>
        <v>0</v>
      </c>
    </row>
    <row r="35" spans="1:53" hidden="1">
      <c r="A35" s="32"/>
      <c r="B35" s="61"/>
      <c r="C35" s="33"/>
      <c r="D35" s="34"/>
      <c r="E35" s="35"/>
      <c r="F35" s="36"/>
      <c r="G35" s="128"/>
      <c r="H35" s="72"/>
      <c r="I35" s="74">
        <f>IF(H35=Tablas!$B$5,Tablas!$C$5,VLOOKUP(H35,Tablas!$B$5:$D$40,2,FALSE))</f>
        <v>1</v>
      </c>
      <c r="J35" s="71">
        <f>IF(I35=0,"",VLOOKUP(I35,Tablas!$C$5:$D$40,2,FALSE))</f>
        <v>0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0.75</v>
      </c>
      <c r="R35" s="40">
        <f t="shared" si="7"/>
        <v>0</v>
      </c>
      <c r="S35" s="39">
        <v>0.75</v>
      </c>
      <c r="T35" s="41">
        <f t="shared" si="8"/>
        <v>0</v>
      </c>
      <c r="U35" s="42">
        <f t="shared" si="34"/>
        <v>0</v>
      </c>
      <c r="V35" s="43">
        <f t="shared" si="10"/>
        <v>0</v>
      </c>
      <c r="W35" s="44">
        <f t="shared" si="11"/>
        <v>0</v>
      </c>
      <c r="X35" s="45">
        <f t="shared" si="12"/>
        <v>0</v>
      </c>
      <c r="Y35" s="46" t="s">
        <v>0</v>
      </c>
      <c r="Z35" s="39">
        <v>1</v>
      </c>
      <c r="AA35" s="47">
        <f t="shared" si="13"/>
        <v>0</v>
      </c>
      <c r="AB35" s="39">
        <v>1</v>
      </c>
      <c r="AC35" s="47">
        <f t="shared" si="14"/>
        <v>0</v>
      </c>
      <c r="AD35" s="39">
        <v>1</v>
      </c>
      <c r="AE35" s="47">
        <f t="shared" si="15"/>
        <v>0</v>
      </c>
      <c r="AF35" s="62"/>
      <c r="AG35" s="49">
        <f t="shared" si="16"/>
        <v>0</v>
      </c>
      <c r="AH35" s="50">
        <f t="shared" si="17"/>
        <v>0</v>
      </c>
      <c r="AI35" s="62"/>
      <c r="AJ35" s="49">
        <f t="shared" si="18"/>
        <v>0</v>
      </c>
      <c r="AK35" s="50">
        <f t="shared" si="19"/>
        <v>0</v>
      </c>
      <c r="AL35" s="62"/>
      <c r="AM35" s="49">
        <f t="shared" si="20"/>
        <v>0</v>
      </c>
      <c r="AN35" s="50">
        <f t="shared" si="21"/>
        <v>0</v>
      </c>
      <c r="AO35" s="62"/>
      <c r="AP35" s="49">
        <f t="shared" si="22"/>
        <v>0</v>
      </c>
      <c r="AQ35" s="50">
        <f t="shared" si="23"/>
        <v>0</v>
      </c>
      <c r="AR35" s="62"/>
      <c r="AS35" s="49">
        <f t="shared" si="24"/>
        <v>0</v>
      </c>
      <c r="AT35" s="50">
        <f t="shared" si="25"/>
        <v>0</v>
      </c>
      <c r="AU35" s="62"/>
      <c r="AV35" s="49">
        <f t="shared" si="26"/>
        <v>0</v>
      </c>
      <c r="AW35" s="50">
        <f t="shared" si="27"/>
        <v>0</v>
      </c>
      <c r="AX35" s="62"/>
      <c r="AY35" s="49">
        <f t="shared" si="28"/>
        <v>0</v>
      </c>
      <c r="AZ35" s="50">
        <f t="shared" si="29"/>
        <v>0</v>
      </c>
      <c r="BA35" s="51">
        <f t="shared" si="30"/>
        <v>0</v>
      </c>
    </row>
    <row r="36" spans="1:53" hidden="1">
      <c r="A36" s="32"/>
      <c r="B36" s="61"/>
      <c r="C36" s="33"/>
      <c r="D36" s="34"/>
      <c r="E36" s="35"/>
      <c r="F36" s="36"/>
      <c r="G36" s="128"/>
      <c r="H36" s="72"/>
      <c r="I36" s="74">
        <f>IF(H36=Tablas!$B$5,Tablas!$C$5,VLOOKUP(H36,Tablas!$B$5:$D$40,2,FALSE))</f>
        <v>1</v>
      </c>
      <c r="J36" s="71">
        <f>IF(I36=0,"",VLOOKUP(I36,Tablas!$C$5:$D$40,2,FALSE))</f>
        <v>0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0.75</v>
      </c>
      <c r="R36" s="40">
        <f t="shared" si="7"/>
        <v>0</v>
      </c>
      <c r="S36" s="39">
        <v>0.75</v>
      </c>
      <c r="T36" s="41">
        <f t="shared" si="8"/>
        <v>0</v>
      </c>
      <c r="U36" s="42">
        <f t="shared" si="34"/>
        <v>0</v>
      </c>
      <c r="V36" s="43">
        <f t="shared" si="10"/>
        <v>0</v>
      </c>
      <c r="W36" s="44">
        <f t="shared" si="11"/>
        <v>0</v>
      </c>
      <c r="X36" s="45">
        <f t="shared" si="12"/>
        <v>0</v>
      </c>
      <c r="Y36" s="46" t="s">
        <v>0</v>
      </c>
      <c r="Z36" s="39">
        <v>1</v>
      </c>
      <c r="AA36" s="47">
        <f t="shared" si="13"/>
        <v>0</v>
      </c>
      <c r="AB36" s="39">
        <v>1</v>
      </c>
      <c r="AC36" s="47">
        <f t="shared" si="14"/>
        <v>0</v>
      </c>
      <c r="AD36" s="39">
        <v>1</v>
      </c>
      <c r="AE36" s="47">
        <f t="shared" si="15"/>
        <v>0</v>
      </c>
      <c r="AF36" s="62"/>
      <c r="AG36" s="49">
        <f t="shared" si="16"/>
        <v>0</v>
      </c>
      <c r="AH36" s="50">
        <f t="shared" si="17"/>
        <v>0</v>
      </c>
      <c r="AI36" s="62"/>
      <c r="AJ36" s="49">
        <f t="shared" si="18"/>
        <v>0</v>
      </c>
      <c r="AK36" s="50">
        <f t="shared" si="19"/>
        <v>0</v>
      </c>
      <c r="AL36" s="62"/>
      <c r="AM36" s="49">
        <f t="shared" si="20"/>
        <v>0</v>
      </c>
      <c r="AN36" s="50">
        <f t="shared" si="21"/>
        <v>0</v>
      </c>
      <c r="AO36" s="62"/>
      <c r="AP36" s="49">
        <f t="shared" si="22"/>
        <v>0</v>
      </c>
      <c r="AQ36" s="50">
        <f t="shared" si="23"/>
        <v>0</v>
      </c>
      <c r="AR36" s="62"/>
      <c r="AS36" s="49">
        <f t="shared" si="24"/>
        <v>0</v>
      </c>
      <c r="AT36" s="50">
        <f t="shared" si="25"/>
        <v>0</v>
      </c>
      <c r="AU36" s="62"/>
      <c r="AV36" s="49">
        <f t="shared" si="26"/>
        <v>0</v>
      </c>
      <c r="AW36" s="50">
        <f t="shared" si="27"/>
        <v>0</v>
      </c>
      <c r="AX36" s="62"/>
      <c r="AY36" s="49">
        <f t="shared" si="28"/>
        <v>0</v>
      </c>
      <c r="AZ36" s="50">
        <f t="shared" si="29"/>
        <v>0</v>
      </c>
      <c r="BA36" s="51">
        <f t="shared" si="30"/>
        <v>0</v>
      </c>
    </row>
    <row r="37" spans="1:53" hidden="1">
      <c r="A37" s="32"/>
      <c r="B37" s="61"/>
      <c r="C37" s="33"/>
      <c r="D37" s="34"/>
      <c r="E37" s="35"/>
      <c r="F37" s="36"/>
      <c r="G37" s="128"/>
      <c r="H37" s="72"/>
      <c r="I37" s="74">
        <f>IF(H37=Tablas!$B$5,Tablas!$C$5,VLOOKUP(H37,Tablas!$B$5:$D$40,2,FALSE))</f>
        <v>1</v>
      </c>
      <c r="J37" s="71">
        <f>IF(I37=0,"",VLOOKUP(I37,Tablas!$C$5:$D$40,2,FALSE))</f>
        <v>0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0.75</v>
      </c>
      <c r="R37" s="40">
        <f t="shared" si="7"/>
        <v>0</v>
      </c>
      <c r="S37" s="39">
        <v>0.75</v>
      </c>
      <c r="T37" s="41">
        <f t="shared" si="8"/>
        <v>0</v>
      </c>
      <c r="U37" s="42">
        <f t="shared" si="34"/>
        <v>0</v>
      </c>
      <c r="V37" s="43">
        <f t="shared" si="10"/>
        <v>0</v>
      </c>
      <c r="W37" s="44">
        <f t="shared" si="11"/>
        <v>0</v>
      </c>
      <c r="X37" s="45">
        <f t="shared" si="12"/>
        <v>0</v>
      </c>
      <c r="Y37" s="46" t="s">
        <v>0</v>
      </c>
      <c r="Z37" s="39">
        <v>1</v>
      </c>
      <c r="AA37" s="47">
        <f t="shared" si="13"/>
        <v>0</v>
      </c>
      <c r="AB37" s="39">
        <v>1</v>
      </c>
      <c r="AC37" s="47">
        <f t="shared" si="14"/>
        <v>0</v>
      </c>
      <c r="AD37" s="39">
        <v>1</v>
      </c>
      <c r="AE37" s="47">
        <f t="shared" si="15"/>
        <v>0</v>
      </c>
      <c r="AF37" s="62"/>
      <c r="AG37" s="49">
        <f t="shared" si="16"/>
        <v>0</v>
      </c>
      <c r="AH37" s="50">
        <f t="shared" si="17"/>
        <v>0</v>
      </c>
      <c r="AI37" s="62"/>
      <c r="AJ37" s="49">
        <f t="shared" si="18"/>
        <v>0</v>
      </c>
      <c r="AK37" s="50">
        <f t="shared" si="19"/>
        <v>0</v>
      </c>
      <c r="AL37" s="62"/>
      <c r="AM37" s="49">
        <f t="shared" si="20"/>
        <v>0</v>
      </c>
      <c r="AN37" s="50">
        <f t="shared" si="21"/>
        <v>0</v>
      </c>
      <c r="AO37" s="62"/>
      <c r="AP37" s="49">
        <f t="shared" si="22"/>
        <v>0</v>
      </c>
      <c r="AQ37" s="50">
        <f t="shared" si="23"/>
        <v>0</v>
      </c>
      <c r="AR37" s="62"/>
      <c r="AS37" s="49">
        <f t="shared" si="24"/>
        <v>0</v>
      </c>
      <c r="AT37" s="50">
        <f t="shared" si="25"/>
        <v>0</v>
      </c>
      <c r="AU37" s="62"/>
      <c r="AV37" s="49">
        <f t="shared" si="26"/>
        <v>0</v>
      </c>
      <c r="AW37" s="50">
        <f t="shared" si="27"/>
        <v>0</v>
      </c>
      <c r="AX37" s="62"/>
      <c r="AY37" s="49">
        <f t="shared" si="28"/>
        <v>0</v>
      </c>
      <c r="AZ37" s="50">
        <f t="shared" si="29"/>
        <v>0</v>
      </c>
      <c r="BA37" s="51">
        <f t="shared" si="30"/>
        <v>0</v>
      </c>
    </row>
    <row r="38" spans="1:53" hidden="1">
      <c r="A38" s="32"/>
      <c r="B38" s="61"/>
      <c r="C38" s="33"/>
      <c r="D38" s="34"/>
      <c r="E38" s="35"/>
      <c r="F38" s="36"/>
      <c r="G38" s="73"/>
      <c r="H38" s="72"/>
      <c r="I38" s="74">
        <f>IF(H38=Tablas!$B$5,Tablas!$C$5,VLOOKUP(H38,Tablas!$B$5:$D$40,2,FALSE))</f>
        <v>1</v>
      </c>
      <c r="J38" s="71">
        <f>IF(I38=0,"",VLOOKUP(I38,Tablas!$C$5:$D$40,2,FALSE))</f>
        <v>0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0.75</v>
      </c>
      <c r="R38" s="40">
        <f t="shared" si="7"/>
        <v>0</v>
      </c>
      <c r="S38" s="39">
        <v>0.75</v>
      </c>
      <c r="T38" s="41">
        <f t="shared" si="8"/>
        <v>0</v>
      </c>
      <c r="U38" s="42">
        <f t="shared" si="32"/>
        <v>0</v>
      </c>
      <c r="V38" s="43">
        <f t="shared" si="10"/>
        <v>0</v>
      </c>
      <c r="W38" s="44">
        <f t="shared" si="11"/>
        <v>0</v>
      </c>
      <c r="X38" s="45">
        <f t="shared" si="12"/>
        <v>0</v>
      </c>
      <c r="Y38" s="46" t="s">
        <v>0</v>
      </c>
      <c r="Z38" s="39">
        <v>1</v>
      </c>
      <c r="AA38" s="47">
        <f t="shared" si="13"/>
        <v>0</v>
      </c>
      <c r="AB38" s="39">
        <v>1</v>
      </c>
      <c r="AC38" s="47">
        <f t="shared" si="14"/>
        <v>0</v>
      </c>
      <c r="AD38" s="39">
        <v>1</v>
      </c>
      <c r="AE38" s="47">
        <f t="shared" si="15"/>
        <v>0</v>
      </c>
      <c r="AF38" s="62"/>
      <c r="AG38" s="49">
        <f t="shared" si="16"/>
        <v>0</v>
      </c>
      <c r="AH38" s="50">
        <f t="shared" si="17"/>
        <v>0</v>
      </c>
      <c r="AI38" s="62"/>
      <c r="AJ38" s="49">
        <f t="shared" si="18"/>
        <v>0</v>
      </c>
      <c r="AK38" s="50">
        <f t="shared" si="19"/>
        <v>0</v>
      </c>
      <c r="AL38" s="62"/>
      <c r="AM38" s="49">
        <f t="shared" si="20"/>
        <v>0</v>
      </c>
      <c r="AN38" s="50">
        <f t="shared" si="21"/>
        <v>0</v>
      </c>
      <c r="AO38" s="62"/>
      <c r="AP38" s="49">
        <f t="shared" si="22"/>
        <v>0</v>
      </c>
      <c r="AQ38" s="50">
        <f t="shared" si="23"/>
        <v>0</v>
      </c>
      <c r="AR38" s="62"/>
      <c r="AS38" s="49">
        <f t="shared" si="24"/>
        <v>0</v>
      </c>
      <c r="AT38" s="50">
        <f t="shared" si="25"/>
        <v>0</v>
      </c>
      <c r="AU38" s="62"/>
      <c r="AV38" s="49">
        <f t="shared" si="26"/>
        <v>0</v>
      </c>
      <c r="AW38" s="50">
        <f t="shared" si="27"/>
        <v>0</v>
      </c>
      <c r="AX38" s="62"/>
      <c r="AY38" s="49">
        <f t="shared" si="28"/>
        <v>0</v>
      </c>
      <c r="AZ38" s="50">
        <f t="shared" si="29"/>
        <v>0</v>
      </c>
      <c r="BA38" s="51">
        <f t="shared" si="30"/>
        <v>0</v>
      </c>
    </row>
    <row r="39" spans="1:53" hidden="1">
      <c r="A39" s="32"/>
      <c r="B39" s="61"/>
      <c r="C39" s="33"/>
      <c r="D39" s="34"/>
      <c r="E39" s="35"/>
      <c r="F39" s="36"/>
      <c r="G39" s="128"/>
      <c r="H39" s="72"/>
      <c r="I39" s="74">
        <f>IF(H39=Tablas!$B$5,Tablas!$C$5,VLOOKUP(H39,Tablas!$B$5:$D$40,2,FALSE))</f>
        <v>1</v>
      </c>
      <c r="J39" s="71">
        <f>IF(I39=0,"",VLOOKUP(I39,Tablas!$C$5:$D$40,2,FALSE))</f>
        <v>0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0.75</v>
      </c>
      <c r="R39" s="40">
        <f t="shared" si="7"/>
        <v>0</v>
      </c>
      <c r="S39" s="39">
        <v>0.75</v>
      </c>
      <c r="T39" s="41">
        <f t="shared" si="8"/>
        <v>0</v>
      </c>
      <c r="U39" s="42">
        <f t="shared" si="32"/>
        <v>0</v>
      </c>
      <c r="V39" s="43">
        <f t="shared" si="10"/>
        <v>0</v>
      </c>
      <c r="W39" s="44">
        <f t="shared" si="11"/>
        <v>0</v>
      </c>
      <c r="X39" s="45">
        <f t="shared" si="12"/>
        <v>0</v>
      </c>
      <c r="Y39" s="46" t="s">
        <v>0</v>
      </c>
      <c r="Z39" s="39">
        <v>1</v>
      </c>
      <c r="AA39" s="47">
        <f t="shared" si="13"/>
        <v>0</v>
      </c>
      <c r="AB39" s="39">
        <v>1</v>
      </c>
      <c r="AC39" s="47">
        <f t="shared" si="14"/>
        <v>0</v>
      </c>
      <c r="AD39" s="39">
        <v>1</v>
      </c>
      <c r="AE39" s="47">
        <f t="shared" si="15"/>
        <v>0</v>
      </c>
      <c r="AF39" s="62"/>
      <c r="AG39" s="49">
        <f t="shared" si="16"/>
        <v>0</v>
      </c>
      <c r="AH39" s="50">
        <f t="shared" si="17"/>
        <v>0</v>
      </c>
      <c r="AI39" s="62"/>
      <c r="AJ39" s="49">
        <f t="shared" si="18"/>
        <v>0</v>
      </c>
      <c r="AK39" s="50">
        <f t="shared" si="19"/>
        <v>0</v>
      </c>
      <c r="AL39" s="62"/>
      <c r="AM39" s="49">
        <f t="shared" si="20"/>
        <v>0</v>
      </c>
      <c r="AN39" s="50">
        <f t="shared" si="21"/>
        <v>0</v>
      </c>
      <c r="AO39" s="62"/>
      <c r="AP39" s="49">
        <f t="shared" si="22"/>
        <v>0</v>
      </c>
      <c r="AQ39" s="50">
        <f t="shared" si="23"/>
        <v>0</v>
      </c>
      <c r="AR39" s="62"/>
      <c r="AS39" s="49">
        <f t="shared" si="24"/>
        <v>0</v>
      </c>
      <c r="AT39" s="50">
        <f t="shared" si="25"/>
        <v>0</v>
      </c>
      <c r="AU39" s="62"/>
      <c r="AV39" s="49">
        <f t="shared" si="26"/>
        <v>0</v>
      </c>
      <c r="AW39" s="50">
        <f t="shared" si="27"/>
        <v>0</v>
      </c>
      <c r="AX39" s="62"/>
      <c r="AY39" s="49">
        <f t="shared" si="28"/>
        <v>0</v>
      </c>
      <c r="AZ39" s="50">
        <f t="shared" si="29"/>
        <v>0</v>
      </c>
      <c r="BA39" s="51">
        <f t="shared" si="30"/>
        <v>0</v>
      </c>
    </row>
    <row r="40" spans="1:53" hidden="1">
      <c r="A40" s="32"/>
      <c r="B40" s="61"/>
      <c r="C40" s="33"/>
      <c r="D40" s="34"/>
      <c r="E40" s="35"/>
      <c r="F40" s="36"/>
      <c r="G40" s="128"/>
      <c r="H40" s="72"/>
      <c r="I40" s="74">
        <f>IF(H40=Tablas!$B$5,Tablas!$C$5,VLOOKUP(H40,Tablas!$B$5:$D$40,2,FALSE))</f>
        <v>1</v>
      </c>
      <c r="J40" s="71">
        <f>IF(I40=0,"",VLOOKUP(I40,Tablas!$C$5:$D$40,2,FALSE))</f>
        <v>0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0.75</v>
      </c>
      <c r="R40" s="40">
        <f t="shared" si="7"/>
        <v>0</v>
      </c>
      <c r="S40" s="39">
        <v>0.75</v>
      </c>
      <c r="T40" s="41">
        <f t="shared" si="8"/>
        <v>0</v>
      </c>
      <c r="U40" s="42">
        <f t="shared" si="32"/>
        <v>0</v>
      </c>
      <c r="V40" s="43">
        <f t="shared" si="10"/>
        <v>0</v>
      </c>
      <c r="W40" s="44">
        <f t="shared" si="11"/>
        <v>0</v>
      </c>
      <c r="X40" s="45">
        <f t="shared" si="12"/>
        <v>0</v>
      </c>
      <c r="Y40" s="46" t="s">
        <v>0</v>
      </c>
      <c r="Z40" s="39">
        <v>1</v>
      </c>
      <c r="AA40" s="47">
        <f t="shared" si="13"/>
        <v>0</v>
      </c>
      <c r="AB40" s="39">
        <v>1</v>
      </c>
      <c r="AC40" s="47">
        <f t="shared" si="14"/>
        <v>0</v>
      </c>
      <c r="AD40" s="39">
        <v>1</v>
      </c>
      <c r="AE40" s="47">
        <f t="shared" si="15"/>
        <v>0</v>
      </c>
      <c r="AF40" s="62"/>
      <c r="AG40" s="49">
        <f t="shared" si="16"/>
        <v>0</v>
      </c>
      <c r="AH40" s="50">
        <f t="shared" si="17"/>
        <v>0</v>
      </c>
      <c r="AI40" s="62"/>
      <c r="AJ40" s="49">
        <f t="shared" si="18"/>
        <v>0</v>
      </c>
      <c r="AK40" s="50">
        <f t="shared" si="19"/>
        <v>0</v>
      </c>
      <c r="AL40" s="62"/>
      <c r="AM40" s="49">
        <f t="shared" si="20"/>
        <v>0</v>
      </c>
      <c r="AN40" s="50">
        <f t="shared" si="21"/>
        <v>0</v>
      </c>
      <c r="AO40" s="62"/>
      <c r="AP40" s="49">
        <f t="shared" si="22"/>
        <v>0</v>
      </c>
      <c r="AQ40" s="50">
        <f t="shared" si="23"/>
        <v>0</v>
      </c>
      <c r="AR40" s="62"/>
      <c r="AS40" s="49">
        <f t="shared" si="24"/>
        <v>0</v>
      </c>
      <c r="AT40" s="50">
        <f t="shared" si="25"/>
        <v>0</v>
      </c>
      <c r="AU40" s="62"/>
      <c r="AV40" s="49">
        <f t="shared" si="26"/>
        <v>0</v>
      </c>
      <c r="AW40" s="50">
        <f t="shared" si="27"/>
        <v>0</v>
      </c>
      <c r="AX40" s="62"/>
      <c r="AY40" s="49">
        <f t="shared" si="28"/>
        <v>0</v>
      </c>
      <c r="AZ40" s="50">
        <f t="shared" si="29"/>
        <v>0</v>
      </c>
      <c r="BA40" s="51">
        <f t="shared" si="30"/>
        <v>0</v>
      </c>
    </row>
    <row r="41" spans="1:53" hidden="1">
      <c r="A41" s="32"/>
      <c r="B41" s="61"/>
      <c r="C41" s="33"/>
      <c r="D41" s="34"/>
      <c r="E41" s="35"/>
      <c r="F41" s="36"/>
      <c r="G41" s="128"/>
      <c r="H41" s="72"/>
      <c r="I41" s="74">
        <f>IF(H41=Tablas!$B$5,Tablas!$C$5,VLOOKUP(H41,Tablas!$B$5:$D$40,2,FALSE))</f>
        <v>1</v>
      </c>
      <c r="J41" s="71">
        <f>IF(I41=0,"",VLOOKUP(I41,Tablas!$C$5:$D$40,2,FALSE))</f>
        <v>0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0.75</v>
      </c>
      <c r="R41" s="40">
        <f t="shared" si="7"/>
        <v>0</v>
      </c>
      <c r="S41" s="39">
        <v>0.75</v>
      </c>
      <c r="T41" s="41">
        <f t="shared" si="8"/>
        <v>0</v>
      </c>
      <c r="U41" s="42">
        <f t="shared" si="32"/>
        <v>0</v>
      </c>
      <c r="V41" s="43">
        <f t="shared" si="10"/>
        <v>0</v>
      </c>
      <c r="W41" s="44">
        <f t="shared" si="11"/>
        <v>0</v>
      </c>
      <c r="X41" s="45">
        <f t="shared" si="12"/>
        <v>0</v>
      </c>
      <c r="Y41" s="46" t="s">
        <v>0</v>
      </c>
      <c r="Z41" s="39">
        <v>1</v>
      </c>
      <c r="AA41" s="47">
        <f t="shared" si="13"/>
        <v>0</v>
      </c>
      <c r="AB41" s="39">
        <v>1</v>
      </c>
      <c r="AC41" s="47">
        <f t="shared" si="14"/>
        <v>0</v>
      </c>
      <c r="AD41" s="39">
        <v>1</v>
      </c>
      <c r="AE41" s="47">
        <f t="shared" si="15"/>
        <v>0</v>
      </c>
      <c r="AF41" s="62"/>
      <c r="AG41" s="49">
        <f t="shared" si="16"/>
        <v>0</v>
      </c>
      <c r="AH41" s="50">
        <f t="shared" si="17"/>
        <v>0</v>
      </c>
      <c r="AI41" s="62"/>
      <c r="AJ41" s="49">
        <f t="shared" si="18"/>
        <v>0</v>
      </c>
      <c r="AK41" s="50">
        <f t="shared" si="19"/>
        <v>0</v>
      </c>
      <c r="AL41" s="62"/>
      <c r="AM41" s="49">
        <f t="shared" si="20"/>
        <v>0</v>
      </c>
      <c r="AN41" s="50">
        <f t="shared" si="21"/>
        <v>0</v>
      </c>
      <c r="AO41" s="62"/>
      <c r="AP41" s="49">
        <f t="shared" si="22"/>
        <v>0</v>
      </c>
      <c r="AQ41" s="50">
        <f t="shared" si="23"/>
        <v>0</v>
      </c>
      <c r="AR41" s="62"/>
      <c r="AS41" s="49">
        <f t="shared" si="24"/>
        <v>0</v>
      </c>
      <c r="AT41" s="50">
        <f t="shared" si="25"/>
        <v>0</v>
      </c>
      <c r="AU41" s="62"/>
      <c r="AV41" s="49">
        <f t="shared" si="26"/>
        <v>0</v>
      </c>
      <c r="AW41" s="50">
        <f t="shared" si="27"/>
        <v>0</v>
      </c>
      <c r="AX41" s="62"/>
      <c r="AY41" s="49">
        <f t="shared" si="28"/>
        <v>0</v>
      </c>
      <c r="AZ41" s="50">
        <f t="shared" si="29"/>
        <v>0</v>
      </c>
      <c r="BA41" s="51">
        <f t="shared" si="30"/>
        <v>0</v>
      </c>
    </row>
    <row r="42" spans="1:53" hidden="1">
      <c r="A42" s="32"/>
      <c r="B42" s="61"/>
      <c r="C42" s="33"/>
      <c r="D42" s="34"/>
      <c r="E42" s="35"/>
      <c r="F42" s="36"/>
      <c r="G42" s="128"/>
      <c r="H42" s="72"/>
      <c r="I42" s="74">
        <f>IF(H42=Tablas!$B$5,Tablas!$C$5,VLOOKUP(H42,Tablas!$B$5:$D$40,2,FALSE))</f>
        <v>1</v>
      </c>
      <c r="J42" s="71">
        <f>IF(I42=0,"",VLOOKUP(I42,Tablas!$C$5:$D$40,2,FALSE))</f>
        <v>0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0.75</v>
      </c>
      <c r="R42" s="40">
        <f t="shared" si="7"/>
        <v>0</v>
      </c>
      <c r="S42" s="39">
        <v>0.75</v>
      </c>
      <c r="T42" s="41">
        <f t="shared" si="8"/>
        <v>0</v>
      </c>
      <c r="U42" s="42">
        <f t="shared" si="32"/>
        <v>0</v>
      </c>
      <c r="V42" s="43">
        <f t="shared" si="10"/>
        <v>0</v>
      </c>
      <c r="W42" s="44">
        <f t="shared" si="11"/>
        <v>0</v>
      </c>
      <c r="X42" s="45">
        <f t="shared" si="12"/>
        <v>0</v>
      </c>
      <c r="Y42" s="46" t="s">
        <v>0</v>
      </c>
      <c r="Z42" s="39">
        <v>1</v>
      </c>
      <c r="AA42" s="47">
        <f t="shared" si="13"/>
        <v>0</v>
      </c>
      <c r="AB42" s="39">
        <v>1</v>
      </c>
      <c r="AC42" s="47">
        <f t="shared" si="14"/>
        <v>0</v>
      </c>
      <c r="AD42" s="39">
        <v>1</v>
      </c>
      <c r="AE42" s="47">
        <f t="shared" si="15"/>
        <v>0</v>
      </c>
      <c r="AF42" s="62"/>
      <c r="AG42" s="49">
        <f t="shared" si="16"/>
        <v>0</v>
      </c>
      <c r="AH42" s="50">
        <f t="shared" si="17"/>
        <v>0</v>
      </c>
      <c r="AI42" s="62"/>
      <c r="AJ42" s="49">
        <f t="shared" si="18"/>
        <v>0</v>
      </c>
      <c r="AK42" s="50">
        <f t="shared" si="19"/>
        <v>0</v>
      </c>
      <c r="AL42" s="62"/>
      <c r="AM42" s="49">
        <f t="shared" si="20"/>
        <v>0</v>
      </c>
      <c r="AN42" s="50">
        <f t="shared" si="21"/>
        <v>0</v>
      </c>
      <c r="AO42" s="62"/>
      <c r="AP42" s="49">
        <f t="shared" si="22"/>
        <v>0</v>
      </c>
      <c r="AQ42" s="50">
        <f t="shared" si="23"/>
        <v>0</v>
      </c>
      <c r="AR42" s="62"/>
      <c r="AS42" s="49">
        <f t="shared" si="24"/>
        <v>0</v>
      </c>
      <c r="AT42" s="50">
        <f t="shared" si="25"/>
        <v>0</v>
      </c>
      <c r="AU42" s="62"/>
      <c r="AV42" s="49">
        <f t="shared" si="26"/>
        <v>0</v>
      </c>
      <c r="AW42" s="50">
        <f t="shared" si="27"/>
        <v>0</v>
      </c>
      <c r="AX42" s="62"/>
      <c r="AY42" s="49">
        <f t="shared" si="28"/>
        <v>0</v>
      </c>
      <c r="AZ42" s="50">
        <f t="shared" si="29"/>
        <v>0</v>
      </c>
      <c r="BA42" s="51">
        <f t="shared" si="30"/>
        <v>0</v>
      </c>
    </row>
    <row r="43" spans="1:53" hidden="1">
      <c r="A43" s="32"/>
      <c r="B43" s="61"/>
      <c r="C43" s="33"/>
      <c r="D43" s="34"/>
      <c r="E43" s="35"/>
      <c r="F43" s="36"/>
      <c r="G43" s="128"/>
      <c r="H43" s="72"/>
      <c r="I43" s="74">
        <f>IF(H43=Tablas!$B$5,Tablas!$C$5,VLOOKUP(H43,Tablas!$B$5:$D$40,2,FALSE))</f>
        <v>1</v>
      </c>
      <c r="J43" s="71">
        <f>IF(I43=0,"",VLOOKUP(I43,Tablas!$C$5:$D$40,2,FALSE))</f>
        <v>0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0.75</v>
      </c>
      <c r="R43" s="40">
        <f t="shared" si="7"/>
        <v>0</v>
      </c>
      <c r="S43" s="39">
        <v>0.75</v>
      </c>
      <c r="T43" s="41">
        <f t="shared" si="8"/>
        <v>0</v>
      </c>
      <c r="U43" s="42">
        <f t="shared" si="32"/>
        <v>0</v>
      </c>
      <c r="V43" s="43">
        <f t="shared" si="10"/>
        <v>0</v>
      </c>
      <c r="W43" s="44">
        <f t="shared" si="11"/>
        <v>0</v>
      </c>
      <c r="X43" s="45">
        <f t="shared" si="12"/>
        <v>0</v>
      </c>
      <c r="Y43" s="46" t="s">
        <v>0</v>
      </c>
      <c r="Z43" s="39">
        <v>1</v>
      </c>
      <c r="AA43" s="47">
        <f t="shared" si="13"/>
        <v>0</v>
      </c>
      <c r="AB43" s="39">
        <v>1</v>
      </c>
      <c r="AC43" s="47">
        <f t="shared" si="14"/>
        <v>0</v>
      </c>
      <c r="AD43" s="39">
        <v>1</v>
      </c>
      <c r="AE43" s="47">
        <f t="shared" si="15"/>
        <v>0</v>
      </c>
      <c r="AF43" s="62"/>
      <c r="AG43" s="49">
        <f t="shared" si="16"/>
        <v>0</v>
      </c>
      <c r="AH43" s="50">
        <f t="shared" si="17"/>
        <v>0</v>
      </c>
      <c r="AI43" s="62"/>
      <c r="AJ43" s="49">
        <f t="shared" si="18"/>
        <v>0</v>
      </c>
      <c r="AK43" s="50">
        <f t="shared" si="19"/>
        <v>0</v>
      </c>
      <c r="AL43" s="62"/>
      <c r="AM43" s="49">
        <f t="shared" si="20"/>
        <v>0</v>
      </c>
      <c r="AN43" s="50">
        <f t="shared" si="21"/>
        <v>0</v>
      </c>
      <c r="AO43" s="62"/>
      <c r="AP43" s="49">
        <f t="shared" si="22"/>
        <v>0</v>
      </c>
      <c r="AQ43" s="50">
        <f t="shared" si="23"/>
        <v>0</v>
      </c>
      <c r="AR43" s="62"/>
      <c r="AS43" s="49">
        <f t="shared" si="24"/>
        <v>0</v>
      </c>
      <c r="AT43" s="50">
        <f t="shared" si="25"/>
        <v>0</v>
      </c>
      <c r="AU43" s="62"/>
      <c r="AV43" s="49">
        <f t="shared" si="26"/>
        <v>0</v>
      </c>
      <c r="AW43" s="50">
        <f t="shared" si="27"/>
        <v>0</v>
      </c>
      <c r="AX43" s="62"/>
      <c r="AY43" s="49">
        <f t="shared" si="28"/>
        <v>0</v>
      </c>
      <c r="AZ43" s="50">
        <f t="shared" si="29"/>
        <v>0</v>
      </c>
      <c r="BA43" s="51">
        <f t="shared" si="30"/>
        <v>0</v>
      </c>
    </row>
    <row r="44" spans="1:53" hidden="1">
      <c r="A44" s="32"/>
      <c r="B44" s="61"/>
      <c r="C44" s="33"/>
      <c r="D44" s="34"/>
      <c r="E44" s="35"/>
      <c r="F44" s="36"/>
      <c r="G44" s="128"/>
      <c r="H44" s="72"/>
      <c r="I44" s="74">
        <f>IF(H44=Tablas!$B$5,Tablas!$C$5,VLOOKUP(H44,Tablas!$B$5:$D$40,2,FALSE))</f>
        <v>1</v>
      </c>
      <c r="J44" s="71">
        <f>IF(I44=0,"",VLOOKUP(I44,Tablas!$C$5:$D$40,2,FALSE))</f>
        <v>0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0.75</v>
      </c>
      <c r="R44" s="40">
        <f t="shared" si="7"/>
        <v>0</v>
      </c>
      <c r="S44" s="39">
        <v>0.75</v>
      </c>
      <c r="T44" s="41">
        <f t="shared" si="8"/>
        <v>0</v>
      </c>
      <c r="U44" s="42">
        <f t="shared" si="32"/>
        <v>0</v>
      </c>
      <c r="V44" s="43">
        <f t="shared" si="10"/>
        <v>0</v>
      </c>
      <c r="W44" s="44">
        <f t="shared" si="11"/>
        <v>0</v>
      </c>
      <c r="X44" s="45">
        <f t="shared" si="12"/>
        <v>0</v>
      </c>
      <c r="Y44" s="46" t="s">
        <v>0</v>
      </c>
      <c r="Z44" s="39">
        <v>1</v>
      </c>
      <c r="AA44" s="47">
        <f t="shared" si="13"/>
        <v>0</v>
      </c>
      <c r="AB44" s="39">
        <v>1</v>
      </c>
      <c r="AC44" s="47">
        <f t="shared" si="14"/>
        <v>0</v>
      </c>
      <c r="AD44" s="39">
        <v>1</v>
      </c>
      <c r="AE44" s="47">
        <f t="shared" si="15"/>
        <v>0</v>
      </c>
      <c r="AF44" s="62"/>
      <c r="AG44" s="49">
        <f t="shared" si="16"/>
        <v>0</v>
      </c>
      <c r="AH44" s="50">
        <f t="shared" si="17"/>
        <v>0</v>
      </c>
      <c r="AI44" s="62"/>
      <c r="AJ44" s="49">
        <f t="shared" si="18"/>
        <v>0</v>
      </c>
      <c r="AK44" s="50">
        <f t="shared" si="19"/>
        <v>0</v>
      </c>
      <c r="AL44" s="62"/>
      <c r="AM44" s="49">
        <f t="shared" si="20"/>
        <v>0</v>
      </c>
      <c r="AN44" s="50">
        <f t="shared" si="21"/>
        <v>0</v>
      </c>
      <c r="AO44" s="62"/>
      <c r="AP44" s="49">
        <f t="shared" si="22"/>
        <v>0</v>
      </c>
      <c r="AQ44" s="50">
        <f t="shared" si="23"/>
        <v>0</v>
      </c>
      <c r="AR44" s="62"/>
      <c r="AS44" s="49">
        <f t="shared" si="24"/>
        <v>0</v>
      </c>
      <c r="AT44" s="50">
        <f t="shared" si="25"/>
        <v>0</v>
      </c>
      <c r="AU44" s="62"/>
      <c r="AV44" s="49">
        <f t="shared" si="26"/>
        <v>0</v>
      </c>
      <c r="AW44" s="50">
        <f t="shared" si="27"/>
        <v>0</v>
      </c>
      <c r="AX44" s="62"/>
      <c r="AY44" s="49">
        <f t="shared" si="28"/>
        <v>0</v>
      </c>
      <c r="AZ44" s="50">
        <f t="shared" si="29"/>
        <v>0</v>
      </c>
      <c r="BA44" s="51">
        <f t="shared" si="30"/>
        <v>0</v>
      </c>
    </row>
    <row r="45" spans="1:53" hidden="1">
      <c r="A45" s="32"/>
      <c r="B45" s="61"/>
      <c r="C45" s="33"/>
      <c r="D45" s="34"/>
      <c r="E45" s="35"/>
      <c r="F45" s="36"/>
      <c r="G45" s="128"/>
      <c r="H45" s="72"/>
      <c r="I45" s="74">
        <f>IF(H45=Tablas!$B$5,Tablas!$C$5,VLOOKUP(H45,Tablas!$B$5:$D$40,2,FALSE))</f>
        <v>1</v>
      </c>
      <c r="J45" s="71">
        <f>IF(I45=0,"",VLOOKUP(I45,Tablas!$C$5:$D$40,2,FALSE))</f>
        <v>0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0.75</v>
      </c>
      <c r="R45" s="40">
        <f t="shared" si="7"/>
        <v>0</v>
      </c>
      <c r="S45" s="39">
        <v>0.75</v>
      </c>
      <c r="T45" s="41">
        <f t="shared" si="8"/>
        <v>0</v>
      </c>
      <c r="U45" s="42">
        <f t="shared" si="32"/>
        <v>0</v>
      </c>
      <c r="V45" s="43">
        <f t="shared" si="10"/>
        <v>0</v>
      </c>
      <c r="W45" s="44">
        <f t="shared" si="11"/>
        <v>0</v>
      </c>
      <c r="X45" s="45">
        <f t="shared" si="12"/>
        <v>0</v>
      </c>
      <c r="Y45" s="46" t="s">
        <v>0</v>
      </c>
      <c r="Z45" s="39">
        <v>1</v>
      </c>
      <c r="AA45" s="47">
        <f t="shared" si="13"/>
        <v>0</v>
      </c>
      <c r="AB45" s="39">
        <v>1</v>
      </c>
      <c r="AC45" s="47">
        <f t="shared" si="14"/>
        <v>0</v>
      </c>
      <c r="AD45" s="39">
        <v>1</v>
      </c>
      <c r="AE45" s="47">
        <f t="shared" si="15"/>
        <v>0</v>
      </c>
      <c r="AF45" s="62"/>
      <c r="AG45" s="49">
        <f t="shared" si="16"/>
        <v>0</v>
      </c>
      <c r="AH45" s="50">
        <f t="shared" si="17"/>
        <v>0</v>
      </c>
      <c r="AI45" s="62"/>
      <c r="AJ45" s="49">
        <f t="shared" si="18"/>
        <v>0</v>
      </c>
      <c r="AK45" s="50">
        <f t="shared" si="19"/>
        <v>0</v>
      </c>
      <c r="AL45" s="62"/>
      <c r="AM45" s="49">
        <f t="shared" si="20"/>
        <v>0</v>
      </c>
      <c r="AN45" s="50">
        <f t="shared" si="21"/>
        <v>0</v>
      </c>
      <c r="AO45" s="62"/>
      <c r="AP45" s="49">
        <f t="shared" si="22"/>
        <v>0</v>
      </c>
      <c r="AQ45" s="50">
        <f t="shared" si="23"/>
        <v>0</v>
      </c>
      <c r="AR45" s="62"/>
      <c r="AS45" s="49">
        <f t="shared" si="24"/>
        <v>0</v>
      </c>
      <c r="AT45" s="50">
        <f t="shared" si="25"/>
        <v>0</v>
      </c>
      <c r="AU45" s="62"/>
      <c r="AV45" s="49">
        <f t="shared" si="26"/>
        <v>0</v>
      </c>
      <c r="AW45" s="50">
        <f t="shared" si="27"/>
        <v>0</v>
      </c>
      <c r="AX45" s="62"/>
      <c r="AY45" s="49">
        <f t="shared" si="28"/>
        <v>0</v>
      </c>
      <c r="AZ45" s="50">
        <f t="shared" si="29"/>
        <v>0</v>
      </c>
      <c r="BA45" s="51">
        <f t="shared" si="30"/>
        <v>0</v>
      </c>
    </row>
    <row r="46" spans="1:53" hidden="1">
      <c r="A46" s="32"/>
      <c r="B46" s="61"/>
      <c r="C46" s="33"/>
      <c r="D46" s="34"/>
      <c r="E46" s="35"/>
      <c r="F46" s="36"/>
      <c r="G46" s="128"/>
      <c r="H46" s="72"/>
      <c r="I46" s="74">
        <f>IF(H46=Tablas!$B$5,Tablas!$C$5,VLOOKUP(H46,Tablas!$B$5:$D$40,2,FALSE))</f>
        <v>1</v>
      </c>
      <c r="J46" s="71">
        <f>IF(I46=0,"",VLOOKUP(I46,Tablas!$C$5:$D$40,2,FALSE))</f>
        <v>0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0.75</v>
      </c>
      <c r="R46" s="40">
        <f t="shared" si="7"/>
        <v>0</v>
      </c>
      <c r="S46" s="39">
        <v>0.75</v>
      </c>
      <c r="T46" s="41">
        <f t="shared" si="8"/>
        <v>0</v>
      </c>
      <c r="U46" s="42">
        <f t="shared" si="32"/>
        <v>0</v>
      </c>
      <c r="V46" s="43">
        <f t="shared" si="10"/>
        <v>0</v>
      </c>
      <c r="W46" s="44">
        <f t="shared" si="11"/>
        <v>0</v>
      </c>
      <c r="X46" s="45">
        <f t="shared" si="12"/>
        <v>0</v>
      </c>
      <c r="Y46" s="46" t="s">
        <v>0</v>
      </c>
      <c r="Z46" s="39">
        <v>1</v>
      </c>
      <c r="AA46" s="47">
        <f t="shared" si="13"/>
        <v>0</v>
      </c>
      <c r="AB46" s="39">
        <v>1</v>
      </c>
      <c r="AC46" s="47">
        <f t="shared" si="14"/>
        <v>0</v>
      </c>
      <c r="AD46" s="39">
        <v>1</v>
      </c>
      <c r="AE46" s="47">
        <f t="shared" si="15"/>
        <v>0</v>
      </c>
      <c r="AF46" s="62"/>
      <c r="AG46" s="49">
        <f t="shared" si="16"/>
        <v>0</v>
      </c>
      <c r="AH46" s="50">
        <f t="shared" si="17"/>
        <v>0</v>
      </c>
      <c r="AI46" s="62"/>
      <c r="AJ46" s="49">
        <f t="shared" si="18"/>
        <v>0</v>
      </c>
      <c r="AK46" s="50">
        <f t="shared" si="19"/>
        <v>0</v>
      </c>
      <c r="AL46" s="62"/>
      <c r="AM46" s="49">
        <f t="shared" si="20"/>
        <v>0</v>
      </c>
      <c r="AN46" s="50">
        <f t="shared" si="21"/>
        <v>0</v>
      </c>
      <c r="AO46" s="62"/>
      <c r="AP46" s="49">
        <f t="shared" si="22"/>
        <v>0</v>
      </c>
      <c r="AQ46" s="50">
        <f t="shared" si="23"/>
        <v>0</v>
      </c>
      <c r="AR46" s="62"/>
      <c r="AS46" s="49">
        <f t="shared" si="24"/>
        <v>0</v>
      </c>
      <c r="AT46" s="50">
        <f t="shared" si="25"/>
        <v>0</v>
      </c>
      <c r="AU46" s="62"/>
      <c r="AV46" s="49">
        <f t="shared" si="26"/>
        <v>0</v>
      </c>
      <c r="AW46" s="50">
        <f t="shared" si="27"/>
        <v>0</v>
      </c>
      <c r="AX46" s="62"/>
      <c r="AY46" s="49">
        <f t="shared" si="28"/>
        <v>0</v>
      </c>
      <c r="AZ46" s="50">
        <f t="shared" si="29"/>
        <v>0</v>
      </c>
      <c r="BA46" s="51">
        <f t="shared" si="30"/>
        <v>0</v>
      </c>
    </row>
    <row r="47" spans="1:53" hidden="1">
      <c r="A47" s="32"/>
      <c r="B47" s="61"/>
      <c r="C47" s="33"/>
      <c r="D47" s="34"/>
      <c r="E47" s="35"/>
      <c r="F47" s="36"/>
      <c r="G47" s="128"/>
      <c r="H47" s="72"/>
      <c r="I47" s="74">
        <f>IF(H47=Tablas!$B$5,Tablas!$C$5,VLOOKUP(H47,Tablas!$B$5:$D$40,2,FALSE))</f>
        <v>1</v>
      </c>
      <c r="J47" s="71">
        <f>IF(I47=0,"",VLOOKUP(I47,Tablas!$C$5:$D$40,2,FALSE))</f>
        <v>0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0.75</v>
      </c>
      <c r="R47" s="40">
        <f t="shared" si="7"/>
        <v>0</v>
      </c>
      <c r="S47" s="39">
        <v>0.75</v>
      </c>
      <c r="T47" s="41">
        <f t="shared" si="8"/>
        <v>0</v>
      </c>
      <c r="U47" s="42">
        <f t="shared" si="32"/>
        <v>0</v>
      </c>
      <c r="V47" s="43">
        <f t="shared" si="10"/>
        <v>0</v>
      </c>
      <c r="W47" s="44">
        <f t="shared" si="11"/>
        <v>0</v>
      </c>
      <c r="X47" s="45">
        <f t="shared" si="12"/>
        <v>0</v>
      </c>
      <c r="Y47" s="46" t="s">
        <v>0</v>
      </c>
      <c r="Z47" s="39">
        <v>1</v>
      </c>
      <c r="AA47" s="47">
        <f t="shared" si="13"/>
        <v>0</v>
      </c>
      <c r="AB47" s="39">
        <v>1</v>
      </c>
      <c r="AC47" s="47">
        <f t="shared" si="14"/>
        <v>0</v>
      </c>
      <c r="AD47" s="39">
        <v>1</v>
      </c>
      <c r="AE47" s="47">
        <f t="shared" si="15"/>
        <v>0</v>
      </c>
      <c r="AF47" s="62"/>
      <c r="AG47" s="49">
        <f t="shared" si="16"/>
        <v>0</v>
      </c>
      <c r="AH47" s="50">
        <f t="shared" si="17"/>
        <v>0</v>
      </c>
      <c r="AI47" s="62"/>
      <c r="AJ47" s="49">
        <f t="shared" si="18"/>
        <v>0</v>
      </c>
      <c r="AK47" s="50">
        <f t="shared" si="19"/>
        <v>0</v>
      </c>
      <c r="AL47" s="62"/>
      <c r="AM47" s="49">
        <f t="shared" si="20"/>
        <v>0</v>
      </c>
      <c r="AN47" s="50">
        <f t="shared" si="21"/>
        <v>0</v>
      </c>
      <c r="AO47" s="62"/>
      <c r="AP47" s="49">
        <f t="shared" si="22"/>
        <v>0</v>
      </c>
      <c r="AQ47" s="50">
        <f t="shared" si="23"/>
        <v>0</v>
      </c>
      <c r="AR47" s="62"/>
      <c r="AS47" s="49">
        <f t="shared" si="24"/>
        <v>0</v>
      </c>
      <c r="AT47" s="50">
        <f t="shared" si="25"/>
        <v>0</v>
      </c>
      <c r="AU47" s="62"/>
      <c r="AV47" s="49">
        <f t="shared" si="26"/>
        <v>0</v>
      </c>
      <c r="AW47" s="50">
        <f t="shared" si="27"/>
        <v>0</v>
      </c>
      <c r="AX47" s="62"/>
      <c r="AY47" s="49">
        <f t="shared" si="28"/>
        <v>0</v>
      </c>
      <c r="AZ47" s="50">
        <f t="shared" si="29"/>
        <v>0</v>
      </c>
      <c r="BA47" s="51">
        <f t="shared" si="30"/>
        <v>0</v>
      </c>
    </row>
    <row r="48" spans="1:53" hidden="1">
      <c r="A48" s="32"/>
      <c r="B48" s="61"/>
      <c r="C48" s="33"/>
      <c r="D48" s="34"/>
      <c r="E48" s="35"/>
      <c r="F48" s="36"/>
      <c r="G48" s="128"/>
      <c r="H48" s="72"/>
      <c r="I48" s="74">
        <f>IF(H48=Tablas!$B$5,Tablas!$C$5,VLOOKUP(H48,Tablas!$B$5:$D$40,2,FALSE))</f>
        <v>1</v>
      </c>
      <c r="J48" s="71">
        <f>IF(I48=0,"",VLOOKUP(I48,Tablas!$C$5:$D$40,2,FALSE))</f>
        <v>0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0.75</v>
      </c>
      <c r="R48" s="40">
        <f t="shared" si="7"/>
        <v>0</v>
      </c>
      <c r="S48" s="39">
        <v>0.75</v>
      </c>
      <c r="T48" s="41">
        <f t="shared" si="8"/>
        <v>0</v>
      </c>
      <c r="U48" s="42">
        <f t="shared" si="32"/>
        <v>0</v>
      </c>
      <c r="V48" s="43">
        <f t="shared" si="10"/>
        <v>0</v>
      </c>
      <c r="W48" s="44">
        <f t="shared" si="11"/>
        <v>0</v>
      </c>
      <c r="X48" s="45">
        <f t="shared" si="12"/>
        <v>0</v>
      </c>
      <c r="Y48" s="46" t="s">
        <v>0</v>
      </c>
      <c r="Z48" s="39">
        <v>1</v>
      </c>
      <c r="AA48" s="47">
        <f t="shared" si="13"/>
        <v>0</v>
      </c>
      <c r="AB48" s="39">
        <v>1</v>
      </c>
      <c r="AC48" s="47">
        <f t="shared" si="14"/>
        <v>0</v>
      </c>
      <c r="AD48" s="39">
        <v>1</v>
      </c>
      <c r="AE48" s="47">
        <f t="shared" si="15"/>
        <v>0</v>
      </c>
      <c r="AF48" s="62"/>
      <c r="AG48" s="49">
        <f t="shared" si="16"/>
        <v>0</v>
      </c>
      <c r="AH48" s="50">
        <f t="shared" si="17"/>
        <v>0</v>
      </c>
      <c r="AI48" s="62"/>
      <c r="AJ48" s="49">
        <f t="shared" si="18"/>
        <v>0</v>
      </c>
      <c r="AK48" s="50">
        <f t="shared" si="19"/>
        <v>0</v>
      </c>
      <c r="AL48" s="62"/>
      <c r="AM48" s="49">
        <f t="shared" si="20"/>
        <v>0</v>
      </c>
      <c r="AN48" s="50">
        <f t="shared" si="21"/>
        <v>0</v>
      </c>
      <c r="AO48" s="62"/>
      <c r="AP48" s="49">
        <f t="shared" si="22"/>
        <v>0</v>
      </c>
      <c r="AQ48" s="50">
        <f t="shared" si="23"/>
        <v>0</v>
      </c>
      <c r="AR48" s="62"/>
      <c r="AS48" s="49">
        <f t="shared" si="24"/>
        <v>0</v>
      </c>
      <c r="AT48" s="50">
        <f t="shared" si="25"/>
        <v>0</v>
      </c>
      <c r="AU48" s="62"/>
      <c r="AV48" s="49">
        <f t="shared" si="26"/>
        <v>0</v>
      </c>
      <c r="AW48" s="50">
        <f t="shared" si="27"/>
        <v>0</v>
      </c>
      <c r="AX48" s="62"/>
      <c r="AY48" s="49">
        <f t="shared" si="28"/>
        <v>0</v>
      </c>
      <c r="AZ48" s="50">
        <f t="shared" si="29"/>
        <v>0</v>
      </c>
      <c r="BA48" s="51">
        <f t="shared" si="30"/>
        <v>0</v>
      </c>
    </row>
    <row r="49" spans="1:53" hidden="1">
      <c r="A49" s="32"/>
      <c r="B49" s="61"/>
      <c r="C49" s="33"/>
      <c r="D49" s="34"/>
      <c r="E49" s="35"/>
      <c r="F49" s="36"/>
      <c r="G49" s="128"/>
      <c r="H49" s="72"/>
      <c r="I49" s="74">
        <f>IF(H49=Tablas!$B$5,Tablas!$C$5,VLOOKUP(H49,Tablas!$B$5:$D$40,2,FALSE))</f>
        <v>1</v>
      </c>
      <c r="J49" s="71">
        <f>IF(I49=0,"",VLOOKUP(I49,Tablas!$C$5:$D$40,2,FALSE))</f>
        <v>0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0.75</v>
      </c>
      <c r="R49" s="40">
        <f t="shared" si="7"/>
        <v>0</v>
      </c>
      <c r="S49" s="39">
        <v>0.75</v>
      </c>
      <c r="T49" s="41">
        <f t="shared" si="8"/>
        <v>0</v>
      </c>
      <c r="U49" s="42">
        <f t="shared" si="32"/>
        <v>0</v>
      </c>
      <c r="V49" s="43">
        <f t="shared" si="10"/>
        <v>0</v>
      </c>
      <c r="W49" s="44">
        <f t="shared" si="11"/>
        <v>0</v>
      </c>
      <c r="X49" s="45">
        <f t="shared" si="12"/>
        <v>0</v>
      </c>
      <c r="Y49" s="46" t="s">
        <v>0</v>
      </c>
      <c r="Z49" s="39">
        <v>1</v>
      </c>
      <c r="AA49" s="47">
        <f t="shared" si="13"/>
        <v>0</v>
      </c>
      <c r="AB49" s="39">
        <v>1</v>
      </c>
      <c r="AC49" s="47">
        <f t="shared" si="14"/>
        <v>0</v>
      </c>
      <c r="AD49" s="39">
        <v>1</v>
      </c>
      <c r="AE49" s="47">
        <f t="shared" si="15"/>
        <v>0</v>
      </c>
      <c r="AF49" s="62"/>
      <c r="AG49" s="49">
        <f t="shared" si="16"/>
        <v>0</v>
      </c>
      <c r="AH49" s="50">
        <f t="shared" si="17"/>
        <v>0</v>
      </c>
      <c r="AI49" s="62"/>
      <c r="AJ49" s="49">
        <f t="shared" si="18"/>
        <v>0</v>
      </c>
      <c r="AK49" s="50">
        <f t="shared" si="19"/>
        <v>0</v>
      </c>
      <c r="AL49" s="62"/>
      <c r="AM49" s="49">
        <f t="shared" si="20"/>
        <v>0</v>
      </c>
      <c r="AN49" s="50">
        <f t="shared" si="21"/>
        <v>0</v>
      </c>
      <c r="AO49" s="62"/>
      <c r="AP49" s="49">
        <f t="shared" si="22"/>
        <v>0</v>
      </c>
      <c r="AQ49" s="50">
        <f t="shared" si="23"/>
        <v>0</v>
      </c>
      <c r="AR49" s="62"/>
      <c r="AS49" s="49">
        <f t="shared" si="24"/>
        <v>0</v>
      </c>
      <c r="AT49" s="50">
        <f t="shared" si="25"/>
        <v>0</v>
      </c>
      <c r="AU49" s="62"/>
      <c r="AV49" s="49">
        <f t="shared" si="26"/>
        <v>0</v>
      </c>
      <c r="AW49" s="50">
        <f t="shared" si="27"/>
        <v>0</v>
      </c>
      <c r="AX49" s="62"/>
      <c r="AY49" s="49">
        <f t="shared" si="28"/>
        <v>0</v>
      </c>
      <c r="AZ49" s="50">
        <f t="shared" si="29"/>
        <v>0</v>
      </c>
      <c r="BA49" s="51">
        <f t="shared" si="30"/>
        <v>0</v>
      </c>
    </row>
    <row r="50" spans="1:53" hidden="1">
      <c r="A50" s="32"/>
      <c r="B50" s="61"/>
      <c r="C50" s="33"/>
      <c r="D50" s="34"/>
      <c r="E50" s="35"/>
      <c r="F50" s="36"/>
      <c r="G50" s="128"/>
      <c r="H50" s="72"/>
      <c r="I50" s="74">
        <f>IF(H50=Tablas!$B$5,Tablas!$C$5,VLOOKUP(H50,Tablas!$B$5:$D$40,2,FALSE))</f>
        <v>1</v>
      </c>
      <c r="J50" s="71">
        <f>IF(I50=0,"",VLOOKUP(I50,Tablas!$C$5:$D$40,2,FALSE))</f>
        <v>0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0.75</v>
      </c>
      <c r="R50" s="40">
        <f t="shared" si="7"/>
        <v>0</v>
      </c>
      <c r="S50" s="39">
        <v>0.75</v>
      </c>
      <c r="T50" s="41">
        <f t="shared" si="8"/>
        <v>0</v>
      </c>
      <c r="U50" s="42">
        <f t="shared" si="32"/>
        <v>0</v>
      </c>
      <c r="V50" s="43">
        <f t="shared" si="10"/>
        <v>0</v>
      </c>
      <c r="W50" s="44">
        <f t="shared" si="11"/>
        <v>0</v>
      </c>
      <c r="X50" s="45">
        <f t="shared" si="12"/>
        <v>0</v>
      </c>
      <c r="Y50" s="46" t="s">
        <v>0</v>
      </c>
      <c r="Z50" s="39">
        <v>1</v>
      </c>
      <c r="AA50" s="47">
        <f t="shared" si="13"/>
        <v>0</v>
      </c>
      <c r="AB50" s="39">
        <v>1</v>
      </c>
      <c r="AC50" s="47">
        <f t="shared" si="14"/>
        <v>0</v>
      </c>
      <c r="AD50" s="39">
        <v>1</v>
      </c>
      <c r="AE50" s="47">
        <f t="shared" si="15"/>
        <v>0</v>
      </c>
      <c r="AF50" s="62"/>
      <c r="AG50" s="49">
        <f t="shared" si="16"/>
        <v>0</v>
      </c>
      <c r="AH50" s="50">
        <f t="shared" si="17"/>
        <v>0</v>
      </c>
      <c r="AI50" s="62"/>
      <c r="AJ50" s="49">
        <f t="shared" si="18"/>
        <v>0</v>
      </c>
      <c r="AK50" s="50">
        <f t="shared" si="19"/>
        <v>0</v>
      </c>
      <c r="AL50" s="62"/>
      <c r="AM50" s="49">
        <f t="shared" si="20"/>
        <v>0</v>
      </c>
      <c r="AN50" s="50">
        <f t="shared" si="21"/>
        <v>0</v>
      </c>
      <c r="AO50" s="62"/>
      <c r="AP50" s="49">
        <f t="shared" si="22"/>
        <v>0</v>
      </c>
      <c r="AQ50" s="50">
        <f t="shared" si="23"/>
        <v>0</v>
      </c>
      <c r="AR50" s="62"/>
      <c r="AS50" s="49">
        <f t="shared" si="24"/>
        <v>0</v>
      </c>
      <c r="AT50" s="50">
        <f t="shared" si="25"/>
        <v>0</v>
      </c>
      <c r="AU50" s="62"/>
      <c r="AV50" s="49">
        <f t="shared" si="26"/>
        <v>0</v>
      </c>
      <c r="AW50" s="50">
        <f t="shared" si="27"/>
        <v>0</v>
      </c>
      <c r="AX50" s="62"/>
      <c r="AY50" s="49">
        <f t="shared" si="28"/>
        <v>0</v>
      </c>
      <c r="AZ50" s="50">
        <f t="shared" si="29"/>
        <v>0</v>
      </c>
      <c r="BA50" s="51">
        <f t="shared" si="30"/>
        <v>0</v>
      </c>
    </row>
    <row r="51" spans="1:53" hidden="1">
      <c r="A51" s="32"/>
      <c r="B51" s="61"/>
      <c r="C51" s="33"/>
      <c r="D51" s="34"/>
      <c r="E51" s="35"/>
      <c r="F51" s="36"/>
      <c r="G51" s="128"/>
      <c r="H51" s="72"/>
      <c r="I51" s="74">
        <f>IF(H51=Tablas!$B$5,Tablas!$C$5,VLOOKUP(H51,Tablas!$B$5:$D$40,2,FALSE))</f>
        <v>1</v>
      </c>
      <c r="J51" s="71">
        <f>IF(I51=0,"",VLOOKUP(I51,Tablas!$C$5:$D$40,2,FALSE))</f>
        <v>0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0.75</v>
      </c>
      <c r="R51" s="40">
        <f t="shared" si="7"/>
        <v>0</v>
      </c>
      <c r="S51" s="39">
        <v>0.75</v>
      </c>
      <c r="T51" s="41">
        <f t="shared" si="8"/>
        <v>0</v>
      </c>
      <c r="U51" s="42">
        <f t="shared" si="32"/>
        <v>0</v>
      </c>
      <c r="V51" s="43">
        <f t="shared" si="10"/>
        <v>0</v>
      </c>
      <c r="W51" s="44">
        <f t="shared" si="11"/>
        <v>0</v>
      </c>
      <c r="X51" s="45">
        <f t="shared" si="12"/>
        <v>0</v>
      </c>
      <c r="Y51" s="46" t="s">
        <v>0</v>
      </c>
      <c r="Z51" s="39">
        <v>1</v>
      </c>
      <c r="AA51" s="47">
        <f t="shared" si="13"/>
        <v>0</v>
      </c>
      <c r="AB51" s="39">
        <v>1</v>
      </c>
      <c r="AC51" s="47">
        <f t="shared" si="14"/>
        <v>0</v>
      </c>
      <c r="AD51" s="39">
        <v>1</v>
      </c>
      <c r="AE51" s="47">
        <f t="shared" si="15"/>
        <v>0</v>
      </c>
      <c r="AF51" s="62"/>
      <c r="AG51" s="49">
        <f t="shared" si="16"/>
        <v>0</v>
      </c>
      <c r="AH51" s="50">
        <f t="shared" si="17"/>
        <v>0</v>
      </c>
      <c r="AI51" s="62"/>
      <c r="AJ51" s="49">
        <f t="shared" si="18"/>
        <v>0</v>
      </c>
      <c r="AK51" s="50">
        <f t="shared" si="19"/>
        <v>0</v>
      </c>
      <c r="AL51" s="62"/>
      <c r="AM51" s="49">
        <f t="shared" si="20"/>
        <v>0</v>
      </c>
      <c r="AN51" s="50">
        <f t="shared" si="21"/>
        <v>0</v>
      </c>
      <c r="AO51" s="62"/>
      <c r="AP51" s="49">
        <f t="shared" si="22"/>
        <v>0</v>
      </c>
      <c r="AQ51" s="50">
        <f t="shared" si="23"/>
        <v>0</v>
      </c>
      <c r="AR51" s="62"/>
      <c r="AS51" s="49">
        <f t="shared" si="24"/>
        <v>0</v>
      </c>
      <c r="AT51" s="50">
        <f t="shared" si="25"/>
        <v>0</v>
      </c>
      <c r="AU51" s="62"/>
      <c r="AV51" s="49">
        <f t="shared" si="26"/>
        <v>0</v>
      </c>
      <c r="AW51" s="50">
        <f t="shared" si="27"/>
        <v>0</v>
      </c>
      <c r="AX51" s="62"/>
      <c r="AY51" s="49">
        <f t="shared" si="28"/>
        <v>0</v>
      </c>
      <c r="AZ51" s="50">
        <f t="shared" si="29"/>
        <v>0</v>
      </c>
      <c r="BA51" s="51">
        <f t="shared" si="30"/>
        <v>0</v>
      </c>
    </row>
    <row r="52" spans="1:53" hidden="1">
      <c r="A52" s="32"/>
      <c r="B52" s="61"/>
      <c r="C52" s="33"/>
      <c r="D52" s="34"/>
      <c r="E52" s="35"/>
      <c r="F52" s="36"/>
      <c r="G52" s="128"/>
      <c r="H52" s="72"/>
      <c r="I52" s="74">
        <f>IF(H52=Tablas!$B$5,Tablas!$C$5,VLOOKUP(H52,Tablas!$B$5:$D$40,2,FALSE))</f>
        <v>1</v>
      </c>
      <c r="J52" s="71">
        <f>IF(I52=0,"",VLOOKUP(I52,Tablas!$C$5:$D$40,2,FALSE))</f>
        <v>0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0.75</v>
      </c>
      <c r="R52" s="40">
        <f t="shared" si="7"/>
        <v>0</v>
      </c>
      <c r="S52" s="39">
        <v>0.75</v>
      </c>
      <c r="T52" s="41">
        <f t="shared" si="8"/>
        <v>0</v>
      </c>
      <c r="U52" s="42">
        <f t="shared" si="32"/>
        <v>0</v>
      </c>
      <c r="V52" s="43">
        <f t="shared" si="10"/>
        <v>0</v>
      </c>
      <c r="W52" s="44">
        <f t="shared" si="11"/>
        <v>0</v>
      </c>
      <c r="X52" s="45">
        <f t="shared" si="12"/>
        <v>0</v>
      </c>
      <c r="Y52" s="46" t="s">
        <v>0</v>
      </c>
      <c r="Z52" s="39">
        <v>1</v>
      </c>
      <c r="AA52" s="47">
        <f t="shared" si="13"/>
        <v>0</v>
      </c>
      <c r="AB52" s="39">
        <v>1</v>
      </c>
      <c r="AC52" s="47">
        <f t="shared" si="14"/>
        <v>0</v>
      </c>
      <c r="AD52" s="39">
        <v>1</v>
      </c>
      <c r="AE52" s="47">
        <f t="shared" si="15"/>
        <v>0</v>
      </c>
      <c r="AF52" s="62"/>
      <c r="AG52" s="49">
        <f t="shared" si="16"/>
        <v>0</v>
      </c>
      <c r="AH52" s="50">
        <f t="shared" si="17"/>
        <v>0</v>
      </c>
      <c r="AI52" s="62"/>
      <c r="AJ52" s="49">
        <f t="shared" si="18"/>
        <v>0</v>
      </c>
      <c r="AK52" s="50">
        <f t="shared" si="19"/>
        <v>0</v>
      </c>
      <c r="AL52" s="62"/>
      <c r="AM52" s="49">
        <f t="shared" si="20"/>
        <v>0</v>
      </c>
      <c r="AN52" s="50">
        <f t="shared" si="21"/>
        <v>0</v>
      </c>
      <c r="AO52" s="62"/>
      <c r="AP52" s="49">
        <f t="shared" si="22"/>
        <v>0</v>
      </c>
      <c r="AQ52" s="50">
        <f t="shared" si="23"/>
        <v>0</v>
      </c>
      <c r="AR52" s="62"/>
      <c r="AS52" s="49">
        <f t="shared" si="24"/>
        <v>0</v>
      </c>
      <c r="AT52" s="50">
        <f t="shared" si="25"/>
        <v>0</v>
      </c>
      <c r="AU52" s="62"/>
      <c r="AV52" s="49">
        <f t="shared" si="26"/>
        <v>0</v>
      </c>
      <c r="AW52" s="50">
        <f t="shared" si="27"/>
        <v>0</v>
      </c>
      <c r="AX52" s="62"/>
      <c r="AY52" s="49">
        <f t="shared" si="28"/>
        <v>0</v>
      </c>
      <c r="AZ52" s="50">
        <f t="shared" si="29"/>
        <v>0</v>
      </c>
      <c r="BA52" s="51">
        <f t="shared" si="30"/>
        <v>0</v>
      </c>
    </row>
    <row r="53" spans="1:53" hidden="1">
      <c r="A53" s="32"/>
      <c r="B53" s="61"/>
      <c r="C53" s="33"/>
      <c r="D53" s="34"/>
      <c r="E53" s="35"/>
      <c r="F53" s="36"/>
      <c r="G53" s="128"/>
      <c r="H53" s="72"/>
      <c r="I53" s="74">
        <f>IF(H53=Tablas!$B$5,Tablas!$C$5,VLOOKUP(H53,Tablas!$B$5:$D$40,2,FALSE))</f>
        <v>1</v>
      </c>
      <c r="J53" s="71">
        <f>IF(I53=0,"",VLOOKUP(I53,Tablas!$C$5:$D$40,2,FALSE))</f>
        <v>0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0.75</v>
      </c>
      <c r="R53" s="40">
        <f t="shared" si="7"/>
        <v>0</v>
      </c>
      <c r="S53" s="39">
        <v>0.75</v>
      </c>
      <c r="T53" s="41">
        <f t="shared" si="8"/>
        <v>0</v>
      </c>
      <c r="U53" s="42">
        <f t="shared" si="32"/>
        <v>0</v>
      </c>
      <c r="V53" s="43">
        <f t="shared" si="10"/>
        <v>0</v>
      </c>
      <c r="W53" s="44">
        <f t="shared" si="11"/>
        <v>0</v>
      </c>
      <c r="X53" s="45">
        <f t="shared" si="12"/>
        <v>0</v>
      </c>
      <c r="Y53" s="46" t="s">
        <v>0</v>
      </c>
      <c r="Z53" s="39">
        <v>1</v>
      </c>
      <c r="AA53" s="47">
        <f t="shared" si="13"/>
        <v>0</v>
      </c>
      <c r="AB53" s="39">
        <v>1</v>
      </c>
      <c r="AC53" s="47">
        <f t="shared" si="14"/>
        <v>0</v>
      </c>
      <c r="AD53" s="39">
        <v>1</v>
      </c>
      <c r="AE53" s="47">
        <f t="shared" si="15"/>
        <v>0</v>
      </c>
      <c r="AF53" s="62"/>
      <c r="AG53" s="49">
        <f t="shared" si="16"/>
        <v>0</v>
      </c>
      <c r="AH53" s="50">
        <f t="shared" si="17"/>
        <v>0</v>
      </c>
      <c r="AI53" s="62"/>
      <c r="AJ53" s="49">
        <f t="shared" si="18"/>
        <v>0</v>
      </c>
      <c r="AK53" s="50">
        <f t="shared" si="19"/>
        <v>0</v>
      </c>
      <c r="AL53" s="62"/>
      <c r="AM53" s="49">
        <f t="shared" si="20"/>
        <v>0</v>
      </c>
      <c r="AN53" s="50">
        <f t="shared" si="21"/>
        <v>0</v>
      </c>
      <c r="AO53" s="62"/>
      <c r="AP53" s="49">
        <f t="shared" si="22"/>
        <v>0</v>
      </c>
      <c r="AQ53" s="50">
        <f t="shared" si="23"/>
        <v>0</v>
      </c>
      <c r="AR53" s="62"/>
      <c r="AS53" s="49">
        <f t="shared" si="24"/>
        <v>0</v>
      </c>
      <c r="AT53" s="50">
        <f t="shared" si="25"/>
        <v>0</v>
      </c>
      <c r="AU53" s="62"/>
      <c r="AV53" s="49">
        <f t="shared" si="26"/>
        <v>0</v>
      </c>
      <c r="AW53" s="50">
        <f t="shared" si="27"/>
        <v>0</v>
      </c>
      <c r="AX53" s="62"/>
      <c r="AY53" s="49">
        <f t="shared" si="28"/>
        <v>0</v>
      </c>
      <c r="AZ53" s="50">
        <f t="shared" si="29"/>
        <v>0</v>
      </c>
      <c r="BA53" s="51">
        <f t="shared" si="30"/>
        <v>0</v>
      </c>
    </row>
    <row r="54" spans="1:53" hidden="1">
      <c r="A54" s="32"/>
      <c r="B54" s="61"/>
      <c r="C54" s="33"/>
      <c r="D54" s="34"/>
      <c r="E54" s="35"/>
      <c r="F54" s="36"/>
      <c r="G54" s="128"/>
      <c r="H54" s="72"/>
      <c r="I54" s="74">
        <f>IF(H54=Tablas!$B$5,Tablas!$C$5,VLOOKUP(H54,Tablas!$B$5:$D$40,2,FALSE))</f>
        <v>1</v>
      </c>
      <c r="J54" s="71">
        <f>IF(I54=0,"",VLOOKUP(I54,Tablas!$C$5:$D$40,2,FALSE))</f>
        <v>0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0.75</v>
      </c>
      <c r="R54" s="40">
        <f t="shared" si="7"/>
        <v>0</v>
      </c>
      <c r="S54" s="39">
        <v>0.75</v>
      </c>
      <c r="T54" s="41">
        <f t="shared" si="8"/>
        <v>0</v>
      </c>
      <c r="U54" s="42">
        <f t="shared" si="32"/>
        <v>0</v>
      </c>
      <c r="V54" s="43">
        <f t="shared" si="10"/>
        <v>0</v>
      </c>
      <c r="W54" s="44">
        <f t="shared" si="11"/>
        <v>0</v>
      </c>
      <c r="X54" s="45">
        <f t="shared" si="12"/>
        <v>0</v>
      </c>
      <c r="Y54" s="46" t="s">
        <v>0</v>
      </c>
      <c r="Z54" s="39">
        <v>1</v>
      </c>
      <c r="AA54" s="47">
        <f t="shared" si="13"/>
        <v>0</v>
      </c>
      <c r="AB54" s="39">
        <v>1</v>
      </c>
      <c r="AC54" s="47">
        <f t="shared" si="14"/>
        <v>0</v>
      </c>
      <c r="AD54" s="39">
        <v>1</v>
      </c>
      <c r="AE54" s="47">
        <f t="shared" si="15"/>
        <v>0</v>
      </c>
      <c r="AF54" s="62"/>
      <c r="AG54" s="49">
        <f t="shared" si="16"/>
        <v>0</v>
      </c>
      <c r="AH54" s="50">
        <f t="shared" si="17"/>
        <v>0</v>
      </c>
      <c r="AI54" s="62"/>
      <c r="AJ54" s="49">
        <f t="shared" si="18"/>
        <v>0</v>
      </c>
      <c r="AK54" s="50">
        <f t="shared" si="19"/>
        <v>0</v>
      </c>
      <c r="AL54" s="62"/>
      <c r="AM54" s="49">
        <f t="shared" si="20"/>
        <v>0</v>
      </c>
      <c r="AN54" s="50">
        <f t="shared" si="21"/>
        <v>0</v>
      </c>
      <c r="AO54" s="62"/>
      <c r="AP54" s="49">
        <f t="shared" si="22"/>
        <v>0</v>
      </c>
      <c r="AQ54" s="50">
        <f t="shared" si="23"/>
        <v>0</v>
      </c>
      <c r="AR54" s="62"/>
      <c r="AS54" s="49">
        <f t="shared" si="24"/>
        <v>0</v>
      </c>
      <c r="AT54" s="50">
        <f t="shared" si="25"/>
        <v>0</v>
      </c>
      <c r="AU54" s="62"/>
      <c r="AV54" s="49">
        <f t="shared" si="26"/>
        <v>0</v>
      </c>
      <c r="AW54" s="50">
        <f t="shared" si="27"/>
        <v>0</v>
      </c>
      <c r="AX54" s="62"/>
      <c r="AY54" s="49">
        <f t="shared" si="28"/>
        <v>0</v>
      </c>
      <c r="AZ54" s="50">
        <f t="shared" si="29"/>
        <v>0</v>
      </c>
      <c r="BA54" s="51">
        <f t="shared" si="30"/>
        <v>0</v>
      </c>
    </row>
    <row r="55" spans="1:53" hidden="1">
      <c r="A55" s="32"/>
      <c r="B55" s="61"/>
      <c r="C55" s="33"/>
      <c r="D55" s="34"/>
      <c r="E55" s="35"/>
      <c r="F55" s="36"/>
      <c r="G55" s="128"/>
      <c r="H55" s="72"/>
      <c r="I55" s="74">
        <f>IF(H55=Tablas!$B$5,Tablas!$C$5,VLOOKUP(H55,Tablas!$B$5:$D$40,2,FALSE))</f>
        <v>1</v>
      </c>
      <c r="J55" s="71">
        <f>IF(I55=0,"",VLOOKUP(I55,Tablas!$C$5:$D$40,2,FALSE))</f>
        <v>0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0.75</v>
      </c>
      <c r="R55" s="40">
        <f t="shared" si="7"/>
        <v>0</v>
      </c>
      <c r="S55" s="39">
        <v>0.75</v>
      </c>
      <c r="T55" s="41">
        <f t="shared" si="8"/>
        <v>0</v>
      </c>
      <c r="U55" s="42">
        <f t="shared" si="32"/>
        <v>0</v>
      </c>
      <c r="V55" s="43">
        <f t="shared" si="10"/>
        <v>0</v>
      </c>
      <c r="W55" s="44">
        <f t="shared" si="11"/>
        <v>0</v>
      </c>
      <c r="X55" s="45">
        <f t="shared" si="12"/>
        <v>0</v>
      </c>
      <c r="Y55" s="46" t="s">
        <v>0</v>
      </c>
      <c r="Z55" s="39">
        <v>1</v>
      </c>
      <c r="AA55" s="47">
        <f t="shared" si="13"/>
        <v>0</v>
      </c>
      <c r="AB55" s="39">
        <v>1</v>
      </c>
      <c r="AC55" s="47">
        <f t="shared" si="14"/>
        <v>0</v>
      </c>
      <c r="AD55" s="39">
        <v>1</v>
      </c>
      <c r="AE55" s="47">
        <f t="shared" si="15"/>
        <v>0</v>
      </c>
      <c r="AF55" s="62"/>
      <c r="AG55" s="49">
        <f t="shared" si="16"/>
        <v>0</v>
      </c>
      <c r="AH55" s="50">
        <f t="shared" si="17"/>
        <v>0</v>
      </c>
      <c r="AI55" s="62"/>
      <c r="AJ55" s="49">
        <f t="shared" si="18"/>
        <v>0</v>
      </c>
      <c r="AK55" s="50">
        <f t="shared" si="19"/>
        <v>0</v>
      </c>
      <c r="AL55" s="62"/>
      <c r="AM55" s="49">
        <f t="shared" si="20"/>
        <v>0</v>
      </c>
      <c r="AN55" s="50">
        <f t="shared" si="21"/>
        <v>0</v>
      </c>
      <c r="AO55" s="62"/>
      <c r="AP55" s="49">
        <f t="shared" si="22"/>
        <v>0</v>
      </c>
      <c r="AQ55" s="50">
        <f t="shared" si="23"/>
        <v>0</v>
      </c>
      <c r="AR55" s="62"/>
      <c r="AS55" s="49">
        <f t="shared" si="24"/>
        <v>0</v>
      </c>
      <c r="AT55" s="50">
        <f t="shared" si="25"/>
        <v>0</v>
      </c>
      <c r="AU55" s="62"/>
      <c r="AV55" s="49">
        <f t="shared" si="26"/>
        <v>0</v>
      </c>
      <c r="AW55" s="50">
        <f t="shared" si="27"/>
        <v>0</v>
      </c>
      <c r="AX55" s="62"/>
      <c r="AY55" s="49">
        <f t="shared" si="28"/>
        <v>0</v>
      </c>
      <c r="AZ55" s="50">
        <f t="shared" si="29"/>
        <v>0</v>
      </c>
      <c r="BA55" s="51">
        <f t="shared" si="30"/>
        <v>0</v>
      </c>
    </row>
    <row r="56" spans="1:53" hidden="1">
      <c r="A56" s="32"/>
      <c r="B56" s="61"/>
      <c r="C56" s="33"/>
      <c r="D56" s="34"/>
      <c r="E56" s="35"/>
      <c r="F56" s="36"/>
      <c r="G56" s="128"/>
      <c r="H56" s="72"/>
      <c r="I56" s="74">
        <f>IF(H56=Tablas!$B$5,Tablas!$C$5,VLOOKUP(H56,Tablas!$B$5:$D$40,2,FALSE))</f>
        <v>1</v>
      </c>
      <c r="J56" s="71">
        <f>IF(I56=0,"",VLOOKUP(I56,Tablas!$C$5:$D$40,2,FALSE))</f>
        <v>0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0.75</v>
      </c>
      <c r="R56" s="40">
        <f t="shared" si="7"/>
        <v>0</v>
      </c>
      <c r="S56" s="39">
        <v>0.75</v>
      </c>
      <c r="T56" s="41">
        <f t="shared" si="8"/>
        <v>0</v>
      </c>
      <c r="U56" s="42">
        <f t="shared" si="32"/>
        <v>0</v>
      </c>
      <c r="V56" s="43">
        <f t="shared" si="10"/>
        <v>0</v>
      </c>
      <c r="W56" s="44">
        <f t="shared" si="11"/>
        <v>0</v>
      </c>
      <c r="X56" s="45">
        <f t="shared" si="12"/>
        <v>0</v>
      </c>
      <c r="Y56" s="46" t="s">
        <v>0</v>
      </c>
      <c r="Z56" s="39">
        <v>1</v>
      </c>
      <c r="AA56" s="47">
        <f t="shared" si="13"/>
        <v>0</v>
      </c>
      <c r="AB56" s="39">
        <v>1</v>
      </c>
      <c r="AC56" s="47">
        <f t="shared" si="14"/>
        <v>0</v>
      </c>
      <c r="AD56" s="39">
        <v>1</v>
      </c>
      <c r="AE56" s="47">
        <f t="shared" si="15"/>
        <v>0</v>
      </c>
      <c r="AF56" s="62"/>
      <c r="AG56" s="49">
        <f t="shared" si="16"/>
        <v>0</v>
      </c>
      <c r="AH56" s="50">
        <f t="shared" si="17"/>
        <v>0</v>
      </c>
      <c r="AI56" s="62"/>
      <c r="AJ56" s="49">
        <f t="shared" si="18"/>
        <v>0</v>
      </c>
      <c r="AK56" s="50">
        <f t="shared" si="19"/>
        <v>0</v>
      </c>
      <c r="AL56" s="62"/>
      <c r="AM56" s="49">
        <f t="shared" si="20"/>
        <v>0</v>
      </c>
      <c r="AN56" s="50">
        <f t="shared" si="21"/>
        <v>0</v>
      </c>
      <c r="AO56" s="62"/>
      <c r="AP56" s="49">
        <f t="shared" si="22"/>
        <v>0</v>
      </c>
      <c r="AQ56" s="50">
        <f t="shared" si="23"/>
        <v>0</v>
      </c>
      <c r="AR56" s="62"/>
      <c r="AS56" s="49">
        <f t="shared" si="24"/>
        <v>0</v>
      </c>
      <c r="AT56" s="50">
        <f t="shared" si="25"/>
        <v>0</v>
      </c>
      <c r="AU56" s="62"/>
      <c r="AV56" s="49">
        <f t="shared" si="26"/>
        <v>0</v>
      </c>
      <c r="AW56" s="50">
        <f t="shared" si="27"/>
        <v>0</v>
      </c>
      <c r="AX56" s="62"/>
      <c r="AY56" s="49">
        <f t="shared" si="28"/>
        <v>0</v>
      </c>
      <c r="AZ56" s="50">
        <f t="shared" si="29"/>
        <v>0</v>
      </c>
      <c r="BA56" s="51">
        <f t="shared" si="30"/>
        <v>0</v>
      </c>
    </row>
    <row r="57" spans="1:53" hidden="1">
      <c r="A57" s="32"/>
      <c r="B57" s="61"/>
      <c r="C57" s="33"/>
      <c r="D57" s="34"/>
      <c r="E57" s="35"/>
      <c r="F57" s="36"/>
      <c r="G57" s="128"/>
      <c r="H57" s="72"/>
      <c r="I57" s="74">
        <f>IF(H57=Tablas!$B$5,Tablas!$C$5,VLOOKUP(H57,Tablas!$B$5:$D$40,2,FALSE))</f>
        <v>1</v>
      </c>
      <c r="J57" s="71">
        <f>IF(I57=0,"",VLOOKUP(I57,Tablas!$C$5:$D$40,2,FALSE))</f>
        <v>0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0.75</v>
      </c>
      <c r="R57" s="40">
        <f t="shared" si="7"/>
        <v>0</v>
      </c>
      <c r="S57" s="39">
        <v>0.75</v>
      </c>
      <c r="T57" s="41">
        <f t="shared" si="8"/>
        <v>0</v>
      </c>
      <c r="U57" s="42">
        <f t="shared" si="32"/>
        <v>0</v>
      </c>
      <c r="V57" s="43">
        <f t="shared" si="10"/>
        <v>0</v>
      </c>
      <c r="W57" s="44">
        <f t="shared" si="11"/>
        <v>0</v>
      </c>
      <c r="X57" s="45">
        <f t="shared" si="12"/>
        <v>0</v>
      </c>
      <c r="Y57" s="46" t="s">
        <v>0</v>
      </c>
      <c r="Z57" s="39">
        <v>1</v>
      </c>
      <c r="AA57" s="47">
        <f t="shared" si="13"/>
        <v>0</v>
      </c>
      <c r="AB57" s="39">
        <v>1</v>
      </c>
      <c r="AC57" s="47">
        <f t="shared" si="14"/>
        <v>0</v>
      </c>
      <c r="AD57" s="39">
        <v>1</v>
      </c>
      <c r="AE57" s="47">
        <f t="shared" si="15"/>
        <v>0</v>
      </c>
      <c r="AF57" s="62"/>
      <c r="AG57" s="49">
        <f t="shared" si="16"/>
        <v>0</v>
      </c>
      <c r="AH57" s="50">
        <f t="shared" si="17"/>
        <v>0</v>
      </c>
      <c r="AI57" s="62"/>
      <c r="AJ57" s="49">
        <f t="shared" si="18"/>
        <v>0</v>
      </c>
      <c r="AK57" s="50">
        <f t="shared" si="19"/>
        <v>0</v>
      </c>
      <c r="AL57" s="62"/>
      <c r="AM57" s="49">
        <f t="shared" si="20"/>
        <v>0</v>
      </c>
      <c r="AN57" s="50">
        <f t="shared" si="21"/>
        <v>0</v>
      </c>
      <c r="AO57" s="62"/>
      <c r="AP57" s="49">
        <f t="shared" si="22"/>
        <v>0</v>
      </c>
      <c r="AQ57" s="50">
        <f t="shared" si="23"/>
        <v>0</v>
      </c>
      <c r="AR57" s="62"/>
      <c r="AS57" s="49">
        <f t="shared" si="24"/>
        <v>0</v>
      </c>
      <c r="AT57" s="50">
        <f t="shared" si="25"/>
        <v>0</v>
      </c>
      <c r="AU57" s="62"/>
      <c r="AV57" s="49">
        <f t="shared" si="26"/>
        <v>0</v>
      </c>
      <c r="AW57" s="50">
        <f t="shared" si="27"/>
        <v>0</v>
      </c>
      <c r="AX57" s="62"/>
      <c r="AY57" s="49">
        <f t="shared" si="28"/>
        <v>0</v>
      </c>
      <c r="AZ57" s="50">
        <f t="shared" si="29"/>
        <v>0</v>
      </c>
      <c r="BA57" s="51">
        <f t="shared" si="30"/>
        <v>0</v>
      </c>
    </row>
    <row r="58" spans="1:53" hidden="1">
      <c r="A58" s="32"/>
      <c r="B58" s="61"/>
      <c r="C58" s="33"/>
      <c r="D58" s="34"/>
      <c r="E58" s="35"/>
      <c r="F58" s="36"/>
      <c r="G58" s="128"/>
      <c r="H58" s="72"/>
      <c r="I58" s="74">
        <f>IF(H58=Tablas!$B$5,Tablas!$C$5,VLOOKUP(H58,Tablas!$B$5:$D$40,2,FALSE))</f>
        <v>1</v>
      </c>
      <c r="J58" s="71">
        <f>IF(I58=0,"",VLOOKUP(I58,Tablas!$C$5:$D$40,2,FALSE))</f>
        <v>0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0.75</v>
      </c>
      <c r="R58" s="40">
        <f t="shared" si="7"/>
        <v>0</v>
      </c>
      <c r="S58" s="39">
        <v>0.75</v>
      </c>
      <c r="T58" s="41">
        <f t="shared" si="8"/>
        <v>0</v>
      </c>
      <c r="U58" s="42">
        <f t="shared" si="32"/>
        <v>0</v>
      </c>
      <c r="V58" s="43">
        <f t="shared" si="10"/>
        <v>0</v>
      </c>
      <c r="W58" s="44">
        <f t="shared" si="11"/>
        <v>0</v>
      </c>
      <c r="X58" s="45">
        <f t="shared" si="12"/>
        <v>0</v>
      </c>
      <c r="Y58" s="46" t="s">
        <v>0</v>
      </c>
      <c r="Z58" s="39">
        <v>1</v>
      </c>
      <c r="AA58" s="47">
        <f t="shared" si="13"/>
        <v>0</v>
      </c>
      <c r="AB58" s="39">
        <v>1</v>
      </c>
      <c r="AC58" s="47">
        <f t="shared" si="14"/>
        <v>0</v>
      </c>
      <c r="AD58" s="39">
        <v>1</v>
      </c>
      <c r="AE58" s="47">
        <f t="shared" si="15"/>
        <v>0</v>
      </c>
      <c r="AF58" s="62"/>
      <c r="AG58" s="49">
        <f t="shared" si="16"/>
        <v>0</v>
      </c>
      <c r="AH58" s="50">
        <f t="shared" si="17"/>
        <v>0</v>
      </c>
      <c r="AI58" s="62"/>
      <c r="AJ58" s="49">
        <f t="shared" si="18"/>
        <v>0</v>
      </c>
      <c r="AK58" s="50">
        <f t="shared" si="19"/>
        <v>0</v>
      </c>
      <c r="AL58" s="62"/>
      <c r="AM58" s="49">
        <f t="shared" si="20"/>
        <v>0</v>
      </c>
      <c r="AN58" s="50">
        <f t="shared" si="21"/>
        <v>0</v>
      </c>
      <c r="AO58" s="62"/>
      <c r="AP58" s="49">
        <f t="shared" si="22"/>
        <v>0</v>
      </c>
      <c r="AQ58" s="50">
        <f t="shared" si="23"/>
        <v>0</v>
      </c>
      <c r="AR58" s="62"/>
      <c r="AS58" s="49">
        <f t="shared" si="24"/>
        <v>0</v>
      </c>
      <c r="AT58" s="50">
        <f t="shared" si="25"/>
        <v>0</v>
      </c>
      <c r="AU58" s="62"/>
      <c r="AV58" s="49">
        <f t="shared" si="26"/>
        <v>0</v>
      </c>
      <c r="AW58" s="50">
        <f t="shared" si="27"/>
        <v>0</v>
      </c>
      <c r="AX58" s="62"/>
      <c r="AY58" s="49">
        <f t="shared" si="28"/>
        <v>0</v>
      </c>
      <c r="AZ58" s="50">
        <f t="shared" si="29"/>
        <v>0</v>
      </c>
      <c r="BA58" s="51">
        <f t="shared" si="30"/>
        <v>0</v>
      </c>
    </row>
    <row r="59" spans="1:53" hidden="1">
      <c r="A59" s="32"/>
      <c r="B59" s="61"/>
      <c r="C59" s="33"/>
      <c r="D59" s="34"/>
      <c r="E59" s="35"/>
      <c r="F59" s="36"/>
      <c r="G59" s="128"/>
      <c r="H59" s="72"/>
      <c r="I59" s="74">
        <f>IF(H59=Tablas!$B$5,Tablas!$C$5,VLOOKUP(H59,Tablas!$B$5:$D$40,2,FALSE))</f>
        <v>1</v>
      </c>
      <c r="J59" s="71">
        <f>IF(I59=0,"",VLOOKUP(I59,Tablas!$C$5:$D$40,2,FALSE))</f>
        <v>0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0.75</v>
      </c>
      <c r="R59" s="40">
        <f t="shared" si="7"/>
        <v>0</v>
      </c>
      <c r="S59" s="39">
        <v>0.75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44">
        <f t="shared" si="11"/>
        <v>0</v>
      </c>
      <c r="X59" s="45">
        <f t="shared" si="12"/>
        <v>0</v>
      </c>
      <c r="Y59" s="46" t="s">
        <v>0</v>
      </c>
      <c r="Z59" s="39">
        <v>1</v>
      </c>
      <c r="AA59" s="47">
        <f t="shared" si="13"/>
        <v>0</v>
      </c>
      <c r="AB59" s="39">
        <v>1</v>
      </c>
      <c r="AC59" s="47">
        <f t="shared" si="14"/>
        <v>0</v>
      </c>
      <c r="AD59" s="39">
        <v>1</v>
      </c>
      <c r="AE59" s="47">
        <f t="shared" si="15"/>
        <v>0</v>
      </c>
      <c r="AF59" s="62"/>
      <c r="AG59" s="49">
        <f t="shared" si="16"/>
        <v>0</v>
      </c>
      <c r="AH59" s="50">
        <f t="shared" si="17"/>
        <v>0</v>
      </c>
      <c r="AI59" s="62"/>
      <c r="AJ59" s="49">
        <f t="shared" si="18"/>
        <v>0</v>
      </c>
      <c r="AK59" s="50">
        <f t="shared" si="19"/>
        <v>0</v>
      </c>
      <c r="AL59" s="62"/>
      <c r="AM59" s="49">
        <f t="shared" si="20"/>
        <v>0</v>
      </c>
      <c r="AN59" s="50">
        <f t="shared" si="21"/>
        <v>0</v>
      </c>
      <c r="AO59" s="62"/>
      <c r="AP59" s="49">
        <f t="shared" si="22"/>
        <v>0</v>
      </c>
      <c r="AQ59" s="50">
        <f t="shared" si="23"/>
        <v>0</v>
      </c>
      <c r="AR59" s="62"/>
      <c r="AS59" s="49">
        <f t="shared" si="24"/>
        <v>0</v>
      </c>
      <c r="AT59" s="50">
        <f t="shared" si="25"/>
        <v>0</v>
      </c>
      <c r="AU59" s="62"/>
      <c r="AV59" s="49">
        <f t="shared" si="26"/>
        <v>0</v>
      </c>
      <c r="AW59" s="50">
        <f t="shared" si="27"/>
        <v>0</v>
      </c>
      <c r="AX59" s="62"/>
      <c r="AY59" s="49">
        <f t="shared" si="28"/>
        <v>0</v>
      </c>
      <c r="AZ59" s="50">
        <f t="shared" si="29"/>
        <v>0</v>
      </c>
      <c r="BA59" s="51">
        <f t="shared" si="30"/>
        <v>0</v>
      </c>
    </row>
    <row r="60" spans="1:53" hidden="1">
      <c r="A60" s="32"/>
      <c r="B60" s="61"/>
      <c r="C60" s="33"/>
      <c r="D60" s="34"/>
      <c r="E60" s="35"/>
      <c r="F60" s="36"/>
      <c r="G60" s="128"/>
      <c r="H60" s="72"/>
      <c r="I60" s="74">
        <f>IF(H60=Tablas!$B$5,Tablas!$C$5,VLOOKUP(H60,Tablas!$B$5:$D$40,2,FALSE))</f>
        <v>1</v>
      </c>
      <c r="J60" s="71">
        <f>IF(I60=0,"",VLOOKUP(I60,Tablas!$C$5:$D$40,2,FALSE))</f>
        <v>0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0.75</v>
      </c>
      <c r="R60" s="40">
        <f t="shared" si="7"/>
        <v>0</v>
      </c>
      <c r="S60" s="39">
        <v>0.75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44">
        <f t="shared" si="11"/>
        <v>0</v>
      </c>
      <c r="X60" s="45">
        <f t="shared" si="12"/>
        <v>0</v>
      </c>
      <c r="Y60" s="46" t="s">
        <v>0</v>
      </c>
      <c r="Z60" s="39">
        <v>1</v>
      </c>
      <c r="AA60" s="47">
        <f t="shared" si="13"/>
        <v>0</v>
      </c>
      <c r="AB60" s="39">
        <v>1</v>
      </c>
      <c r="AC60" s="47">
        <f t="shared" si="14"/>
        <v>0</v>
      </c>
      <c r="AD60" s="39">
        <v>1</v>
      </c>
      <c r="AE60" s="47">
        <f t="shared" si="15"/>
        <v>0</v>
      </c>
      <c r="AF60" s="62"/>
      <c r="AG60" s="49">
        <f t="shared" si="16"/>
        <v>0</v>
      </c>
      <c r="AH60" s="50">
        <f t="shared" si="17"/>
        <v>0</v>
      </c>
      <c r="AI60" s="62"/>
      <c r="AJ60" s="49">
        <f t="shared" si="18"/>
        <v>0</v>
      </c>
      <c r="AK60" s="50">
        <f t="shared" si="19"/>
        <v>0</v>
      </c>
      <c r="AL60" s="62"/>
      <c r="AM60" s="49">
        <f t="shared" si="20"/>
        <v>0</v>
      </c>
      <c r="AN60" s="50">
        <f t="shared" si="21"/>
        <v>0</v>
      </c>
      <c r="AO60" s="62"/>
      <c r="AP60" s="49">
        <f t="shared" si="22"/>
        <v>0</v>
      </c>
      <c r="AQ60" s="50">
        <f t="shared" si="23"/>
        <v>0</v>
      </c>
      <c r="AR60" s="62"/>
      <c r="AS60" s="49">
        <f t="shared" si="24"/>
        <v>0</v>
      </c>
      <c r="AT60" s="50">
        <f t="shared" si="25"/>
        <v>0</v>
      </c>
      <c r="AU60" s="62"/>
      <c r="AV60" s="49">
        <f t="shared" si="26"/>
        <v>0</v>
      </c>
      <c r="AW60" s="50">
        <f t="shared" si="27"/>
        <v>0</v>
      </c>
      <c r="AX60" s="62"/>
      <c r="AY60" s="49">
        <f t="shared" si="28"/>
        <v>0</v>
      </c>
      <c r="AZ60" s="50">
        <f t="shared" si="29"/>
        <v>0</v>
      </c>
      <c r="BA60" s="51">
        <f t="shared" si="30"/>
        <v>0</v>
      </c>
    </row>
    <row r="61" spans="1:53" hidden="1">
      <c r="A61" s="32"/>
      <c r="B61" s="61"/>
      <c r="C61" s="33"/>
      <c r="D61" s="34"/>
      <c r="E61" s="35"/>
      <c r="F61" s="36"/>
      <c r="G61" s="128"/>
      <c r="H61" s="72"/>
      <c r="I61" s="74">
        <f>IF(H61=Tablas!$B$5,Tablas!$C$5,VLOOKUP(H61,Tablas!$B$5:$D$40,2,FALSE))</f>
        <v>1</v>
      </c>
      <c r="J61" s="71">
        <f>IF(I61=0,"",VLOOKUP(I61,Tablas!$C$5:$D$40,2,FALSE))</f>
        <v>0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0.75</v>
      </c>
      <c r="R61" s="40">
        <f t="shared" si="7"/>
        <v>0</v>
      </c>
      <c r="S61" s="39">
        <v>0.75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44">
        <f t="shared" si="11"/>
        <v>0</v>
      </c>
      <c r="X61" s="45">
        <f t="shared" si="12"/>
        <v>0</v>
      </c>
      <c r="Y61" s="46" t="s">
        <v>0</v>
      </c>
      <c r="Z61" s="39">
        <v>1</v>
      </c>
      <c r="AA61" s="47">
        <f t="shared" si="13"/>
        <v>0</v>
      </c>
      <c r="AB61" s="39">
        <v>1</v>
      </c>
      <c r="AC61" s="47">
        <f t="shared" si="14"/>
        <v>0</v>
      </c>
      <c r="AD61" s="39">
        <v>1</v>
      </c>
      <c r="AE61" s="47">
        <f t="shared" si="15"/>
        <v>0</v>
      </c>
      <c r="AF61" s="62"/>
      <c r="AG61" s="49">
        <f t="shared" si="16"/>
        <v>0</v>
      </c>
      <c r="AH61" s="50">
        <f t="shared" si="17"/>
        <v>0</v>
      </c>
      <c r="AI61" s="62"/>
      <c r="AJ61" s="49">
        <f t="shared" si="18"/>
        <v>0</v>
      </c>
      <c r="AK61" s="50">
        <f t="shared" si="19"/>
        <v>0</v>
      </c>
      <c r="AL61" s="62"/>
      <c r="AM61" s="49">
        <f t="shared" si="20"/>
        <v>0</v>
      </c>
      <c r="AN61" s="50">
        <f t="shared" si="21"/>
        <v>0</v>
      </c>
      <c r="AO61" s="62"/>
      <c r="AP61" s="49">
        <f t="shared" si="22"/>
        <v>0</v>
      </c>
      <c r="AQ61" s="50">
        <f t="shared" si="23"/>
        <v>0</v>
      </c>
      <c r="AR61" s="62"/>
      <c r="AS61" s="49">
        <f t="shared" si="24"/>
        <v>0</v>
      </c>
      <c r="AT61" s="50">
        <f t="shared" si="25"/>
        <v>0</v>
      </c>
      <c r="AU61" s="62"/>
      <c r="AV61" s="49">
        <f t="shared" si="26"/>
        <v>0</v>
      </c>
      <c r="AW61" s="50">
        <f t="shared" si="27"/>
        <v>0</v>
      </c>
      <c r="AX61" s="62"/>
      <c r="AY61" s="49">
        <f t="shared" si="28"/>
        <v>0</v>
      </c>
      <c r="AZ61" s="50">
        <f t="shared" si="29"/>
        <v>0</v>
      </c>
      <c r="BA61" s="51">
        <f t="shared" si="30"/>
        <v>0</v>
      </c>
    </row>
    <row r="62" spans="1:53" hidden="1">
      <c r="A62" s="32"/>
      <c r="B62" s="61"/>
      <c r="C62" s="33"/>
      <c r="D62" s="34"/>
      <c r="E62" s="35"/>
      <c r="F62" s="36"/>
      <c r="G62" s="128"/>
      <c r="H62" s="72"/>
      <c r="I62" s="74">
        <f>IF(H62=Tablas!$B$5,Tablas!$C$5,VLOOKUP(H62,Tablas!$B$5:$D$40,2,FALSE))</f>
        <v>1</v>
      </c>
      <c r="J62" s="71">
        <f>IF(I62=0,"",VLOOKUP(I62,Tablas!$C$5:$D$40,2,FALSE))</f>
        <v>0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0.75</v>
      </c>
      <c r="R62" s="40">
        <f t="shared" si="7"/>
        <v>0</v>
      </c>
      <c r="S62" s="39">
        <v>0.75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44">
        <f t="shared" si="11"/>
        <v>0</v>
      </c>
      <c r="X62" s="45">
        <f t="shared" si="12"/>
        <v>0</v>
      </c>
      <c r="Y62" s="46" t="s">
        <v>0</v>
      </c>
      <c r="Z62" s="39">
        <v>1</v>
      </c>
      <c r="AA62" s="47">
        <f t="shared" si="13"/>
        <v>0</v>
      </c>
      <c r="AB62" s="39">
        <v>1</v>
      </c>
      <c r="AC62" s="47">
        <f t="shared" si="14"/>
        <v>0</v>
      </c>
      <c r="AD62" s="39">
        <v>1</v>
      </c>
      <c r="AE62" s="47">
        <f t="shared" si="15"/>
        <v>0</v>
      </c>
      <c r="AF62" s="62"/>
      <c r="AG62" s="49">
        <f t="shared" si="16"/>
        <v>0</v>
      </c>
      <c r="AH62" s="50">
        <f t="shared" si="17"/>
        <v>0</v>
      </c>
      <c r="AI62" s="62"/>
      <c r="AJ62" s="49">
        <f t="shared" si="18"/>
        <v>0</v>
      </c>
      <c r="AK62" s="50">
        <f t="shared" si="19"/>
        <v>0</v>
      </c>
      <c r="AL62" s="62"/>
      <c r="AM62" s="49">
        <f t="shared" si="20"/>
        <v>0</v>
      </c>
      <c r="AN62" s="50">
        <f t="shared" si="21"/>
        <v>0</v>
      </c>
      <c r="AO62" s="62"/>
      <c r="AP62" s="49">
        <f t="shared" si="22"/>
        <v>0</v>
      </c>
      <c r="AQ62" s="50">
        <f t="shared" si="23"/>
        <v>0</v>
      </c>
      <c r="AR62" s="62"/>
      <c r="AS62" s="49">
        <f t="shared" si="24"/>
        <v>0</v>
      </c>
      <c r="AT62" s="50">
        <f t="shared" si="25"/>
        <v>0</v>
      </c>
      <c r="AU62" s="62"/>
      <c r="AV62" s="49">
        <f t="shared" si="26"/>
        <v>0</v>
      </c>
      <c r="AW62" s="50">
        <f t="shared" si="27"/>
        <v>0</v>
      </c>
      <c r="AX62" s="62"/>
      <c r="AY62" s="49">
        <f t="shared" si="28"/>
        <v>0</v>
      </c>
      <c r="AZ62" s="50">
        <f t="shared" si="29"/>
        <v>0</v>
      </c>
      <c r="BA62" s="51">
        <f t="shared" si="30"/>
        <v>0</v>
      </c>
    </row>
    <row r="63" spans="1:53" hidden="1">
      <c r="A63" s="32"/>
      <c r="B63" s="61"/>
      <c r="C63" s="33"/>
      <c r="D63" s="34"/>
      <c r="E63" s="35"/>
      <c r="F63" s="36"/>
      <c r="G63" s="128"/>
      <c r="H63" s="72"/>
      <c r="I63" s="74">
        <f>IF(H63=Tablas!$B$5,Tablas!$C$5,VLOOKUP(H63,Tablas!$B$5:$D$40,2,FALSE))</f>
        <v>1</v>
      </c>
      <c r="J63" s="71">
        <f>IF(I63=0,"",VLOOKUP(I63,Tablas!$C$5:$D$40,2,FALSE))</f>
        <v>0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0.75</v>
      </c>
      <c r="R63" s="40">
        <f t="shared" si="7"/>
        <v>0</v>
      </c>
      <c r="S63" s="39">
        <v>0.75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44">
        <f t="shared" si="11"/>
        <v>0</v>
      </c>
      <c r="X63" s="45">
        <f t="shared" si="12"/>
        <v>0</v>
      </c>
      <c r="Y63" s="46" t="s">
        <v>0</v>
      </c>
      <c r="Z63" s="39">
        <v>1</v>
      </c>
      <c r="AA63" s="47">
        <f t="shared" si="13"/>
        <v>0</v>
      </c>
      <c r="AB63" s="39">
        <v>1</v>
      </c>
      <c r="AC63" s="47">
        <f t="shared" si="14"/>
        <v>0</v>
      </c>
      <c r="AD63" s="39">
        <v>1</v>
      </c>
      <c r="AE63" s="47">
        <f t="shared" si="15"/>
        <v>0</v>
      </c>
      <c r="AF63" s="62"/>
      <c r="AG63" s="49">
        <f t="shared" si="16"/>
        <v>0</v>
      </c>
      <c r="AH63" s="50">
        <f t="shared" si="17"/>
        <v>0</v>
      </c>
      <c r="AI63" s="62"/>
      <c r="AJ63" s="49">
        <f t="shared" si="18"/>
        <v>0</v>
      </c>
      <c r="AK63" s="50">
        <f t="shared" si="19"/>
        <v>0</v>
      </c>
      <c r="AL63" s="62"/>
      <c r="AM63" s="49">
        <f t="shared" si="20"/>
        <v>0</v>
      </c>
      <c r="AN63" s="50">
        <f t="shared" si="21"/>
        <v>0</v>
      </c>
      <c r="AO63" s="62"/>
      <c r="AP63" s="49">
        <f t="shared" si="22"/>
        <v>0</v>
      </c>
      <c r="AQ63" s="50">
        <f t="shared" si="23"/>
        <v>0</v>
      </c>
      <c r="AR63" s="62"/>
      <c r="AS63" s="49">
        <f t="shared" si="24"/>
        <v>0</v>
      </c>
      <c r="AT63" s="50">
        <f t="shared" si="25"/>
        <v>0</v>
      </c>
      <c r="AU63" s="62"/>
      <c r="AV63" s="49">
        <f t="shared" si="26"/>
        <v>0</v>
      </c>
      <c r="AW63" s="50">
        <f t="shared" si="27"/>
        <v>0</v>
      </c>
      <c r="AX63" s="62"/>
      <c r="AY63" s="49">
        <f t="shared" si="28"/>
        <v>0</v>
      </c>
      <c r="AZ63" s="50">
        <f t="shared" si="29"/>
        <v>0</v>
      </c>
      <c r="BA63" s="51">
        <f t="shared" si="30"/>
        <v>0</v>
      </c>
    </row>
    <row r="64" spans="1:53" hidden="1">
      <c r="A64" s="32"/>
      <c r="B64" s="61"/>
      <c r="C64" s="33"/>
      <c r="D64" s="34"/>
      <c r="E64" s="35"/>
      <c r="F64" s="36"/>
      <c r="G64" s="128"/>
      <c r="H64" s="72"/>
      <c r="I64" s="74">
        <f>IF(H64=Tablas!$B$5,Tablas!$C$5,VLOOKUP(H64,Tablas!$B$5:$D$40,2,FALSE))</f>
        <v>1</v>
      </c>
      <c r="J64" s="71">
        <f>IF(I64=0,"",VLOOKUP(I64,Tablas!$C$5:$D$40,2,FALSE))</f>
        <v>0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0.75</v>
      </c>
      <c r="R64" s="40">
        <f t="shared" si="7"/>
        <v>0</v>
      </c>
      <c r="S64" s="39">
        <v>0.75</v>
      </c>
      <c r="T64" s="41">
        <f t="shared" si="8"/>
        <v>0</v>
      </c>
      <c r="U64" s="42">
        <f t="shared" ref="U64:U75" si="35">SUM(+L64+M64+N64+O64+P64+R64+T64)</f>
        <v>0</v>
      </c>
      <c r="V64" s="43">
        <f t="shared" si="10"/>
        <v>0</v>
      </c>
      <c r="W64" s="44">
        <f t="shared" si="11"/>
        <v>0</v>
      </c>
      <c r="X64" s="45">
        <f t="shared" si="12"/>
        <v>0</v>
      </c>
      <c r="Y64" s="46" t="s">
        <v>0</v>
      </c>
      <c r="Z64" s="39">
        <v>1</v>
      </c>
      <c r="AA64" s="47">
        <f t="shared" si="13"/>
        <v>0</v>
      </c>
      <c r="AB64" s="39">
        <v>1</v>
      </c>
      <c r="AC64" s="47">
        <f t="shared" si="14"/>
        <v>0</v>
      </c>
      <c r="AD64" s="39">
        <v>1</v>
      </c>
      <c r="AE64" s="47">
        <f t="shared" si="15"/>
        <v>0</v>
      </c>
      <c r="AF64" s="62"/>
      <c r="AG64" s="49">
        <f t="shared" si="16"/>
        <v>0</v>
      </c>
      <c r="AH64" s="50">
        <f t="shared" si="17"/>
        <v>0</v>
      </c>
      <c r="AI64" s="62"/>
      <c r="AJ64" s="49">
        <f t="shared" si="18"/>
        <v>0</v>
      </c>
      <c r="AK64" s="50">
        <f t="shared" si="19"/>
        <v>0</v>
      </c>
      <c r="AL64" s="62"/>
      <c r="AM64" s="49">
        <f t="shared" si="20"/>
        <v>0</v>
      </c>
      <c r="AN64" s="50">
        <f t="shared" si="21"/>
        <v>0</v>
      </c>
      <c r="AO64" s="62"/>
      <c r="AP64" s="49">
        <f t="shared" si="22"/>
        <v>0</v>
      </c>
      <c r="AQ64" s="50">
        <f t="shared" si="23"/>
        <v>0</v>
      </c>
      <c r="AR64" s="62"/>
      <c r="AS64" s="49">
        <f t="shared" si="24"/>
        <v>0</v>
      </c>
      <c r="AT64" s="50">
        <f t="shared" si="25"/>
        <v>0</v>
      </c>
      <c r="AU64" s="62"/>
      <c r="AV64" s="49">
        <f t="shared" si="26"/>
        <v>0</v>
      </c>
      <c r="AW64" s="50">
        <f t="shared" si="27"/>
        <v>0</v>
      </c>
      <c r="AX64" s="62"/>
      <c r="AY64" s="49">
        <f t="shared" si="28"/>
        <v>0</v>
      </c>
      <c r="AZ64" s="50">
        <f t="shared" si="29"/>
        <v>0</v>
      </c>
      <c r="BA64" s="51">
        <f t="shared" si="30"/>
        <v>0</v>
      </c>
    </row>
    <row r="65" spans="1:53" hidden="1">
      <c r="A65" s="32"/>
      <c r="B65" s="61"/>
      <c r="C65" s="33"/>
      <c r="D65" s="34"/>
      <c r="E65" s="35"/>
      <c r="F65" s="36"/>
      <c r="G65" s="128"/>
      <c r="H65" s="72"/>
      <c r="I65" s="74">
        <f>IF(H65=Tablas!$B$5,Tablas!$C$5,VLOOKUP(H65,Tablas!$B$5:$D$40,2,FALSE))</f>
        <v>1</v>
      </c>
      <c r="J65" s="71">
        <f>IF(I65=0,"",VLOOKUP(I65,Tablas!$C$5:$D$40,2,FALSE))</f>
        <v>0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0.75</v>
      </c>
      <c r="R65" s="40">
        <f t="shared" si="7"/>
        <v>0</v>
      </c>
      <c r="S65" s="39">
        <v>0.75</v>
      </c>
      <c r="T65" s="41">
        <f t="shared" si="8"/>
        <v>0</v>
      </c>
      <c r="U65" s="42">
        <f t="shared" si="35"/>
        <v>0</v>
      </c>
      <c r="V65" s="43">
        <f t="shared" si="10"/>
        <v>0</v>
      </c>
      <c r="W65" s="44">
        <f t="shared" si="11"/>
        <v>0</v>
      </c>
      <c r="X65" s="45">
        <f t="shared" si="12"/>
        <v>0</v>
      </c>
      <c r="Y65" s="46" t="s">
        <v>0</v>
      </c>
      <c r="Z65" s="39">
        <v>1</v>
      </c>
      <c r="AA65" s="47">
        <f t="shared" si="13"/>
        <v>0</v>
      </c>
      <c r="AB65" s="39">
        <v>1</v>
      </c>
      <c r="AC65" s="47">
        <f t="shared" si="14"/>
        <v>0</v>
      </c>
      <c r="AD65" s="39">
        <v>1</v>
      </c>
      <c r="AE65" s="47">
        <f t="shared" si="15"/>
        <v>0</v>
      </c>
      <c r="AF65" s="62"/>
      <c r="AG65" s="49">
        <f t="shared" si="16"/>
        <v>0</v>
      </c>
      <c r="AH65" s="50">
        <f t="shared" si="17"/>
        <v>0</v>
      </c>
      <c r="AI65" s="62"/>
      <c r="AJ65" s="49">
        <f t="shared" si="18"/>
        <v>0</v>
      </c>
      <c r="AK65" s="50">
        <f t="shared" si="19"/>
        <v>0</v>
      </c>
      <c r="AL65" s="62"/>
      <c r="AM65" s="49">
        <f t="shared" si="20"/>
        <v>0</v>
      </c>
      <c r="AN65" s="50">
        <f t="shared" si="21"/>
        <v>0</v>
      </c>
      <c r="AO65" s="62"/>
      <c r="AP65" s="49">
        <f t="shared" si="22"/>
        <v>0</v>
      </c>
      <c r="AQ65" s="50">
        <f t="shared" si="23"/>
        <v>0</v>
      </c>
      <c r="AR65" s="62"/>
      <c r="AS65" s="49">
        <f t="shared" si="24"/>
        <v>0</v>
      </c>
      <c r="AT65" s="50">
        <f t="shared" si="25"/>
        <v>0</v>
      </c>
      <c r="AU65" s="62"/>
      <c r="AV65" s="49">
        <f t="shared" si="26"/>
        <v>0</v>
      </c>
      <c r="AW65" s="50">
        <f t="shared" si="27"/>
        <v>0</v>
      </c>
      <c r="AX65" s="62"/>
      <c r="AY65" s="49">
        <f t="shared" si="28"/>
        <v>0</v>
      </c>
      <c r="AZ65" s="50">
        <f t="shared" si="29"/>
        <v>0</v>
      </c>
      <c r="BA65" s="51">
        <f t="shared" si="30"/>
        <v>0</v>
      </c>
    </row>
    <row r="66" spans="1:53" hidden="1">
      <c r="A66" s="32"/>
      <c r="B66" s="61"/>
      <c r="C66" s="33"/>
      <c r="D66" s="34"/>
      <c r="E66" s="35"/>
      <c r="F66" s="36"/>
      <c r="G66" s="128"/>
      <c r="H66" s="72"/>
      <c r="I66" s="74">
        <f>IF(H66=Tablas!$B$5,Tablas!$C$5,VLOOKUP(H66,Tablas!$B$5:$D$40,2,FALSE))</f>
        <v>1</v>
      </c>
      <c r="J66" s="71">
        <f>IF(I66=0,"",VLOOKUP(I66,Tablas!$C$5:$D$40,2,FALSE))</f>
        <v>0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0.75</v>
      </c>
      <c r="R66" s="40">
        <f t="shared" si="7"/>
        <v>0</v>
      </c>
      <c r="S66" s="39">
        <v>0.75</v>
      </c>
      <c r="T66" s="41">
        <f t="shared" si="8"/>
        <v>0</v>
      </c>
      <c r="U66" s="42">
        <f t="shared" si="35"/>
        <v>0</v>
      </c>
      <c r="V66" s="43">
        <f t="shared" si="10"/>
        <v>0</v>
      </c>
      <c r="W66" s="44">
        <f t="shared" si="11"/>
        <v>0</v>
      </c>
      <c r="X66" s="45">
        <f t="shared" si="12"/>
        <v>0</v>
      </c>
      <c r="Y66" s="46" t="s">
        <v>0</v>
      </c>
      <c r="Z66" s="39">
        <v>1</v>
      </c>
      <c r="AA66" s="47">
        <f t="shared" si="13"/>
        <v>0</v>
      </c>
      <c r="AB66" s="39">
        <v>1</v>
      </c>
      <c r="AC66" s="47">
        <f t="shared" si="14"/>
        <v>0</v>
      </c>
      <c r="AD66" s="39">
        <v>1</v>
      </c>
      <c r="AE66" s="47">
        <f t="shared" si="15"/>
        <v>0</v>
      </c>
      <c r="AF66" s="62"/>
      <c r="AG66" s="49">
        <f t="shared" si="16"/>
        <v>0</v>
      </c>
      <c r="AH66" s="50">
        <f t="shared" si="17"/>
        <v>0</v>
      </c>
      <c r="AI66" s="62"/>
      <c r="AJ66" s="49">
        <f t="shared" si="18"/>
        <v>0</v>
      </c>
      <c r="AK66" s="50">
        <f t="shared" si="19"/>
        <v>0</v>
      </c>
      <c r="AL66" s="62"/>
      <c r="AM66" s="49">
        <f t="shared" si="20"/>
        <v>0</v>
      </c>
      <c r="AN66" s="50">
        <f t="shared" si="21"/>
        <v>0</v>
      </c>
      <c r="AO66" s="62"/>
      <c r="AP66" s="49">
        <f t="shared" si="22"/>
        <v>0</v>
      </c>
      <c r="AQ66" s="50">
        <f t="shared" si="23"/>
        <v>0</v>
      </c>
      <c r="AR66" s="62"/>
      <c r="AS66" s="49">
        <f t="shared" si="24"/>
        <v>0</v>
      </c>
      <c r="AT66" s="50">
        <f t="shared" si="25"/>
        <v>0</v>
      </c>
      <c r="AU66" s="62"/>
      <c r="AV66" s="49">
        <f t="shared" si="26"/>
        <v>0</v>
      </c>
      <c r="AW66" s="50">
        <f t="shared" si="27"/>
        <v>0</v>
      </c>
      <c r="AX66" s="62"/>
      <c r="AY66" s="49">
        <f t="shared" si="28"/>
        <v>0</v>
      </c>
      <c r="AZ66" s="50">
        <f t="shared" si="29"/>
        <v>0</v>
      </c>
      <c r="BA66" s="51">
        <f t="shared" si="30"/>
        <v>0</v>
      </c>
    </row>
    <row r="67" spans="1:53" hidden="1">
      <c r="A67" s="32"/>
      <c r="B67" s="61"/>
      <c r="C67" s="33"/>
      <c r="D67" s="34"/>
      <c r="E67" s="35"/>
      <c r="F67" s="36"/>
      <c r="G67" s="128"/>
      <c r="H67" s="72"/>
      <c r="I67" s="74">
        <f>IF(H67=Tablas!$B$5,Tablas!$C$5,VLOOKUP(H67,Tablas!$B$5:$D$40,2,FALSE))</f>
        <v>1</v>
      </c>
      <c r="J67" s="71">
        <f>IF(I67=0,"",VLOOKUP(I67,Tablas!$C$5:$D$40,2,FALSE))</f>
        <v>0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0.75</v>
      </c>
      <c r="R67" s="40">
        <f t="shared" si="7"/>
        <v>0</v>
      </c>
      <c r="S67" s="39">
        <v>0.75</v>
      </c>
      <c r="T67" s="41">
        <f t="shared" si="8"/>
        <v>0</v>
      </c>
      <c r="U67" s="42">
        <f t="shared" si="35"/>
        <v>0</v>
      </c>
      <c r="V67" s="43">
        <f t="shared" si="10"/>
        <v>0</v>
      </c>
      <c r="W67" s="44">
        <f t="shared" si="11"/>
        <v>0</v>
      </c>
      <c r="X67" s="45">
        <f t="shared" si="12"/>
        <v>0</v>
      </c>
      <c r="Y67" s="46" t="s">
        <v>0</v>
      </c>
      <c r="Z67" s="39">
        <v>1</v>
      </c>
      <c r="AA67" s="47">
        <f t="shared" si="13"/>
        <v>0</v>
      </c>
      <c r="AB67" s="39">
        <v>1</v>
      </c>
      <c r="AC67" s="47">
        <f t="shared" si="14"/>
        <v>0</v>
      </c>
      <c r="AD67" s="39">
        <v>1</v>
      </c>
      <c r="AE67" s="47">
        <f t="shared" si="15"/>
        <v>0</v>
      </c>
      <c r="AF67" s="62"/>
      <c r="AG67" s="49">
        <f t="shared" si="16"/>
        <v>0</v>
      </c>
      <c r="AH67" s="50">
        <f t="shared" si="17"/>
        <v>0</v>
      </c>
      <c r="AI67" s="62"/>
      <c r="AJ67" s="49">
        <f t="shared" si="18"/>
        <v>0</v>
      </c>
      <c r="AK67" s="50">
        <f t="shared" si="19"/>
        <v>0</v>
      </c>
      <c r="AL67" s="62"/>
      <c r="AM67" s="49">
        <f t="shared" si="20"/>
        <v>0</v>
      </c>
      <c r="AN67" s="50">
        <f t="shared" si="21"/>
        <v>0</v>
      </c>
      <c r="AO67" s="62"/>
      <c r="AP67" s="49">
        <f t="shared" si="22"/>
        <v>0</v>
      </c>
      <c r="AQ67" s="50">
        <f t="shared" si="23"/>
        <v>0</v>
      </c>
      <c r="AR67" s="62"/>
      <c r="AS67" s="49">
        <f t="shared" si="24"/>
        <v>0</v>
      </c>
      <c r="AT67" s="50">
        <f t="shared" si="25"/>
        <v>0</v>
      </c>
      <c r="AU67" s="62"/>
      <c r="AV67" s="49">
        <f t="shared" si="26"/>
        <v>0</v>
      </c>
      <c r="AW67" s="50">
        <f t="shared" si="27"/>
        <v>0</v>
      </c>
      <c r="AX67" s="62"/>
      <c r="AY67" s="49">
        <f t="shared" si="28"/>
        <v>0</v>
      </c>
      <c r="AZ67" s="50">
        <f t="shared" si="29"/>
        <v>0</v>
      </c>
      <c r="BA67" s="51">
        <f t="shared" si="30"/>
        <v>0</v>
      </c>
    </row>
    <row r="68" spans="1:53" hidden="1">
      <c r="A68" s="32"/>
      <c r="B68" s="61"/>
      <c r="C68" s="33"/>
      <c r="D68" s="34"/>
      <c r="E68" s="35"/>
      <c r="F68" s="36"/>
      <c r="G68" s="128"/>
      <c r="H68" s="72"/>
      <c r="I68" s="74">
        <f>IF(H68=Tablas!$B$5,Tablas!$C$5,VLOOKUP(H68,Tablas!$B$5:$D$40,2,FALSE))</f>
        <v>1</v>
      </c>
      <c r="J68" s="71">
        <f>IF(I68=0,"",VLOOKUP(I68,Tablas!$C$5:$D$40,2,FALSE))</f>
        <v>0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0.75</v>
      </c>
      <c r="R68" s="40">
        <f t="shared" si="7"/>
        <v>0</v>
      </c>
      <c r="S68" s="39">
        <v>0.75</v>
      </c>
      <c r="T68" s="41">
        <f t="shared" si="8"/>
        <v>0</v>
      </c>
      <c r="U68" s="42">
        <f t="shared" si="35"/>
        <v>0</v>
      </c>
      <c r="V68" s="43">
        <f t="shared" si="10"/>
        <v>0</v>
      </c>
      <c r="W68" s="44">
        <f t="shared" si="11"/>
        <v>0</v>
      </c>
      <c r="X68" s="45">
        <f t="shared" si="12"/>
        <v>0</v>
      </c>
      <c r="Y68" s="46" t="s">
        <v>0</v>
      </c>
      <c r="Z68" s="39">
        <v>1</v>
      </c>
      <c r="AA68" s="47">
        <f t="shared" si="13"/>
        <v>0</v>
      </c>
      <c r="AB68" s="39">
        <v>1</v>
      </c>
      <c r="AC68" s="47">
        <f t="shared" si="14"/>
        <v>0</v>
      </c>
      <c r="AD68" s="39">
        <v>1</v>
      </c>
      <c r="AE68" s="47">
        <f t="shared" si="15"/>
        <v>0</v>
      </c>
      <c r="AF68" s="62"/>
      <c r="AG68" s="49">
        <f t="shared" si="16"/>
        <v>0</v>
      </c>
      <c r="AH68" s="50">
        <f t="shared" si="17"/>
        <v>0</v>
      </c>
      <c r="AI68" s="62"/>
      <c r="AJ68" s="49">
        <f t="shared" si="18"/>
        <v>0</v>
      </c>
      <c r="AK68" s="50">
        <f t="shared" si="19"/>
        <v>0</v>
      </c>
      <c r="AL68" s="62"/>
      <c r="AM68" s="49">
        <f t="shared" si="20"/>
        <v>0</v>
      </c>
      <c r="AN68" s="50">
        <f t="shared" si="21"/>
        <v>0</v>
      </c>
      <c r="AO68" s="62"/>
      <c r="AP68" s="49">
        <f t="shared" si="22"/>
        <v>0</v>
      </c>
      <c r="AQ68" s="50">
        <f t="shared" si="23"/>
        <v>0</v>
      </c>
      <c r="AR68" s="62"/>
      <c r="AS68" s="49">
        <f t="shared" si="24"/>
        <v>0</v>
      </c>
      <c r="AT68" s="50">
        <f t="shared" si="25"/>
        <v>0</v>
      </c>
      <c r="AU68" s="62"/>
      <c r="AV68" s="49">
        <f t="shared" si="26"/>
        <v>0</v>
      </c>
      <c r="AW68" s="50">
        <f t="shared" si="27"/>
        <v>0</v>
      </c>
      <c r="AX68" s="62"/>
      <c r="AY68" s="49">
        <f t="shared" si="28"/>
        <v>0</v>
      </c>
      <c r="AZ68" s="50">
        <f t="shared" si="29"/>
        <v>0</v>
      </c>
      <c r="BA68" s="51">
        <f t="shared" si="30"/>
        <v>0</v>
      </c>
    </row>
    <row r="69" spans="1:53" hidden="1">
      <c r="A69" s="32"/>
      <c r="B69" s="61"/>
      <c r="C69" s="33"/>
      <c r="D69" s="34"/>
      <c r="E69" s="35"/>
      <c r="F69" s="36"/>
      <c r="G69" s="128"/>
      <c r="H69" s="72"/>
      <c r="I69" s="74">
        <f>IF(H69=Tablas!$B$5,Tablas!$C$5,VLOOKUP(H69,Tablas!$B$5:$D$40,2,FALSE))</f>
        <v>1</v>
      </c>
      <c r="J69" s="71">
        <f>IF(I69=0,"",VLOOKUP(I69,Tablas!$C$5:$D$40,2,FALSE))</f>
        <v>0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0.75</v>
      </c>
      <c r="R69" s="40">
        <f t="shared" si="7"/>
        <v>0</v>
      </c>
      <c r="S69" s="39">
        <v>0.75</v>
      </c>
      <c r="T69" s="41">
        <f t="shared" si="8"/>
        <v>0</v>
      </c>
      <c r="U69" s="42">
        <f t="shared" si="35"/>
        <v>0</v>
      </c>
      <c r="V69" s="43">
        <f t="shared" si="10"/>
        <v>0</v>
      </c>
      <c r="W69" s="44">
        <f t="shared" si="11"/>
        <v>0</v>
      </c>
      <c r="X69" s="45">
        <f t="shared" si="12"/>
        <v>0</v>
      </c>
      <c r="Y69" s="46" t="s">
        <v>0</v>
      </c>
      <c r="Z69" s="39">
        <v>1</v>
      </c>
      <c r="AA69" s="47">
        <f t="shared" si="13"/>
        <v>0</v>
      </c>
      <c r="AB69" s="39">
        <v>1</v>
      </c>
      <c r="AC69" s="47">
        <f t="shared" si="14"/>
        <v>0</v>
      </c>
      <c r="AD69" s="39">
        <v>1</v>
      </c>
      <c r="AE69" s="47">
        <f t="shared" si="15"/>
        <v>0</v>
      </c>
      <c r="AF69" s="62"/>
      <c r="AG69" s="49">
        <f t="shared" si="16"/>
        <v>0</v>
      </c>
      <c r="AH69" s="50">
        <f t="shared" si="17"/>
        <v>0</v>
      </c>
      <c r="AI69" s="62"/>
      <c r="AJ69" s="49">
        <f t="shared" si="18"/>
        <v>0</v>
      </c>
      <c r="AK69" s="50">
        <f t="shared" si="19"/>
        <v>0</v>
      </c>
      <c r="AL69" s="62"/>
      <c r="AM69" s="49">
        <f t="shared" si="20"/>
        <v>0</v>
      </c>
      <c r="AN69" s="50">
        <f t="shared" si="21"/>
        <v>0</v>
      </c>
      <c r="AO69" s="62"/>
      <c r="AP69" s="49">
        <f t="shared" si="22"/>
        <v>0</v>
      </c>
      <c r="AQ69" s="50">
        <f t="shared" si="23"/>
        <v>0</v>
      </c>
      <c r="AR69" s="62"/>
      <c r="AS69" s="49">
        <f t="shared" si="24"/>
        <v>0</v>
      </c>
      <c r="AT69" s="50">
        <f t="shared" si="25"/>
        <v>0</v>
      </c>
      <c r="AU69" s="62"/>
      <c r="AV69" s="49">
        <f t="shared" si="26"/>
        <v>0</v>
      </c>
      <c r="AW69" s="50">
        <f t="shared" si="27"/>
        <v>0</v>
      </c>
      <c r="AX69" s="62"/>
      <c r="AY69" s="49">
        <f t="shared" si="28"/>
        <v>0</v>
      </c>
      <c r="AZ69" s="50">
        <f t="shared" si="29"/>
        <v>0</v>
      </c>
      <c r="BA69" s="51">
        <f t="shared" si="30"/>
        <v>0</v>
      </c>
    </row>
    <row r="70" spans="1:53" hidden="1">
      <c r="A70" s="32"/>
      <c r="B70" s="61"/>
      <c r="C70" s="33"/>
      <c r="D70" s="34"/>
      <c r="E70" s="35"/>
      <c r="F70" s="36"/>
      <c r="G70" s="128"/>
      <c r="H70" s="72"/>
      <c r="I70" s="74">
        <f>IF(H70=Tablas!$B$5,Tablas!$C$5,VLOOKUP(H70,Tablas!$B$5:$D$40,2,FALSE))</f>
        <v>1</v>
      </c>
      <c r="J70" s="71">
        <f>IF(I70=0,"",VLOOKUP(I70,Tablas!$C$5:$D$40,2,FALSE))</f>
        <v>0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0.75</v>
      </c>
      <c r="R70" s="40">
        <f t="shared" si="7"/>
        <v>0</v>
      </c>
      <c r="S70" s="39">
        <v>0.75</v>
      </c>
      <c r="T70" s="41">
        <f t="shared" si="8"/>
        <v>0</v>
      </c>
      <c r="U70" s="42">
        <f t="shared" si="35"/>
        <v>0</v>
      </c>
      <c r="V70" s="43">
        <f t="shared" si="10"/>
        <v>0</v>
      </c>
      <c r="W70" s="44">
        <f t="shared" si="11"/>
        <v>0</v>
      </c>
      <c r="X70" s="45">
        <f t="shared" si="12"/>
        <v>0</v>
      </c>
      <c r="Y70" s="46" t="s">
        <v>0</v>
      </c>
      <c r="Z70" s="39">
        <v>1</v>
      </c>
      <c r="AA70" s="47">
        <f t="shared" si="13"/>
        <v>0</v>
      </c>
      <c r="AB70" s="39">
        <v>1</v>
      </c>
      <c r="AC70" s="47">
        <f t="shared" si="14"/>
        <v>0</v>
      </c>
      <c r="AD70" s="39">
        <v>1</v>
      </c>
      <c r="AE70" s="47">
        <f t="shared" si="15"/>
        <v>0</v>
      </c>
      <c r="AF70" s="62"/>
      <c r="AG70" s="49">
        <f t="shared" si="16"/>
        <v>0</v>
      </c>
      <c r="AH70" s="50">
        <f t="shared" si="17"/>
        <v>0</v>
      </c>
      <c r="AI70" s="62"/>
      <c r="AJ70" s="49">
        <f t="shared" si="18"/>
        <v>0</v>
      </c>
      <c r="AK70" s="50">
        <f t="shared" si="19"/>
        <v>0</v>
      </c>
      <c r="AL70" s="62"/>
      <c r="AM70" s="49">
        <f t="shared" si="20"/>
        <v>0</v>
      </c>
      <c r="AN70" s="50">
        <f t="shared" si="21"/>
        <v>0</v>
      </c>
      <c r="AO70" s="62"/>
      <c r="AP70" s="49">
        <f t="shared" si="22"/>
        <v>0</v>
      </c>
      <c r="AQ70" s="50">
        <f t="shared" si="23"/>
        <v>0</v>
      </c>
      <c r="AR70" s="62"/>
      <c r="AS70" s="49">
        <f t="shared" si="24"/>
        <v>0</v>
      </c>
      <c r="AT70" s="50">
        <f t="shared" si="25"/>
        <v>0</v>
      </c>
      <c r="AU70" s="62"/>
      <c r="AV70" s="49">
        <f t="shared" si="26"/>
        <v>0</v>
      </c>
      <c r="AW70" s="50">
        <f t="shared" si="27"/>
        <v>0</v>
      </c>
      <c r="AX70" s="62"/>
      <c r="AY70" s="49">
        <f t="shared" si="28"/>
        <v>0</v>
      </c>
      <c r="AZ70" s="50">
        <f t="shared" si="29"/>
        <v>0</v>
      </c>
      <c r="BA70" s="51">
        <f t="shared" si="30"/>
        <v>0</v>
      </c>
    </row>
    <row r="71" spans="1:53" hidden="1">
      <c r="A71" s="32"/>
      <c r="B71" s="61"/>
      <c r="C71" s="33"/>
      <c r="D71" s="34"/>
      <c r="E71" s="35"/>
      <c r="F71" s="36"/>
      <c r="G71" s="128"/>
      <c r="H71" s="72"/>
      <c r="I71" s="74">
        <f>IF(H71=Tablas!$B$5,Tablas!$C$5,VLOOKUP(H71,Tablas!$B$5:$D$40,2,FALSE))</f>
        <v>1</v>
      </c>
      <c r="J71" s="71">
        <f>IF(I71=0,"",VLOOKUP(I71,Tablas!$C$5:$D$40,2,FALSE))</f>
        <v>0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0.75</v>
      </c>
      <c r="R71" s="40">
        <f t="shared" si="7"/>
        <v>0</v>
      </c>
      <c r="S71" s="39">
        <v>0.75</v>
      </c>
      <c r="T71" s="41">
        <f t="shared" si="8"/>
        <v>0</v>
      </c>
      <c r="U71" s="42">
        <f t="shared" si="35"/>
        <v>0</v>
      </c>
      <c r="V71" s="43">
        <f t="shared" si="10"/>
        <v>0</v>
      </c>
      <c r="W71" s="44">
        <f t="shared" si="11"/>
        <v>0</v>
      </c>
      <c r="X71" s="45">
        <f t="shared" si="12"/>
        <v>0</v>
      </c>
      <c r="Y71" s="46" t="s">
        <v>0</v>
      </c>
      <c r="Z71" s="39">
        <v>1</v>
      </c>
      <c r="AA71" s="47">
        <f t="shared" si="13"/>
        <v>0</v>
      </c>
      <c r="AB71" s="39">
        <v>1</v>
      </c>
      <c r="AC71" s="47">
        <f t="shared" si="14"/>
        <v>0</v>
      </c>
      <c r="AD71" s="39">
        <v>1</v>
      </c>
      <c r="AE71" s="47">
        <f t="shared" si="15"/>
        <v>0</v>
      </c>
      <c r="AF71" s="62"/>
      <c r="AG71" s="49">
        <f t="shared" si="16"/>
        <v>0</v>
      </c>
      <c r="AH71" s="50">
        <f t="shared" si="17"/>
        <v>0</v>
      </c>
      <c r="AI71" s="62"/>
      <c r="AJ71" s="49">
        <f t="shared" si="18"/>
        <v>0</v>
      </c>
      <c r="AK71" s="50">
        <f t="shared" si="19"/>
        <v>0</v>
      </c>
      <c r="AL71" s="62"/>
      <c r="AM71" s="49">
        <f t="shared" si="20"/>
        <v>0</v>
      </c>
      <c r="AN71" s="50">
        <f t="shared" si="21"/>
        <v>0</v>
      </c>
      <c r="AO71" s="62"/>
      <c r="AP71" s="49">
        <f t="shared" si="22"/>
        <v>0</v>
      </c>
      <c r="AQ71" s="50">
        <f t="shared" si="23"/>
        <v>0</v>
      </c>
      <c r="AR71" s="62"/>
      <c r="AS71" s="49">
        <f t="shared" si="24"/>
        <v>0</v>
      </c>
      <c r="AT71" s="50">
        <f t="shared" si="25"/>
        <v>0</v>
      </c>
      <c r="AU71" s="62"/>
      <c r="AV71" s="49">
        <f t="shared" si="26"/>
        <v>0</v>
      </c>
      <c r="AW71" s="50">
        <f t="shared" si="27"/>
        <v>0</v>
      </c>
      <c r="AX71" s="62"/>
      <c r="AY71" s="49">
        <f t="shared" si="28"/>
        <v>0</v>
      </c>
      <c r="AZ71" s="50">
        <f t="shared" si="29"/>
        <v>0</v>
      </c>
      <c r="BA71" s="51">
        <f t="shared" si="30"/>
        <v>0</v>
      </c>
    </row>
    <row r="72" spans="1:53" hidden="1">
      <c r="A72" s="32"/>
      <c r="B72" s="61"/>
      <c r="C72" s="33"/>
      <c r="D72" s="34"/>
      <c r="E72" s="35"/>
      <c r="F72" s="36"/>
      <c r="G72" s="128"/>
      <c r="H72" s="72"/>
      <c r="I72" s="74">
        <f>IF(H72=Tablas!$B$5,Tablas!$C$5,VLOOKUP(H72,Tablas!$B$5:$D$40,2,FALSE))</f>
        <v>1</v>
      </c>
      <c r="J72" s="71">
        <f>IF(I72=0,"",VLOOKUP(I72,Tablas!$C$5:$D$40,2,FALSE))</f>
        <v>0</v>
      </c>
      <c r="K72" s="37" t="str">
        <f t="shared" si="1"/>
        <v>0</v>
      </c>
      <c r="L72" s="38">
        <f t="shared" si="2"/>
        <v>0</v>
      </c>
      <c r="M72" s="38">
        <f t="shared" si="3"/>
        <v>0</v>
      </c>
      <c r="N72" s="38">
        <f t="shared" si="4"/>
        <v>0</v>
      </c>
      <c r="O72" s="38">
        <f t="shared" si="5"/>
        <v>0</v>
      </c>
      <c r="P72" s="38">
        <f t="shared" si="6"/>
        <v>0</v>
      </c>
      <c r="Q72" s="39">
        <v>0.75</v>
      </c>
      <c r="R72" s="40">
        <f t="shared" si="7"/>
        <v>0</v>
      </c>
      <c r="S72" s="39">
        <v>0.75</v>
      </c>
      <c r="T72" s="41">
        <f t="shared" si="8"/>
        <v>0</v>
      </c>
      <c r="U72" s="42">
        <f t="shared" si="35"/>
        <v>0</v>
      </c>
      <c r="V72" s="43">
        <f t="shared" si="10"/>
        <v>0</v>
      </c>
      <c r="W72" s="44">
        <f t="shared" si="11"/>
        <v>0</v>
      </c>
      <c r="X72" s="45">
        <f t="shared" si="12"/>
        <v>0</v>
      </c>
      <c r="Y72" s="46" t="s">
        <v>0</v>
      </c>
      <c r="Z72" s="39">
        <v>1</v>
      </c>
      <c r="AA72" s="47">
        <f t="shared" si="13"/>
        <v>0</v>
      </c>
      <c r="AB72" s="39">
        <v>1</v>
      </c>
      <c r="AC72" s="47">
        <f t="shared" si="14"/>
        <v>0</v>
      </c>
      <c r="AD72" s="39">
        <v>1</v>
      </c>
      <c r="AE72" s="47">
        <f t="shared" si="15"/>
        <v>0</v>
      </c>
      <c r="AF72" s="62"/>
      <c r="AG72" s="49">
        <f t="shared" ref="AG72:AG82" si="36">IF(AH$4=0,0,(AF72/AH$4))</f>
        <v>0</v>
      </c>
      <c r="AH72" s="50">
        <f t="shared" ref="AH72:AH82" si="37">IF(AH$4=0,0,(AG72*AG$4/12))</f>
        <v>0</v>
      </c>
      <c r="AI72" s="62"/>
      <c r="AJ72" s="49">
        <f t="shared" si="18"/>
        <v>0</v>
      </c>
      <c r="AK72" s="50">
        <f t="shared" si="19"/>
        <v>0</v>
      </c>
      <c r="AL72" s="62"/>
      <c r="AM72" s="49">
        <f t="shared" si="20"/>
        <v>0</v>
      </c>
      <c r="AN72" s="50">
        <f t="shared" si="21"/>
        <v>0</v>
      </c>
      <c r="AO72" s="62"/>
      <c r="AP72" s="49">
        <f t="shared" si="22"/>
        <v>0</v>
      </c>
      <c r="AQ72" s="50">
        <f t="shared" si="23"/>
        <v>0</v>
      </c>
      <c r="AR72" s="62"/>
      <c r="AS72" s="49">
        <f t="shared" si="24"/>
        <v>0</v>
      </c>
      <c r="AT72" s="50">
        <f t="shared" si="25"/>
        <v>0</v>
      </c>
      <c r="AU72" s="62"/>
      <c r="AV72" s="49">
        <f t="shared" si="26"/>
        <v>0</v>
      </c>
      <c r="AW72" s="50">
        <f t="shared" si="27"/>
        <v>0</v>
      </c>
      <c r="AX72" s="62"/>
      <c r="AY72" s="49">
        <f t="shared" si="28"/>
        <v>0</v>
      </c>
      <c r="AZ72" s="50">
        <f t="shared" si="29"/>
        <v>0</v>
      </c>
      <c r="BA72" s="51">
        <f t="shared" si="30"/>
        <v>0</v>
      </c>
    </row>
    <row r="73" spans="1:53" hidden="1">
      <c r="A73" s="32"/>
      <c r="B73" s="61"/>
      <c r="C73" s="33"/>
      <c r="D73" s="34"/>
      <c r="E73" s="35"/>
      <c r="F73" s="36"/>
      <c r="G73" s="128"/>
      <c r="H73" s="72"/>
      <c r="I73" s="74">
        <f>IF(H73=Tablas!$B$5,Tablas!$C$5,VLOOKUP(H73,Tablas!$B$5:$D$40,2,FALSE))</f>
        <v>1</v>
      </c>
      <c r="J73" s="71">
        <f>IF(I73=0,"",VLOOKUP(I73,Tablas!$C$5:$D$40,2,FALSE))</f>
        <v>0</v>
      </c>
      <c r="K73" s="37" t="str">
        <f t="shared" si="1"/>
        <v>0</v>
      </c>
      <c r="L73" s="38">
        <f t="shared" si="2"/>
        <v>0</v>
      </c>
      <c r="M73" s="38">
        <f t="shared" si="3"/>
        <v>0</v>
      </c>
      <c r="N73" s="38">
        <f t="shared" si="4"/>
        <v>0</v>
      </c>
      <c r="O73" s="38">
        <f t="shared" si="5"/>
        <v>0</v>
      </c>
      <c r="P73" s="38">
        <f t="shared" si="6"/>
        <v>0</v>
      </c>
      <c r="Q73" s="39">
        <v>0.75</v>
      </c>
      <c r="R73" s="40">
        <f t="shared" si="7"/>
        <v>0</v>
      </c>
      <c r="S73" s="39">
        <v>0.75</v>
      </c>
      <c r="T73" s="41">
        <f t="shared" si="8"/>
        <v>0</v>
      </c>
      <c r="U73" s="42">
        <f t="shared" si="35"/>
        <v>0</v>
      </c>
      <c r="V73" s="43">
        <f t="shared" si="10"/>
        <v>0</v>
      </c>
      <c r="W73" s="44">
        <f t="shared" si="11"/>
        <v>0</v>
      </c>
      <c r="X73" s="45">
        <f t="shared" si="12"/>
        <v>0</v>
      </c>
      <c r="Y73" s="46" t="s">
        <v>0</v>
      </c>
      <c r="Z73" s="39">
        <v>1</v>
      </c>
      <c r="AA73" s="47">
        <f t="shared" si="13"/>
        <v>0</v>
      </c>
      <c r="AB73" s="39">
        <v>1</v>
      </c>
      <c r="AC73" s="47">
        <f t="shared" si="14"/>
        <v>0</v>
      </c>
      <c r="AD73" s="39">
        <v>1</v>
      </c>
      <c r="AE73" s="47">
        <f t="shared" si="15"/>
        <v>0</v>
      </c>
      <c r="AF73" s="62"/>
      <c r="AG73" s="49">
        <f t="shared" si="36"/>
        <v>0</v>
      </c>
      <c r="AH73" s="50">
        <f t="shared" si="37"/>
        <v>0</v>
      </c>
      <c r="AI73" s="62"/>
      <c r="AJ73" s="49">
        <f t="shared" si="18"/>
        <v>0</v>
      </c>
      <c r="AK73" s="50">
        <f t="shared" si="19"/>
        <v>0</v>
      </c>
      <c r="AL73" s="62"/>
      <c r="AM73" s="49">
        <f t="shared" si="20"/>
        <v>0</v>
      </c>
      <c r="AN73" s="50">
        <f t="shared" si="21"/>
        <v>0</v>
      </c>
      <c r="AO73" s="62"/>
      <c r="AP73" s="49">
        <f t="shared" si="22"/>
        <v>0</v>
      </c>
      <c r="AQ73" s="50">
        <f t="shared" si="23"/>
        <v>0</v>
      </c>
      <c r="AR73" s="62"/>
      <c r="AS73" s="49">
        <f t="shared" si="24"/>
        <v>0</v>
      </c>
      <c r="AT73" s="50">
        <f t="shared" si="25"/>
        <v>0</v>
      </c>
      <c r="AU73" s="62"/>
      <c r="AV73" s="49">
        <f t="shared" si="26"/>
        <v>0</v>
      </c>
      <c r="AW73" s="50">
        <f t="shared" si="27"/>
        <v>0</v>
      </c>
      <c r="AX73" s="62"/>
      <c r="AY73" s="49">
        <f t="shared" si="28"/>
        <v>0</v>
      </c>
      <c r="AZ73" s="50">
        <f t="shared" si="29"/>
        <v>0</v>
      </c>
      <c r="BA73" s="51">
        <f t="shared" si="30"/>
        <v>0</v>
      </c>
    </row>
    <row r="74" spans="1:53" hidden="1">
      <c r="A74" s="32"/>
      <c r="B74" s="61"/>
      <c r="C74" s="33"/>
      <c r="D74" s="34"/>
      <c r="E74" s="35"/>
      <c r="F74" s="36"/>
      <c r="G74" s="128"/>
      <c r="H74" s="72"/>
      <c r="I74" s="74">
        <f>IF(H74=Tablas!$B$5,Tablas!$C$5,VLOOKUP(H74,Tablas!$B$5:$D$40,2,FALSE))</f>
        <v>1</v>
      </c>
      <c r="J74" s="71">
        <f>IF(I74=0,"",VLOOKUP(I74,Tablas!$C$5:$D$40,2,FALSE))</f>
        <v>0</v>
      </c>
      <c r="K74" s="37" t="str">
        <f t="shared" si="1"/>
        <v>0</v>
      </c>
      <c r="L74" s="38">
        <f t="shared" si="2"/>
        <v>0</v>
      </c>
      <c r="M74" s="38">
        <f t="shared" si="3"/>
        <v>0</v>
      </c>
      <c r="N74" s="38">
        <f t="shared" si="4"/>
        <v>0</v>
      </c>
      <c r="O74" s="38">
        <f t="shared" si="5"/>
        <v>0</v>
      </c>
      <c r="P74" s="38">
        <f t="shared" si="6"/>
        <v>0</v>
      </c>
      <c r="Q74" s="39">
        <v>0.75</v>
      </c>
      <c r="R74" s="40">
        <f t="shared" si="7"/>
        <v>0</v>
      </c>
      <c r="S74" s="39">
        <v>0.75</v>
      </c>
      <c r="T74" s="41">
        <f t="shared" si="8"/>
        <v>0</v>
      </c>
      <c r="U74" s="42">
        <f t="shared" si="35"/>
        <v>0</v>
      </c>
      <c r="V74" s="43">
        <f t="shared" si="10"/>
        <v>0</v>
      </c>
      <c r="W74" s="44">
        <f t="shared" si="11"/>
        <v>0</v>
      </c>
      <c r="X74" s="45">
        <f t="shared" si="12"/>
        <v>0</v>
      </c>
      <c r="Y74" s="46" t="s">
        <v>0</v>
      </c>
      <c r="Z74" s="39">
        <v>1</v>
      </c>
      <c r="AA74" s="47">
        <f t="shared" si="13"/>
        <v>0</v>
      </c>
      <c r="AB74" s="39">
        <v>1</v>
      </c>
      <c r="AC74" s="47">
        <f t="shared" si="14"/>
        <v>0</v>
      </c>
      <c r="AD74" s="39">
        <v>1</v>
      </c>
      <c r="AE74" s="47">
        <f t="shared" si="15"/>
        <v>0</v>
      </c>
      <c r="AF74" s="62"/>
      <c r="AG74" s="49">
        <f t="shared" si="36"/>
        <v>0</v>
      </c>
      <c r="AH74" s="50">
        <f t="shared" si="37"/>
        <v>0</v>
      </c>
      <c r="AI74" s="62"/>
      <c r="AJ74" s="49">
        <f t="shared" si="18"/>
        <v>0</v>
      </c>
      <c r="AK74" s="50">
        <f t="shared" si="19"/>
        <v>0</v>
      </c>
      <c r="AL74" s="62"/>
      <c r="AM74" s="49">
        <f t="shared" si="20"/>
        <v>0</v>
      </c>
      <c r="AN74" s="50">
        <f t="shared" si="21"/>
        <v>0</v>
      </c>
      <c r="AO74" s="62"/>
      <c r="AP74" s="49">
        <f t="shared" si="22"/>
        <v>0</v>
      </c>
      <c r="AQ74" s="50">
        <f t="shared" si="23"/>
        <v>0</v>
      </c>
      <c r="AR74" s="62"/>
      <c r="AS74" s="49">
        <f t="shared" si="24"/>
        <v>0</v>
      </c>
      <c r="AT74" s="50">
        <f t="shared" si="25"/>
        <v>0</v>
      </c>
      <c r="AU74" s="62"/>
      <c r="AV74" s="49">
        <f t="shared" si="26"/>
        <v>0</v>
      </c>
      <c r="AW74" s="50">
        <f t="shared" si="27"/>
        <v>0</v>
      </c>
      <c r="AX74" s="62"/>
      <c r="AY74" s="49">
        <f t="shared" si="28"/>
        <v>0</v>
      </c>
      <c r="AZ74" s="50">
        <f t="shared" si="29"/>
        <v>0</v>
      </c>
      <c r="BA74" s="51">
        <f t="shared" si="30"/>
        <v>0</v>
      </c>
    </row>
    <row r="75" spans="1:53" hidden="1">
      <c r="A75" s="32"/>
      <c r="B75" s="61"/>
      <c r="C75" s="33"/>
      <c r="D75" s="34"/>
      <c r="E75" s="35"/>
      <c r="F75" s="36"/>
      <c r="G75" s="128"/>
      <c r="H75" s="72"/>
      <c r="I75" s="74">
        <f>IF(H75=Tablas!$B$5,Tablas!$C$5,VLOOKUP(H75,Tablas!$B$5:$D$40,2,FALSE))</f>
        <v>1</v>
      </c>
      <c r="J75" s="71">
        <f>IF(I75=0,"",VLOOKUP(I75,Tablas!$C$5:$D$40,2,FALSE))</f>
        <v>0</v>
      </c>
      <c r="K75" s="37" t="str">
        <f t="shared" si="1"/>
        <v>0</v>
      </c>
      <c r="L75" s="38">
        <f t="shared" si="2"/>
        <v>0</v>
      </c>
      <c r="M75" s="38">
        <f t="shared" si="3"/>
        <v>0</v>
      </c>
      <c r="N75" s="38">
        <f t="shared" si="4"/>
        <v>0</v>
      </c>
      <c r="O75" s="38">
        <f t="shared" si="5"/>
        <v>0</v>
      </c>
      <c r="P75" s="38">
        <f t="shared" si="6"/>
        <v>0</v>
      </c>
      <c r="Q75" s="39">
        <v>0.75</v>
      </c>
      <c r="R75" s="40">
        <f t="shared" si="7"/>
        <v>0</v>
      </c>
      <c r="S75" s="39">
        <v>0.75</v>
      </c>
      <c r="T75" s="41">
        <f t="shared" si="8"/>
        <v>0</v>
      </c>
      <c r="U75" s="42">
        <f t="shared" si="35"/>
        <v>0</v>
      </c>
      <c r="V75" s="43">
        <f t="shared" si="10"/>
        <v>0</v>
      </c>
      <c r="W75" s="44">
        <f t="shared" si="11"/>
        <v>0</v>
      </c>
      <c r="X75" s="45">
        <f t="shared" si="12"/>
        <v>0</v>
      </c>
      <c r="Y75" s="46" t="s">
        <v>0</v>
      </c>
      <c r="Z75" s="39">
        <v>1</v>
      </c>
      <c r="AA75" s="47">
        <f t="shared" si="13"/>
        <v>0</v>
      </c>
      <c r="AB75" s="39">
        <v>1</v>
      </c>
      <c r="AC75" s="47">
        <f t="shared" si="14"/>
        <v>0</v>
      </c>
      <c r="AD75" s="39">
        <v>1</v>
      </c>
      <c r="AE75" s="47">
        <f t="shared" si="15"/>
        <v>0</v>
      </c>
      <c r="AF75" s="62"/>
      <c r="AG75" s="49">
        <f t="shared" si="36"/>
        <v>0</v>
      </c>
      <c r="AH75" s="50">
        <f t="shared" si="37"/>
        <v>0</v>
      </c>
      <c r="AI75" s="62"/>
      <c r="AJ75" s="49">
        <f t="shared" si="18"/>
        <v>0</v>
      </c>
      <c r="AK75" s="50">
        <f t="shared" si="19"/>
        <v>0</v>
      </c>
      <c r="AL75" s="62"/>
      <c r="AM75" s="49">
        <f t="shared" si="20"/>
        <v>0</v>
      </c>
      <c r="AN75" s="50">
        <f t="shared" si="21"/>
        <v>0</v>
      </c>
      <c r="AO75" s="62"/>
      <c r="AP75" s="49">
        <f t="shared" si="22"/>
        <v>0</v>
      </c>
      <c r="AQ75" s="50">
        <f t="shared" si="23"/>
        <v>0</v>
      </c>
      <c r="AR75" s="62"/>
      <c r="AS75" s="49">
        <f t="shared" si="24"/>
        <v>0</v>
      </c>
      <c r="AT75" s="50">
        <f t="shared" si="25"/>
        <v>0</v>
      </c>
      <c r="AU75" s="62"/>
      <c r="AV75" s="49">
        <f t="shared" si="26"/>
        <v>0</v>
      </c>
      <c r="AW75" s="50">
        <f t="shared" si="27"/>
        <v>0</v>
      </c>
      <c r="AX75" s="62"/>
      <c r="AY75" s="49">
        <f t="shared" si="28"/>
        <v>0</v>
      </c>
      <c r="AZ75" s="50">
        <f t="shared" si="29"/>
        <v>0</v>
      </c>
      <c r="BA75" s="51">
        <f t="shared" si="30"/>
        <v>0</v>
      </c>
    </row>
    <row r="76" spans="1:53" hidden="1">
      <c r="A76" s="32"/>
      <c r="B76" s="61"/>
      <c r="C76" s="33"/>
      <c r="D76" s="34"/>
      <c r="E76" s="35"/>
      <c r="F76" s="36"/>
      <c r="G76" s="128"/>
      <c r="H76" s="72"/>
      <c r="I76" s="74">
        <f>IF(H76=Tablas!$B$5,Tablas!$C$5,VLOOKUP(H76,Tablas!$B$5:$D$40,2,FALSE))</f>
        <v>1</v>
      </c>
      <c r="J76" s="71">
        <f>IF(I76=0,"",VLOOKUP(I76,Tablas!$C$5:$D$40,2,FALSE))</f>
        <v>0</v>
      </c>
      <c r="K76" s="37" t="str">
        <f t="shared" si="1"/>
        <v>0</v>
      </c>
      <c r="L76" s="38">
        <f t="shared" si="2"/>
        <v>0</v>
      </c>
      <c r="M76" s="38">
        <f t="shared" si="3"/>
        <v>0</v>
      </c>
      <c r="N76" s="38">
        <f t="shared" si="4"/>
        <v>0</v>
      </c>
      <c r="O76" s="38">
        <f t="shared" si="5"/>
        <v>0</v>
      </c>
      <c r="P76" s="38">
        <f t="shared" si="6"/>
        <v>0</v>
      </c>
      <c r="Q76" s="39">
        <v>0.75</v>
      </c>
      <c r="R76" s="40">
        <f t="shared" si="7"/>
        <v>0</v>
      </c>
      <c r="S76" s="39">
        <v>0.75</v>
      </c>
      <c r="T76" s="41">
        <f t="shared" si="8"/>
        <v>0</v>
      </c>
      <c r="U76" s="42">
        <f t="shared" si="9"/>
        <v>0</v>
      </c>
      <c r="V76" s="43">
        <f t="shared" si="10"/>
        <v>0</v>
      </c>
      <c r="W76" s="44">
        <f t="shared" si="11"/>
        <v>0</v>
      </c>
      <c r="X76" s="45">
        <f t="shared" si="12"/>
        <v>0</v>
      </c>
      <c r="Y76" s="46" t="s">
        <v>0</v>
      </c>
      <c r="Z76" s="39">
        <v>1</v>
      </c>
      <c r="AA76" s="47">
        <f t="shared" si="13"/>
        <v>0</v>
      </c>
      <c r="AB76" s="39">
        <v>1</v>
      </c>
      <c r="AC76" s="47">
        <f t="shared" si="14"/>
        <v>0</v>
      </c>
      <c r="AD76" s="39">
        <v>1</v>
      </c>
      <c r="AE76" s="47">
        <f t="shared" si="15"/>
        <v>0</v>
      </c>
      <c r="AF76" s="62"/>
      <c r="AG76" s="49">
        <f t="shared" si="36"/>
        <v>0</v>
      </c>
      <c r="AH76" s="50">
        <f t="shared" si="37"/>
        <v>0</v>
      </c>
      <c r="AI76" s="62"/>
      <c r="AJ76" s="49">
        <f t="shared" si="18"/>
        <v>0</v>
      </c>
      <c r="AK76" s="50">
        <f t="shared" si="19"/>
        <v>0</v>
      </c>
      <c r="AL76" s="62"/>
      <c r="AM76" s="49">
        <f t="shared" si="20"/>
        <v>0</v>
      </c>
      <c r="AN76" s="50">
        <f t="shared" si="21"/>
        <v>0</v>
      </c>
      <c r="AO76" s="62"/>
      <c r="AP76" s="49">
        <f t="shared" si="22"/>
        <v>0</v>
      </c>
      <c r="AQ76" s="50">
        <f t="shared" si="23"/>
        <v>0</v>
      </c>
      <c r="AR76" s="62"/>
      <c r="AS76" s="49">
        <f t="shared" si="24"/>
        <v>0</v>
      </c>
      <c r="AT76" s="50">
        <f t="shared" si="25"/>
        <v>0</v>
      </c>
      <c r="AU76" s="62"/>
      <c r="AV76" s="49">
        <f t="shared" si="26"/>
        <v>0</v>
      </c>
      <c r="AW76" s="50">
        <f t="shared" si="27"/>
        <v>0</v>
      </c>
      <c r="AX76" s="62"/>
      <c r="AY76" s="49">
        <f t="shared" si="28"/>
        <v>0</v>
      </c>
      <c r="AZ76" s="50">
        <f t="shared" si="29"/>
        <v>0</v>
      </c>
      <c r="BA76" s="51">
        <f t="shared" si="30"/>
        <v>0</v>
      </c>
    </row>
    <row r="77" spans="1:53" hidden="1">
      <c r="A77" s="32"/>
      <c r="B77" s="61"/>
      <c r="C77" s="33"/>
      <c r="D77" s="34"/>
      <c r="E77" s="35"/>
      <c r="F77" s="36"/>
      <c r="G77" s="128"/>
      <c r="H77" s="72"/>
      <c r="I77" s="74">
        <f>IF(H77=Tablas!$B$5,Tablas!$C$5,VLOOKUP(H77,Tablas!$B$5:$D$40,2,FALSE))</f>
        <v>1</v>
      </c>
      <c r="J77" s="71">
        <f>IF(I77=0,"",VLOOKUP(I77,Tablas!$C$5:$D$40,2,FALSE))</f>
        <v>0</v>
      </c>
      <c r="K77" s="37" t="str">
        <f t="shared" si="1"/>
        <v>0</v>
      </c>
      <c r="L77" s="38">
        <f t="shared" si="2"/>
        <v>0</v>
      </c>
      <c r="M77" s="38">
        <f t="shared" si="3"/>
        <v>0</v>
      </c>
      <c r="N77" s="38">
        <f t="shared" si="4"/>
        <v>0</v>
      </c>
      <c r="O77" s="38">
        <f t="shared" si="5"/>
        <v>0</v>
      </c>
      <c r="P77" s="38">
        <f t="shared" si="6"/>
        <v>0</v>
      </c>
      <c r="Q77" s="39">
        <v>0.75</v>
      </c>
      <c r="R77" s="40">
        <f t="shared" si="7"/>
        <v>0</v>
      </c>
      <c r="S77" s="39">
        <v>0.75</v>
      </c>
      <c r="T77" s="41">
        <f t="shared" si="8"/>
        <v>0</v>
      </c>
      <c r="U77" s="42">
        <f t="shared" si="9"/>
        <v>0</v>
      </c>
      <c r="V77" s="43">
        <f t="shared" si="10"/>
        <v>0</v>
      </c>
      <c r="W77" s="44">
        <f t="shared" si="11"/>
        <v>0</v>
      </c>
      <c r="X77" s="45">
        <f t="shared" si="12"/>
        <v>0</v>
      </c>
      <c r="Y77" s="46" t="s">
        <v>0</v>
      </c>
      <c r="Z77" s="39">
        <v>1</v>
      </c>
      <c r="AA77" s="47">
        <f t="shared" si="13"/>
        <v>0</v>
      </c>
      <c r="AB77" s="39">
        <v>1</v>
      </c>
      <c r="AC77" s="47">
        <f t="shared" si="14"/>
        <v>0</v>
      </c>
      <c r="AD77" s="39">
        <v>1</v>
      </c>
      <c r="AE77" s="47">
        <f t="shared" si="15"/>
        <v>0</v>
      </c>
      <c r="AF77" s="62"/>
      <c r="AG77" s="49">
        <f t="shared" si="36"/>
        <v>0</v>
      </c>
      <c r="AH77" s="50">
        <f t="shared" si="37"/>
        <v>0</v>
      </c>
      <c r="AI77" s="62"/>
      <c r="AJ77" s="49">
        <f t="shared" si="18"/>
        <v>0</v>
      </c>
      <c r="AK77" s="50">
        <f t="shared" si="19"/>
        <v>0</v>
      </c>
      <c r="AL77" s="62"/>
      <c r="AM77" s="49">
        <f t="shared" si="20"/>
        <v>0</v>
      </c>
      <c r="AN77" s="50">
        <f t="shared" si="21"/>
        <v>0</v>
      </c>
      <c r="AO77" s="62"/>
      <c r="AP77" s="49">
        <f t="shared" si="22"/>
        <v>0</v>
      </c>
      <c r="AQ77" s="50">
        <f t="shared" si="23"/>
        <v>0</v>
      </c>
      <c r="AR77" s="62"/>
      <c r="AS77" s="49">
        <f t="shared" si="24"/>
        <v>0</v>
      </c>
      <c r="AT77" s="50">
        <f t="shared" si="25"/>
        <v>0</v>
      </c>
      <c r="AU77" s="62"/>
      <c r="AV77" s="49">
        <f t="shared" si="26"/>
        <v>0</v>
      </c>
      <c r="AW77" s="50">
        <f t="shared" si="27"/>
        <v>0</v>
      </c>
      <c r="AX77" s="62"/>
      <c r="AY77" s="49">
        <f t="shared" si="28"/>
        <v>0</v>
      </c>
      <c r="AZ77" s="50">
        <f t="shared" si="29"/>
        <v>0</v>
      </c>
      <c r="BA77" s="51">
        <f t="shared" si="30"/>
        <v>0</v>
      </c>
    </row>
    <row r="78" spans="1:53" hidden="1">
      <c r="A78" s="32"/>
      <c r="B78" s="61"/>
      <c r="C78" s="33"/>
      <c r="D78" s="34"/>
      <c r="E78" s="35"/>
      <c r="F78" s="36"/>
      <c r="G78" s="128"/>
      <c r="H78" s="72"/>
      <c r="I78" s="74">
        <f>IF(H78=Tablas!$B$5,Tablas!$C$5,VLOOKUP(H78,Tablas!$B$5:$D$40,2,FALSE))</f>
        <v>1</v>
      </c>
      <c r="J78" s="71">
        <f>IF(I78=0,"",VLOOKUP(I78,Tablas!$C$5:$D$40,2,FALSE))</f>
        <v>0</v>
      </c>
      <c r="K78" s="37" t="str">
        <f t="shared" si="1"/>
        <v>0</v>
      </c>
      <c r="L78" s="38">
        <f t="shared" si="2"/>
        <v>0</v>
      </c>
      <c r="M78" s="38">
        <f t="shared" si="3"/>
        <v>0</v>
      </c>
      <c r="N78" s="38">
        <f t="shared" si="4"/>
        <v>0</v>
      </c>
      <c r="O78" s="38">
        <f t="shared" si="5"/>
        <v>0</v>
      </c>
      <c r="P78" s="38">
        <f t="shared" si="6"/>
        <v>0</v>
      </c>
      <c r="Q78" s="39">
        <v>1</v>
      </c>
      <c r="R78" s="40">
        <f t="shared" si="7"/>
        <v>0</v>
      </c>
      <c r="S78" s="39">
        <v>1</v>
      </c>
      <c r="T78" s="41">
        <f t="shared" si="8"/>
        <v>0</v>
      </c>
      <c r="U78" s="42">
        <f t="shared" si="9"/>
        <v>0</v>
      </c>
      <c r="V78" s="43">
        <f t="shared" si="10"/>
        <v>0</v>
      </c>
      <c r="W78" s="44">
        <f t="shared" si="11"/>
        <v>0</v>
      </c>
      <c r="X78" s="45">
        <f t="shared" si="12"/>
        <v>0</v>
      </c>
      <c r="Y78" s="46" t="s">
        <v>0</v>
      </c>
      <c r="Z78" s="39">
        <v>1</v>
      </c>
      <c r="AA78" s="47">
        <f t="shared" si="13"/>
        <v>0</v>
      </c>
      <c r="AB78" s="39">
        <v>1</v>
      </c>
      <c r="AC78" s="47">
        <f t="shared" si="14"/>
        <v>0</v>
      </c>
      <c r="AD78" s="39">
        <v>1</v>
      </c>
      <c r="AE78" s="47">
        <f t="shared" si="15"/>
        <v>0</v>
      </c>
      <c r="AF78" s="62"/>
      <c r="AG78" s="49">
        <f t="shared" si="36"/>
        <v>0</v>
      </c>
      <c r="AH78" s="50">
        <f t="shared" si="37"/>
        <v>0</v>
      </c>
      <c r="AI78" s="62"/>
      <c r="AJ78" s="49">
        <f t="shared" si="18"/>
        <v>0</v>
      </c>
      <c r="AK78" s="50">
        <f t="shared" si="19"/>
        <v>0</v>
      </c>
      <c r="AL78" s="48"/>
      <c r="AM78" s="49">
        <f t="shared" si="20"/>
        <v>0</v>
      </c>
      <c r="AN78" s="50">
        <f t="shared" si="21"/>
        <v>0</v>
      </c>
      <c r="AO78" s="62"/>
      <c r="AP78" s="49">
        <f t="shared" si="22"/>
        <v>0</v>
      </c>
      <c r="AQ78" s="50">
        <f t="shared" si="23"/>
        <v>0</v>
      </c>
      <c r="AR78" s="62"/>
      <c r="AS78" s="49">
        <f t="shared" si="24"/>
        <v>0</v>
      </c>
      <c r="AT78" s="50">
        <f t="shared" si="25"/>
        <v>0</v>
      </c>
      <c r="AU78" s="48">
        <f t="shared" ref="AU78:AU82" si="38">+$F78*0.6</f>
        <v>0</v>
      </c>
      <c r="AV78" s="49">
        <f t="shared" si="26"/>
        <v>0</v>
      </c>
      <c r="AW78" s="50">
        <f t="shared" si="27"/>
        <v>0</v>
      </c>
      <c r="AX78" s="62"/>
      <c r="AY78" s="49">
        <f t="shared" si="28"/>
        <v>0</v>
      </c>
      <c r="AZ78" s="50">
        <f t="shared" si="29"/>
        <v>0</v>
      </c>
      <c r="BA78" s="51">
        <f t="shared" si="30"/>
        <v>0</v>
      </c>
    </row>
    <row r="79" spans="1:53" hidden="1">
      <c r="A79" s="32"/>
      <c r="B79" s="61"/>
      <c r="C79" s="33"/>
      <c r="D79" s="34"/>
      <c r="E79" s="35"/>
      <c r="F79" s="36"/>
      <c r="G79" s="128"/>
      <c r="H79" s="72"/>
      <c r="I79" s="74">
        <f>IF(H79=Tablas!$B$5,Tablas!$C$5,VLOOKUP(H79,Tablas!$B$5:$D$40,2,FALSE))</f>
        <v>1</v>
      </c>
      <c r="J79" s="71">
        <f>IF(I79=0,"",VLOOKUP(I79,Tablas!$C$5:$D$40,2,FALSE))</f>
        <v>0</v>
      </c>
      <c r="K79" s="37" t="str">
        <f t="shared" si="1"/>
        <v>0</v>
      </c>
      <c r="L79" s="38">
        <f t="shared" si="2"/>
        <v>0</v>
      </c>
      <c r="M79" s="38">
        <f t="shared" si="3"/>
        <v>0</v>
      </c>
      <c r="N79" s="38">
        <f t="shared" si="4"/>
        <v>0</v>
      </c>
      <c r="O79" s="38">
        <f t="shared" si="5"/>
        <v>0</v>
      </c>
      <c r="P79" s="38">
        <f t="shared" si="6"/>
        <v>0</v>
      </c>
      <c r="Q79" s="39">
        <v>1</v>
      </c>
      <c r="R79" s="40">
        <f t="shared" si="7"/>
        <v>0</v>
      </c>
      <c r="S79" s="39">
        <v>1</v>
      </c>
      <c r="T79" s="41">
        <f t="shared" si="8"/>
        <v>0</v>
      </c>
      <c r="U79" s="42">
        <f t="shared" si="9"/>
        <v>0</v>
      </c>
      <c r="V79" s="43">
        <f t="shared" si="10"/>
        <v>0</v>
      </c>
      <c r="W79" s="44">
        <f t="shared" si="11"/>
        <v>0</v>
      </c>
      <c r="X79" s="45">
        <f t="shared" si="12"/>
        <v>0</v>
      </c>
      <c r="Y79" s="46" t="s">
        <v>0</v>
      </c>
      <c r="Z79" s="39">
        <v>1</v>
      </c>
      <c r="AA79" s="47">
        <f t="shared" si="13"/>
        <v>0</v>
      </c>
      <c r="AB79" s="39">
        <v>1</v>
      </c>
      <c r="AC79" s="47">
        <f t="shared" si="14"/>
        <v>0</v>
      </c>
      <c r="AD79" s="39">
        <v>1</v>
      </c>
      <c r="AE79" s="47">
        <f t="shared" si="15"/>
        <v>0</v>
      </c>
      <c r="AF79" s="62"/>
      <c r="AG79" s="49">
        <f t="shared" si="36"/>
        <v>0</v>
      </c>
      <c r="AH79" s="50">
        <f t="shared" si="37"/>
        <v>0</v>
      </c>
      <c r="AI79" s="62"/>
      <c r="AJ79" s="49">
        <f t="shared" si="18"/>
        <v>0</v>
      </c>
      <c r="AK79" s="50">
        <f t="shared" si="19"/>
        <v>0</v>
      </c>
      <c r="AL79" s="48"/>
      <c r="AM79" s="49">
        <f t="shared" si="20"/>
        <v>0</v>
      </c>
      <c r="AN79" s="50">
        <f t="shared" si="21"/>
        <v>0</v>
      </c>
      <c r="AO79" s="62"/>
      <c r="AP79" s="49">
        <f t="shared" si="22"/>
        <v>0</v>
      </c>
      <c r="AQ79" s="50">
        <f t="shared" si="23"/>
        <v>0</v>
      </c>
      <c r="AR79" s="62"/>
      <c r="AS79" s="49">
        <f t="shared" si="24"/>
        <v>0</v>
      </c>
      <c r="AT79" s="50">
        <f t="shared" si="25"/>
        <v>0</v>
      </c>
      <c r="AU79" s="48">
        <f t="shared" si="38"/>
        <v>0</v>
      </c>
      <c r="AV79" s="49">
        <f t="shared" si="26"/>
        <v>0</v>
      </c>
      <c r="AW79" s="50">
        <f t="shared" si="27"/>
        <v>0</v>
      </c>
      <c r="AX79" s="62"/>
      <c r="AY79" s="49">
        <f t="shared" si="28"/>
        <v>0</v>
      </c>
      <c r="AZ79" s="50">
        <f t="shared" si="29"/>
        <v>0</v>
      </c>
      <c r="BA79" s="51">
        <f t="shared" si="30"/>
        <v>0</v>
      </c>
    </row>
    <row r="80" spans="1:53" hidden="1">
      <c r="A80" s="32"/>
      <c r="B80" s="61"/>
      <c r="C80" s="33"/>
      <c r="D80" s="34"/>
      <c r="E80" s="35"/>
      <c r="F80" s="36"/>
      <c r="G80" s="128"/>
      <c r="H80" s="72"/>
      <c r="I80" s="74">
        <f>IF(H80=Tablas!$B$5,Tablas!$C$5,VLOOKUP(H80,Tablas!$B$5:$D$40,2,FALSE))</f>
        <v>1</v>
      </c>
      <c r="J80" s="71">
        <f>IF(I80=0,"",VLOOKUP(I80,Tablas!$C$5:$D$40,2,FALSE))</f>
        <v>0</v>
      </c>
      <c r="K80" s="37" t="str">
        <f t="shared" si="1"/>
        <v>0</v>
      </c>
      <c r="L80" s="38">
        <f t="shared" si="2"/>
        <v>0</v>
      </c>
      <c r="M80" s="38">
        <f t="shared" si="3"/>
        <v>0</v>
      </c>
      <c r="N80" s="38">
        <f t="shared" si="4"/>
        <v>0</v>
      </c>
      <c r="O80" s="38">
        <f t="shared" si="5"/>
        <v>0</v>
      </c>
      <c r="P80" s="38">
        <f t="shared" si="6"/>
        <v>0</v>
      </c>
      <c r="Q80" s="39">
        <v>1</v>
      </c>
      <c r="R80" s="40">
        <f t="shared" si="7"/>
        <v>0</v>
      </c>
      <c r="S80" s="39">
        <v>1</v>
      </c>
      <c r="T80" s="41">
        <f t="shared" si="8"/>
        <v>0</v>
      </c>
      <c r="U80" s="42">
        <f t="shared" si="9"/>
        <v>0</v>
      </c>
      <c r="V80" s="43">
        <f t="shared" si="10"/>
        <v>0</v>
      </c>
      <c r="W80" s="44">
        <f t="shared" si="11"/>
        <v>0</v>
      </c>
      <c r="X80" s="45">
        <f t="shared" si="12"/>
        <v>0</v>
      </c>
      <c r="Y80" s="46" t="s">
        <v>0</v>
      </c>
      <c r="Z80" s="39">
        <v>1</v>
      </c>
      <c r="AA80" s="47">
        <f t="shared" si="13"/>
        <v>0</v>
      </c>
      <c r="AB80" s="39">
        <v>1</v>
      </c>
      <c r="AC80" s="47">
        <f t="shared" si="14"/>
        <v>0</v>
      </c>
      <c r="AD80" s="39">
        <v>1</v>
      </c>
      <c r="AE80" s="47">
        <f t="shared" si="15"/>
        <v>0</v>
      </c>
      <c r="AF80" s="62"/>
      <c r="AG80" s="49">
        <f t="shared" si="36"/>
        <v>0</v>
      </c>
      <c r="AH80" s="50">
        <f t="shared" si="37"/>
        <v>0</v>
      </c>
      <c r="AI80" s="62"/>
      <c r="AJ80" s="49">
        <f t="shared" si="18"/>
        <v>0</v>
      </c>
      <c r="AK80" s="50">
        <f t="shared" si="19"/>
        <v>0</v>
      </c>
      <c r="AL80" s="48"/>
      <c r="AM80" s="49">
        <f t="shared" si="20"/>
        <v>0</v>
      </c>
      <c r="AN80" s="50">
        <f t="shared" si="21"/>
        <v>0</v>
      </c>
      <c r="AO80" s="62"/>
      <c r="AP80" s="49">
        <f t="shared" si="22"/>
        <v>0</v>
      </c>
      <c r="AQ80" s="50">
        <f t="shared" si="23"/>
        <v>0</v>
      </c>
      <c r="AR80" s="62"/>
      <c r="AS80" s="49">
        <f t="shared" si="24"/>
        <v>0</v>
      </c>
      <c r="AT80" s="50">
        <f t="shared" si="25"/>
        <v>0</v>
      </c>
      <c r="AU80" s="48">
        <f t="shared" si="38"/>
        <v>0</v>
      </c>
      <c r="AV80" s="49">
        <f t="shared" si="26"/>
        <v>0</v>
      </c>
      <c r="AW80" s="50">
        <f t="shared" si="27"/>
        <v>0</v>
      </c>
      <c r="AX80" s="62"/>
      <c r="AY80" s="49">
        <f t="shared" si="28"/>
        <v>0</v>
      </c>
      <c r="AZ80" s="50">
        <f t="shared" si="29"/>
        <v>0</v>
      </c>
      <c r="BA80" s="51">
        <f t="shared" si="30"/>
        <v>0</v>
      </c>
    </row>
    <row r="81" spans="1:53" hidden="1">
      <c r="A81" s="32"/>
      <c r="B81" s="61"/>
      <c r="C81" s="33"/>
      <c r="D81" s="34"/>
      <c r="E81" s="35"/>
      <c r="F81" s="36"/>
      <c r="G81" s="128"/>
      <c r="H81" s="72"/>
      <c r="I81" s="74">
        <f>IF(H81=Tablas!$B$5,Tablas!$C$5,VLOOKUP(H81,Tablas!$B$5:$D$40,2,FALSE))</f>
        <v>1</v>
      </c>
      <c r="J81" s="71">
        <f>IF(I81=0,"",VLOOKUP(I81,Tablas!$C$5:$D$40,2,FALSE))</f>
        <v>0</v>
      </c>
      <c r="K81" s="37" t="str">
        <f t="shared" si="1"/>
        <v>0</v>
      </c>
      <c r="L81" s="38">
        <f t="shared" si="2"/>
        <v>0</v>
      </c>
      <c r="M81" s="38">
        <f t="shared" si="3"/>
        <v>0</v>
      </c>
      <c r="N81" s="38">
        <f t="shared" si="4"/>
        <v>0</v>
      </c>
      <c r="O81" s="38">
        <f t="shared" si="5"/>
        <v>0</v>
      </c>
      <c r="P81" s="38">
        <f t="shared" si="6"/>
        <v>0</v>
      </c>
      <c r="Q81" s="39">
        <v>1</v>
      </c>
      <c r="R81" s="40">
        <f t="shared" si="7"/>
        <v>0</v>
      </c>
      <c r="S81" s="39">
        <v>1</v>
      </c>
      <c r="T81" s="41">
        <f t="shared" si="8"/>
        <v>0</v>
      </c>
      <c r="U81" s="42">
        <f t="shared" si="9"/>
        <v>0</v>
      </c>
      <c r="V81" s="43">
        <f t="shared" si="10"/>
        <v>0</v>
      </c>
      <c r="W81" s="44">
        <f t="shared" si="11"/>
        <v>0</v>
      </c>
      <c r="X81" s="45">
        <f t="shared" si="12"/>
        <v>0</v>
      </c>
      <c r="Y81" s="46" t="s">
        <v>0</v>
      </c>
      <c r="Z81" s="39">
        <v>1</v>
      </c>
      <c r="AA81" s="47">
        <f t="shared" si="13"/>
        <v>0</v>
      </c>
      <c r="AB81" s="39">
        <v>1</v>
      </c>
      <c r="AC81" s="47">
        <f t="shared" si="14"/>
        <v>0</v>
      </c>
      <c r="AD81" s="39">
        <v>1</v>
      </c>
      <c r="AE81" s="47">
        <f t="shared" si="15"/>
        <v>0</v>
      </c>
      <c r="AF81" s="62"/>
      <c r="AG81" s="49">
        <f t="shared" si="36"/>
        <v>0</v>
      </c>
      <c r="AH81" s="50">
        <f t="shared" si="37"/>
        <v>0</v>
      </c>
      <c r="AI81" s="62"/>
      <c r="AJ81" s="49">
        <f t="shared" si="18"/>
        <v>0</v>
      </c>
      <c r="AK81" s="50">
        <f t="shared" si="19"/>
        <v>0</v>
      </c>
      <c r="AL81" s="48"/>
      <c r="AM81" s="49">
        <f t="shared" si="20"/>
        <v>0</v>
      </c>
      <c r="AN81" s="50">
        <f t="shared" si="21"/>
        <v>0</v>
      </c>
      <c r="AO81" s="62"/>
      <c r="AP81" s="49">
        <f t="shared" si="22"/>
        <v>0</v>
      </c>
      <c r="AQ81" s="50">
        <f t="shared" si="23"/>
        <v>0</v>
      </c>
      <c r="AR81" s="62"/>
      <c r="AS81" s="49">
        <f t="shared" si="24"/>
        <v>0</v>
      </c>
      <c r="AT81" s="50">
        <f t="shared" si="25"/>
        <v>0</v>
      </c>
      <c r="AU81" s="48">
        <f t="shared" si="38"/>
        <v>0</v>
      </c>
      <c r="AV81" s="49">
        <f t="shared" si="26"/>
        <v>0</v>
      </c>
      <c r="AW81" s="50">
        <f t="shared" si="27"/>
        <v>0</v>
      </c>
      <c r="AX81" s="62"/>
      <c r="AY81" s="49">
        <f t="shared" si="28"/>
        <v>0</v>
      </c>
      <c r="AZ81" s="50">
        <f t="shared" si="29"/>
        <v>0</v>
      </c>
      <c r="BA81" s="51">
        <f t="shared" si="30"/>
        <v>0</v>
      </c>
    </row>
    <row r="82" spans="1:53" hidden="1">
      <c r="A82" s="32"/>
      <c r="B82" s="61"/>
      <c r="C82" s="33"/>
      <c r="D82" s="34"/>
      <c r="E82" s="35"/>
      <c r="F82" s="36"/>
      <c r="G82" s="128"/>
      <c r="H82" s="72"/>
      <c r="I82" s="74">
        <f>IF(H82=Tablas!$B$5,Tablas!$C$5,VLOOKUP(H82,Tablas!$B$5:$D$40,2,FALSE))</f>
        <v>1</v>
      </c>
      <c r="J82" s="71">
        <f>IF(I82=0,"",VLOOKUP(I82,Tablas!$C$5:$D$40,2,FALSE))</f>
        <v>0</v>
      </c>
      <c r="K82" s="37" t="str">
        <f t="shared" si="1"/>
        <v>0</v>
      </c>
      <c r="L82" s="38">
        <f t="shared" si="2"/>
        <v>0</v>
      </c>
      <c r="M82" s="38">
        <f t="shared" si="3"/>
        <v>0</v>
      </c>
      <c r="N82" s="38">
        <f t="shared" si="4"/>
        <v>0</v>
      </c>
      <c r="O82" s="38">
        <f t="shared" si="5"/>
        <v>0</v>
      </c>
      <c r="P82" s="38">
        <f t="shared" si="6"/>
        <v>0</v>
      </c>
      <c r="Q82" s="39">
        <v>1</v>
      </c>
      <c r="R82" s="40">
        <f t="shared" si="7"/>
        <v>0</v>
      </c>
      <c r="S82" s="39">
        <v>1</v>
      </c>
      <c r="T82" s="41">
        <f t="shared" si="8"/>
        <v>0</v>
      </c>
      <c r="U82" s="42">
        <f t="shared" si="9"/>
        <v>0</v>
      </c>
      <c r="V82" s="43">
        <f t="shared" si="10"/>
        <v>0</v>
      </c>
      <c r="W82" s="44">
        <f t="shared" si="11"/>
        <v>0</v>
      </c>
      <c r="X82" s="45">
        <f t="shared" si="12"/>
        <v>0</v>
      </c>
      <c r="Y82" s="46" t="s">
        <v>0</v>
      </c>
      <c r="Z82" s="39">
        <v>1</v>
      </c>
      <c r="AA82" s="47">
        <f t="shared" si="13"/>
        <v>0</v>
      </c>
      <c r="AB82" s="39">
        <v>1</v>
      </c>
      <c r="AC82" s="47">
        <f t="shared" si="14"/>
        <v>0</v>
      </c>
      <c r="AD82" s="39">
        <v>1</v>
      </c>
      <c r="AE82" s="47">
        <f t="shared" si="15"/>
        <v>0</v>
      </c>
      <c r="AF82" s="62"/>
      <c r="AG82" s="49">
        <f t="shared" si="36"/>
        <v>0</v>
      </c>
      <c r="AH82" s="50">
        <f t="shared" si="37"/>
        <v>0</v>
      </c>
      <c r="AI82" s="62"/>
      <c r="AJ82" s="49">
        <f t="shared" si="18"/>
        <v>0</v>
      </c>
      <c r="AK82" s="50">
        <f t="shared" si="19"/>
        <v>0</v>
      </c>
      <c r="AL82" s="48"/>
      <c r="AM82" s="49">
        <f t="shared" si="20"/>
        <v>0</v>
      </c>
      <c r="AN82" s="50">
        <f t="shared" si="21"/>
        <v>0</v>
      </c>
      <c r="AO82" s="62"/>
      <c r="AP82" s="49">
        <f t="shared" si="22"/>
        <v>0</v>
      </c>
      <c r="AQ82" s="50">
        <f t="shared" si="23"/>
        <v>0</v>
      </c>
      <c r="AR82" s="62"/>
      <c r="AS82" s="49">
        <f t="shared" si="24"/>
        <v>0</v>
      </c>
      <c r="AT82" s="50">
        <f t="shared" si="25"/>
        <v>0</v>
      </c>
      <c r="AU82" s="48">
        <f t="shared" si="38"/>
        <v>0</v>
      </c>
      <c r="AV82" s="49">
        <f t="shared" si="26"/>
        <v>0</v>
      </c>
      <c r="AW82" s="50">
        <f t="shared" si="27"/>
        <v>0</v>
      </c>
      <c r="AX82" s="62"/>
      <c r="AY82" s="49">
        <f t="shared" si="28"/>
        <v>0</v>
      </c>
      <c r="AZ82" s="50">
        <f t="shared" si="29"/>
        <v>0</v>
      </c>
      <c r="BA82" s="51">
        <f t="shared" si="30"/>
        <v>0</v>
      </c>
    </row>
    <row r="83" spans="1:53" ht="15.75" thickBot="1">
      <c r="A83" s="3"/>
      <c r="B83" s="6"/>
      <c r="C83" s="6"/>
      <c r="D83" s="6"/>
      <c r="E83" s="6"/>
      <c r="F83" s="129">
        <f>SUM(F8:F82)</f>
        <v>101.90000000000002</v>
      </c>
      <c r="G83" s="6"/>
      <c r="H83" s="6"/>
      <c r="I83" s="6"/>
      <c r="J83" s="6"/>
      <c r="K83" s="130"/>
      <c r="L83" s="52">
        <f>SUM(L8:L82)</f>
        <v>0</v>
      </c>
      <c r="M83" s="52">
        <f>SUM(M8:M82)</f>
        <v>0</v>
      </c>
      <c r="N83" s="52">
        <f>SUM(N8:N82)</f>
        <v>0</v>
      </c>
      <c r="O83" s="52">
        <f>SUM(O8:O82)</f>
        <v>0</v>
      </c>
      <c r="P83" s="52">
        <f>SUM(P8:P82)</f>
        <v>0</v>
      </c>
      <c r="Q83" s="52"/>
      <c r="R83" s="52">
        <f>SUM(R8:R82)</f>
        <v>0</v>
      </c>
      <c r="S83" s="52"/>
      <c r="T83" s="52">
        <f>SUM(T8:T82)</f>
        <v>0</v>
      </c>
      <c r="U83" s="52">
        <f>SUM(U8:U82)</f>
        <v>0</v>
      </c>
      <c r="V83" s="52">
        <f>SUM(V8:V82)</f>
        <v>0</v>
      </c>
      <c r="W83" s="52">
        <f>SUM(W8:W82)</f>
        <v>0</v>
      </c>
      <c r="X83" s="53"/>
      <c r="Y83" s="53"/>
      <c r="Z83" s="53"/>
      <c r="AA83" s="52">
        <f>SUM(AA8:AA82)</f>
        <v>0</v>
      </c>
      <c r="AB83" s="52"/>
      <c r="AC83" s="52">
        <f>SUM(AC8:AC82)</f>
        <v>0</v>
      </c>
      <c r="AD83" s="52"/>
      <c r="AE83" s="52">
        <f>SUM(AE8:AE82)</f>
        <v>0</v>
      </c>
      <c r="AF83" s="54">
        <f>SUM(AF8:AF82)</f>
        <v>0</v>
      </c>
      <c r="AG83" s="54"/>
      <c r="AH83" s="55">
        <f>SUM(AH8:AH82)</f>
        <v>0</v>
      </c>
      <c r="AI83" s="54">
        <f>SUM(AI8:AI82)</f>
        <v>5.5</v>
      </c>
      <c r="AJ83" s="54"/>
      <c r="AK83" s="55">
        <f>SUM(AK8:AK82)</f>
        <v>0</v>
      </c>
      <c r="AL83" s="54">
        <f>SUM(AL8:AL82)</f>
        <v>88.40000000000002</v>
      </c>
      <c r="AM83" s="54"/>
      <c r="AN83" s="55">
        <f>SUM(AN8:AN82)</f>
        <v>0</v>
      </c>
      <c r="AO83" s="54">
        <f>SUM(AO8:AO82)</f>
        <v>0</v>
      </c>
      <c r="AP83" s="54"/>
      <c r="AQ83" s="55">
        <f>SUM(AQ8:AQ82)</f>
        <v>0</v>
      </c>
      <c r="AR83" s="54">
        <f>SUM(AR8:AR82)</f>
        <v>0</v>
      </c>
      <c r="AS83" s="54"/>
      <c r="AT83" s="55">
        <f>SUM(AT8:AT82)</f>
        <v>0</v>
      </c>
      <c r="AU83" s="54">
        <f>SUM(AU8:AU82)</f>
        <v>88.40000000000002</v>
      </c>
      <c r="AV83" s="54"/>
      <c r="AW83" s="55">
        <f>SUM(AW8:AW82)</f>
        <v>0</v>
      </c>
      <c r="AX83" s="54">
        <f>SUM(AX8:AX82)</f>
        <v>2.75</v>
      </c>
      <c r="AY83" s="54"/>
      <c r="AZ83" s="55">
        <f>SUM(AZ8:AZ82)</f>
        <v>0</v>
      </c>
      <c r="BA83" s="131">
        <f>SUM(BA8:BA82)</f>
        <v>0</v>
      </c>
    </row>
    <row r="84" spans="1:53" ht="15.75" hidden="1" thickBot="1">
      <c r="AA84" s="289">
        <f>SUM(AA83:AE83)</f>
        <v>0</v>
      </c>
      <c r="AB84" s="290"/>
      <c r="AC84" s="290"/>
      <c r="AD84" s="290"/>
      <c r="AE84" s="291"/>
      <c r="AF84" s="292">
        <f>+AH83/4.345</f>
        <v>0</v>
      </c>
      <c r="AG84" s="292"/>
      <c r="AH84" s="292"/>
      <c r="AI84" s="292">
        <f>+AK83/4.345</f>
        <v>0</v>
      </c>
      <c r="AJ84" s="292"/>
      <c r="AK84" s="292"/>
      <c r="AL84" s="292">
        <f>+AN83/4.345</f>
        <v>0</v>
      </c>
      <c r="AM84" s="292"/>
      <c r="AN84" s="292"/>
      <c r="AO84" s="292">
        <f>+AQ83/4.345</f>
        <v>0</v>
      </c>
      <c r="AP84" s="292"/>
      <c r="AQ84" s="292"/>
      <c r="AR84" s="292">
        <f>+AT83/4.345</f>
        <v>0</v>
      </c>
      <c r="AS84" s="292"/>
      <c r="AT84" s="292"/>
      <c r="AU84" s="292">
        <f>+AW83/4.345</f>
        <v>0</v>
      </c>
      <c r="AV84" s="292"/>
      <c r="AW84" s="292"/>
      <c r="AX84" s="292">
        <f>+AZ83/4.345</f>
        <v>0</v>
      </c>
      <c r="AY84" s="292"/>
      <c r="AZ84" s="292"/>
      <c r="BA84" s="284" t="s">
        <v>4</v>
      </c>
    </row>
    <row r="85" spans="1:53" ht="16.5" thickTop="1" thickBot="1">
      <c r="A85"/>
      <c r="AF85" s="286" t="s">
        <v>3</v>
      </c>
      <c r="AG85" s="286"/>
      <c r="AH85" s="286"/>
      <c r="AI85" s="286"/>
      <c r="AJ85" s="286"/>
      <c r="AK85" s="286"/>
      <c r="AL85" s="286"/>
      <c r="AM85" s="286"/>
      <c r="AN85" s="286"/>
      <c r="AO85" s="286"/>
      <c r="AP85" s="286"/>
      <c r="AQ85" s="286"/>
      <c r="AR85" s="286"/>
      <c r="AS85" s="286"/>
      <c r="AT85" s="286"/>
      <c r="AU85" s="286"/>
      <c r="AV85" s="286"/>
      <c r="AW85" s="286"/>
      <c r="AX85" s="286"/>
      <c r="AY85" s="286"/>
      <c r="AZ85" s="287"/>
      <c r="BA85" s="285"/>
    </row>
    <row r="87" spans="1:53">
      <c r="J87" s="56"/>
    </row>
  </sheetData>
  <sheetProtection algorithmName="SHA-512" hashValue="5D8DvdOEND/tuTNk8gHR4e7ilLyjK8RyIwknZF1heMzKpQv9zz7/FIgUvMN2pr/babJwg5TfqIiqD9/ycUO6+w==" saltValue="calM826WSlZTkyJnrcVnNg==" spinCount="100000" sheet="1" selectLockedCells="1" autoFilter="0"/>
  <autoFilter ref="B7:BA84">
    <filterColumn colId="4">
      <customFilters>
        <customFilter operator="notEqual" val=" "/>
      </customFilters>
    </filterColumn>
  </autoFilter>
  <mergeCells count="46">
    <mergeCell ref="AU84:AW84"/>
    <mergeCell ref="AX84:AZ84"/>
    <mergeCell ref="BA84:BA85"/>
    <mergeCell ref="AF85:AZ85"/>
    <mergeCell ref="AA84:AE84"/>
    <mergeCell ref="AF84:AH84"/>
    <mergeCell ref="AI84:AK84"/>
    <mergeCell ref="AL84:AN84"/>
    <mergeCell ref="AO84:AQ84"/>
    <mergeCell ref="AR84:AT84"/>
    <mergeCell ref="BA4:BA5"/>
    <mergeCell ref="X5:AE5"/>
    <mergeCell ref="AT4:AT5"/>
    <mergeCell ref="AU4:AU5"/>
    <mergeCell ref="AV4:AV5"/>
    <mergeCell ref="AW4:AW5"/>
    <mergeCell ref="Z6:AA6"/>
    <mergeCell ref="AB6:AC6"/>
    <mergeCell ref="AD6:AE6"/>
    <mergeCell ref="AR4:AR5"/>
    <mergeCell ref="AS4:AS5"/>
    <mergeCell ref="AL4:AL5"/>
    <mergeCell ref="AM4:AM5"/>
    <mergeCell ref="AN4:AN5"/>
    <mergeCell ref="AO4:AO5"/>
    <mergeCell ref="AP4:AP5"/>
    <mergeCell ref="AQ4:AQ5"/>
    <mergeCell ref="AO3:AQ3"/>
    <mergeCell ref="AR3:AT3"/>
    <mergeCell ref="AU3:AW3"/>
    <mergeCell ref="AX3:AZ3"/>
    <mergeCell ref="AF4:AF5"/>
    <mergeCell ref="AG4:AG5"/>
    <mergeCell ref="AH4:AH5"/>
    <mergeCell ref="AI4:AI5"/>
    <mergeCell ref="AJ4:AJ5"/>
    <mergeCell ref="AK4:AK5"/>
    <mergeCell ref="AL3:AN3"/>
    <mergeCell ref="AX4:AX5"/>
    <mergeCell ref="AY4:AY5"/>
    <mergeCell ref="AZ4:AZ5"/>
    <mergeCell ref="B1:C1"/>
    <mergeCell ref="P1:AA1"/>
    <mergeCell ref="B3:D3"/>
    <mergeCell ref="AF3:AH3"/>
    <mergeCell ref="AI3:AK3"/>
  </mergeCells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H8:H82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 filterMode="1">
    <pageSetUpPr fitToPage="1"/>
  </sheetPr>
  <dimension ref="A1:BA87"/>
  <sheetViews>
    <sheetView workbookViewId="0">
      <pane xSplit="6" ySplit="7" topLeftCell="AJ8" activePane="bottomRight" state="frozen"/>
      <selection activeCell="B2" sqref="B2:C2"/>
      <selection pane="topRight" activeCell="B2" sqref="B2:C2"/>
      <selection pane="bottomLeft" activeCell="B2" sqref="B2:C2"/>
      <selection pane="bottomRight" activeCell="BA8" sqref="BA8"/>
    </sheetView>
  </sheetViews>
  <sheetFormatPr defaultColWidth="11.42578125" defaultRowHeight="15"/>
  <cols>
    <col min="1" max="1" width="2.85546875" style="2" customWidth="1"/>
    <col min="2" max="2" width="15.85546875" style="2" customWidth="1"/>
    <col min="3" max="3" width="14.42578125" style="2" bestFit="1" customWidth="1"/>
    <col min="4" max="4" width="19.5703125" style="2" customWidth="1"/>
    <col min="5" max="5" width="12.28515625" style="2" bestFit="1" customWidth="1"/>
    <col min="6" max="6" width="11.85546875" style="2" bestFit="1" customWidth="1"/>
    <col min="7" max="7" width="11.5703125" style="2" customWidth="1"/>
    <col min="8" max="8" width="15.140625" style="2" customWidth="1"/>
    <col min="9" max="9" width="3" style="2" hidden="1" customWidth="1"/>
    <col min="10" max="10" width="3.5703125" style="2" hidden="1" customWidth="1"/>
    <col min="11" max="11" width="6.5703125" style="2" bestFit="1" customWidth="1"/>
    <col min="12" max="12" width="9.5703125" style="2" bestFit="1" customWidth="1"/>
    <col min="13" max="16" width="8.42578125" style="2" customWidth="1"/>
    <col min="17" max="17" width="4.85546875" style="2" bestFit="1" customWidth="1"/>
    <col min="18" max="18" width="8.42578125" style="2" customWidth="1"/>
    <col min="19" max="19" width="4.85546875" style="2" bestFit="1" customWidth="1"/>
    <col min="20" max="20" width="8.42578125" style="2" customWidth="1"/>
    <col min="21" max="21" width="15.5703125" style="2" customWidth="1"/>
    <col min="22" max="22" width="8.42578125" style="2" bestFit="1" customWidth="1"/>
    <col min="23" max="23" width="9.28515625" style="2" bestFit="1" customWidth="1"/>
    <col min="24" max="24" width="4" style="2" bestFit="1" customWidth="1"/>
    <col min="25" max="25" width="4.140625" style="2" bestFit="1" customWidth="1"/>
    <col min="26" max="26" width="5" style="2" bestFit="1" customWidth="1"/>
    <col min="27" max="27" width="7.85546875" style="2" bestFit="1" customWidth="1"/>
    <col min="28" max="28" width="7.140625" style="2" customWidth="1"/>
    <col min="29" max="29" width="7.28515625" style="2" bestFit="1" customWidth="1"/>
    <col min="30" max="30" width="7.28515625" style="2" customWidth="1"/>
    <col min="31" max="31" width="5.7109375" style="2" bestFit="1" customWidth="1"/>
    <col min="32" max="32" width="7" style="2" bestFit="1" customWidth="1"/>
    <col min="33" max="33" width="6" style="2" bestFit="1" customWidth="1"/>
    <col min="34" max="34" width="10.28515625" style="2" bestFit="1" customWidth="1"/>
    <col min="35" max="35" width="7" style="2" bestFit="1" customWidth="1"/>
    <col min="36" max="36" width="6.140625" style="2" bestFit="1" customWidth="1"/>
    <col min="37" max="37" width="10.28515625" style="2" bestFit="1" customWidth="1"/>
    <col min="38" max="38" width="9.140625" style="2" bestFit="1" customWidth="1"/>
    <col min="39" max="39" width="7" style="2" bestFit="1" customWidth="1"/>
    <col min="40" max="40" width="9.5703125" style="2" bestFit="1" customWidth="1"/>
    <col min="41" max="41" width="6.85546875" style="2" customWidth="1"/>
    <col min="42" max="42" width="5.28515625" style="2" customWidth="1"/>
    <col min="43" max="43" width="9.5703125" style="2" customWidth="1"/>
    <col min="44" max="44" width="7" style="2" hidden="1" customWidth="1"/>
    <col min="45" max="45" width="5.28515625" style="2" hidden="1" customWidth="1"/>
    <col min="46" max="46" width="9.5703125" style="2" hidden="1" customWidth="1"/>
    <col min="47" max="47" width="9.140625" style="2" bestFit="1" customWidth="1"/>
    <col min="48" max="48" width="7" style="2" bestFit="1" customWidth="1"/>
    <col min="49" max="49" width="11.5703125" style="2" bestFit="1" customWidth="1"/>
    <col min="50" max="51" width="7" style="2" customWidth="1"/>
    <col min="52" max="52" width="9.5703125" style="2" customWidth="1"/>
    <col min="53" max="53" width="13.7109375" style="2" bestFit="1" customWidth="1"/>
    <col min="54" max="16384" width="11.42578125" style="2"/>
  </cols>
  <sheetData>
    <row r="1" spans="1:53" ht="34.5" thickBot="1">
      <c r="A1" s="7"/>
      <c r="B1" s="274" t="s">
        <v>21</v>
      </c>
      <c r="C1" s="274"/>
      <c r="E1" s="8" t="str">
        <f>+'1'!E1</f>
        <v>Ajuntament de Matadepera</v>
      </c>
      <c r="F1" s="9"/>
      <c r="G1" s="9"/>
      <c r="H1" s="9"/>
      <c r="I1" s="9"/>
      <c r="J1" s="9"/>
      <c r="K1" s="9"/>
      <c r="L1" s="9"/>
      <c r="M1" s="10"/>
      <c r="N1" s="9"/>
      <c r="O1" s="9"/>
      <c r="P1" s="288">
        <f>+'Resumen Estudio'!D31</f>
        <v>0</v>
      </c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11"/>
      <c r="AC1" s="11"/>
      <c r="AD1" s="11"/>
      <c r="AE1" s="11"/>
      <c r="AF1" s="57"/>
      <c r="AG1" s="57"/>
      <c r="AH1" s="58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53" ht="15.75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3"/>
      <c r="X2" s="13"/>
      <c r="Y2" s="13"/>
      <c r="Z2" s="13"/>
      <c r="AA2" s="13"/>
      <c r="AB2" s="13"/>
      <c r="AC2" s="13"/>
      <c r="AD2" s="13"/>
      <c r="AE2" s="13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</row>
    <row r="3" spans="1:53" ht="30.75" customHeight="1" thickBot="1">
      <c r="A3" s="7"/>
      <c r="B3" s="309" t="str">
        <f>+'1'!B3:D3</f>
        <v>Annex 4</v>
      </c>
      <c r="C3" s="309"/>
      <c r="D3" s="309"/>
      <c r="E3" s="15"/>
      <c r="F3" s="16"/>
      <c r="G3" s="16"/>
      <c r="H3" s="16"/>
      <c r="I3" s="16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59" t="s">
        <v>12</v>
      </c>
      <c r="X3" s="13"/>
      <c r="Y3" s="13"/>
      <c r="Z3" s="13"/>
      <c r="AA3" s="13"/>
      <c r="AB3" s="13"/>
      <c r="AC3" s="13"/>
      <c r="AD3" s="13"/>
      <c r="AE3" s="13"/>
      <c r="AF3" s="293" t="str">
        <f>+'1'!AG3</f>
        <v>Vidres interiors</v>
      </c>
      <c r="AG3" s="293"/>
      <c r="AH3" s="293"/>
      <c r="AI3" s="293" t="str">
        <f>+'1'!AK3</f>
        <v>Vidres perimetre</v>
      </c>
      <c r="AJ3" s="293"/>
      <c r="AK3" s="293"/>
      <c r="AL3" s="293" t="str">
        <f>+'1'!AO3</f>
        <v>Punts de llum i difusors d'aire</v>
      </c>
      <c r="AM3" s="293"/>
      <c r="AN3" s="293"/>
      <c r="AO3" s="293" t="str">
        <f>+'1'!AR3</f>
        <v>Neteja de cadires i moquetes</v>
      </c>
      <c r="AP3" s="293"/>
      <c r="AQ3" s="293"/>
      <c r="AR3" s="293" t="str">
        <f>+'1'!AU3</f>
        <v>Neteja de Sostres</v>
      </c>
      <c r="AS3" s="293"/>
      <c r="AT3" s="293"/>
      <c r="AU3" s="293" t="str">
        <f>+'1'!AX3</f>
        <v>Tractament de Terres</v>
      </c>
      <c r="AV3" s="293"/>
      <c r="AW3" s="293"/>
      <c r="AX3" s="293" t="str">
        <f>+'1'!BA3</f>
        <v>Neteja de Persianes</v>
      </c>
      <c r="AY3" s="293"/>
      <c r="AZ3" s="293"/>
      <c r="BA3" s="19" t="s">
        <v>4</v>
      </c>
    </row>
    <row r="4" spans="1:53" ht="15.75" customHeight="1" thickBot="1">
      <c r="A4" s="7"/>
      <c r="B4" s="12"/>
      <c r="C4" s="13"/>
      <c r="D4" s="13"/>
      <c r="E4" s="13"/>
      <c r="F4" s="13"/>
      <c r="G4" s="13"/>
      <c r="H4" s="13"/>
      <c r="I4" s="13"/>
      <c r="J4" s="17"/>
      <c r="K4" s="20" t="s">
        <v>1</v>
      </c>
      <c r="L4" s="21">
        <f t="shared" ref="L4:V4" si="0">+L83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132"/>
      <c r="R4" s="21">
        <f t="shared" si="0"/>
        <v>0</v>
      </c>
      <c r="S4" s="132"/>
      <c r="T4" s="21">
        <f t="shared" si="0"/>
        <v>0</v>
      </c>
      <c r="U4" s="21">
        <f t="shared" si="0"/>
        <v>0</v>
      </c>
      <c r="V4" s="21">
        <f t="shared" si="0"/>
        <v>0</v>
      </c>
      <c r="W4" s="22">
        <f>+'Resumen Estudio'!H31</f>
        <v>0</v>
      </c>
      <c r="X4" s="23"/>
      <c r="Y4" s="23"/>
      <c r="Z4" s="23"/>
      <c r="AA4" s="23"/>
      <c r="AB4" s="23"/>
      <c r="AC4" s="23"/>
      <c r="AD4" s="23"/>
      <c r="AE4" s="23"/>
      <c r="AF4" s="304" t="s">
        <v>6</v>
      </c>
      <c r="AG4" s="302">
        <f>+'1'!AI4:AI5</f>
        <v>3</v>
      </c>
      <c r="AH4" s="303">
        <f>+'1'!AJ4:AJ5</f>
        <v>0</v>
      </c>
      <c r="AI4" s="304" t="s">
        <v>6</v>
      </c>
      <c r="AJ4" s="302">
        <f>+'1'!AM4:AM5</f>
        <v>3</v>
      </c>
      <c r="AK4" s="303">
        <f>+'1'!AN4:AN5</f>
        <v>0</v>
      </c>
      <c r="AL4" s="304" t="s">
        <v>6</v>
      </c>
      <c r="AM4" s="302">
        <f>+'1'!AP4:AP5</f>
        <v>1</v>
      </c>
      <c r="AN4" s="303">
        <f>+'1'!AQ4:AQ5</f>
        <v>0</v>
      </c>
      <c r="AO4" s="304" t="s">
        <v>6</v>
      </c>
      <c r="AP4" s="302">
        <f>+'1'!AS4:AS5</f>
        <v>1</v>
      </c>
      <c r="AQ4" s="303">
        <f>+'1'!AT4:AT5</f>
        <v>0</v>
      </c>
      <c r="AR4" s="304" t="s">
        <v>6</v>
      </c>
      <c r="AS4" s="302">
        <f>+'1'!AV4:AV5</f>
        <v>1</v>
      </c>
      <c r="AT4" s="303">
        <f>+'1'!AW4:AW5</f>
        <v>50</v>
      </c>
      <c r="AU4" s="304" t="s">
        <v>6</v>
      </c>
      <c r="AV4" s="302">
        <f>+'1'!AY4:AY5</f>
        <v>1</v>
      </c>
      <c r="AW4" s="303">
        <f>+'1'!AZ4:AZ5</f>
        <v>0</v>
      </c>
      <c r="AX4" s="304" t="s">
        <v>6</v>
      </c>
      <c r="AY4" s="302">
        <f>+'1'!BB4:BB5</f>
        <v>1</v>
      </c>
      <c r="AZ4" s="303">
        <f>+'1'!BC4:BC5</f>
        <v>0</v>
      </c>
      <c r="BA4" s="294">
        <f>BA83</f>
        <v>0</v>
      </c>
    </row>
    <row r="5" spans="1:53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296" t="s">
        <v>7</v>
      </c>
      <c r="Y5" s="297"/>
      <c r="Z5" s="298"/>
      <c r="AA5" s="298"/>
      <c r="AB5" s="297"/>
      <c r="AC5" s="297"/>
      <c r="AD5" s="297"/>
      <c r="AE5" s="299"/>
      <c r="AF5" s="304"/>
      <c r="AG5" s="302"/>
      <c r="AH5" s="303"/>
      <c r="AI5" s="304"/>
      <c r="AJ5" s="302"/>
      <c r="AK5" s="303"/>
      <c r="AL5" s="304"/>
      <c r="AM5" s="302"/>
      <c r="AN5" s="303"/>
      <c r="AO5" s="304"/>
      <c r="AP5" s="302"/>
      <c r="AQ5" s="303"/>
      <c r="AR5" s="304"/>
      <c r="AS5" s="302"/>
      <c r="AT5" s="303"/>
      <c r="AU5" s="304"/>
      <c r="AV5" s="302"/>
      <c r="AW5" s="303"/>
      <c r="AX5" s="304"/>
      <c r="AY5" s="302"/>
      <c r="AZ5" s="303"/>
      <c r="BA5" s="295"/>
    </row>
    <row r="6" spans="1:53" ht="30.75" customHeight="1" thickBot="1">
      <c r="A6" s="24"/>
      <c r="B6" s="118" t="s">
        <v>22</v>
      </c>
      <c r="C6" s="118" t="s">
        <v>8</v>
      </c>
      <c r="D6" s="118" t="s">
        <v>5</v>
      </c>
      <c r="E6" s="118" t="s">
        <v>23</v>
      </c>
      <c r="F6" s="118" t="s">
        <v>9</v>
      </c>
      <c r="G6" s="118" t="s">
        <v>24</v>
      </c>
      <c r="H6" s="118" t="s">
        <v>25</v>
      </c>
      <c r="I6" s="118"/>
      <c r="J6" s="118"/>
      <c r="K6" s="118" t="s">
        <v>26</v>
      </c>
      <c r="L6" s="118" t="s">
        <v>27</v>
      </c>
      <c r="M6" s="118" t="s">
        <v>28</v>
      </c>
      <c r="N6" s="118" t="s">
        <v>29</v>
      </c>
      <c r="O6" s="118" t="s">
        <v>30</v>
      </c>
      <c r="P6" s="118" t="s">
        <v>31</v>
      </c>
      <c r="Q6" s="118"/>
      <c r="R6" s="118" t="s">
        <v>37</v>
      </c>
      <c r="S6" s="118"/>
      <c r="T6" s="118" t="s">
        <v>38</v>
      </c>
      <c r="U6" s="118" t="s">
        <v>32</v>
      </c>
      <c r="V6" s="118" t="s">
        <v>33</v>
      </c>
      <c r="W6" s="118" t="s">
        <v>34</v>
      </c>
      <c r="X6" s="118" t="s">
        <v>10</v>
      </c>
      <c r="Y6" s="118" t="s">
        <v>35</v>
      </c>
      <c r="Z6" s="327" t="s">
        <v>36</v>
      </c>
      <c r="AA6" s="328"/>
      <c r="AB6" s="329" t="s">
        <v>39</v>
      </c>
      <c r="AC6" s="330"/>
      <c r="AD6" s="329" t="s">
        <v>40</v>
      </c>
      <c r="AE6" s="331"/>
      <c r="AF6" s="25"/>
      <c r="AG6" s="25" t="str">
        <f>+'1'!AI6</f>
        <v>H/V</v>
      </c>
      <c r="AH6" s="25" t="str">
        <f>+'1'!AJ6</f>
        <v>Hores/mes</v>
      </c>
      <c r="AI6" s="25"/>
      <c r="AJ6" s="25" t="str">
        <f>+'1'!AM6</f>
        <v>H/V</v>
      </c>
      <c r="AK6" s="25" t="str">
        <f>+'1'!AN6</f>
        <v>Hores/mes</v>
      </c>
      <c r="AL6" s="25"/>
      <c r="AM6" s="25" t="str">
        <f>+'1'!AP6</f>
        <v>H/V</v>
      </c>
      <c r="AN6" s="25" t="str">
        <f>+'1'!AQ6</f>
        <v>Hores/mes</v>
      </c>
      <c r="AO6" s="25"/>
      <c r="AP6" s="25" t="str">
        <f>+'1'!AS6</f>
        <v>H/V</v>
      </c>
      <c r="AQ6" s="25" t="str">
        <f>+'1'!AT6</f>
        <v>Hores/mes</v>
      </c>
      <c r="AR6" s="25"/>
      <c r="AS6" s="25" t="str">
        <f>+'1'!AV6</f>
        <v>H/V</v>
      </c>
      <c r="AT6" s="25" t="str">
        <f>+'1'!AW6</f>
        <v>Hores/mes</v>
      </c>
      <c r="AU6" s="25"/>
      <c r="AV6" s="25" t="str">
        <f>+'1'!AY6</f>
        <v>H/V</v>
      </c>
      <c r="AW6" s="25" t="str">
        <f>+'1'!AZ6</f>
        <v>Hores/mes</v>
      </c>
      <c r="AX6" s="80"/>
      <c r="AY6" s="26" t="s">
        <v>11</v>
      </c>
      <c r="AZ6" s="27" t="s">
        <v>20</v>
      </c>
      <c r="BA6" s="28" t="s">
        <v>4</v>
      </c>
    </row>
    <row r="7" spans="1:53" ht="15.75" customHeight="1">
      <c r="A7" s="24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29"/>
      <c r="AG7" s="30"/>
      <c r="AH7" s="31"/>
      <c r="AI7" s="29"/>
      <c r="AJ7" s="30"/>
      <c r="AK7" s="31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60"/>
    </row>
    <row r="8" spans="1:53">
      <c r="A8" s="32">
        <v>28</v>
      </c>
      <c r="B8" s="270"/>
      <c r="C8" s="33"/>
      <c r="D8" s="34"/>
      <c r="E8" s="35"/>
      <c r="F8" s="36"/>
      <c r="G8" s="73"/>
      <c r="H8" s="72"/>
      <c r="I8" s="74">
        <f>IF(H8=Tablas!$B$5,Tablas!$C$5,VLOOKUP(H8,Tablas!$B$5:$D$40,2,FALSE))</f>
        <v>1</v>
      </c>
      <c r="J8" s="71">
        <f>IF(I8=0,"",VLOOKUP(I8,Tablas!$C$5:$D$40,2,FALSE))</f>
        <v>0</v>
      </c>
      <c r="K8" s="37" t="str">
        <f t="shared" ref="K8:K82" si="1">IF(G8=0,"0",F8/G8)</f>
        <v>0</v>
      </c>
      <c r="L8" s="38">
        <f t="shared" ref="L8:L82" si="2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M8" s="38">
        <f t="shared" ref="M8:M82" si="3">IF($X8=2,$K8,0)+IF($X8=4,$K8,0)+IF($X8=5,$K8,0)+IF($X8=6,$K8,0)+IF($X8=7,$K8,0)+IF($X8=10,$K8*2,0)+IF($X8=12,$K8*2,0)+IF($X8=14,$K8*2,0)+IF($X8=15,$K8*3,0)+IF($X8=21,$K8*3,0)+IF($X8&lt;=1,$K8*$J8/21.75,0)+IF($X8=42,$K8*6,0)+IF($X8=28,$K8*4,0)</f>
        <v>0</v>
      </c>
      <c r="N8" s="38">
        <f t="shared" ref="N8:N82" si="4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O8" s="38">
        <f t="shared" ref="O8:O82" si="5">IF($X8=2,$K8,0)+IF($X8=4,$K8,0)+IF($X8=5,$K8,0)+IF($X8=6,$K8,0)+IF($X8=7,$K8,0)+IF($X8=10,$K8*2,0)+IF($X8=12,$K8*2,0)+IF($X8=14,$K8*2,0)+IF($X8=15,$K8*3,0)+IF($X8=21,$K8*3,0)+IF($X8&lt;=1,$K8*$J8/21.75,0)+IF($X8=42,$K8*6,0)+IF($X8=28,$K8*4,0)</f>
        <v>0</v>
      </c>
      <c r="P8" s="38">
        <f t="shared" ref="P8:P82" si="6">IF($X8=3,$K8,0)+IF($X8=4,$K8,0)+IF($X8=5,$K8,0)+IF($X8=6,$K8,0)+IF($X8=7,$K8,0)+IF($X8=10,$K8*2,0)+IF($X8=12,$K8*2,0)+IF($X8=14,$K8*2,0)+IF($X8=21,$K8*3,0)+IF($X8&lt;=1,$K8*$J8/21.75,0)+IF($X8=15,$K8*3,0)+IF($X8=42,$K8*6,0)+IF($X8=28,$K8*4,0)</f>
        <v>0</v>
      </c>
      <c r="Q8" s="39">
        <v>1</v>
      </c>
      <c r="R8" s="40">
        <f t="shared" ref="R8:R82" si="7">(IF($X8=6,$K8,)+IF($X8=7,$K8,)+IF($X8=12,$K8*2,)+IF($X8=18,$K8*3,)+IF($X8=28,$K8*4,0)+IF($X8=21,$K8*3,)+IF($X8=42,$K8*6,0)+IF($X8=14,$K8*2,))*Q8</f>
        <v>0</v>
      </c>
      <c r="S8" s="39">
        <v>1</v>
      </c>
      <c r="T8" s="41">
        <f t="shared" ref="T8:T82" si="8">(IF($X8=7,$K8,)+IF($X8=21,$K8*3,)+IF($X8=42,$K8*6,0)+IF($X8=28,$K8*4,0)+IF($X8=14,$K8*2,))*S8</f>
        <v>0</v>
      </c>
      <c r="U8" s="42">
        <f t="shared" ref="U8:U82" si="9">SUM(+L8+M8+N8+O8+P8+R8+T8)</f>
        <v>0</v>
      </c>
      <c r="V8" s="43">
        <f t="shared" ref="V8:V82" si="10">+U8*4.345</f>
        <v>0</v>
      </c>
      <c r="W8" s="44">
        <f t="shared" ref="W8:W82" si="11">IF(V8="","",$W$4*V8)</f>
        <v>0</v>
      </c>
      <c r="X8" s="45">
        <f t="shared" ref="X8:X82" si="12">ROUND(J8/4.3452380952381,1)</f>
        <v>0</v>
      </c>
      <c r="Y8" s="46" t="s">
        <v>0</v>
      </c>
      <c r="Z8" s="39">
        <v>1</v>
      </c>
      <c r="AA8" s="47">
        <f t="shared" ref="AA8:AA82" si="13">+IF($Y8="M",$U8,IF($Y8="MT",$U8/2,IF(Y8="MN",$U8/2,IF($Y8="MTN",$U8/3,0))))*Z8</f>
        <v>0</v>
      </c>
      <c r="AB8" s="39">
        <v>1</v>
      </c>
      <c r="AC8" s="47">
        <f t="shared" ref="AC8:AC82" si="14">+IF($Y8="T",$U8,IF($Y8="MT",$U8/2,IF($Y8="TN",$U8/2,IF($Y8="MTN",$U8/3,0))))*AB8</f>
        <v>0</v>
      </c>
      <c r="AD8" s="39">
        <v>1</v>
      </c>
      <c r="AE8" s="47">
        <f t="shared" ref="AE8:AE82" si="15">+IF($Y8="N",$U8,IF($Y8="MN",$U8/2,IF($Y8="TN",$U8/2,IF($Y8="MTN",$U8/3,0))))*AD8</f>
        <v>0</v>
      </c>
      <c r="AF8" s="62"/>
      <c r="AG8" s="49">
        <f t="shared" ref="AG8:AG71" si="16">IF(AH$4=0,0,(AF8/AH$4))</f>
        <v>0</v>
      </c>
      <c r="AH8" s="50">
        <f t="shared" ref="AH8:AH71" si="17">IF(AH$4=0,0,(AG8*AG$4/12))</f>
        <v>0</v>
      </c>
      <c r="AI8" s="62"/>
      <c r="AJ8" s="49">
        <f t="shared" ref="AJ8:AJ82" si="18">IF(AK$4=0,0,(AI8/AK$4))</f>
        <v>0</v>
      </c>
      <c r="AK8" s="50">
        <f t="shared" ref="AK8:AK82" si="19">IF(AK$4=0,0,(AJ8*AJ$4/12))</f>
        <v>0</v>
      </c>
      <c r="AL8" s="62"/>
      <c r="AM8" s="49">
        <f t="shared" ref="AM8:AM82" si="20">IF(AN$4=0,0,(AL8/AN$4))</f>
        <v>0</v>
      </c>
      <c r="AN8" s="50">
        <f t="shared" ref="AN8:AN82" si="21">IF(AN$4=0,0,(AM8*AM$4/12))</f>
        <v>0</v>
      </c>
      <c r="AO8" s="62"/>
      <c r="AP8" s="49">
        <f t="shared" ref="AP8:AP82" si="22">IF(AQ$4=0,0,(AO8/AQ$4))</f>
        <v>0</v>
      </c>
      <c r="AQ8" s="50">
        <f t="shared" ref="AQ8:AQ82" si="23">IF(AQ$4=0,0,(AP8*AP$4/12))</f>
        <v>0</v>
      </c>
      <c r="AR8" s="62"/>
      <c r="AS8" s="49">
        <f t="shared" ref="AS8:AS82" si="24">IF(AT$4=0,0,(AR8/AT$4))</f>
        <v>0</v>
      </c>
      <c r="AT8" s="50">
        <f t="shared" ref="AT8:AT82" si="25">IF(AT$4=0,0,(AS8*AS$4/12))</f>
        <v>0</v>
      </c>
      <c r="AU8" s="62"/>
      <c r="AV8" s="49">
        <f t="shared" ref="AV8:AV82" si="26">IF(AW$4=0,0,(AU8/AW$4))</f>
        <v>0</v>
      </c>
      <c r="AW8" s="50">
        <f t="shared" ref="AW8:AW82" si="27">IF(AW$4=0,0,(AV8*AV$4/12))</f>
        <v>0</v>
      </c>
      <c r="AX8" s="62"/>
      <c r="AY8" s="49">
        <f t="shared" ref="AY8:AY82" si="28">IF(AZ$4=0,0,(AX8/AZ$4))</f>
        <v>0</v>
      </c>
      <c r="AZ8" s="50">
        <f t="shared" ref="AZ8:AZ82" si="29">IF(AZ$4=0,0,(AY8*AY$4/12))</f>
        <v>0</v>
      </c>
      <c r="BA8" s="51">
        <f t="shared" ref="BA8:BA82" si="30">+AH8+AK8+AN8+AQ8+AT8+AW8+AZ8</f>
        <v>0</v>
      </c>
    </row>
    <row r="9" spans="1:53">
      <c r="A9" s="32">
        <v>28</v>
      </c>
      <c r="B9" s="270"/>
      <c r="C9" s="33"/>
      <c r="D9" s="34"/>
      <c r="E9" s="35"/>
      <c r="F9" s="36"/>
      <c r="G9" s="73"/>
      <c r="H9" s="72"/>
      <c r="I9" s="74">
        <f>IF(H9=Tablas!$B$5,Tablas!$C$5,VLOOKUP(H9,Tablas!$B$5:$D$40,2,FALSE))</f>
        <v>1</v>
      </c>
      <c r="J9" s="71">
        <f>IF(I9=0,"",VLOOKUP(I9,Tablas!$C$5:$D$40,2,FALSE))</f>
        <v>0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44">
        <f t="shared" si="11"/>
        <v>0</v>
      </c>
      <c r="X9" s="45">
        <f t="shared" si="12"/>
        <v>0</v>
      </c>
      <c r="Y9" s="46" t="s">
        <v>0</v>
      </c>
      <c r="Z9" s="39">
        <v>1</v>
      </c>
      <c r="AA9" s="47">
        <f t="shared" si="13"/>
        <v>0</v>
      </c>
      <c r="AB9" s="39">
        <v>1</v>
      </c>
      <c r="AC9" s="47">
        <f t="shared" si="14"/>
        <v>0</v>
      </c>
      <c r="AD9" s="39">
        <v>1</v>
      </c>
      <c r="AE9" s="47">
        <f t="shared" si="15"/>
        <v>0</v>
      </c>
      <c r="AF9" s="62"/>
      <c r="AG9" s="49">
        <f t="shared" si="16"/>
        <v>0</v>
      </c>
      <c r="AH9" s="50">
        <f t="shared" si="17"/>
        <v>0</v>
      </c>
      <c r="AI9" s="62"/>
      <c r="AJ9" s="49">
        <f t="shared" si="18"/>
        <v>0</v>
      </c>
      <c r="AK9" s="50">
        <f t="shared" si="19"/>
        <v>0</v>
      </c>
      <c r="AL9" s="62"/>
      <c r="AM9" s="49">
        <f t="shared" si="20"/>
        <v>0</v>
      </c>
      <c r="AN9" s="50">
        <f t="shared" si="21"/>
        <v>0</v>
      </c>
      <c r="AO9" s="62"/>
      <c r="AP9" s="49">
        <f t="shared" si="22"/>
        <v>0</v>
      </c>
      <c r="AQ9" s="50">
        <f t="shared" si="23"/>
        <v>0</v>
      </c>
      <c r="AR9" s="62"/>
      <c r="AS9" s="49">
        <f t="shared" si="24"/>
        <v>0</v>
      </c>
      <c r="AT9" s="50">
        <f t="shared" si="25"/>
        <v>0</v>
      </c>
      <c r="AU9" s="62"/>
      <c r="AV9" s="49">
        <f t="shared" si="26"/>
        <v>0</v>
      </c>
      <c r="AW9" s="50">
        <f t="shared" si="27"/>
        <v>0</v>
      </c>
      <c r="AX9" s="62"/>
      <c r="AY9" s="49">
        <f t="shared" si="28"/>
        <v>0</v>
      </c>
      <c r="AZ9" s="50">
        <f t="shared" si="29"/>
        <v>0</v>
      </c>
      <c r="BA9" s="51">
        <f t="shared" si="30"/>
        <v>0</v>
      </c>
    </row>
    <row r="10" spans="1:53">
      <c r="A10" s="32">
        <v>28</v>
      </c>
      <c r="B10" s="270"/>
      <c r="C10" s="33"/>
      <c r="D10" s="34"/>
      <c r="E10" s="35"/>
      <c r="F10" s="36"/>
      <c r="G10" s="73"/>
      <c r="H10" s="72"/>
      <c r="I10" s="74">
        <f>IF(H10=Tablas!$B$5,Tablas!$C$5,VLOOKUP(H10,Tablas!$B$5:$D$40,2,FALSE))</f>
        <v>1</v>
      </c>
      <c r="J10" s="71">
        <f>IF(I10=0,"",VLOOKUP(I10,Tablas!$C$5:$D$40,2,FALSE))</f>
        <v>0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ref="U10:U58" si="31">SUM(+L10+M10+N10+O10+P10+R10+T10)</f>
        <v>0</v>
      </c>
      <c r="V10" s="43">
        <f t="shared" si="10"/>
        <v>0</v>
      </c>
      <c r="W10" s="44">
        <f t="shared" si="11"/>
        <v>0</v>
      </c>
      <c r="X10" s="45">
        <f t="shared" si="12"/>
        <v>0</v>
      </c>
      <c r="Y10" s="46" t="s">
        <v>0</v>
      </c>
      <c r="Z10" s="39">
        <v>1</v>
      </c>
      <c r="AA10" s="47">
        <f t="shared" si="13"/>
        <v>0</v>
      </c>
      <c r="AB10" s="39">
        <v>1</v>
      </c>
      <c r="AC10" s="47">
        <f t="shared" si="14"/>
        <v>0</v>
      </c>
      <c r="AD10" s="39">
        <v>1</v>
      </c>
      <c r="AE10" s="47">
        <f t="shared" si="15"/>
        <v>0</v>
      </c>
      <c r="AF10" s="62"/>
      <c r="AG10" s="49">
        <f t="shared" si="16"/>
        <v>0</v>
      </c>
      <c r="AH10" s="50">
        <f t="shared" si="17"/>
        <v>0</v>
      </c>
      <c r="AI10" s="62"/>
      <c r="AJ10" s="49">
        <f t="shared" si="18"/>
        <v>0</v>
      </c>
      <c r="AK10" s="50">
        <f t="shared" si="19"/>
        <v>0</v>
      </c>
      <c r="AL10" s="62"/>
      <c r="AM10" s="49">
        <f t="shared" si="20"/>
        <v>0</v>
      </c>
      <c r="AN10" s="50">
        <f t="shared" si="21"/>
        <v>0</v>
      </c>
      <c r="AO10" s="62"/>
      <c r="AP10" s="49">
        <f t="shared" si="22"/>
        <v>0</v>
      </c>
      <c r="AQ10" s="50">
        <f t="shared" si="23"/>
        <v>0</v>
      </c>
      <c r="AR10" s="62"/>
      <c r="AS10" s="49">
        <f t="shared" si="24"/>
        <v>0</v>
      </c>
      <c r="AT10" s="50">
        <f t="shared" si="25"/>
        <v>0</v>
      </c>
      <c r="AU10" s="62"/>
      <c r="AV10" s="49">
        <f t="shared" si="26"/>
        <v>0</v>
      </c>
      <c r="AW10" s="50">
        <f t="shared" si="27"/>
        <v>0</v>
      </c>
      <c r="AX10" s="62"/>
      <c r="AY10" s="49">
        <f t="shared" si="28"/>
        <v>0</v>
      </c>
      <c r="AZ10" s="50">
        <f t="shared" si="29"/>
        <v>0</v>
      </c>
      <c r="BA10" s="51">
        <f t="shared" si="30"/>
        <v>0</v>
      </c>
    </row>
    <row r="11" spans="1:53">
      <c r="A11" s="32">
        <v>28</v>
      </c>
      <c r="B11" s="270"/>
      <c r="C11" s="33"/>
      <c r="D11" s="34"/>
      <c r="E11" s="35"/>
      <c r="F11" s="36"/>
      <c r="G11" s="73"/>
      <c r="H11" s="72"/>
      <c r="I11" s="74">
        <f>IF(H11=Tablas!$B$5,Tablas!$C$5,VLOOKUP(H11,Tablas!$B$5:$D$40,2,FALSE))</f>
        <v>1</v>
      </c>
      <c r="J11" s="71">
        <f>IF(I11=0,"",VLOOKUP(I11,Tablas!$C$5:$D$40,2,FALSE))</f>
        <v>0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31"/>
        <v>0</v>
      </c>
      <c r="V11" s="43">
        <f t="shared" si="10"/>
        <v>0</v>
      </c>
      <c r="W11" s="44">
        <f t="shared" si="11"/>
        <v>0</v>
      </c>
      <c r="X11" s="45">
        <f t="shared" si="12"/>
        <v>0</v>
      </c>
      <c r="Y11" s="46" t="s">
        <v>0</v>
      </c>
      <c r="Z11" s="39">
        <v>1</v>
      </c>
      <c r="AA11" s="47">
        <f t="shared" si="13"/>
        <v>0</v>
      </c>
      <c r="AB11" s="39">
        <v>1</v>
      </c>
      <c r="AC11" s="47">
        <f t="shared" si="14"/>
        <v>0</v>
      </c>
      <c r="AD11" s="39">
        <v>1</v>
      </c>
      <c r="AE11" s="47">
        <f t="shared" si="15"/>
        <v>0</v>
      </c>
      <c r="AF11" s="62"/>
      <c r="AG11" s="49">
        <f t="shared" si="16"/>
        <v>0</v>
      </c>
      <c r="AH11" s="50">
        <f t="shared" si="17"/>
        <v>0</v>
      </c>
      <c r="AI11" s="62"/>
      <c r="AJ11" s="49">
        <f t="shared" si="18"/>
        <v>0</v>
      </c>
      <c r="AK11" s="50">
        <f t="shared" si="19"/>
        <v>0</v>
      </c>
      <c r="AL11" s="62"/>
      <c r="AM11" s="49">
        <f t="shared" si="20"/>
        <v>0</v>
      </c>
      <c r="AN11" s="50">
        <f t="shared" si="21"/>
        <v>0</v>
      </c>
      <c r="AO11" s="62"/>
      <c r="AP11" s="49">
        <f t="shared" si="22"/>
        <v>0</v>
      </c>
      <c r="AQ11" s="50">
        <f t="shared" si="23"/>
        <v>0</v>
      </c>
      <c r="AR11" s="62"/>
      <c r="AS11" s="49">
        <f t="shared" si="24"/>
        <v>0</v>
      </c>
      <c r="AT11" s="50">
        <f t="shared" si="25"/>
        <v>0</v>
      </c>
      <c r="AU11" s="62"/>
      <c r="AV11" s="49">
        <f t="shared" si="26"/>
        <v>0</v>
      </c>
      <c r="AW11" s="50">
        <f t="shared" si="27"/>
        <v>0</v>
      </c>
      <c r="AX11" s="62"/>
      <c r="AY11" s="49">
        <f t="shared" si="28"/>
        <v>0</v>
      </c>
      <c r="AZ11" s="50">
        <f t="shared" si="29"/>
        <v>0</v>
      </c>
      <c r="BA11" s="51">
        <f t="shared" si="30"/>
        <v>0</v>
      </c>
    </row>
    <row r="12" spans="1:53">
      <c r="A12" s="32">
        <v>28</v>
      </c>
      <c r="B12" s="270"/>
      <c r="C12" s="33"/>
      <c r="D12" s="34"/>
      <c r="E12" s="35"/>
      <c r="F12" s="36"/>
      <c r="G12" s="73"/>
      <c r="H12" s="72"/>
      <c r="I12" s="74">
        <f>IF(H12=Tablas!$B$5,Tablas!$C$5,VLOOKUP(H12,Tablas!$B$5:$D$40,2,FALSE))</f>
        <v>1</v>
      </c>
      <c r="J12" s="71">
        <f>IF(I12=0,"",VLOOKUP(I12,Tablas!$C$5:$D$40,2,FALSE))</f>
        <v>0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31"/>
        <v>0</v>
      </c>
      <c r="V12" s="43">
        <f t="shared" si="10"/>
        <v>0</v>
      </c>
      <c r="W12" s="44">
        <f t="shared" si="11"/>
        <v>0</v>
      </c>
      <c r="X12" s="45">
        <f t="shared" si="12"/>
        <v>0</v>
      </c>
      <c r="Y12" s="46" t="s">
        <v>0</v>
      </c>
      <c r="Z12" s="39">
        <v>1</v>
      </c>
      <c r="AA12" s="47">
        <f t="shared" si="13"/>
        <v>0</v>
      </c>
      <c r="AB12" s="39">
        <v>1</v>
      </c>
      <c r="AC12" s="47">
        <f t="shared" si="14"/>
        <v>0</v>
      </c>
      <c r="AD12" s="39">
        <v>1</v>
      </c>
      <c r="AE12" s="47">
        <f t="shared" si="15"/>
        <v>0</v>
      </c>
      <c r="AF12" s="62"/>
      <c r="AG12" s="49">
        <f t="shared" si="16"/>
        <v>0</v>
      </c>
      <c r="AH12" s="50">
        <f t="shared" si="17"/>
        <v>0</v>
      </c>
      <c r="AI12" s="62"/>
      <c r="AJ12" s="49">
        <f t="shared" si="18"/>
        <v>0</v>
      </c>
      <c r="AK12" s="50">
        <f t="shared" si="19"/>
        <v>0</v>
      </c>
      <c r="AL12" s="62"/>
      <c r="AM12" s="49">
        <f t="shared" si="20"/>
        <v>0</v>
      </c>
      <c r="AN12" s="50">
        <f t="shared" si="21"/>
        <v>0</v>
      </c>
      <c r="AO12" s="62"/>
      <c r="AP12" s="49">
        <f t="shared" si="22"/>
        <v>0</v>
      </c>
      <c r="AQ12" s="50">
        <f t="shared" si="23"/>
        <v>0</v>
      </c>
      <c r="AR12" s="62"/>
      <c r="AS12" s="49">
        <f t="shared" si="24"/>
        <v>0</v>
      </c>
      <c r="AT12" s="50">
        <f t="shared" si="25"/>
        <v>0</v>
      </c>
      <c r="AU12" s="62"/>
      <c r="AV12" s="49">
        <f t="shared" si="26"/>
        <v>0</v>
      </c>
      <c r="AW12" s="50">
        <f t="shared" si="27"/>
        <v>0</v>
      </c>
      <c r="AX12" s="62"/>
      <c r="AY12" s="49">
        <f t="shared" si="28"/>
        <v>0</v>
      </c>
      <c r="AZ12" s="50">
        <f t="shared" si="29"/>
        <v>0</v>
      </c>
      <c r="BA12" s="51">
        <f t="shared" si="30"/>
        <v>0</v>
      </c>
    </row>
    <row r="13" spans="1:53">
      <c r="A13" s="32">
        <v>28</v>
      </c>
      <c r="B13" s="270"/>
      <c r="C13" s="33"/>
      <c r="D13" s="34"/>
      <c r="E13" s="35"/>
      <c r="F13" s="36"/>
      <c r="G13" s="128"/>
      <c r="H13" s="72"/>
      <c r="I13" s="74">
        <f>IF(H13=Tablas!$B$5,Tablas!$C$5,VLOOKUP(H13,Tablas!$B$5:$D$40,2,FALSE))</f>
        <v>1</v>
      </c>
      <c r="J13" s="71">
        <f>IF(I13=0,"",VLOOKUP(I13,Tablas!$C$5:$D$40,2,FALSE))</f>
        <v>0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31"/>
        <v>0</v>
      </c>
      <c r="V13" s="43">
        <f t="shared" si="10"/>
        <v>0</v>
      </c>
      <c r="W13" s="44">
        <f t="shared" si="11"/>
        <v>0</v>
      </c>
      <c r="X13" s="45">
        <f t="shared" si="12"/>
        <v>0</v>
      </c>
      <c r="Y13" s="46" t="s">
        <v>0</v>
      </c>
      <c r="Z13" s="39">
        <v>1</v>
      </c>
      <c r="AA13" s="47">
        <f t="shared" si="13"/>
        <v>0</v>
      </c>
      <c r="AB13" s="39">
        <v>1</v>
      </c>
      <c r="AC13" s="47">
        <f t="shared" si="14"/>
        <v>0</v>
      </c>
      <c r="AD13" s="39">
        <v>1</v>
      </c>
      <c r="AE13" s="47">
        <f t="shared" si="15"/>
        <v>0</v>
      </c>
      <c r="AF13" s="62"/>
      <c r="AG13" s="49">
        <f t="shared" si="16"/>
        <v>0</v>
      </c>
      <c r="AH13" s="50">
        <f t="shared" si="17"/>
        <v>0</v>
      </c>
      <c r="AI13" s="62"/>
      <c r="AJ13" s="49">
        <f t="shared" si="18"/>
        <v>0</v>
      </c>
      <c r="AK13" s="50">
        <f t="shared" si="19"/>
        <v>0</v>
      </c>
      <c r="AL13" s="62"/>
      <c r="AM13" s="49">
        <f t="shared" si="20"/>
        <v>0</v>
      </c>
      <c r="AN13" s="50">
        <f t="shared" si="21"/>
        <v>0</v>
      </c>
      <c r="AO13" s="62"/>
      <c r="AP13" s="49">
        <f t="shared" si="22"/>
        <v>0</v>
      </c>
      <c r="AQ13" s="50">
        <f t="shared" si="23"/>
        <v>0</v>
      </c>
      <c r="AR13" s="62"/>
      <c r="AS13" s="49">
        <f t="shared" si="24"/>
        <v>0</v>
      </c>
      <c r="AT13" s="50">
        <f t="shared" si="25"/>
        <v>0</v>
      </c>
      <c r="AU13" s="62"/>
      <c r="AV13" s="49">
        <f t="shared" si="26"/>
        <v>0</v>
      </c>
      <c r="AW13" s="50">
        <f t="shared" si="27"/>
        <v>0</v>
      </c>
      <c r="AX13" s="62"/>
      <c r="AY13" s="49">
        <f t="shared" si="28"/>
        <v>0</v>
      </c>
      <c r="AZ13" s="50">
        <f t="shared" si="29"/>
        <v>0</v>
      </c>
      <c r="BA13" s="51">
        <f t="shared" si="30"/>
        <v>0</v>
      </c>
    </row>
    <row r="14" spans="1:53">
      <c r="A14" s="32">
        <v>28</v>
      </c>
      <c r="B14" s="270"/>
      <c r="C14" s="33"/>
      <c r="D14" s="34"/>
      <c r="E14" s="35"/>
      <c r="F14" s="36"/>
      <c r="G14" s="128"/>
      <c r="H14" s="72"/>
      <c r="I14" s="74">
        <f>IF(H14=Tablas!$B$5,Tablas!$C$5,VLOOKUP(H14,Tablas!$B$5:$D$40,2,FALSE))</f>
        <v>1</v>
      </c>
      <c r="J14" s="71">
        <f>IF(I14=0,"",VLOOKUP(I14,Tablas!$C$5:$D$40,2,FALSE))</f>
        <v>0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31"/>
        <v>0</v>
      </c>
      <c r="V14" s="43">
        <f t="shared" si="10"/>
        <v>0</v>
      </c>
      <c r="W14" s="44">
        <f t="shared" si="11"/>
        <v>0</v>
      </c>
      <c r="X14" s="45">
        <f t="shared" si="12"/>
        <v>0</v>
      </c>
      <c r="Y14" s="46" t="s">
        <v>0</v>
      </c>
      <c r="Z14" s="39">
        <v>1</v>
      </c>
      <c r="AA14" s="47">
        <f t="shared" si="13"/>
        <v>0</v>
      </c>
      <c r="AB14" s="39">
        <v>1</v>
      </c>
      <c r="AC14" s="47">
        <f t="shared" si="14"/>
        <v>0</v>
      </c>
      <c r="AD14" s="39">
        <v>1</v>
      </c>
      <c r="AE14" s="47">
        <f t="shared" si="15"/>
        <v>0</v>
      </c>
      <c r="AF14" s="62"/>
      <c r="AG14" s="49">
        <f t="shared" si="16"/>
        <v>0</v>
      </c>
      <c r="AH14" s="50">
        <f t="shared" si="17"/>
        <v>0</v>
      </c>
      <c r="AI14" s="62"/>
      <c r="AJ14" s="49">
        <f t="shared" si="18"/>
        <v>0</v>
      </c>
      <c r="AK14" s="50">
        <f t="shared" si="19"/>
        <v>0</v>
      </c>
      <c r="AL14" s="62"/>
      <c r="AM14" s="49">
        <f t="shared" si="20"/>
        <v>0</v>
      </c>
      <c r="AN14" s="50">
        <f t="shared" si="21"/>
        <v>0</v>
      </c>
      <c r="AO14" s="62"/>
      <c r="AP14" s="49">
        <f t="shared" si="22"/>
        <v>0</v>
      </c>
      <c r="AQ14" s="50">
        <f t="shared" si="23"/>
        <v>0</v>
      </c>
      <c r="AR14" s="62"/>
      <c r="AS14" s="49">
        <f t="shared" si="24"/>
        <v>0</v>
      </c>
      <c r="AT14" s="50">
        <f t="shared" si="25"/>
        <v>0</v>
      </c>
      <c r="AU14" s="62"/>
      <c r="AV14" s="49">
        <f t="shared" si="26"/>
        <v>0</v>
      </c>
      <c r="AW14" s="50">
        <f t="shared" si="27"/>
        <v>0</v>
      </c>
      <c r="AX14" s="62"/>
      <c r="AY14" s="49">
        <f t="shared" si="28"/>
        <v>0</v>
      </c>
      <c r="AZ14" s="50">
        <f t="shared" si="29"/>
        <v>0</v>
      </c>
      <c r="BA14" s="51">
        <f t="shared" si="30"/>
        <v>0</v>
      </c>
    </row>
    <row r="15" spans="1:53">
      <c r="A15" s="32">
        <v>28</v>
      </c>
      <c r="B15" s="270"/>
      <c r="C15" s="33"/>
      <c r="D15" s="34"/>
      <c r="E15" s="35"/>
      <c r="F15" s="36"/>
      <c r="G15" s="128"/>
      <c r="H15" s="72"/>
      <c r="I15" s="74">
        <f>IF(H15=Tablas!$B$5,Tablas!$C$5,VLOOKUP(H15,Tablas!$B$5:$D$40,2,FALSE))</f>
        <v>1</v>
      </c>
      <c r="J15" s="71">
        <f>IF(I15=0,"",VLOOKUP(I15,Tablas!$C$5:$D$40,2,FALSE))</f>
        <v>0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31"/>
        <v>0</v>
      </c>
      <c r="V15" s="43">
        <f t="shared" si="10"/>
        <v>0</v>
      </c>
      <c r="W15" s="44">
        <f t="shared" si="11"/>
        <v>0</v>
      </c>
      <c r="X15" s="45">
        <f t="shared" si="12"/>
        <v>0</v>
      </c>
      <c r="Y15" s="46" t="s">
        <v>0</v>
      </c>
      <c r="Z15" s="39">
        <v>1</v>
      </c>
      <c r="AA15" s="47">
        <f t="shared" si="13"/>
        <v>0</v>
      </c>
      <c r="AB15" s="39">
        <v>1</v>
      </c>
      <c r="AC15" s="47">
        <f t="shared" si="14"/>
        <v>0</v>
      </c>
      <c r="AD15" s="39">
        <v>1</v>
      </c>
      <c r="AE15" s="47">
        <f t="shared" si="15"/>
        <v>0</v>
      </c>
      <c r="AF15" s="62"/>
      <c r="AG15" s="49">
        <f t="shared" si="16"/>
        <v>0</v>
      </c>
      <c r="AH15" s="50">
        <f t="shared" si="17"/>
        <v>0</v>
      </c>
      <c r="AI15" s="62"/>
      <c r="AJ15" s="49">
        <f t="shared" si="18"/>
        <v>0</v>
      </c>
      <c r="AK15" s="50">
        <f t="shared" si="19"/>
        <v>0</v>
      </c>
      <c r="AL15" s="62"/>
      <c r="AM15" s="49">
        <f t="shared" si="20"/>
        <v>0</v>
      </c>
      <c r="AN15" s="50">
        <f t="shared" si="21"/>
        <v>0</v>
      </c>
      <c r="AO15" s="62"/>
      <c r="AP15" s="49">
        <f t="shared" si="22"/>
        <v>0</v>
      </c>
      <c r="AQ15" s="50">
        <f t="shared" si="23"/>
        <v>0</v>
      </c>
      <c r="AR15" s="62"/>
      <c r="AS15" s="49">
        <f t="shared" si="24"/>
        <v>0</v>
      </c>
      <c r="AT15" s="50">
        <f t="shared" si="25"/>
        <v>0</v>
      </c>
      <c r="AU15" s="62"/>
      <c r="AV15" s="49">
        <f t="shared" si="26"/>
        <v>0</v>
      </c>
      <c r="AW15" s="50">
        <f t="shared" si="27"/>
        <v>0</v>
      </c>
      <c r="AX15" s="62"/>
      <c r="AY15" s="49">
        <f t="shared" si="28"/>
        <v>0</v>
      </c>
      <c r="AZ15" s="50">
        <f t="shared" si="29"/>
        <v>0</v>
      </c>
      <c r="BA15" s="51">
        <f t="shared" si="30"/>
        <v>0</v>
      </c>
    </row>
    <row r="16" spans="1:53">
      <c r="A16" s="32">
        <v>28</v>
      </c>
      <c r="B16" s="270"/>
      <c r="C16" s="33"/>
      <c r="D16" s="34"/>
      <c r="E16" s="35"/>
      <c r="F16" s="36"/>
      <c r="G16" s="128"/>
      <c r="H16" s="72"/>
      <c r="I16" s="74">
        <f>IF(H16=Tablas!$B$5,Tablas!$C$5,VLOOKUP(H16,Tablas!$B$5:$D$40,2,FALSE))</f>
        <v>1</v>
      </c>
      <c r="J16" s="71">
        <f>IF(I16=0,"",VLOOKUP(I16,Tablas!$C$5:$D$40,2,FALSE))</f>
        <v>0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31"/>
        <v>0</v>
      </c>
      <c r="V16" s="43">
        <f t="shared" si="10"/>
        <v>0</v>
      </c>
      <c r="W16" s="44">
        <f t="shared" si="11"/>
        <v>0</v>
      </c>
      <c r="X16" s="45">
        <f t="shared" si="12"/>
        <v>0</v>
      </c>
      <c r="Y16" s="46" t="s">
        <v>0</v>
      </c>
      <c r="Z16" s="39">
        <v>1</v>
      </c>
      <c r="AA16" s="47">
        <f t="shared" si="13"/>
        <v>0</v>
      </c>
      <c r="AB16" s="39">
        <v>1</v>
      </c>
      <c r="AC16" s="47">
        <f t="shared" si="14"/>
        <v>0</v>
      </c>
      <c r="AD16" s="39">
        <v>1</v>
      </c>
      <c r="AE16" s="47">
        <f t="shared" si="15"/>
        <v>0</v>
      </c>
      <c r="AF16" s="62"/>
      <c r="AG16" s="49">
        <f t="shared" si="16"/>
        <v>0</v>
      </c>
      <c r="AH16" s="50">
        <f t="shared" si="17"/>
        <v>0</v>
      </c>
      <c r="AI16" s="62"/>
      <c r="AJ16" s="49">
        <f t="shared" si="18"/>
        <v>0</v>
      </c>
      <c r="AK16" s="50">
        <f t="shared" si="19"/>
        <v>0</v>
      </c>
      <c r="AL16" s="62"/>
      <c r="AM16" s="49">
        <f t="shared" si="20"/>
        <v>0</v>
      </c>
      <c r="AN16" s="50">
        <f t="shared" si="21"/>
        <v>0</v>
      </c>
      <c r="AO16" s="62"/>
      <c r="AP16" s="49">
        <f t="shared" si="22"/>
        <v>0</v>
      </c>
      <c r="AQ16" s="50">
        <f t="shared" si="23"/>
        <v>0</v>
      </c>
      <c r="AR16" s="62"/>
      <c r="AS16" s="49">
        <f t="shared" si="24"/>
        <v>0</v>
      </c>
      <c r="AT16" s="50">
        <f t="shared" si="25"/>
        <v>0</v>
      </c>
      <c r="AU16" s="62"/>
      <c r="AV16" s="49">
        <f t="shared" si="26"/>
        <v>0</v>
      </c>
      <c r="AW16" s="50">
        <f t="shared" si="27"/>
        <v>0</v>
      </c>
      <c r="AX16" s="62"/>
      <c r="AY16" s="49">
        <f t="shared" si="28"/>
        <v>0</v>
      </c>
      <c r="AZ16" s="50">
        <f t="shared" si="29"/>
        <v>0</v>
      </c>
      <c r="BA16" s="51">
        <f t="shared" si="30"/>
        <v>0</v>
      </c>
    </row>
    <row r="17" spans="1:53">
      <c r="A17" s="32">
        <v>28</v>
      </c>
      <c r="B17" s="270"/>
      <c r="C17" s="33"/>
      <c r="D17" s="34"/>
      <c r="E17" s="35"/>
      <c r="F17" s="36"/>
      <c r="G17" s="128"/>
      <c r="H17" s="72"/>
      <c r="I17" s="74">
        <f>IF(H17=Tablas!$B$5,Tablas!$C$5,VLOOKUP(H17,Tablas!$B$5:$D$40,2,FALSE))</f>
        <v>1</v>
      </c>
      <c r="J17" s="71">
        <f>IF(I17=0,"",VLOOKUP(I17,Tablas!$C$5:$D$40,2,FALSE))</f>
        <v>0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31"/>
        <v>0</v>
      </c>
      <c r="V17" s="43">
        <f t="shared" si="10"/>
        <v>0</v>
      </c>
      <c r="W17" s="44">
        <f t="shared" si="11"/>
        <v>0</v>
      </c>
      <c r="X17" s="45">
        <f t="shared" si="12"/>
        <v>0</v>
      </c>
      <c r="Y17" s="46" t="s">
        <v>0</v>
      </c>
      <c r="Z17" s="39">
        <v>1</v>
      </c>
      <c r="AA17" s="47">
        <f t="shared" si="13"/>
        <v>0</v>
      </c>
      <c r="AB17" s="39">
        <v>1</v>
      </c>
      <c r="AC17" s="47">
        <f t="shared" si="14"/>
        <v>0</v>
      </c>
      <c r="AD17" s="39">
        <v>1</v>
      </c>
      <c r="AE17" s="47">
        <f t="shared" si="15"/>
        <v>0</v>
      </c>
      <c r="AF17" s="62"/>
      <c r="AG17" s="49">
        <f t="shared" si="16"/>
        <v>0</v>
      </c>
      <c r="AH17" s="50">
        <f t="shared" si="17"/>
        <v>0</v>
      </c>
      <c r="AI17" s="62"/>
      <c r="AJ17" s="49">
        <f t="shared" si="18"/>
        <v>0</v>
      </c>
      <c r="AK17" s="50">
        <f t="shared" si="19"/>
        <v>0</v>
      </c>
      <c r="AL17" s="62"/>
      <c r="AM17" s="49">
        <f t="shared" si="20"/>
        <v>0</v>
      </c>
      <c r="AN17" s="50">
        <f t="shared" si="21"/>
        <v>0</v>
      </c>
      <c r="AO17" s="62"/>
      <c r="AP17" s="49">
        <f t="shared" si="22"/>
        <v>0</v>
      </c>
      <c r="AQ17" s="50">
        <f t="shared" si="23"/>
        <v>0</v>
      </c>
      <c r="AR17" s="62"/>
      <c r="AS17" s="49">
        <f t="shared" si="24"/>
        <v>0</v>
      </c>
      <c r="AT17" s="50">
        <f t="shared" si="25"/>
        <v>0</v>
      </c>
      <c r="AU17" s="62"/>
      <c r="AV17" s="49">
        <f t="shared" si="26"/>
        <v>0</v>
      </c>
      <c r="AW17" s="50">
        <f t="shared" si="27"/>
        <v>0</v>
      </c>
      <c r="AX17" s="62"/>
      <c r="AY17" s="49">
        <f t="shared" si="28"/>
        <v>0</v>
      </c>
      <c r="AZ17" s="50">
        <f t="shared" si="29"/>
        <v>0</v>
      </c>
      <c r="BA17" s="51">
        <f t="shared" si="30"/>
        <v>0</v>
      </c>
    </row>
    <row r="18" spans="1:53">
      <c r="A18" s="32">
        <v>28</v>
      </c>
      <c r="B18" s="270"/>
      <c r="C18" s="33"/>
      <c r="D18" s="34"/>
      <c r="E18" s="35"/>
      <c r="F18" s="36"/>
      <c r="G18" s="128"/>
      <c r="H18" s="72"/>
      <c r="I18" s="74">
        <f>IF(H18=Tablas!$B$5,Tablas!$C$5,VLOOKUP(H18,Tablas!$B$5:$D$40,2,FALSE))</f>
        <v>1</v>
      </c>
      <c r="J18" s="71">
        <f>IF(I18=0,"",VLOOKUP(I18,Tablas!$C$5:$D$40,2,FALSE))</f>
        <v>0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31"/>
        <v>0</v>
      </c>
      <c r="V18" s="43">
        <f t="shared" si="10"/>
        <v>0</v>
      </c>
      <c r="W18" s="44">
        <f t="shared" si="11"/>
        <v>0</v>
      </c>
      <c r="X18" s="45">
        <f t="shared" si="12"/>
        <v>0</v>
      </c>
      <c r="Y18" s="46" t="s">
        <v>0</v>
      </c>
      <c r="Z18" s="39">
        <v>1</v>
      </c>
      <c r="AA18" s="47">
        <f t="shared" si="13"/>
        <v>0</v>
      </c>
      <c r="AB18" s="39">
        <v>1</v>
      </c>
      <c r="AC18" s="47">
        <f t="shared" si="14"/>
        <v>0</v>
      </c>
      <c r="AD18" s="39">
        <v>1</v>
      </c>
      <c r="AE18" s="47">
        <f t="shared" si="15"/>
        <v>0</v>
      </c>
      <c r="AF18" s="62"/>
      <c r="AG18" s="49">
        <f t="shared" si="16"/>
        <v>0</v>
      </c>
      <c r="AH18" s="50">
        <f t="shared" si="17"/>
        <v>0</v>
      </c>
      <c r="AI18" s="62"/>
      <c r="AJ18" s="49">
        <f t="shared" si="18"/>
        <v>0</v>
      </c>
      <c r="AK18" s="50">
        <f t="shared" si="19"/>
        <v>0</v>
      </c>
      <c r="AL18" s="62"/>
      <c r="AM18" s="49">
        <f t="shared" si="20"/>
        <v>0</v>
      </c>
      <c r="AN18" s="50">
        <f t="shared" si="21"/>
        <v>0</v>
      </c>
      <c r="AO18" s="62"/>
      <c r="AP18" s="49">
        <f t="shared" si="22"/>
        <v>0</v>
      </c>
      <c r="AQ18" s="50">
        <f t="shared" si="23"/>
        <v>0</v>
      </c>
      <c r="AR18" s="62"/>
      <c r="AS18" s="49">
        <f t="shared" si="24"/>
        <v>0</v>
      </c>
      <c r="AT18" s="50">
        <f t="shared" si="25"/>
        <v>0</v>
      </c>
      <c r="AU18" s="62"/>
      <c r="AV18" s="49">
        <f t="shared" si="26"/>
        <v>0</v>
      </c>
      <c r="AW18" s="50">
        <f t="shared" si="27"/>
        <v>0</v>
      </c>
      <c r="AX18" s="62"/>
      <c r="AY18" s="49">
        <f t="shared" si="28"/>
        <v>0</v>
      </c>
      <c r="AZ18" s="50">
        <f t="shared" si="29"/>
        <v>0</v>
      </c>
      <c r="BA18" s="51">
        <f t="shared" si="30"/>
        <v>0</v>
      </c>
    </row>
    <row r="19" spans="1:53">
      <c r="A19" s="32">
        <v>28</v>
      </c>
      <c r="B19" s="270"/>
      <c r="C19" s="33"/>
      <c r="D19" s="34"/>
      <c r="E19" s="35"/>
      <c r="F19" s="36"/>
      <c r="G19" s="128"/>
      <c r="H19" s="72"/>
      <c r="I19" s="74">
        <f>IF(H19=Tablas!$B$5,Tablas!$C$5,VLOOKUP(H19,Tablas!$B$5:$D$40,2,FALSE))</f>
        <v>1</v>
      </c>
      <c r="J19" s="71">
        <f>IF(I19=0,"",VLOOKUP(I19,Tablas!$C$5:$D$40,2,FALSE))</f>
        <v>0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31"/>
        <v>0</v>
      </c>
      <c r="V19" s="43">
        <f t="shared" si="10"/>
        <v>0</v>
      </c>
      <c r="W19" s="44">
        <f t="shared" si="11"/>
        <v>0</v>
      </c>
      <c r="X19" s="45">
        <f t="shared" si="12"/>
        <v>0</v>
      </c>
      <c r="Y19" s="46" t="s">
        <v>0</v>
      </c>
      <c r="Z19" s="39">
        <v>1</v>
      </c>
      <c r="AA19" s="47">
        <f t="shared" si="13"/>
        <v>0</v>
      </c>
      <c r="AB19" s="39">
        <v>1</v>
      </c>
      <c r="AC19" s="47">
        <f t="shared" si="14"/>
        <v>0</v>
      </c>
      <c r="AD19" s="39">
        <v>1</v>
      </c>
      <c r="AE19" s="47">
        <f t="shared" si="15"/>
        <v>0</v>
      </c>
      <c r="AF19" s="62"/>
      <c r="AG19" s="49">
        <f t="shared" si="16"/>
        <v>0</v>
      </c>
      <c r="AH19" s="50">
        <f t="shared" si="17"/>
        <v>0</v>
      </c>
      <c r="AI19" s="62"/>
      <c r="AJ19" s="49">
        <f t="shared" si="18"/>
        <v>0</v>
      </c>
      <c r="AK19" s="50">
        <f t="shared" si="19"/>
        <v>0</v>
      </c>
      <c r="AL19" s="62"/>
      <c r="AM19" s="49">
        <f t="shared" si="20"/>
        <v>0</v>
      </c>
      <c r="AN19" s="50">
        <f t="shared" si="21"/>
        <v>0</v>
      </c>
      <c r="AO19" s="62"/>
      <c r="AP19" s="49">
        <f t="shared" si="22"/>
        <v>0</v>
      </c>
      <c r="AQ19" s="50">
        <f t="shared" si="23"/>
        <v>0</v>
      </c>
      <c r="AR19" s="62"/>
      <c r="AS19" s="49">
        <f t="shared" si="24"/>
        <v>0</v>
      </c>
      <c r="AT19" s="50">
        <f t="shared" si="25"/>
        <v>0</v>
      </c>
      <c r="AU19" s="62"/>
      <c r="AV19" s="49">
        <f t="shared" si="26"/>
        <v>0</v>
      </c>
      <c r="AW19" s="50">
        <f t="shared" si="27"/>
        <v>0</v>
      </c>
      <c r="AX19" s="62"/>
      <c r="AY19" s="49">
        <f t="shared" si="28"/>
        <v>0</v>
      </c>
      <c r="AZ19" s="50">
        <f t="shared" si="29"/>
        <v>0</v>
      </c>
      <c r="BA19" s="51">
        <f t="shared" si="30"/>
        <v>0</v>
      </c>
    </row>
    <row r="20" spans="1:53" hidden="1">
      <c r="A20" s="32"/>
      <c r="B20" s="61"/>
      <c r="C20" s="33"/>
      <c r="D20" s="34"/>
      <c r="E20" s="35"/>
      <c r="F20" s="36"/>
      <c r="G20" s="128"/>
      <c r="H20" s="72"/>
      <c r="I20" s="74">
        <f>IF(H20=Tablas!$B$5,Tablas!$C$5,VLOOKUP(H20,Tablas!$B$5:$D$40,2,FALSE))</f>
        <v>1</v>
      </c>
      <c r="J20" s="71">
        <f>IF(I20=0,"",VLOOKUP(I20,Tablas!$C$5:$D$40,2,FALSE))</f>
        <v>0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31"/>
        <v>0</v>
      </c>
      <c r="V20" s="43">
        <f t="shared" si="10"/>
        <v>0</v>
      </c>
      <c r="W20" s="44">
        <f t="shared" si="11"/>
        <v>0</v>
      </c>
      <c r="X20" s="45">
        <f t="shared" si="12"/>
        <v>0</v>
      </c>
      <c r="Y20" s="46" t="s">
        <v>0</v>
      </c>
      <c r="Z20" s="39">
        <v>1</v>
      </c>
      <c r="AA20" s="47">
        <f t="shared" si="13"/>
        <v>0</v>
      </c>
      <c r="AB20" s="39">
        <v>1</v>
      </c>
      <c r="AC20" s="47">
        <f t="shared" si="14"/>
        <v>0</v>
      </c>
      <c r="AD20" s="39">
        <v>1</v>
      </c>
      <c r="AE20" s="47">
        <f t="shared" si="15"/>
        <v>0</v>
      </c>
      <c r="AF20" s="62"/>
      <c r="AG20" s="49">
        <f t="shared" si="16"/>
        <v>0</v>
      </c>
      <c r="AH20" s="50">
        <f t="shared" si="17"/>
        <v>0</v>
      </c>
      <c r="AI20" s="62"/>
      <c r="AJ20" s="49">
        <f t="shared" si="18"/>
        <v>0</v>
      </c>
      <c r="AK20" s="50">
        <f t="shared" si="19"/>
        <v>0</v>
      </c>
      <c r="AL20" s="62"/>
      <c r="AM20" s="49">
        <f t="shared" si="20"/>
        <v>0</v>
      </c>
      <c r="AN20" s="50">
        <f t="shared" si="21"/>
        <v>0</v>
      </c>
      <c r="AO20" s="62"/>
      <c r="AP20" s="49">
        <f t="shared" si="22"/>
        <v>0</v>
      </c>
      <c r="AQ20" s="50">
        <f t="shared" si="23"/>
        <v>0</v>
      </c>
      <c r="AR20" s="62"/>
      <c r="AS20" s="49">
        <f t="shared" si="24"/>
        <v>0</v>
      </c>
      <c r="AT20" s="50">
        <f t="shared" si="25"/>
        <v>0</v>
      </c>
      <c r="AU20" s="62"/>
      <c r="AV20" s="49">
        <f t="shared" si="26"/>
        <v>0</v>
      </c>
      <c r="AW20" s="50">
        <f t="shared" si="27"/>
        <v>0</v>
      </c>
      <c r="AX20" s="62"/>
      <c r="AY20" s="49">
        <f t="shared" si="28"/>
        <v>0</v>
      </c>
      <c r="AZ20" s="50">
        <f t="shared" si="29"/>
        <v>0</v>
      </c>
      <c r="BA20" s="51">
        <f t="shared" si="30"/>
        <v>0</v>
      </c>
    </row>
    <row r="21" spans="1:53" hidden="1">
      <c r="A21" s="32"/>
      <c r="B21" s="61"/>
      <c r="C21" s="33"/>
      <c r="D21" s="34"/>
      <c r="E21" s="35"/>
      <c r="F21" s="36"/>
      <c r="G21" s="128"/>
      <c r="H21" s="72"/>
      <c r="I21" s="74">
        <f>IF(H21=Tablas!$B$5,Tablas!$C$5,VLOOKUP(H21,Tablas!$B$5:$D$40,2,FALSE))</f>
        <v>1</v>
      </c>
      <c r="J21" s="71">
        <f>IF(I21=0,"",VLOOKUP(I21,Tablas!$C$5:$D$40,2,FALSE))</f>
        <v>0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31"/>
        <v>0</v>
      </c>
      <c r="V21" s="43">
        <f t="shared" si="10"/>
        <v>0</v>
      </c>
      <c r="W21" s="44">
        <f t="shared" si="11"/>
        <v>0</v>
      </c>
      <c r="X21" s="45">
        <f t="shared" si="12"/>
        <v>0</v>
      </c>
      <c r="Y21" s="46" t="s">
        <v>0</v>
      </c>
      <c r="Z21" s="39">
        <v>1</v>
      </c>
      <c r="AA21" s="47">
        <f t="shared" si="13"/>
        <v>0</v>
      </c>
      <c r="AB21" s="39">
        <v>1</v>
      </c>
      <c r="AC21" s="47">
        <f t="shared" si="14"/>
        <v>0</v>
      </c>
      <c r="AD21" s="39">
        <v>1</v>
      </c>
      <c r="AE21" s="47">
        <f t="shared" si="15"/>
        <v>0</v>
      </c>
      <c r="AF21" s="62"/>
      <c r="AG21" s="49">
        <f t="shared" si="16"/>
        <v>0</v>
      </c>
      <c r="AH21" s="50">
        <f t="shared" si="17"/>
        <v>0</v>
      </c>
      <c r="AI21" s="62"/>
      <c r="AJ21" s="49">
        <f t="shared" si="18"/>
        <v>0</v>
      </c>
      <c r="AK21" s="50">
        <f t="shared" si="19"/>
        <v>0</v>
      </c>
      <c r="AL21" s="62"/>
      <c r="AM21" s="49">
        <f t="shared" si="20"/>
        <v>0</v>
      </c>
      <c r="AN21" s="50">
        <f t="shared" si="21"/>
        <v>0</v>
      </c>
      <c r="AO21" s="62"/>
      <c r="AP21" s="49">
        <f t="shared" si="22"/>
        <v>0</v>
      </c>
      <c r="AQ21" s="50">
        <f t="shared" si="23"/>
        <v>0</v>
      </c>
      <c r="AR21" s="62"/>
      <c r="AS21" s="49">
        <f t="shared" si="24"/>
        <v>0</v>
      </c>
      <c r="AT21" s="50">
        <f t="shared" si="25"/>
        <v>0</v>
      </c>
      <c r="AU21" s="62"/>
      <c r="AV21" s="49">
        <f t="shared" si="26"/>
        <v>0</v>
      </c>
      <c r="AW21" s="50">
        <f t="shared" si="27"/>
        <v>0</v>
      </c>
      <c r="AX21" s="62"/>
      <c r="AY21" s="49">
        <f t="shared" si="28"/>
        <v>0</v>
      </c>
      <c r="AZ21" s="50">
        <f t="shared" si="29"/>
        <v>0</v>
      </c>
      <c r="BA21" s="51">
        <f t="shared" si="30"/>
        <v>0</v>
      </c>
    </row>
    <row r="22" spans="1:53" hidden="1">
      <c r="A22" s="32"/>
      <c r="B22" s="61"/>
      <c r="C22" s="33"/>
      <c r="D22" s="34"/>
      <c r="E22" s="35"/>
      <c r="F22" s="36"/>
      <c r="G22" s="128"/>
      <c r="H22" s="72"/>
      <c r="I22" s="74">
        <f>IF(H22=Tablas!$B$5,Tablas!$C$5,VLOOKUP(H22,Tablas!$B$5:$D$40,2,FALSE))</f>
        <v>1</v>
      </c>
      <c r="J22" s="71">
        <f>IF(I22=0,"",VLOOKUP(I22,Tablas!$C$5:$D$40,2,FALSE))</f>
        <v>0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31"/>
        <v>0</v>
      </c>
      <c r="V22" s="43">
        <f t="shared" si="10"/>
        <v>0</v>
      </c>
      <c r="W22" s="44">
        <f t="shared" si="11"/>
        <v>0</v>
      </c>
      <c r="X22" s="45">
        <f t="shared" si="12"/>
        <v>0</v>
      </c>
      <c r="Y22" s="46" t="s">
        <v>0</v>
      </c>
      <c r="Z22" s="39">
        <v>1</v>
      </c>
      <c r="AA22" s="47">
        <f t="shared" si="13"/>
        <v>0</v>
      </c>
      <c r="AB22" s="39">
        <v>1</v>
      </c>
      <c r="AC22" s="47">
        <f t="shared" si="14"/>
        <v>0</v>
      </c>
      <c r="AD22" s="39">
        <v>1</v>
      </c>
      <c r="AE22" s="47">
        <f t="shared" si="15"/>
        <v>0</v>
      </c>
      <c r="AF22" s="62"/>
      <c r="AG22" s="49">
        <f t="shared" si="16"/>
        <v>0</v>
      </c>
      <c r="AH22" s="50">
        <f t="shared" si="17"/>
        <v>0</v>
      </c>
      <c r="AI22" s="62"/>
      <c r="AJ22" s="49">
        <f t="shared" si="18"/>
        <v>0</v>
      </c>
      <c r="AK22" s="50">
        <f t="shared" si="19"/>
        <v>0</v>
      </c>
      <c r="AL22" s="62"/>
      <c r="AM22" s="49">
        <f t="shared" si="20"/>
        <v>0</v>
      </c>
      <c r="AN22" s="50">
        <f t="shared" si="21"/>
        <v>0</v>
      </c>
      <c r="AO22" s="62"/>
      <c r="AP22" s="49">
        <f t="shared" si="22"/>
        <v>0</v>
      </c>
      <c r="AQ22" s="50">
        <f t="shared" si="23"/>
        <v>0</v>
      </c>
      <c r="AR22" s="62"/>
      <c r="AS22" s="49">
        <f t="shared" si="24"/>
        <v>0</v>
      </c>
      <c r="AT22" s="50">
        <f t="shared" si="25"/>
        <v>0</v>
      </c>
      <c r="AU22" s="62"/>
      <c r="AV22" s="49">
        <f t="shared" si="26"/>
        <v>0</v>
      </c>
      <c r="AW22" s="50">
        <f t="shared" si="27"/>
        <v>0</v>
      </c>
      <c r="AX22" s="62"/>
      <c r="AY22" s="49">
        <f t="shared" si="28"/>
        <v>0</v>
      </c>
      <c r="AZ22" s="50">
        <f t="shared" si="29"/>
        <v>0</v>
      </c>
      <c r="BA22" s="51">
        <f t="shared" si="30"/>
        <v>0</v>
      </c>
    </row>
    <row r="23" spans="1:53" hidden="1">
      <c r="A23" s="32"/>
      <c r="B23" s="61"/>
      <c r="C23" s="33"/>
      <c r="D23" s="34"/>
      <c r="E23" s="35"/>
      <c r="F23" s="36"/>
      <c r="G23" s="128"/>
      <c r="H23" s="72"/>
      <c r="I23" s="74">
        <f>IF(H23=Tablas!$B$5,Tablas!$C$5,VLOOKUP(H23,Tablas!$B$5:$D$40,2,FALSE))</f>
        <v>1</v>
      </c>
      <c r="J23" s="71">
        <f>IF(I23=0,"",VLOOKUP(I23,Tablas!$C$5:$D$40,2,FALSE))</f>
        <v>0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31"/>
        <v>0</v>
      </c>
      <c r="V23" s="43">
        <f t="shared" si="10"/>
        <v>0</v>
      </c>
      <c r="W23" s="44">
        <f t="shared" si="11"/>
        <v>0</v>
      </c>
      <c r="X23" s="45">
        <f t="shared" si="12"/>
        <v>0</v>
      </c>
      <c r="Y23" s="46" t="s">
        <v>0</v>
      </c>
      <c r="Z23" s="39">
        <v>1</v>
      </c>
      <c r="AA23" s="47">
        <f t="shared" si="13"/>
        <v>0</v>
      </c>
      <c r="AB23" s="39">
        <v>1</v>
      </c>
      <c r="AC23" s="47">
        <f t="shared" si="14"/>
        <v>0</v>
      </c>
      <c r="AD23" s="39">
        <v>1</v>
      </c>
      <c r="AE23" s="47">
        <f t="shared" si="15"/>
        <v>0</v>
      </c>
      <c r="AF23" s="62"/>
      <c r="AG23" s="49">
        <f t="shared" si="16"/>
        <v>0</v>
      </c>
      <c r="AH23" s="50">
        <f t="shared" si="17"/>
        <v>0</v>
      </c>
      <c r="AI23" s="62"/>
      <c r="AJ23" s="49">
        <f t="shared" si="18"/>
        <v>0</v>
      </c>
      <c r="AK23" s="50">
        <f t="shared" si="19"/>
        <v>0</v>
      </c>
      <c r="AL23" s="62"/>
      <c r="AM23" s="49">
        <f t="shared" si="20"/>
        <v>0</v>
      </c>
      <c r="AN23" s="50">
        <f t="shared" si="21"/>
        <v>0</v>
      </c>
      <c r="AO23" s="62"/>
      <c r="AP23" s="49">
        <f t="shared" si="22"/>
        <v>0</v>
      </c>
      <c r="AQ23" s="50">
        <f t="shared" si="23"/>
        <v>0</v>
      </c>
      <c r="AR23" s="62"/>
      <c r="AS23" s="49">
        <f t="shared" si="24"/>
        <v>0</v>
      </c>
      <c r="AT23" s="50">
        <f t="shared" si="25"/>
        <v>0</v>
      </c>
      <c r="AU23" s="62"/>
      <c r="AV23" s="49">
        <f t="shared" si="26"/>
        <v>0</v>
      </c>
      <c r="AW23" s="50">
        <f t="shared" si="27"/>
        <v>0</v>
      </c>
      <c r="AX23" s="62"/>
      <c r="AY23" s="49">
        <f t="shared" si="28"/>
        <v>0</v>
      </c>
      <c r="AZ23" s="50">
        <f t="shared" si="29"/>
        <v>0</v>
      </c>
      <c r="BA23" s="51">
        <f t="shared" si="30"/>
        <v>0</v>
      </c>
    </row>
    <row r="24" spans="1:53" hidden="1">
      <c r="A24" s="32"/>
      <c r="B24" s="61"/>
      <c r="C24" s="33"/>
      <c r="D24" s="34"/>
      <c r="E24" s="35"/>
      <c r="F24" s="36"/>
      <c r="G24" s="128"/>
      <c r="H24" s="72"/>
      <c r="I24" s="74">
        <f>IF(H24=Tablas!$B$5,Tablas!$C$5,VLOOKUP(H24,Tablas!$B$5:$D$40,2,FALSE))</f>
        <v>1</v>
      </c>
      <c r="J24" s="71">
        <f>IF(I24=0,"",VLOOKUP(I24,Tablas!$C$5:$D$40,2,FALSE))</f>
        <v>0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31"/>
        <v>0</v>
      </c>
      <c r="V24" s="43">
        <f t="shared" si="10"/>
        <v>0</v>
      </c>
      <c r="W24" s="44">
        <f t="shared" si="11"/>
        <v>0</v>
      </c>
      <c r="X24" s="45">
        <f t="shared" si="12"/>
        <v>0</v>
      </c>
      <c r="Y24" s="46" t="s">
        <v>0</v>
      </c>
      <c r="Z24" s="39">
        <v>1</v>
      </c>
      <c r="AA24" s="47">
        <f t="shared" si="13"/>
        <v>0</v>
      </c>
      <c r="AB24" s="39">
        <v>1</v>
      </c>
      <c r="AC24" s="47">
        <f t="shared" si="14"/>
        <v>0</v>
      </c>
      <c r="AD24" s="39">
        <v>1</v>
      </c>
      <c r="AE24" s="47">
        <f t="shared" si="15"/>
        <v>0</v>
      </c>
      <c r="AF24" s="62"/>
      <c r="AG24" s="49">
        <f t="shared" si="16"/>
        <v>0</v>
      </c>
      <c r="AH24" s="50">
        <f t="shared" si="17"/>
        <v>0</v>
      </c>
      <c r="AI24" s="62"/>
      <c r="AJ24" s="49">
        <f t="shared" si="18"/>
        <v>0</v>
      </c>
      <c r="AK24" s="50">
        <f t="shared" si="19"/>
        <v>0</v>
      </c>
      <c r="AL24" s="62"/>
      <c r="AM24" s="49">
        <f t="shared" si="20"/>
        <v>0</v>
      </c>
      <c r="AN24" s="50">
        <f t="shared" si="21"/>
        <v>0</v>
      </c>
      <c r="AO24" s="62"/>
      <c r="AP24" s="49">
        <f t="shared" si="22"/>
        <v>0</v>
      </c>
      <c r="AQ24" s="50">
        <f t="shared" si="23"/>
        <v>0</v>
      </c>
      <c r="AR24" s="62"/>
      <c r="AS24" s="49">
        <f t="shared" si="24"/>
        <v>0</v>
      </c>
      <c r="AT24" s="50">
        <f t="shared" si="25"/>
        <v>0</v>
      </c>
      <c r="AU24" s="62"/>
      <c r="AV24" s="49">
        <f t="shared" si="26"/>
        <v>0</v>
      </c>
      <c r="AW24" s="50">
        <f t="shared" si="27"/>
        <v>0</v>
      </c>
      <c r="AX24" s="62"/>
      <c r="AY24" s="49">
        <f t="shared" si="28"/>
        <v>0</v>
      </c>
      <c r="AZ24" s="50">
        <f t="shared" si="29"/>
        <v>0</v>
      </c>
      <c r="BA24" s="51">
        <f t="shared" si="30"/>
        <v>0</v>
      </c>
    </row>
    <row r="25" spans="1:53" hidden="1">
      <c r="A25" s="32"/>
      <c r="B25" s="61"/>
      <c r="C25" s="33"/>
      <c r="D25" s="34"/>
      <c r="E25" s="35"/>
      <c r="F25" s="36"/>
      <c r="G25" s="128"/>
      <c r="H25" s="72"/>
      <c r="I25" s="74">
        <f>IF(H25=Tablas!$B$5,Tablas!$C$5,VLOOKUP(H25,Tablas!$B$5:$D$40,2,FALSE))</f>
        <v>1</v>
      </c>
      <c r="J25" s="71">
        <f>IF(I25=0,"",VLOOKUP(I25,Tablas!$C$5:$D$40,2,FALSE))</f>
        <v>0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31"/>
        <v>0</v>
      </c>
      <c r="V25" s="43">
        <f t="shared" si="10"/>
        <v>0</v>
      </c>
      <c r="W25" s="44">
        <f t="shared" si="11"/>
        <v>0</v>
      </c>
      <c r="X25" s="45">
        <f t="shared" si="12"/>
        <v>0</v>
      </c>
      <c r="Y25" s="46" t="s">
        <v>0</v>
      </c>
      <c r="Z25" s="39">
        <v>1</v>
      </c>
      <c r="AA25" s="47">
        <f t="shared" si="13"/>
        <v>0</v>
      </c>
      <c r="AB25" s="39">
        <v>1</v>
      </c>
      <c r="AC25" s="47">
        <f t="shared" si="14"/>
        <v>0</v>
      </c>
      <c r="AD25" s="39">
        <v>1</v>
      </c>
      <c r="AE25" s="47">
        <f t="shared" si="15"/>
        <v>0</v>
      </c>
      <c r="AF25" s="62"/>
      <c r="AG25" s="49">
        <f t="shared" si="16"/>
        <v>0</v>
      </c>
      <c r="AH25" s="50">
        <f t="shared" si="17"/>
        <v>0</v>
      </c>
      <c r="AI25" s="62"/>
      <c r="AJ25" s="49">
        <f t="shared" si="18"/>
        <v>0</v>
      </c>
      <c r="AK25" s="50">
        <f t="shared" si="19"/>
        <v>0</v>
      </c>
      <c r="AL25" s="62"/>
      <c r="AM25" s="49">
        <f t="shared" si="20"/>
        <v>0</v>
      </c>
      <c r="AN25" s="50">
        <f t="shared" si="21"/>
        <v>0</v>
      </c>
      <c r="AO25" s="62"/>
      <c r="AP25" s="49">
        <f t="shared" si="22"/>
        <v>0</v>
      </c>
      <c r="AQ25" s="50">
        <f t="shared" si="23"/>
        <v>0</v>
      </c>
      <c r="AR25" s="62"/>
      <c r="AS25" s="49">
        <f t="shared" si="24"/>
        <v>0</v>
      </c>
      <c r="AT25" s="50">
        <f t="shared" si="25"/>
        <v>0</v>
      </c>
      <c r="AU25" s="62"/>
      <c r="AV25" s="49">
        <f t="shared" si="26"/>
        <v>0</v>
      </c>
      <c r="AW25" s="50">
        <f t="shared" si="27"/>
        <v>0</v>
      </c>
      <c r="AX25" s="62"/>
      <c r="AY25" s="49">
        <f t="shared" si="28"/>
        <v>0</v>
      </c>
      <c r="AZ25" s="50">
        <f t="shared" si="29"/>
        <v>0</v>
      </c>
      <c r="BA25" s="51">
        <f t="shared" si="30"/>
        <v>0</v>
      </c>
    </row>
    <row r="26" spans="1:53" hidden="1">
      <c r="A26" s="32"/>
      <c r="B26" s="61"/>
      <c r="C26" s="33"/>
      <c r="D26" s="34"/>
      <c r="E26" s="35"/>
      <c r="F26" s="36"/>
      <c r="G26" s="128"/>
      <c r="H26" s="72"/>
      <c r="I26" s="74">
        <f>IF(H26=Tablas!$B$5,Tablas!$C$5,VLOOKUP(H26,Tablas!$B$5:$D$40,2,FALSE))</f>
        <v>1</v>
      </c>
      <c r="J26" s="71">
        <f>IF(I26=0,"",VLOOKUP(I26,Tablas!$C$5:$D$40,2,FALSE))</f>
        <v>0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31"/>
        <v>0</v>
      </c>
      <c r="V26" s="43">
        <f t="shared" si="10"/>
        <v>0</v>
      </c>
      <c r="W26" s="44">
        <f t="shared" si="11"/>
        <v>0</v>
      </c>
      <c r="X26" s="45">
        <f t="shared" si="12"/>
        <v>0</v>
      </c>
      <c r="Y26" s="46" t="s">
        <v>0</v>
      </c>
      <c r="Z26" s="39">
        <v>1</v>
      </c>
      <c r="AA26" s="47">
        <f t="shared" si="13"/>
        <v>0</v>
      </c>
      <c r="AB26" s="39">
        <v>1</v>
      </c>
      <c r="AC26" s="47">
        <f t="shared" si="14"/>
        <v>0</v>
      </c>
      <c r="AD26" s="39">
        <v>1</v>
      </c>
      <c r="AE26" s="47">
        <f t="shared" si="15"/>
        <v>0</v>
      </c>
      <c r="AF26" s="62"/>
      <c r="AG26" s="49">
        <f t="shared" si="16"/>
        <v>0</v>
      </c>
      <c r="AH26" s="50">
        <f t="shared" si="17"/>
        <v>0</v>
      </c>
      <c r="AI26" s="62"/>
      <c r="AJ26" s="49">
        <f t="shared" si="18"/>
        <v>0</v>
      </c>
      <c r="AK26" s="50">
        <f t="shared" si="19"/>
        <v>0</v>
      </c>
      <c r="AL26" s="62"/>
      <c r="AM26" s="49">
        <f t="shared" si="20"/>
        <v>0</v>
      </c>
      <c r="AN26" s="50">
        <f t="shared" si="21"/>
        <v>0</v>
      </c>
      <c r="AO26" s="62"/>
      <c r="AP26" s="49">
        <f t="shared" si="22"/>
        <v>0</v>
      </c>
      <c r="AQ26" s="50">
        <f t="shared" si="23"/>
        <v>0</v>
      </c>
      <c r="AR26" s="62"/>
      <c r="AS26" s="49">
        <f t="shared" si="24"/>
        <v>0</v>
      </c>
      <c r="AT26" s="50">
        <f t="shared" si="25"/>
        <v>0</v>
      </c>
      <c r="AU26" s="62"/>
      <c r="AV26" s="49">
        <f t="shared" si="26"/>
        <v>0</v>
      </c>
      <c r="AW26" s="50">
        <f t="shared" si="27"/>
        <v>0</v>
      </c>
      <c r="AX26" s="62"/>
      <c r="AY26" s="49">
        <f t="shared" si="28"/>
        <v>0</v>
      </c>
      <c r="AZ26" s="50">
        <f t="shared" si="29"/>
        <v>0</v>
      </c>
      <c r="BA26" s="51">
        <f t="shared" si="30"/>
        <v>0</v>
      </c>
    </row>
    <row r="27" spans="1:53" hidden="1">
      <c r="A27" s="32"/>
      <c r="B27" s="61"/>
      <c r="C27" s="33"/>
      <c r="D27" s="34"/>
      <c r="E27" s="35"/>
      <c r="F27" s="36"/>
      <c r="G27" s="128"/>
      <c r="H27" s="72"/>
      <c r="I27" s="74">
        <f>IF(H27=Tablas!$B$5,Tablas!$C$5,VLOOKUP(H27,Tablas!$B$5:$D$40,2,FALSE))</f>
        <v>1</v>
      </c>
      <c r="J27" s="71">
        <f>IF(I27=0,"",VLOOKUP(I27,Tablas!$C$5:$D$40,2,FALSE))</f>
        <v>0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31"/>
        <v>0</v>
      </c>
      <c r="V27" s="43">
        <f t="shared" si="10"/>
        <v>0</v>
      </c>
      <c r="W27" s="44">
        <f t="shared" si="11"/>
        <v>0</v>
      </c>
      <c r="X27" s="45">
        <f t="shared" si="12"/>
        <v>0</v>
      </c>
      <c r="Y27" s="46" t="s">
        <v>0</v>
      </c>
      <c r="Z27" s="39">
        <v>1</v>
      </c>
      <c r="AA27" s="47">
        <f t="shared" si="13"/>
        <v>0</v>
      </c>
      <c r="AB27" s="39">
        <v>1</v>
      </c>
      <c r="AC27" s="47">
        <f t="shared" si="14"/>
        <v>0</v>
      </c>
      <c r="AD27" s="39">
        <v>1</v>
      </c>
      <c r="AE27" s="47">
        <f t="shared" si="15"/>
        <v>0</v>
      </c>
      <c r="AF27" s="62"/>
      <c r="AG27" s="49">
        <f t="shared" si="16"/>
        <v>0</v>
      </c>
      <c r="AH27" s="50">
        <f t="shared" si="17"/>
        <v>0</v>
      </c>
      <c r="AI27" s="62"/>
      <c r="AJ27" s="49">
        <f t="shared" si="18"/>
        <v>0</v>
      </c>
      <c r="AK27" s="50">
        <f t="shared" si="19"/>
        <v>0</v>
      </c>
      <c r="AL27" s="62"/>
      <c r="AM27" s="49">
        <f t="shared" si="20"/>
        <v>0</v>
      </c>
      <c r="AN27" s="50">
        <f t="shared" si="21"/>
        <v>0</v>
      </c>
      <c r="AO27" s="62"/>
      <c r="AP27" s="49">
        <f t="shared" si="22"/>
        <v>0</v>
      </c>
      <c r="AQ27" s="50">
        <f t="shared" si="23"/>
        <v>0</v>
      </c>
      <c r="AR27" s="62"/>
      <c r="AS27" s="49">
        <f t="shared" si="24"/>
        <v>0</v>
      </c>
      <c r="AT27" s="50">
        <f t="shared" si="25"/>
        <v>0</v>
      </c>
      <c r="AU27" s="62"/>
      <c r="AV27" s="49">
        <f t="shared" si="26"/>
        <v>0</v>
      </c>
      <c r="AW27" s="50">
        <f t="shared" si="27"/>
        <v>0</v>
      </c>
      <c r="AX27" s="62"/>
      <c r="AY27" s="49">
        <f t="shared" si="28"/>
        <v>0</v>
      </c>
      <c r="AZ27" s="50">
        <f t="shared" si="29"/>
        <v>0</v>
      </c>
      <c r="BA27" s="51">
        <f t="shared" si="30"/>
        <v>0</v>
      </c>
    </row>
    <row r="28" spans="1:53" hidden="1">
      <c r="A28" s="32"/>
      <c r="B28" s="61"/>
      <c r="C28" s="33"/>
      <c r="D28" s="34"/>
      <c r="E28" s="35"/>
      <c r="F28" s="36"/>
      <c r="G28" s="128"/>
      <c r="H28" s="72"/>
      <c r="I28" s="74">
        <f>IF(H28=Tablas!$B$5,Tablas!$C$5,VLOOKUP(H28,Tablas!$B$5:$D$40,2,FALSE))</f>
        <v>1</v>
      </c>
      <c r="J28" s="71">
        <f>IF(I28=0,"",VLOOKUP(I28,Tablas!$C$5:$D$40,2,FALSE))</f>
        <v>0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31"/>
        <v>0</v>
      </c>
      <c r="V28" s="43">
        <f t="shared" si="10"/>
        <v>0</v>
      </c>
      <c r="W28" s="44">
        <f t="shared" si="11"/>
        <v>0</v>
      </c>
      <c r="X28" s="45">
        <f t="shared" si="12"/>
        <v>0</v>
      </c>
      <c r="Y28" s="46" t="s">
        <v>0</v>
      </c>
      <c r="Z28" s="39">
        <v>1</v>
      </c>
      <c r="AA28" s="47">
        <f t="shared" si="13"/>
        <v>0</v>
      </c>
      <c r="AB28" s="39">
        <v>1</v>
      </c>
      <c r="AC28" s="47">
        <f t="shared" si="14"/>
        <v>0</v>
      </c>
      <c r="AD28" s="39">
        <v>1</v>
      </c>
      <c r="AE28" s="47">
        <f t="shared" si="15"/>
        <v>0</v>
      </c>
      <c r="AF28" s="62"/>
      <c r="AG28" s="49">
        <f t="shared" si="16"/>
        <v>0</v>
      </c>
      <c r="AH28" s="50">
        <f t="shared" si="17"/>
        <v>0</v>
      </c>
      <c r="AI28" s="62"/>
      <c r="AJ28" s="49">
        <f t="shared" si="18"/>
        <v>0</v>
      </c>
      <c r="AK28" s="50">
        <f t="shared" si="19"/>
        <v>0</v>
      </c>
      <c r="AL28" s="62"/>
      <c r="AM28" s="49">
        <f t="shared" si="20"/>
        <v>0</v>
      </c>
      <c r="AN28" s="50">
        <f t="shared" si="21"/>
        <v>0</v>
      </c>
      <c r="AO28" s="62"/>
      <c r="AP28" s="49">
        <f t="shared" si="22"/>
        <v>0</v>
      </c>
      <c r="AQ28" s="50">
        <f t="shared" si="23"/>
        <v>0</v>
      </c>
      <c r="AR28" s="62"/>
      <c r="AS28" s="49">
        <f t="shared" si="24"/>
        <v>0</v>
      </c>
      <c r="AT28" s="50">
        <f t="shared" si="25"/>
        <v>0</v>
      </c>
      <c r="AU28" s="62"/>
      <c r="AV28" s="49">
        <f t="shared" si="26"/>
        <v>0</v>
      </c>
      <c r="AW28" s="50">
        <f t="shared" si="27"/>
        <v>0</v>
      </c>
      <c r="AX28" s="62"/>
      <c r="AY28" s="49">
        <f t="shared" si="28"/>
        <v>0</v>
      </c>
      <c r="AZ28" s="50">
        <f t="shared" si="29"/>
        <v>0</v>
      </c>
      <c r="BA28" s="51">
        <f t="shared" si="30"/>
        <v>0</v>
      </c>
    </row>
    <row r="29" spans="1:53" hidden="1">
      <c r="A29" s="32"/>
      <c r="B29" s="61"/>
      <c r="C29" s="33"/>
      <c r="D29" s="34"/>
      <c r="E29" s="35"/>
      <c r="F29" s="36"/>
      <c r="G29" s="128"/>
      <c r="H29" s="72"/>
      <c r="I29" s="74">
        <f>IF(H29=Tablas!$B$5,Tablas!$C$5,VLOOKUP(H29,Tablas!$B$5:$D$40,2,FALSE))</f>
        <v>1</v>
      </c>
      <c r="J29" s="71">
        <f>IF(I29=0,"",VLOOKUP(I29,Tablas!$C$5:$D$40,2,FALSE))</f>
        <v>0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0.75</v>
      </c>
      <c r="R29" s="40">
        <f t="shared" si="7"/>
        <v>0</v>
      </c>
      <c r="S29" s="39">
        <v>0.75</v>
      </c>
      <c r="T29" s="41">
        <f t="shared" si="8"/>
        <v>0</v>
      </c>
      <c r="U29" s="42">
        <f t="shared" si="31"/>
        <v>0</v>
      </c>
      <c r="V29" s="43">
        <f t="shared" si="10"/>
        <v>0</v>
      </c>
      <c r="W29" s="44">
        <f t="shared" si="11"/>
        <v>0</v>
      </c>
      <c r="X29" s="45">
        <f t="shared" si="12"/>
        <v>0</v>
      </c>
      <c r="Y29" s="46" t="s">
        <v>0</v>
      </c>
      <c r="Z29" s="39">
        <v>1</v>
      </c>
      <c r="AA29" s="47">
        <f t="shared" si="13"/>
        <v>0</v>
      </c>
      <c r="AB29" s="39">
        <v>1</v>
      </c>
      <c r="AC29" s="47">
        <f t="shared" si="14"/>
        <v>0</v>
      </c>
      <c r="AD29" s="39">
        <v>1</v>
      </c>
      <c r="AE29" s="47">
        <f t="shared" si="15"/>
        <v>0</v>
      </c>
      <c r="AF29" s="62"/>
      <c r="AG29" s="49">
        <f t="shared" si="16"/>
        <v>0</v>
      </c>
      <c r="AH29" s="50">
        <f t="shared" si="17"/>
        <v>0</v>
      </c>
      <c r="AI29" s="62"/>
      <c r="AJ29" s="49">
        <f t="shared" si="18"/>
        <v>0</v>
      </c>
      <c r="AK29" s="50">
        <f t="shared" si="19"/>
        <v>0</v>
      </c>
      <c r="AL29" s="62"/>
      <c r="AM29" s="49">
        <f t="shared" si="20"/>
        <v>0</v>
      </c>
      <c r="AN29" s="50">
        <f t="shared" si="21"/>
        <v>0</v>
      </c>
      <c r="AO29" s="62"/>
      <c r="AP29" s="49">
        <f t="shared" si="22"/>
        <v>0</v>
      </c>
      <c r="AQ29" s="50">
        <f t="shared" si="23"/>
        <v>0</v>
      </c>
      <c r="AR29" s="62"/>
      <c r="AS29" s="49">
        <f t="shared" si="24"/>
        <v>0</v>
      </c>
      <c r="AT29" s="50">
        <f t="shared" si="25"/>
        <v>0</v>
      </c>
      <c r="AU29" s="62"/>
      <c r="AV29" s="49">
        <f t="shared" si="26"/>
        <v>0</v>
      </c>
      <c r="AW29" s="50">
        <f t="shared" si="27"/>
        <v>0</v>
      </c>
      <c r="AX29" s="62"/>
      <c r="AY29" s="49">
        <f t="shared" si="28"/>
        <v>0</v>
      </c>
      <c r="AZ29" s="50">
        <f t="shared" si="29"/>
        <v>0</v>
      </c>
      <c r="BA29" s="51">
        <f t="shared" si="30"/>
        <v>0</v>
      </c>
    </row>
    <row r="30" spans="1:53" hidden="1">
      <c r="A30" s="32"/>
      <c r="B30" s="61"/>
      <c r="C30" s="33"/>
      <c r="D30" s="34"/>
      <c r="E30" s="35"/>
      <c r="F30" s="36"/>
      <c r="G30" s="128"/>
      <c r="H30" s="72"/>
      <c r="I30" s="74">
        <f>IF(H30=Tablas!$B$5,Tablas!$C$5,VLOOKUP(H30,Tablas!$B$5:$D$40,2,FALSE))</f>
        <v>1</v>
      </c>
      <c r="J30" s="71">
        <f>IF(I30=0,"",VLOOKUP(I30,Tablas!$C$5:$D$40,2,FALSE))</f>
        <v>0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0.75</v>
      </c>
      <c r="R30" s="40">
        <f t="shared" si="7"/>
        <v>0</v>
      </c>
      <c r="S30" s="39">
        <v>0.75</v>
      </c>
      <c r="T30" s="41">
        <f t="shared" si="8"/>
        <v>0</v>
      </c>
      <c r="U30" s="42">
        <f t="shared" si="31"/>
        <v>0</v>
      </c>
      <c r="V30" s="43">
        <f t="shared" si="10"/>
        <v>0</v>
      </c>
      <c r="W30" s="44">
        <f t="shared" si="11"/>
        <v>0</v>
      </c>
      <c r="X30" s="45">
        <f t="shared" si="12"/>
        <v>0</v>
      </c>
      <c r="Y30" s="46" t="s">
        <v>0</v>
      </c>
      <c r="Z30" s="39">
        <v>1</v>
      </c>
      <c r="AA30" s="47">
        <f t="shared" si="13"/>
        <v>0</v>
      </c>
      <c r="AB30" s="39">
        <v>1</v>
      </c>
      <c r="AC30" s="47">
        <f t="shared" si="14"/>
        <v>0</v>
      </c>
      <c r="AD30" s="39">
        <v>1</v>
      </c>
      <c r="AE30" s="47">
        <f t="shared" si="15"/>
        <v>0</v>
      </c>
      <c r="AF30" s="62"/>
      <c r="AG30" s="49">
        <f t="shared" si="16"/>
        <v>0</v>
      </c>
      <c r="AH30" s="50">
        <f t="shared" si="17"/>
        <v>0</v>
      </c>
      <c r="AI30" s="62"/>
      <c r="AJ30" s="49">
        <f t="shared" si="18"/>
        <v>0</v>
      </c>
      <c r="AK30" s="50">
        <f t="shared" si="19"/>
        <v>0</v>
      </c>
      <c r="AL30" s="62"/>
      <c r="AM30" s="49">
        <f t="shared" si="20"/>
        <v>0</v>
      </c>
      <c r="AN30" s="50">
        <f t="shared" si="21"/>
        <v>0</v>
      </c>
      <c r="AO30" s="62"/>
      <c r="AP30" s="49">
        <f t="shared" si="22"/>
        <v>0</v>
      </c>
      <c r="AQ30" s="50">
        <f t="shared" si="23"/>
        <v>0</v>
      </c>
      <c r="AR30" s="62"/>
      <c r="AS30" s="49">
        <f t="shared" si="24"/>
        <v>0</v>
      </c>
      <c r="AT30" s="50">
        <f t="shared" si="25"/>
        <v>0</v>
      </c>
      <c r="AU30" s="62"/>
      <c r="AV30" s="49">
        <f t="shared" si="26"/>
        <v>0</v>
      </c>
      <c r="AW30" s="50">
        <f t="shared" si="27"/>
        <v>0</v>
      </c>
      <c r="AX30" s="62"/>
      <c r="AY30" s="49">
        <f t="shared" si="28"/>
        <v>0</v>
      </c>
      <c r="AZ30" s="50">
        <f t="shared" si="29"/>
        <v>0</v>
      </c>
      <c r="BA30" s="51">
        <f t="shared" si="30"/>
        <v>0</v>
      </c>
    </row>
    <row r="31" spans="1:53" hidden="1">
      <c r="A31" s="32"/>
      <c r="B31" s="61"/>
      <c r="C31" s="33"/>
      <c r="D31" s="34"/>
      <c r="E31" s="35"/>
      <c r="F31" s="36"/>
      <c r="G31" s="128"/>
      <c r="H31" s="72"/>
      <c r="I31" s="74">
        <f>IF(H31=Tablas!$B$5,Tablas!$C$5,VLOOKUP(H31,Tablas!$B$5:$D$40,2,FALSE))</f>
        <v>1</v>
      </c>
      <c r="J31" s="71">
        <f>IF(I31=0,"",VLOOKUP(I31,Tablas!$C$5:$D$40,2,FALSE))</f>
        <v>0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0.75</v>
      </c>
      <c r="R31" s="40">
        <f t="shared" si="7"/>
        <v>0</v>
      </c>
      <c r="S31" s="39">
        <v>0.75</v>
      </c>
      <c r="T31" s="41">
        <f t="shared" si="8"/>
        <v>0</v>
      </c>
      <c r="U31" s="42">
        <f t="shared" si="31"/>
        <v>0</v>
      </c>
      <c r="V31" s="43">
        <f t="shared" si="10"/>
        <v>0</v>
      </c>
      <c r="W31" s="44">
        <f t="shared" si="11"/>
        <v>0</v>
      </c>
      <c r="X31" s="45">
        <f t="shared" si="12"/>
        <v>0</v>
      </c>
      <c r="Y31" s="46" t="s">
        <v>0</v>
      </c>
      <c r="Z31" s="39">
        <v>1</v>
      </c>
      <c r="AA31" s="47">
        <f t="shared" si="13"/>
        <v>0</v>
      </c>
      <c r="AB31" s="39">
        <v>1</v>
      </c>
      <c r="AC31" s="47">
        <f t="shared" si="14"/>
        <v>0</v>
      </c>
      <c r="AD31" s="39">
        <v>1</v>
      </c>
      <c r="AE31" s="47">
        <f t="shared" si="15"/>
        <v>0</v>
      </c>
      <c r="AF31" s="62"/>
      <c r="AG31" s="49">
        <f t="shared" si="16"/>
        <v>0</v>
      </c>
      <c r="AH31" s="50">
        <f t="shared" si="17"/>
        <v>0</v>
      </c>
      <c r="AI31" s="62"/>
      <c r="AJ31" s="49">
        <f t="shared" si="18"/>
        <v>0</v>
      </c>
      <c r="AK31" s="50">
        <f t="shared" si="19"/>
        <v>0</v>
      </c>
      <c r="AL31" s="62"/>
      <c r="AM31" s="49">
        <f t="shared" si="20"/>
        <v>0</v>
      </c>
      <c r="AN31" s="50">
        <f t="shared" si="21"/>
        <v>0</v>
      </c>
      <c r="AO31" s="62"/>
      <c r="AP31" s="49">
        <f t="shared" si="22"/>
        <v>0</v>
      </c>
      <c r="AQ31" s="50">
        <f t="shared" si="23"/>
        <v>0</v>
      </c>
      <c r="AR31" s="62"/>
      <c r="AS31" s="49">
        <f t="shared" si="24"/>
        <v>0</v>
      </c>
      <c r="AT31" s="50">
        <f t="shared" si="25"/>
        <v>0</v>
      </c>
      <c r="AU31" s="62"/>
      <c r="AV31" s="49">
        <f t="shared" si="26"/>
        <v>0</v>
      </c>
      <c r="AW31" s="50">
        <f t="shared" si="27"/>
        <v>0</v>
      </c>
      <c r="AX31" s="62"/>
      <c r="AY31" s="49">
        <f t="shared" si="28"/>
        <v>0</v>
      </c>
      <c r="AZ31" s="50">
        <f t="shared" si="29"/>
        <v>0</v>
      </c>
      <c r="BA31" s="51">
        <f t="shared" si="30"/>
        <v>0</v>
      </c>
    </row>
    <row r="32" spans="1:53" hidden="1">
      <c r="A32" s="32"/>
      <c r="B32" s="61"/>
      <c r="C32" s="33"/>
      <c r="D32" s="34"/>
      <c r="E32" s="35"/>
      <c r="F32" s="36"/>
      <c r="G32" s="128"/>
      <c r="H32" s="72"/>
      <c r="I32" s="74">
        <f>IF(H32=Tablas!$B$5,Tablas!$C$5,VLOOKUP(H32,Tablas!$B$5:$D$40,2,FALSE))</f>
        <v>1</v>
      </c>
      <c r="J32" s="71">
        <f>IF(I32=0,"",VLOOKUP(I32,Tablas!$C$5:$D$40,2,FALSE))</f>
        <v>0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0.75</v>
      </c>
      <c r="R32" s="40">
        <f t="shared" si="7"/>
        <v>0</v>
      </c>
      <c r="S32" s="39">
        <v>0.75</v>
      </c>
      <c r="T32" s="41">
        <f t="shared" si="8"/>
        <v>0</v>
      </c>
      <c r="U32" s="42">
        <f t="shared" si="31"/>
        <v>0</v>
      </c>
      <c r="V32" s="43">
        <f t="shared" si="10"/>
        <v>0</v>
      </c>
      <c r="W32" s="44">
        <f t="shared" si="11"/>
        <v>0</v>
      </c>
      <c r="X32" s="45">
        <f t="shared" si="12"/>
        <v>0</v>
      </c>
      <c r="Y32" s="46" t="s">
        <v>0</v>
      </c>
      <c r="Z32" s="39">
        <v>1</v>
      </c>
      <c r="AA32" s="47">
        <f t="shared" si="13"/>
        <v>0</v>
      </c>
      <c r="AB32" s="39">
        <v>1</v>
      </c>
      <c r="AC32" s="47">
        <f t="shared" si="14"/>
        <v>0</v>
      </c>
      <c r="AD32" s="39">
        <v>1</v>
      </c>
      <c r="AE32" s="47">
        <f t="shared" si="15"/>
        <v>0</v>
      </c>
      <c r="AF32" s="62"/>
      <c r="AG32" s="49">
        <f t="shared" si="16"/>
        <v>0</v>
      </c>
      <c r="AH32" s="50">
        <f t="shared" si="17"/>
        <v>0</v>
      </c>
      <c r="AI32" s="62"/>
      <c r="AJ32" s="49">
        <f t="shared" si="18"/>
        <v>0</v>
      </c>
      <c r="AK32" s="50">
        <f t="shared" si="19"/>
        <v>0</v>
      </c>
      <c r="AL32" s="62"/>
      <c r="AM32" s="49">
        <f t="shared" si="20"/>
        <v>0</v>
      </c>
      <c r="AN32" s="50">
        <f t="shared" si="21"/>
        <v>0</v>
      </c>
      <c r="AO32" s="62"/>
      <c r="AP32" s="49">
        <f t="shared" si="22"/>
        <v>0</v>
      </c>
      <c r="AQ32" s="50">
        <f t="shared" si="23"/>
        <v>0</v>
      </c>
      <c r="AR32" s="62"/>
      <c r="AS32" s="49">
        <f t="shared" si="24"/>
        <v>0</v>
      </c>
      <c r="AT32" s="50">
        <f t="shared" si="25"/>
        <v>0</v>
      </c>
      <c r="AU32" s="62"/>
      <c r="AV32" s="49">
        <f t="shared" si="26"/>
        <v>0</v>
      </c>
      <c r="AW32" s="50">
        <f t="shared" si="27"/>
        <v>0</v>
      </c>
      <c r="AX32" s="62"/>
      <c r="AY32" s="49">
        <f t="shared" si="28"/>
        <v>0</v>
      </c>
      <c r="AZ32" s="50">
        <f t="shared" si="29"/>
        <v>0</v>
      </c>
      <c r="BA32" s="51">
        <f t="shared" si="30"/>
        <v>0</v>
      </c>
    </row>
    <row r="33" spans="1:53" hidden="1">
      <c r="A33" s="32"/>
      <c r="B33" s="61"/>
      <c r="C33" s="33"/>
      <c r="D33" s="34"/>
      <c r="E33" s="35"/>
      <c r="F33" s="36"/>
      <c r="G33" s="128"/>
      <c r="H33" s="72"/>
      <c r="I33" s="74">
        <f>IF(H33=Tablas!$B$5,Tablas!$C$5,VLOOKUP(H33,Tablas!$B$5:$D$40,2,FALSE))</f>
        <v>1</v>
      </c>
      <c r="J33" s="71">
        <f>IF(I33=0,"",VLOOKUP(I33,Tablas!$C$5:$D$40,2,FALSE))</f>
        <v>0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0.75</v>
      </c>
      <c r="R33" s="40">
        <f t="shared" si="7"/>
        <v>0</v>
      </c>
      <c r="S33" s="39">
        <v>0.75</v>
      </c>
      <c r="T33" s="41">
        <f t="shared" si="8"/>
        <v>0</v>
      </c>
      <c r="U33" s="42">
        <f t="shared" si="31"/>
        <v>0</v>
      </c>
      <c r="V33" s="43">
        <f t="shared" si="10"/>
        <v>0</v>
      </c>
      <c r="W33" s="44">
        <f t="shared" si="11"/>
        <v>0</v>
      </c>
      <c r="X33" s="45">
        <f t="shared" si="12"/>
        <v>0</v>
      </c>
      <c r="Y33" s="46" t="s">
        <v>0</v>
      </c>
      <c r="Z33" s="39">
        <v>1</v>
      </c>
      <c r="AA33" s="47">
        <f t="shared" si="13"/>
        <v>0</v>
      </c>
      <c r="AB33" s="39">
        <v>1</v>
      </c>
      <c r="AC33" s="47">
        <f t="shared" si="14"/>
        <v>0</v>
      </c>
      <c r="AD33" s="39">
        <v>1</v>
      </c>
      <c r="AE33" s="47">
        <f t="shared" si="15"/>
        <v>0</v>
      </c>
      <c r="AF33" s="62"/>
      <c r="AG33" s="49">
        <f t="shared" si="16"/>
        <v>0</v>
      </c>
      <c r="AH33" s="50">
        <f t="shared" si="17"/>
        <v>0</v>
      </c>
      <c r="AI33" s="62"/>
      <c r="AJ33" s="49">
        <f t="shared" si="18"/>
        <v>0</v>
      </c>
      <c r="AK33" s="50">
        <f t="shared" si="19"/>
        <v>0</v>
      </c>
      <c r="AL33" s="62"/>
      <c r="AM33" s="49">
        <f t="shared" si="20"/>
        <v>0</v>
      </c>
      <c r="AN33" s="50">
        <f t="shared" si="21"/>
        <v>0</v>
      </c>
      <c r="AO33" s="62"/>
      <c r="AP33" s="49">
        <f t="shared" si="22"/>
        <v>0</v>
      </c>
      <c r="AQ33" s="50">
        <f t="shared" si="23"/>
        <v>0</v>
      </c>
      <c r="AR33" s="62"/>
      <c r="AS33" s="49">
        <f t="shared" si="24"/>
        <v>0</v>
      </c>
      <c r="AT33" s="50">
        <f t="shared" si="25"/>
        <v>0</v>
      </c>
      <c r="AU33" s="62"/>
      <c r="AV33" s="49">
        <f t="shared" si="26"/>
        <v>0</v>
      </c>
      <c r="AW33" s="50">
        <f t="shared" si="27"/>
        <v>0</v>
      </c>
      <c r="AX33" s="62"/>
      <c r="AY33" s="49">
        <f t="shared" si="28"/>
        <v>0</v>
      </c>
      <c r="AZ33" s="50">
        <f t="shared" si="29"/>
        <v>0</v>
      </c>
      <c r="BA33" s="51">
        <f t="shared" si="30"/>
        <v>0</v>
      </c>
    </row>
    <row r="34" spans="1:53" hidden="1">
      <c r="A34" s="32"/>
      <c r="B34" s="61"/>
      <c r="C34" s="33"/>
      <c r="D34" s="34"/>
      <c r="E34" s="35"/>
      <c r="F34" s="36"/>
      <c r="G34" s="128"/>
      <c r="H34" s="72"/>
      <c r="I34" s="74">
        <f>IF(H34=Tablas!$B$5,Tablas!$C$5,VLOOKUP(H34,Tablas!$B$5:$D$40,2,FALSE))</f>
        <v>1</v>
      </c>
      <c r="J34" s="71">
        <f>IF(I34=0,"",VLOOKUP(I34,Tablas!$C$5:$D$40,2,FALSE))</f>
        <v>0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0.75</v>
      </c>
      <c r="R34" s="40">
        <f t="shared" si="7"/>
        <v>0</v>
      </c>
      <c r="S34" s="39">
        <v>0.75</v>
      </c>
      <c r="T34" s="41">
        <f t="shared" si="8"/>
        <v>0</v>
      </c>
      <c r="U34" s="42">
        <f t="shared" si="31"/>
        <v>0</v>
      </c>
      <c r="V34" s="43">
        <f t="shared" si="10"/>
        <v>0</v>
      </c>
      <c r="W34" s="44">
        <f t="shared" si="11"/>
        <v>0</v>
      </c>
      <c r="X34" s="45">
        <f t="shared" si="12"/>
        <v>0</v>
      </c>
      <c r="Y34" s="46" t="s">
        <v>0</v>
      </c>
      <c r="Z34" s="39">
        <v>1</v>
      </c>
      <c r="AA34" s="47">
        <f t="shared" si="13"/>
        <v>0</v>
      </c>
      <c r="AB34" s="39">
        <v>1</v>
      </c>
      <c r="AC34" s="47">
        <f t="shared" si="14"/>
        <v>0</v>
      </c>
      <c r="AD34" s="39">
        <v>1</v>
      </c>
      <c r="AE34" s="47">
        <f t="shared" si="15"/>
        <v>0</v>
      </c>
      <c r="AF34" s="62"/>
      <c r="AG34" s="49">
        <f t="shared" si="16"/>
        <v>0</v>
      </c>
      <c r="AH34" s="50">
        <f t="shared" si="17"/>
        <v>0</v>
      </c>
      <c r="AI34" s="62"/>
      <c r="AJ34" s="49">
        <f t="shared" si="18"/>
        <v>0</v>
      </c>
      <c r="AK34" s="50">
        <f t="shared" si="19"/>
        <v>0</v>
      </c>
      <c r="AL34" s="62"/>
      <c r="AM34" s="49">
        <f t="shared" si="20"/>
        <v>0</v>
      </c>
      <c r="AN34" s="50">
        <f t="shared" si="21"/>
        <v>0</v>
      </c>
      <c r="AO34" s="62"/>
      <c r="AP34" s="49">
        <f t="shared" si="22"/>
        <v>0</v>
      </c>
      <c r="AQ34" s="50">
        <f t="shared" si="23"/>
        <v>0</v>
      </c>
      <c r="AR34" s="62"/>
      <c r="AS34" s="49">
        <f t="shared" si="24"/>
        <v>0</v>
      </c>
      <c r="AT34" s="50">
        <f t="shared" si="25"/>
        <v>0</v>
      </c>
      <c r="AU34" s="62"/>
      <c r="AV34" s="49">
        <f t="shared" si="26"/>
        <v>0</v>
      </c>
      <c r="AW34" s="50">
        <f t="shared" si="27"/>
        <v>0</v>
      </c>
      <c r="AX34" s="62"/>
      <c r="AY34" s="49">
        <f t="shared" si="28"/>
        <v>0</v>
      </c>
      <c r="AZ34" s="50">
        <f t="shared" si="29"/>
        <v>0</v>
      </c>
      <c r="BA34" s="51">
        <f t="shared" si="30"/>
        <v>0</v>
      </c>
    </row>
    <row r="35" spans="1:53" hidden="1">
      <c r="A35" s="32"/>
      <c r="B35" s="61"/>
      <c r="C35" s="33"/>
      <c r="D35" s="34"/>
      <c r="E35" s="35"/>
      <c r="F35" s="36"/>
      <c r="G35" s="128"/>
      <c r="H35" s="72"/>
      <c r="I35" s="74">
        <f>IF(H35=Tablas!$B$5,Tablas!$C$5,VLOOKUP(H35,Tablas!$B$5:$D$40,2,FALSE))</f>
        <v>1</v>
      </c>
      <c r="J35" s="71">
        <f>IF(I35=0,"",VLOOKUP(I35,Tablas!$C$5:$D$40,2,FALSE))</f>
        <v>0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0.75</v>
      </c>
      <c r="R35" s="40">
        <f t="shared" si="7"/>
        <v>0</v>
      </c>
      <c r="S35" s="39">
        <v>0.75</v>
      </c>
      <c r="T35" s="41">
        <f t="shared" si="8"/>
        <v>0</v>
      </c>
      <c r="U35" s="42">
        <f t="shared" si="31"/>
        <v>0</v>
      </c>
      <c r="V35" s="43">
        <f t="shared" si="10"/>
        <v>0</v>
      </c>
      <c r="W35" s="44">
        <f t="shared" si="11"/>
        <v>0</v>
      </c>
      <c r="X35" s="45">
        <f t="shared" si="12"/>
        <v>0</v>
      </c>
      <c r="Y35" s="46" t="s">
        <v>0</v>
      </c>
      <c r="Z35" s="39">
        <v>1</v>
      </c>
      <c r="AA35" s="47">
        <f t="shared" si="13"/>
        <v>0</v>
      </c>
      <c r="AB35" s="39">
        <v>1</v>
      </c>
      <c r="AC35" s="47">
        <f t="shared" si="14"/>
        <v>0</v>
      </c>
      <c r="AD35" s="39">
        <v>1</v>
      </c>
      <c r="AE35" s="47">
        <f t="shared" si="15"/>
        <v>0</v>
      </c>
      <c r="AF35" s="62"/>
      <c r="AG35" s="49">
        <f t="shared" si="16"/>
        <v>0</v>
      </c>
      <c r="AH35" s="50">
        <f t="shared" si="17"/>
        <v>0</v>
      </c>
      <c r="AI35" s="62"/>
      <c r="AJ35" s="49">
        <f t="shared" si="18"/>
        <v>0</v>
      </c>
      <c r="AK35" s="50">
        <f t="shared" si="19"/>
        <v>0</v>
      </c>
      <c r="AL35" s="62"/>
      <c r="AM35" s="49">
        <f t="shared" si="20"/>
        <v>0</v>
      </c>
      <c r="AN35" s="50">
        <f t="shared" si="21"/>
        <v>0</v>
      </c>
      <c r="AO35" s="62"/>
      <c r="AP35" s="49">
        <f t="shared" si="22"/>
        <v>0</v>
      </c>
      <c r="AQ35" s="50">
        <f t="shared" si="23"/>
        <v>0</v>
      </c>
      <c r="AR35" s="62"/>
      <c r="AS35" s="49">
        <f t="shared" si="24"/>
        <v>0</v>
      </c>
      <c r="AT35" s="50">
        <f t="shared" si="25"/>
        <v>0</v>
      </c>
      <c r="AU35" s="62"/>
      <c r="AV35" s="49">
        <f t="shared" si="26"/>
        <v>0</v>
      </c>
      <c r="AW35" s="50">
        <f t="shared" si="27"/>
        <v>0</v>
      </c>
      <c r="AX35" s="62"/>
      <c r="AY35" s="49">
        <f t="shared" si="28"/>
        <v>0</v>
      </c>
      <c r="AZ35" s="50">
        <f t="shared" si="29"/>
        <v>0</v>
      </c>
      <c r="BA35" s="51">
        <f t="shared" si="30"/>
        <v>0</v>
      </c>
    </row>
    <row r="36" spans="1:53" hidden="1">
      <c r="A36" s="32"/>
      <c r="B36" s="61"/>
      <c r="C36" s="33"/>
      <c r="D36" s="34"/>
      <c r="E36" s="35"/>
      <c r="F36" s="36"/>
      <c r="G36" s="128"/>
      <c r="H36" s="72"/>
      <c r="I36" s="74">
        <f>IF(H36=Tablas!$B$5,Tablas!$C$5,VLOOKUP(H36,Tablas!$B$5:$D$40,2,FALSE))</f>
        <v>1</v>
      </c>
      <c r="J36" s="71">
        <f>IF(I36=0,"",VLOOKUP(I36,Tablas!$C$5:$D$40,2,FALSE))</f>
        <v>0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0.75</v>
      </c>
      <c r="R36" s="40">
        <f t="shared" si="7"/>
        <v>0</v>
      </c>
      <c r="S36" s="39">
        <v>0.75</v>
      </c>
      <c r="T36" s="41">
        <f t="shared" si="8"/>
        <v>0</v>
      </c>
      <c r="U36" s="42">
        <f t="shared" si="31"/>
        <v>0</v>
      </c>
      <c r="V36" s="43">
        <f t="shared" si="10"/>
        <v>0</v>
      </c>
      <c r="W36" s="44">
        <f t="shared" si="11"/>
        <v>0</v>
      </c>
      <c r="X36" s="45">
        <f t="shared" si="12"/>
        <v>0</v>
      </c>
      <c r="Y36" s="46" t="s">
        <v>0</v>
      </c>
      <c r="Z36" s="39">
        <v>1</v>
      </c>
      <c r="AA36" s="47">
        <f t="shared" si="13"/>
        <v>0</v>
      </c>
      <c r="AB36" s="39">
        <v>1</v>
      </c>
      <c r="AC36" s="47">
        <f t="shared" si="14"/>
        <v>0</v>
      </c>
      <c r="AD36" s="39">
        <v>1</v>
      </c>
      <c r="AE36" s="47">
        <f t="shared" si="15"/>
        <v>0</v>
      </c>
      <c r="AF36" s="62"/>
      <c r="AG36" s="49">
        <f t="shared" si="16"/>
        <v>0</v>
      </c>
      <c r="AH36" s="50">
        <f t="shared" si="17"/>
        <v>0</v>
      </c>
      <c r="AI36" s="62"/>
      <c r="AJ36" s="49">
        <f t="shared" si="18"/>
        <v>0</v>
      </c>
      <c r="AK36" s="50">
        <f t="shared" si="19"/>
        <v>0</v>
      </c>
      <c r="AL36" s="62"/>
      <c r="AM36" s="49">
        <f t="shared" si="20"/>
        <v>0</v>
      </c>
      <c r="AN36" s="50">
        <f t="shared" si="21"/>
        <v>0</v>
      </c>
      <c r="AO36" s="62"/>
      <c r="AP36" s="49">
        <f t="shared" si="22"/>
        <v>0</v>
      </c>
      <c r="AQ36" s="50">
        <f t="shared" si="23"/>
        <v>0</v>
      </c>
      <c r="AR36" s="62"/>
      <c r="AS36" s="49">
        <f t="shared" si="24"/>
        <v>0</v>
      </c>
      <c r="AT36" s="50">
        <f t="shared" si="25"/>
        <v>0</v>
      </c>
      <c r="AU36" s="62"/>
      <c r="AV36" s="49">
        <f t="shared" si="26"/>
        <v>0</v>
      </c>
      <c r="AW36" s="50">
        <f t="shared" si="27"/>
        <v>0</v>
      </c>
      <c r="AX36" s="62"/>
      <c r="AY36" s="49">
        <f t="shared" si="28"/>
        <v>0</v>
      </c>
      <c r="AZ36" s="50">
        <f t="shared" si="29"/>
        <v>0</v>
      </c>
      <c r="BA36" s="51">
        <f t="shared" si="30"/>
        <v>0</v>
      </c>
    </row>
    <row r="37" spans="1:53" hidden="1">
      <c r="A37" s="32"/>
      <c r="B37" s="61"/>
      <c r="C37" s="33"/>
      <c r="D37" s="34"/>
      <c r="E37" s="35"/>
      <c r="F37" s="36"/>
      <c r="G37" s="128"/>
      <c r="H37" s="72"/>
      <c r="I37" s="74">
        <f>IF(H37=Tablas!$B$5,Tablas!$C$5,VLOOKUP(H37,Tablas!$B$5:$D$40,2,FALSE))</f>
        <v>1</v>
      </c>
      <c r="J37" s="71">
        <f>IF(I37=0,"",VLOOKUP(I37,Tablas!$C$5:$D$40,2,FALSE))</f>
        <v>0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0.75</v>
      </c>
      <c r="R37" s="40">
        <f t="shared" si="7"/>
        <v>0</v>
      </c>
      <c r="S37" s="39">
        <v>0.75</v>
      </c>
      <c r="T37" s="41">
        <f t="shared" si="8"/>
        <v>0</v>
      </c>
      <c r="U37" s="42">
        <f t="shared" si="31"/>
        <v>0</v>
      </c>
      <c r="V37" s="43">
        <f t="shared" si="10"/>
        <v>0</v>
      </c>
      <c r="W37" s="44">
        <f t="shared" si="11"/>
        <v>0</v>
      </c>
      <c r="X37" s="45">
        <f t="shared" si="12"/>
        <v>0</v>
      </c>
      <c r="Y37" s="46" t="s">
        <v>0</v>
      </c>
      <c r="Z37" s="39">
        <v>1</v>
      </c>
      <c r="AA37" s="47">
        <f t="shared" si="13"/>
        <v>0</v>
      </c>
      <c r="AB37" s="39">
        <v>1</v>
      </c>
      <c r="AC37" s="47">
        <f t="shared" si="14"/>
        <v>0</v>
      </c>
      <c r="AD37" s="39">
        <v>1</v>
      </c>
      <c r="AE37" s="47">
        <f t="shared" si="15"/>
        <v>0</v>
      </c>
      <c r="AF37" s="62"/>
      <c r="AG37" s="49">
        <f t="shared" si="16"/>
        <v>0</v>
      </c>
      <c r="AH37" s="50">
        <f t="shared" si="17"/>
        <v>0</v>
      </c>
      <c r="AI37" s="62"/>
      <c r="AJ37" s="49">
        <f t="shared" si="18"/>
        <v>0</v>
      </c>
      <c r="AK37" s="50">
        <f t="shared" si="19"/>
        <v>0</v>
      </c>
      <c r="AL37" s="62"/>
      <c r="AM37" s="49">
        <f t="shared" si="20"/>
        <v>0</v>
      </c>
      <c r="AN37" s="50">
        <f t="shared" si="21"/>
        <v>0</v>
      </c>
      <c r="AO37" s="62"/>
      <c r="AP37" s="49">
        <f t="shared" si="22"/>
        <v>0</v>
      </c>
      <c r="AQ37" s="50">
        <f t="shared" si="23"/>
        <v>0</v>
      </c>
      <c r="AR37" s="62"/>
      <c r="AS37" s="49">
        <f t="shared" si="24"/>
        <v>0</v>
      </c>
      <c r="AT37" s="50">
        <f t="shared" si="25"/>
        <v>0</v>
      </c>
      <c r="AU37" s="62"/>
      <c r="AV37" s="49">
        <f t="shared" si="26"/>
        <v>0</v>
      </c>
      <c r="AW37" s="50">
        <f t="shared" si="27"/>
        <v>0</v>
      </c>
      <c r="AX37" s="62"/>
      <c r="AY37" s="49">
        <f t="shared" si="28"/>
        <v>0</v>
      </c>
      <c r="AZ37" s="50">
        <f t="shared" si="29"/>
        <v>0</v>
      </c>
      <c r="BA37" s="51">
        <f t="shared" si="30"/>
        <v>0</v>
      </c>
    </row>
    <row r="38" spans="1:53" hidden="1">
      <c r="A38" s="32"/>
      <c r="B38" s="61"/>
      <c r="C38" s="33"/>
      <c r="D38" s="34"/>
      <c r="E38" s="35"/>
      <c r="F38" s="36"/>
      <c r="G38" s="73"/>
      <c r="H38" s="72"/>
      <c r="I38" s="74">
        <f>IF(H38=Tablas!$B$5,Tablas!$C$5,VLOOKUP(H38,Tablas!$B$5:$D$40,2,FALSE))</f>
        <v>1</v>
      </c>
      <c r="J38" s="71">
        <f>IF(I38=0,"",VLOOKUP(I38,Tablas!$C$5:$D$40,2,FALSE))</f>
        <v>0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0.75</v>
      </c>
      <c r="R38" s="40">
        <f t="shared" si="7"/>
        <v>0</v>
      </c>
      <c r="S38" s="39">
        <v>0.75</v>
      </c>
      <c r="T38" s="41">
        <f t="shared" si="8"/>
        <v>0</v>
      </c>
      <c r="U38" s="42">
        <f t="shared" si="31"/>
        <v>0</v>
      </c>
      <c r="V38" s="43">
        <f t="shared" si="10"/>
        <v>0</v>
      </c>
      <c r="W38" s="44">
        <f t="shared" si="11"/>
        <v>0</v>
      </c>
      <c r="X38" s="45">
        <f t="shared" si="12"/>
        <v>0</v>
      </c>
      <c r="Y38" s="46" t="s">
        <v>0</v>
      </c>
      <c r="Z38" s="39">
        <v>1</v>
      </c>
      <c r="AA38" s="47">
        <f t="shared" si="13"/>
        <v>0</v>
      </c>
      <c r="AB38" s="39">
        <v>1</v>
      </c>
      <c r="AC38" s="47">
        <f t="shared" si="14"/>
        <v>0</v>
      </c>
      <c r="AD38" s="39">
        <v>1</v>
      </c>
      <c r="AE38" s="47">
        <f t="shared" si="15"/>
        <v>0</v>
      </c>
      <c r="AF38" s="62"/>
      <c r="AG38" s="49">
        <f t="shared" si="16"/>
        <v>0</v>
      </c>
      <c r="AH38" s="50">
        <f t="shared" si="17"/>
        <v>0</v>
      </c>
      <c r="AI38" s="62"/>
      <c r="AJ38" s="49">
        <f t="shared" si="18"/>
        <v>0</v>
      </c>
      <c r="AK38" s="50">
        <f t="shared" si="19"/>
        <v>0</v>
      </c>
      <c r="AL38" s="62"/>
      <c r="AM38" s="49">
        <f t="shared" si="20"/>
        <v>0</v>
      </c>
      <c r="AN38" s="50">
        <f t="shared" si="21"/>
        <v>0</v>
      </c>
      <c r="AO38" s="62"/>
      <c r="AP38" s="49">
        <f t="shared" si="22"/>
        <v>0</v>
      </c>
      <c r="AQ38" s="50">
        <f t="shared" si="23"/>
        <v>0</v>
      </c>
      <c r="AR38" s="62"/>
      <c r="AS38" s="49">
        <f t="shared" si="24"/>
        <v>0</v>
      </c>
      <c r="AT38" s="50">
        <f t="shared" si="25"/>
        <v>0</v>
      </c>
      <c r="AU38" s="62"/>
      <c r="AV38" s="49">
        <f t="shared" si="26"/>
        <v>0</v>
      </c>
      <c r="AW38" s="50">
        <f t="shared" si="27"/>
        <v>0</v>
      </c>
      <c r="AX38" s="62"/>
      <c r="AY38" s="49">
        <f t="shared" si="28"/>
        <v>0</v>
      </c>
      <c r="AZ38" s="50">
        <f t="shared" si="29"/>
        <v>0</v>
      </c>
      <c r="BA38" s="51">
        <f t="shared" si="30"/>
        <v>0</v>
      </c>
    </row>
    <row r="39" spans="1:53" hidden="1">
      <c r="A39" s="32"/>
      <c r="B39" s="61"/>
      <c r="C39" s="33"/>
      <c r="D39" s="34"/>
      <c r="E39" s="35"/>
      <c r="F39" s="36"/>
      <c r="G39" s="128"/>
      <c r="H39" s="72"/>
      <c r="I39" s="74">
        <f>IF(H39=Tablas!$B$5,Tablas!$C$5,VLOOKUP(H39,Tablas!$B$5:$D$40,2,FALSE))</f>
        <v>1</v>
      </c>
      <c r="J39" s="71">
        <f>IF(I39=0,"",VLOOKUP(I39,Tablas!$C$5:$D$40,2,FALSE))</f>
        <v>0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0.75</v>
      </c>
      <c r="R39" s="40">
        <f t="shared" si="7"/>
        <v>0</v>
      </c>
      <c r="S39" s="39">
        <v>0.75</v>
      </c>
      <c r="T39" s="41">
        <f t="shared" si="8"/>
        <v>0</v>
      </c>
      <c r="U39" s="42">
        <f t="shared" si="31"/>
        <v>0</v>
      </c>
      <c r="V39" s="43">
        <f t="shared" si="10"/>
        <v>0</v>
      </c>
      <c r="W39" s="44">
        <f t="shared" si="11"/>
        <v>0</v>
      </c>
      <c r="X39" s="45">
        <f t="shared" si="12"/>
        <v>0</v>
      </c>
      <c r="Y39" s="46" t="s">
        <v>0</v>
      </c>
      <c r="Z39" s="39">
        <v>1</v>
      </c>
      <c r="AA39" s="47">
        <f t="shared" si="13"/>
        <v>0</v>
      </c>
      <c r="AB39" s="39">
        <v>1</v>
      </c>
      <c r="AC39" s="47">
        <f t="shared" si="14"/>
        <v>0</v>
      </c>
      <c r="AD39" s="39">
        <v>1</v>
      </c>
      <c r="AE39" s="47">
        <f t="shared" si="15"/>
        <v>0</v>
      </c>
      <c r="AF39" s="62"/>
      <c r="AG39" s="49">
        <f t="shared" si="16"/>
        <v>0</v>
      </c>
      <c r="AH39" s="50">
        <f t="shared" si="17"/>
        <v>0</v>
      </c>
      <c r="AI39" s="62"/>
      <c r="AJ39" s="49">
        <f t="shared" si="18"/>
        <v>0</v>
      </c>
      <c r="AK39" s="50">
        <f t="shared" si="19"/>
        <v>0</v>
      </c>
      <c r="AL39" s="62"/>
      <c r="AM39" s="49">
        <f t="shared" si="20"/>
        <v>0</v>
      </c>
      <c r="AN39" s="50">
        <f t="shared" si="21"/>
        <v>0</v>
      </c>
      <c r="AO39" s="62"/>
      <c r="AP39" s="49">
        <f t="shared" si="22"/>
        <v>0</v>
      </c>
      <c r="AQ39" s="50">
        <f t="shared" si="23"/>
        <v>0</v>
      </c>
      <c r="AR39" s="62"/>
      <c r="AS39" s="49">
        <f t="shared" si="24"/>
        <v>0</v>
      </c>
      <c r="AT39" s="50">
        <f t="shared" si="25"/>
        <v>0</v>
      </c>
      <c r="AU39" s="62"/>
      <c r="AV39" s="49">
        <f t="shared" si="26"/>
        <v>0</v>
      </c>
      <c r="AW39" s="50">
        <f t="shared" si="27"/>
        <v>0</v>
      </c>
      <c r="AX39" s="62"/>
      <c r="AY39" s="49">
        <f t="shared" si="28"/>
        <v>0</v>
      </c>
      <c r="AZ39" s="50">
        <f t="shared" si="29"/>
        <v>0</v>
      </c>
      <c r="BA39" s="51">
        <f t="shared" si="30"/>
        <v>0</v>
      </c>
    </row>
    <row r="40" spans="1:53" hidden="1">
      <c r="A40" s="32"/>
      <c r="B40" s="61"/>
      <c r="C40" s="33"/>
      <c r="D40" s="34"/>
      <c r="E40" s="35"/>
      <c r="F40" s="36"/>
      <c r="G40" s="128"/>
      <c r="H40" s="72"/>
      <c r="I40" s="74">
        <f>IF(H40=Tablas!$B$5,Tablas!$C$5,VLOOKUP(H40,Tablas!$B$5:$D$40,2,FALSE))</f>
        <v>1</v>
      </c>
      <c r="J40" s="71">
        <f>IF(I40=0,"",VLOOKUP(I40,Tablas!$C$5:$D$40,2,FALSE))</f>
        <v>0</v>
      </c>
      <c r="K40" s="37" t="str">
        <f t="shared" si="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0.75</v>
      </c>
      <c r="R40" s="40">
        <f t="shared" si="7"/>
        <v>0</v>
      </c>
      <c r="S40" s="39">
        <v>0.75</v>
      </c>
      <c r="T40" s="41">
        <f t="shared" si="8"/>
        <v>0</v>
      </c>
      <c r="U40" s="42">
        <f t="shared" si="31"/>
        <v>0</v>
      </c>
      <c r="V40" s="43">
        <f t="shared" si="10"/>
        <v>0</v>
      </c>
      <c r="W40" s="44">
        <f t="shared" si="11"/>
        <v>0</v>
      </c>
      <c r="X40" s="45">
        <f t="shared" si="12"/>
        <v>0</v>
      </c>
      <c r="Y40" s="46" t="s">
        <v>0</v>
      </c>
      <c r="Z40" s="39">
        <v>1</v>
      </c>
      <c r="AA40" s="47">
        <f t="shared" si="13"/>
        <v>0</v>
      </c>
      <c r="AB40" s="39">
        <v>1</v>
      </c>
      <c r="AC40" s="47">
        <f t="shared" si="14"/>
        <v>0</v>
      </c>
      <c r="AD40" s="39">
        <v>1</v>
      </c>
      <c r="AE40" s="47">
        <f t="shared" si="15"/>
        <v>0</v>
      </c>
      <c r="AF40" s="62"/>
      <c r="AG40" s="49">
        <f t="shared" si="16"/>
        <v>0</v>
      </c>
      <c r="AH40" s="50">
        <f t="shared" si="17"/>
        <v>0</v>
      </c>
      <c r="AI40" s="62"/>
      <c r="AJ40" s="49">
        <f t="shared" si="18"/>
        <v>0</v>
      </c>
      <c r="AK40" s="50">
        <f t="shared" si="19"/>
        <v>0</v>
      </c>
      <c r="AL40" s="62"/>
      <c r="AM40" s="49">
        <f t="shared" si="20"/>
        <v>0</v>
      </c>
      <c r="AN40" s="50">
        <f t="shared" si="21"/>
        <v>0</v>
      </c>
      <c r="AO40" s="62"/>
      <c r="AP40" s="49">
        <f t="shared" si="22"/>
        <v>0</v>
      </c>
      <c r="AQ40" s="50">
        <f t="shared" si="23"/>
        <v>0</v>
      </c>
      <c r="AR40" s="62"/>
      <c r="AS40" s="49">
        <f t="shared" si="24"/>
        <v>0</v>
      </c>
      <c r="AT40" s="50">
        <f t="shared" si="25"/>
        <v>0</v>
      </c>
      <c r="AU40" s="62"/>
      <c r="AV40" s="49">
        <f t="shared" si="26"/>
        <v>0</v>
      </c>
      <c r="AW40" s="50">
        <f t="shared" si="27"/>
        <v>0</v>
      </c>
      <c r="AX40" s="62"/>
      <c r="AY40" s="49">
        <f t="shared" si="28"/>
        <v>0</v>
      </c>
      <c r="AZ40" s="50">
        <f t="shared" si="29"/>
        <v>0</v>
      </c>
      <c r="BA40" s="51">
        <f t="shared" si="30"/>
        <v>0</v>
      </c>
    </row>
    <row r="41" spans="1:53" hidden="1">
      <c r="A41" s="32"/>
      <c r="B41" s="61"/>
      <c r="C41" s="33"/>
      <c r="D41" s="34"/>
      <c r="E41" s="35"/>
      <c r="F41" s="36"/>
      <c r="G41" s="128"/>
      <c r="H41" s="72"/>
      <c r="I41" s="74">
        <f>IF(H41=Tablas!$B$5,Tablas!$C$5,VLOOKUP(H41,Tablas!$B$5:$D$40,2,FALSE))</f>
        <v>1</v>
      </c>
      <c r="J41" s="71">
        <f>IF(I41=0,"",VLOOKUP(I41,Tablas!$C$5:$D$40,2,FALSE))</f>
        <v>0</v>
      </c>
      <c r="K41" s="37" t="str">
        <f t="shared" si="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0.75</v>
      </c>
      <c r="R41" s="40">
        <f t="shared" si="7"/>
        <v>0</v>
      </c>
      <c r="S41" s="39">
        <v>0.75</v>
      </c>
      <c r="T41" s="41">
        <f t="shared" si="8"/>
        <v>0</v>
      </c>
      <c r="U41" s="42">
        <f t="shared" si="31"/>
        <v>0</v>
      </c>
      <c r="V41" s="43">
        <f t="shared" si="10"/>
        <v>0</v>
      </c>
      <c r="W41" s="44">
        <f t="shared" si="11"/>
        <v>0</v>
      </c>
      <c r="X41" s="45">
        <f t="shared" si="12"/>
        <v>0</v>
      </c>
      <c r="Y41" s="46" t="s">
        <v>0</v>
      </c>
      <c r="Z41" s="39">
        <v>1</v>
      </c>
      <c r="AA41" s="47">
        <f t="shared" si="13"/>
        <v>0</v>
      </c>
      <c r="AB41" s="39">
        <v>1</v>
      </c>
      <c r="AC41" s="47">
        <f t="shared" si="14"/>
        <v>0</v>
      </c>
      <c r="AD41" s="39">
        <v>1</v>
      </c>
      <c r="AE41" s="47">
        <f t="shared" si="15"/>
        <v>0</v>
      </c>
      <c r="AF41" s="62"/>
      <c r="AG41" s="49">
        <f t="shared" si="16"/>
        <v>0</v>
      </c>
      <c r="AH41" s="50">
        <f t="shared" si="17"/>
        <v>0</v>
      </c>
      <c r="AI41" s="62"/>
      <c r="AJ41" s="49">
        <f t="shared" si="18"/>
        <v>0</v>
      </c>
      <c r="AK41" s="50">
        <f t="shared" si="19"/>
        <v>0</v>
      </c>
      <c r="AL41" s="62"/>
      <c r="AM41" s="49">
        <f t="shared" si="20"/>
        <v>0</v>
      </c>
      <c r="AN41" s="50">
        <f t="shared" si="21"/>
        <v>0</v>
      </c>
      <c r="AO41" s="62"/>
      <c r="AP41" s="49">
        <f t="shared" si="22"/>
        <v>0</v>
      </c>
      <c r="AQ41" s="50">
        <f t="shared" si="23"/>
        <v>0</v>
      </c>
      <c r="AR41" s="62"/>
      <c r="AS41" s="49">
        <f t="shared" si="24"/>
        <v>0</v>
      </c>
      <c r="AT41" s="50">
        <f t="shared" si="25"/>
        <v>0</v>
      </c>
      <c r="AU41" s="62"/>
      <c r="AV41" s="49">
        <f t="shared" si="26"/>
        <v>0</v>
      </c>
      <c r="AW41" s="50">
        <f t="shared" si="27"/>
        <v>0</v>
      </c>
      <c r="AX41" s="62"/>
      <c r="AY41" s="49">
        <f t="shared" si="28"/>
        <v>0</v>
      </c>
      <c r="AZ41" s="50">
        <f t="shared" si="29"/>
        <v>0</v>
      </c>
      <c r="BA41" s="51">
        <f t="shared" si="30"/>
        <v>0</v>
      </c>
    </row>
    <row r="42" spans="1:53" hidden="1">
      <c r="A42" s="32"/>
      <c r="B42" s="61"/>
      <c r="C42" s="33"/>
      <c r="D42" s="34"/>
      <c r="E42" s="35"/>
      <c r="F42" s="36"/>
      <c r="G42" s="128"/>
      <c r="H42" s="72"/>
      <c r="I42" s="74">
        <f>IF(H42=Tablas!$B$5,Tablas!$C$5,VLOOKUP(H42,Tablas!$B$5:$D$40,2,FALSE))</f>
        <v>1</v>
      </c>
      <c r="J42" s="71">
        <f>IF(I42=0,"",VLOOKUP(I42,Tablas!$C$5:$D$40,2,FALSE))</f>
        <v>0</v>
      </c>
      <c r="K42" s="37" t="str">
        <f t="shared" si="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0.75</v>
      </c>
      <c r="R42" s="40">
        <f t="shared" si="7"/>
        <v>0</v>
      </c>
      <c r="S42" s="39">
        <v>0.75</v>
      </c>
      <c r="T42" s="41">
        <f t="shared" si="8"/>
        <v>0</v>
      </c>
      <c r="U42" s="42">
        <f t="shared" si="31"/>
        <v>0</v>
      </c>
      <c r="V42" s="43">
        <f t="shared" si="10"/>
        <v>0</v>
      </c>
      <c r="W42" s="44">
        <f t="shared" si="11"/>
        <v>0</v>
      </c>
      <c r="X42" s="45">
        <f t="shared" si="12"/>
        <v>0</v>
      </c>
      <c r="Y42" s="46" t="s">
        <v>0</v>
      </c>
      <c r="Z42" s="39">
        <v>1</v>
      </c>
      <c r="AA42" s="47">
        <f t="shared" si="13"/>
        <v>0</v>
      </c>
      <c r="AB42" s="39">
        <v>1</v>
      </c>
      <c r="AC42" s="47">
        <f t="shared" si="14"/>
        <v>0</v>
      </c>
      <c r="AD42" s="39">
        <v>1</v>
      </c>
      <c r="AE42" s="47">
        <f t="shared" si="15"/>
        <v>0</v>
      </c>
      <c r="AF42" s="62"/>
      <c r="AG42" s="49">
        <f t="shared" si="16"/>
        <v>0</v>
      </c>
      <c r="AH42" s="50">
        <f t="shared" si="17"/>
        <v>0</v>
      </c>
      <c r="AI42" s="62"/>
      <c r="AJ42" s="49">
        <f t="shared" si="18"/>
        <v>0</v>
      </c>
      <c r="AK42" s="50">
        <f t="shared" si="19"/>
        <v>0</v>
      </c>
      <c r="AL42" s="62"/>
      <c r="AM42" s="49">
        <f t="shared" si="20"/>
        <v>0</v>
      </c>
      <c r="AN42" s="50">
        <f t="shared" si="21"/>
        <v>0</v>
      </c>
      <c r="AO42" s="62"/>
      <c r="AP42" s="49">
        <f t="shared" si="22"/>
        <v>0</v>
      </c>
      <c r="AQ42" s="50">
        <f t="shared" si="23"/>
        <v>0</v>
      </c>
      <c r="AR42" s="62"/>
      <c r="AS42" s="49">
        <f t="shared" si="24"/>
        <v>0</v>
      </c>
      <c r="AT42" s="50">
        <f t="shared" si="25"/>
        <v>0</v>
      </c>
      <c r="AU42" s="62"/>
      <c r="AV42" s="49">
        <f t="shared" si="26"/>
        <v>0</v>
      </c>
      <c r="AW42" s="50">
        <f t="shared" si="27"/>
        <v>0</v>
      </c>
      <c r="AX42" s="62"/>
      <c r="AY42" s="49">
        <f t="shared" si="28"/>
        <v>0</v>
      </c>
      <c r="AZ42" s="50">
        <f t="shared" si="29"/>
        <v>0</v>
      </c>
      <c r="BA42" s="51">
        <f t="shared" si="30"/>
        <v>0</v>
      </c>
    </row>
    <row r="43" spans="1:53" hidden="1">
      <c r="A43" s="32"/>
      <c r="B43" s="61"/>
      <c r="C43" s="33"/>
      <c r="D43" s="34"/>
      <c r="E43" s="35"/>
      <c r="F43" s="36"/>
      <c r="G43" s="128"/>
      <c r="H43" s="72"/>
      <c r="I43" s="74">
        <f>IF(H43=Tablas!$B$5,Tablas!$C$5,VLOOKUP(H43,Tablas!$B$5:$D$40,2,FALSE))</f>
        <v>1</v>
      </c>
      <c r="J43" s="71">
        <f>IF(I43=0,"",VLOOKUP(I43,Tablas!$C$5:$D$40,2,FALSE))</f>
        <v>0</v>
      </c>
      <c r="K43" s="37" t="str">
        <f t="shared" si="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0.75</v>
      </c>
      <c r="R43" s="40">
        <f t="shared" si="7"/>
        <v>0</v>
      </c>
      <c r="S43" s="39">
        <v>0.75</v>
      </c>
      <c r="T43" s="41">
        <f t="shared" si="8"/>
        <v>0</v>
      </c>
      <c r="U43" s="42">
        <f t="shared" si="31"/>
        <v>0</v>
      </c>
      <c r="V43" s="43">
        <f t="shared" si="10"/>
        <v>0</v>
      </c>
      <c r="W43" s="44">
        <f t="shared" si="11"/>
        <v>0</v>
      </c>
      <c r="X43" s="45">
        <f t="shared" si="12"/>
        <v>0</v>
      </c>
      <c r="Y43" s="46" t="s">
        <v>0</v>
      </c>
      <c r="Z43" s="39">
        <v>1</v>
      </c>
      <c r="AA43" s="47">
        <f t="shared" si="13"/>
        <v>0</v>
      </c>
      <c r="AB43" s="39">
        <v>1</v>
      </c>
      <c r="AC43" s="47">
        <f t="shared" si="14"/>
        <v>0</v>
      </c>
      <c r="AD43" s="39">
        <v>1</v>
      </c>
      <c r="AE43" s="47">
        <f t="shared" si="15"/>
        <v>0</v>
      </c>
      <c r="AF43" s="62"/>
      <c r="AG43" s="49">
        <f t="shared" si="16"/>
        <v>0</v>
      </c>
      <c r="AH43" s="50">
        <f t="shared" si="17"/>
        <v>0</v>
      </c>
      <c r="AI43" s="62"/>
      <c r="AJ43" s="49">
        <f t="shared" si="18"/>
        <v>0</v>
      </c>
      <c r="AK43" s="50">
        <f t="shared" si="19"/>
        <v>0</v>
      </c>
      <c r="AL43" s="62"/>
      <c r="AM43" s="49">
        <f t="shared" si="20"/>
        <v>0</v>
      </c>
      <c r="AN43" s="50">
        <f t="shared" si="21"/>
        <v>0</v>
      </c>
      <c r="AO43" s="62"/>
      <c r="AP43" s="49">
        <f t="shared" si="22"/>
        <v>0</v>
      </c>
      <c r="AQ43" s="50">
        <f t="shared" si="23"/>
        <v>0</v>
      </c>
      <c r="AR43" s="62"/>
      <c r="AS43" s="49">
        <f t="shared" si="24"/>
        <v>0</v>
      </c>
      <c r="AT43" s="50">
        <f t="shared" si="25"/>
        <v>0</v>
      </c>
      <c r="AU43" s="62"/>
      <c r="AV43" s="49">
        <f t="shared" si="26"/>
        <v>0</v>
      </c>
      <c r="AW43" s="50">
        <f t="shared" si="27"/>
        <v>0</v>
      </c>
      <c r="AX43" s="62"/>
      <c r="AY43" s="49">
        <f t="shared" si="28"/>
        <v>0</v>
      </c>
      <c r="AZ43" s="50">
        <f t="shared" si="29"/>
        <v>0</v>
      </c>
      <c r="BA43" s="51">
        <f t="shared" si="30"/>
        <v>0</v>
      </c>
    </row>
    <row r="44" spans="1:53" hidden="1">
      <c r="A44" s="32"/>
      <c r="B44" s="61"/>
      <c r="C44" s="33"/>
      <c r="D44" s="34"/>
      <c r="E44" s="35"/>
      <c r="F44" s="36"/>
      <c r="G44" s="128"/>
      <c r="H44" s="72"/>
      <c r="I44" s="74">
        <f>IF(H44=Tablas!$B$5,Tablas!$C$5,VLOOKUP(H44,Tablas!$B$5:$D$40,2,FALSE))</f>
        <v>1</v>
      </c>
      <c r="J44" s="71">
        <f>IF(I44=0,"",VLOOKUP(I44,Tablas!$C$5:$D$40,2,FALSE))</f>
        <v>0</v>
      </c>
      <c r="K44" s="37" t="str">
        <f t="shared" si="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0.75</v>
      </c>
      <c r="R44" s="40">
        <f t="shared" si="7"/>
        <v>0</v>
      </c>
      <c r="S44" s="39">
        <v>0.75</v>
      </c>
      <c r="T44" s="41">
        <f t="shared" si="8"/>
        <v>0</v>
      </c>
      <c r="U44" s="42">
        <f t="shared" si="31"/>
        <v>0</v>
      </c>
      <c r="V44" s="43">
        <f t="shared" si="10"/>
        <v>0</v>
      </c>
      <c r="W44" s="44">
        <f t="shared" si="11"/>
        <v>0</v>
      </c>
      <c r="X44" s="45">
        <f t="shared" si="12"/>
        <v>0</v>
      </c>
      <c r="Y44" s="46" t="s">
        <v>0</v>
      </c>
      <c r="Z44" s="39">
        <v>1</v>
      </c>
      <c r="AA44" s="47">
        <f t="shared" si="13"/>
        <v>0</v>
      </c>
      <c r="AB44" s="39">
        <v>1</v>
      </c>
      <c r="AC44" s="47">
        <f t="shared" si="14"/>
        <v>0</v>
      </c>
      <c r="AD44" s="39">
        <v>1</v>
      </c>
      <c r="AE44" s="47">
        <f t="shared" si="15"/>
        <v>0</v>
      </c>
      <c r="AF44" s="62"/>
      <c r="AG44" s="49">
        <f t="shared" si="16"/>
        <v>0</v>
      </c>
      <c r="AH44" s="50">
        <f t="shared" si="17"/>
        <v>0</v>
      </c>
      <c r="AI44" s="62"/>
      <c r="AJ44" s="49">
        <f t="shared" si="18"/>
        <v>0</v>
      </c>
      <c r="AK44" s="50">
        <f t="shared" si="19"/>
        <v>0</v>
      </c>
      <c r="AL44" s="62"/>
      <c r="AM44" s="49">
        <f t="shared" si="20"/>
        <v>0</v>
      </c>
      <c r="AN44" s="50">
        <f t="shared" si="21"/>
        <v>0</v>
      </c>
      <c r="AO44" s="62"/>
      <c r="AP44" s="49">
        <f t="shared" si="22"/>
        <v>0</v>
      </c>
      <c r="AQ44" s="50">
        <f t="shared" si="23"/>
        <v>0</v>
      </c>
      <c r="AR44" s="62"/>
      <c r="AS44" s="49">
        <f t="shared" si="24"/>
        <v>0</v>
      </c>
      <c r="AT44" s="50">
        <f t="shared" si="25"/>
        <v>0</v>
      </c>
      <c r="AU44" s="62"/>
      <c r="AV44" s="49">
        <f t="shared" si="26"/>
        <v>0</v>
      </c>
      <c r="AW44" s="50">
        <f t="shared" si="27"/>
        <v>0</v>
      </c>
      <c r="AX44" s="62"/>
      <c r="AY44" s="49">
        <f t="shared" si="28"/>
        <v>0</v>
      </c>
      <c r="AZ44" s="50">
        <f t="shared" si="29"/>
        <v>0</v>
      </c>
      <c r="BA44" s="51">
        <f t="shared" si="30"/>
        <v>0</v>
      </c>
    </row>
    <row r="45" spans="1:53" hidden="1">
      <c r="A45" s="32"/>
      <c r="B45" s="61"/>
      <c r="C45" s="33"/>
      <c r="D45" s="34"/>
      <c r="E45" s="35"/>
      <c r="F45" s="36"/>
      <c r="G45" s="128"/>
      <c r="H45" s="72"/>
      <c r="I45" s="74">
        <f>IF(H45=Tablas!$B$5,Tablas!$C$5,VLOOKUP(H45,Tablas!$B$5:$D$40,2,FALSE))</f>
        <v>1</v>
      </c>
      <c r="J45" s="71">
        <f>IF(I45=0,"",VLOOKUP(I45,Tablas!$C$5:$D$40,2,FALSE))</f>
        <v>0</v>
      </c>
      <c r="K45" s="37" t="str">
        <f t="shared" si="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0.75</v>
      </c>
      <c r="R45" s="40">
        <f t="shared" si="7"/>
        <v>0</v>
      </c>
      <c r="S45" s="39">
        <v>0.75</v>
      </c>
      <c r="T45" s="41">
        <f t="shared" si="8"/>
        <v>0</v>
      </c>
      <c r="U45" s="42">
        <f t="shared" si="31"/>
        <v>0</v>
      </c>
      <c r="V45" s="43">
        <f t="shared" si="10"/>
        <v>0</v>
      </c>
      <c r="W45" s="44">
        <f t="shared" si="11"/>
        <v>0</v>
      </c>
      <c r="X45" s="45">
        <f t="shared" si="12"/>
        <v>0</v>
      </c>
      <c r="Y45" s="46" t="s">
        <v>0</v>
      </c>
      <c r="Z45" s="39">
        <v>1</v>
      </c>
      <c r="AA45" s="47">
        <f t="shared" si="13"/>
        <v>0</v>
      </c>
      <c r="AB45" s="39">
        <v>1</v>
      </c>
      <c r="AC45" s="47">
        <f t="shared" si="14"/>
        <v>0</v>
      </c>
      <c r="AD45" s="39">
        <v>1</v>
      </c>
      <c r="AE45" s="47">
        <f t="shared" si="15"/>
        <v>0</v>
      </c>
      <c r="AF45" s="62"/>
      <c r="AG45" s="49">
        <f t="shared" si="16"/>
        <v>0</v>
      </c>
      <c r="AH45" s="50">
        <f t="shared" si="17"/>
        <v>0</v>
      </c>
      <c r="AI45" s="62"/>
      <c r="AJ45" s="49">
        <f t="shared" si="18"/>
        <v>0</v>
      </c>
      <c r="AK45" s="50">
        <f t="shared" si="19"/>
        <v>0</v>
      </c>
      <c r="AL45" s="62"/>
      <c r="AM45" s="49">
        <f t="shared" si="20"/>
        <v>0</v>
      </c>
      <c r="AN45" s="50">
        <f t="shared" si="21"/>
        <v>0</v>
      </c>
      <c r="AO45" s="62"/>
      <c r="AP45" s="49">
        <f t="shared" si="22"/>
        <v>0</v>
      </c>
      <c r="AQ45" s="50">
        <f t="shared" si="23"/>
        <v>0</v>
      </c>
      <c r="AR45" s="62"/>
      <c r="AS45" s="49">
        <f t="shared" si="24"/>
        <v>0</v>
      </c>
      <c r="AT45" s="50">
        <f t="shared" si="25"/>
        <v>0</v>
      </c>
      <c r="AU45" s="62"/>
      <c r="AV45" s="49">
        <f t="shared" si="26"/>
        <v>0</v>
      </c>
      <c r="AW45" s="50">
        <f t="shared" si="27"/>
        <v>0</v>
      </c>
      <c r="AX45" s="62"/>
      <c r="AY45" s="49">
        <f t="shared" si="28"/>
        <v>0</v>
      </c>
      <c r="AZ45" s="50">
        <f t="shared" si="29"/>
        <v>0</v>
      </c>
      <c r="BA45" s="51">
        <f t="shared" si="30"/>
        <v>0</v>
      </c>
    </row>
    <row r="46" spans="1:53" hidden="1">
      <c r="A46" s="32"/>
      <c r="B46" s="61"/>
      <c r="C46" s="33"/>
      <c r="D46" s="34"/>
      <c r="E46" s="35"/>
      <c r="F46" s="36"/>
      <c r="G46" s="128"/>
      <c r="H46" s="72"/>
      <c r="I46" s="74">
        <f>IF(H46=Tablas!$B$5,Tablas!$C$5,VLOOKUP(H46,Tablas!$B$5:$D$40,2,FALSE))</f>
        <v>1</v>
      </c>
      <c r="J46" s="71">
        <f>IF(I46=0,"",VLOOKUP(I46,Tablas!$C$5:$D$40,2,FALSE))</f>
        <v>0</v>
      </c>
      <c r="K46" s="37" t="str">
        <f t="shared" si="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0.75</v>
      </c>
      <c r="R46" s="40">
        <f t="shared" si="7"/>
        <v>0</v>
      </c>
      <c r="S46" s="39">
        <v>0.75</v>
      </c>
      <c r="T46" s="41">
        <f t="shared" si="8"/>
        <v>0</v>
      </c>
      <c r="U46" s="42">
        <f t="shared" si="31"/>
        <v>0</v>
      </c>
      <c r="V46" s="43">
        <f t="shared" si="10"/>
        <v>0</v>
      </c>
      <c r="W46" s="44">
        <f t="shared" si="11"/>
        <v>0</v>
      </c>
      <c r="X46" s="45">
        <f t="shared" si="12"/>
        <v>0</v>
      </c>
      <c r="Y46" s="46" t="s">
        <v>0</v>
      </c>
      <c r="Z46" s="39">
        <v>1</v>
      </c>
      <c r="AA46" s="47">
        <f t="shared" si="13"/>
        <v>0</v>
      </c>
      <c r="AB46" s="39">
        <v>1</v>
      </c>
      <c r="AC46" s="47">
        <f t="shared" si="14"/>
        <v>0</v>
      </c>
      <c r="AD46" s="39">
        <v>1</v>
      </c>
      <c r="AE46" s="47">
        <f t="shared" si="15"/>
        <v>0</v>
      </c>
      <c r="AF46" s="62"/>
      <c r="AG46" s="49">
        <f t="shared" si="16"/>
        <v>0</v>
      </c>
      <c r="AH46" s="50">
        <f t="shared" si="17"/>
        <v>0</v>
      </c>
      <c r="AI46" s="62"/>
      <c r="AJ46" s="49">
        <f t="shared" si="18"/>
        <v>0</v>
      </c>
      <c r="AK46" s="50">
        <f t="shared" si="19"/>
        <v>0</v>
      </c>
      <c r="AL46" s="62"/>
      <c r="AM46" s="49">
        <f t="shared" si="20"/>
        <v>0</v>
      </c>
      <c r="AN46" s="50">
        <f t="shared" si="21"/>
        <v>0</v>
      </c>
      <c r="AO46" s="62"/>
      <c r="AP46" s="49">
        <f t="shared" si="22"/>
        <v>0</v>
      </c>
      <c r="AQ46" s="50">
        <f t="shared" si="23"/>
        <v>0</v>
      </c>
      <c r="AR46" s="62"/>
      <c r="AS46" s="49">
        <f t="shared" si="24"/>
        <v>0</v>
      </c>
      <c r="AT46" s="50">
        <f t="shared" si="25"/>
        <v>0</v>
      </c>
      <c r="AU46" s="62"/>
      <c r="AV46" s="49">
        <f t="shared" si="26"/>
        <v>0</v>
      </c>
      <c r="AW46" s="50">
        <f t="shared" si="27"/>
        <v>0</v>
      </c>
      <c r="AX46" s="62"/>
      <c r="AY46" s="49">
        <f t="shared" si="28"/>
        <v>0</v>
      </c>
      <c r="AZ46" s="50">
        <f t="shared" si="29"/>
        <v>0</v>
      </c>
      <c r="BA46" s="51">
        <f t="shared" si="30"/>
        <v>0</v>
      </c>
    </row>
    <row r="47" spans="1:53" hidden="1">
      <c r="A47" s="32"/>
      <c r="B47" s="61"/>
      <c r="C47" s="33"/>
      <c r="D47" s="34"/>
      <c r="E47" s="35"/>
      <c r="F47" s="36"/>
      <c r="G47" s="128"/>
      <c r="H47" s="72"/>
      <c r="I47" s="74">
        <f>IF(H47=Tablas!$B$5,Tablas!$C$5,VLOOKUP(H47,Tablas!$B$5:$D$40,2,FALSE))</f>
        <v>1</v>
      </c>
      <c r="J47" s="71">
        <f>IF(I47=0,"",VLOOKUP(I47,Tablas!$C$5:$D$40,2,FALSE))</f>
        <v>0</v>
      </c>
      <c r="K47" s="37" t="str">
        <f t="shared" si="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0.75</v>
      </c>
      <c r="R47" s="40">
        <f t="shared" si="7"/>
        <v>0</v>
      </c>
      <c r="S47" s="39">
        <v>0.75</v>
      </c>
      <c r="T47" s="41">
        <f t="shared" si="8"/>
        <v>0</v>
      </c>
      <c r="U47" s="42">
        <f t="shared" si="31"/>
        <v>0</v>
      </c>
      <c r="V47" s="43">
        <f t="shared" si="10"/>
        <v>0</v>
      </c>
      <c r="W47" s="44">
        <f t="shared" si="11"/>
        <v>0</v>
      </c>
      <c r="X47" s="45">
        <f t="shared" si="12"/>
        <v>0</v>
      </c>
      <c r="Y47" s="46" t="s">
        <v>0</v>
      </c>
      <c r="Z47" s="39">
        <v>1</v>
      </c>
      <c r="AA47" s="47">
        <f t="shared" si="13"/>
        <v>0</v>
      </c>
      <c r="AB47" s="39">
        <v>1</v>
      </c>
      <c r="AC47" s="47">
        <f t="shared" si="14"/>
        <v>0</v>
      </c>
      <c r="AD47" s="39">
        <v>1</v>
      </c>
      <c r="AE47" s="47">
        <f t="shared" si="15"/>
        <v>0</v>
      </c>
      <c r="AF47" s="62"/>
      <c r="AG47" s="49">
        <f t="shared" si="16"/>
        <v>0</v>
      </c>
      <c r="AH47" s="50">
        <f t="shared" si="17"/>
        <v>0</v>
      </c>
      <c r="AI47" s="62"/>
      <c r="AJ47" s="49">
        <f t="shared" si="18"/>
        <v>0</v>
      </c>
      <c r="AK47" s="50">
        <f t="shared" si="19"/>
        <v>0</v>
      </c>
      <c r="AL47" s="62"/>
      <c r="AM47" s="49">
        <f t="shared" si="20"/>
        <v>0</v>
      </c>
      <c r="AN47" s="50">
        <f t="shared" si="21"/>
        <v>0</v>
      </c>
      <c r="AO47" s="62"/>
      <c r="AP47" s="49">
        <f t="shared" si="22"/>
        <v>0</v>
      </c>
      <c r="AQ47" s="50">
        <f t="shared" si="23"/>
        <v>0</v>
      </c>
      <c r="AR47" s="62"/>
      <c r="AS47" s="49">
        <f t="shared" si="24"/>
        <v>0</v>
      </c>
      <c r="AT47" s="50">
        <f t="shared" si="25"/>
        <v>0</v>
      </c>
      <c r="AU47" s="62"/>
      <c r="AV47" s="49">
        <f t="shared" si="26"/>
        <v>0</v>
      </c>
      <c r="AW47" s="50">
        <f t="shared" si="27"/>
        <v>0</v>
      </c>
      <c r="AX47" s="62"/>
      <c r="AY47" s="49">
        <f t="shared" si="28"/>
        <v>0</v>
      </c>
      <c r="AZ47" s="50">
        <f t="shared" si="29"/>
        <v>0</v>
      </c>
      <c r="BA47" s="51">
        <f t="shared" si="30"/>
        <v>0</v>
      </c>
    </row>
    <row r="48" spans="1:53" hidden="1">
      <c r="A48" s="32"/>
      <c r="B48" s="61"/>
      <c r="C48" s="33"/>
      <c r="D48" s="34"/>
      <c r="E48" s="35"/>
      <c r="F48" s="36"/>
      <c r="G48" s="128"/>
      <c r="H48" s="72"/>
      <c r="I48" s="74">
        <f>IF(H48=Tablas!$B$5,Tablas!$C$5,VLOOKUP(H48,Tablas!$B$5:$D$40,2,FALSE))</f>
        <v>1</v>
      </c>
      <c r="J48" s="71">
        <f>IF(I48=0,"",VLOOKUP(I48,Tablas!$C$5:$D$40,2,FALSE))</f>
        <v>0</v>
      </c>
      <c r="K48" s="37" t="str">
        <f t="shared" si="1"/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0.75</v>
      </c>
      <c r="R48" s="40">
        <f t="shared" si="7"/>
        <v>0</v>
      </c>
      <c r="S48" s="39">
        <v>0.75</v>
      </c>
      <c r="T48" s="41">
        <f t="shared" si="8"/>
        <v>0</v>
      </c>
      <c r="U48" s="42">
        <f t="shared" si="31"/>
        <v>0</v>
      </c>
      <c r="V48" s="43">
        <f t="shared" si="10"/>
        <v>0</v>
      </c>
      <c r="W48" s="44">
        <f t="shared" si="11"/>
        <v>0</v>
      </c>
      <c r="X48" s="45">
        <f t="shared" si="12"/>
        <v>0</v>
      </c>
      <c r="Y48" s="46" t="s">
        <v>0</v>
      </c>
      <c r="Z48" s="39">
        <v>1</v>
      </c>
      <c r="AA48" s="47">
        <f t="shared" si="13"/>
        <v>0</v>
      </c>
      <c r="AB48" s="39">
        <v>1</v>
      </c>
      <c r="AC48" s="47">
        <f t="shared" si="14"/>
        <v>0</v>
      </c>
      <c r="AD48" s="39">
        <v>1</v>
      </c>
      <c r="AE48" s="47">
        <f t="shared" si="15"/>
        <v>0</v>
      </c>
      <c r="AF48" s="62"/>
      <c r="AG48" s="49">
        <f t="shared" si="16"/>
        <v>0</v>
      </c>
      <c r="AH48" s="50">
        <f t="shared" si="17"/>
        <v>0</v>
      </c>
      <c r="AI48" s="62"/>
      <c r="AJ48" s="49">
        <f t="shared" si="18"/>
        <v>0</v>
      </c>
      <c r="AK48" s="50">
        <f t="shared" si="19"/>
        <v>0</v>
      </c>
      <c r="AL48" s="62"/>
      <c r="AM48" s="49">
        <f t="shared" si="20"/>
        <v>0</v>
      </c>
      <c r="AN48" s="50">
        <f t="shared" si="21"/>
        <v>0</v>
      </c>
      <c r="AO48" s="62"/>
      <c r="AP48" s="49">
        <f t="shared" si="22"/>
        <v>0</v>
      </c>
      <c r="AQ48" s="50">
        <f t="shared" si="23"/>
        <v>0</v>
      </c>
      <c r="AR48" s="62"/>
      <c r="AS48" s="49">
        <f t="shared" si="24"/>
        <v>0</v>
      </c>
      <c r="AT48" s="50">
        <f t="shared" si="25"/>
        <v>0</v>
      </c>
      <c r="AU48" s="62"/>
      <c r="AV48" s="49">
        <f t="shared" si="26"/>
        <v>0</v>
      </c>
      <c r="AW48" s="50">
        <f t="shared" si="27"/>
        <v>0</v>
      </c>
      <c r="AX48" s="62"/>
      <c r="AY48" s="49">
        <f t="shared" si="28"/>
        <v>0</v>
      </c>
      <c r="AZ48" s="50">
        <f t="shared" si="29"/>
        <v>0</v>
      </c>
      <c r="BA48" s="51">
        <f t="shared" si="30"/>
        <v>0</v>
      </c>
    </row>
    <row r="49" spans="1:53" hidden="1">
      <c r="A49" s="32"/>
      <c r="B49" s="61"/>
      <c r="C49" s="33"/>
      <c r="D49" s="34"/>
      <c r="E49" s="35"/>
      <c r="F49" s="36"/>
      <c r="G49" s="128"/>
      <c r="H49" s="72"/>
      <c r="I49" s="74">
        <f>IF(H49=Tablas!$B$5,Tablas!$C$5,VLOOKUP(H49,Tablas!$B$5:$D$40,2,FALSE))</f>
        <v>1</v>
      </c>
      <c r="J49" s="71">
        <f>IF(I49=0,"",VLOOKUP(I49,Tablas!$C$5:$D$40,2,FALSE))</f>
        <v>0</v>
      </c>
      <c r="K49" s="37" t="str">
        <f t="shared" si="1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0.75</v>
      </c>
      <c r="R49" s="40">
        <f t="shared" si="7"/>
        <v>0</v>
      </c>
      <c r="S49" s="39">
        <v>0.75</v>
      </c>
      <c r="T49" s="41">
        <f t="shared" si="8"/>
        <v>0</v>
      </c>
      <c r="U49" s="42">
        <f t="shared" si="31"/>
        <v>0</v>
      </c>
      <c r="V49" s="43">
        <f t="shared" si="10"/>
        <v>0</v>
      </c>
      <c r="W49" s="44">
        <f t="shared" si="11"/>
        <v>0</v>
      </c>
      <c r="X49" s="45">
        <f t="shared" si="12"/>
        <v>0</v>
      </c>
      <c r="Y49" s="46" t="s">
        <v>0</v>
      </c>
      <c r="Z49" s="39">
        <v>1</v>
      </c>
      <c r="AA49" s="47">
        <f t="shared" si="13"/>
        <v>0</v>
      </c>
      <c r="AB49" s="39">
        <v>1</v>
      </c>
      <c r="AC49" s="47">
        <f t="shared" si="14"/>
        <v>0</v>
      </c>
      <c r="AD49" s="39">
        <v>1</v>
      </c>
      <c r="AE49" s="47">
        <f t="shared" si="15"/>
        <v>0</v>
      </c>
      <c r="AF49" s="62"/>
      <c r="AG49" s="49">
        <f t="shared" si="16"/>
        <v>0</v>
      </c>
      <c r="AH49" s="50">
        <f t="shared" si="17"/>
        <v>0</v>
      </c>
      <c r="AI49" s="62"/>
      <c r="AJ49" s="49">
        <f t="shared" si="18"/>
        <v>0</v>
      </c>
      <c r="AK49" s="50">
        <f t="shared" si="19"/>
        <v>0</v>
      </c>
      <c r="AL49" s="62"/>
      <c r="AM49" s="49">
        <f t="shared" si="20"/>
        <v>0</v>
      </c>
      <c r="AN49" s="50">
        <f t="shared" si="21"/>
        <v>0</v>
      </c>
      <c r="AO49" s="62"/>
      <c r="AP49" s="49">
        <f t="shared" si="22"/>
        <v>0</v>
      </c>
      <c r="AQ49" s="50">
        <f t="shared" si="23"/>
        <v>0</v>
      </c>
      <c r="AR49" s="62"/>
      <c r="AS49" s="49">
        <f t="shared" si="24"/>
        <v>0</v>
      </c>
      <c r="AT49" s="50">
        <f t="shared" si="25"/>
        <v>0</v>
      </c>
      <c r="AU49" s="62"/>
      <c r="AV49" s="49">
        <f t="shared" si="26"/>
        <v>0</v>
      </c>
      <c r="AW49" s="50">
        <f t="shared" si="27"/>
        <v>0</v>
      </c>
      <c r="AX49" s="62"/>
      <c r="AY49" s="49">
        <f t="shared" si="28"/>
        <v>0</v>
      </c>
      <c r="AZ49" s="50">
        <f t="shared" si="29"/>
        <v>0</v>
      </c>
      <c r="BA49" s="51">
        <f t="shared" si="30"/>
        <v>0</v>
      </c>
    </row>
    <row r="50" spans="1:53" hidden="1">
      <c r="A50" s="32"/>
      <c r="B50" s="61"/>
      <c r="C50" s="33"/>
      <c r="D50" s="34"/>
      <c r="E50" s="35"/>
      <c r="F50" s="36"/>
      <c r="G50" s="128"/>
      <c r="H50" s="72"/>
      <c r="I50" s="74">
        <f>IF(H50=Tablas!$B$5,Tablas!$C$5,VLOOKUP(H50,Tablas!$B$5:$D$40,2,FALSE))</f>
        <v>1</v>
      </c>
      <c r="J50" s="71">
        <f>IF(I50=0,"",VLOOKUP(I50,Tablas!$C$5:$D$40,2,FALSE))</f>
        <v>0</v>
      </c>
      <c r="K50" s="37" t="str">
        <f t="shared" si="1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0.75</v>
      </c>
      <c r="R50" s="40">
        <f t="shared" si="7"/>
        <v>0</v>
      </c>
      <c r="S50" s="39">
        <v>0.75</v>
      </c>
      <c r="T50" s="41">
        <f t="shared" si="8"/>
        <v>0</v>
      </c>
      <c r="U50" s="42">
        <f t="shared" si="31"/>
        <v>0</v>
      </c>
      <c r="V50" s="43">
        <f t="shared" si="10"/>
        <v>0</v>
      </c>
      <c r="W50" s="44">
        <f t="shared" si="11"/>
        <v>0</v>
      </c>
      <c r="X50" s="45">
        <f t="shared" si="12"/>
        <v>0</v>
      </c>
      <c r="Y50" s="46" t="s">
        <v>0</v>
      </c>
      <c r="Z50" s="39">
        <v>1</v>
      </c>
      <c r="AA50" s="47">
        <f t="shared" si="13"/>
        <v>0</v>
      </c>
      <c r="AB50" s="39">
        <v>1</v>
      </c>
      <c r="AC50" s="47">
        <f t="shared" si="14"/>
        <v>0</v>
      </c>
      <c r="AD50" s="39">
        <v>1</v>
      </c>
      <c r="AE50" s="47">
        <f t="shared" si="15"/>
        <v>0</v>
      </c>
      <c r="AF50" s="62"/>
      <c r="AG50" s="49">
        <f t="shared" si="16"/>
        <v>0</v>
      </c>
      <c r="AH50" s="50">
        <f t="shared" si="17"/>
        <v>0</v>
      </c>
      <c r="AI50" s="62"/>
      <c r="AJ50" s="49">
        <f t="shared" si="18"/>
        <v>0</v>
      </c>
      <c r="AK50" s="50">
        <f t="shared" si="19"/>
        <v>0</v>
      </c>
      <c r="AL50" s="62"/>
      <c r="AM50" s="49">
        <f t="shared" si="20"/>
        <v>0</v>
      </c>
      <c r="AN50" s="50">
        <f t="shared" si="21"/>
        <v>0</v>
      </c>
      <c r="AO50" s="62"/>
      <c r="AP50" s="49">
        <f t="shared" si="22"/>
        <v>0</v>
      </c>
      <c r="AQ50" s="50">
        <f t="shared" si="23"/>
        <v>0</v>
      </c>
      <c r="AR50" s="62"/>
      <c r="AS50" s="49">
        <f t="shared" si="24"/>
        <v>0</v>
      </c>
      <c r="AT50" s="50">
        <f t="shared" si="25"/>
        <v>0</v>
      </c>
      <c r="AU50" s="62"/>
      <c r="AV50" s="49">
        <f t="shared" si="26"/>
        <v>0</v>
      </c>
      <c r="AW50" s="50">
        <f t="shared" si="27"/>
        <v>0</v>
      </c>
      <c r="AX50" s="62"/>
      <c r="AY50" s="49">
        <f t="shared" si="28"/>
        <v>0</v>
      </c>
      <c r="AZ50" s="50">
        <f t="shared" si="29"/>
        <v>0</v>
      </c>
      <c r="BA50" s="51">
        <f t="shared" si="30"/>
        <v>0</v>
      </c>
    </row>
    <row r="51" spans="1:53" hidden="1">
      <c r="A51" s="32"/>
      <c r="B51" s="61"/>
      <c r="C51" s="33"/>
      <c r="D51" s="34"/>
      <c r="E51" s="35"/>
      <c r="F51" s="36"/>
      <c r="G51" s="128"/>
      <c r="H51" s="72"/>
      <c r="I51" s="74">
        <f>IF(H51=Tablas!$B$5,Tablas!$C$5,VLOOKUP(H51,Tablas!$B$5:$D$40,2,FALSE))</f>
        <v>1</v>
      </c>
      <c r="J51" s="71">
        <f>IF(I51=0,"",VLOOKUP(I51,Tablas!$C$5:$D$40,2,FALSE))</f>
        <v>0</v>
      </c>
      <c r="K51" s="37" t="str">
        <f t="shared" si="1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0.75</v>
      </c>
      <c r="R51" s="40">
        <f t="shared" si="7"/>
        <v>0</v>
      </c>
      <c r="S51" s="39">
        <v>0.75</v>
      </c>
      <c r="T51" s="41">
        <f t="shared" si="8"/>
        <v>0</v>
      </c>
      <c r="U51" s="42">
        <f t="shared" si="31"/>
        <v>0</v>
      </c>
      <c r="V51" s="43">
        <f t="shared" si="10"/>
        <v>0</v>
      </c>
      <c r="W51" s="44">
        <f t="shared" si="11"/>
        <v>0</v>
      </c>
      <c r="X51" s="45">
        <f t="shared" si="12"/>
        <v>0</v>
      </c>
      <c r="Y51" s="46" t="s">
        <v>0</v>
      </c>
      <c r="Z51" s="39">
        <v>1</v>
      </c>
      <c r="AA51" s="47">
        <f t="shared" si="13"/>
        <v>0</v>
      </c>
      <c r="AB51" s="39">
        <v>1</v>
      </c>
      <c r="AC51" s="47">
        <f t="shared" si="14"/>
        <v>0</v>
      </c>
      <c r="AD51" s="39">
        <v>1</v>
      </c>
      <c r="AE51" s="47">
        <f t="shared" si="15"/>
        <v>0</v>
      </c>
      <c r="AF51" s="62"/>
      <c r="AG51" s="49">
        <f t="shared" si="16"/>
        <v>0</v>
      </c>
      <c r="AH51" s="50">
        <f t="shared" si="17"/>
        <v>0</v>
      </c>
      <c r="AI51" s="62"/>
      <c r="AJ51" s="49">
        <f t="shared" si="18"/>
        <v>0</v>
      </c>
      <c r="AK51" s="50">
        <f t="shared" si="19"/>
        <v>0</v>
      </c>
      <c r="AL51" s="62"/>
      <c r="AM51" s="49">
        <f t="shared" si="20"/>
        <v>0</v>
      </c>
      <c r="AN51" s="50">
        <f t="shared" si="21"/>
        <v>0</v>
      </c>
      <c r="AO51" s="62"/>
      <c r="AP51" s="49">
        <f t="shared" si="22"/>
        <v>0</v>
      </c>
      <c r="AQ51" s="50">
        <f t="shared" si="23"/>
        <v>0</v>
      </c>
      <c r="AR51" s="62"/>
      <c r="AS51" s="49">
        <f t="shared" si="24"/>
        <v>0</v>
      </c>
      <c r="AT51" s="50">
        <f t="shared" si="25"/>
        <v>0</v>
      </c>
      <c r="AU51" s="62"/>
      <c r="AV51" s="49">
        <f t="shared" si="26"/>
        <v>0</v>
      </c>
      <c r="AW51" s="50">
        <f t="shared" si="27"/>
        <v>0</v>
      </c>
      <c r="AX51" s="62"/>
      <c r="AY51" s="49">
        <f t="shared" si="28"/>
        <v>0</v>
      </c>
      <c r="AZ51" s="50">
        <f t="shared" si="29"/>
        <v>0</v>
      </c>
      <c r="BA51" s="51">
        <f t="shared" si="30"/>
        <v>0</v>
      </c>
    </row>
    <row r="52" spans="1:53" hidden="1">
      <c r="A52" s="32"/>
      <c r="B52" s="61"/>
      <c r="C52" s="33"/>
      <c r="D52" s="34"/>
      <c r="E52" s="35"/>
      <c r="F52" s="36"/>
      <c r="G52" s="128"/>
      <c r="H52" s="72"/>
      <c r="I52" s="74">
        <f>IF(H52=Tablas!$B$5,Tablas!$C$5,VLOOKUP(H52,Tablas!$B$5:$D$40,2,FALSE))</f>
        <v>1</v>
      </c>
      <c r="J52" s="71">
        <f>IF(I52=0,"",VLOOKUP(I52,Tablas!$C$5:$D$40,2,FALSE))</f>
        <v>0</v>
      </c>
      <c r="K52" s="37" t="str">
        <f t="shared" si="1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0.75</v>
      </c>
      <c r="R52" s="40">
        <f t="shared" si="7"/>
        <v>0</v>
      </c>
      <c r="S52" s="39">
        <v>0.75</v>
      </c>
      <c r="T52" s="41">
        <f t="shared" si="8"/>
        <v>0</v>
      </c>
      <c r="U52" s="42">
        <f t="shared" si="31"/>
        <v>0</v>
      </c>
      <c r="V52" s="43">
        <f t="shared" si="10"/>
        <v>0</v>
      </c>
      <c r="W52" s="44">
        <f t="shared" si="11"/>
        <v>0</v>
      </c>
      <c r="X52" s="45">
        <f t="shared" si="12"/>
        <v>0</v>
      </c>
      <c r="Y52" s="46" t="s">
        <v>0</v>
      </c>
      <c r="Z52" s="39">
        <v>1</v>
      </c>
      <c r="AA52" s="47">
        <f t="shared" si="13"/>
        <v>0</v>
      </c>
      <c r="AB52" s="39">
        <v>1</v>
      </c>
      <c r="AC52" s="47">
        <f t="shared" si="14"/>
        <v>0</v>
      </c>
      <c r="AD52" s="39">
        <v>1</v>
      </c>
      <c r="AE52" s="47">
        <f t="shared" si="15"/>
        <v>0</v>
      </c>
      <c r="AF52" s="62"/>
      <c r="AG52" s="49">
        <f t="shared" si="16"/>
        <v>0</v>
      </c>
      <c r="AH52" s="50">
        <f t="shared" si="17"/>
        <v>0</v>
      </c>
      <c r="AI52" s="62"/>
      <c r="AJ52" s="49">
        <f t="shared" si="18"/>
        <v>0</v>
      </c>
      <c r="AK52" s="50">
        <f t="shared" si="19"/>
        <v>0</v>
      </c>
      <c r="AL52" s="62"/>
      <c r="AM52" s="49">
        <f t="shared" si="20"/>
        <v>0</v>
      </c>
      <c r="AN52" s="50">
        <f t="shared" si="21"/>
        <v>0</v>
      </c>
      <c r="AO52" s="62"/>
      <c r="AP52" s="49">
        <f t="shared" si="22"/>
        <v>0</v>
      </c>
      <c r="AQ52" s="50">
        <f t="shared" si="23"/>
        <v>0</v>
      </c>
      <c r="AR52" s="62"/>
      <c r="AS52" s="49">
        <f t="shared" si="24"/>
        <v>0</v>
      </c>
      <c r="AT52" s="50">
        <f t="shared" si="25"/>
        <v>0</v>
      </c>
      <c r="AU52" s="62"/>
      <c r="AV52" s="49">
        <f t="shared" si="26"/>
        <v>0</v>
      </c>
      <c r="AW52" s="50">
        <f t="shared" si="27"/>
        <v>0</v>
      </c>
      <c r="AX52" s="62"/>
      <c r="AY52" s="49">
        <f t="shared" si="28"/>
        <v>0</v>
      </c>
      <c r="AZ52" s="50">
        <f t="shared" si="29"/>
        <v>0</v>
      </c>
      <c r="BA52" s="51">
        <f t="shared" si="30"/>
        <v>0</v>
      </c>
    </row>
    <row r="53" spans="1:53" hidden="1">
      <c r="A53" s="32"/>
      <c r="B53" s="61"/>
      <c r="C53" s="33"/>
      <c r="D53" s="34"/>
      <c r="E53" s="35"/>
      <c r="F53" s="36"/>
      <c r="G53" s="128"/>
      <c r="H53" s="72"/>
      <c r="I53" s="74">
        <f>IF(H53=Tablas!$B$5,Tablas!$C$5,VLOOKUP(H53,Tablas!$B$5:$D$40,2,FALSE))</f>
        <v>1</v>
      </c>
      <c r="J53" s="71">
        <f>IF(I53=0,"",VLOOKUP(I53,Tablas!$C$5:$D$40,2,FALSE))</f>
        <v>0</v>
      </c>
      <c r="K53" s="37" t="str">
        <f t="shared" si="1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0.75</v>
      </c>
      <c r="R53" s="40">
        <f t="shared" si="7"/>
        <v>0</v>
      </c>
      <c r="S53" s="39">
        <v>0.75</v>
      </c>
      <c r="T53" s="41">
        <f t="shared" si="8"/>
        <v>0</v>
      </c>
      <c r="U53" s="42">
        <f t="shared" si="31"/>
        <v>0</v>
      </c>
      <c r="V53" s="43">
        <f t="shared" si="10"/>
        <v>0</v>
      </c>
      <c r="W53" s="44">
        <f t="shared" si="11"/>
        <v>0</v>
      </c>
      <c r="X53" s="45">
        <f t="shared" si="12"/>
        <v>0</v>
      </c>
      <c r="Y53" s="46" t="s">
        <v>0</v>
      </c>
      <c r="Z53" s="39">
        <v>1</v>
      </c>
      <c r="AA53" s="47">
        <f t="shared" si="13"/>
        <v>0</v>
      </c>
      <c r="AB53" s="39">
        <v>1</v>
      </c>
      <c r="AC53" s="47">
        <f t="shared" si="14"/>
        <v>0</v>
      </c>
      <c r="AD53" s="39">
        <v>1</v>
      </c>
      <c r="AE53" s="47">
        <f t="shared" si="15"/>
        <v>0</v>
      </c>
      <c r="AF53" s="62"/>
      <c r="AG53" s="49">
        <f t="shared" si="16"/>
        <v>0</v>
      </c>
      <c r="AH53" s="50">
        <f t="shared" si="17"/>
        <v>0</v>
      </c>
      <c r="AI53" s="62"/>
      <c r="AJ53" s="49">
        <f t="shared" si="18"/>
        <v>0</v>
      </c>
      <c r="AK53" s="50">
        <f t="shared" si="19"/>
        <v>0</v>
      </c>
      <c r="AL53" s="62"/>
      <c r="AM53" s="49">
        <f t="shared" si="20"/>
        <v>0</v>
      </c>
      <c r="AN53" s="50">
        <f t="shared" si="21"/>
        <v>0</v>
      </c>
      <c r="AO53" s="62"/>
      <c r="AP53" s="49">
        <f t="shared" si="22"/>
        <v>0</v>
      </c>
      <c r="AQ53" s="50">
        <f t="shared" si="23"/>
        <v>0</v>
      </c>
      <c r="AR53" s="62"/>
      <c r="AS53" s="49">
        <f t="shared" si="24"/>
        <v>0</v>
      </c>
      <c r="AT53" s="50">
        <f t="shared" si="25"/>
        <v>0</v>
      </c>
      <c r="AU53" s="62"/>
      <c r="AV53" s="49">
        <f t="shared" si="26"/>
        <v>0</v>
      </c>
      <c r="AW53" s="50">
        <f t="shared" si="27"/>
        <v>0</v>
      </c>
      <c r="AX53" s="62"/>
      <c r="AY53" s="49">
        <f t="shared" si="28"/>
        <v>0</v>
      </c>
      <c r="AZ53" s="50">
        <f t="shared" si="29"/>
        <v>0</v>
      </c>
      <c r="BA53" s="51">
        <f t="shared" si="30"/>
        <v>0</v>
      </c>
    </row>
    <row r="54" spans="1:53" hidden="1">
      <c r="A54" s="32"/>
      <c r="B54" s="61"/>
      <c r="C54" s="33"/>
      <c r="D54" s="34"/>
      <c r="E54" s="35"/>
      <c r="F54" s="36"/>
      <c r="G54" s="128"/>
      <c r="H54" s="72"/>
      <c r="I54" s="74">
        <f>IF(H54=Tablas!$B$5,Tablas!$C$5,VLOOKUP(H54,Tablas!$B$5:$D$40,2,FALSE))</f>
        <v>1</v>
      </c>
      <c r="J54" s="71">
        <f>IF(I54=0,"",VLOOKUP(I54,Tablas!$C$5:$D$40,2,FALSE))</f>
        <v>0</v>
      </c>
      <c r="K54" s="37" t="str">
        <f t="shared" si="1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0.75</v>
      </c>
      <c r="R54" s="40">
        <f t="shared" si="7"/>
        <v>0</v>
      </c>
      <c r="S54" s="39">
        <v>0.75</v>
      </c>
      <c r="T54" s="41">
        <f t="shared" si="8"/>
        <v>0</v>
      </c>
      <c r="U54" s="42">
        <f t="shared" si="31"/>
        <v>0</v>
      </c>
      <c r="V54" s="43">
        <f t="shared" si="10"/>
        <v>0</v>
      </c>
      <c r="W54" s="44">
        <f t="shared" si="11"/>
        <v>0</v>
      </c>
      <c r="X54" s="45">
        <f t="shared" si="12"/>
        <v>0</v>
      </c>
      <c r="Y54" s="46" t="s">
        <v>0</v>
      </c>
      <c r="Z54" s="39">
        <v>1</v>
      </c>
      <c r="AA54" s="47">
        <f t="shared" si="13"/>
        <v>0</v>
      </c>
      <c r="AB54" s="39">
        <v>1</v>
      </c>
      <c r="AC54" s="47">
        <f t="shared" si="14"/>
        <v>0</v>
      </c>
      <c r="AD54" s="39">
        <v>1</v>
      </c>
      <c r="AE54" s="47">
        <f t="shared" si="15"/>
        <v>0</v>
      </c>
      <c r="AF54" s="62"/>
      <c r="AG54" s="49">
        <f t="shared" si="16"/>
        <v>0</v>
      </c>
      <c r="AH54" s="50">
        <f t="shared" si="17"/>
        <v>0</v>
      </c>
      <c r="AI54" s="62"/>
      <c r="AJ54" s="49">
        <f t="shared" si="18"/>
        <v>0</v>
      </c>
      <c r="AK54" s="50">
        <f t="shared" si="19"/>
        <v>0</v>
      </c>
      <c r="AL54" s="62"/>
      <c r="AM54" s="49">
        <f t="shared" si="20"/>
        <v>0</v>
      </c>
      <c r="AN54" s="50">
        <f t="shared" si="21"/>
        <v>0</v>
      </c>
      <c r="AO54" s="62"/>
      <c r="AP54" s="49">
        <f t="shared" si="22"/>
        <v>0</v>
      </c>
      <c r="AQ54" s="50">
        <f t="shared" si="23"/>
        <v>0</v>
      </c>
      <c r="AR54" s="62"/>
      <c r="AS54" s="49">
        <f t="shared" si="24"/>
        <v>0</v>
      </c>
      <c r="AT54" s="50">
        <f t="shared" si="25"/>
        <v>0</v>
      </c>
      <c r="AU54" s="62"/>
      <c r="AV54" s="49">
        <f t="shared" si="26"/>
        <v>0</v>
      </c>
      <c r="AW54" s="50">
        <f t="shared" si="27"/>
        <v>0</v>
      </c>
      <c r="AX54" s="62"/>
      <c r="AY54" s="49">
        <f t="shared" si="28"/>
        <v>0</v>
      </c>
      <c r="AZ54" s="50">
        <f t="shared" si="29"/>
        <v>0</v>
      </c>
      <c r="BA54" s="51">
        <f t="shared" si="30"/>
        <v>0</v>
      </c>
    </row>
    <row r="55" spans="1:53" hidden="1">
      <c r="A55" s="32"/>
      <c r="B55" s="61"/>
      <c r="C55" s="33"/>
      <c r="D55" s="34"/>
      <c r="E55" s="35"/>
      <c r="F55" s="36"/>
      <c r="G55" s="128"/>
      <c r="H55" s="72"/>
      <c r="I55" s="74">
        <f>IF(H55=Tablas!$B$5,Tablas!$C$5,VLOOKUP(H55,Tablas!$B$5:$D$40,2,FALSE))</f>
        <v>1</v>
      </c>
      <c r="J55" s="71">
        <f>IF(I55=0,"",VLOOKUP(I55,Tablas!$C$5:$D$40,2,FALSE))</f>
        <v>0</v>
      </c>
      <c r="K55" s="37" t="str">
        <f t="shared" si="1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0.75</v>
      </c>
      <c r="R55" s="40">
        <f t="shared" si="7"/>
        <v>0</v>
      </c>
      <c r="S55" s="39">
        <v>0.75</v>
      </c>
      <c r="T55" s="41">
        <f t="shared" si="8"/>
        <v>0</v>
      </c>
      <c r="U55" s="42">
        <f t="shared" si="31"/>
        <v>0</v>
      </c>
      <c r="V55" s="43">
        <f t="shared" si="10"/>
        <v>0</v>
      </c>
      <c r="W55" s="44">
        <f t="shared" si="11"/>
        <v>0</v>
      </c>
      <c r="X55" s="45">
        <f t="shared" si="12"/>
        <v>0</v>
      </c>
      <c r="Y55" s="46" t="s">
        <v>0</v>
      </c>
      <c r="Z55" s="39">
        <v>1</v>
      </c>
      <c r="AA55" s="47">
        <f t="shared" si="13"/>
        <v>0</v>
      </c>
      <c r="AB55" s="39">
        <v>1</v>
      </c>
      <c r="AC55" s="47">
        <f t="shared" si="14"/>
        <v>0</v>
      </c>
      <c r="AD55" s="39">
        <v>1</v>
      </c>
      <c r="AE55" s="47">
        <f t="shared" si="15"/>
        <v>0</v>
      </c>
      <c r="AF55" s="62"/>
      <c r="AG55" s="49">
        <f t="shared" si="16"/>
        <v>0</v>
      </c>
      <c r="AH55" s="50">
        <f t="shared" si="17"/>
        <v>0</v>
      </c>
      <c r="AI55" s="62"/>
      <c r="AJ55" s="49">
        <f t="shared" si="18"/>
        <v>0</v>
      </c>
      <c r="AK55" s="50">
        <f t="shared" si="19"/>
        <v>0</v>
      </c>
      <c r="AL55" s="62"/>
      <c r="AM55" s="49">
        <f t="shared" si="20"/>
        <v>0</v>
      </c>
      <c r="AN55" s="50">
        <f t="shared" si="21"/>
        <v>0</v>
      </c>
      <c r="AO55" s="62"/>
      <c r="AP55" s="49">
        <f t="shared" si="22"/>
        <v>0</v>
      </c>
      <c r="AQ55" s="50">
        <f t="shared" si="23"/>
        <v>0</v>
      </c>
      <c r="AR55" s="62"/>
      <c r="AS55" s="49">
        <f t="shared" si="24"/>
        <v>0</v>
      </c>
      <c r="AT55" s="50">
        <f t="shared" si="25"/>
        <v>0</v>
      </c>
      <c r="AU55" s="62"/>
      <c r="AV55" s="49">
        <f t="shared" si="26"/>
        <v>0</v>
      </c>
      <c r="AW55" s="50">
        <f t="shared" si="27"/>
        <v>0</v>
      </c>
      <c r="AX55" s="62"/>
      <c r="AY55" s="49">
        <f t="shared" si="28"/>
        <v>0</v>
      </c>
      <c r="AZ55" s="50">
        <f t="shared" si="29"/>
        <v>0</v>
      </c>
      <c r="BA55" s="51">
        <f t="shared" si="30"/>
        <v>0</v>
      </c>
    </row>
    <row r="56" spans="1:53" hidden="1">
      <c r="A56" s="32"/>
      <c r="B56" s="61"/>
      <c r="C56" s="33"/>
      <c r="D56" s="34"/>
      <c r="E56" s="35"/>
      <c r="F56" s="36"/>
      <c r="G56" s="128"/>
      <c r="H56" s="72"/>
      <c r="I56" s="74">
        <f>IF(H56=Tablas!$B$5,Tablas!$C$5,VLOOKUP(H56,Tablas!$B$5:$D$40,2,FALSE))</f>
        <v>1</v>
      </c>
      <c r="J56" s="71">
        <f>IF(I56=0,"",VLOOKUP(I56,Tablas!$C$5:$D$40,2,FALSE))</f>
        <v>0</v>
      </c>
      <c r="K56" s="37" t="str">
        <f t="shared" si="1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0.75</v>
      </c>
      <c r="R56" s="40">
        <f t="shared" si="7"/>
        <v>0</v>
      </c>
      <c r="S56" s="39">
        <v>0.75</v>
      </c>
      <c r="T56" s="41">
        <f t="shared" si="8"/>
        <v>0</v>
      </c>
      <c r="U56" s="42">
        <f t="shared" si="31"/>
        <v>0</v>
      </c>
      <c r="V56" s="43">
        <f t="shared" si="10"/>
        <v>0</v>
      </c>
      <c r="W56" s="44">
        <f t="shared" si="11"/>
        <v>0</v>
      </c>
      <c r="X56" s="45">
        <f t="shared" si="12"/>
        <v>0</v>
      </c>
      <c r="Y56" s="46" t="s">
        <v>0</v>
      </c>
      <c r="Z56" s="39">
        <v>1</v>
      </c>
      <c r="AA56" s="47">
        <f t="shared" si="13"/>
        <v>0</v>
      </c>
      <c r="AB56" s="39">
        <v>1</v>
      </c>
      <c r="AC56" s="47">
        <f t="shared" si="14"/>
        <v>0</v>
      </c>
      <c r="AD56" s="39">
        <v>1</v>
      </c>
      <c r="AE56" s="47">
        <f t="shared" si="15"/>
        <v>0</v>
      </c>
      <c r="AF56" s="62"/>
      <c r="AG56" s="49">
        <f t="shared" si="16"/>
        <v>0</v>
      </c>
      <c r="AH56" s="50">
        <f t="shared" si="17"/>
        <v>0</v>
      </c>
      <c r="AI56" s="62"/>
      <c r="AJ56" s="49">
        <f t="shared" si="18"/>
        <v>0</v>
      </c>
      <c r="AK56" s="50">
        <f t="shared" si="19"/>
        <v>0</v>
      </c>
      <c r="AL56" s="62"/>
      <c r="AM56" s="49">
        <f t="shared" si="20"/>
        <v>0</v>
      </c>
      <c r="AN56" s="50">
        <f t="shared" si="21"/>
        <v>0</v>
      </c>
      <c r="AO56" s="62"/>
      <c r="AP56" s="49">
        <f t="shared" si="22"/>
        <v>0</v>
      </c>
      <c r="AQ56" s="50">
        <f t="shared" si="23"/>
        <v>0</v>
      </c>
      <c r="AR56" s="62"/>
      <c r="AS56" s="49">
        <f t="shared" si="24"/>
        <v>0</v>
      </c>
      <c r="AT56" s="50">
        <f t="shared" si="25"/>
        <v>0</v>
      </c>
      <c r="AU56" s="62"/>
      <c r="AV56" s="49">
        <f t="shared" si="26"/>
        <v>0</v>
      </c>
      <c r="AW56" s="50">
        <f t="shared" si="27"/>
        <v>0</v>
      </c>
      <c r="AX56" s="62"/>
      <c r="AY56" s="49">
        <f t="shared" si="28"/>
        <v>0</v>
      </c>
      <c r="AZ56" s="50">
        <f t="shared" si="29"/>
        <v>0</v>
      </c>
      <c r="BA56" s="51">
        <f t="shared" si="30"/>
        <v>0</v>
      </c>
    </row>
    <row r="57" spans="1:53" hidden="1">
      <c r="A57" s="32"/>
      <c r="B57" s="61"/>
      <c r="C57" s="33"/>
      <c r="D57" s="34"/>
      <c r="E57" s="35"/>
      <c r="F57" s="36"/>
      <c r="G57" s="128"/>
      <c r="H57" s="72"/>
      <c r="I57" s="74">
        <f>IF(H57=Tablas!$B$5,Tablas!$C$5,VLOOKUP(H57,Tablas!$B$5:$D$40,2,FALSE))</f>
        <v>1</v>
      </c>
      <c r="J57" s="71">
        <f>IF(I57=0,"",VLOOKUP(I57,Tablas!$C$5:$D$40,2,FALSE))</f>
        <v>0</v>
      </c>
      <c r="K57" s="37" t="str">
        <f t="shared" si="1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0.75</v>
      </c>
      <c r="R57" s="40">
        <f t="shared" si="7"/>
        <v>0</v>
      </c>
      <c r="S57" s="39">
        <v>0.75</v>
      </c>
      <c r="T57" s="41">
        <f t="shared" si="8"/>
        <v>0</v>
      </c>
      <c r="U57" s="42">
        <f t="shared" si="31"/>
        <v>0</v>
      </c>
      <c r="V57" s="43">
        <f t="shared" si="10"/>
        <v>0</v>
      </c>
      <c r="W57" s="44">
        <f t="shared" si="11"/>
        <v>0</v>
      </c>
      <c r="X57" s="45">
        <f t="shared" si="12"/>
        <v>0</v>
      </c>
      <c r="Y57" s="46" t="s">
        <v>0</v>
      </c>
      <c r="Z57" s="39">
        <v>1</v>
      </c>
      <c r="AA57" s="47">
        <f t="shared" si="13"/>
        <v>0</v>
      </c>
      <c r="AB57" s="39">
        <v>1</v>
      </c>
      <c r="AC57" s="47">
        <f t="shared" si="14"/>
        <v>0</v>
      </c>
      <c r="AD57" s="39">
        <v>1</v>
      </c>
      <c r="AE57" s="47">
        <f t="shared" si="15"/>
        <v>0</v>
      </c>
      <c r="AF57" s="62"/>
      <c r="AG57" s="49">
        <f t="shared" si="16"/>
        <v>0</v>
      </c>
      <c r="AH57" s="50">
        <f t="shared" si="17"/>
        <v>0</v>
      </c>
      <c r="AI57" s="62"/>
      <c r="AJ57" s="49">
        <f t="shared" si="18"/>
        <v>0</v>
      </c>
      <c r="AK57" s="50">
        <f t="shared" si="19"/>
        <v>0</v>
      </c>
      <c r="AL57" s="62"/>
      <c r="AM57" s="49">
        <f t="shared" si="20"/>
        <v>0</v>
      </c>
      <c r="AN57" s="50">
        <f t="shared" si="21"/>
        <v>0</v>
      </c>
      <c r="AO57" s="62"/>
      <c r="AP57" s="49">
        <f t="shared" si="22"/>
        <v>0</v>
      </c>
      <c r="AQ57" s="50">
        <f t="shared" si="23"/>
        <v>0</v>
      </c>
      <c r="AR57" s="62"/>
      <c r="AS57" s="49">
        <f t="shared" si="24"/>
        <v>0</v>
      </c>
      <c r="AT57" s="50">
        <f t="shared" si="25"/>
        <v>0</v>
      </c>
      <c r="AU57" s="62"/>
      <c r="AV57" s="49">
        <f t="shared" si="26"/>
        <v>0</v>
      </c>
      <c r="AW57" s="50">
        <f t="shared" si="27"/>
        <v>0</v>
      </c>
      <c r="AX57" s="62"/>
      <c r="AY57" s="49">
        <f t="shared" si="28"/>
        <v>0</v>
      </c>
      <c r="AZ57" s="50">
        <f t="shared" si="29"/>
        <v>0</v>
      </c>
      <c r="BA57" s="51">
        <f t="shared" si="30"/>
        <v>0</v>
      </c>
    </row>
    <row r="58" spans="1:53" hidden="1">
      <c r="A58" s="32"/>
      <c r="B58" s="61"/>
      <c r="C58" s="33"/>
      <c r="D58" s="34"/>
      <c r="E58" s="35"/>
      <c r="F58" s="36"/>
      <c r="G58" s="128"/>
      <c r="H58" s="72"/>
      <c r="I58" s="74">
        <f>IF(H58=Tablas!$B$5,Tablas!$C$5,VLOOKUP(H58,Tablas!$B$5:$D$40,2,FALSE))</f>
        <v>1</v>
      </c>
      <c r="J58" s="71">
        <f>IF(I58=0,"",VLOOKUP(I58,Tablas!$C$5:$D$40,2,FALSE))</f>
        <v>0</v>
      </c>
      <c r="K58" s="37" t="str">
        <f t="shared" si="1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0.75</v>
      </c>
      <c r="R58" s="40">
        <f t="shared" si="7"/>
        <v>0</v>
      </c>
      <c r="S58" s="39">
        <v>0.75</v>
      </c>
      <c r="T58" s="41">
        <f t="shared" si="8"/>
        <v>0</v>
      </c>
      <c r="U58" s="42">
        <f t="shared" si="31"/>
        <v>0</v>
      </c>
      <c r="V58" s="43">
        <f t="shared" si="10"/>
        <v>0</v>
      </c>
      <c r="W58" s="44">
        <f t="shared" si="11"/>
        <v>0</v>
      </c>
      <c r="X58" s="45">
        <f t="shared" si="12"/>
        <v>0</v>
      </c>
      <c r="Y58" s="46" t="s">
        <v>0</v>
      </c>
      <c r="Z58" s="39">
        <v>1</v>
      </c>
      <c r="AA58" s="47">
        <f t="shared" si="13"/>
        <v>0</v>
      </c>
      <c r="AB58" s="39">
        <v>1</v>
      </c>
      <c r="AC58" s="47">
        <f t="shared" si="14"/>
        <v>0</v>
      </c>
      <c r="AD58" s="39">
        <v>1</v>
      </c>
      <c r="AE58" s="47">
        <f t="shared" si="15"/>
        <v>0</v>
      </c>
      <c r="AF58" s="62"/>
      <c r="AG58" s="49">
        <f t="shared" si="16"/>
        <v>0</v>
      </c>
      <c r="AH58" s="50">
        <f t="shared" si="17"/>
        <v>0</v>
      </c>
      <c r="AI58" s="62"/>
      <c r="AJ58" s="49">
        <f t="shared" si="18"/>
        <v>0</v>
      </c>
      <c r="AK58" s="50">
        <f t="shared" si="19"/>
        <v>0</v>
      </c>
      <c r="AL58" s="62"/>
      <c r="AM58" s="49">
        <f t="shared" si="20"/>
        <v>0</v>
      </c>
      <c r="AN58" s="50">
        <f t="shared" si="21"/>
        <v>0</v>
      </c>
      <c r="AO58" s="62"/>
      <c r="AP58" s="49">
        <f t="shared" si="22"/>
        <v>0</v>
      </c>
      <c r="AQ58" s="50">
        <f t="shared" si="23"/>
        <v>0</v>
      </c>
      <c r="AR58" s="62"/>
      <c r="AS58" s="49">
        <f t="shared" si="24"/>
        <v>0</v>
      </c>
      <c r="AT58" s="50">
        <f t="shared" si="25"/>
        <v>0</v>
      </c>
      <c r="AU58" s="62"/>
      <c r="AV58" s="49">
        <f t="shared" si="26"/>
        <v>0</v>
      </c>
      <c r="AW58" s="50">
        <f t="shared" si="27"/>
        <v>0</v>
      </c>
      <c r="AX58" s="62"/>
      <c r="AY58" s="49">
        <f t="shared" si="28"/>
        <v>0</v>
      </c>
      <c r="AZ58" s="50">
        <f t="shared" si="29"/>
        <v>0</v>
      </c>
      <c r="BA58" s="51">
        <f t="shared" si="30"/>
        <v>0</v>
      </c>
    </row>
    <row r="59" spans="1:53" hidden="1">
      <c r="A59" s="32"/>
      <c r="B59" s="61"/>
      <c r="C59" s="33"/>
      <c r="D59" s="34"/>
      <c r="E59" s="35"/>
      <c r="F59" s="36"/>
      <c r="G59" s="128"/>
      <c r="H59" s="72"/>
      <c r="I59" s="74">
        <f>IF(H59=Tablas!$B$5,Tablas!$C$5,VLOOKUP(H59,Tablas!$B$5:$D$40,2,FALSE))</f>
        <v>1</v>
      </c>
      <c r="J59" s="71">
        <f>IF(I59=0,"",VLOOKUP(I59,Tablas!$C$5:$D$40,2,FALSE))</f>
        <v>0</v>
      </c>
      <c r="K59" s="37" t="str">
        <f t="shared" si="1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0.75</v>
      </c>
      <c r="R59" s="40">
        <f t="shared" si="7"/>
        <v>0</v>
      </c>
      <c r="S59" s="39">
        <v>0.75</v>
      </c>
      <c r="T59" s="41">
        <f t="shared" si="8"/>
        <v>0</v>
      </c>
      <c r="U59" s="42">
        <f t="shared" si="9"/>
        <v>0</v>
      </c>
      <c r="V59" s="43">
        <f t="shared" si="10"/>
        <v>0</v>
      </c>
      <c r="W59" s="44">
        <f t="shared" si="11"/>
        <v>0</v>
      </c>
      <c r="X59" s="45">
        <f t="shared" si="12"/>
        <v>0</v>
      </c>
      <c r="Y59" s="46" t="s">
        <v>0</v>
      </c>
      <c r="Z59" s="39">
        <v>1</v>
      </c>
      <c r="AA59" s="47">
        <f t="shared" si="13"/>
        <v>0</v>
      </c>
      <c r="AB59" s="39">
        <v>1</v>
      </c>
      <c r="AC59" s="47">
        <f t="shared" si="14"/>
        <v>0</v>
      </c>
      <c r="AD59" s="39">
        <v>1</v>
      </c>
      <c r="AE59" s="47">
        <f t="shared" si="15"/>
        <v>0</v>
      </c>
      <c r="AF59" s="62"/>
      <c r="AG59" s="49">
        <f t="shared" si="16"/>
        <v>0</v>
      </c>
      <c r="AH59" s="50">
        <f t="shared" si="17"/>
        <v>0</v>
      </c>
      <c r="AI59" s="62"/>
      <c r="AJ59" s="49">
        <f t="shared" si="18"/>
        <v>0</v>
      </c>
      <c r="AK59" s="50">
        <f t="shared" si="19"/>
        <v>0</v>
      </c>
      <c r="AL59" s="62"/>
      <c r="AM59" s="49">
        <f t="shared" si="20"/>
        <v>0</v>
      </c>
      <c r="AN59" s="50">
        <f t="shared" si="21"/>
        <v>0</v>
      </c>
      <c r="AO59" s="62"/>
      <c r="AP59" s="49">
        <f t="shared" si="22"/>
        <v>0</v>
      </c>
      <c r="AQ59" s="50">
        <f t="shared" si="23"/>
        <v>0</v>
      </c>
      <c r="AR59" s="62"/>
      <c r="AS59" s="49">
        <f t="shared" si="24"/>
        <v>0</v>
      </c>
      <c r="AT59" s="50">
        <f t="shared" si="25"/>
        <v>0</v>
      </c>
      <c r="AU59" s="62"/>
      <c r="AV59" s="49">
        <f t="shared" si="26"/>
        <v>0</v>
      </c>
      <c r="AW59" s="50">
        <f t="shared" si="27"/>
        <v>0</v>
      </c>
      <c r="AX59" s="62"/>
      <c r="AY59" s="49">
        <f t="shared" si="28"/>
        <v>0</v>
      </c>
      <c r="AZ59" s="50">
        <f t="shared" si="29"/>
        <v>0</v>
      </c>
      <c r="BA59" s="51">
        <f t="shared" si="30"/>
        <v>0</v>
      </c>
    </row>
    <row r="60" spans="1:53" hidden="1">
      <c r="A60" s="32"/>
      <c r="B60" s="61"/>
      <c r="C60" s="33"/>
      <c r="D60" s="34"/>
      <c r="E60" s="35"/>
      <c r="F60" s="36"/>
      <c r="G60" s="128"/>
      <c r="H60" s="72"/>
      <c r="I60" s="74">
        <f>IF(H60=Tablas!$B$5,Tablas!$C$5,VLOOKUP(H60,Tablas!$B$5:$D$40,2,FALSE))</f>
        <v>1</v>
      </c>
      <c r="J60" s="71">
        <f>IF(I60=0,"",VLOOKUP(I60,Tablas!$C$5:$D$40,2,FALSE))</f>
        <v>0</v>
      </c>
      <c r="K60" s="37" t="str">
        <f t="shared" si="1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0.75</v>
      </c>
      <c r="R60" s="40">
        <f t="shared" si="7"/>
        <v>0</v>
      </c>
      <c r="S60" s="39">
        <v>0.75</v>
      </c>
      <c r="T60" s="41">
        <f t="shared" si="8"/>
        <v>0</v>
      </c>
      <c r="U60" s="42">
        <f t="shared" si="9"/>
        <v>0</v>
      </c>
      <c r="V60" s="43">
        <f t="shared" si="10"/>
        <v>0</v>
      </c>
      <c r="W60" s="44">
        <f t="shared" si="11"/>
        <v>0</v>
      </c>
      <c r="X60" s="45">
        <f t="shared" si="12"/>
        <v>0</v>
      </c>
      <c r="Y60" s="46" t="s">
        <v>0</v>
      </c>
      <c r="Z60" s="39">
        <v>1</v>
      </c>
      <c r="AA60" s="47">
        <f t="shared" si="13"/>
        <v>0</v>
      </c>
      <c r="AB60" s="39">
        <v>1</v>
      </c>
      <c r="AC60" s="47">
        <f t="shared" si="14"/>
        <v>0</v>
      </c>
      <c r="AD60" s="39">
        <v>1</v>
      </c>
      <c r="AE60" s="47">
        <f t="shared" si="15"/>
        <v>0</v>
      </c>
      <c r="AF60" s="62"/>
      <c r="AG60" s="49">
        <f t="shared" si="16"/>
        <v>0</v>
      </c>
      <c r="AH60" s="50">
        <f t="shared" si="17"/>
        <v>0</v>
      </c>
      <c r="AI60" s="62"/>
      <c r="AJ60" s="49">
        <f t="shared" si="18"/>
        <v>0</v>
      </c>
      <c r="AK60" s="50">
        <f t="shared" si="19"/>
        <v>0</v>
      </c>
      <c r="AL60" s="62"/>
      <c r="AM60" s="49">
        <f t="shared" si="20"/>
        <v>0</v>
      </c>
      <c r="AN60" s="50">
        <f t="shared" si="21"/>
        <v>0</v>
      </c>
      <c r="AO60" s="62"/>
      <c r="AP60" s="49">
        <f t="shared" si="22"/>
        <v>0</v>
      </c>
      <c r="AQ60" s="50">
        <f t="shared" si="23"/>
        <v>0</v>
      </c>
      <c r="AR60" s="62"/>
      <c r="AS60" s="49">
        <f t="shared" si="24"/>
        <v>0</v>
      </c>
      <c r="AT60" s="50">
        <f t="shared" si="25"/>
        <v>0</v>
      </c>
      <c r="AU60" s="62"/>
      <c r="AV60" s="49">
        <f t="shared" si="26"/>
        <v>0</v>
      </c>
      <c r="AW60" s="50">
        <f t="shared" si="27"/>
        <v>0</v>
      </c>
      <c r="AX60" s="62"/>
      <c r="AY60" s="49">
        <f t="shared" si="28"/>
        <v>0</v>
      </c>
      <c r="AZ60" s="50">
        <f t="shared" si="29"/>
        <v>0</v>
      </c>
      <c r="BA60" s="51">
        <f t="shared" si="30"/>
        <v>0</v>
      </c>
    </row>
    <row r="61" spans="1:53" hidden="1">
      <c r="A61" s="32"/>
      <c r="B61" s="61"/>
      <c r="C61" s="33"/>
      <c r="D61" s="34"/>
      <c r="E61" s="35"/>
      <c r="F61" s="36"/>
      <c r="G61" s="128"/>
      <c r="H61" s="72"/>
      <c r="I61" s="74">
        <f>IF(H61=Tablas!$B$5,Tablas!$C$5,VLOOKUP(H61,Tablas!$B$5:$D$40,2,FALSE))</f>
        <v>1</v>
      </c>
      <c r="J61" s="71">
        <f>IF(I61=0,"",VLOOKUP(I61,Tablas!$C$5:$D$40,2,FALSE))</f>
        <v>0</v>
      </c>
      <c r="K61" s="37" t="str">
        <f t="shared" si="1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0.75</v>
      </c>
      <c r="R61" s="40">
        <f t="shared" si="7"/>
        <v>0</v>
      </c>
      <c r="S61" s="39">
        <v>0.75</v>
      </c>
      <c r="T61" s="41">
        <f t="shared" si="8"/>
        <v>0</v>
      </c>
      <c r="U61" s="42">
        <f t="shared" si="9"/>
        <v>0</v>
      </c>
      <c r="V61" s="43">
        <f t="shared" si="10"/>
        <v>0</v>
      </c>
      <c r="W61" s="44">
        <f t="shared" si="11"/>
        <v>0</v>
      </c>
      <c r="X61" s="45">
        <f t="shared" si="12"/>
        <v>0</v>
      </c>
      <c r="Y61" s="46" t="s">
        <v>0</v>
      </c>
      <c r="Z61" s="39">
        <v>1</v>
      </c>
      <c r="AA61" s="47">
        <f t="shared" si="13"/>
        <v>0</v>
      </c>
      <c r="AB61" s="39">
        <v>1</v>
      </c>
      <c r="AC61" s="47">
        <f t="shared" si="14"/>
        <v>0</v>
      </c>
      <c r="AD61" s="39">
        <v>1</v>
      </c>
      <c r="AE61" s="47">
        <f t="shared" si="15"/>
        <v>0</v>
      </c>
      <c r="AF61" s="62"/>
      <c r="AG61" s="49">
        <f t="shared" si="16"/>
        <v>0</v>
      </c>
      <c r="AH61" s="50">
        <f t="shared" si="17"/>
        <v>0</v>
      </c>
      <c r="AI61" s="62"/>
      <c r="AJ61" s="49">
        <f t="shared" si="18"/>
        <v>0</v>
      </c>
      <c r="AK61" s="50">
        <f t="shared" si="19"/>
        <v>0</v>
      </c>
      <c r="AL61" s="62"/>
      <c r="AM61" s="49">
        <f t="shared" si="20"/>
        <v>0</v>
      </c>
      <c r="AN61" s="50">
        <f t="shared" si="21"/>
        <v>0</v>
      </c>
      <c r="AO61" s="62"/>
      <c r="AP61" s="49">
        <f t="shared" si="22"/>
        <v>0</v>
      </c>
      <c r="AQ61" s="50">
        <f t="shared" si="23"/>
        <v>0</v>
      </c>
      <c r="AR61" s="62"/>
      <c r="AS61" s="49">
        <f t="shared" si="24"/>
        <v>0</v>
      </c>
      <c r="AT61" s="50">
        <f t="shared" si="25"/>
        <v>0</v>
      </c>
      <c r="AU61" s="62"/>
      <c r="AV61" s="49">
        <f t="shared" si="26"/>
        <v>0</v>
      </c>
      <c r="AW61" s="50">
        <f t="shared" si="27"/>
        <v>0</v>
      </c>
      <c r="AX61" s="62"/>
      <c r="AY61" s="49">
        <f t="shared" si="28"/>
        <v>0</v>
      </c>
      <c r="AZ61" s="50">
        <f t="shared" si="29"/>
        <v>0</v>
      </c>
      <c r="BA61" s="51">
        <f t="shared" si="30"/>
        <v>0</v>
      </c>
    </row>
    <row r="62" spans="1:53" hidden="1">
      <c r="A62" s="32"/>
      <c r="B62" s="61"/>
      <c r="C62" s="33"/>
      <c r="D62" s="34"/>
      <c r="E62" s="35"/>
      <c r="F62" s="36"/>
      <c r="G62" s="128"/>
      <c r="H62" s="72"/>
      <c r="I62" s="74">
        <f>IF(H62=Tablas!$B$5,Tablas!$C$5,VLOOKUP(H62,Tablas!$B$5:$D$40,2,FALSE))</f>
        <v>1</v>
      </c>
      <c r="J62" s="71">
        <f>IF(I62=0,"",VLOOKUP(I62,Tablas!$C$5:$D$40,2,FALSE))</f>
        <v>0</v>
      </c>
      <c r="K62" s="37" t="str">
        <f t="shared" si="1"/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0.75</v>
      </c>
      <c r="R62" s="40">
        <f t="shared" si="7"/>
        <v>0</v>
      </c>
      <c r="S62" s="39">
        <v>0.75</v>
      </c>
      <c r="T62" s="41">
        <f t="shared" si="8"/>
        <v>0</v>
      </c>
      <c r="U62" s="42">
        <f t="shared" si="9"/>
        <v>0</v>
      </c>
      <c r="V62" s="43">
        <f t="shared" si="10"/>
        <v>0</v>
      </c>
      <c r="W62" s="44">
        <f t="shared" si="11"/>
        <v>0</v>
      </c>
      <c r="X62" s="45">
        <f t="shared" si="12"/>
        <v>0</v>
      </c>
      <c r="Y62" s="46" t="s">
        <v>0</v>
      </c>
      <c r="Z62" s="39">
        <v>1</v>
      </c>
      <c r="AA62" s="47">
        <f t="shared" si="13"/>
        <v>0</v>
      </c>
      <c r="AB62" s="39">
        <v>1</v>
      </c>
      <c r="AC62" s="47">
        <f t="shared" si="14"/>
        <v>0</v>
      </c>
      <c r="AD62" s="39">
        <v>1</v>
      </c>
      <c r="AE62" s="47">
        <f t="shared" si="15"/>
        <v>0</v>
      </c>
      <c r="AF62" s="62"/>
      <c r="AG62" s="49">
        <f t="shared" si="16"/>
        <v>0</v>
      </c>
      <c r="AH62" s="50">
        <f t="shared" si="17"/>
        <v>0</v>
      </c>
      <c r="AI62" s="62"/>
      <c r="AJ62" s="49">
        <f t="shared" si="18"/>
        <v>0</v>
      </c>
      <c r="AK62" s="50">
        <f t="shared" si="19"/>
        <v>0</v>
      </c>
      <c r="AL62" s="62"/>
      <c r="AM62" s="49">
        <f t="shared" si="20"/>
        <v>0</v>
      </c>
      <c r="AN62" s="50">
        <f t="shared" si="21"/>
        <v>0</v>
      </c>
      <c r="AO62" s="62"/>
      <c r="AP62" s="49">
        <f t="shared" si="22"/>
        <v>0</v>
      </c>
      <c r="AQ62" s="50">
        <f t="shared" si="23"/>
        <v>0</v>
      </c>
      <c r="AR62" s="62"/>
      <c r="AS62" s="49">
        <f t="shared" si="24"/>
        <v>0</v>
      </c>
      <c r="AT62" s="50">
        <f t="shared" si="25"/>
        <v>0</v>
      </c>
      <c r="AU62" s="62"/>
      <c r="AV62" s="49">
        <f t="shared" si="26"/>
        <v>0</v>
      </c>
      <c r="AW62" s="50">
        <f t="shared" si="27"/>
        <v>0</v>
      </c>
      <c r="AX62" s="62"/>
      <c r="AY62" s="49">
        <f t="shared" si="28"/>
        <v>0</v>
      </c>
      <c r="AZ62" s="50">
        <f t="shared" si="29"/>
        <v>0</v>
      </c>
      <c r="BA62" s="51">
        <f t="shared" si="30"/>
        <v>0</v>
      </c>
    </row>
    <row r="63" spans="1:53" hidden="1">
      <c r="A63" s="32"/>
      <c r="B63" s="61"/>
      <c r="C63" s="33"/>
      <c r="D63" s="34"/>
      <c r="E63" s="35"/>
      <c r="F63" s="36"/>
      <c r="G63" s="128"/>
      <c r="H63" s="72"/>
      <c r="I63" s="74">
        <f>IF(H63=Tablas!$B$5,Tablas!$C$5,VLOOKUP(H63,Tablas!$B$5:$D$40,2,FALSE))</f>
        <v>1</v>
      </c>
      <c r="J63" s="71">
        <f>IF(I63=0,"",VLOOKUP(I63,Tablas!$C$5:$D$40,2,FALSE))</f>
        <v>0</v>
      </c>
      <c r="K63" s="37" t="str">
        <f t="shared" si="1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0.75</v>
      </c>
      <c r="R63" s="40">
        <f t="shared" si="7"/>
        <v>0</v>
      </c>
      <c r="S63" s="39">
        <v>0.75</v>
      </c>
      <c r="T63" s="41">
        <f t="shared" si="8"/>
        <v>0</v>
      </c>
      <c r="U63" s="42">
        <f t="shared" si="9"/>
        <v>0</v>
      </c>
      <c r="V63" s="43">
        <f t="shared" si="10"/>
        <v>0</v>
      </c>
      <c r="W63" s="44">
        <f t="shared" si="11"/>
        <v>0</v>
      </c>
      <c r="X63" s="45">
        <f t="shared" si="12"/>
        <v>0</v>
      </c>
      <c r="Y63" s="46" t="s">
        <v>0</v>
      </c>
      <c r="Z63" s="39">
        <v>1</v>
      </c>
      <c r="AA63" s="47">
        <f t="shared" si="13"/>
        <v>0</v>
      </c>
      <c r="AB63" s="39">
        <v>1</v>
      </c>
      <c r="AC63" s="47">
        <f t="shared" si="14"/>
        <v>0</v>
      </c>
      <c r="AD63" s="39">
        <v>1</v>
      </c>
      <c r="AE63" s="47">
        <f t="shared" si="15"/>
        <v>0</v>
      </c>
      <c r="AF63" s="62"/>
      <c r="AG63" s="49">
        <f t="shared" si="16"/>
        <v>0</v>
      </c>
      <c r="AH63" s="50">
        <f t="shared" si="17"/>
        <v>0</v>
      </c>
      <c r="AI63" s="62"/>
      <c r="AJ63" s="49">
        <f t="shared" si="18"/>
        <v>0</v>
      </c>
      <c r="AK63" s="50">
        <f t="shared" si="19"/>
        <v>0</v>
      </c>
      <c r="AL63" s="62"/>
      <c r="AM63" s="49">
        <f t="shared" si="20"/>
        <v>0</v>
      </c>
      <c r="AN63" s="50">
        <f t="shared" si="21"/>
        <v>0</v>
      </c>
      <c r="AO63" s="62"/>
      <c r="AP63" s="49">
        <f t="shared" si="22"/>
        <v>0</v>
      </c>
      <c r="AQ63" s="50">
        <f t="shared" si="23"/>
        <v>0</v>
      </c>
      <c r="AR63" s="62"/>
      <c r="AS63" s="49">
        <f t="shared" si="24"/>
        <v>0</v>
      </c>
      <c r="AT63" s="50">
        <f t="shared" si="25"/>
        <v>0</v>
      </c>
      <c r="AU63" s="62"/>
      <c r="AV63" s="49">
        <f t="shared" si="26"/>
        <v>0</v>
      </c>
      <c r="AW63" s="50">
        <f t="shared" si="27"/>
        <v>0</v>
      </c>
      <c r="AX63" s="62"/>
      <c r="AY63" s="49">
        <f t="shared" si="28"/>
        <v>0</v>
      </c>
      <c r="AZ63" s="50">
        <f t="shared" si="29"/>
        <v>0</v>
      </c>
      <c r="BA63" s="51">
        <f t="shared" si="30"/>
        <v>0</v>
      </c>
    </row>
    <row r="64" spans="1:53" hidden="1">
      <c r="A64" s="32"/>
      <c r="B64" s="61"/>
      <c r="C64" s="33"/>
      <c r="D64" s="34"/>
      <c r="E64" s="35"/>
      <c r="F64" s="36"/>
      <c r="G64" s="128"/>
      <c r="H64" s="72"/>
      <c r="I64" s="74">
        <f>IF(H64=Tablas!$B$5,Tablas!$C$5,VLOOKUP(H64,Tablas!$B$5:$D$40,2,FALSE))</f>
        <v>1</v>
      </c>
      <c r="J64" s="71">
        <f>IF(I64=0,"",VLOOKUP(I64,Tablas!$C$5:$D$40,2,FALSE))</f>
        <v>0</v>
      </c>
      <c r="K64" s="37" t="str">
        <f t="shared" si="1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0.75</v>
      </c>
      <c r="R64" s="40">
        <f t="shared" si="7"/>
        <v>0</v>
      </c>
      <c r="S64" s="39">
        <v>0.75</v>
      </c>
      <c r="T64" s="41">
        <f t="shared" si="8"/>
        <v>0</v>
      </c>
      <c r="U64" s="42">
        <f t="shared" ref="U64:U75" si="32">SUM(+L64+M64+N64+O64+P64+R64+T64)</f>
        <v>0</v>
      </c>
      <c r="V64" s="43">
        <f t="shared" si="10"/>
        <v>0</v>
      </c>
      <c r="W64" s="44">
        <f t="shared" si="11"/>
        <v>0</v>
      </c>
      <c r="X64" s="45">
        <f t="shared" si="12"/>
        <v>0</v>
      </c>
      <c r="Y64" s="46" t="s">
        <v>0</v>
      </c>
      <c r="Z64" s="39">
        <v>1</v>
      </c>
      <c r="AA64" s="47">
        <f t="shared" si="13"/>
        <v>0</v>
      </c>
      <c r="AB64" s="39">
        <v>1</v>
      </c>
      <c r="AC64" s="47">
        <f t="shared" si="14"/>
        <v>0</v>
      </c>
      <c r="AD64" s="39">
        <v>1</v>
      </c>
      <c r="AE64" s="47">
        <f t="shared" si="15"/>
        <v>0</v>
      </c>
      <c r="AF64" s="62"/>
      <c r="AG64" s="49">
        <f t="shared" si="16"/>
        <v>0</v>
      </c>
      <c r="AH64" s="50">
        <f t="shared" si="17"/>
        <v>0</v>
      </c>
      <c r="AI64" s="62"/>
      <c r="AJ64" s="49">
        <f t="shared" si="18"/>
        <v>0</v>
      </c>
      <c r="AK64" s="50">
        <f t="shared" si="19"/>
        <v>0</v>
      </c>
      <c r="AL64" s="62"/>
      <c r="AM64" s="49">
        <f t="shared" si="20"/>
        <v>0</v>
      </c>
      <c r="AN64" s="50">
        <f t="shared" si="21"/>
        <v>0</v>
      </c>
      <c r="AO64" s="62"/>
      <c r="AP64" s="49">
        <f t="shared" si="22"/>
        <v>0</v>
      </c>
      <c r="AQ64" s="50">
        <f t="shared" si="23"/>
        <v>0</v>
      </c>
      <c r="AR64" s="62"/>
      <c r="AS64" s="49">
        <f t="shared" si="24"/>
        <v>0</v>
      </c>
      <c r="AT64" s="50">
        <f t="shared" si="25"/>
        <v>0</v>
      </c>
      <c r="AU64" s="62"/>
      <c r="AV64" s="49">
        <f t="shared" si="26"/>
        <v>0</v>
      </c>
      <c r="AW64" s="50">
        <f t="shared" si="27"/>
        <v>0</v>
      </c>
      <c r="AX64" s="62"/>
      <c r="AY64" s="49">
        <f t="shared" si="28"/>
        <v>0</v>
      </c>
      <c r="AZ64" s="50">
        <f t="shared" si="29"/>
        <v>0</v>
      </c>
      <c r="BA64" s="51">
        <f t="shared" si="30"/>
        <v>0</v>
      </c>
    </row>
    <row r="65" spans="1:53" hidden="1">
      <c r="A65" s="32"/>
      <c r="B65" s="61"/>
      <c r="C65" s="33"/>
      <c r="D65" s="34"/>
      <c r="E65" s="35"/>
      <c r="F65" s="36"/>
      <c r="G65" s="128"/>
      <c r="H65" s="72"/>
      <c r="I65" s="74">
        <f>IF(H65=Tablas!$B$5,Tablas!$C$5,VLOOKUP(H65,Tablas!$B$5:$D$40,2,FALSE))</f>
        <v>1</v>
      </c>
      <c r="J65" s="71">
        <f>IF(I65=0,"",VLOOKUP(I65,Tablas!$C$5:$D$40,2,FALSE))</f>
        <v>0</v>
      </c>
      <c r="K65" s="37" t="str">
        <f t="shared" si="1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0.75</v>
      </c>
      <c r="R65" s="40">
        <f t="shared" si="7"/>
        <v>0</v>
      </c>
      <c r="S65" s="39">
        <v>0.75</v>
      </c>
      <c r="T65" s="41">
        <f t="shared" si="8"/>
        <v>0</v>
      </c>
      <c r="U65" s="42">
        <f t="shared" si="32"/>
        <v>0</v>
      </c>
      <c r="V65" s="43">
        <f t="shared" si="10"/>
        <v>0</v>
      </c>
      <c r="W65" s="44">
        <f t="shared" si="11"/>
        <v>0</v>
      </c>
      <c r="X65" s="45">
        <f t="shared" si="12"/>
        <v>0</v>
      </c>
      <c r="Y65" s="46" t="s">
        <v>0</v>
      </c>
      <c r="Z65" s="39">
        <v>1</v>
      </c>
      <c r="AA65" s="47">
        <f t="shared" si="13"/>
        <v>0</v>
      </c>
      <c r="AB65" s="39">
        <v>1</v>
      </c>
      <c r="AC65" s="47">
        <f t="shared" si="14"/>
        <v>0</v>
      </c>
      <c r="AD65" s="39">
        <v>1</v>
      </c>
      <c r="AE65" s="47">
        <f t="shared" si="15"/>
        <v>0</v>
      </c>
      <c r="AF65" s="62"/>
      <c r="AG65" s="49">
        <f t="shared" si="16"/>
        <v>0</v>
      </c>
      <c r="AH65" s="50">
        <f t="shared" si="17"/>
        <v>0</v>
      </c>
      <c r="AI65" s="62"/>
      <c r="AJ65" s="49">
        <f t="shared" si="18"/>
        <v>0</v>
      </c>
      <c r="AK65" s="50">
        <f t="shared" si="19"/>
        <v>0</v>
      </c>
      <c r="AL65" s="62"/>
      <c r="AM65" s="49">
        <f t="shared" si="20"/>
        <v>0</v>
      </c>
      <c r="AN65" s="50">
        <f t="shared" si="21"/>
        <v>0</v>
      </c>
      <c r="AO65" s="62"/>
      <c r="AP65" s="49">
        <f t="shared" si="22"/>
        <v>0</v>
      </c>
      <c r="AQ65" s="50">
        <f t="shared" si="23"/>
        <v>0</v>
      </c>
      <c r="AR65" s="62"/>
      <c r="AS65" s="49">
        <f t="shared" si="24"/>
        <v>0</v>
      </c>
      <c r="AT65" s="50">
        <f t="shared" si="25"/>
        <v>0</v>
      </c>
      <c r="AU65" s="62"/>
      <c r="AV65" s="49">
        <f t="shared" si="26"/>
        <v>0</v>
      </c>
      <c r="AW65" s="50">
        <f t="shared" si="27"/>
        <v>0</v>
      </c>
      <c r="AX65" s="62"/>
      <c r="AY65" s="49">
        <f t="shared" si="28"/>
        <v>0</v>
      </c>
      <c r="AZ65" s="50">
        <f t="shared" si="29"/>
        <v>0</v>
      </c>
      <c r="BA65" s="51">
        <f t="shared" si="30"/>
        <v>0</v>
      </c>
    </row>
    <row r="66" spans="1:53" hidden="1">
      <c r="A66" s="32"/>
      <c r="B66" s="61"/>
      <c r="C66" s="33"/>
      <c r="D66" s="34"/>
      <c r="E66" s="35"/>
      <c r="F66" s="36"/>
      <c r="G66" s="128"/>
      <c r="H66" s="72"/>
      <c r="I66" s="74">
        <f>IF(H66=Tablas!$B$5,Tablas!$C$5,VLOOKUP(H66,Tablas!$B$5:$D$40,2,FALSE))</f>
        <v>1</v>
      </c>
      <c r="J66" s="71">
        <f>IF(I66=0,"",VLOOKUP(I66,Tablas!$C$5:$D$40,2,FALSE))</f>
        <v>0</v>
      </c>
      <c r="K66" s="37" t="str">
        <f t="shared" si="1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0.75</v>
      </c>
      <c r="R66" s="40">
        <f t="shared" si="7"/>
        <v>0</v>
      </c>
      <c r="S66" s="39">
        <v>0.75</v>
      </c>
      <c r="T66" s="41">
        <f t="shared" si="8"/>
        <v>0</v>
      </c>
      <c r="U66" s="42">
        <f t="shared" si="32"/>
        <v>0</v>
      </c>
      <c r="V66" s="43">
        <f t="shared" si="10"/>
        <v>0</v>
      </c>
      <c r="W66" s="44">
        <f t="shared" si="11"/>
        <v>0</v>
      </c>
      <c r="X66" s="45">
        <f t="shared" si="12"/>
        <v>0</v>
      </c>
      <c r="Y66" s="46" t="s">
        <v>0</v>
      </c>
      <c r="Z66" s="39">
        <v>1</v>
      </c>
      <c r="AA66" s="47">
        <f t="shared" si="13"/>
        <v>0</v>
      </c>
      <c r="AB66" s="39">
        <v>1</v>
      </c>
      <c r="AC66" s="47">
        <f t="shared" si="14"/>
        <v>0</v>
      </c>
      <c r="AD66" s="39">
        <v>1</v>
      </c>
      <c r="AE66" s="47">
        <f t="shared" si="15"/>
        <v>0</v>
      </c>
      <c r="AF66" s="62"/>
      <c r="AG66" s="49">
        <f t="shared" si="16"/>
        <v>0</v>
      </c>
      <c r="AH66" s="50">
        <f t="shared" si="17"/>
        <v>0</v>
      </c>
      <c r="AI66" s="62"/>
      <c r="AJ66" s="49">
        <f t="shared" si="18"/>
        <v>0</v>
      </c>
      <c r="AK66" s="50">
        <f t="shared" si="19"/>
        <v>0</v>
      </c>
      <c r="AL66" s="62"/>
      <c r="AM66" s="49">
        <f t="shared" si="20"/>
        <v>0</v>
      </c>
      <c r="AN66" s="50">
        <f t="shared" si="21"/>
        <v>0</v>
      </c>
      <c r="AO66" s="62"/>
      <c r="AP66" s="49">
        <f t="shared" si="22"/>
        <v>0</v>
      </c>
      <c r="AQ66" s="50">
        <f t="shared" si="23"/>
        <v>0</v>
      </c>
      <c r="AR66" s="62"/>
      <c r="AS66" s="49">
        <f t="shared" si="24"/>
        <v>0</v>
      </c>
      <c r="AT66" s="50">
        <f t="shared" si="25"/>
        <v>0</v>
      </c>
      <c r="AU66" s="62"/>
      <c r="AV66" s="49">
        <f t="shared" si="26"/>
        <v>0</v>
      </c>
      <c r="AW66" s="50">
        <f t="shared" si="27"/>
        <v>0</v>
      </c>
      <c r="AX66" s="62"/>
      <c r="AY66" s="49">
        <f t="shared" si="28"/>
        <v>0</v>
      </c>
      <c r="AZ66" s="50">
        <f t="shared" si="29"/>
        <v>0</v>
      </c>
      <c r="BA66" s="51">
        <f t="shared" si="30"/>
        <v>0</v>
      </c>
    </row>
    <row r="67" spans="1:53" hidden="1">
      <c r="A67" s="32"/>
      <c r="B67" s="61"/>
      <c r="C67" s="33"/>
      <c r="D67" s="34"/>
      <c r="E67" s="35"/>
      <c r="F67" s="36"/>
      <c r="G67" s="128"/>
      <c r="H67" s="72"/>
      <c r="I67" s="74">
        <f>IF(H67=Tablas!$B$5,Tablas!$C$5,VLOOKUP(H67,Tablas!$B$5:$D$40,2,FALSE))</f>
        <v>1</v>
      </c>
      <c r="J67" s="71">
        <f>IF(I67=0,"",VLOOKUP(I67,Tablas!$C$5:$D$40,2,FALSE))</f>
        <v>0</v>
      </c>
      <c r="K67" s="37" t="str">
        <f t="shared" si="1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0.75</v>
      </c>
      <c r="R67" s="40">
        <f t="shared" si="7"/>
        <v>0</v>
      </c>
      <c r="S67" s="39">
        <v>0.75</v>
      </c>
      <c r="T67" s="41">
        <f t="shared" si="8"/>
        <v>0</v>
      </c>
      <c r="U67" s="42">
        <f t="shared" si="32"/>
        <v>0</v>
      </c>
      <c r="V67" s="43">
        <f t="shared" si="10"/>
        <v>0</v>
      </c>
      <c r="W67" s="44">
        <f t="shared" si="11"/>
        <v>0</v>
      </c>
      <c r="X67" s="45">
        <f t="shared" si="12"/>
        <v>0</v>
      </c>
      <c r="Y67" s="46" t="s">
        <v>0</v>
      </c>
      <c r="Z67" s="39">
        <v>1</v>
      </c>
      <c r="AA67" s="47">
        <f t="shared" si="13"/>
        <v>0</v>
      </c>
      <c r="AB67" s="39">
        <v>1</v>
      </c>
      <c r="AC67" s="47">
        <f t="shared" si="14"/>
        <v>0</v>
      </c>
      <c r="AD67" s="39">
        <v>1</v>
      </c>
      <c r="AE67" s="47">
        <f t="shared" si="15"/>
        <v>0</v>
      </c>
      <c r="AF67" s="62"/>
      <c r="AG67" s="49">
        <f t="shared" si="16"/>
        <v>0</v>
      </c>
      <c r="AH67" s="50">
        <f t="shared" si="17"/>
        <v>0</v>
      </c>
      <c r="AI67" s="62"/>
      <c r="AJ67" s="49">
        <f t="shared" si="18"/>
        <v>0</v>
      </c>
      <c r="AK67" s="50">
        <f t="shared" si="19"/>
        <v>0</v>
      </c>
      <c r="AL67" s="62"/>
      <c r="AM67" s="49">
        <f t="shared" si="20"/>
        <v>0</v>
      </c>
      <c r="AN67" s="50">
        <f t="shared" si="21"/>
        <v>0</v>
      </c>
      <c r="AO67" s="62"/>
      <c r="AP67" s="49">
        <f t="shared" si="22"/>
        <v>0</v>
      </c>
      <c r="AQ67" s="50">
        <f t="shared" si="23"/>
        <v>0</v>
      </c>
      <c r="AR67" s="62"/>
      <c r="AS67" s="49">
        <f t="shared" si="24"/>
        <v>0</v>
      </c>
      <c r="AT67" s="50">
        <f t="shared" si="25"/>
        <v>0</v>
      </c>
      <c r="AU67" s="62"/>
      <c r="AV67" s="49">
        <f t="shared" si="26"/>
        <v>0</v>
      </c>
      <c r="AW67" s="50">
        <f t="shared" si="27"/>
        <v>0</v>
      </c>
      <c r="AX67" s="62"/>
      <c r="AY67" s="49">
        <f t="shared" si="28"/>
        <v>0</v>
      </c>
      <c r="AZ67" s="50">
        <f t="shared" si="29"/>
        <v>0</v>
      </c>
      <c r="BA67" s="51">
        <f t="shared" si="30"/>
        <v>0</v>
      </c>
    </row>
    <row r="68" spans="1:53" hidden="1">
      <c r="A68" s="32"/>
      <c r="B68" s="61"/>
      <c r="C68" s="33"/>
      <c r="D68" s="34"/>
      <c r="E68" s="35"/>
      <c r="F68" s="36"/>
      <c r="G68" s="128"/>
      <c r="H68" s="72"/>
      <c r="I68" s="74">
        <f>IF(H68=Tablas!$B$5,Tablas!$C$5,VLOOKUP(H68,Tablas!$B$5:$D$40,2,FALSE))</f>
        <v>1</v>
      </c>
      <c r="J68" s="71">
        <f>IF(I68=0,"",VLOOKUP(I68,Tablas!$C$5:$D$40,2,FALSE))</f>
        <v>0</v>
      </c>
      <c r="K68" s="37" t="str">
        <f t="shared" si="1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0.75</v>
      </c>
      <c r="R68" s="40">
        <f t="shared" si="7"/>
        <v>0</v>
      </c>
      <c r="S68" s="39">
        <v>0.75</v>
      </c>
      <c r="T68" s="41">
        <f t="shared" si="8"/>
        <v>0</v>
      </c>
      <c r="U68" s="42">
        <f t="shared" si="32"/>
        <v>0</v>
      </c>
      <c r="V68" s="43">
        <f t="shared" si="10"/>
        <v>0</v>
      </c>
      <c r="W68" s="44">
        <f t="shared" si="11"/>
        <v>0</v>
      </c>
      <c r="X68" s="45">
        <f t="shared" si="12"/>
        <v>0</v>
      </c>
      <c r="Y68" s="46" t="s">
        <v>0</v>
      </c>
      <c r="Z68" s="39">
        <v>1</v>
      </c>
      <c r="AA68" s="47">
        <f t="shared" si="13"/>
        <v>0</v>
      </c>
      <c r="AB68" s="39">
        <v>1</v>
      </c>
      <c r="AC68" s="47">
        <f t="shared" si="14"/>
        <v>0</v>
      </c>
      <c r="AD68" s="39">
        <v>1</v>
      </c>
      <c r="AE68" s="47">
        <f t="shared" si="15"/>
        <v>0</v>
      </c>
      <c r="AF68" s="62"/>
      <c r="AG68" s="49">
        <f t="shared" si="16"/>
        <v>0</v>
      </c>
      <c r="AH68" s="50">
        <f t="shared" si="17"/>
        <v>0</v>
      </c>
      <c r="AI68" s="62"/>
      <c r="AJ68" s="49">
        <f t="shared" si="18"/>
        <v>0</v>
      </c>
      <c r="AK68" s="50">
        <f t="shared" si="19"/>
        <v>0</v>
      </c>
      <c r="AL68" s="62"/>
      <c r="AM68" s="49">
        <f t="shared" si="20"/>
        <v>0</v>
      </c>
      <c r="AN68" s="50">
        <f t="shared" si="21"/>
        <v>0</v>
      </c>
      <c r="AO68" s="62"/>
      <c r="AP68" s="49">
        <f t="shared" si="22"/>
        <v>0</v>
      </c>
      <c r="AQ68" s="50">
        <f t="shared" si="23"/>
        <v>0</v>
      </c>
      <c r="AR68" s="62"/>
      <c r="AS68" s="49">
        <f t="shared" si="24"/>
        <v>0</v>
      </c>
      <c r="AT68" s="50">
        <f t="shared" si="25"/>
        <v>0</v>
      </c>
      <c r="AU68" s="62"/>
      <c r="AV68" s="49">
        <f t="shared" si="26"/>
        <v>0</v>
      </c>
      <c r="AW68" s="50">
        <f t="shared" si="27"/>
        <v>0</v>
      </c>
      <c r="AX68" s="62"/>
      <c r="AY68" s="49">
        <f t="shared" si="28"/>
        <v>0</v>
      </c>
      <c r="AZ68" s="50">
        <f t="shared" si="29"/>
        <v>0</v>
      </c>
      <c r="BA68" s="51">
        <f t="shared" si="30"/>
        <v>0</v>
      </c>
    </row>
    <row r="69" spans="1:53" hidden="1">
      <c r="A69" s="32"/>
      <c r="B69" s="61"/>
      <c r="C69" s="33"/>
      <c r="D69" s="34"/>
      <c r="E69" s="35"/>
      <c r="F69" s="36"/>
      <c r="G69" s="128"/>
      <c r="H69" s="72"/>
      <c r="I69" s="74">
        <f>IF(H69=Tablas!$B$5,Tablas!$C$5,VLOOKUP(H69,Tablas!$B$5:$D$40,2,FALSE))</f>
        <v>1</v>
      </c>
      <c r="J69" s="71">
        <f>IF(I69=0,"",VLOOKUP(I69,Tablas!$C$5:$D$40,2,FALSE))</f>
        <v>0</v>
      </c>
      <c r="K69" s="37" t="str">
        <f t="shared" si="1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0.75</v>
      </c>
      <c r="R69" s="40">
        <f t="shared" si="7"/>
        <v>0</v>
      </c>
      <c r="S69" s="39">
        <v>0.75</v>
      </c>
      <c r="T69" s="41">
        <f t="shared" si="8"/>
        <v>0</v>
      </c>
      <c r="U69" s="42">
        <f t="shared" si="32"/>
        <v>0</v>
      </c>
      <c r="V69" s="43">
        <f t="shared" si="10"/>
        <v>0</v>
      </c>
      <c r="W69" s="44">
        <f t="shared" si="11"/>
        <v>0</v>
      </c>
      <c r="X69" s="45">
        <f t="shared" si="12"/>
        <v>0</v>
      </c>
      <c r="Y69" s="46" t="s">
        <v>0</v>
      </c>
      <c r="Z69" s="39">
        <v>1</v>
      </c>
      <c r="AA69" s="47">
        <f t="shared" si="13"/>
        <v>0</v>
      </c>
      <c r="AB69" s="39">
        <v>1</v>
      </c>
      <c r="AC69" s="47">
        <f t="shared" si="14"/>
        <v>0</v>
      </c>
      <c r="AD69" s="39">
        <v>1</v>
      </c>
      <c r="AE69" s="47">
        <f t="shared" si="15"/>
        <v>0</v>
      </c>
      <c r="AF69" s="62"/>
      <c r="AG69" s="49">
        <f t="shared" si="16"/>
        <v>0</v>
      </c>
      <c r="AH69" s="50">
        <f t="shared" si="17"/>
        <v>0</v>
      </c>
      <c r="AI69" s="62"/>
      <c r="AJ69" s="49">
        <f t="shared" si="18"/>
        <v>0</v>
      </c>
      <c r="AK69" s="50">
        <f t="shared" si="19"/>
        <v>0</v>
      </c>
      <c r="AL69" s="62"/>
      <c r="AM69" s="49">
        <f t="shared" si="20"/>
        <v>0</v>
      </c>
      <c r="AN69" s="50">
        <f t="shared" si="21"/>
        <v>0</v>
      </c>
      <c r="AO69" s="62"/>
      <c r="AP69" s="49">
        <f t="shared" si="22"/>
        <v>0</v>
      </c>
      <c r="AQ69" s="50">
        <f t="shared" si="23"/>
        <v>0</v>
      </c>
      <c r="AR69" s="62"/>
      <c r="AS69" s="49">
        <f t="shared" si="24"/>
        <v>0</v>
      </c>
      <c r="AT69" s="50">
        <f t="shared" si="25"/>
        <v>0</v>
      </c>
      <c r="AU69" s="62"/>
      <c r="AV69" s="49">
        <f t="shared" si="26"/>
        <v>0</v>
      </c>
      <c r="AW69" s="50">
        <f t="shared" si="27"/>
        <v>0</v>
      </c>
      <c r="AX69" s="62"/>
      <c r="AY69" s="49">
        <f t="shared" si="28"/>
        <v>0</v>
      </c>
      <c r="AZ69" s="50">
        <f t="shared" si="29"/>
        <v>0</v>
      </c>
      <c r="BA69" s="51">
        <f t="shared" si="30"/>
        <v>0</v>
      </c>
    </row>
    <row r="70" spans="1:53" hidden="1">
      <c r="A70" s="32"/>
      <c r="B70" s="61"/>
      <c r="C70" s="33"/>
      <c r="D70" s="34"/>
      <c r="E70" s="35"/>
      <c r="F70" s="36"/>
      <c r="G70" s="128"/>
      <c r="H70" s="72"/>
      <c r="I70" s="74">
        <f>IF(H70=Tablas!$B$5,Tablas!$C$5,VLOOKUP(H70,Tablas!$B$5:$D$40,2,FALSE))</f>
        <v>1</v>
      </c>
      <c r="J70" s="71">
        <f>IF(I70=0,"",VLOOKUP(I70,Tablas!$C$5:$D$40,2,FALSE))</f>
        <v>0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0.75</v>
      </c>
      <c r="R70" s="40">
        <f t="shared" si="7"/>
        <v>0</v>
      </c>
      <c r="S70" s="39">
        <v>0.75</v>
      </c>
      <c r="T70" s="41">
        <f t="shared" si="8"/>
        <v>0</v>
      </c>
      <c r="U70" s="42">
        <f t="shared" si="32"/>
        <v>0</v>
      </c>
      <c r="V70" s="43">
        <f t="shared" si="10"/>
        <v>0</v>
      </c>
      <c r="W70" s="44">
        <f t="shared" si="11"/>
        <v>0</v>
      </c>
      <c r="X70" s="45">
        <f t="shared" si="12"/>
        <v>0</v>
      </c>
      <c r="Y70" s="46" t="s">
        <v>0</v>
      </c>
      <c r="Z70" s="39">
        <v>1</v>
      </c>
      <c r="AA70" s="47">
        <f t="shared" si="13"/>
        <v>0</v>
      </c>
      <c r="AB70" s="39">
        <v>1</v>
      </c>
      <c r="AC70" s="47">
        <f t="shared" si="14"/>
        <v>0</v>
      </c>
      <c r="AD70" s="39">
        <v>1</v>
      </c>
      <c r="AE70" s="47">
        <f t="shared" si="15"/>
        <v>0</v>
      </c>
      <c r="AF70" s="62"/>
      <c r="AG70" s="49">
        <f t="shared" si="16"/>
        <v>0</v>
      </c>
      <c r="AH70" s="50">
        <f t="shared" si="17"/>
        <v>0</v>
      </c>
      <c r="AI70" s="62"/>
      <c r="AJ70" s="49">
        <f t="shared" si="18"/>
        <v>0</v>
      </c>
      <c r="AK70" s="50">
        <f t="shared" si="19"/>
        <v>0</v>
      </c>
      <c r="AL70" s="62"/>
      <c r="AM70" s="49">
        <f t="shared" si="20"/>
        <v>0</v>
      </c>
      <c r="AN70" s="50">
        <f t="shared" si="21"/>
        <v>0</v>
      </c>
      <c r="AO70" s="62"/>
      <c r="AP70" s="49">
        <f t="shared" si="22"/>
        <v>0</v>
      </c>
      <c r="AQ70" s="50">
        <f t="shared" si="23"/>
        <v>0</v>
      </c>
      <c r="AR70" s="62"/>
      <c r="AS70" s="49">
        <f t="shared" si="24"/>
        <v>0</v>
      </c>
      <c r="AT70" s="50">
        <f t="shared" si="25"/>
        <v>0</v>
      </c>
      <c r="AU70" s="62"/>
      <c r="AV70" s="49">
        <f t="shared" si="26"/>
        <v>0</v>
      </c>
      <c r="AW70" s="50">
        <f t="shared" si="27"/>
        <v>0</v>
      </c>
      <c r="AX70" s="62"/>
      <c r="AY70" s="49">
        <f t="shared" si="28"/>
        <v>0</v>
      </c>
      <c r="AZ70" s="50">
        <f t="shared" si="29"/>
        <v>0</v>
      </c>
      <c r="BA70" s="51">
        <f t="shared" si="30"/>
        <v>0</v>
      </c>
    </row>
    <row r="71" spans="1:53" hidden="1">
      <c r="A71" s="32"/>
      <c r="B71" s="61"/>
      <c r="C71" s="33"/>
      <c r="D71" s="34"/>
      <c r="E71" s="35"/>
      <c r="F71" s="36"/>
      <c r="G71" s="128"/>
      <c r="H71" s="72"/>
      <c r="I71" s="74">
        <f>IF(H71=Tablas!$B$5,Tablas!$C$5,VLOOKUP(H71,Tablas!$B$5:$D$40,2,FALSE))</f>
        <v>1</v>
      </c>
      <c r="J71" s="71">
        <f>IF(I71=0,"",VLOOKUP(I71,Tablas!$C$5:$D$40,2,FALSE))</f>
        <v>0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0.75</v>
      </c>
      <c r="R71" s="40">
        <f t="shared" si="7"/>
        <v>0</v>
      </c>
      <c r="S71" s="39">
        <v>0.75</v>
      </c>
      <c r="T71" s="41">
        <f t="shared" si="8"/>
        <v>0</v>
      </c>
      <c r="U71" s="42">
        <f t="shared" si="32"/>
        <v>0</v>
      </c>
      <c r="V71" s="43">
        <f t="shared" si="10"/>
        <v>0</v>
      </c>
      <c r="W71" s="44">
        <f t="shared" si="11"/>
        <v>0</v>
      </c>
      <c r="X71" s="45">
        <f t="shared" si="12"/>
        <v>0</v>
      </c>
      <c r="Y71" s="46" t="s">
        <v>0</v>
      </c>
      <c r="Z71" s="39">
        <v>1</v>
      </c>
      <c r="AA71" s="47">
        <f t="shared" si="13"/>
        <v>0</v>
      </c>
      <c r="AB71" s="39">
        <v>1</v>
      </c>
      <c r="AC71" s="47">
        <f t="shared" si="14"/>
        <v>0</v>
      </c>
      <c r="AD71" s="39">
        <v>1</v>
      </c>
      <c r="AE71" s="47">
        <f t="shared" si="15"/>
        <v>0</v>
      </c>
      <c r="AF71" s="62"/>
      <c r="AG71" s="49">
        <f t="shared" si="16"/>
        <v>0</v>
      </c>
      <c r="AH71" s="50">
        <f t="shared" si="17"/>
        <v>0</v>
      </c>
      <c r="AI71" s="62"/>
      <c r="AJ71" s="49">
        <f t="shared" si="18"/>
        <v>0</v>
      </c>
      <c r="AK71" s="50">
        <f t="shared" si="19"/>
        <v>0</v>
      </c>
      <c r="AL71" s="62"/>
      <c r="AM71" s="49">
        <f t="shared" si="20"/>
        <v>0</v>
      </c>
      <c r="AN71" s="50">
        <f t="shared" si="21"/>
        <v>0</v>
      </c>
      <c r="AO71" s="62"/>
      <c r="AP71" s="49">
        <f t="shared" si="22"/>
        <v>0</v>
      </c>
      <c r="AQ71" s="50">
        <f t="shared" si="23"/>
        <v>0</v>
      </c>
      <c r="AR71" s="62"/>
      <c r="AS71" s="49">
        <f t="shared" si="24"/>
        <v>0</v>
      </c>
      <c r="AT71" s="50">
        <f t="shared" si="25"/>
        <v>0</v>
      </c>
      <c r="AU71" s="62"/>
      <c r="AV71" s="49">
        <f t="shared" si="26"/>
        <v>0</v>
      </c>
      <c r="AW71" s="50">
        <f t="shared" si="27"/>
        <v>0</v>
      </c>
      <c r="AX71" s="62"/>
      <c r="AY71" s="49">
        <f t="shared" si="28"/>
        <v>0</v>
      </c>
      <c r="AZ71" s="50">
        <f t="shared" si="29"/>
        <v>0</v>
      </c>
      <c r="BA71" s="51">
        <f t="shared" si="30"/>
        <v>0</v>
      </c>
    </row>
    <row r="72" spans="1:53" hidden="1">
      <c r="A72" s="32"/>
      <c r="B72" s="61"/>
      <c r="C72" s="33"/>
      <c r="D72" s="34"/>
      <c r="E72" s="35"/>
      <c r="F72" s="36"/>
      <c r="G72" s="128"/>
      <c r="H72" s="72"/>
      <c r="I72" s="74">
        <f>IF(H72=Tablas!$B$5,Tablas!$C$5,VLOOKUP(H72,Tablas!$B$5:$D$40,2,FALSE))</f>
        <v>1</v>
      </c>
      <c r="J72" s="71">
        <f>IF(I72=0,"",VLOOKUP(I72,Tablas!$C$5:$D$40,2,FALSE))</f>
        <v>0</v>
      </c>
      <c r="K72" s="37" t="str">
        <f t="shared" si="1"/>
        <v>0</v>
      </c>
      <c r="L72" s="38">
        <f t="shared" si="2"/>
        <v>0</v>
      </c>
      <c r="M72" s="38">
        <f t="shared" si="3"/>
        <v>0</v>
      </c>
      <c r="N72" s="38">
        <f t="shared" si="4"/>
        <v>0</v>
      </c>
      <c r="O72" s="38">
        <f t="shared" si="5"/>
        <v>0</v>
      </c>
      <c r="P72" s="38">
        <f t="shared" si="6"/>
        <v>0</v>
      </c>
      <c r="Q72" s="39">
        <v>0.75</v>
      </c>
      <c r="R72" s="40">
        <f t="shared" si="7"/>
        <v>0</v>
      </c>
      <c r="S72" s="39">
        <v>0.75</v>
      </c>
      <c r="T72" s="41">
        <f t="shared" si="8"/>
        <v>0</v>
      </c>
      <c r="U72" s="42">
        <f t="shared" si="32"/>
        <v>0</v>
      </c>
      <c r="V72" s="43">
        <f t="shared" si="10"/>
        <v>0</v>
      </c>
      <c r="W72" s="44">
        <f t="shared" si="11"/>
        <v>0</v>
      </c>
      <c r="X72" s="45">
        <f t="shared" si="12"/>
        <v>0</v>
      </c>
      <c r="Y72" s="46" t="s">
        <v>0</v>
      </c>
      <c r="Z72" s="39">
        <v>1</v>
      </c>
      <c r="AA72" s="47">
        <f t="shared" si="13"/>
        <v>0</v>
      </c>
      <c r="AB72" s="39">
        <v>1</v>
      </c>
      <c r="AC72" s="47">
        <f t="shared" si="14"/>
        <v>0</v>
      </c>
      <c r="AD72" s="39">
        <v>1</v>
      </c>
      <c r="AE72" s="47">
        <f t="shared" si="15"/>
        <v>0</v>
      </c>
      <c r="AF72" s="62"/>
      <c r="AG72" s="49">
        <f t="shared" ref="AG72:AG82" si="33">IF(AH$4=0,0,(AF72/AH$4))</f>
        <v>0</v>
      </c>
      <c r="AH72" s="50">
        <f t="shared" ref="AH72:AH82" si="34">IF(AH$4=0,0,(AG72*AG$4/12))</f>
        <v>0</v>
      </c>
      <c r="AI72" s="62"/>
      <c r="AJ72" s="49">
        <f t="shared" si="18"/>
        <v>0</v>
      </c>
      <c r="AK72" s="50">
        <f t="shared" si="19"/>
        <v>0</v>
      </c>
      <c r="AL72" s="62"/>
      <c r="AM72" s="49">
        <f t="shared" si="20"/>
        <v>0</v>
      </c>
      <c r="AN72" s="50">
        <f t="shared" si="21"/>
        <v>0</v>
      </c>
      <c r="AO72" s="62"/>
      <c r="AP72" s="49">
        <f t="shared" si="22"/>
        <v>0</v>
      </c>
      <c r="AQ72" s="50">
        <f t="shared" si="23"/>
        <v>0</v>
      </c>
      <c r="AR72" s="62"/>
      <c r="AS72" s="49">
        <f t="shared" si="24"/>
        <v>0</v>
      </c>
      <c r="AT72" s="50">
        <f t="shared" si="25"/>
        <v>0</v>
      </c>
      <c r="AU72" s="62"/>
      <c r="AV72" s="49">
        <f t="shared" si="26"/>
        <v>0</v>
      </c>
      <c r="AW72" s="50">
        <f t="shared" si="27"/>
        <v>0</v>
      </c>
      <c r="AX72" s="62"/>
      <c r="AY72" s="49">
        <f t="shared" si="28"/>
        <v>0</v>
      </c>
      <c r="AZ72" s="50">
        <f t="shared" si="29"/>
        <v>0</v>
      </c>
      <c r="BA72" s="51">
        <f t="shared" si="30"/>
        <v>0</v>
      </c>
    </row>
    <row r="73" spans="1:53" hidden="1">
      <c r="A73" s="32"/>
      <c r="B73" s="61"/>
      <c r="C73" s="33"/>
      <c r="D73" s="34"/>
      <c r="E73" s="35"/>
      <c r="F73" s="36"/>
      <c r="G73" s="128"/>
      <c r="H73" s="72"/>
      <c r="I73" s="74">
        <f>IF(H73=Tablas!$B$5,Tablas!$C$5,VLOOKUP(H73,Tablas!$B$5:$D$40,2,FALSE))</f>
        <v>1</v>
      </c>
      <c r="J73" s="71">
        <f>IF(I73=0,"",VLOOKUP(I73,Tablas!$C$5:$D$40,2,FALSE))</f>
        <v>0</v>
      </c>
      <c r="K73" s="37" t="str">
        <f t="shared" si="1"/>
        <v>0</v>
      </c>
      <c r="L73" s="38">
        <f t="shared" si="2"/>
        <v>0</v>
      </c>
      <c r="M73" s="38">
        <f t="shared" si="3"/>
        <v>0</v>
      </c>
      <c r="N73" s="38">
        <f t="shared" si="4"/>
        <v>0</v>
      </c>
      <c r="O73" s="38">
        <f t="shared" si="5"/>
        <v>0</v>
      </c>
      <c r="P73" s="38">
        <f t="shared" si="6"/>
        <v>0</v>
      </c>
      <c r="Q73" s="39">
        <v>0.75</v>
      </c>
      <c r="R73" s="40">
        <f t="shared" si="7"/>
        <v>0</v>
      </c>
      <c r="S73" s="39">
        <v>0.75</v>
      </c>
      <c r="T73" s="41">
        <f t="shared" si="8"/>
        <v>0</v>
      </c>
      <c r="U73" s="42">
        <f t="shared" si="32"/>
        <v>0</v>
      </c>
      <c r="V73" s="43">
        <f t="shared" si="10"/>
        <v>0</v>
      </c>
      <c r="W73" s="44">
        <f t="shared" si="11"/>
        <v>0</v>
      </c>
      <c r="X73" s="45">
        <f t="shared" si="12"/>
        <v>0</v>
      </c>
      <c r="Y73" s="46" t="s">
        <v>0</v>
      </c>
      <c r="Z73" s="39">
        <v>1</v>
      </c>
      <c r="AA73" s="47">
        <f t="shared" si="13"/>
        <v>0</v>
      </c>
      <c r="AB73" s="39">
        <v>1</v>
      </c>
      <c r="AC73" s="47">
        <f t="shared" si="14"/>
        <v>0</v>
      </c>
      <c r="AD73" s="39">
        <v>1</v>
      </c>
      <c r="AE73" s="47">
        <f t="shared" si="15"/>
        <v>0</v>
      </c>
      <c r="AF73" s="62"/>
      <c r="AG73" s="49">
        <f t="shared" si="33"/>
        <v>0</v>
      </c>
      <c r="AH73" s="50">
        <f t="shared" si="34"/>
        <v>0</v>
      </c>
      <c r="AI73" s="62"/>
      <c r="AJ73" s="49">
        <f t="shared" si="18"/>
        <v>0</v>
      </c>
      <c r="AK73" s="50">
        <f t="shared" si="19"/>
        <v>0</v>
      </c>
      <c r="AL73" s="62"/>
      <c r="AM73" s="49">
        <f t="shared" si="20"/>
        <v>0</v>
      </c>
      <c r="AN73" s="50">
        <f t="shared" si="21"/>
        <v>0</v>
      </c>
      <c r="AO73" s="62"/>
      <c r="AP73" s="49">
        <f t="shared" si="22"/>
        <v>0</v>
      </c>
      <c r="AQ73" s="50">
        <f t="shared" si="23"/>
        <v>0</v>
      </c>
      <c r="AR73" s="62"/>
      <c r="AS73" s="49">
        <f t="shared" si="24"/>
        <v>0</v>
      </c>
      <c r="AT73" s="50">
        <f t="shared" si="25"/>
        <v>0</v>
      </c>
      <c r="AU73" s="62"/>
      <c r="AV73" s="49">
        <f t="shared" si="26"/>
        <v>0</v>
      </c>
      <c r="AW73" s="50">
        <f t="shared" si="27"/>
        <v>0</v>
      </c>
      <c r="AX73" s="62"/>
      <c r="AY73" s="49">
        <f t="shared" si="28"/>
        <v>0</v>
      </c>
      <c r="AZ73" s="50">
        <f t="shared" si="29"/>
        <v>0</v>
      </c>
      <c r="BA73" s="51">
        <f t="shared" si="30"/>
        <v>0</v>
      </c>
    </row>
    <row r="74" spans="1:53" hidden="1">
      <c r="A74" s="32"/>
      <c r="B74" s="61"/>
      <c r="C74" s="33"/>
      <c r="D74" s="34"/>
      <c r="E74" s="35"/>
      <c r="F74" s="36"/>
      <c r="G74" s="128"/>
      <c r="H74" s="72"/>
      <c r="I74" s="74">
        <f>IF(H74=Tablas!$B$5,Tablas!$C$5,VLOOKUP(H74,Tablas!$B$5:$D$40,2,FALSE))</f>
        <v>1</v>
      </c>
      <c r="J74" s="71">
        <f>IF(I74=0,"",VLOOKUP(I74,Tablas!$C$5:$D$40,2,FALSE))</f>
        <v>0</v>
      </c>
      <c r="K74" s="37" t="str">
        <f t="shared" si="1"/>
        <v>0</v>
      </c>
      <c r="L74" s="38">
        <f t="shared" si="2"/>
        <v>0</v>
      </c>
      <c r="M74" s="38">
        <f t="shared" si="3"/>
        <v>0</v>
      </c>
      <c r="N74" s="38">
        <f t="shared" si="4"/>
        <v>0</v>
      </c>
      <c r="O74" s="38">
        <f t="shared" si="5"/>
        <v>0</v>
      </c>
      <c r="P74" s="38">
        <f t="shared" si="6"/>
        <v>0</v>
      </c>
      <c r="Q74" s="39">
        <v>0.75</v>
      </c>
      <c r="R74" s="40">
        <f t="shared" si="7"/>
        <v>0</v>
      </c>
      <c r="S74" s="39">
        <v>0.75</v>
      </c>
      <c r="T74" s="41">
        <f t="shared" si="8"/>
        <v>0</v>
      </c>
      <c r="U74" s="42">
        <f t="shared" si="32"/>
        <v>0</v>
      </c>
      <c r="V74" s="43">
        <f t="shared" si="10"/>
        <v>0</v>
      </c>
      <c r="W74" s="44">
        <f t="shared" si="11"/>
        <v>0</v>
      </c>
      <c r="X74" s="45">
        <f t="shared" si="12"/>
        <v>0</v>
      </c>
      <c r="Y74" s="46" t="s">
        <v>0</v>
      </c>
      <c r="Z74" s="39">
        <v>1</v>
      </c>
      <c r="AA74" s="47">
        <f t="shared" si="13"/>
        <v>0</v>
      </c>
      <c r="AB74" s="39">
        <v>1</v>
      </c>
      <c r="AC74" s="47">
        <f t="shared" si="14"/>
        <v>0</v>
      </c>
      <c r="AD74" s="39">
        <v>1</v>
      </c>
      <c r="AE74" s="47">
        <f t="shared" si="15"/>
        <v>0</v>
      </c>
      <c r="AF74" s="62"/>
      <c r="AG74" s="49">
        <f t="shared" si="33"/>
        <v>0</v>
      </c>
      <c r="AH74" s="50">
        <f t="shared" si="34"/>
        <v>0</v>
      </c>
      <c r="AI74" s="62"/>
      <c r="AJ74" s="49">
        <f t="shared" si="18"/>
        <v>0</v>
      </c>
      <c r="AK74" s="50">
        <f t="shared" si="19"/>
        <v>0</v>
      </c>
      <c r="AL74" s="62"/>
      <c r="AM74" s="49">
        <f t="shared" si="20"/>
        <v>0</v>
      </c>
      <c r="AN74" s="50">
        <f t="shared" si="21"/>
        <v>0</v>
      </c>
      <c r="AO74" s="62"/>
      <c r="AP74" s="49">
        <f t="shared" si="22"/>
        <v>0</v>
      </c>
      <c r="AQ74" s="50">
        <f t="shared" si="23"/>
        <v>0</v>
      </c>
      <c r="AR74" s="62"/>
      <c r="AS74" s="49">
        <f t="shared" si="24"/>
        <v>0</v>
      </c>
      <c r="AT74" s="50">
        <f t="shared" si="25"/>
        <v>0</v>
      </c>
      <c r="AU74" s="62"/>
      <c r="AV74" s="49">
        <f t="shared" si="26"/>
        <v>0</v>
      </c>
      <c r="AW74" s="50">
        <f t="shared" si="27"/>
        <v>0</v>
      </c>
      <c r="AX74" s="62"/>
      <c r="AY74" s="49">
        <f t="shared" si="28"/>
        <v>0</v>
      </c>
      <c r="AZ74" s="50">
        <f t="shared" si="29"/>
        <v>0</v>
      </c>
      <c r="BA74" s="51">
        <f t="shared" si="30"/>
        <v>0</v>
      </c>
    </row>
    <row r="75" spans="1:53" hidden="1">
      <c r="A75" s="32"/>
      <c r="B75" s="61"/>
      <c r="C75" s="33"/>
      <c r="D75" s="34"/>
      <c r="E75" s="35"/>
      <c r="F75" s="36"/>
      <c r="G75" s="128"/>
      <c r="H75" s="72"/>
      <c r="I75" s="74">
        <f>IF(H75=Tablas!$B$5,Tablas!$C$5,VLOOKUP(H75,Tablas!$B$5:$D$40,2,FALSE))</f>
        <v>1</v>
      </c>
      <c r="J75" s="71">
        <f>IF(I75=0,"",VLOOKUP(I75,Tablas!$C$5:$D$40,2,FALSE))</f>
        <v>0</v>
      </c>
      <c r="K75" s="37" t="str">
        <f t="shared" si="1"/>
        <v>0</v>
      </c>
      <c r="L75" s="38">
        <f t="shared" si="2"/>
        <v>0</v>
      </c>
      <c r="M75" s="38">
        <f t="shared" si="3"/>
        <v>0</v>
      </c>
      <c r="N75" s="38">
        <f t="shared" si="4"/>
        <v>0</v>
      </c>
      <c r="O75" s="38">
        <f t="shared" si="5"/>
        <v>0</v>
      </c>
      <c r="P75" s="38">
        <f t="shared" si="6"/>
        <v>0</v>
      </c>
      <c r="Q75" s="39">
        <v>0.75</v>
      </c>
      <c r="R75" s="40">
        <f t="shared" si="7"/>
        <v>0</v>
      </c>
      <c r="S75" s="39">
        <v>0.75</v>
      </c>
      <c r="T75" s="41">
        <f t="shared" si="8"/>
        <v>0</v>
      </c>
      <c r="U75" s="42">
        <f t="shared" si="32"/>
        <v>0</v>
      </c>
      <c r="V75" s="43">
        <f t="shared" si="10"/>
        <v>0</v>
      </c>
      <c r="W75" s="44">
        <f t="shared" si="11"/>
        <v>0</v>
      </c>
      <c r="X75" s="45">
        <f t="shared" si="12"/>
        <v>0</v>
      </c>
      <c r="Y75" s="46" t="s">
        <v>0</v>
      </c>
      <c r="Z75" s="39">
        <v>1</v>
      </c>
      <c r="AA75" s="47">
        <f t="shared" si="13"/>
        <v>0</v>
      </c>
      <c r="AB75" s="39">
        <v>1</v>
      </c>
      <c r="AC75" s="47">
        <f t="shared" si="14"/>
        <v>0</v>
      </c>
      <c r="AD75" s="39">
        <v>1</v>
      </c>
      <c r="AE75" s="47">
        <f t="shared" si="15"/>
        <v>0</v>
      </c>
      <c r="AF75" s="62"/>
      <c r="AG75" s="49">
        <f t="shared" si="33"/>
        <v>0</v>
      </c>
      <c r="AH75" s="50">
        <f t="shared" si="34"/>
        <v>0</v>
      </c>
      <c r="AI75" s="62"/>
      <c r="AJ75" s="49">
        <f t="shared" si="18"/>
        <v>0</v>
      </c>
      <c r="AK75" s="50">
        <f t="shared" si="19"/>
        <v>0</v>
      </c>
      <c r="AL75" s="62"/>
      <c r="AM75" s="49">
        <f t="shared" si="20"/>
        <v>0</v>
      </c>
      <c r="AN75" s="50">
        <f t="shared" si="21"/>
        <v>0</v>
      </c>
      <c r="AO75" s="62"/>
      <c r="AP75" s="49">
        <f t="shared" si="22"/>
        <v>0</v>
      </c>
      <c r="AQ75" s="50">
        <f t="shared" si="23"/>
        <v>0</v>
      </c>
      <c r="AR75" s="62"/>
      <c r="AS75" s="49">
        <f t="shared" si="24"/>
        <v>0</v>
      </c>
      <c r="AT75" s="50">
        <f t="shared" si="25"/>
        <v>0</v>
      </c>
      <c r="AU75" s="62"/>
      <c r="AV75" s="49">
        <f t="shared" si="26"/>
        <v>0</v>
      </c>
      <c r="AW75" s="50">
        <f t="shared" si="27"/>
        <v>0</v>
      </c>
      <c r="AX75" s="62"/>
      <c r="AY75" s="49">
        <f t="shared" si="28"/>
        <v>0</v>
      </c>
      <c r="AZ75" s="50">
        <f t="shared" si="29"/>
        <v>0</v>
      </c>
      <c r="BA75" s="51">
        <f t="shared" si="30"/>
        <v>0</v>
      </c>
    </row>
    <row r="76" spans="1:53" hidden="1">
      <c r="A76" s="32"/>
      <c r="B76" s="61"/>
      <c r="C76" s="33"/>
      <c r="D76" s="34"/>
      <c r="E76" s="35"/>
      <c r="F76" s="36"/>
      <c r="G76" s="128"/>
      <c r="H76" s="72"/>
      <c r="I76" s="74">
        <f>IF(H76=Tablas!$B$5,Tablas!$C$5,VLOOKUP(H76,Tablas!$B$5:$D$40,2,FALSE))</f>
        <v>1</v>
      </c>
      <c r="J76" s="71">
        <f>IF(I76=0,"",VLOOKUP(I76,Tablas!$C$5:$D$40,2,FALSE))</f>
        <v>0</v>
      </c>
      <c r="K76" s="37" t="str">
        <f t="shared" si="1"/>
        <v>0</v>
      </c>
      <c r="L76" s="38">
        <f t="shared" si="2"/>
        <v>0</v>
      </c>
      <c r="M76" s="38">
        <f t="shared" si="3"/>
        <v>0</v>
      </c>
      <c r="N76" s="38">
        <f t="shared" si="4"/>
        <v>0</v>
      </c>
      <c r="O76" s="38">
        <f t="shared" si="5"/>
        <v>0</v>
      </c>
      <c r="P76" s="38">
        <f t="shared" si="6"/>
        <v>0</v>
      </c>
      <c r="Q76" s="39">
        <v>0.75</v>
      </c>
      <c r="R76" s="40">
        <f t="shared" si="7"/>
        <v>0</v>
      </c>
      <c r="S76" s="39">
        <v>0.75</v>
      </c>
      <c r="T76" s="41">
        <f t="shared" si="8"/>
        <v>0</v>
      </c>
      <c r="U76" s="42">
        <f t="shared" si="9"/>
        <v>0</v>
      </c>
      <c r="V76" s="43">
        <f t="shared" si="10"/>
        <v>0</v>
      </c>
      <c r="W76" s="44">
        <f t="shared" si="11"/>
        <v>0</v>
      </c>
      <c r="X76" s="45">
        <f t="shared" si="12"/>
        <v>0</v>
      </c>
      <c r="Y76" s="46" t="s">
        <v>0</v>
      </c>
      <c r="Z76" s="39">
        <v>1</v>
      </c>
      <c r="AA76" s="47">
        <f t="shared" si="13"/>
        <v>0</v>
      </c>
      <c r="AB76" s="39">
        <v>1</v>
      </c>
      <c r="AC76" s="47">
        <f t="shared" si="14"/>
        <v>0</v>
      </c>
      <c r="AD76" s="39">
        <v>1</v>
      </c>
      <c r="AE76" s="47">
        <f t="shared" si="15"/>
        <v>0</v>
      </c>
      <c r="AF76" s="62"/>
      <c r="AG76" s="49">
        <f t="shared" si="33"/>
        <v>0</v>
      </c>
      <c r="AH76" s="50">
        <f t="shared" si="34"/>
        <v>0</v>
      </c>
      <c r="AI76" s="62"/>
      <c r="AJ76" s="49">
        <f t="shared" si="18"/>
        <v>0</v>
      </c>
      <c r="AK76" s="50">
        <f t="shared" si="19"/>
        <v>0</v>
      </c>
      <c r="AL76" s="62"/>
      <c r="AM76" s="49">
        <f t="shared" si="20"/>
        <v>0</v>
      </c>
      <c r="AN76" s="50">
        <f t="shared" si="21"/>
        <v>0</v>
      </c>
      <c r="AO76" s="62"/>
      <c r="AP76" s="49">
        <f t="shared" si="22"/>
        <v>0</v>
      </c>
      <c r="AQ76" s="50">
        <f t="shared" si="23"/>
        <v>0</v>
      </c>
      <c r="AR76" s="62"/>
      <c r="AS76" s="49">
        <f t="shared" si="24"/>
        <v>0</v>
      </c>
      <c r="AT76" s="50">
        <f t="shared" si="25"/>
        <v>0</v>
      </c>
      <c r="AU76" s="62"/>
      <c r="AV76" s="49">
        <f t="shared" si="26"/>
        <v>0</v>
      </c>
      <c r="AW76" s="50">
        <f t="shared" si="27"/>
        <v>0</v>
      </c>
      <c r="AX76" s="62"/>
      <c r="AY76" s="49">
        <f t="shared" si="28"/>
        <v>0</v>
      </c>
      <c r="AZ76" s="50">
        <f t="shared" si="29"/>
        <v>0</v>
      </c>
      <c r="BA76" s="51">
        <f t="shared" si="30"/>
        <v>0</v>
      </c>
    </row>
    <row r="77" spans="1:53" hidden="1">
      <c r="A77" s="32"/>
      <c r="B77" s="61"/>
      <c r="C77" s="33"/>
      <c r="D77" s="34"/>
      <c r="E77" s="35"/>
      <c r="F77" s="36"/>
      <c r="G77" s="128"/>
      <c r="H77" s="72"/>
      <c r="I77" s="74">
        <f>IF(H77=Tablas!$B$5,Tablas!$C$5,VLOOKUP(H77,Tablas!$B$5:$D$40,2,FALSE))</f>
        <v>1</v>
      </c>
      <c r="J77" s="71">
        <f>IF(I77=0,"",VLOOKUP(I77,Tablas!$C$5:$D$40,2,FALSE))</f>
        <v>0</v>
      </c>
      <c r="K77" s="37" t="str">
        <f t="shared" si="1"/>
        <v>0</v>
      </c>
      <c r="L77" s="38">
        <f t="shared" si="2"/>
        <v>0</v>
      </c>
      <c r="M77" s="38">
        <f t="shared" si="3"/>
        <v>0</v>
      </c>
      <c r="N77" s="38">
        <f t="shared" si="4"/>
        <v>0</v>
      </c>
      <c r="O77" s="38">
        <f t="shared" si="5"/>
        <v>0</v>
      </c>
      <c r="P77" s="38">
        <f t="shared" si="6"/>
        <v>0</v>
      </c>
      <c r="Q77" s="39">
        <v>0.75</v>
      </c>
      <c r="R77" s="40">
        <f t="shared" si="7"/>
        <v>0</v>
      </c>
      <c r="S77" s="39">
        <v>0.75</v>
      </c>
      <c r="T77" s="41">
        <f t="shared" si="8"/>
        <v>0</v>
      </c>
      <c r="U77" s="42">
        <f t="shared" si="9"/>
        <v>0</v>
      </c>
      <c r="V77" s="43">
        <f t="shared" si="10"/>
        <v>0</v>
      </c>
      <c r="W77" s="44">
        <f t="shared" si="11"/>
        <v>0</v>
      </c>
      <c r="X77" s="45">
        <f t="shared" si="12"/>
        <v>0</v>
      </c>
      <c r="Y77" s="46" t="s">
        <v>0</v>
      </c>
      <c r="Z77" s="39">
        <v>1</v>
      </c>
      <c r="AA77" s="47">
        <f t="shared" si="13"/>
        <v>0</v>
      </c>
      <c r="AB77" s="39">
        <v>1</v>
      </c>
      <c r="AC77" s="47">
        <f t="shared" si="14"/>
        <v>0</v>
      </c>
      <c r="AD77" s="39">
        <v>1</v>
      </c>
      <c r="AE77" s="47">
        <f t="shared" si="15"/>
        <v>0</v>
      </c>
      <c r="AF77" s="62"/>
      <c r="AG77" s="49">
        <f t="shared" si="33"/>
        <v>0</v>
      </c>
      <c r="AH77" s="50">
        <f t="shared" si="34"/>
        <v>0</v>
      </c>
      <c r="AI77" s="62"/>
      <c r="AJ77" s="49">
        <f t="shared" si="18"/>
        <v>0</v>
      </c>
      <c r="AK77" s="50">
        <f t="shared" si="19"/>
        <v>0</v>
      </c>
      <c r="AL77" s="62"/>
      <c r="AM77" s="49">
        <f t="shared" si="20"/>
        <v>0</v>
      </c>
      <c r="AN77" s="50">
        <f t="shared" si="21"/>
        <v>0</v>
      </c>
      <c r="AO77" s="62"/>
      <c r="AP77" s="49">
        <f t="shared" si="22"/>
        <v>0</v>
      </c>
      <c r="AQ77" s="50">
        <f t="shared" si="23"/>
        <v>0</v>
      </c>
      <c r="AR77" s="62"/>
      <c r="AS77" s="49">
        <f t="shared" si="24"/>
        <v>0</v>
      </c>
      <c r="AT77" s="50">
        <f t="shared" si="25"/>
        <v>0</v>
      </c>
      <c r="AU77" s="62"/>
      <c r="AV77" s="49">
        <f t="shared" si="26"/>
        <v>0</v>
      </c>
      <c r="AW77" s="50">
        <f t="shared" si="27"/>
        <v>0</v>
      </c>
      <c r="AX77" s="62"/>
      <c r="AY77" s="49">
        <f t="shared" si="28"/>
        <v>0</v>
      </c>
      <c r="AZ77" s="50">
        <f t="shared" si="29"/>
        <v>0</v>
      </c>
      <c r="BA77" s="51">
        <f t="shared" si="30"/>
        <v>0</v>
      </c>
    </row>
    <row r="78" spans="1:53" hidden="1">
      <c r="A78" s="32"/>
      <c r="B78" s="61"/>
      <c r="C78" s="33"/>
      <c r="D78" s="34"/>
      <c r="E78" s="35"/>
      <c r="F78" s="36"/>
      <c r="G78" s="128"/>
      <c r="H78" s="72"/>
      <c r="I78" s="74">
        <f>IF(H78=Tablas!$B$5,Tablas!$C$5,VLOOKUP(H78,Tablas!$B$5:$D$40,2,FALSE))</f>
        <v>1</v>
      </c>
      <c r="J78" s="71">
        <f>IF(I78=0,"",VLOOKUP(I78,Tablas!$C$5:$D$40,2,FALSE))</f>
        <v>0</v>
      </c>
      <c r="K78" s="37" t="str">
        <f t="shared" si="1"/>
        <v>0</v>
      </c>
      <c r="L78" s="38">
        <f t="shared" si="2"/>
        <v>0</v>
      </c>
      <c r="M78" s="38">
        <f t="shared" si="3"/>
        <v>0</v>
      </c>
      <c r="N78" s="38">
        <f t="shared" si="4"/>
        <v>0</v>
      </c>
      <c r="O78" s="38">
        <f t="shared" si="5"/>
        <v>0</v>
      </c>
      <c r="P78" s="38">
        <f t="shared" si="6"/>
        <v>0</v>
      </c>
      <c r="Q78" s="39">
        <v>1</v>
      </c>
      <c r="R78" s="40">
        <f t="shared" si="7"/>
        <v>0</v>
      </c>
      <c r="S78" s="39">
        <v>1</v>
      </c>
      <c r="T78" s="41">
        <f t="shared" si="8"/>
        <v>0</v>
      </c>
      <c r="U78" s="42">
        <f t="shared" si="9"/>
        <v>0</v>
      </c>
      <c r="V78" s="43">
        <f t="shared" si="10"/>
        <v>0</v>
      </c>
      <c r="W78" s="44">
        <f t="shared" si="11"/>
        <v>0</v>
      </c>
      <c r="X78" s="45">
        <f t="shared" si="12"/>
        <v>0</v>
      </c>
      <c r="Y78" s="46" t="s">
        <v>0</v>
      </c>
      <c r="Z78" s="39">
        <v>1</v>
      </c>
      <c r="AA78" s="47">
        <f t="shared" si="13"/>
        <v>0</v>
      </c>
      <c r="AB78" s="39">
        <v>1</v>
      </c>
      <c r="AC78" s="47">
        <f t="shared" si="14"/>
        <v>0</v>
      </c>
      <c r="AD78" s="39">
        <v>1</v>
      </c>
      <c r="AE78" s="47">
        <f t="shared" si="15"/>
        <v>0</v>
      </c>
      <c r="AF78" s="62"/>
      <c r="AG78" s="49">
        <f t="shared" si="33"/>
        <v>0</v>
      </c>
      <c r="AH78" s="50">
        <f t="shared" si="34"/>
        <v>0</v>
      </c>
      <c r="AI78" s="62"/>
      <c r="AJ78" s="49">
        <f t="shared" si="18"/>
        <v>0</v>
      </c>
      <c r="AK78" s="50">
        <f t="shared" si="19"/>
        <v>0</v>
      </c>
      <c r="AL78" s="48"/>
      <c r="AM78" s="49">
        <f t="shared" si="20"/>
        <v>0</v>
      </c>
      <c r="AN78" s="50">
        <f t="shared" si="21"/>
        <v>0</v>
      </c>
      <c r="AO78" s="62"/>
      <c r="AP78" s="49">
        <f t="shared" si="22"/>
        <v>0</v>
      </c>
      <c r="AQ78" s="50">
        <f t="shared" si="23"/>
        <v>0</v>
      </c>
      <c r="AR78" s="62"/>
      <c r="AS78" s="49">
        <f t="shared" si="24"/>
        <v>0</v>
      </c>
      <c r="AT78" s="50">
        <f t="shared" si="25"/>
        <v>0</v>
      </c>
      <c r="AU78" s="48">
        <f t="shared" ref="AU78:AU82" si="35">+$F78*0.6</f>
        <v>0</v>
      </c>
      <c r="AV78" s="49">
        <f t="shared" si="26"/>
        <v>0</v>
      </c>
      <c r="AW78" s="50">
        <f t="shared" si="27"/>
        <v>0</v>
      </c>
      <c r="AX78" s="62"/>
      <c r="AY78" s="49">
        <f t="shared" si="28"/>
        <v>0</v>
      </c>
      <c r="AZ78" s="50">
        <f t="shared" si="29"/>
        <v>0</v>
      </c>
      <c r="BA78" s="51">
        <f t="shared" si="30"/>
        <v>0</v>
      </c>
    </row>
    <row r="79" spans="1:53" hidden="1">
      <c r="A79" s="32"/>
      <c r="B79" s="61"/>
      <c r="C79" s="33"/>
      <c r="D79" s="34"/>
      <c r="E79" s="35"/>
      <c r="F79" s="36"/>
      <c r="G79" s="128"/>
      <c r="H79" s="72"/>
      <c r="I79" s="74">
        <f>IF(H79=Tablas!$B$5,Tablas!$C$5,VLOOKUP(H79,Tablas!$B$5:$D$40,2,FALSE))</f>
        <v>1</v>
      </c>
      <c r="J79" s="71">
        <f>IF(I79=0,"",VLOOKUP(I79,Tablas!$C$5:$D$40,2,FALSE))</f>
        <v>0</v>
      </c>
      <c r="K79" s="37" t="str">
        <f t="shared" si="1"/>
        <v>0</v>
      </c>
      <c r="L79" s="38">
        <f t="shared" si="2"/>
        <v>0</v>
      </c>
      <c r="M79" s="38">
        <f t="shared" si="3"/>
        <v>0</v>
      </c>
      <c r="N79" s="38">
        <f t="shared" si="4"/>
        <v>0</v>
      </c>
      <c r="O79" s="38">
        <f t="shared" si="5"/>
        <v>0</v>
      </c>
      <c r="P79" s="38">
        <f t="shared" si="6"/>
        <v>0</v>
      </c>
      <c r="Q79" s="39">
        <v>1</v>
      </c>
      <c r="R79" s="40">
        <f t="shared" si="7"/>
        <v>0</v>
      </c>
      <c r="S79" s="39">
        <v>1</v>
      </c>
      <c r="T79" s="41">
        <f t="shared" si="8"/>
        <v>0</v>
      </c>
      <c r="U79" s="42">
        <f t="shared" si="9"/>
        <v>0</v>
      </c>
      <c r="V79" s="43">
        <f t="shared" si="10"/>
        <v>0</v>
      </c>
      <c r="W79" s="44">
        <f t="shared" si="11"/>
        <v>0</v>
      </c>
      <c r="X79" s="45">
        <f t="shared" si="12"/>
        <v>0</v>
      </c>
      <c r="Y79" s="46" t="s">
        <v>0</v>
      </c>
      <c r="Z79" s="39">
        <v>1</v>
      </c>
      <c r="AA79" s="47">
        <f t="shared" si="13"/>
        <v>0</v>
      </c>
      <c r="AB79" s="39">
        <v>1</v>
      </c>
      <c r="AC79" s="47">
        <f t="shared" si="14"/>
        <v>0</v>
      </c>
      <c r="AD79" s="39">
        <v>1</v>
      </c>
      <c r="AE79" s="47">
        <f t="shared" si="15"/>
        <v>0</v>
      </c>
      <c r="AF79" s="62"/>
      <c r="AG79" s="49">
        <f t="shared" si="33"/>
        <v>0</v>
      </c>
      <c r="AH79" s="50">
        <f t="shared" si="34"/>
        <v>0</v>
      </c>
      <c r="AI79" s="62"/>
      <c r="AJ79" s="49">
        <f t="shared" si="18"/>
        <v>0</v>
      </c>
      <c r="AK79" s="50">
        <f t="shared" si="19"/>
        <v>0</v>
      </c>
      <c r="AL79" s="48"/>
      <c r="AM79" s="49">
        <f t="shared" si="20"/>
        <v>0</v>
      </c>
      <c r="AN79" s="50">
        <f t="shared" si="21"/>
        <v>0</v>
      </c>
      <c r="AO79" s="62"/>
      <c r="AP79" s="49">
        <f t="shared" si="22"/>
        <v>0</v>
      </c>
      <c r="AQ79" s="50">
        <f t="shared" si="23"/>
        <v>0</v>
      </c>
      <c r="AR79" s="62"/>
      <c r="AS79" s="49">
        <f t="shared" si="24"/>
        <v>0</v>
      </c>
      <c r="AT79" s="50">
        <f t="shared" si="25"/>
        <v>0</v>
      </c>
      <c r="AU79" s="48">
        <f t="shared" si="35"/>
        <v>0</v>
      </c>
      <c r="AV79" s="49">
        <f t="shared" si="26"/>
        <v>0</v>
      </c>
      <c r="AW79" s="50">
        <f t="shared" si="27"/>
        <v>0</v>
      </c>
      <c r="AX79" s="62"/>
      <c r="AY79" s="49">
        <f t="shared" si="28"/>
        <v>0</v>
      </c>
      <c r="AZ79" s="50">
        <f t="shared" si="29"/>
        <v>0</v>
      </c>
      <c r="BA79" s="51">
        <f t="shared" si="30"/>
        <v>0</v>
      </c>
    </row>
    <row r="80" spans="1:53" hidden="1">
      <c r="A80" s="32"/>
      <c r="B80" s="61"/>
      <c r="C80" s="33"/>
      <c r="D80" s="34"/>
      <c r="E80" s="35"/>
      <c r="F80" s="36"/>
      <c r="G80" s="128"/>
      <c r="H80" s="72"/>
      <c r="I80" s="74">
        <f>IF(H80=Tablas!$B$5,Tablas!$C$5,VLOOKUP(H80,Tablas!$B$5:$D$40,2,FALSE))</f>
        <v>1</v>
      </c>
      <c r="J80" s="71">
        <f>IF(I80=0,"",VLOOKUP(I80,Tablas!$C$5:$D$40,2,FALSE))</f>
        <v>0</v>
      </c>
      <c r="K80" s="37" t="str">
        <f t="shared" si="1"/>
        <v>0</v>
      </c>
      <c r="L80" s="38">
        <f t="shared" si="2"/>
        <v>0</v>
      </c>
      <c r="M80" s="38">
        <f t="shared" si="3"/>
        <v>0</v>
      </c>
      <c r="N80" s="38">
        <f t="shared" si="4"/>
        <v>0</v>
      </c>
      <c r="O80" s="38">
        <f t="shared" si="5"/>
        <v>0</v>
      </c>
      <c r="P80" s="38">
        <f t="shared" si="6"/>
        <v>0</v>
      </c>
      <c r="Q80" s="39">
        <v>1</v>
      </c>
      <c r="R80" s="40">
        <f t="shared" si="7"/>
        <v>0</v>
      </c>
      <c r="S80" s="39">
        <v>1</v>
      </c>
      <c r="T80" s="41">
        <f t="shared" si="8"/>
        <v>0</v>
      </c>
      <c r="U80" s="42">
        <f t="shared" si="9"/>
        <v>0</v>
      </c>
      <c r="V80" s="43">
        <f t="shared" si="10"/>
        <v>0</v>
      </c>
      <c r="W80" s="44">
        <f t="shared" si="11"/>
        <v>0</v>
      </c>
      <c r="X80" s="45">
        <f t="shared" si="12"/>
        <v>0</v>
      </c>
      <c r="Y80" s="46" t="s">
        <v>0</v>
      </c>
      <c r="Z80" s="39">
        <v>1</v>
      </c>
      <c r="AA80" s="47">
        <f t="shared" si="13"/>
        <v>0</v>
      </c>
      <c r="AB80" s="39">
        <v>1</v>
      </c>
      <c r="AC80" s="47">
        <f t="shared" si="14"/>
        <v>0</v>
      </c>
      <c r="AD80" s="39">
        <v>1</v>
      </c>
      <c r="AE80" s="47">
        <f t="shared" si="15"/>
        <v>0</v>
      </c>
      <c r="AF80" s="62"/>
      <c r="AG80" s="49">
        <f t="shared" si="33"/>
        <v>0</v>
      </c>
      <c r="AH80" s="50">
        <f t="shared" si="34"/>
        <v>0</v>
      </c>
      <c r="AI80" s="62"/>
      <c r="AJ80" s="49">
        <f t="shared" si="18"/>
        <v>0</v>
      </c>
      <c r="AK80" s="50">
        <f t="shared" si="19"/>
        <v>0</v>
      </c>
      <c r="AL80" s="48"/>
      <c r="AM80" s="49">
        <f t="shared" si="20"/>
        <v>0</v>
      </c>
      <c r="AN80" s="50">
        <f t="shared" si="21"/>
        <v>0</v>
      </c>
      <c r="AO80" s="62"/>
      <c r="AP80" s="49">
        <f t="shared" si="22"/>
        <v>0</v>
      </c>
      <c r="AQ80" s="50">
        <f t="shared" si="23"/>
        <v>0</v>
      </c>
      <c r="AR80" s="62"/>
      <c r="AS80" s="49">
        <f t="shared" si="24"/>
        <v>0</v>
      </c>
      <c r="AT80" s="50">
        <f t="shared" si="25"/>
        <v>0</v>
      </c>
      <c r="AU80" s="48">
        <f t="shared" si="35"/>
        <v>0</v>
      </c>
      <c r="AV80" s="49">
        <f t="shared" si="26"/>
        <v>0</v>
      </c>
      <c r="AW80" s="50">
        <f t="shared" si="27"/>
        <v>0</v>
      </c>
      <c r="AX80" s="62"/>
      <c r="AY80" s="49">
        <f t="shared" si="28"/>
        <v>0</v>
      </c>
      <c r="AZ80" s="50">
        <f t="shared" si="29"/>
        <v>0</v>
      </c>
      <c r="BA80" s="51">
        <f t="shared" si="30"/>
        <v>0</v>
      </c>
    </row>
    <row r="81" spans="1:53" hidden="1">
      <c r="A81" s="32"/>
      <c r="B81" s="61"/>
      <c r="C81" s="33"/>
      <c r="D81" s="34"/>
      <c r="E81" s="35"/>
      <c r="F81" s="36"/>
      <c r="G81" s="128"/>
      <c r="H81" s="72"/>
      <c r="I81" s="74">
        <f>IF(H81=Tablas!$B$5,Tablas!$C$5,VLOOKUP(H81,Tablas!$B$5:$D$40,2,FALSE))</f>
        <v>1</v>
      </c>
      <c r="J81" s="71">
        <f>IF(I81=0,"",VLOOKUP(I81,Tablas!$C$5:$D$40,2,FALSE))</f>
        <v>0</v>
      </c>
      <c r="K81" s="37" t="str">
        <f t="shared" si="1"/>
        <v>0</v>
      </c>
      <c r="L81" s="38">
        <f t="shared" si="2"/>
        <v>0</v>
      </c>
      <c r="M81" s="38">
        <f t="shared" si="3"/>
        <v>0</v>
      </c>
      <c r="N81" s="38">
        <f t="shared" si="4"/>
        <v>0</v>
      </c>
      <c r="O81" s="38">
        <f t="shared" si="5"/>
        <v>0</v>
      </c>
      <c r="P81" s="38">
        <f t="shared" si="6"/>
        <v>0</v>
      </c>
      <c r="Q81" s="39">
        <v>1</v>
      </c>
      <c r="R81" s="40">
        <f t="shared" si="7"/>
        <v>0</v>
      </c>
      <c r="S81" s="39">
        <v>1</v>
      </c>
      <c r="T81" s="41">
        <f t="shared" si="8"/>
        <v>0</v>
      </c>
      <c r="U81" s="42">
        <f t="shared" si="9"/>
        <v>0</v>
      </c>
      <c r="V81" s="43">
        <f t="shared" si="10"/>
        <v>0</v>
      </c>
      <c r="W81" s="44">
        <f t="shared" si="11"/>
        <v>0</v>
      </c>
      <c r="X81" s="45">
        <f t="shared" si="12"/>
        <v>0</v>
      </c>
      <c r="Y81" s="46" t="s">
        <v>0</v>
      </c>
      <c r="Z81" s="39">
        <v>1</v>
      </c>
      <c r="AA81" s="47">
        <f t="shared" si="13"/>
        <v>0</v>
      </c>
      <c r="AB81" s="39">
        <v>1</v>
      </c>
      <c r="AC81" s="47">
        <f t="shared" si="14"/>
        <v>0</v>
      </c>
      <c r="AD81" s="39">
        <v>1</v>
      </c>
      <c r="AE81" s="47">
        <f t="shared" si="15"/>
        <v>0</v>
      </c>
      <c r="AF81" s="62"/>
      <c r="AG81" s="49">
        <f t="shared" si="33"/>
        <v>0</v>
      </c>
      <c r="AH81" s="50">
        <f t="shared" si="34"/>
        <v>0</v>
      </c>
      <c r="AI81" s="62"/>
      <c r="AJ81" s="49">
        <f t="shared" si="18"/>
        <v>0</v>
      </c>
      <c r="AK81" s="50">
        <f t="shared" si="19"/>
        <v>0</v>
      </c>
      <c r="AL81" s="48"/>
      <c r="AM81" s="49">
        <f t="shared" si="20"/>
        <v>0</v>
      </c>
      <c r="AN81" s="50">
        <f t="shared" si="21"/>
        <v>0</v>
      </c>
      <c r="AO81" s="62"/>
      <c r="AP81" s="49">
        <f t="shared" si="22"/>
        <v>0</v>
      </c>
      <c r="AQ81" s="50">
        <f t="shared" si="23"/>
        <v>0</v>
      </c>
      <c r="AR81" s="62"/>
      <c r="AS81" s="49">
        <f t="shared" si="24"/>
        <v>0</v>
      </c>
      <c r="AT81" s="50">
        <f t="shared" si="25"/>
        <v>0</v>
      </c>
      <c r="AU81" s="48">
        <f t="shared" si="35"/>
        <v>0</v>
      </c>
      <c r="AV81" s="49">
        <f t="shared" si="26"/>
        <v>0</v>
      </c>
      <c r="AW81" s="50">
        <f t="shared" si="27"/>
        <v>0</v>
      </c>
      <c r="AX81" s="62"/>
      <c r="AY81" s="49">
        <f t="shared" si="28"/>
        <v>0</v>
      </c>
      <c r="AZ81" s="50">
        <f t="shared" si="29"/>
        <v>0</v>
      </c>
      <c r="BA81" s="51">
        <f t="shared" si="30"/>
        <v>0</v>
      </c>
    </row>
    <row r="82" spans="1:53" hidden="1">
      <c r="A82" s="32"/>
      <c r="B82" s="61"/>
      <c r="C82" s="33"/>
      <c r="D82" s="34"/>
      <c r="E82" s="35"/>
      <c r="F82" s="36"/>
      <c r="G82" s="128"/>
      <c r="H82" s="72"/>
      <c r="I82" s="74">
        <f>IF(H82=Tablas!$B$5,Tablas!$C$5,VLOOKUP(H82,Tablas!$B$5:$D$40,2,FALSE))</f>
        <v>1</v>
      </c>
      <c r="J82" s="71">
        <f>IF(I82=0,"",VLOOKUP(I82,Tablas!$C$5:$D$40,2,FALSE))</f>
        <v>0</v>
      </c>
      <c r="K82" s="37" t="str">
        <f t="shared" si="1"/>
        <v>0</v>
      </c>
      <c r="L82" s="38">
        <f t="shared" si="2"/>
        <v>0</v>
      </c>
      <c r="M82" s="38">
        <f t="shared" si="3"/>
        <v>0</v>
      </c>
      <c r="N82" s="38">
        <f t="shared" si="4"/>
        <v>0</v>
      </c>
      <c r="O82" s="38">
        <f t="shared" si="5"/>
        <v>0</v>
      </c>
      <c r="P82" s="38">
        <f t="shared" si="6"/>
        <v>0</v>
      </c>
      <c r="Q82" s="39">
        <v>1</v>
      </c>
      <c r="R82" s="40">
        <f t="shared" si="7"/>
        <v>0</v>
      </c>
      <c r="S82" s="39">
        <v>1</v>
      </c>
      <c r="T82" s="41">
        <f t="shared" si="8"/>
        <v>0</v>
      </c>
      <c r="U82" s="42">
        <f t="shared" si="9"/>
        <v>0</v>
      </c>
      <c r="V82" s="43">
        <f t="shared" si="10"/>
        <v>0</v>
      </c>
      <c r="W82" s="44">
        <f t="shared" si="11"/>
        <v>0</v>
      </c>
      <c r="X82" s="45">
        <f t="shared" si="12"/>
        <v>0</v>
      </c>
      <c r="Y82" s="46" t="s">
        <v>0</v>
      </c>
      <c r="Z82" s="39">
        <v>1</v>
      </c>
      <c r="AA82" s="47">
        <f t="shared" si="13"/>
        <v>0</v>
      </c>
      <c r="AB82" s="39">
        <v>1</v>
      </c>
      <c r="AC82" s="47">
        <f t="shared" si="14"/>
        <v>0</v>
      </c>
      <c r="AD82" s="39">
        <v>1</v>
      </c>
      <c r="AE82" s="47">
        <f t="shared" si="15"/>
        <v>0</v>
      </c>
      <c r="AF82" s="62"/>
      <c r="AG82" s="49">
        <f t="shared" si="33"/>
        <v>0</v>
      </c>
      <c r="AH82" s="50">
        <f t="shared" si="34"/>
        <v>0</v>
      </c>
      <c r="AI82" s="62"/>
      <c r="AJ82" s="49">
        <f t="shared" si="18"/>
        <v>0</v>
      </c>
      <c r="AK82" s="50">
        <f t="shared" si="19"/>
        <v>0</v>
      </c>
      <c r="AL82" s="48"/>
      <c r="AM82" s="49">
        <f t="shared" si="20"/>
        <v>0</v>
      </c>
      <c r="AN82" s="50">
        <f t="shared" si="21"/>
        <v>0</v>
      </c>
      <c r="AO82" s="62"/>
      <c r="AP82" s="49">
        <f t="shared" si="22"/>
        <v>0</v>
      </c>
      <c r="AQ82" s="50">
        <f t="shared" si="23"/>
        <v>0</v>
      </c>
      <c r="AR82" s="62"/>
      <c r="AS82" s="49">
        <f t="shared" si="24"/>
        <v>0</v>
      </c>
      <c r="AT82" s="50">
        <f t="shared" si="25"/>
        <v>0</v>
      </c>
      <c r="AU82" s="48">
        <f t="shared" si="35"/>
        <v>0</v>
      </c>
      <c r="AV82" s="49">
        <f t="shared" si="26"/>
        <v>0</v>
      </c>
      <c r="AW82" s="50">
        <f t="shared" si="27"/>
        <v>0</v>
      </c>
      <c r="AX82" s="62"/>
      <c r="AY82" s="49">
        <f t="shared" si="28"/>
        <v>0</v>
      </c>
      <c r="AZ82" s="50">
        <f t="shared" si="29"/>
        <v>0</v>
      </c>
      <c r="BA82" s="51">
        <f t="shared" si="30"/>
        <v>0</v>
      </c>
    </row>
    <row r="83" spans="1:53" ht="15.75" thickBot="1">
      <c r="A83" s="3"/>
      <c r="B83" s="6"/>
      <c r="C83" s="6"/>
      <c r="D83" s="6"/>
      <c r="E83" s="6"/>
      <c r="F83" s="129">
        <f>SUM(F8:F82)</f>
        <v>0</v>
      </c>
      <c r="G83" s="6"/>
      <c r="H83" s="6"/>
      <c r="I83" s="6"/>
      <c r="J83" s="6"/>
      <c r="K83" s="130"/>
      <c r="L83" s="52">
        <f>SUM(L8:L82)</f>
        <v>0</v>
      </c>
      <c r="M83" s="52">
        <f>SUM(M8:M82)</f>
        <v>0</v>
      </c>
      <c r="N83" s="52">
        <f>SUM(N8:N82)</f>
        <v>0</v>
      </c>
      <c r="O83" s="52">
        <f>SUM(O8:O82)</f>
        <v>0</v>
      </c>
      <c r="P83" s="52">
        <f>SUM(P8:P82)</f>
        <v>0</v>
      </c>
      <c r="Q83" s="52"/>
      <c r="R83" s="52">
        <f>SUM(R8:R82)</f>
        <v>0</v>
      </c>
      <c r="S83" s="52"/>
      <c r="T83" s="52">
        <f>SUM(T8:T82)</f>
        <v>0</v>
      </c>
      <c r="U83" s="52">
        <f>SUM(U8:U82)</f>
        <v>0</v>
      </c>
      <c r="V83" s="52">
        <f>SUM(V8:V82)</f>
        <v>0</v>
      </c>
      <c r="W83" s="52">
        <f>SUM(W8:W82)</f>
        <v>0</v>
      </c>
      <c r="X83" s="53"/>
      <c r="Y83" s="53"/>
      <c r="Z83" s="53"/>
      <c r="AA83" s="52">
        <f>SUM(AA8:AA82)</f>
        <v>0</v>
      </c>
      <c r="AB83" s="52"/>
      <c r="AC83" s="52">
        <f>SUM(AC8:AC82)</f>
        <v>0</v>
      </c>
      <c r="AD83" s="52"/>
      <c r="AE83" s="52">
        <f>SUM(AE8:AE82)</f>
        <v>0</v>
      </c>
      <c r="AF83" s="54">
        <f>SUM(AF8:AF82)</f>
        <v>0</v>
      </c>
      <c r="AG83" s="54"/>
      <c r="AH83" s="55">
        <f>SUM(AH8:AH82)</f>
        <v>0</v>
      </c>
      <c r="AI83" s="54">
        <f>SUM(AI8:AI82)</f>
        <v>0</v>
      </c>
      <c r="AJ83" s="54"/>
      <c r="AK83" s="55">
        <f>SUM(AK8:AK82)</f>
        <v>0</v>
      </c>
      <c r="AL83" s="54">
        <f>SUM(AL8:AL82)</f>
        <v>0</v>
      </c>
      <c r="AM83" s="54"/>
      <c r="AN83" s="55">
        <f>SUM(AN8:AN82)</f>
        <v>0</v>
      </c>
      <c r="AO83" s="54">
        <f>SUM(AO8:AO82)</f>
        <v>0</v>
      </c>
      <c r="AP83" s="54"/>
      <c r="AQ83" s="55">
        <f>SUM(AQ8:AQ82)</f>
        <v>0</v>
      </c>
      <c r="AR83" s="54">
        <f>SUM(AR8:AR82)</f>
        <v>0</v>
      </c>
      <c r="AS83" s="54"/>
      <c r="AT83" s="55">
        <f>SUM(AT8:AT82)</f>
        <v>0</v>
      </c>
      <c r="AU83" s="54">
        <f>SUM(AU8:AU82)</f>
        <v>0</v>
      </c>
      <c r="AV83" s="54"/>
      <c r="AW83" s="55">
        <f>SUM(AW8:AW82)</f>
        <v>0</v>
      </c>
      <c r="AX83" s="54">
        <f>SUM(AX8:AX82)</f>
        <v>0</v>
      </c>
      <c r="AY83" s="54"/>
      <c r="AZ83" s="55">
        <f>SUM(AZ8:AZ82)</f>
        <v>0</v>
      </c>
      <c r="BA83" s="131">
        <f>SUM(BA8:BA82)</f>
        <v>0</v>
      </c>
    </row>
    <row r="84" spans="1:53" ht="15.75" hidden="1" thickBot="1">
      <c r="AA84" s="289">
        <f>SUM(AA83:AE83)</f>
        <v>0</v>
      </c>
      <c r="AB84" s="290"/>
      <c r="AC84" s="290"/>
      <c r="AD84" s="290"/>
      <c r="AE84" s="291"/>
      <c r="AF84" s="292">
        <f>+AH83/4.345</f>
        <v>0</v>
      </c>
      <c r="AG84" s="292"/>
      <c r="AH84" s="292"/>
      <c r="AI84" s="292">
        <f>+AK83/4.345</f>
        <v>0</v>
      </c>
      <c r="AJ84" s="292"/>
      <c r="AK84" s="292"/>
      <c r="AL84" s="292">
        <f>+AN83/4.345</f>
        <v>0</v>
      </c>
      <c r="AM84" s="292"/>
      <c r="AN84" s="292"/>
      <c r="AO84" s="292">
        <f>+AQ83/4.345</f>
        <v>0</v>
      </c>
      <c r="AP84" s="292"/>
      <c r="AQ84" s="292"/>
      <c r="AR84" s="292">
        <f>+AT83/4.345</f>
        <v>0</v>
      </c>
      <c r="AS84" s="292"/>
      <c r="AT84" s="292"/>
      <c r="AU84" s="292">
        <f>+AW83/4.345</f>
        <v>0</v>
      </c>
      <c r="AV84" s="292"/>
      <c r="AW84" s="292"/>
      <c r="AX84" s="292">
        <f>+AZ83/4.345</f>
        <v>0</v>
      </c>
      <c r="AY84" s="292"/>
      <c r="AZ84" s="292"/>
      <c r="BA84" s="284" t="s">
        <v>4</v>
      </c>
    </row>
    <row r="85" spans="1:53" ht="16.5" thickTop="1" thickBot="1">
      <c r="A85"/>
      <c r="AF85" s="286" t="s">
        <v>3</v>
      </c>
      <c r="AG85" s="286"/>
      <c r="AH85" s="286"/>
      <c r="AI85" s="286"/>
      <c r="AJ85" s="286"/>
      <c r="AK85" s="286"/>
      <c r="AL85" s="286"/>
      <c r="AM85" s="286"/>
      <c r="AN85" s="286"/>
      <c r="AO85" s="286"/>
      <c r="AP85" s="286"/>
      <c r="AQ85" s="286"/>
      <c r="AR85" s="286"/>
      <c r="AS85" s="286"/>
      <c r="AT85" s="286"/>
      <c r="AU85" s="286"/>
      <c r="AV85" s="286"/>
      <c r="AW85" s="286"/>
      <c r="AX85" s="286"/>
      <c r="AY85" s="286"/>
      <c r="AZ85" s="287"/>
      <c r="BA85" s="285"/>
    </row>
    <row r="87" spans="1:53">
      <c r="J87" s="56"/>
    </row>
  </sheetData>
  <sheetProtection selectLockedCells="1" autoFilter="0"/>
  <autoFilter ref="B7:BA84">
    <filterColumn colId="4">
      <customFilters>
        <customFilter operator="notEqual" val=" "/>
      </customFilters>
    </filterColumn>
  </autoFilter>
  <mergeCells count="46">
    <mergeCell ref="AU84:AW84"/>
    <mergeCell ref="AX84:AZ84"/>
    <mergeCell ref="BA84:BA85"/>
    <mergeCell ref="AF85:AZ85"/>
    <mergeCell ref="AA84:AE84"/>
    <mergeCell ref="AF84:AH84"/>
    <mergeCell ref="AI84:AK84"/>
    <mergeCell ref="AL84:AN84"/>
    <mergeCell ref="AO84:AQ84"/>
    <mergeCell ref="AR84:AT84"/>
    <mergeCell ref="BA4:BA5"/>
    <mergeCell ref="X5:AE5"/>
    <mergeCell ref="AT4:AT5"/>
    <mergeCell ref="AU4:AU5"/>
    <mergeCell ref="AV4:AV5"/>
    <mergeCell ref="AW4:AW5"/>
    <mergeCell ref="Z6:AA6"/>
    <mergeCell ref="AB6:AC6"/>
    <mergeCell ref="AD6:AE6"/>
    <mergeCell ref="AR4:AR5"/>
    <mergeCell ref="AS4:AS5"/>
    <mergeCell ref="AL4:AL5"/>
    <mergeCell ref="AM4:AM5"/>
    <mergeCell ref="AN4:AN5"/>
    <mergeCell ref="AO4:AO5"/>
    <mergeCell ref="AP4:AP5"/>
    <mergeCell ref="AQ4:AQ5"/>
    <mergeCell ref="AO3:AQ3"/>
    <mergeCell ref="AR3:AT3"/>
    <mergeCell ref="AU3:AW3"/>
    <mergeCell ref="AX3:AZ3"/>
    <mergeCell ref="AF4:AF5"/>
    <mergeCell ref="AG4:AG5"/>
    <mergeCell ref="AH4:AH5"/>
    <mergeCell ref="AI4:AI5"/>
    <mergeCell ref="AJ4:AJ5"/>
    <mergeCell ref="AK4:AK5"/>
    <mergeCell ref="AL3:AN3"/>
    <mergeCell ref="AX4:AX5"/>
    <mergeCell ref="AY4:AY5"/>
    <mergeCell ref="AZ4:AZ5"/>
    <mergeCell ref="B1:C1"/>
    <mergeCell ref="P1:AA1"/>
    <mergeCell ref="B3:D3"/>
    <mergeCell ref="AF3:AH3"/>
    <mergeCell ref="AI3:AK3"/>
  </mergeCells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H8:H82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A2:AL40"/>
  <sheetViews>
    <sheetView zoomScaleNormal="100" workbookViewId="0">
      <pane xSplit="9" ySplit="3" topLeftCell="J19" activePane="bottomRight" state="frozen"/>
      <selection activeCell="AI4" sqref="AI4:AI5"/>
      <selection pane="topRight" activeCell="AI4" sqref="AI4:AI5"/>
      <selection pane="bottomLeft" activeCell="AI4" sqref="AI4:AI5"/>
      <selection pane="bottomRight" activeCell="B2" sqref="B2:C2"/>
    </sheetView>
  </sheetViews>
  <sheetFormatPr defaultColWidth="11.42578125" defaultRowHeight="18.75"/>
  <cols>
    <col min="1" max="1" width="6.85546875" style="2" bestFit="1" customWidth="1"/>
    <col min="2" max="2" width="19" style="2" bestFit="1" customWidth="1"/>
    <col min="3" max="3" width="12.7109375" style="2" hidden="1" customWidth="1"/>
    <col min="4" max="4" width="31.140625" style="81" customWidth="1"/>
    <col min="5" max="5" width="41.28515625" style="2" customWidth="1"/>
    <col min="6" max="6" width="14.7109375" style="5" customWidth="1"/>
    <col min="7" max="7" width="14" style="5" bestFit="1" customWidth="1"/>
    <col min="8" max="8" width="9.5703125" style="5" bestFit="1" customWidth="1"/>
    <col min="9" max="9" width="7.28515625" style="66" bestFit="1" customWidth="1"/>
    <col min="10" max="10" width="10.28515625" style="66" bestFit="1" customWidth="1"/>
    <col min="11" max="14" width="10.42578125" style="66" bestFit="1" customWidth="1"/>
    <col min="15" max="15" width="9.28515625" style="66" bestFit="1" customWidth="1"/>
    <col min="16" max="16" width="9.7109375" style="66" bestFit="1" customWidth="1"/>
    <col min="17" max="17" width="10.5703125" style="2" bestFit="1" customWidth="1"/>
    <col min="18" max="18" width="9.7109375" style="2" bestFit="1" customWidth="1"/>
    <col min="19" max="19" width="7.42578125" style="2" customWidth="1"/>
    <col min="20" max="20" width="11.7109375" style="2" bestFit="1" customWidth="1"/>
    <col min="21" max="21" width="10.7109375" style="2" bestFit="1" customWidth="1"/>
    <col min="22" max="22" width="11.7109375" style="2" bestFit="1" customWidth="1"/>
    <col min="23" max="23" width="1.28515625" style="2" customWidth="1"/>
    <col min="24" max="24" width="8.28515625" style="2" bestFit="1" customWidth="1"/>
    <col min="25" max="25" width="9" style="2" bestFit="1" customWidth="1"/>
    <col min="26" max="27" width="9.28515625" style="2" bestFit="1" customWidth="1"/>
    <col min="28" max="28" width="9.140625" style="2" bestFit="1" customWidth="1"/>
    <col min="29" max="30" width="9.28515625" style="2" bestFit="1" customWidth="1"/>
    <col min="31" max="31" width="14.28515625" style="2" customWidth="1"/>
    <col min="32" max="32" width="13.28515625" style="2" bestFit="1" customWidth="1"/>
    <col min="33" max="33" width="13.28515625" style="2" customWidth="1"/>
    <col min="34" max="34" width="10.140625" style="2" bestFit="1" customWidth="1"/>
    <col min="35" max="35" width="8.42578125" style="2" bestFit="1" customWidth="1"/>
    <col min="36" max="36" width="9.5703125" style="2" bestFit="1" customWidth="1"/>
    <col min="37" max="37" width="10.7109375" style="2" bestFit="1" customWidth="1"/>
    <col min="38" max="38" width="11.42578125" style="2"/>
    <col min="39" max="40" width="20.28515625" style="2" bestFit="1" customWidth="1"/>
    <col min="41" max="16384" width="11.42578125" style="2"/>
  </cols>
  <sheetData>
    <row r="2" spans="1:38" ht="35.450000000000003" customHeight="1" thickBot="1">
      <c r="B2" s="274" t="s">
        <v>21</v>
      </c>
      <c r="C2" s="274"/>
      <c r="D2" s="161" t="s">
        <v>548</v>
      </c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</row>
    <row r="3" spans="1:38" ht="120" thickBot="1">
      <c r="A3" s="118" t="s">
        <v>2</v>
      </c>
      <c r="B3" s="118" t="s">
        <v>49</v>
      </c>
      <c r="C3" s="118"/>
      <c r="D3" s="118" t="s">
        <v>76</v>
      </c>
      <c r="E3" s="118" t="s">
        <v>80</v>
      </c>
      <c r="F3" s="135" t="s">
        <v>50</v>
      </c>
      <c r="G3" s="135" t="s">
        <v>51</v>
      </c>
      <c r="H3" s="136" t="s">
        <v>52</v>
      </c>
      <c r="I3" s="137" t="s">
        <v>53</v>
      </c>
      <c r="J3" s="137" t="s">
        <v>27</v>
      </c>
      <c r="K3" s="137" t="s">
        <v>28</v>
      </c>
      <c r="L3" s="137" t="s">
        <v>29</v>
      </c>
      <c r="M3" s="137" t="s">
        <v>30</v>
      </c>
      <c r="N3" s="137" t="s">
        <v>31</v>
      </c>
      <c r="O3" s="137" t="s">
        <v>37</v>
      </c>
      <c r="P3" s="137" t="s">
        <v>38</v>
      </c>
      <c r="Q3" s="137" t="s">
        <v>54</v>
      </c>
      <c r="R3" s="137" t="s">
        <v>39</v>
      </c>
      <c r="S3" s="137" t="s">
        <v>40</v>
      </c>
      <c r="T3" s="138" t="s">
        <v>32</v>
      </c>
      <c r="U3" s="138" t="s">
        <v>33</v>
      </c>
      <c r="V3" s="138" t="s">
        <v>55</v>
      </c>
      <c r="W3" s="63"/>
      <c r="X3" s="140" t="s">
        <v>56</v>
      </c>
      <c r="Y3" s="140" t="s">
        <v>57</v>
      </c>
      <c r="Z3" s="140" t="s">
        <v>58</v>
      </c>
      <c r="AA3" s="140" t="s">
        <v>59</v>
      </c>
      <c r="AB3" s="140" t="s">
        <v>60</v>
      </c>
      <c r="AC3" s="140" t="s">
        <v>61</v>
      </c>
      <c r="AD3" s="140" t="s">
        <v>86</v>
      </c>
      <c r="AE3" s="138" t="s">
        <v>62</v>
      </c>
      <c r="AF3" s="139" t="s">
        <v>63</v>
      </c>
      <c r="AG3" s="139" t="s">
        <v>64</v>
      </c>
      <c r="AI3" s="139" t="s">
        <v>88</v>
      </c>
      <c r="AJ3" s="139" t="s">
        <v>87</v>
      </c>
    </row>
    <row r="4" spans="1:38" ht="15.75" thickBot="1">
      <c r="A4" s="70">
        <f>+Dades!E5</f>
        <v>1</v>
      </c>
      <c r="B4" s="70" t="str">
        <f>+Dades!C5</f>
        <v>Ajuntament de Matadepera</v>
      </c>
      <c r="C4" s="70"/>
      <c r="D4" s="133" t="str">
        <f>+Dades!D5</f>
        <v>Ajuntament Matadepera</v>
      </c>
      <c r="E4" s="70" t="str">
        <f>+Dades!F5</f>
        <v>Plaça Ajuntament, 1, Matadepera</v>
      </c>
      <c r="F4" s="105" t="str">
        <f t="shared" ref="F4:F31" si="0">IF(T4=0,"0",G4/(T4/I4))</f>
        <v>0</v>
      </c>
      <c r="G4" s="106">
        <f>+'1'!F96</f>
        <v>397.20400000000001</v>
      </c>
      <c r="H4" s="171">
        <f>+Dades!G5</f>
        <v>12</v>
      </c>
      <c r="I4" s="157">
        <f>+Dades!H5</f>
        <v>5</v>
      </c>
      <c r="J4" s="104">
        <f>+'1'!L96</f>
        <v>0</v>
      </c>
      <c r="K4" s="104">
        <f>+'1'!M96</f>
        <v>0</v>
      </c>
      <c r="L4" s="104">
        <f>+'1'!N96</f>
        <v>0</v>
      </c>
      <c r="M4" s="104">
        <f>+'1'!O96</f>
        <v>0</v>
      </c>
      <c r="N4" s="104">
        <f>+'1'!P96</f>
        <v>0</v>
      </c>
      <c r="O4" s="104">
        <f>+'1'!R96</f>
        <v>0</v>
      </c>
      <c r="P4" s="104">
        <f>+'1'!T96</f>
        <v>0</v>
      </c>
      <c r="Q4" s="99">
        <f>+'1'!AB96</f>
        <v>0</v>
      </c>
      <c r="R4" s="99">
        <f>+'1'!AD96</f>
        <v>0</v>
      </c>
      <c r="S4" s="99">
        <f>+'1'!AF96</f>
        <v>0</v>
      </c>
      <c r="T4" s="103">
        <f t="shared" ref="T4:T32" si="1">SUM(+J4+K4+L4+M4+N4+O4+P4)</f>
        <v>0</v>
      </c>
      <c r="U4" s="103">
        <f t="shared" ref="U4:U32" si="2">+T4*4.345</f>
        <v>0</v>
      </c>
      <c r="V4" s="102">
        <f t="shared" ref="V4:V32" si="3">IF(U4="","",H4*U4)</f>
        <v>0</v>
      </c>
      <c r="W4" s="64"/>
      <c r="X4" s="100">
        <f>+'1'!AJ96</f>
        <v>0</v>
      </c>
      <c r="Y4" s="100">
        <f>+'1'!AN96</f>
        <v>0</v>
      </c>
      <c r="Z4" s="100">
        <f>+'1'!AQ96</f>
        <v>0</v>
      </c>
      <c r="AA4" s="100">
        <f>+'1'!AT96</f>
        <v>0</v>
      </c>
      <c r="AB4" s="100">
        <f>+'1'!AW96</f>
        <v>0</v>
      </c>
      <c r="AC4" s="100">
        <f>+'1'!AZ96</f>
        <v>0</v>
      </c>
      <c r="AD4" s="100">
        <f>+'1'!BC96</f>
        <v>0</v>
      </c>
      <c r="AE4" s="95">
        <f>SUM(X4:AD4)</f>
        <v>0</v>
      </c>
      <c r="AF4" s="96">
        <f>+AE4*12</f>
        <v>0</v>
      </c>
      <c r="AG4" s="97">
        <f t="shared" ref="AG4:AG30" si="4">+V4+AF4</f>
        <v>0</v>
      </c>
      <c r="AH4" s="98">
        <f t="shared" ref="AH4:AH31" si="5">IF(V4=0,0,(AG4/$AG$34))</f>
        <v>0</v>
      </c>
      <c r="AI4" s="253">
        <f t="shared" ref="AI4:AI30" si="6">+T4/12*H4</f>
        <v>0</v>
      </c>
      <c r="AJ4" s="252">
        <f>(V4/261*247)+AF4</f>
        <v>0</v>
      </c>
      <c r="AK4" s="125"/>
      <c r="AL4" s="261"/>
    </row>
    <row r="5" spans="1:38" ht="16.5" thickTop="1" thickBot="1">
      <c r="A5" s="70">
        <f>+Dades!E6</f>
        <v>2</v>
      </c>
      <c r="B5" s="70" t="str">
        <f>+Dades!C6</f>
        <v>Ajuntament de Matadepera</v>
      </c>
      <c r="C5" s="70"/>
      <c r="D5" s="133" t="str">
        <f>+Dades!D6</f>
        <v>Àrea Tècnica</v>
      </c>
      <c r="E5" s="70" t="str">
        <f>+Dades!F6</f>
        <v>C/ Sant Quirze, 2, Matadepera</v>
      </c>
      <c r="F5" s="105" t="str">
        <f t="shared" si="0"/>
        <v>0</v>
      </c>
      <c r="G5" s="106">
        <f>+'2'!F108</f>
        <v>509.51</v>
      </c>
      <c r="H5" s="171">
        <f>+Dades!G6</f>
        <v>12</v>
      </c>
      <c r="I5" s="157">
        <f>+Dades!H6</f>
        <v>3</v>
      </c>
      <c r="J5" s="104">
        <f>+'2'!L108</f>
        <v>0</v>
      </c>
      <c r="K5" s="104">
        <f>+'2'!M108</f>
        <v>0</v>
      </c>
      <c r="L5" s="104">
        <f>+'2'!N108</f>
        <v>0</v>
      </c>
      <c r="M5" s="104">
        <f>+'2'!O108</f>
        <v>0</v>
      </c>
      <c r="N5" s="104">
        <f>+'2'!P108</f>
        <v>0</v>
      </c>
      <c r="O5" s="104">
        <f>+'2'!R108</f>
        <v>0</v>
      </c>
      <c r="P5" s="104">
        <f>+'2'!T108</f>
        <v>0</v>
      </c>
      <c r="Q5" s="99">
        <f>+'2'!AB108</f>
        <v>0</v>
      </c>
      <c r="R5" s="99">
        <f>+'2'!AD108</f>
        <v>0</v>
      </c>
      <c r="S5" s="99">
        <f>+'2'!AF108</f>
        <v>0</v>
      </c>
      <c r="T5" s="103">
        <f t="shared" si="1"/>
        <v>0</v>
      </c>
      <c r="U5" s="103">
        <f t="shared" si="2"/>
        <v>0</v>
      </c>
      <c r="V5" s="102">
        <f t="shared" si="3"/>
        <v>0</v>
      </c>
      <c r="W5" s="64"/>
      <c r="X5" s="100">
        <f>+'2'!AJ108</f>
        <v>0</v>
      </c>
      <c r="Y5" s="100">
        <f>+'2'!AN108</f>
        <v>0</v>
      </c>
      <c r="Z5" s="100">
        <f>+'2'!AQ108</f>
        <v>0</v>
      </c>
      <c r="AA5" s="100">
        <f>+'2'!AT108</f>
        <v>0</v>
      </c>
      <c r="AB5" s="100">
        <f>+'2'!AW108</f>
        <v>0</v>
      </c>
      <c r="AC5" s="100">
        <f>+'2'!AZ108</f>
        <v>0</v>
      </c>
      <c r="AD5" s="100">
        <f>+'2'!BC108</f>
        <v>0</v>
      </c>
      <c r="AE5" s="95">
        <f t="shared" ref="AE5:AE29" si="7">SUM(X5:AD5)</f>
        <v>0</v>
      </c>
      <c r="AF5" s="96">
        <f t="shared" ref="AF5:AF30" si="8">+AE5*12</f>
        <v>0</v>
      </c>
      <c r="AG5" s="97">
        <f t="shared" si="4"/>
        <v>0</v>
      </c>
      <c r="AH5" s="98">
        <f t="shared" si="5"/>
        <v>0</v>
      </c>
      <c r="AI5" s="253">
        <f t="shared" si="6"/>
        <v>0</v>
      </c>
      <c r="AJ5" s="252">
        <f t="shared" ref="AJ5:AJ30" si="9">(V5/261*247)+AF5</f>
        <v>0</v>
      </c>
      <c r="AK5" s="125"/>
      <c r="AL5" s="261"/>
    </row>
    <row r="6" spans="1:38" ht="16.5" thickTop="1" thickBot="1">
      <c r="A6" s="70">
        <f>+Dades!E7</f>
        <v>3</v>
      </c>
      <c r="B6" s="70" t="str">
        <f>+Dades!C7</f>
        <v>Ajuntament de Matadepera</v>
      </c>
      <c r="C6" s="70"/>
      <c r="D6" s="133" t="str">
        <f>+Dades!D7</f>
        <v>Policia Local</v>
      </c>
      <c r="E6" s="70" t="str">
        <f>+Dades!F7</f>
        <v>C/ Joan Paloma, 1, Matadepera</v>
      </c>
      <c r="F6" s="105" t="str">
        <f t="shared" si="0"/>
        <v>0</v>
      </c>
      <c r="G6" s="106">
        <f>+'3'!F89</f>
        <v>455.43999999999994</v>
      </c>
      <c r="H6" s="171">
        <f>+Dades!G7</f>
        <v>12</v>
      </c>
      <c r="I6" s="157">
        <f>+Dades!H7</f>
        <v>7</v>
      </c>
      <c r="J6" s="104">
        <f>+'3'!L89</f>
        <v>0</v>
      </c>
      <c r="K6" s="104">
        <f>+'3'!M89</f>
        <v>0</v>
      </c>
      <c r="L6" s="104">
        <f>+'3'!N89</f>
        <v>0</v>
      </c>
      <c r="M6" s="104">
        <f>+'3'!O89</f>
        <v>0</v>
      </c>
      <c r="N6" s="104">
        <f>+'3'!P89</f>
        <v>0</v>
      </c>
      <c r="O6" s="104">
        <f>+'3'!R89</f>
        <v>0</v>
      </c>
      <c r="P6" s="104">
        <f>+'3'!T89</f>
        <v>0</v>
      </c>
      <c r="Q6" s="99">
        <f>+'3'!AB89</f>
        <v>0</v>
      </c>
      <c r="R6" s="99">
        <f>+'3'!AD89</f>
        <v>0</v>
      </c>
      <c r="S6" s="99">
        <f>+'3'!AF89</f>
        <v>0</v>
      </c>
      <c r="T6" s="103">
        <f t="shared" si="1"/>
        <v>0</v>
      </c>
      <c r="U6" s="103">
        <f t="shared" si="2"/>
        <v>0</v>
      </c>
      <c r="V6" s="102">
        <f t="shared" si="3"/>
        <v>0</v>
      </c>
      <c r="W6" s="64"/>
      <c r="X6" s="99">
        <f>+'3'!AJ89</f>
        <v>0</v>
      </c>
      <c r="Y6" s="99">
        <f>+'3'!AN89</f>
        <v>0</v>
      </c>
      <c r="Z6" s="99">
        <f>+'3'!AQ89</f>
        <v>0</v>
      </c>
      <c r="AA6" s="99">
        <f>+'3'!AT89</f>
        <v>0</v>
      </c>
      <c r="AB6" s="99">
        <f>+'3'!AW89</f>
        <v>0</v>
      </c>
      <c r="AC6" s="99">
        <f>+'3'!AZ89</f>
        <v>0</v>
      </c>
      <c r="AD6" s="99">
        <f>+'3'!BC89</f>
        <v>0</v>
      </c>
      <c r="AE6" s="95">
        <f t="shared" si="7"/>
        <v>0</v>
      </c>
      <c r="AF6" s="96">
        <f t="shared" si="8"/>
        <v>0</v>
      </c>
      <c r="AG6" s="97">
        <f t="shared" si="4"/>
        <v>0</v>
      </c>
      <c r="AH6" s="98">
        <f t="shared" si="5"/>
        <v>0</v>
      </c>
      <c r="AI6" s="253">
        <f t="shared" si="6"/>
        <v>0</v>
      </c>
      <c r="AJ6" s="252">
        <f t="shared" si="9"/>
        <v>0</v>
      </c>
      <c r="AK6" s="125"/>
      <c r="AL6" s="261"/>
    </row>
    <row r="7" spans="1:38" ht="16.5" thickTop="1" thickBot="1">
      <c r="A7" s="70">
        <f>+Dades!E8</f>
        <v>4</v>
      </c>
      <c r="B7" s="70" t="str">
        <f>+Dades!C8</f>
        <v>Ajuntament de Matadepera</v>
      </c>
      <c r="C7" s="70"/>
      <c r="D7" s="133" t="str">
        <f>+Dades!D8</f>
        <v>Parc de Bombers (maig a setembre)</v>
      </c>
      <c r="E7" s="70" t="str">
        <f>+Dades!F8</f>
        <v>C/ Joan Paloma, 2, Matadepera</v>
      </c>
      <c r="F7" s="105" t="str">
        <f t="shared" si="0"/>
        <v>0</v>
      </c>
      <c r="G7" s="106">
        <f>+'4'!F102</f>
        <v>185.8</v>
      </c>
      <c r="H7" s="171">
        <f>+Dades!G8</f>
        <v>5</v>
      </c>
      <c r="I7" s="157">
        <f>+Dades!H8</f>
        <v>2</v>
      </c>
      <c r="J7" s="104">
        <f>+'4'!L102</f>
        <v>0</v>
      </c>
      <c r="K7" s="104">
        <f>+'4'!M102</f>
        <v>0</v>
      </c>
      <c r="L7" s="104">
        <f>+'4'!N102</f>
        <v>0</v>
      </c>
      <c r="M7" s="104">
        <f>+'4'!O102</f>
        <v>0</v>
      </c>
      <c r="N7" s="104">
        <f>+'4'!P102</f>
        <v>0</v>
      </c>
      <c r="O7" s="104">
        <f>+'4'!R102</f>
        <v>0</v>
      </c>
      <c r="P7" s="104">
        <f>+'4'!T102</f>
        <v>0</v>
      </c>
      <c r="Q7" s="99">
        <f>+'4'!AB102</f>
        <v>0</v>
      </c>
      <c r="R7" s="99">
        <f>+'4'!AD102</f>
        <v>0</v>
      </c>
      <c r="S7" s="99">
        <f>+'4'!AF102</f>
        <v>0</v>
      </c>
      <c r="T7" s="103">
        <f t="shared" si="1"/>
        <v>0</v>
      </c>
      <c r="U7" s="103">
        <f t="shared" si="2"/>
        <v>0</v>
      </c>
      <c r="V7" s="102">
        <f t="shared" si="3"/>
        <v>0</v>
      </c>
      <c r="W7" s="64"/>
      <c r="X7" s="100">
        <f>+'4'!AJ102</f>
        <v>0</v>
      </c>
      <c r="Y7" s="100">
        <f>+'4'!AN102</f>
        <v>0</v>
      </c>
      <c r="Z7" s="100">
        <f>+'4'!AQ102</f>
        <v>0</v>
      </c>
      <c r="AA7" s="100">
        <f>+'4'!AT102</f>
        <v>0</v>
      </c>
      <c r="AB7" s="100">
        <f>+'4'!AW102</f>
        <v>0</v>
      </c>
      <c r="AC7" s="100">
        <f>+'4'!AZ102</f>
        <v>0</v>
      </c>
      <c r="AD7" s="100">
        <f>+'4'!BC102</f>
        <v>0</v>
      </c>
      <c r="AE7" s="95">
        <f t="shared" si="7"/>
        <v>0</v>
      </c>
      <c r="AF7" s="96">
        <f t="shared" si="8"/>
        <v>0</v>
      </c>
      <c r="AG7" s="97">
        <f t="shared" si="4"/>
        <v>0</v>
      </c>
      <c r="AH7" s="98">
        <f t="shared" si="5"/>
        <v>0</v>
      </c>
      <c r="AI7" s="253">
        <f t="shared" si="6"/>
        <v>0</v>
      </c>
      <c r="AJ7" s="252">
        <f t="shared" si="9"/>
        <v>0</v>
      </c>
      <c r="AK7" s="125"/>
      <c r="AL7" s="261"/>
    </row>
    <row r="8" spans="1:38" ht="16.5" thickTop="1" thickBot="1">
      <c r="A8" s="70">
        <f>+Dades!E9</f>
        <v>5</v>
      </c>
      <c r="B8" s="70" t="str">
        <f>+Dades!C9</f>
        <v>Ajuntament de Matadepera</v>
      </c>
      <c r="C8" s="70"/>
      <c r="D8" s="133" t="str">
        <f>+Dades!D9</f>
        <v>Parc de Bombers (octubre a abril)</v>
      </c>
      <c r="E8" s="70" t="str">
        <f>+Dades!F9</f>
        <v>C/ Joan Paloma, 2, Matadepera</v>
      </c>
      <c r="F8" s="105" t="str">
        <f t="shared" si="0"/>
        <v>0</v>
      </c>
      <c r="G8" s="106">
        <f>+'5'!F102</f>
        <v>185.8</v>
      </c>
      <c r="H8" s="171">
        <f>+Dades!G9</f>
        <v>7</v>
      </c>
      <c r="I8" s="157">
        <f>+Dades!H9</f>
        <v>1</v>
      </c>
      <c r="J8" s="104">
        <f>+'5'!L102</f>
        <v>0</v>
      </c>
      <c r="K8" s="104">
        <f>+'5'!M102</f>
        <v>0</v>
      </c>
      <c r="L8" s="104">
        <f>+'5'!N102</f>
        <v>0</v>
      </c>
      <c r="M8" s="104">
        <f>+'5'!O102</f>
        <v>0</v>
      </c>
      <c r="N8" s="104">
        <f>+'5'!P102</f>
        <v>0</v>
      </c>
      <c r="O8" s="104">
        <f>+'5'!R102</f>
        <v>0</v>
      </c>
      <c r="P8" s="104">
        <f>+'5'!T102</f>
        <v>0</v>
      </c>
      <c r="Q8" s="99">
        <f>+'5'!AB102</f>
        <v>0</v>
      </c>
      <c r="R8" s="99">
        <f>+'5'!AD102</f>
        <v>0</v>
      </c>
      <c r="S8" s="99">
        <f>+'5'!AF102</f>
        <v>0</v>
      </c>
      <c r="T8" s="103">
        <f t="shared" si="1"/>
        <v>0</v>
      </c>
      <c r="U8" s="103">
        <f t="shared" si="2"/>
        <v>0</v>
      </c>
      <c r="V8" s="102">
        <f t="shared" si="3"/>
        <v>0</v>
      </c>
      <c r="W8" s="64"/>
      <c r="X8" s="100">
        <f>+'5'!AJ102</f>
        <v>0</v>
      </c>
      <c r="Y8" s="100">
        <f>+'5'!AN102</f>
        <v>0</v>
      </c>
      <c r="Z8" s="100">
        <f>+'5'!AQ102</f>
        <v>0</v>
      </c>
      <c r="AA8" s="100">
        <f>+'5'!AT102</f>
        <v>0</v>
      </c>
      <c r="AB8" s="100">
        <f>+'5'!AW102</f>
        <v>0</v>
      </c>
      <c r="AC8" s="100">
        <f>+'5'!AZ102</f>
        <v>0</v>
      </c>
      <c r="AD8" s="100">
        <f>+'5'!BC102</f>
        <v>0</v>
      </c>
      <c r="AE8" s="95">
        <f t="shared" si="7"/>
        <v>0</v>
      </c>
      <c r="AF8" s="96">
        <f t="shared" si="8"/>
        <v>0</v>
      </c>
      <c r="AG8" s="97">
        <f t="shared" si="4"/>
        <v>0</v>
      </c>
      <c r="AH8" s="98">
        <f t="shared" si="5"/>
        <v>0</v>
      </c>
      <c r="AI8" s="253">
        <f t="shared" si="6"/>
        <v>0</v>
      </c>
      <c r="AJ8" s="252">
        <f t="shared" si="9"/>
        <v>0</v>
      </c>
      <c r="AK8" s="125"/>
      <c r="AL8" s="261"/>
    </row>
    <row r="9" spans="1:38" ht="16.5" thickTop="1" thickBot="1">
      <c r="A9" s="70">
        <f>+Dades!E10</f>
        <v>6</v>
      </c>
      <c r="B9" s="70" t="str">
        <f>+Dades!C10</f>
        <v>Ajuntament de Matadepera</v>
      </c>
      <c r="C9" s="70"/>
      <c r="D9" s="133" t="str">
        <f>+Dades!D10</f>
        <v>Escola Ginesta Infantil</v>
      </c>
      <c r="E9" s="70" t="str">
        <f>+Dades!F10</f>
        <v>C/ de Montserrat, 18, Matadepera</v>
      </c>
      <c r="F9" s="105" t="str">
        <f t="shared" si="0"/>
        <v>0</v>
      </c>
      <c r="G9" s="106">
        <f>+'6'!F104</f>
        <v>3247.7200000000003</v>
      </c>
      <c r="H9" s="171">
        <f>+Dades!G10</f>
        <v>10.5</v>
      </c>
      <c r="I9" s="157">
        <f>+Dades!H10</f>
        <v>5</v>
      </c>
      <c r="J9" s="104">
        <f>+'6'!L104</f>
        <v>0</v>
      </c>
      <c r="K9" s="104">
        <f>+'6'!M104</f>
        <v>0</v>
      </c>
      <c r="L9" s="104">
        <f>+'6'!N104</f>
        <v>0</v>
      </c>
      <c r="M9" s="104">
        <f>+'6'!O104</f>
        <v>0</v>
      </c>
      <c r="N9" s="104">
        <f>+'6'!P104</f>
        <v>0</v>
      </c>
      <c r="O9" s="104">
        <f>+'6'!R104</f>
        <v>0</v>
      </c>
      <c r="P9" s="104">
        <f>+'6'!T104</f>
        <v>0</v>
      </c>
      <c r="Q9" s="99">
        <f>+'6'!AB104</f>
        <v>0</v>
      </c>
      <c r="R9" s="99">
        <f>+'6'!AD104</f>
        <v>0</v>
      </c>
      <c r="S9" s="99">
        <f>+'6'!AF104</f>
        <v>0</v>
      </c>
      <c r="T9" s="103">
        <f t="shared" si="1"/>
        <v>0</v>
      </c>
      <c r="U9" s="103">
        <f t="shared" si="2"/>
        <v>0</v>
      </c>
      <c r="V9" s="102">
        <f t="shared" si="3"/>
        <v>0</v>
      </c>
      <c r="W9" s="64"/>
      <c r="X9" s="100">
        <f>+'6'!AJ104</f>
        <v>0</v>
      </c>
      <c r="Y9" s="100">
        <f>+'6'!AN104</f>
        <v>0</v>
      </c>
      <c r="Z9" s="100">
        <f>+'6'!AQ104</f>
        <v>0</v>
      </c>
      <c r="AA9" s="100">
        <f>+'6'!AT104</f>
        <v>0</v>
      </c>
      <c r="AB9" s="100">
        <f>+'6'!AW104</f>
        <v>0</v>
      </c>
      <c r="AC9" s="100">
        <f>+'6'!AZ104</f>
        <v>0</v>
      </c>
      <c r="AD9" s="100">
        <f>+'6'!BC104</f>
        <v>0</v>
      </c>
      <c r="AE9" s="95">
        <f t="shared" si="7"/>
        <v>0</v>
      </c>
      <c r="AF9" s="96">
        <f t="shared" si="8"/>
        <v>0</v>
      </c>
      <c r="AG9" s="97">
        <f t="shared" si="4"/>
        <v>0</v>
      </c>
      <c r="AH9" s="98">
        <f t="shared" si="5"/>
        <v>0</v>
      </c>
      <c r="AI9" s="253">
        <f t="shared" si="6"/>
        <v>0</v>
      </c>
      <c r="AJ9" s="252">
        <f t="shared" si="9"/>
        <v>0</v>
      </c>
      <c r="AK9" s="125"/>
      <c r="AL9" s="261"/>
    </row>
    <row r="10" spans="1:38" ht="16.5" thickTop="1" thickBot="1">
      <c r="A10" s="70">
        <f>+Dades!E11</f>
        <v>7</v>
      </c>
      <c r="B10" s="70" t="str">
        <f>+Dades!C11</f>
        <v>Ajuntament de Matadepera</v>
      </c>
      <c r="C10" s="70"/>
      <c r="D10" s="133" t="str">
        <f>+Dades!D11</f>
        <v>Escola Ginesta Primària</v>
      </c>
      <c r="E10" s="70" t="str">
        <f>+Dades!F11</f>
        <v>C/ Can Pous, 10, Matadepera</v>
      </c>
      <c r="F10" s="105" t="str">
        <f t="shared" si="0"/>
        <v>0</v>
      </c>
      <c r="G10" s="106">
        <f>+'7'!F101</f>
        <v>7128.3</v>
      </c>
      <c r="H10" s="171">
        <f>+Dades!G11</f>
        <v>10.5</v>
      </c>
      <c r="I10" s="157">
        <f>+Dades!H11</f>
        <v>5</v>
      </c>
      <c r="J10" s="104">
        <f>+'7'!L101</f>
        <v>0</v>
      </c>
      <c r="K10" s="104">
        <f>+'7'!M101</f>
        <v>0</v>
      </c>
      <c r="L10" s="104">
        <f>+'7'!N101</f>
        <v>0</v>
      </c>
      <c r="M10" s="104">
        <f>+'7'!O101</f>
        <v>0</v>
      </c>
      <c r="N10" s="104">
        <f>+'7'!P101</f>
        <v>0</v>
      </c>
      <c r="O10" s="104">
        <f>+'7'!R101</f>
        <v>0</v>
      </c>
      <c r="P10" s="104">
        <f>+'7'!T101</f>
        <v>0</v>
      </c>
      <c r="Q10" s="99">
        <f>+'7'!AB101</f>
        <v>0</v>
      </c>
      <c r="R10" s="99">
        <f>+'7'!AD101</f>
        <v>0</v>
      </c>
      <c r="S10" s="99">
        <f>+'7'!AF101</f>
        <v>0</v>
      </c>
      <c r="T10" s="103">
        <f t="shared" si="1"/>
        <v>0</v>
      </c>
      <c r="U10" s="103">
        <f t="shared" si="2"/>
        <v>0</v>
      </c>
      <c r="V10" s="102">
        <f t="shared" si="3"/>
        <v>0</v>
      </c>
      <c r="W10" s="64"/>
      <c r="X10" s="99">
        <f>+'7'!AJ101</f>
        <v>0</v>
      </c>
      <c r="Y10" s="99">
        <f>+'7'!AN101</f>
        <v>0</v>
      </c>
      <c r="Z10" s="99">
        <f>+'7'!AQ101</f>
        <v>0</v>
      </c>
      <c r="AA10" s="99">
        <f>+'7'!AT101</f>
        <v>0</v>
      </c>
      <c r="AB10" s="99">
        <f>+'7'!AW101</f>
        <v>0</v>
      </c>
      <c r="AC10" s="99">
        <f>+'7'!AZ101</f>
        <v>0</v>
      </c>
      <c r="AD10" s="99">
        <f>+'7'!BC101</f>
        <v>0</v>
      </c>
      <c r="AE10" s="95">
        <f t="shared" si="7"/>
        <v>0</v>
      </c>
      <c r="AF10" s="96">
        <f t="shared" si="8"/>
        <v>0</v>
      </c>
      <c r="AG10" s="97">
        <f t="shared" si="4"/>
        <v>0</v>
      </c>
      <c r="AH10" s="98">
        <f t="shared" si="5"/>
        <v>0</v>
      </c>
      <c r="AI10" s="253">
        <f t="shared" si="6"/>
        <v>0</v>
      </c>
      <c r="AJ10" s="252">
        <f t="shared" si="9"/>
        <v>0</v>
      </c>
      <c r="AK10" s="125"/>
      <c r="AL10" s="261"/>
    </row>
    <row r="11" spans="1:38" ht="16.5" thickTop="1" thickBot="1">
      <c r="A11" s="70">
        <f>+Dades!E12</f>
        <v>8</v>
      </c>
      <c r="B11" s="70" t="str">
        <f>+Dades!C12</f>
        <v>Ajuntament de Matadepera</v>
      </c>
      <c r="C11" s="70"/>
      <c r="D11" s="133" t="str">
        <f>+Dades!D12</f>
        <v>Escola Joan Torredemer Infantil</v>
      </c>
      <c r="E11" s="70" t="str">
        <f>+Dades!F12</f>
        <v>C/ de Sant Ignasi, 20, Matadepera</v>
      </c>
      <c r="F11" s="105" t="str">
        <f t="shared" si="0"/>
        <v>0</v>
      </c>
      <c r="G11" s="106">
        <f>+'8'!F101</f>
        <v>2207.6999999999998</v>
      </c>
      <c r="H11" s="171">
        <f>+Dades!G12</f>
        <v>10.5</v>
      </c>
      <c r="I11" s="157">
        <f>+Dades!H12</f>
        <v>5</v>
      </c>
      <c r="J11" s="104">
        <f>+'8'!L101</f>
        <v>0</v>
      </c>
      <c r="K11" s="104">
        <f>+'8'!M101</f>
        <v>0</v>
      </c>
      <c r="L11" s="104">
        <f>+'8'!N101</f>
        <v>0</v>
      </c>
      <c r="M11" s="104">
        <f>+'8'!O101</f>
        <v>0</v>
      </c>
      <c r="N11" s="104">
        <f>+'8'!P101</f>
        <v>0</v>
      </c>
      <c r="O11" s="104">
        <f>+'8'!R101</f>
        <v>0</v>
      </c>
      <c r="P11" s="104">
        <f>+'8'!T101</f>
        <v>0</v>
      </c>
      <c r="Q11" s="99">
        <f>+'8'!AB101</f>
        <v>0</v>
      </c>
      <c r="R11" s="99">
        <f>+'8'!AD101</f>
        <v>0</v>
      </c>
      <c r="S11" s="99">
        <f>+'8'!AF101</f>
        <v>0</v>
      </c>
      <c r="T11" s="103">
        <f t="shared" si="1"/>
        <v>0</v>
      </c>
      <c r="U11" s="103">
        <f t="shared" si="2"/>
        <v>0</v>
      </c>
      <c r="V11" s="102">
        <f t="shared" si="3"/>
        <v>0</v>
      </c>
      <c r="W11" s="64"/>
      <c r="X11" s="100">
        <f>+'8'!AJ101</f>
        <v>0</v>
      </c>
      <c r="Y11" s="100">
        <f>+'8'!AN101</f>
        <v>0</v>
      </c>
      <c r="Z11" s="100">
        <f>+'8'!AQ101</f>
        <v>0</v>
      </c>
      <c r="AA11" s="100">
        <f>+'8'!AT101</f>
        <v>0</v>
      </c>
      <c r="AB11" s="100">
        <f>+'8'!AW101</f>
        <v>0</v>
      </c>
      <c r="AC11" s="100">
        <f>+'8'!AZ101</f>
        <v>0</v>
      </c>
      <c r="AD11" s="100">
        <f>+'8'!BC101</f>
        <v>0</v>
      </c>
      <c r="AE11" s="95">
        <f t="shared" si="7"/>
        <v>0</v>
      </c>
      <c r="AF11" s="96">
        <f t="shared" si="8"/>
        <v>0</v>
      </c>
      <c r="AG11" s="97">
        <f t="shared" si="4"/>
        <v>0</v>
      </c>
      <c r="AH11" s="98">
        <f t="shared" si="5"/>
        <v>0</v>
      </c>
      <c r="AI11" s="253">
        <f t="shared" si="6"/>
        <v>0</v>
      </c>
      <c r="AJ11" s="252">
        <f t="shared" si="9"/>
        <v>0</v>
      </c>
      <c r="AK11" s="125"/>
      <c r="AL11" s="261"/>
    </row>
    <row r="12" spans="1:38" ht="16.5" thickTop="1" thickBot="1">
      <c r="A12" s="70">
        <f>+Dades!E13</f>
        <v>9</v>
      </c>
      <c r="B12" s="70" t="str">
        <f>+Dades!C13</f>
        <v>Ajuntament de Matadepera</v>
      </c>
      <c r="C12" s="70"/>
      <c r="D12" s="133" t="str">
        <f>+Dades!D13</f>
        <v>Escola Joan Torredemer Primària</v>
      </c>
      <c r="E12" s="70" t="str">
        <f>+Dades!F13</f>
        <v>C/ de Sant Ignasi, 20, Matadepera</v>
      </c>
      <c r="F12" s="105" t="str">
        <f t="shared" si="0"/>
        <v>0</v>
      </c>
      <c r="G12" s="106">
        <f>+'9'!F77</f>
        <v>4682.2699999999995</v>
      </c>
      <c r="H12" s="171">
        <f>+Dades!G13</f>
        <v>10.5</v>
      </c>
      <c r="I12" s="157">
        <f>+Dades!H13</f>
        <v>5</v>
      </c>
      <c r="J12" s="104">
        <f>+'9'!L77</f>
        <v>0</v>
      </c>
      <c r="K12" s="104">
        <f>+'9'!M77</f>
        <v>0</v>
      </c>
      <c r="L12" s="104">
        <f>+'9'!N77</f>
        <v>0</v>
      </c>
      <c r="M12" s="104">
        <f>+'9'!O77</f>
        <v>0</v>
      </c>
      <c r="N12" s="104">
        <f>+'9'!P77</f>
        <v>0</v>
      </c>
      <c r="O12" s="104">
        <f>+'9'!R77</f>
        <v>0</v>
      </c>
      <c r="P12" s="104">
        <f>+'9'!T77</f>
        <v>0</v>
      </c>
      <c r="Q12" s="99">
        <f>+'9'!AB77</f>
        <v>0</v>
      </c>
      <c r="R12" s="99">
        <f>+'9'!AD77</f>
        <v>0</v>
      </c>
      <c r="S12" s="99">
        <f>+'9'!AF77</f>
        <v>0</v>
      </c>
      <c r="T12" s="103">
        <f t="shared" si="1"/>
        <v>0</v>
      </c>
      <c r="U12" s="103">
        <f t="shared" si="2"/>
        <v>0</v>
      </c>
      <c r="V12" s="102">
        <f t="shared" si="3"/>
        <v>0</v>
      </c>
      <c r="W12" s="64"/>
      <c r="X12" s="100">
        <f>+'9'!AJ77</f>
        <v>0</v>
      </c>
      <c r="Y12" s="100">
        <f>+'9'!AN77</f>
        <v>0</v>
      </c>
      <c r="Z12" s="100">
        <f>+'9'!AQ77</f>
        <v>0</v>
      </c>
      <c r="AA12" s="100">
        <f>+'9'!AT77</f>
        <v>0</v>
      </c>
      <c r="AB12" s="100">
        <f>+'9'!AW77</f>
        <v>0</v>
      </c>
      <c r="AC12" s="100">
        <f>+'9'!AZ77</f>
        <v>0</v>
      </c>
      <c r="AD12" s="100">
        <f>+'9'!BC77</f>
        <v>0</v>
      </c>
      <c r="AE12" s="95">
        <f t="shared" si="7"/>
        <v>0</v>
      </c>
      <c r="AF12" s="96">
        <f t="shared" si="8"/>
        <v>0</v>
      </c>
      <c r="AG12" s="97">
        <f t="shared" si="4"/>
        <v>0</v>
      </c>
      <c r="AH12" s="98">
        <f t="shared" si="5"/>
        <v>0</v>
      </c>
      <c r="AI12" s="253">
        <f t="shared" si="6"/>
        <v>0</v>
      </c>
      <c r="AJ12" s="252">
        <f t="shared" si="9"/>
        <v>0</v>
      </c>
      <c r="AK12" s="125"/>
      <c r="AL12" s="261"/>
    </row>
    <row r="13" spans="1:38" ht="16.5" thickTop="1" thickBot="1">
      <c r="A13" s="70">
        <f>+Dades!E14</f>
        <v>10</v>
      </c>
      <c r="B13" s="70" t="str">
        <f>+Dades!C14</f>
        <v>Ajuntament de Matadepera</v>
      </c>
      <c r="C13" s="70"/>
      <c r="D13" s="133" t="str">
        <f>+Dades!D14</f>
        <v>Escola de música</v>
      </c>
      <c r="E13" s="70" t="str">
        <f>+Dades!F14</f>
        <v>Plaça Sant Jordi, Matadepera</v>
      </c>
      <c r="F13" s="105" t="str">
        <f t="shared" si="0"/>
        <v>0</v>
      </c>
      <c r="G13" s="106">
        <f>+'10'!F112</f>
        <v>994.5</v>
      </c>
      <c r="H13" s="171">
        <f>+Dades!G14</f>
        <v>10.5</v>
      </c>
      <c r="I13" s="157">
        <f>+Dades!H14</f>
        <v>5</v>
      </c>
      <c r="J13" s="104">
        <f>+'10'!L112</f>
        <v>0</v>
      </c>
      <c r="K13" s="104">
        <f>+'10'!M112</f>
        <v>0</v>
      </c>
      <c r="L13" s="104">
        <f>+'10'!N112</f>
        <v>0</v>
      </c>
      <c r="M13" s="104">
        <f>+'10'!O112</f>
        <v>0</v>
      </c>
      <c r="N13" s="104">
        <f>+'10'!P112</f>
        <v>0</v>
      </c>
      <c r="O13" s="104">
        <f>+'10'!R112</f>
        <v>0</v>
      </c>
      <c r="P13" s="104">
        <f>+'10'!T112</f>
        <v>0</v>
      </c>
      <c r="Q13" s="99">
        <f>+'10'!AB112</f>
        <v>0</v>
      </c>
      <c r="R13" s="99">
        <f>+'10'!AD112</f>
        <v>0</v>
      </c>
      <c r="S13" s="99">
        <f>+'10'!AF112</f>
        <v>0</v>
      </c>
      <c r="T13" s="103">
        <f t="shared" si="1"/>
        <v>0</v>
      </c>
      <c r="U13" s="103">
        <f t="shared" si="2"/>
        <v>0</v>
      </c>
      <c r="V13" s="102">
        <f t="shared" si="3"/>
        <v>0</v>
      </c>
      <c r="W13" s="64"/>
      <c r="X13" s="100">
        <f>+'10'!AJ112</f>
        <v>0</v>
      </c>
      <c r="Y13" s="100">
        <f>+'10'!AN112</f>
        <v>0</v>
      </c>
      <c r="Z13" s="100">
        <f>+'10'!AQ112</f>
        <v>0</v>
      </c>
      <c r="AA13" s="100">
        <f>+'10'!AT112</f>
        <v>0</v>
      </c>
      <c r="AB13" s="100">
        <f>+'10'!AW112</f>
        <v>0</v>
      </c>
      <c r="AC13" s="100">
        <f>+'10'!AZ112</f>
        <v>0</v>
      </c>
      <c r="AD13" s="100">
        <f>+'10'!BC112</f>
        <v>0</v>
      </c>
      <c r="AE13" s="95">
        <f t="shared" si="7"/>
        <v>0</v>
      </c>
      <c r="AF13" s="96">
        <f t="shared" si="8"/>
        <v>0</v>
      </c>
      <c r="AG13" s="97">
        <f t="shared" si="4"/>
        <v>0</v>
      </c>
      <c r="AH13" s="98">
        <f t="shared" si="5"/>
        <v>0</v>
      </c>
      <c r="AI13" s="253">
        <f t="shared" si="6"/>
        <v>0</v>
      </c>
      <c r="AJ13" s="252">
        <f t="shared" si="9"/>
        <v>0</v>
      </c>
      <c r="AK13" s="125"/>
      <c r="AL13" s="261"/>
    </row>
    <row r="14" spans="1:38" ht="16.5" thickTop="1" thickBot="1">
      <c r="A14" s="70">
        <f>+Dades!E15</f>
        <v>11</v>
      </c>
      <c r="B14" s="70" t="str">
        <f>+Dades!C15</f>
        <v>Ajuntament de Matadepera</v>
      </c>
      <c r="C14" s="70"/>
      <c r="D14" s="133" t="str">
        <f>+Dades!D15</f>
        <v>Magatzem Brigada i Serveis</v>
      </c>
      <c r="E14" s="70" t="str">
        <f>+Dades!F15</f>
        <v>Av. Rocafort s/n, Matadepera</v>
      </c>
      <c r="F14" s="105" t="str">
        <f t="shared" si="0"/>
        <v>0</v>
      </c>
      <c r="G14" s="106">
        <f>+'11'!F57</f>
        <v>1106.3599999999999</v>
      </c>
      <c r="H14" s="171">
        <f>+Dades!G15</f>
        <v>12</v>
      </c>
      <c r="I14" s="157">
        <f>+Dades!H15</f>
        <v>5</v>
      </c>
      <c r="J14" s="104">
        <f>+'11'!L57</f>
        <v>0</v>
      </c>
      <c r="K14" s="104">
        <f>+'11'!M57</f>
        <v>0</v>
      </c>
      <c r="L14" s="104">
        <f>+'11'!N57</f>
        <v>0</v>
      </c>
      <c r="M14" s="104">
        <f>+'11'!O57</f>
        <v>0</v>
      </c>
      <c r="N14" s="104">
        <f>+'11'!P57</f>
        <v>0</v>
      </c>
      <c r="O14" s="104">
        <f>+'11'!R57</f>
        <v>0</v>
      </c>
      <c r="P14" s="104">
        <f>+'11'!T57</f>
        <v>0</v>
      </c>
      <c r="Q14" s="99">
        <f>+'11'!AB57</f>
        <v>0</v>
      </c>
      <c r="R14" s="99">
        <f>+'11'!AD57</f>
        <v>0</v>
      </c>
      <c r="S14" s="99">
        <f>+'11'!AF57</f>
        <v>0</v>
      </c>
      <c r="T14" s="103">
        <f t="shared" si="1"/>
        <v>0</v>
      </c>
      <c r="U14" s="103">
        <f t="shared" si="2"/>
        <v>0</v>
      </c>
      <c r="V14" s="102">
        <f t="shared" si="3"/>
        <v>0</v>
      </c>
      <c r="W14" s="64"/>
      <c r="X14" s="99">
        <f>+'11'!AJ57</f>
        <v>0</v>
      </c>
      <c r="Y14" s="99">
        <f>+'11'!AN57</f>
        <v>0</v>
      </c>
      <c r="Z14" s="99">
        <f>+'11'!AQ57</f>
        <v>0</v>
      </c>
      <c r="AA14" s="99">
        <f>+'11'!AT57</f>
        <v>0</v>
      </c>
      <c r="AB14" s="99">
        <f>+'11'!AW57</f>
        <v>0</v>
      </c>
      <c r="AC14" s="99">
        <f>+'11'!AZ57</f>
        <v>0</v>
      </c>
      <c r="AD14" s="99">
        <f>+'11'!BC57</f>
        <v>0</v>
      </c>
      <c r="AE14" s="95">
        <f t="shared" si="7"/>
        <v>0</v>
      </c>
      <c r="AF14" s="96">
        <f t="shared" si="8"/>
        <v>0</v>
      </c>
      <c r="AG14" s="97">
        <f t="shared" si="4"/>
        <v>0</v>
      </c>
      <c r="AH14" s="98">
        <f t="shared" si="5"/>
        <v>0</v>
      </c>
      <c r="AI14" s="253">
        <f t="shared" si="6"/>
        <v>0</v>
      </c>
      <c r="AJ14" s="252">
        <f t="shared" si="9"/>
        <v>0</v>
      </c>
      <c r="AK14" s="125"/>
      <c r="AL14" s="261"/>
    </row>
    <row r="15" spans="1:38" ht="16.5" thickTop="1" thickBot="1">
      <c r="A15" s="70">
        <f>+Dades!E16</f>
        <v>12</v>
      </c>
      <c r="B15" s="70" t="str">
        <f>+Dades!C16</f>
        <v>Ajuntament de Matadepera</v>
      </c>
      <c r="C15" s="70"/>
      <c r="D15" s="133" t="str">
        <f>+Dades!D16</f>
        <v>Deixalleria</v>
      </c>
      <c r="E15" s="70" t="str">
        <f>+Dades!F16</f>
        <v>Av. Rocafort s/n, Matadepera</v>
      </c>
      <c r="F15" s="105" t="str">
        <f t="shared" si="0"/>
        <v>0</v>
      </c>
      <c r="G15" s="106">
        <f>+'12'!F94</f>
        <v>14</v>
      </c>
      <c r="H15" s="171">
        <f>+Dades!G16</f>
        <v>12</v>
      </c>
      <c r="I15" s="157">
        <f>+Dades!H16</f>
        <v>5</v>
      </c>
      <c r="J15" s="104">
        <f>+'12'!L94</f>
        <v>0</v>
      </c>
      <c r="K15" s="104">
        <f>+'12'!M94</f>
        <v>0</v>
      </c>
      <c r="L15" s="104">
        <f>+'12'!N94</f>
        <v>0</v>
      </c>
      <c r="M15" s="104">
        <f>+'12'!O94</f>
        <v>0</v>
      </c>
      <c r="N15" s="104">
        <f>+'12'!P94</f>
        <v>0</v>
      </c>
      <c r="O15" s="104">
        <f>+'12'!R94</f>
        <v>0</v>
      </c>
      <c r="P15" s="104">
        <f>+'12'!T94</f>
        <v>0</v>
      </c>
      <c r="Q15" s="99">
        <f>+'12'!AB94</f>
        <v>0</v>
      </c>
      <c r="R15" s="99">
        <f>+'12'!AD94</f>
        <v>0</v>
      </c>
      <c r="S15" s="99">
        <f>+'12'!AF94</f>
        <v>0</v>
      </c>
      <c r="T15" s="103">
        <f t="shared" si="1"/>
        <v>0</v>
      </c>
      <c r="U15" s="103">
        <f t="shared" si="2"/>
        <v>0</v>
      </c>
      <c r="V15" s="102">
        <f t="shared" si="3"/>
        <v>0</v>
      </c>
      <c r="W15" s="64"/>
      <c r="X15" s="100">
        <f>+'12'!AJ94</f>
        <v>0</v>
      </c>
      <c r="Y15" s="100">
        <f>+'12'!AN94</f>
        <v>0</v>
      </c>
      <c r="Z15" s="100">
        <f>+'12'!AQ94</f>
        <v>0</v>
      </c>
      <c r="AA15" s="100">
        <f>+'12'!AT94</f>
        <v>0</v>
      </c>
      <c r="AB15" s="100">
        <f>+'12'!AW94</f>
        <v>0</v>
      </c>
      <c r="AC15" s="100">
        <f>+'12'!AZ94</f>
        <v>0</v>
      </c>
      <c r="AD15" s="100">
        <f>+'12'!BC94</f>
        <v>0</v>
      </c>
      <c r="AE15" s="95">
        <f t="shared" si="7"/>
        <v>0</v>
      </c>
      <c r="AF15" s="96">
        <f t="shared" si="8"/>
        <v>0</v>
      </c>
      <c r="AG15" s="97">
        <f t="shared" si="4"/>
        <v>0</v>
      </c>
      <c r="AH15" s="98">
        <f t="shared" si="5"/>
        <v>0</v>
      </c>
      <c r="AI15" s="253">
        <f t="shared" si="6"/>
        <v>0</v>
      </c>
      <c r="AJ15" s="252">
        <f t="shared" si="9"/>
        <v>0</v>
      </c>
      <c r="AK15" s="125"/>
      <c r="AL15" s="261"/>
    </row>
    <row r="16" spans="1:38" ht="16.5" thickTop="1" thickBot="1">
      <c r="A16" s="70">
        <f>+Dades!E17</f>
        <v>13</v>
      </c>
      <c r="B16" s="70" t="str">
        <f>+Dades!C17</f>
        <v>Ajuntament de Matadepera</v>
      </c>
      <c r="C16" s="70"/>
      <c r="D16" s="133" t="str">
        <f>+Dades!D17</f>
        <v>Casal Gent Gran</v>
      </c>
      <c r="E16" s="70" t="str">
        <f>+Dades!F17</f>
        <v>Carretera de Terrassa, 35, Matadepera</v>
      </c>
      <c r="F16" s="105" t="str">
        <f t="shared" si="0"/>
        <v>0</v>
      </c>
      <c r="G16" s="106">
        <f>+'13'!F63</f>
        <v>871.27</v>
      </c>
      <c r="H16" s="171">
        <f>+Dades!G17</f>
        <v>12</v>
      </c>
      <c r="I16" s="157">
        <f>+Dades!H17</f>
        <v>5</v>
      </c>
      <c r="J16" s="104">
        <f>+'13'!L63</f>
        <v>0</v>
      </c>
      <c r="K16" s="104">
        <f>+'13'!M63</f>
        <v>0</v>
      </c>
      <c r="L16" s="104">
        <f>+'13'!N63</f>
        <v>0</v>
      </c>
      <c r="M16" s="104">
        <f>+'13'!O63</f>
        <v>0</v>
      </c>
      <c r="N16" s="104">
        <f>+'13'!P63</f>
        <v>0</v>
      </c>
      <c r="O16" s="104">
        <f>+'13'!R63</f>
        <v>0</v>
      </c>
      <c r="P16" s="104">
        <f>+'13'!T63</f>
        <v>0</v>
      </c>
      <c r="Q16" s="99">
        <f>+'13'!AB63</f>
        <v>0</v>
      </c>
      <c r="R16" s="99">
        <f>+'13'!AD63</f>
        <v>0</v>
      </c>
      <c r="S16" s="99">
        <f>+'13'!AF63</f>
        <v>0</v>
      </c>
      <c r="T16" s="103">
        <f t="shared" si="1"/>
        <v>0</v>
      </c>
      <c r="U16" s="103">
        <f t="shared" si="2"/>
        <v>0</v>
      </c>
      <c r="V16" s="102">
        <f t="shared" si="3"/>
        <v>0</v>
      </c>
      <c r="W16" s="64"/>
      <c r="X16" s="100">
        <f>+'13'!AJ63</f>
        <v>0</v>
      </c>
      <c r="Y16" s="100">
        <f>+'13'!AN63</f>
        <v>0</v>
      </c>
      <c r="Z16" s="100">
        <f>+'13'!AQ63</f>
        <v>0</v>
      </c>
      <c r="AA16" s="100">
        <f>+'13'!AT63</f>
        <v>0</v>
      </c>
      <c r="AB16" s="100">
        <f>+'13'!AW63</f>
        <v>0</v>
      </c>
      <c r="AC16" s="100">
        <f>+'13'!AZ63</f>
        <v>0</v>
      </c>
      <c r="AD16" s="100">
        <f>+'13'!BC63</f>
        <v>0</v>
      </c>
      <c r="AE16" s="95">
        <f t="shared" si="7"/>
        <v>0</v>
      </c>
      <c r="AF16" s="96">
        <f t="shared" si="8"/>
        <v>0</v>
      </c>
      <c r="AG16" s="97">
        <f t="shared" si="4"/>
        <v>0</v>
      </c>
      <c r="AH16" s="98">
        <f t="shared" si="5"/>
        <v>0</v>
      </c>
      <c r="AI16" s="253">
        <f t="shared" si="6"/>
        <v>0</v>
      </c>
      <c r="AJ16" s="252">
        <f t="shared" si="9"/>
        <v>0</v>
      </c>
      <c r="AK16" s="125"/>
      <c r="AL16" s="261"/>
    </row>
    <row r="17" spans="1:38" ht="16.5" thickTop="1" thickBot="1">
      <c r="A17" s="70">
        <f>+Dades!E18</f>
        <v>14</v>
      </c>
      <c r="B17" s="70" t="str">
        <f>+Dades!C18</f>
        <v>Ajuntament de Matadepera</v>
      </c>
      <c r="C17" s="70"/>
      <c r="D17" s="133" t="str">
        <f>+Dades!D18</f>
        <v>Pavelló poliesportiu i multifuncional</v>
      </c>
      <c r="E17" s="70" t="str">
        <f>+Dades!F18</f>
        <v>C/ Enric Genescà i Cortes, 10, Matadepera</v>
      </c>
      <c r="F17" s="105" t="str">
        <f t="shared" si="0"/>
        <v>0</v>
      </c>
      <c r="G17" s="106">
        <f>+'14'!F95</f>
        <v>5633</v>
      </c>
      <c r="H17" s="171">
        <f>+Dades!G18</f>
        <v>11.25</v>
      </c>
      <c r="I17" s="157">
        <f>+Dades!H18</f>
        <v>7</v>
      </c>
      <c r="J17" s="104">
        <f>+'14'!L95</f>
        <v>0</v>
      </c>
      <c r="K17" s="104">
        <f>+'14'!M95</f>
        <v>0</v>
      </c>
      <c r="L17" s="104">
        <f>+'14'!N95</f>
        <v>0</v>
      </c>
      <c r="M17" s="104">
        <f>+'14'!O95</f>
        <v>0</v>
      </c>
      <c r="N17" s="104">
        <f>+'14'!P95</f>
        <v>0</v>
      </c>
      <c r="O17" s="104">
        <f>+'14'!R95</f>
        <v>0</v>
      </c>
      <c r="P17" s="104">
        <f>+'14'!T95</f>
        <v>0</v>
      </c>
      <c r="Q17" s="99">
        <f>+'14'!AB95</f>
        <v>0</v>
      </c>
      <c r="R17" s="99">
        <f>+'14'!AD95</f>
        <v>0</v>
      </c>
      <c r="S17" s="99">
        <f>+'14'!AF95</f>
        <v>0</v>
      </c>
      <c r="T17" s="103">
        <f t="shared" si="1"/>
        <v>0</v>
      </c>
      <c r="U17" s="103">
        <f t="shared" si="2"/>
        <v>0</v>
      </c>
      <c r="V17" s="102">
        <f t="shared" si="3"/>
        <v>0</v>
      </c>
      <c r="W17" s="64"/>
      <c r="X17" s="100">
        <f>+'14'!AJ95</f>
        <v>0</v>
      </c>
      <c r="Y17" s="100">
        <f>+'14'!AN95</f>
        <v>0</v>
      </c>
      <c r="Z17" s="100">
        <f>+'14'!AQ95</f>
        <v>0</v>
      </c>
      <c r="AA17" s="100">
        <f>+'14'!AT95</f>
        <v>0</v>
      </c>
      <c r="AB17" s="100">
        <f>+'14'!AW95</f>
        <v>0</v>
      </c>
      <c r="AC17" s="100">
        <f>+'14'!AZ95</f>
        <v>0</v>
      </c>
      <c r="AD17" s="100">
        <f>+'14'!BC95</f>
        <v>0</v>
      </c>
      <c r="AE17" s="95">
        <f t="shared" si="7"/>
        <v>0</v>
      </c>
      <c r="AF17" s="96">
        <f t="shared" si="8"/>
        <v>0</v>
      </c>
      <c r="AG17" s="97">
        <f t="shared" si="4"/>
        <v>0</v>
      </c>
      <c r="AH17" s="98">
        <f t="shared" si="5"/>
        <v>0</v>
      </c>
      <c r="AI17" s="253">
        <f t="shared" si="6"/>
        <v>0</v>
      </c>
      <c r="AJ17" s="252">
        <f t="shared" si="9"/>
        <v>0</v>
      </c>
      <c r="AK17" s="125"/>
      <c r="AL17" s="261"/>
    </row>
    <row r="18" spans="1:38" ht="16.5" thickTop="1" thickBot="1">
      <c r="A18" s="70">
        <f>+Dades!E19</f>
        <v>15</v>
      </c>
      <c r="B18" s="70" t="str">
        <f>+Dades!C19</f>
        <v>Ajuntament de Matadepera</v>
      </c>
      <c r="C18" s="70"/>
      <c r="D18" s="133" t="str">
        <f>+Dades!D19</f>
        <v>Halterofília</v>
      </c>
      <c r="E18" s="70" t="str">
        <f>+Dades!F19</f>
        <v>C/ de Mariapfarr, 8, Matadepera</v>
      </c>
      <c r="F18" s="105" t="str">
        <f t="shared" si="0"/>
        <v>0</v>
      </c>
      <c r="G18" s="106">
        <f>+'15'!F103</f>
        <v>660.69999999999993</v>
      </c>
      <c r="H18" s="171">
        <f>+Dades!G19</f>
        <v>11.25</v>
      </c>
      <c r="I18" s="157">
        <f>+Dades!H19</f>
        <v>7</v>
      </c>
      <c r="J18" s="104">
        <f>+'15'!L103</f>
        <v>0</v>
      </c>
      <c r="K18" s="104">
        <f>+'15'!M103</f>
        <v>0</v>
      </c>
      <c r="L18" s="104">
        <f>+'15'!N103</f>
        <v>0</v>
      </c>
      <c r="M18" s="104">
        <f>+'15'!O103</f>
        <v>0</v>
      </c>
      <c r="N18" s="104">
        <f>+'15'!P103</f>
        <v>0</v>
      </c>
      <c r="O18" s="104">
        <f>+'15'!R103</f>
        <v>0</v>
      </c>
      <c r="P18" s="104">
        <f>+'15'!T103</f>
        <v>0</v>
      </c>
      <c r="Q18" s="99">
        <f>+'15'!AB103</f>
        <v>0</v>
      </c>
      <c r="R18" s="99">
        <f>+'15'!AD103</f>
        <v>0</v>
      </c>
      <c r="S18" s="99">
        <f>+'15'!AF103</f>
        <v>0</v>
      </c>
      <c r="T18" s="103">
        <f t="shared" si="1"/>
        <v>0</v>
      </c>
      <c r="U18" s="103">
        <f t="shared" si="2"/>
        <v>0</v>
      </c>
      <c r="V18" s="102">
        <f t="shared" si="3"/>
        <v>0</v>
      </c>
      <c r="W18" s="64"/>
      <c r="X18" s="100">
        <f>+'15'!AJ103</f>
        <v>0</v>
      </c>
      <c r="Y18" s="100">
        <f>+'15'!AN103</f>
        <v>0</v>
      </c>
      <c r="Z18" s="100">
        <f>+'15'!AQ103</f>
        <v>0</v>
      </c>
      <c r="AA18" s="100">
        <f>+'15'!AT103</f>
        <v>0</v>
      </c>
      <c r="AB18" s="100">
        <f>+'15'!AW103</f>
        <v>0</v>
      </c>
      <c r="AC18" s="100">
        <f>+'15'!AZ103</f>
        <v>0</v>
      </c>
      <c r="AD18" s="100">
        <f>+'15'!BC103</f>
        <v>0</v>
      </c>
      <c r="AE18" s="95">
        <f t="shared" si="7"/>
        <v>0</v>
      </c>
      <c r="AF18" s="96">
        <f t="shared" si="8"/>
        <v>0</v>
      </c>
      <c r="AG18" s="97">
        <f t="shared" si="4"/>
        <v>0</v>
      </c>
      <c r="AH18" s="98">
        <f t="shared" si="5"/>
        <v>0</v>
      </c>
      <c r="AI18" s="253">
        <f t="shared" si="6"/>
        <v>0</v>
      </c>
      <c r="AJ18" s="252">
        <f t="shared" si="9"/>
        <v>0</v>
      </c>
      <c r="AK18" s="125"/>
      <c r="AL18" s="261"/>
    </row>
    <row r="19" spans="1:38" ht="16.5" thickTop="1" thickBot="1">
      <c r="A19" s="70">
        <f>+Dades!E20</f>
        <v>16</v>
      </c>
      <c r="B19" s="70" t="str">
        <f>+Dades!C20</f>
        <v>Ajuntament de Matadepera</v>
      </c>
      <c r="C19" s="70"/>
      <c r="D19" s="133" t="str">
        <f>+Dades!D20</f>
        <v>Vestuaris piscina</v>
      </c>
      <c r="E19" s="70" t="str">
        <f>+Dades!F20</f>
        <v>C/ de Mariapfarr, 8, Matadepera</v>
      </c>
      <c r="F19" s="105" t="str">
        <f t="shared" si="0"/>
        <v>0</v>
      </c>
      <c r="G19" s="106">
        <f>+'16'!F111</f>
        <v>274.87</v>
      </c>
      <c r="H19" s="171">
        <f>+Dades!G20</f>
        <v>3</v>
      </c>
      <c r="I19" s="157">
        <f>+Dades!H20</f>
        <v>7</v>
      </c>
      <c r="J19" s="104">
        <f>+'16'!L111</f>
        <v>0</v>
      </c>
      <c r="K19" s="104">
        <f>+'16'!M111</f>
        <v>0</v>
      </c>
      <c r="L19" s="104">
        <f>+'16'!N111</f>
        <v>0</v>
      </c>
      <c r="M19" s="104">
        <f>+'16'!O111</f>
        <v>0</v>
      </c>
      <c r="N19" s="104">
        <f>+'16'!P111</f>
        <v>0</v>
      </c>
      <c r="O19" s="104">
        <f>+'16'!R111</f>
        <v>0</v>
      </c>
      <c r="P19" s="104">
        <f>+'16'!T111</f>
        <v>0</v>
      </c>
      <c r="Q19" s="99">
        <f>+'16'!AB111</f>
        <v>0</v>
      </c>
      <c r="R19" s="99">
        <f>+'16'!AD111</f>
        <v>0</v>
      </c>
      <c r="S19" s="99">
        <f>+'16'!AF111</f>
        <v>0</v>
      </c>
      <c r="T19" s="103">
        <f t="shared" si="1"/>
        <v>0</v>
      </c>
      <c r="U19" s="103">
        <f t="shared" si="2"/>
        <v>0</v>
      </c>
      <c r="V19" s="102">
        <f t="shared" si="3"/>
        <v>0</v>
      </c>
      <c r="W19" s="64"/>
      <c r="X19" s="100">
        <f>+'16'!AJ111</f>
        <v>0</v>
      </c>
      <c r="Y19" s="100">
        <f>+'16'!AN111</f>
        <v>0</v>
      </c>
      <c r="Z19" s="100">
        <f>+'16'!AQ111</f>
        <v>0</v>
      </c>
      <c r="AA19" s="100">
        <f>+'16'!AT111</f>
        <v>0</v>
      </c>
      <c r="AB19" s="100">
        <f>+'16'!AW111</f>
        <v>0</v>
      </c>
      <c r="AC19" s="100">
        <f>+'16'!AZ111</f>
        <v>0</v>
      </c>
      <c r="AD19" s="100">
        <f>+'16'!BC111</f>
        <v>0</v>
      </c>
      <c r="AE19" s="95">
        <f t="shared" si="7"/>
        <v>0</v>
      </c>
      <c r="AF19" s="96">
        <f t="shared" si="8"/>
        <v>0</v>
      </c>
      <c r="AG19" s="97">
        <f t="shared" si="4"/>
        <v>0</v>
      </c>
      <c r="AH19" s="98">
        <f t="shared" si="5"/>
        <v>0</v>
      </c>
      <c r="AI19" s="253">
        <f t="shared" si="6"/>
        <v>0</v>
      </c>
      <c r="AJ19" s="252">
        <f t="shared" si="9"/>
        <v>0</v>
      </c>
      <c r="AK19" s="125"/>
      <c r="AL19" s="261"/>
    </row>
    <row r="20" spans="1:38" ht="16.5" thickTop="1" thickBot="1">
      <c r="A20" s="70">
        <f>+Dades!E21</f>
        <v>17</v>
      </c>
      <c r="B20" s="70" t="str">
        <f>+Dades!C21</f>
        <v>Ajuntament de Matadepera</v>
      </c>
      <c r="C20" s="70"/>
      <c r="D20" s="133" t="str">
        <f>+Dades!D21</f>
        <v>Can Vinyes</v>
      </c>
      <c r="E20" s="70" t="str">
        <f>+Dades!F21</f>
        <v>C/ de Pompeu Fabra, 0, Matadepera</v>
      </c>
      <c r="F20" s="105" t="str">
        <f t="shared" si="0"/>
        <v>0</v>
      </c>
      <c r="G20" s="106">
        <f>+'17'!F53</f>
        <v>292.15999999999997</v>
      </c>
      <c r="H20" s="171">
        <f>+Dades!G21</f>
        <v>12</v>
      </c>
      <c r="I20" s="157">
        <f>+Dades!H21</f>
        <v>3</v>
      </c>
      <c r="J20" s="104">
        <f>+'17'!L53</f>
        <v>0</v>
      </c>
      <c r="K20" s="104">
        <f>+'17'!M53</f>
        <v>0</v>
      </c>
      <c r="L20" s="104">
        <f>+'17'!N53</f>
        <v>0</v>
      </c>
      <c r="M20" s="104">
        <f>+'17'!O53</f>
        <v>0</v>
      </c>
      <c r="N20" s="104">
        <f>+'17'!P53</f>
        <v>0</v>
      </c>
      <c r="O20" s="104">
        <f>+'17'!Q53</f>
        <v>0</v>
      </c>
      <c r="P20" s="104">
        <f>+'17'!R53</f>
        <v>0</v>
      </c>
      <c r="Q20" s="99">
        <f>+'17'!AB53</f>
        <v>0</v>
      </c>
      <c r="R20" s="99">
        <f>+'17'!AD53</f>
        <v>0</v>
      </c>
      <c r="S20" s="99">
        <f>+'17'!AF53</f>
        <v>0</v>
      </c>
      <c r="T20" s="103">
        <f t="shared" si="1"/>
        <v>0</v>
      </c>
      <c r="U20" s="103">
        <f t="shared" si="2"/>
        <v>0</v>
      </c>
      <c r="V20" s="102">
        <f t="shared" si="3"/>
        <v>0</v>
      </c>
      <c r="W20" s="64"/>
      <c r="X20" s="100">
        <f>+'17'!AJ53</f>
        <v>0</v>
      </c>
      <c r="Y20" s="100">
        <f>+'17'!AN53</f>
        <v>0</v>
      </c>
      <c r="Z20" s="100">
        <f>+'17'!AQ53</f>
        <v>0</v>
      </c>
      <c r="AA20" s="100">
        <f>+'17'!AT53</f>
        <v>0</v>
      </c>
      <c r="AB20" s="100">
        <f>+'17'!AW53</f>
        <v>0</v>
      </c>
      <c r="AC20" s="100">
        <f>+'17'!AZ53</f>
        <v>0</v>
      </c>
      <c r="AD20" s="100">
        <f>+'17'!BC53</f>
        <v>0</v>
      </c>
      <c r="AE20" s="95">
        <f t="shared" si="7"/>
        <v>0</v>
      </c>
      <c r="AF20" s="96">
        <f t="shared" si="8"/>
        <v>0</v>
      </c>
      <c r="AG20" s="97">
        <f t="shared" si="4"/>
        <v>0</v>
      </c>
      <c r="AH20" s="98">
        <f t="shared" si="5"/>
        <v>0</v>
      </c>
      <c r="AI20" s="253">
        <f t="shared" si="6"/>
        <v>0</v>
      </c>
      <c r="AJ20" s="252">
        <f t="shared" si="9"/>
        <v>0</v>
      </c>
      <c r="AK20" s="125"/>
    </row>
    <row r="21" spans="1:38" ht="16.5" thickTop="1" thickBot="1">
      <c r="A21" s="70">
        <f>+Dades!E22</f>
        <v>18</v>
      </c>
      <c r="B21" s="70" t="str">
        <f>+Dades!C22</f>
        <v>Ajuntament de Matadepera</v>
      </c>
      <c r="C21" s="70"/>
      <c r="D21" s="133" t="str">
        <f>+Dades!D22</f>
        <v>Zona Esportiva Mas Sot</v>
      </c>
      <c r="E21" s="70" t="str">
        <f>+Dades!F22</f>
        <v>Av. Del Mas Sot, 415, Matadepera</v>
      </c>
      <c r="F21" s="105" t="str">
        <f t="shared" si="0"/>
        <v>0</v>
      </c>
      <c r="G21" s="106">
        <f>+'18'!F54</f>
        <v>655.7</v>
      </c>
      <c r="H21" s="171">
        <f>+Dades!G22</f>
        <v>11.25</v>
      </c>
      <c r="I21" s="157">
        <f>+Dades!H22</f>
        <v>7</v>
      </c>
      <c r="J21" s="104">
        <f>+'18'!L54</f>
        <v>0</v>
      </c>
      <c r="K21" s="104">
        <f>+'18'!M54</f>
        <v>0</v>
      </c>
      <c r="L21" s="104">
        <f>+'18'!N54</f>
        <v>0</v>
      </c>
      <c r="M21" s="104">
        <f>+'18'!O54</f>
        <v>0</v>
      </c>
      <c r="N21" s="104">
        <f>+'18'!P54</f>
        <v>0</v>
      </c>
      <c r="O21" s="104">
        <f>+'18'!R54</f>
        <v>0</v>
      </c>
      <c r="P21" s="104">
        <f>+'18'!T54</f>
        <v>0</v>
      </c>
      <c r="Q21" s="99">
        <f>+'18'!AB54</f>
        <v>0</v>
      </c>
      <c r="R21" s="99">
        <f>+'18'!AD54</f>
        <v>0</v>
      </c>
      <c r="S21" s="99">
        <f>+'18'!AF54</f>
        <v>0</v>
      </c>
      <c r="T21" s="103">
        <f t="shared" si="1"/>
        <v>0</v>
      </c>
      <c r="U21" s="103">
        <f t="shared" si="2"/>
        <v>0</v>
      </c>
      <c r="V21" s="102">
        <f t="shared" si="3"/>
        <v>0</v>
      </c>
      <c r="W21" s="64"/>
      <c r="X21" s="100">
        <f>+'18'!AJ54</f>
        <v>0</v>
      </c>
      <c r="Y21" s="100">
        <f>+'18'!AN54</f>
        <v>0</v>
      </c>
      <c r="Z21" s="100">
        <f>+'18'!AQ54</f>
        <v>0</v>
      </c>
      <c r="AA21" s="100">
        <f>+'18'!AT54</f>
        <v>0</v>
      </c>
      <c r="AB21" s="100">
        <f>+'18'!AW54</f>
        <v>0</v>
      </c>
      <c r="AC21" s="100">
        <f>+'18'!AZ54</f>
        <v>0</v>
      </c>
      <c r="AD21" s="100">
        <f>+'18'!BC54</f>
        <v>0</v>
      </c>
      <c r="AE21" s="95">
        <f t="shared" si="7"/>
        <v>0</v>
      </c>
      <c r="AF21" s="96">
        <f t="shared" si="8"/>
        <v>0</v>
      </c>
      <c r="AG21" s="97">
        <f t="shared" si="4"/>
        <v>0</v>
      </c>
      <c r="AH21" s="98">
        <f t="shared" si="5"/>
        <v>0</v>
      </c>
      <c r="AI21" s="253">
        <f t="shared" si="6"/>
        <v>0</v>
      </c>
      <c r="AJ21" s="252">
        <f t="shared" si="9"/>
        <v>0</v>
      </c>
      <c r="AK21" s="125"/>
    </row>
    <row r="22" spans="1:38" ht="16.5" thickTop="1" thickBot="1">
      <c r="A22" s="70">
        <f>+Dades!E23</f>
        <v>19</v>
      </c>
      <c r="B22" s="70" t="str">
        <f>+Dades!C23</f>
        <v>Ajuntament de Matadepera</v>
      </c>
      <c r="C22" s="70"/>
      <c r="D22" s="133" t="str">
        <f>+Dades!D23</f>
        <v>Casal de Cultura</v>
      </c>
      <c r="E22" s="70" t="str">
        <f>+Dades!F23</f>
        <v>C/ Pere Aldavert, 4, Matadepera</v>
      </c>
      <c r="F22" s="105" t="str">
        <f t="shared" si="0"/>
        <v>0</v>
      </c>
      <c r="G22" s="106">
        <f>+'19'!F91</f>
        <v>1837.2900000000002</v>
      </c>
      <c r="H22" s="171">
        <f>+Dades!G23</f>
        <v>11.5</v>
      </c>
      <c r="I22" s="157">
        <f>+Dades!H23</f>
        <v>6</v>
      </c>
      <c r="J22" s="104">
        <f>+'19'!L91</f>
        <v>0</v>
      </c>
      <c r="K22" s="104">
        <f>+'19'!M91</f>
        <v>0</v>
      </c>
      <c r="L22" s="104">
        <f>+'19'!N91</f>
        <v>0</v>
      </c>
      <c r="M22" s="104">
        <f>+'19'!O91</f>
        <v>0</v>
      </c>
      <c r="N22" s="104">
        <f>+'19'!P91</f>
        <v>0</v>
      </c>
      <c r="O22" s="104">
        <f>+'19'!R91</f>
        <v>0</v>
      </c>
      <c r="P22" s="104">
        <f>+'19'!T91</f>
        <v>0</v>
      </c>
      <c r="Q22" s="99">
        <f>+'19'!AA91</f>
        <v>0</v>
      </c>
      <c r="R22" s="99">
        <f>+'19'!AC91</f>
        <v>0</v>
      </c>
      <c r="S22" s="99">
        <f>+'19'!AE91</f>
        <v>0</v>
      </c>
      <c r="T22" s="103">
        <f t="shared" si="1"/>
        <v>0</v>
      </c>
      <c r="U22" s="103">
        <f t="shared" si="2"/>
        <v>0</v>
      </c>
      <c r="V22" s="102">
        <f t="shared" si="3"/>
        <v>0</v>
      </c>
      <c r="W22" s="64"/>
      <c r="X22" s="100">
        <f>+'19'!AH91</f>
        <v>0</v>
      </c>
      <c r="Y22" s="100">
        <f>+'19'!AK91</f>
        <v>0</v>
      </c>
      <c r="Z22" s="100">
        <f>+'19'!AN91</f>
        <v>0</v>
      </c>
      <c r="AA22" s="100">
        <f>+'19'!AQ91</f>
        <v>0</v>
      </c>
      <c r="AB22" s="100">
        <f>+'19'!AT91</f>
        <v>0</v>
      </c>
      <c r="AC22" s="100">
        <f>+'19'!AW91</f>
        <v>0</v>
      </c>
      <c r="AD22" s="100">
        <f>+'19'!AZ91</f>
        <v>0</v>
      </c>
      <c r="AE22" s="95">
        <f t="shared" si="7"/>
        <v>0</v>
      </c>
      <c r="AF22" s="96">
        <f t="shared" si="8"/>
        <v>0</v>
      </c>
      <c r="AG22" s="97">
        <f t="shared" si="4"/>
        <v>0</v>
      </c>
      <c r="AH22" s="98">
        <f t="shared" si="5"/>
        <v>0</v>
      </c>
      <c r="AI22" s="253">
        <f t="shared" si="6"/>
        <v>0</v>
      </c>
      <c r="AJ22" s="252">
        <f t="shared" si="9"/>
        <v>0</v>
      </c>
      <c r="AK22" s="125"/>
    </row>
    <row r="23" spans="1:38" ht="16.5" thickTop="1" thickBot="1">
      <c r="A23" s="70">
        <f>+Dades!E24</f>
        <v>20</v>
      </c>
      <c r="B23" s="70" t="str">
        <f>+Dades!C24</f>
        <v>Ajuntament de Matadepera</v>
      </c>
      <c r="C23" s="70"/>
      <c r="D23" s="133" t="str">
        <f>+Dades!D24</f>
        <v>Punt Jove a l'Hotel</v>
      </c>
      <c r="E23" s="70" t="str">
        <f>+Dades!F24</f>
        <v>C/ de Sant Isidre, 35, Matadepera</v>
      </c>
      <c r="F23" s="105" t="str">
        <f t="shared" si="0"/>
        <v>0</v>
      </c>
      <c r="G23" s="106">
        <f>+'20'!F58</f>
        <v>129.96</v>
      </c>
      <c r="H23" s="171">
        <f>+Dades!G24</f>
        <v>11.25</v>
      </c>
      <c r="I23" s="157">
        <f>+Dades!H24</f>
        <v>3</v>
      </c>
      <c r="J23" s="104">
        <f>+'20'!L58</f>
        <v>0</v>
      </c>
      <c r="K23" s="104">
        <f>+'20'!M58</f>
        <v>0</v>
      </c>
      <c r="L23" s="104">
        <f>+'20'!N58</f>
        <v>0</v>
      </c>
      <c r="M23" s="104">
        <f>+'20'!O58</f>
        <v>0</v>
      </c>
      <c r="N23" s="104">
        <f>+'20'!P58</f>
        <v>0</v>
      </c>
      <c r="O23" s="104">
        <f>+'20'!Q58</f>
        <v>0</v>
      </c>
      <c r="P23" s="104">
        <f>+'20'!R58</f>
        <v>0</v>
      </c>
      <c r="Q23" s="99">
        <f>+'20'!AA58</f>
        <v>0</v>
      </c>
      <c r="R23" s="99">
        <f>+'20'!AC58</f>
        <v>0</v>
      </c>
      <c r="S23" s="99">
        <f>+'20'!AE58</f>
        <v>0</v>
      </c>
      <c r="T23" s="103">
        <f t="shared" si="1"/>
        <v>0</v>
      </c>
      <c r="U23" s="103">
        <f t="shared" si="2"/>
        <v>0</v>
      </c>
      <c r="V23" s="102">
        <f t="shared" si="3"/>
        <v>0</v>
      </c>
      <c r="W23" s="64"/>
      <c r="X23" s="100">
        <f>+'20'!AH58</f>
        <v>0</v>
      </c>
      <c r="Y23" s="100">
        <f>+'20'!AK58</f>
        <v>0</v>
      </c>
      <c r="Z23" s="100">
        <f>+'20'!AN58</f>
        <v>0</v>
      </c>
      <c r="AA23" s="100">
        <f>+'20'!AQ58</f>
        <v>0</v>
      </c>
      <c r="AB23" s="100">
        <f>+'20'!AT58</f>
        <v>0</v>
      </c>
      <c r="AC23" s="100">
        <f>+'20'!AW58</f>
        <v>0</v>
      </c>
      <c r="AD23" s="100">
        <f>+'20'!AZ58</f>
        <v>0</v>
      </c>
      <c r="AE23" s="95">
        <f t="shared" si="7"/>
        <v>0</v>
      </c>
      <c r="AF23" s="96">
        <f t="shared" si="8"/>
        <v>0</v>
      </c>
      <c r="AG23" s="97">
        <f t="shared" si="4"/>
        <v>0</v>
      </c>
      <c r="AH23" s="98">
        <f t="shared" si="5"/>
        <v>0</v>
      </c>
      <c r="AI23" s="253">
        <f t="shared" si="6"/>
        <v>0</v>
      </c>
      <c r="AJ23" s="252">
        <f t="shared" si="9"/>
        <v>0</v>
      </c>
      <c r="AK23" s="125"/>
    </row>
    <row r="24" spans="1:38" ht="16.5" thickTop="1" thickBot="1">
      <c r="A24" s="70">
        <f>+Dades!E25</f>
        <v>21</v>
      </c>
      <c r="B24" s="70" t="str">
        <f>+Dades!C25</f>
        <v>Ajuntament de Matadepera</v>
      </c>
      <c r="C24" s="70"/>
      <c r="D24" s="133" t="str">
        <f>+Dades!D25</f>
        <v>Local Pla de Sant Llorenç</v>
      </c>
      <c r="E24" s="70" t="str">
        <f>+Dades!F25</f>
        <v>Plaça del Pla de Sant Lorenç</v>
      </c>
      <c r="F24" s="105" t="str">
        <f t="shared" si="0"/>
        <v>0</v>
      </c>
      <c r="G24" s="106">
        <f>+'21'!F105</f>
        <v>74</v>
      </c>
      <c r="H24" s="171">
        <f>+Dades!G25</f>
        <v>12</v>
      </c>
      <c r="I24" s="157">
        <f>+Dades!H25</f>
        <v>1</v>
      </c>
      <c r="J24" s="104">
        <f>+'21'!L105</f>
        <v>0</v>
      </c>
      <c r="K24" s="104">
        <f>+'21'!M105</f>
        <v>0</v>
      </c>
      <c r="L24" s="104">
        <f>+'21'!N105</f>
        <v>0</v>
      </c>
      <c r="M24" s="104">
        <f>+'21'!O105</f>
        <v>0</v>
      </c>
      <c r="N24" s="104">
        <f>+'21'!P105</f>
        <v>0</v>
      </c>
      <c r="O24" s="104">
        <f>+'21'!Q105</f>
        <v>0</v>
      </c>
      <c r="P24" s="104">
        <f>+'21'!R105</f>
        <v>0</v>
      </c>
      <c r="Q24" s="99">
        <f>+'21'!AA105</f>
        <v>0</v>
      </c>
      <c r="R24" s="99">
        <f>+'21'!AC105</f>
        <v>0</v>
      </c>
      <c r="S24" s="99">
        <f>+'21'!AE105</f>
        <v>0</v>
      </c>
      <c r="T24" s="103">
        <f t="shared" si="1"/>
        <v>0</v>
      </c>
      <c r="U24" s="103">
        <f t="shared" si="2"/>
        <v>0</v>
      </c>
      <c r="V24" s="102">
        <f t="shared" si="3"/>
        <v>0</v>
      </c>
      <c r="W24" s="64"/>
      <c r="X24" s="100">
        <f>+'21'!AH105</f>
        <v>0</v>
      </c>
      <c r="Y24" s="100">
        <f>+'21'!AK105</f>
        <v>0</v>
      </c>
      <c r="Z24" s="100">
        <f>+'21'!AN105</f>
        <v>0</v>
      </c>
      <c r="AA24" s="100">
        <f>+'21'!AQ105</f>
        <v>0</v>
      </c>
      <c r="AB24" s="100">
        <f>+'21'!AT105</f>
        <v>0</v>
      </c>
      <c r="AC24" s="100">
        <f>+'21'!AW105</f>
        <v>0</v>
      </c>
      <c r="AD24" s="100">
        <f>+'21'!AZ105</f>
        <v>0</v>
      </c>
      <c r="AE24" s="95">
        <f t="shared" si="7"/>
        <v>0</v>
      </c>
      <c r="AF24" s="96">
        <f t="shared" si="8"/>
        <v>0</v>
      </c>
      <c r="AG24" s="97">
        <f t="shared" si="4"/>
        <v>0</v>
      </c>
      <c r="AH24" s="98">
        <f t="shared" si="5"/>
        <v>0</v>
      </c>
      <c r="AI24" s="253">
        <f t="shared" si="6"/>
        <v>0</v>
      </c>
      <c r="AJ24" s="252">
        <f t="shared" si="9"/>
        <v>0</v>
      </c>
      <c r="AK24" s="125"/>
    </row>
    <row r="25" spans="1:38" ht="16.5" thickTop="1" thickBot="1">
      <c r="A25" s="70">
        <f>+Dades!E26</f>
        <v>22</v>
      </c>
      <c r="B25" s="70" t="str">
        <f>+Dades!C26</f>
        <v>Ajuntament de Matadepera</v>
      </c>
      <c r="C25" s="70"/>
      <c r="D25" s="133" t="str">
        <f>+Dades!D26</f>
        <v>Ascensor Públic</v>
      </c>
      <c r="E25" s="70" t="str">
        <f>+Dades!F26</f>
        <v>Carrer d'Enric Genescà i Cortés, Matadepera</v>
      </c>
      <c r="F25" s="105" t="str">
        <f t="shared" si="0"/>
        <v>0</v>
      </c>
      <c r="G25" s="106">
        <f>+'22'!F61</f>
        <v>100</v>
      </c>
      <c r="H25" s="171">
        <f>+Dades!G26</f>
        <v>12</v>
      </c>
      <c r="I25" s="157">
        <f>+Dades!H26</f>
        <v>3</v>
      </c>
      <c r="J25" s="104">
        <f>+'22'!L61</f>
        <v>0</v>
      </c>
      <c r="K25" s="104">
        <f>+'22'!M61</f>
        <v>0</v>
      </c>
      <c r="L25" s="104">
        <f>+'22'!N61</f>
        <v>0</v>
      </c>
      <c r="M25" s="104">
        <f>+'22'!O61</f>
        <v>0</v>
      </c>
      <c r="N25" s="104">
        <f>+'22'!P61</f>
        <v>0</v>
      </c>
      <c r="O25" s="104">
        <f>+'22'!Q61</f>
        <v>0</v>
      </c>
      <c r="P25" s="104">
        <f>+'22'!R61</f>
        <v>0</v>
      </c>
      <c r="Q25" s="99">
        <f>+'22'!AA61</f>
        <v>0</v>
      </c>
      <c r="R25" s="99">
        <f>+'22'!AC61</f>
        <v>0</v>
      </c>
      <c r="S25" s="99">
        <f>+'22'!AE61</f>
        <v>0</v>
      </c>
      <c r="T25" s="103">
        <f t="shared" si="1"/>
        <v>0</v>
      </c>
      <c r="U25" s="103">
        <f t="shared" si="2"/>
        <v>0</v>
      </c>
      <c r="V25" s="102">
        <f t="shared" si="3"/>
        <v>0</v>
      </c>
      <c r="W25" s="64"/>
      <c r="X25" s="100">
        <f>+'22'!AH61</f>
        <v>0</v>
      </c>
      <c r="Y25" s="100">
        <f>+'22'!AK61</f>
        <v>0</v>
      </c>
      <c r="Z25" s="100">
        <f>+'22'!AN61</f>
        <v>0</v>
      </c>
      <c r="AA25" s="100">
        <f>+'22'!AQ61</f>
        <v>0</v>
      </c>
      <c r="AB25" s="100">
        <f>+'22'!AT61</f>
        <v>0</v>
      </c>
      <c r="AC25" s="100">
        <f>+'22'!AW61</f>
        <v>0</v>
      </c>
      <c r="AD25" s="100">
        <f>+'22'!AZ61</f>
        <v>0</v>
      </c>
      <c r="AE25" s="95">
        <f t="shared" si="7"/>
        <v>0</v>
      </c>
      <c r="AF25" s="96">
        <f t="shared" si="8"/>
        <v>0</v>
      </c>
      <c r="AG25" s="97">
        <f t="shared" si="4"/>
        <v>0</v>
      </c>
      <c r="AH25" s="98">
        <f t="shared" si="5"/>
        <v>0</v>
      </c>
      <c r="AI25" s="253">
        <f t="shared" si="6"/>
        <v>0</v>
      </c>
      <c r="AJ25" s="252">
        <f t="shared" si="9"/>
        <v>0</v>
      </c>
      <c r="AK25" s="125"/>
    </row>
    <row r="26" spans="1:38" ht="16.5" thickTop="1" thickBot="1">
      <c r="A26" s="70">
        <f>+Dades!E27</f>
        <v>23</v>
      </c>
      <c r="B26" s="70" t="str">
        <f>+Dades!C27</f>
        <v>Ajuntament de Matadepera</v>
      </c>
      <c r="C26" s="70"/>
      <c r="D26" s="133" t="str">
        <f>+Dades!D27</f>
        <v>Marquesines</v>
      </c>
      <c r="E26" s="70" t="str">
        <f>+Dades!F27</f>
        <v>(Ctra. Terrassa, c/ Joan Paloma, Pg. del Pla, Pl. del Hoquei i Àngel Guimerà)</v>
      </c>
      <c r="F26" s="105" t="str">
        <f t="shared" si="0"/>
        <v>0</v>
      </c>
      <c r="G26" s="106">
        <f>+'23'!F70</f>
        <v>5</v>
      </c>
      <c r="H26" s="171">
        <f>+Dades!G27</f>
        <v>12</v>
      </c>
      <c r="I26" s="157">
        <f>+Dades!H27</f>
        <v>0.25</v>
      </c>
      <c r="J26" s="104">
        <f>+'23'!L70</f>
        <v>0</v>
      </c>
      <c r="K26" s="104">
        <f>+'23'!M70</f>
        <v>0</v>
      </c>
      <c r="L26" s="104">
        <f>+'23'!N70</f>
        <v>0</v>
      </c>
      <c r="M26" s="104">
        <f>+'23'!O70</f>
        <v>0</v>
      </c>
      <c r="N26" s="104">
        <f>+'23'!P70</f>
        <v>0</v>
      </c>
      <c r="O26" s="104">
        <f>+'23'!Q70</f>
        <v>0</v>
      </c>
      <c r="P26" s="104">
        <f>+'23'!R70</f>
        <v>0</v>
      </c>
      <c r="Q26" s="99">
        <f>+'23'!AA70</f>
        <v>0</v>
      </c>
      <c r="R26" s="99">
        <f>+'23'!AC70</f>
        <v>0</v>
      </c>
      <c r="S26" s="99">
        <f>+'23'!AE70</f>
        <v>0</v>
      </c>
      <c r="T26" s="103">
        <f t="shared" si="1"/>
        <v>0</v>
      </c>
      <c r="U26" s="103">
        <f t="shared" si="2"/>
        <v>0</v>
      </c>
      <c r="V26" s="102">
        <f t="shared" si="3"/>
        <v>0</v>
      </c>
      <c r="W26" s="64"/>
      <c r="X26" s="100">
        <f>+'23'!AH70</f>
        <v>0</v>
      </c>
      <c r="Y26" s="100">
        <f>+'23'!AK70</f>
        <v>0</v>
      </c>
      <c r="Z26" s="100">
        <f>+'23'!AN70</f>
        <v>0</v>
      </c>
      <c r="AA26" s="100">
        <f>+'23'!AQ70</f>
        <v>0</v>
      </c>
      <c r="AB26" s="100">
        <f>+'23'!AT70</f>
        <v>0</v>
      </c>
      <c r="AC26" s="100">
        <f>+'23'!AW70</f>
        <v>0</v>
      </c>
      <c r="AD26" s="100">
        <f>+'23'!AZ70</f>
        <v>0</v>
      </c>
      <c r="AE26" s="95">
        <f t="shared" si="7"/>
        <v>0</v>
      </c>
      <c r="AF26" s="96">
        <f t="shared" si="8"/>
        <v>0</v>
      </c>
      <c r="AG26" s="97">
        <f t="shared" si="4"/>
        <v>0</v>
      </c>
      <c r="AH26" s="98">
        <f t="shared" si="5"/>
        <v>0</v>
      </c>
      <c r="AI26" s="253">
        <f t="shared" si="6"/>
        <v>0</v>
      </c>
      <c r="AJ26" s="252">
        <f t="shared" si="9"/>
        <v>0</v>
      </c>
      <c r="AK26" s="125"/>
    </row>
    <row r="27" spans="1:38" ht="16.5" thickTop="1" thickBot="1">
      <c r="A27" s="70">
        <f>+Dades!E28</f>
        <v>24</v>
      </c>
      <c r="B27" s="70" t="str">
        <f>+Dades!C28</f>
        <v>Ajuntament de Matadepera</v>
      </c>
      <c r="C27" s="70"/>
      <c r="D27" s="133" t="str">
        <f>+Dades!D28</f>
        <v>Escola Bressol</v>
      </c>
      <c r="E27" s="70" t="str">
        <f>+Dades!F28</f>
        <v>Av. Del Mas Sot, 29, Matadepera</v>
      </c>
      <c r="F27" s="105" t="str">
        <f t="shared" si="0"/>
        <v>0</v>
      </c>
      <c r="G27" s="106">
        <f>+'24'!F101</f>
        <v>1556.69</v>
      </c>
      <c r="H27" s="171">
        <f>+Dades!G28</f>
        <v>11</v>
      </c>
      <c r="I27" s="157">
        <f>+Dades!H28</f>
        <v>5</v>
      </c>
      <c r="J27" s="104">
        <f>+'24'!L101</f>
        <v>0</v>
      </c>
      <c r="K27" s="104">
        <f>+'24'!M101</f>
        <v>0</v>
      </c>
      <c r="L27" s="104">
        <f>+'24'!N101</f>
        <v>0</v>
      </c>
      <c r="M27" s="104">
        <f>+'24'!O101</f>
        <v>0</v>
      </c>
      <c r="N27" s="104">
        <f>+'24'!P101</f>
        <v>0</v>
      </c>
      <c r="O27" s="104">
        <f>+'24'!Q101</f>
        <v>0</v>
      </c>
      <c r="P27" s="104">
        <f>+'24'!R101</f>
        <v>0</v>
      </c>
      <c r="Q27" s="99">
        <f>+'24'!AA101</f>
        <v>0</v>
      </c>
      <c r="R27" s="99">
        <f>+'24'!AC101</f>
        <v>0</v>
      </c>
      <c r="S27" s="99">
        <f>+'24'!AE101</f>
        <v>0</v>
      </c>
      <c r="T27" s="103">
        <f t="shared" si="1"/>
        <v>0</v>
      </c>
      <c r="U27" s="103">
        <f t="shared" si="2"/>
        <v>0</v>
      </c>
      <c r="V27" s="102">
        <f t="shared" si="3"/>
        <v>0</v>
      </c>
      <c r="W27" s="64"/>
      <c r="X27" s="100">
        <f>+'24'!AH101</f>
        <v>0</v>
      </c>
      <c r="Y27" s="100">
        <f>+'24'!AK101</f>
        <v>0</v>
      </c>
      <c r="Z27" s="100">
        <f>+'24'!AN101</f>
        <v>0</v>
      </c>
      <c r="AA27" s="100">
        <f>+'24'!AQ101</f>
        <v>0</v>
      </c>
      <c r="AB27" s="100">
        <f>+'24'!AT101</f>
        <v>0</v>
      </c>
      <c r="AC27" s="100">
        <f>+'24'!AW101</f>
        <v>0</v>
      </c>
      <c r="AD27" s="100">
        <f>+'24'!AZ101</f>
        <v>0</v>
      </c>
      <c r="AE27" s="95">
        <f>SUM(X27:AD27)</f>
        <v>0</v>
      </c>
      <c r="AF27" s="96">
        <f t="shared" si="8"/>
        <v>0</v>
      </c>
      <c r="AG27" s="97">
        <f t="shared" si="4"/>
        <v>0</v>
      </c>
      <c r="AH27" s="98">
        <f t="shared" si="5"/>
        <v>0</v>
      </c>
      <c r="AI27" s="253">
        <f t="shared" si="6"/>
        <v>0</v>
      </c>
      <c r="AJ27" s="252">
        <f t="shared" si="9"/>
        <v>0</v>
      </c>
      <c r="AK27" s="125"/>
    </row>
    <row r="28" spans="1:38" ht="16.5" thickTop="1" thickBot="1">
      <c r="A28" s="70">
        <f>+Dades!E29</f>
        <v>25</v>
      </c>
      <c r="B28" s="70" t="str">
        <f>+Dades!C29</f>
        <v>Ajuntament de Matadepera</v>
      </c>
      <c r="C28" s="70"/>
      <c r="D28" s="133" t="str">
        <f>+Dades!D29</f>
        <v>Benestar Social</v>
      </c>
      <c r="E28" s="70" t="str">
        <f>+Dades!F29</f>
        <v>C/ Montserrat 37, Matadepera</v>
      </c>
      <c r="F28" s="105" t="str">
        <f t="shared" si="0"/>
        <v>0</v>
      </c>
      <c r="G28" s="106">
        <f>+'25'!F83</f>
        <v>246.37</v>
      </c>
      <c r="H28" s="171">
        <f>+Dades!G29</f>
        <v>12</v>
      </c>
      <c r="I28" s="157">
        <f>+Dades!H29</f>
        <v>3</v>
      </c>
      <c r="J28" s="104">
        <f>+'25'!L83</f>
        <v>0</v>
      </c>
      <c r="K28" s="104">
        <f>+'25'!M83</f>
        <v>0</v>
      </c>
      <c r="L28" s="104">
        <f>+'25'!N83</f>
        <v>0</v>
      </c>
      <c r="M28" s="104">
        <f>+'25'!O83</f>
        <v>0</v>
      </c>
      <c r="N28" s="104">
        <f>+'25'!P83</f>
        <v>0</v>
      </c>
      <c r="O28" s="104">
        <f>+'25'!Q83</f>
        <v>0</v>
      </c>
      <c r="P28" s="104">
        <f>+'25'!R83</f>
        <v>0</v>
      </c>
      <c r="Q28" s="99">
        <f>+'25'!AA83</f>
        <v>0</v>
      </c>
      <c r="R28" s="99">
        <f>+'25'!AC83</f>
        <v>0</v>
      </c>
      <c r="S28" s="99">
        <f>+'25'!AE83</f>
        <v>0</v>
      </c>
      <c r="T28" s="103">
        <f t="shared" si="1"/>
        <v>0</v>
      </c>
      <c r="U28" s="103">
        <f t="shared" si="2"/>
        <v>0</v>
      </c>
      <c r="V28" s="102">
        <f t="shared" si="3"/>
        <v>0</v>
      </c>
      <c r="W28" s="64"/>
      <c r="X28" s="100">
        <f>+'25'!AH83</f>
        <v>0</v>
      </c>
      <c r="Y28" s="100">
        <f>+'25'!AK83</f>
        <v>0</v>
      </c>
      <c r="Z28" s="100">
        <f>+'25'!AN83</f>
        <v>0</v>
      </c>
      <c r="AA28" s="100">
        <f>+'25'!AQ83</f>
        <v>0</v>
      </c>
      <c r="AB28" s="100">
        <f>+'25'!AT83</f>
        <v>0</v>
      </c>
      <c r="AC28" s="100">
        <f>+'25'!AW83</f>
        <v>0</v>
      </c>
      <c r="AD28" s="100">
        <f>+'25'!AZ83</f>
        <v>0</v>
      </c>
      <c r="AE28" s="95">
        <f t="shared" si="7"/>
        <v>0</v>
      </c>
      <c r="AF28" s="96">
        <f t="shared" si="8"/>
        <v>0</v>
      </c>
      <c r="AG28" s="97">
        <f t="shared" si="4"/>
        <v>0</v>
      </c>
      <c r="AH28" s="98">
        <f t="shared" si="5"/>
        <v>0</v>
      </c>
      <c r="AI28" s="253">
        <f t="shared" si="6"/>
        <v>0</v>
      </c>
      <c r="AJ28" s="252">
        <f t="shared" si="9"/>
        <v>0</v>
      </c>
      <c r="AK28" s="125"/>
    </row>
    <row r="29" spans="1:38" ht="16.5" thickTop="1" thickBot="1">
      <c r="A29" s="70">
        <f>+Dades!E30</f>
        <v>26</v>
      </c>
      <c r="B29" s="70" t="str">
        <f>+Dades!C30</f>
        <v>Ajuntament de Matadepera</v>
      </c>
      <c r="C29" s="70"/>
      <c r="D29" s="133" t="str">
        <f>+Dades!D30</f>
        <v>Skatepark</v>
      </c>
      <c r="E29" s="70" t="str">
        <f>+Dades!F30</f>
        <v>Av. Les Parenes, Matadepera</v>
      </c>
      <c r="F29" s="105" t="str">
        <f t="shared" si="0"/>
        <v>0</v>
      </c>
      <c r="G29" s="106">
        <f>+'26'!F83</f>
        <v>200</v>
      </c>
      <c r="H29" s="171">
        <f>+Dades!G30</f>
        <v>12</v>
      </c>
      <c r="I29" s="157">
        <f>+Dades!H30</f>
        <v>6</v>
      </c>
      <c r="J29" s="104">
        <f>+'26'!L83</f>
        <v>0</v>
      </c>
      <c r="K29" s="104">
        <f>+'26'!M83</f>
        <v>0</v>
      </c>
      <c r="L29" s="104">
        <f>+'26'!N83</f>
        <v>0</v>
      </c>
      <c r="M29" s="104">
        <f>+'26'!O83</f>
        <v>0</v>
      </c>
      <c r="N29" s="104">
        <f>+'26'!P83</f>
        <v>0</v>
      </c>
      <c r="O29" s="104">
        <f>+'26'!R83</f>
        <v>0</v>
      </c>
      <c r="P29" s="104">
        <f>+'26'!T83</f>
        <v>0</v>
      </c>
      <c r="Q29" s="99">
        <f>+'26'!AA83</f>
        <v>0</v>
      </c>
      <c r="R29" s="99">
        <f>+'26'!AC83</f>
        <v>0</v>
      </c>
      <c r="S29" s="99">
        <f>+'26'!AE83</f>
        <v>0</v>
      </c>
      <c r="T29" s="103">
        <f t="shared" si="1"/>
        <v>0</v>
      </c>
      <c r="U29" s="103">
        <f t="shared" si="2"/>
        <v>0</v>
      </c>
      <c r="V29" s="102">
        <f t="shared" si="3"/>
        <v>0</v>
      </c>
      <c r="W29" s="64"/>
      <c r="X29" s="100">
        <f>+'26'!AH83</f>
        <v>0</v>
      </c>
      <c r="Y29" s="100">
        <f>+'26'!AK83</f>
        <v>0</v>
      </c>
      <c r="Z29" s="100">
        <f>+'26'!AN83</f>
        <v>0</v>
      </c>
      <c r="AA29" s="100">
        <f>+'26'!AQ83</f>
        <v>0</v>
      </c>
      <c r="AB29" s="100">
        <f>+'26'!AT83</f>
        <v>0</v>
      </c>
      <c r="AC29" s="100">
        <f>+'26'!AW83</f>
        <v>0</v>
      </c>
      <c r="AD29" s="100">
        <f>+'26'!AZ83</f>
        <v>0</v>
      </c>
      <c r="AE29" s="95">
        <f t="shared" si="7"/>
        <v>0</v>
      </c>
      <c r="AF29" s="96">
        <f t="shared" si="8"/>
        <v>0</v>
      </c>
      <c r="AG29" s="97">
        <f t="shared" si="4"/>
        <v>0</v>
      </c>
      <c r="AH29" s="98">
        <f t="shared" si="5"/>
        <v>0</v>
      </c>
      <c r="AI29" s="253">
        <f t="shared" si="6"/>
        <v>0</v>
      </c>
      <c r="AJ29" s="252">
        <f t="shared" si="9"/>
        <v>0</v>
      </c>
      <c r="AK29" s="125"/>
    </row>
    <row r="30" spans="1:38" ht="16.5" thickTop="1" thickBot="1">
      <c r="A30" s="70">
        <f>+Dades!E31</f>
        <v>27</v>
      </c>
      <c r="B30" s="70" t="str">
        <f>+Dades!C31</f>
        <v>Ajuntament de Matadepera</v>
      </c>
      <c r="C30" s="70"/>
      <c r="D30" s="133" t="str">
        <f>+Dades!D31</f>
        <v>Antiga caserna espai d'avis</v>
      </c>
      <c r="E30" s="70" t="str">
        <f>+Dades!F31</f>
        <v>Carretera de Terrassa, BV-1275, 64, Terrassa</v>
      </c>
      <c r="F30" s="105" t="str">
        <f t="shared" si="0"/>
        <v>0</v>
      </c>
      <c r="G30" s="106">
        <f>+'27'!F83</f>
        <v>101.90000000000002</v>
      </c>
      <c r="H30" s="171">
        <f>+Dades!G31</f>
        <v>9</v>
      </c>
      <c r="I30" s="157">
        <f>+Dades!H31</f>
        <v>2</v>
      </c>
      <c r="J30" s="104">
        <f>+'27'!L83</f>
        <v>0</v>
      </c>
      <c r="K30" s="104">
        <f>+'27'!M83</f>
        <v>0</v>
      </c>
      <c r="L30" s="104">
        <f>+'27'!N83</f>
        <v>0</v>
      </c>
      <c r="M30" s="104">
        <f>+'27'!O83</f>
        <v>0</v>
      </c>
      <c r="N30" s="104">
        <f>+'27'!P83</f>
        <v>0</v>
      </c>
      <c r="O30" s="104">
        <f>+'27'!Q83</f>
        <v>0</v>
      </c>
      <c r="P30" s="104">
        <f>+'27'!R83</f>
        <v>0</v>
      </c>
      <c r="Q30" s="99">
        <f>+'27'!AA83</f>
        <v>0</v>
      </c>
      <c r="R30" s="99">
        <f>+'27'!AC83</f>
        <v>0</v>
      </c>
      <c r="S30" s="99">
        <f>+'27'!AE83</f>
        <v>0</v>
      </c>
      <c r="T30" s="103">
        <f t="shared" si="1"/>
        <v>0</v>
      </c>
      <c r="U30" s="103">
        <f t="shared" si="2"/>
        <v>0</v>
      </c>
      <c r="V30" s="102">
        <f t="shared" si="3"/>
        <v>0</v>
      </c>
      <c r="W30" s="64"/>
      <c r="X30" s="100">
        <f>+'27'!AH83</f>
        <v>0</v>
      </c>
      <c r="Y30" s="100">
        <f>+'27'!AK83</f>
        <v>0</v>
      </c>
      <c r="Z30" s="100">
        <f>+'27'!AN83</f>
        <v>0</v>
      </c>
      <c r="AA30" s="100">
        <f>+'27'!AQ83</f>
        <v>0</v>
      </c>
      <c r="AB30" s="100">
        <f>+'27'!AT83</f>
        <v>0</v>
      </c>
      <c r="AC30" s="100">
        <f>+'27'!AW83</f>
        <v>0</v>
      </c>
      <c r="AD30" s="100">
        <f>+'27'!AZ83</f>
        <v>0</v>
      </c>
      <c r="AE30" s="95">
        <f>SUM(X30:AD30)</f>
        <v>0</v>
      </c>
      <c r="AF30" s="96">
        <f t="shared" si="8"/>
        <v>0</v>
      </c>
      <c r="AG30" s="97">
        <f t="shared" si="4"/>
        <v>0</v>
      </c>
      <c r="AH30" s="98">
        <f t="shared" si="5"/>
        <v>0</v>
      </c>
      <c r="AI30" s="253">
        <f t="shared" si="6"/>
        <v>0</v>
      </c>
      <c r="AJ30" s="252">
        <f t="shared" si="9"/>
        <v>0</v>
      </c>
      <c r="AK30" s="125"/>
    </row>
    <row r="31" spans="1:38" ht="16.5" hidden="1" thickTop="1" thickBot="1">
      <c r="A31" s="70">
        <f>+Dades!E32</f>
        <v>0</v>
      </c>
      <c r="B31" s="70">
        <f>+Dades!C32</f>
        <v>0</v>
      </c>
      <c r="C31" s="70"/>
      <c r="D31" s="133">
        <f>+Dades!D32</f>
        <v>0</v>
      </c>
      <c r="E31" s="70">
        <f>+Dades!F32</f>
        <v>0</v>
      </c>
      <c r="F31" s="105" t="str">
        <f t="shared" si="0"/>
        <v>0</v>
      </c>
      <c r="G31" s="106">
        <f>+'28'!F83</f>
        <v>0</v>
      </c>
      <c r="H31" s="171">
        <f>+Dades!G32</f>
        <v>0</v>
      </c>
      <c r="I31" s="157">
        <f>+Dades!H32</f>
        <v>0</v>
      </c>
      <c r="J31" s="104">
        <f>+'28'!L83</f>
        <v>0</v>
      </c>
      <c r="K31" s="104">
        <f>+'28'!M83</f>
        <v>0</v>
      </c>
      <c r="L31" s="104">
        <f>+'28'!N83</f>
        <v>0</v>
      </c>
      <c r="M31" s="104">
        <f>+'28'!O83</f>
        <v>0</v>
      </c>
      <c r="N31" s="104">
        <f>+'28'!P83</f>
        <v>0</v>
      </c>
      <c r="O31" s="104">
        <f>+'28'!Q83</f>
        <v>0</v>
      </c>
      <c r="P31" s="104">
        <f>+'28'!R83</f>
        <v>0</v>
      </c>
      <c r="Q31" s="99">
        <f>+'28'!AA83</f>
        <v>0</v>
      </c>
      <c r="R31" s="99">
        <f>+'28'!AC83</f>
        <v>0</v>
      </c>
      <c r="S31" s="99">
        <f>+'28'!AE83</f>
        <v>0</v>
      </c>
      <c r="T31" s="103">
        <f t="shared" ref="T31" si="10">SUM(+J31+K31+L31+M31+N31+O31+P31)</f>
        <v>0</v>
      </c>
      <c r="U31" s="103">
        <f t="shared" ref="U31" si="11">+T31*4.345</f>
        <v>0</v>
      </c>
      <c r="V31" s="102">
        <f t="shared" ref="V31" si="12">IF(U31="","",H31*U31)</f>
        <v>0</v>
      </c>
      <c r="W31" s="64"/>
      <c r="X31" s="100">
        <f>+'28'!AH83</f>
        <v>0</v>
      </c>
      <c r="Y31" s="100">
        <f>+'28'!AK83</f>
        <v>0</v>
      </c>
      <c r="Z31" s="100">
        <f>+'28'!AN83</f>
        <v>0</v>
      </c>
      <c r="AA31" s="100">
        <f>+'28'!AQ83</f>
        <v>0</v>
      </c>
      <c r="AB31" s="100">
        <f>+'28'!AT83</f>
        <v>0</v>
      </c>
      <c r="AC31" s="100">
        <f>+'28'!AW83</f>
        <v>0</v>
      </c>
      <c r="AD31" s="100">
        <f>+'28'!AZ83</f>
        <v>0</v>
      </c>
      <c r="AE31" s="95">
        <f>SUM(X31:AD31)</f>
        <v>0</v>
      </c>
      <c r="AF31" s="96">
        <f t="shared" ref="AF31" si="13">+AE31*12</f>
        <v>0</v>
      </c>
      <c r="AG31" s="97">
        <f t="shared" ref="AG31" si="14">+V31+AF31</f>
        <v>0</v>
      </c>
      <c r="AH31" s="98">
        <f t="shared" si="5"/>
        <v>0</v>
      </c>
      <c r="AI31" s="253">
        <f t="shared" ref="AI31" si="15">+T31/12*H31</f>
        <v>0</v>
      </c>
      <c r="AJ31" s="252">
        <f t="shared" ref="AJ31" si="16">(V31/261*247)+AF31</f>
        <v>0</v>
      </c>
      <c r="AK31" s="125"/>
    </row>
    <row r="32" spans="1:38" ht="16.5" thickTop="1" thickBot="1">
      <c r="A32" s="70"/>
      <c r="B32" s="70"/>
      <c r="C32" s="70"/>
      <c r="D32" s="133"/>
      <c r="E32" s="70"/>
      <c r="F32" s="105"/>
      <c r="G32" s="106"/>
      <c r="H32" s="171"/>
      <c r="I32" s="157"/>
      <c r="J32" s="104"/>
      <c r="K32" s="104"/>
      <c r="L32" s="104"/>
      <c r="M32" s="104"/>
      <c r="N32" s="104"/>
      <c r="O32" s="104"/>
      <c r="P32" s="104"/>
      <c r="Q32" s="99"/>
      <c r="R32" s="99"/>
      <c r="S32" s="99"/>
      <c r="T32" s="103">
        <f t="shared" si="1"/>
        <v>0</v>
      </c>
      <c r="U32" s="103">
        <f t="shared" si="2"/>
        <v>0</v>
      </c>
      <c r="V32" s="102">
        <f t="shared" si="3"/>
        <v>0</v>
      </c>
      <c r="W32" s="64"/>
      <c r="X32" s="100"/>
      <c r="Y32" s="100"/>
      <c r="Z32" s="100"/>
      <c r="AA32" s="100"/>
      <c r="AB32" s="100"/>
      <c r="AC32" s="100"/>
      <c r="AD32" s="100"/>
      <c r="AE32" s="95"/>
      <c r="AF32" s="96"/>
      <c r="AG32" s="97"/>
      <c r="AH32" s="98"/>
      <c r="AI32" s="253"/>
      <c r="AJ32" s="252"/>
      <c r="AK32" s="125"/>
    </row>
    <row r="33" spans="1:37" ht="16.5" thickTop="1" thickBot="1">
      <c r="A33" s="70"/>
      <c r="B33" s="143" t="s">
        <v>82</v>
      </c>
      <c r="C33" s="70"/>
      <c r="D33" s="133"/>
      <c r="E33" s="70"/>
      <c r="F33" s="70"/>
      <c r="G33" s="134">
        <f>SUM(G4:G32)</f>
        <v>33753.51400000001</v>
      </c>
      <c r="H33" s="134"/>
      <c r="I33" s="134"/>
      <c r="J33" s="134">
        <f t="shared" ref="J33:V33" si="17">SUM(J4:J32)</f>
        <v>0</v>
      </c>
      <c r="K33" s="134">
        <f t="shared" si="17"/>
        <v>0</v>
      </c>
      <c r="L33" s="134">
        <f t="shared" si="17"/>
        <v>0</v>
      </c>
      <c r="M33" s="134">
        <f t="shared" si="17"/>
        <v>0</v>
      </c>
      <c r="N33" s="134">
        <f t="shared" si="17"/>
        <v>0</v>
      </c>
      <c r="O33" s="134">
        <f t="shared" si="17"/>
        <v>0</v>
      </c>
      <c r="P33" s="134">
        <f t="shared" si="17"/>
        <v>0</v>
      </c>
      <c r="Q33" s="134">
        <f t="shared" si="17"/>
        <v>0</v>
      </c>
      <c r="R33" s="134">
        <f t="shared" si="17"/>
        <v>0</v>
      </c>
      <c r="S33" s="134">
        <f t="shared" si="17"/>
        <v>0</v>
      </c>
      <c r="T33" s="134">
        <f t="shared" si="17"/>
        <v>0</v>
      </c>
      <c r="U33" s="134">
        <f t="shared" si="17"/>
        <v>0</v>
      </c>
      <c r="V33" s="134">
        <f t="shared" si="17"/>
        <v>0</v>
      </c>
      <c r="W33" s="64"/>
      <c r="X33" s="134">
        <f t="shared" ref="X33:AG33" si="18">SUM(X4:X32)</f>
        <v>0</v>
      </c>
      <c r="Y33" s="134">
        <f t="shared" si="18"/>
        <v>0</v>
      </c>
      <c r="Z33" s="134">
        <f t="shared" si="18"/>
        <v>0</v>
      </c>
      <c r="AA33" s="134">
        <f t="shared" si="18"/>
        <v>0</v>
      </c>
      <c r="AB33" s="134">
        <f t="shared" si="18"/>
        <v>0</v>
      </c>
      <c r="AC33" s="134">
        <f t="shared" si="18"/>
        <v>0</v>
      </c>
      <c r="AD33" s="134">
        <f t="shared" si="18"/>
        <v>0</v>
      </c>
      <c r="AE33" s="134">
        <f t="shared" si="18"/>
        <v>0</v>
      </c>
      <c r="AF33" s="134">
        <f t="shared" si="18"/>
        <v>0</v>
      </c>
      <c r="AG33" s="134">
        <f t="shared" si="18"/>
        <v>0</v>
      </c>
      <c r="AH33" s="98">
        <f>IF(V33=0,0,(AG33/$AG$34))</f>
        <v>0</v>
      </c>
      <c r="AI33" s="254">
        <f>SUM(AI4:AI32)</f>
        <v>0</v>
      </c>
      <c r="AJ33" s="254">
        <f>SUM(AJ4:AJ32)</f>
        <v>0</v>
      </c>
      <c r="AK33" s="125"/>
    </row>
    <row r="34" spans="1:37" ht="20.25" thickTop="1" thickBot="1">
      <c r="F34" s="94" t="str">
        <f>IF(T34=0,"0",G34/(T34/I34))</f>
        <v>0</v>
      </c>
      <c r="G34" s="94">
        <f>SUM(G33)</f>
        <v>33753.51400000001</v>
      </c>
      <c r="H34" s="65"/>
      <c r="I34" s="66">
        <v>5</v>
      </c>
      <c r="J34" s="94">
        <f t="shared" ref="J34:V34" si="19">SUM(J33)</f>
        <v>0</v>
      </c>
      <c r="K34" s="94">
        <f t="shared" si="19"/>
        <v>0</v>
      </c>
      <c r="L34" s="94">
        <f t="shared" si="19"/>
        <v>0</v>
      </c>
      <c r="M34" s="94">
        <f t="shared" si="19"/>
        <v>0</v>
      </c>
      <c r="N34" s="94">
        <f t="shared" si="19"/>
        <v>0</v>
      </c>
      <c r="O34" s="94">
        <f t="shared" si="19"/>
        <v>0</v>
      </c>
      <c r="P34" s="94">
        <f t="shared" si="19"/>
        <v>0</v>
      </c>
      <c r="Q34" s="94">
        <f t="shared" si="19"/>
        <v>0</v>
      </c>
      <c r="R34" s="94">
        <f t="shared" si="19"/>
        <v>0</v>
      </c>
      <c r="S34" s="94">
        <f t="shared" si="19"/>
        <v>0</v>
      </c>
      <c r="T34" s="94">
        <f t="shared" si="19"/>
        <v>0</v>
      </c>
      <c r="U34" s="94">
        <f t="shared" si="19"/>
        <v>0</v>
      </c>
      <c r="V34" s="94">
        <f t="shared" si="19"/>
        <v>0</v>
      </c>
      <c r="W34" s="67"/>
      <c r="X34" s="94">
        <f t="shared" ref="X34:AG34" si="20">SUM(X33)</f>
        <v>0</v>
      </c>
      <c r="Y34" s="94">
        <f t="shared" si="20"/>
        <v>0</v>
      </c>
      <c r="Z34" s="94">
        <f t="shared" si="20"/>
        <v>0</v>
      </c>
      <c r="AA34" s="94">
        <f t="shared" si="20"/>
        <v>0</v>
      </c>
      <c r="AB34" s="94">
        <f t="shared" si="20"/>
        <v>0</v>
      </c>
      <c r="AC34" s="94">
        <f t="shared" si="20"/>
        <v>0</v>
      </c>
      <c r="AD34" s="94">
        <f t="shared" si="20"/>
        <v>0</v>
      </c>
      <c r="AE34" s="94">
        <f t="shared" si="20"/>
        <v>0</v>
      </c>
      <c r="AF34" s="94">
        <f t="shared" si="20"/>
        <v>0</v>
      </c>
      <c r="AG34" s="94">
        <f t="shared" si="20"/>
        <v>0</v>
      </c>
      <c r="AH34" s="98">
        <f>IF(V34=0,0,(AG34/$AG$34))</f>
        <v>0</v>
      </c>
      <c r="AK34" s="125"/>
    </row>
    <row r="35" spans="1:37" ht="18.75" customHeight="1" thickBot="1">
      <c r="D35" s="2"/>
      <c r="T35" s="124"/>
      <c r="U35" s="124"/>
      <c r="V35" s="124"/>
      <c r="AE35" s="68" t="s">
        <v>13</v>
      </c>
      <c r="AF35" s="69"/>
      <c r="AG35" s="101">
        <f>+AG34/12</f>
        <v>0</v>
      </c>
      <c r="AK35" s="125"/>
    </row>
    <row r="36" spans="1:37" ht="15.75" thickBot="1">
      <c r="D36" s="2"/>
      <c r="H36" s="66"/>
      <c r="I36" s="2"/>
      <c r="J36" s="2"/>
      <c r="K36" s="2"/>
      <c r="L36" s="2"/>
      <c r="M36" s="2"/>
      <c r="N36" s="2"/>
      <c r="O36" s="2"/>
      <c r="P36" s="2"/>
      <c r="U36" s="124"/>
      <c r="V36" s="124"/>
      <c r="AE36" s="68" t="s">
        <v>14</v>
      </c>
      <c r="AF36" s="69"/>
      <c r="AG36" s="101">
        <f>+AG35/4.345</f>
        <v>0</v>
      </c>
      <c r="AK36" s="125"/>
    </row>
    <row r="37" spans="1:37" ht="15">
      <c r="D37" s="2"/>
      <c r="AK37" s="125"/>
    </row>
    <row r="38" spans="1:37">
      <c r="AK38" s="125"/>
    </row>
    <row r="39" spans="1:37">
      <c r="AK39" s="125"/>
    </row>
    <row r="40" spans="1:37">
      <c r="AK40" s="125"/>
    </row>
  </sheetData>
  <sheetProtection algorithmName="SHA-512" hashValue="cPTy6uTUNrvvbi3J0xLdY4SoNZNh6BNxdg7aYKgTpjyMXsNho1L8uOUkD/NT9emoEkZ6ZNmUFEHaQU4Wcl9T/w==" saltValue="+l3oi/cayK1jSDtNN62JhA==" spinCount="100000" sheet="1"/>
  <autoFilter ref="A3:AH37"/>
  <mergeCells count="1">
    <mergeCell ref="B2:C2"/>
  </mergeCells>
  <hyperlinks>
    <hyperlink ref="B2:C2" location="Inici!A1" display="Inici"/>
    <hyperlink ref="D4" location="'1'!A1" display="'1'!A1"/>
    <hyperlink ref="D5:D30" location="'1'!A1" display="'1'!A1"/>
    <hyperlink ref="D31" location="'1'!A1" display="'1'!A1"/>
    <hyperlink ref="D5" location="'2'!A1" display="'2'!A1"/>
    <hyperlink ref="D6" location="'3'!A1" display="'3'!A1"/>
    <hyperlink ref="D7" location="'4'!A1" display="'4'!A1"/>
    <hyperlink ref="D8" location="'5'!A1" display="'5'!A1"/>
    <hyperlink ref="D9" location="'6'!A1" display="'6'!A1"/>
    <hyperlink ref="D10" location="'7'!A1" display="'7'!A1"/>
    <hyperlink ref="D11" location="'8'!A1" display="'8'!A1"/>
    <hyperlink ref="D12" location="'9'!A1" display="'9'!A1"/>
    <hyperlink ref="D13" location="'10'!A1" display="'10'!A1"/>
    <hyperlink ref="D14" location="'11'!A1" display="'11'!A1"/>
    <hyperlink ref="D15" location="'12'!A1" display="'12'!A1"/>
    <hyperlink ref="D16" location="'13'!A1" display="'13'!A1"/>
    <hyperlink ref="D17" location="'14'!A1" display="'14'!A1"/>
    <hyperlink ref="D18" location="'15'!A1" display="'15'!A1"/>
    <hyperlink ref="D19" location="'16'!A1" display="'16'!A1"/>
    <hyperlink ref="D20" location="'17'!A1" display="'17'!A1"/>
    <hyperlink ref="D21" location="'18'!A1" display="'18'!A1"/>
    <hyperlink ref="D22" location="'19'!A1" display="'19'!A1"/>
    <hyperlink ref="D23" location="'20'!A1" display="'20'!A1"/>
    <hyperlink ref="D24" location="'21'!A1" display="'21'!A1"/>
    <hyperlink ref="D25" location="'22'!A1" display="'22'!A1"/>
    <hyperlink ref="D26" location="'23'!A1" display="'23'!A1"/>
    <hyperlink ref="D27" location="'24'!A1" display="'24'!A1"/>
    <hyperlink ref="D28" location="'25'!A1" display="'25'!A1"/>
    <hyperlink ref="D29" location="'26'!A1" display="'26'!A1"/>
    <hyperlink ref="D30" location="'27'!A1" display="'27'!A1"/>
  </hyperlinks>
  <printOptions horizontalCentered="1"/>
  <pageMargins left="0.24" right="0.12" top="0.5" bottom="0.48" header="0.31496062992125984" footer="0.31496062992125984"/>
  <pageSetup paperSize="9" scale="39" orientation="landscape" horizontalDpi="300" verticalDpi="3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B2:E40"/>
  <sheetViews>
    <sheetView workbookViewId="0">
      <selection activeCell="E24" sqref="E24"/>
    </sheetView>
  </sheetViews>
  <sheetFormatPr defaultColWidth="11.42578125" defaultRowHeight="12.75"/>
  <cols>
    <col min="2" max="2" width="24.140625" bestFit="1" customWidth="1"/>
    <col min="3" max="3" width="53" bestFit="1" customWidth="1"/>
    <col min="4" max="4" width="13.5703125" bestFit="1" customWidth="1"/>
    <col min="5" max="5" width="14.28515625" customWidth="1"/>
  </cols>
  <sheetData>
    <row r="2" spans="2:5">
      <c r="B2" s="359" t="s">
        <v>90</v>
      </c>
      <c r="C2" s="360"/>
      <c r="D2" s="360"/>
      <c r="E2" s="360"/>
    </row>
    <row r="3" spans="2:5" ht="13.5" thickBot="1">
      <c r="B3" s="172"/>
      <c r="C3" s="172"/>
      <c r="D3" s="172"/>
      <c r="E3" s="172"/>
    </row>
    <row r="4" spans="2:5">
      <c r="B4" s="173" t="s">
        <v>25</v>
      </c>
      <c r="C4" s="174" t="s">
        <v>91</v>
      </c>
      <c r="D4" s="174" t="s">
        <v>92</v>
      </c>
      <c r="E4" s="175" t="s">
        <v>93</v>
      </c>
    </row>
    <row r="5" spans="2:5" ht="15">
      <c r="B5" s="176"/>
      <c r="C5" s="177">
        <v>1</v>
      </c>
      <c r="D5" s="178"/>
      <c r="E5" s="179"/>
    </row>
    <row r="6" spans="2:5" ht="15">
      <c r="B6" s="180" t="s">
        <v>125</v>
      </c>
      <c r="C6" s="177">
        <v>2</v>
      </c>
      <c r="D6" s="181">
        <f>+D11*6</f>
        <v>182.5</v>
      </c>
      <c r="E6" s="182">
        <f>+E11*6</f>
        <v>2190</v>
      </c>
    </row>
    <row r="7" spans="2:5" ht="15">
      <c r="B7" s="183" t="s">
        <v>126</v>
      </c>
      <c r="C7" s="177">
        <v>3</v>
      </c>
      <c r="D7" s="181">
        <f>+D11*5</f>
        <v>152.08333333333334</v>
      </c>
      <c r="E7" s="182">
        <f>+E11*5</f>
        <v>1825</v>
      </c>
    </row>
    <row r="8" spans="2:5" ht="15">
      <c r="B8" s="183" t="s">
        <v>127</v>
      </c>
      <c r="C8" s="177">
        <v>4</v>
      </c>
      <c r="D8" s="181">
        <f>+D11*4</f>
        <v>121.66666666666667</v>
      </c>
      <c r="E8" s="182">
        <f>+E11*4</f>
        <v>1460</v>
      </c>
    </row>
    <row r="9" spans="2:5" ht="15">
      <c r="B9" s="183" t="s">
        <v>128</v>
      </c>
      <c r="C9" s="177">
        <v>5</v>
      </c>
      <c r="D9" s="181">
        <f>365/12*3</f>
        <v>91.25</v>
      </c>
      <c r="E9" s="182">
        <f>+E11*3</f>
        <v>1095</v>
      </c>
    </row>
    <row r="10" spans="2:5" ht="15">
      <c r="B10" s="183" t="s">
        <v>129</v>
      </c>
      <c r="C10" s="177">
        <v>6</v>
      </c>
      <c r="D10" s="181">
        <f>365/12*2</f>
        <v>60.833333333333336</v>
      </c>
      <c r="E10" s="182">
        <f>+E11*2</f>
        <v>730</v>
      </c>
    </row>
    <row r="11" spans="2:5" ht="15">
      <c r="B11" s="183" t="s">
        <v>130</v>
      </c>
      <c r="C11" s="177">
        <v>7</v>
      </c>
      <c r="D11" s="181">
        <f>365/12</f>
        <v>30.416666666666668</v>
      </c>
      <c r="E11" s="182">
        <v>365</v>
      </c>
    </row>
    <row r="12" spans="2:5" ht="15">
      <c r="B12" s="180" t="s">
        <v>131</v>
      </c>
      <c r="C12" s="177">
        <v>8</v>
      </c>
      <c r="D12" s="181">
        <f>+D17*6</f>
        <v>156.43</v>
      </c>
      <c r="E12" s="182">
        <f>+E17*6</f>
        <v>1794</v>
      </c>
    </row>
    <row r="13" spans="2:5" ht="15">
      <c r="B13" s="183" t="s">
        <v>132</v>
      </c>
      <c r="C13" s="177">
        <v>9</v>
      </c>
      <c r="D13" s="181">
        <f>+D17*5</f>
        <v>130.35833333333335</v>
      </c>
      <c r="E13" s="182">
        <f>+E17*5</f>
        <v>1495</v>
      </c>
    </row>
    <row r="14" spans="2:5" ht="15">
      <c r="B14" s="183" t="s">
        <v>133</v>
      </c>
      <c r="C14" s="177">
        <v>10</v>
      </c>
      <c r="D14" s="181">
        <f>+D17*4</f>
        <v>104.28666666666668</v>
      </c>
      <c r="E14" s="182">
        <f>+E17*4</f>
        <v>1196</v>
      </c>
    </row>
    <row r="15" spans="2:5" ht="15">
      <c r="B15" s="183" t="s">
        <v>134</v>
      </c>
      <c r="C15" s="177">
        <v>11</v>
      </c>
      <c r="D15" s="181">
        <f>312.86/12*3</f>
        <v>78.215000000000003</v>
      </c>
      <c r="E15" s="182">
        <f>+E17*3</f>
        <v>897</v>
      </c>
    </row>
    <row r="16" spans="2:5" ht="15">
      <c r="B16" s="183" t="s">
        <v>135</v>
      </c>
      <c r="C16" s="177">
        <v>12</v>
      </c>
      <c r="D16" s="181">
        <f>312.86/12*2</f>
        <v>52.143333333333338</v>
      </c>
      <c r="E16" s="182">
        <f>+E17*2</f>
        <v>598</v>
      </c>
    </row>
    <row r="17" spans="2:5" ht="15">
      <c r="B17" s="183" t="s">
        <v>136</v>
      </c>
      <c r="C17" s="177">
        <v>13</v>
      </c>
      <c r="D17" s="181">
        <f>312.86/12</f>
        <v>26.071666666666669</v>
      </c>
      <c r="E17" s="182">
        <v>299</v>
      </c>
    </row>
    <row r="18" spans="2:5" ht="15">
      <c r="B18" s="180" t="s">
        <v>137</v>
      </c>
      <c r="C18" s="177">
        <v>14</v>
      </c>
      <c r="D18" s="181">
        <f>+D23*6</f>
        <v>130.35499999999999</v>
      </c>
      <c r="E18" s="182">
        <f>+E23*6</f>
        <v>1482</v>
      </c>
    </row>
    <row r="19" spans="2:5" ht="15">
      <c r="B19" s="183" t="s">
        <v>138</v>
      </c>
      <c r="C19" s="177">
        <v>15</v>
      </c>
      <c r="D19" s="181">
        <f>+D23*5</f>
        <v>108.62916666666665</v>
      </c>
      <c r="E19" s="182">
        <f>+E23*5</f>
        <v>1235</v>
      </c>
    </row>
    <row r="20" spans="2:5" ht="15">
      <c r="B20" s="183" t="s">
        <v>139</v>
      </c>
      <c r="C20" s="177">
        <v>16</v>
      </c>
      <c r="D20" s="181">
        <f>+D23*4</f>
        <v>86.903333333333322</v>
      </c>
      <c r="E20" s="182">
        <f>+E23*4</f>
        <v>988</v>
      </c>
    </row>
    <row r="21" spans="2:5" ht="15">
      <c r="B21" s="183" t="s">
        <v>140</v>
      </c>
      <c r="C21" s="177">
        <v>17</v>
      </c>
      <c r="D21" s="181">
        <f>260.71/12*3</f>
        <v>65.177499999999995</v>
      </c>
      <c r="E21" s="182">
        <f>+E23*3</f>
        <v>741</v>
      </c>
    </row>
    <row r="22" spans="2:5" ht="15">
      <c r="B22" s="183" t="s">
        <v>141</v>
      </c>
      <c r="C22" s="177">
        <v>18</v>
      </c>
      <c r="D22" s="181">
        <f>260.71/12*2</f>
        <v>43.451666666666661</v>
      </c>
      <c r="E22" s="182">
        <f>+E23*2</f>
        <v>494</v>
      </c>
    </row>
    <row r="23" spans="2:5" ht="15">
      <c r="B23" s="183" t="s">
        <v>124</v>
      </c>
      <c r="C23" s="177">
        <v>19</v>
      </c>
      <c r="D23" s="181">
        <f>260.71/12</f>
        <v>21.72583333333333</v>
      </c>
      <c r="E23" s="182">
        <v>247</v>
      </c>
    </row>
    <row r="24" spans="2:5" ht="15">
      <c r="B24" s="183" t="s">
        <v>142</v>
      </c>
      <c r="C24" s="177">
        <v>20</v>
      </c>
      <c r="D24" s="181">
        <f>365/12/7*4</f>
        <v>17.380952380952383</v>
      </c>
      <c r="E24" s="182">
        <v>182.5</v>
      </c>
    </row>
    <row r="25" spans="2:5" ht="15">
      <c r="B25" s="183" t="s">
        <v>143</v>
      </c>
      <c r="C25" s="177">
        <v>21</v>
      </c>
      <c r="D25" s="181">
        <f>365/12/7*3</f>
        <v>13.035714285714288</v>
      </c>
      <c r="E25" s="182">
        <f>52.14*3</f>
        <v>156.42000000000002</v>
      </c>
    </row>
    <row r="26" spans="2:5" ht="15">
      <c r="B26" s="183" t="s">
        <v>144</v>
      </c>
      <c r="C26" s="177">
        <v>22</v>
      </c>
      <c r="D26" s="181">
        <f>365/12/7*2</f>
        <v>8.6904761904761916</v>
      </c>
      <c r="E26" s="182">
        <f>52.14*2</f>
        <v>104.28</v>
      </c>
    </row>
    <row r="27" spans="2:5" ht="15">
      <c r="B27" s="183" t="s">
        <v>145</v>
      </c>
      <c r="C27" s="177">
        <v>23</v>
      </c>
      <c r="D27" s="181">
        <v>10.833333333333334</v>
      </c>
      <c r="E27" s="182">
        <f>247/2</f>
        <v>123.5</v>
      </c>
    </row>
    <row r="28" spans="2:5" ht="15">
      <c r="B28" s="183" t="s">
        <v>146</v>
      </c>
      <c r="C28" s="177">
        <v>24</v>
      </c>
      <c r="D28" s="181">
        <v>12.45</v>
      </c>
      <c r="E28" s="182">
        <f>299/2</f>
        <v>149.5</v>
      </c>
    </row>
    <row r="29" spans="2:5" ht="15">
      <c r="B29" s="183" t="s">
        <v>147</v>
      </c>
      <c r="C29" s="177">
        <v>25</v>
      </c>
      <c r="D29" s="181">
        <v>15.2</v>
      </c>
      <c r="E29" s="182">
        <f>365/2</f>
        <v>182.5</v>
      </c>
    </row>
    <row r="30" spans="2:5" ht="15">
      <c r="B30" s="183" t="s">
        <v>148</v>
      </c>
      <c r="C30" s="177">
        <v>26</v>
      </c>
      <c r="D30" s="181">
        <f>365/12/7</f>
        <v>4.3452380952380958</v>
      </c>
      <c r="E30" s="182">
        <v>52.14</v>
      </c>
    </row>
    <row r="31" spans="2:5" ht="15">
      <c r="B31" s="183" t="s">
        <v>149</v>
      </c>
      <c r="C31" s="177">
        <v>27</v>
      </c>
      <c r="D31" s="181">
        <f>365/12/7/2</f>
        <v>2.1726190476190479</v>
      </c>
      <c r="E31" s="182">
        <v>26.07</v>
      </c>
    </row>
    <row r="32" spans="2:5" ht="15">
      <c r="B32" s="183" t="s">
        <v>150</v>
      </c>
      <c r="C32" s="177">
        <v>28</v>
      </c>
      <c r="D32" s="181">
        <v>2</v>
      </c>
      <c r="E32" s="182">
        <v>24</v>
      </c>
    </row>
    <row r="33" spans="2:5" ht="15">
      <c r="B33" s="183" t="s">
        <v>16</v>
      </c>
      <c r="C33" s="177">
        <v>29</v>
      </c>
      <c r="D33" s="181">
        <v>1</v>
      </c>
      <c r="E33" s="182">
        <v>12</v>
      </c>
    </row>
    <row r="34" spans="2:5" ht="15">
      <c r="B34" s="183" t="s">
        <v>151</v>
      </c>
      <c r="C34" s="177">
        <v>30</v>
      </c>
      <c r="D34" s="181">
        <v>0.83</v>
      </c>
      <c r="E34" s="182">
        <v>10</v>
      </c>
    </row>
    <row r="35" spans="2:5" ht="15">
      <c r="B35" s="183" t="s">
        <v>94</v>
      </c>
      <c r="C35" s="177">
        <v>31</v>
      </c>
      <c r="D35" s="181">
        <v>0.5</v>
      </c>
      <c r="E35" s="182">
        <v>6</v>
      </c>
    </row>
    <row r="36" spans="2:5" ht="15">
      <c r="B36" s="183" t="s">
        <v>152</v>
      </c>
      <c r="C36" s="177">
        <v>32</v>
      </c>
      <c r="D36" s="181">
        <v>0.42</v>
      </c>
      <c r="E36" s="182">
        <v>5</v>
      </c>
    </row>
    <row r="37" spans="2:5" ht="15">
      <c r="B37" s="183" t="s">
        <v>17</v>
      </c>
      <c r="C37" s="177">
        <v>33</v>
      </c>
      <c r="D37" s="181">
        <v>0.33333333333333331</v>
      </c>
      <c r="E37" s="182">
        <v>4</v>
      </c>
    </row>
    <row r="38" spans="2:5" ht="15">
      <c r="B38" s="183" t="s">
        <v>153</v>
      </c>
      <c r="C38" s="177">
        <v>34</v>
      </c>
      <c r="D38" s="181">
        <v>0.25</v>
      </c>
      <c r="E38" s="182">
        <v>3</v>
      </c>
    </row>
    <row r="39" spans="2:5" ht="15">
      <c r="B39" s="183" t="s">
        <v>18</v>
      </c>
      <c r="C39" s="177">
        <v>35</v>
      </c>
      <c r="D39" s="181">
        <v>0.16666666666666666</v>
      </c>
      <c r="E39" s="182">
        <v>2</v>
      </c>
    </row>
    <row r="40" spans="2:5" ht="15.75" thickBot="1">
      <c r="B40" s="184" t="s">
        <v>19</v>
      </c>
      <c r="C40" s="185">
        <v>36</v>
      </c>
      <c r="D40" s="186">
        <v>8.3333333333333329E-2</v>
      </c>
      <c r="E40" s="187">
        <v>1</v>
      </c>
    </row>
  </sheetData>
  <mergeCells count="1">
    <mergeCell ref="B2:E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 filterMode="1">
    <pageSetUpPr fitToPage="1"/>
  </sheetPr>
  <dimension ref="A1:BD102"/>
  <sheetViews>
    <sheetView tabSelected="1" zoomScaleNormal="100" workbookViewId="0">
      <pane xSplit="6" ySplit="7" topLeftCell="G23" activePane="bottomRight" state="frozen"/>
      <selection activeCell="H130" sqref="H130"/>
      <selection pane="topRight" activeCell="H130" sqref="H130"/>
      <selection pane="bottomLeft" activeCell="H130" sqref="H130"/>
      <selection pane="bottomRight" activeCell="G19" sqref="G19"/>
    </sheetView>
  </sheetViews>
  <sheetFormatPr defaultColWidth="11.42578125" defaultRowHeight="15"/>
  <cols>
    <col min="1" max="1" width="2.85546875" style="2" customWidth="1"/>
    <col min="2" max="2" width="19.28515625" style="2" customWidth="1"/>
    <col min="3" max="3" width="11.5703125" style="2" bestFit="1" customWidth="1"/>
    <col min="4" max="4" width="19.5703125" style="2" customWidth="1"/>
    <col min="5" max="5" width="9.5703125" style="2" customWidth="1"/>
    <col min="6" max="6" width="10.42578125" style="2" bestFit="1" customWidth="1"/>
    <col min="7" max="7" width="11.28515625" style="2" customWidth="1"/>
    <col min="8" max="8" width="15.42578125" style="2" bestFit="1" customWidth="1"/>
    <col min="9" max="9" width="3" style="2" hidden="1" customWidth="1"/>
    <col min="10" max="10" width="4.7109375" style="2" hidden="1" customWidth="1"/>
    <col min="11" max="11" width="6.5703125" style="2" bestFit="1" customWidth="1"/>
    <col min="12" max="12" width="6" style="2" bestFit="1" customWidth="1"/>
    <col min="13" max="16" width="8.42578125" style="2" customWidth="1"/>
    <col min="17" max="17" width="5" style="2" bestFit="1" customWidth="1"/>
    <col min="18" max="18" width="8.42578125" style="2" customWidth="1"/>
    <col min="19" max="19" width="5" style="2" bestFit="1" customWidth="1"/>
    <col min="20" max="20" width="8.42578125" style="2" customWidth="1"/>
    <col min="21" max="21" width="9.28515625" style="2" customWidth="1"/>
    <col min="22" max="22" width="8.42578125" style="2" bestFit="1" customWidth="1"/>
    <col min="23" max="23" width="8.42578125" style="2" customWidth="1"/>
    <col min="24" max="24" width="9.28515625" style="2" bestFit="1" customWidth="1"/>
    <col min="25" max="25" width="4.7109375" style="2" customWidth="1"/>
    <col min="26" max="26" width="4.140625" style="2" bestFit="1" customWidth="1"/>
    <col min="27" max="27" width="5" style="2" bestFit="1" customWidth="1"/>
    <col min="28" max="28" width="7.140625" style="2" bestFit="1" customWidth="1"/>
    <col min="29" max="29" width="7.140625" style="2" customWidth="1"/>
    <col min="30" max="30" width="7.28515625" style="2" bestFit="1" customWidth="1"/>
    <col min="31" max="31" width="7.28515625" style="2" customWidth="1"/>
    <col min="32" max="32" width="5.7109375" style="2" bestFit="1" customWidth="1"/>
    <col min="33" max="33" width="8.140625" style="2" bestFit="1" customWidth="1"/>
    <col min="34" max="34" width="7" style="2" customWidth="1"/>
    <col min="35" max="35" width="5.5703125" style="2" bestFit="1" customWidth="1"/>
    <col min="36" max="36" width="10.28515625" style="2" bestFit="1" customWidth="1"/>
    <col min="37" max="37" width="8.140625" style="2" bestFit="1" customWidth="1"/>
    <col min="38" max="38" width="7.140625" style="2" customWidth="1"/>
    <col min="39" max="39" width="6.140625" style="2" bestFit="1" customWidth="1"/>
    <col min="40" max="40" width="10.28515625" style="2" bestFit="1" customWidth="1"/>
    <col min="41" max="41" width="9.140625" style="2" bestFit="1" customWidth="1"/>
    <col min="42" max="42" width="5.28515625" style="2" bestFit="1" customWidth="1"/>
    <col min="43" max="43" width="9.5703125" style="2" bestFit="1" customWidth="1"/>
    <col min="44" max="44" width="9.42578125" style="2" customWidth="1"/>
    <col min="45" max="45" width="6.140625" style="2" customWidth="1"/>
    <col min="46" max="46" width="9.5703125" style="2" customWidth="1"/>
    <col min="47" max="47" width="8.42578125" style="2" hidden="1" customWidth="1"/>
    <col min="48" max="48" width="7" style="2" hidden="1" customWidth="1"/>
    <col min="49" max="49" width="9.5703125" style="2" hidden="1" customWidth="1"/>
    <col min="50" max="50" width="8.42578125" style="2" bestFit="1" customWidth="1"/>
    <col min="51" max="51" width="7" style="2" bestFit="1" customWidth="1"/>
    <col min="52" max="52" width="9.5703125" style="2" bestFit="1" customWidth="1"/>
    <col min="53" max="53" width="6.85546875" style="2" customWidth="1"/>
    <col min="54" max="54" width="6.140625" style="2" customWidth="1"/>
    <col min="55" max="55" width="9.5703125" style="2" customWidth="1"/>
    <col min="56" max="56" width="13.7109375" style="2" bestFit="1" customWidth="1"/>
    <col min="57" max="16384" width="11.42578125" style="2"/>
  </cols>
  <sheetData>
    <row r="1" spans="1:56" ht="34.5" thickBot="1">
      <c r="A1" s="7"/>
      <c r="B1" s="274" t="s">
        <v>21</v>
      </c>
      <c r="C1" s="274"/>
      <c r="E1" s="8" t="str">
        <f>+Dades!B1</f>
        <v>Ajuntament de Matadepera</v>
      </c>
      <c r="F1" s="9"/>
      <c r="G1" s="9"/>
      <c r="H1" s="9"/>
      <c r="I1" s="9"/>
      <c r="J1" s="9"/>
      <c r="K1" s="9"/>
      <c r="L1" s="9"/>
      <c r="M1" s="10"/>
      <c r="N1" s="9"/>
      <c r="O1" s="9"/>
      <c r="P1" s="288" t="str">
        <f>+'Resumen Estudio'!D4</f>
        <v>Ajuntament Matadepera</v>
      </c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11"/>
      <c r="AD1" s="11"/>
      <c r="AE1" s="11"/>
      <c r="AF1" s="11"/>
      <c r="AG1" s="57"/>
      <c r="AH1" s="57"/>
      <c r="AI1" s="57"/>
      <c r="AJ1" s="58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ht="15.75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ht="30.75" customHeight="1" thickBot="1">
      <c r="A3" s="7"/>
      <c r="B3" s="309" t="s">
        <v>81</v>
      </c>
      <c r="C3" s="309"/>
      <c r="D3" s="30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9" t="s">
        <v>12</v>
      </c>
      <c r="Y3" s="13"/>
      <c r="Z3" s="13"/>
      <c r="AA3" s="13"/>
      <c r="AB3" s="13"/>
      <c r="AC3" s="13"/>
      <c r="AD3" s="13"/>
      <c r="AE3" s="13"/>
      <c r="AF3" s="13"/>
      <c r="AG3" s="293" t="s">
        <v>42</v>
      </c>
      <c r="AH3" s="293"/>
      <c r="AI3" s="293"/>
      <c r="AJ3" s="293"/>
      <c r="AK3" s="293" t="s">
        <v>43</v>
      </c>
      <c r="AL3" s="293"/>
      <c r="AM3" s="293"/>
      <c r="AN3" s="293"/>
      <c r="AO3" s="293" t="s">
        <v>44</v>
      </c>
      <c r="AP3" s="293"/>
      <c r="AQ3" s="293"/>
      <c r="AR3" s="293" t="s">
        <v>46</v>
      </c>
      <c r="AS3" s="293"/>
      <c r="AT3" s="293"/>
      <c r="AU3" s="293" t="s">
        <v>47</v>
      </c>
      <c r="AV3" s="293"/>
      <c r="AW3" s="293"/>
      <c r="AX3" s="293" t="s">
        <v>48</v>
      </c>
      <c r="AY3" s="293"/>
      <c r="AZ3" s="293"/>
      <c r="BA3" s="308" t="s">
        <v>86</v>
      </c>
      <c r="BB3" s="308"/>
      <c r="BC3" s="308"/>
      <c r="BD3" s="19" t="s">
        <v>4</v>
      </c>
    </row>
    <row r="4" spans="1:56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+L96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v>12</v>
      </c>
      <c r="Y4" s="305"/>
      <c r="Z4" s="306"/>
      <c r="AA4" s="306"/>
      <c r="AB4" s="306"/>
      <c r="AC4" s="306"/>
      <c r="AD4" s="306"/>
      <c r="AE4" s="306"/>
      <c r="AF4" s="307"/>
      <c r="AG4" s="304"/>
      <c r="AH4" s="304"/>
      <c r="AI4" s="302">
        <v>3</v>
      </c>
      <c r="AJ4" s="303"/>
      <c r="AK4" s="304"/>
      <c r="AL4" s="304"/>
      <c r="AM4" s="302">
        <v>3</v>
      </c>
      <c r="AN4" s="303"/>
      <c r="AO4" s="304" t="s">
        <v>6</v>
      </c>
      <c r="AP4" s="302">
        <v>1</v>
      </c>
      <c r="AQ4" s="303"/>
      <c r="AR4" s="304" t="s">
        <v>6</v>
      </c>
      <c r="AS4" s="302">
        <v>1</v>
      </c>
      <c r="AT4" s="303"/>
      <c r="AU4" s="304" t="s">
        <v>6</v>
      </c>
      <c r="AV4" s="302">
        <v>1</v>
      </c>
      <c r="AW4" s="303">
        <v>50</v>
      </c>
      <c r="AX4" s="304" t="s">
        <v>6</v>
      </c>
      <c r="AY4" s="302">
        <v>1</v>
      </c>
      <c r="AZ4" s="303"/>
      <c r="BA4" s="304" t="s">
        <v>6</v>
      </c>
      <c r="BB4" s="302">
        <v>1</v>
      </c>
      <c r="BC4" s="303"/>
      <c r="BD4" s="294">
        <f>BD96</f>
        <v>0</v>
      </c>
    </row>
    <row r="5" spans="1:56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96" t="s">
        <v>7</v>
      </c>
      <c r="Z5" s="297"/>
      <c r="AA5" s="298"/>
      <c r="AB5" s="298"/>
      <c r="AC5" s="297"/>
      <c r="AD5" s="297"/>
      <c r="AE5" s="297"/>
      <c r="AF5" s="299"/>
      <c r="AG5" s="304"/>
      <c r="AH5" s="304"/>
      <c r="AI5" s="302"/>
      <c r="AJ5" s="303"/>
      <c r="AK5" s="304"/>
      <c r="AL5" s="304"/>
      <c r="AM5" s="302"/>
      <c r="AN5" s="303"/>
      <c r="AO5" s="304"/>
      <c r="AP5" s="302"/>
      <c r="AQ5" s="303"/>
      <c r="AR5" s="304"/>
      <c r="AS5" s="302"/>
      <c r="AT5" s="303"/>
      <c r="AU5" s="304"/>
      <c r="AV5" s="302"/>
      <c r="AW5" s="303"/>
      <c r="AX5" s="304"/>
      <c r="AY5" s="302"/>
      <c r="AZ5" s="303"/>
      <c r="BA5" s="304"/>
      <c r="BB5" s="302"/>
      <c r="BC5" s="303"/>
      <c r="BD5" s="295"/>
    </row>
    <row r="6" spans="1:56" ht="30.75" customHeight="1" thickBot="1">
      <c r="A6" s="24"/>
      <c r="B6" s="142" t="s">
        <v>22</v>
      </c>
      <c r="C6" s="142" t="s">
        <v>8</v>
      </c>
      <c r="D6" s="142" t="s">
        <v>5</v>
      </c>
      <c r="E6" s="142" t="s">
        <v>23</v>
      </c>
      <c r="F6" s="142" t="s">
        <v>9</v>
      </c>
      <c r="G6" s="142" t="s">
        <v>24</v>
      </c>
      <c r="H6" s="142" t="s">
        <v>25</v>
      </c>
      <c r="I6" s="118"/>
      <c r="J6" s="118"/>
      <c r="K6" s="142" t="s">
        <v>26</v>
      </c>
      <c r="L6" s="142" t="s">
        <v>27</v>
      </c>
      <c r="M6" s="142" t="s">
        <v>28</v>
      </c>
      <c r="N6" s="142" t="s">
        <v>29</v>
      </c>
      <c r="O6" s="142" t="s">
        <v>30</v>
      </c>
      <c r="P6" s="142" t="s">
        <v>31</v>
      </c>
      <c r="Q6" s="142"/>
      <c r="R6" s="142" t="s">
        <v>37</v>
      </c>
      <c r="S6" s="142"/>
      <c r="T6" s="142" t="s">
        <v>38</v>
      </c>
      <c r="U6" s="142" t="s">
        <v>32</v>
      </c>
      <c r="V6" s="142" t="s">
        <v>33</v>
      </c>
      <c r="W6" s="142" t="s">
        <v>52</v>
      </c>
      <c r="X6" s="142" t="s">
        <v>34</v>
      </c>
      <c r="Y6" s="142" t="s">
        <v>10</v>
      </c>
      <c r="Z6" s="142" t="s">
        <v>35</v>
      </c>
      <c r="AA6" s="300" t="s">
        <v>36</v>
      </c>
      <c r="AB6" s="301"/>
      <c r="AC6" s="310" t="s">
        <v>39</v>
      </c>
      <c r="AD6" s="311"/>
      <c r="AE6" s="310" t="s">
        <v>40</v>
      </c>
      <c r="AF6" s="312"/>
      <c r="AG6" s="25" t="s">
        <v>96</v>
      </c>
      <c r="AH6" s="25" t="s">
        <v>6</v>
      </c>
      <c r="AI6" s="26" t="s">
        <v>11</v>
      </c>
      <c r="AJ6" s="27" t="s">
        <v>45</v>
      </c>
      <c r="AK6" s="25" t="s">
        <v>96</v>
      </c>
      <c r="AL6" s="25" t="s">
        <v>6</v>
      </c>
      <c r="AM6" s="26" t="s">
        <v>11</v>
      </c>
      <c r="AN6" s="27" t="s">
        <v>45</v>
      </c>
      <c r="AO6" s="25" t="s">
        <v>96</v>
      </c>
      <c r="AP6" s="26" t="s">
        <v>11</v>
      </c>
      <c r="AQ6" s="27" t="s">
        <v>45</v>
      </c>
      <c r="AR6" s="25" t="s">
        <v>96</v>
      </c>
      <c r="AS6" s="26" t="s">
        <v>11</v>
      </c>
      <c r="AT6" s="27" t="s">
        <v>45</v>
      </c>
      <c r="AU6" s="25" t="s">
        <v>96</v>
      </c>
      <c r="AV6" s="26" t="s">
        <v>11</v>
      </c>
      <c r="AW6" s="27" t="s">
        <v>45</v>
      </c>
      <c r="AX6" s="25" t="s">
        <v>96</v>
      </c>
      <c r="AY6" s="26" t="s">
        <v>11</v>
      </c>
      <c r="AZ6" s="27" t="s">
        <v>45</v>
      </c>
      <c r="BA6" s="25" t="s">
        <v>96</v>
      </c>
      <c r="BB6" s="26" t="s">
        <v>11</v>
      </c>
      <c r="BC6" s="27" t="s">
        <v>45</v>
      </c>
      <c r="BD6" s="28" t="s">
        <v>4</v>
      </c>
    </row>
    <row r="7" spans="1:56">
      <c r="A7" s="24"/>
      <c r="B7" s="141"/>
      <c r="C7" s="141"/>
      <c r="D7" s="141"/>
      <c r="E7" s="141"/>
      <c r="F7" s="141"/>
      <c r="G7" s="141"/>
      <c r="H7" s="141"/>
      <c r="I7" s="118"/>
      <c r="J7" s="118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29"/>
      <c r="AH7" s="29"/>
      <c r="AI7" s="30"/>
      <c r="AJ7" s="31"/>
      <c r="AK7" s="29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29"/>
      <c r="BB7" s="30"/>
      <c r="BC7" s="31"/>
      <c r="BD7" s="60"/>
    </row>
    <row r="8" spans="1:56">
      <c r="A8" s="32">
        <v>1</v>
      </c>
      <c r="B8" s="263" t="s">
        <v>155</v>
      </c>
      <c r="C8" s="170" t="s">
        <v>205</v>
      </c>
      <c r="D8" s="34" t="s">
        <v>208</v>
      </c>
      <c r="E8" s="35" t="s">
        <v>209</v>
      </c>
      <c r="F8" s="36">
        <v>8.7200000000000006</v>
      </c>
      <c r="G8" s="260"/>
      <c r="H8" s="72" t="s">
        <v>124</v>
      </c>
      <c r="I8" s="74">
        <f>IF(H8=Tablas!$B$5,Tablas!$C$5,VLOOKUP(H8,Tablas!$B$5:$D$40,2,FALSE))</f>
        <v>19</v>
      </c>
      <c r="J8" s="71">
        <f>IF(I8=0,"",VLOOKUP(I8,Tablas!$C$5:$D$40,2,FALSE))</f>
        <v>21.72583333333333</v>
      </c>
      <c r="K8" s="37" t="str">
        <f>IF(G8=0,"0",F8/G8)</f>
        <v>0</v>
      </c>
      <c r="L8" s="38">
        <f t="shared" ref="L8:L39" si="1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39" si="2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39" si="3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39" si="4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39" si="5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39" si="6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39" si="7">(IF($Y8=7,$K8,)+IF($Y8=21,$K8*3,)+IF($Y8=42,$K8*6,0)+IF($Y8=28,$K8*4,0)+IF($Y8=14,$K8*2,))*S8</f>
        <v>0</v>
      </c>
      <c r="U8" s="42">
        <f t="shared" ref="U8:U72" si="8">SUM(+L8+M8+N8+O8+P8+R8+T8)</f>
        <v>0</v>
      </c>
      <c r="V8" s="43">
        <f t="shared" ref="V8:V72" si="9">+U8*4.345</f>
        <v>0</v>
      </c>
      <c r="W8" s="193">
        <f>X4</f>
        <v>12</v>
      </c>
      <c r="X8" s="44">
        <f>IF(V8="","",W8*V8)</f>
        <v>0</v>
      </c>
      <c r="Y8" s="45">
        <f>ROUND(J8/4.3452380952381,1)</f>
        <v>5</v>
      </c>
      <c r="Z8" s="46" t="s">
        <v>0</v>
      </c>
      <c r="AA8" s="39">
        <v>1</v>
      </c>
      <c r="AB8" s="47">
        <f t="shared" ref="AB8:AB39" si="10">+IF($Z8="M",$U8,IF($Z8="MT",$U8/2,IF(Z8="MN",$U8/2,IF($Z8="MTN",$U8/3,0))))*AA8</f>
        <v>0</v>
      </c>
      <c r="AC8" s="39">
        <v>1</v>
      </c>
      <c r="AD8" s="47">
        <f t="shared" ref="AD8:AD39" si="11">+IF($Z8="T",$U8,IF($Z8="MT",$U8/2,IF($Z8="TN",$U8/2,IF($Z8="MTN",$U8/3,0))))*AC8</f>
        <v>0</v>
      </c>
      <c r="AE8" s="39">
        <v>1</v>
      </c>
      <c r="AF8" s="47">
        <f t="shared" ref="AF8:AF39" si="12">+IF($Z8="N",$U8,IF($Z8="MN",$U8/2,IF($Z8="TN",$U8/2,IF($Z8="MTN",$U8/3,0))))*AE8</f>
        <v>0</v>
      </c>
      <c r="AG8" s="195">
        <v>4.71</v>
      </c>
      <c r="AH8" s="194">
        <f t="shared" ref="AH8:AH72" si="13">+$AI$4</f>
        <v>3</v>
      </c>
      <c r="AI8" s="49">
        <f t="shared" ref="AI8:AI71" si="14">IF(AJ$4=0,0,(AG8/AJ$4))</f>
        <v>0</v>
      </c>
      <c r="AJ8" s="50">
        <f t="shared" ref="AJ8:AJ71" si="15">IF(AJ$4=0,0,(AI8*AH8/12))</f>
        <v>0</v>
      </c>
      <c r="AK8" s="195"/>
      <c r="AL8" s="194">
        <f t="shared" ref="AL8:AL71" si="16">+$AM$4</f>
        <v>3</v>
      </c>
      <c r="AM8" s="49">
        <f t="shared" ref="AM8:AM71" si="17">IF(AN$4=0,0,(AK8/AN$4))</f>
        <v>0</v>
      </c>
      <c r="AN8" s="50">
        <f t="shared" ref="AN8:AN71" si="18">IF(AN$4=0,0,(AM8*AL8/12))</f>
        <v>0</v>
      </c>
      <c r="AO8" s="195">
        <v>8.7200000000000006</v>
      </c>
      <c r="AP8" s="49">
        <f t="shared" ref="AP8:AP71" si="19">IF(AQ$4=0,0,(AO8/AQ$4))</f>
        <v>0</v>
      </c>
      <c r="AQ8" s="50">
        <f t="shared" ref="AQ8:AQ71" si="20">IF(AQ$4=0,0,(AP8*AP$4/12))</f>
        <v>0</v>
      </c>
      <c r="AR8" s="195">
        <v>2.1800000000000002</v>
      </c>
      <c r="AS8" s="49">
        <f t="shared" ref="AS8:AS71" si="21">IF(AT$4=0,0,(AR8/AT$4))</f>
        <v>0</v>
      </c>
      <c r="AT8" s="50">
        <f t="shared" ref="AT8:AT71" si="22">IF(AT$4=0,0,(AS8*AS$4/12))</f>
        <v>0</v>
      </c>
      <c r="AU8" s="62"/>
      <c r="AV8" s="49">
        <f t="shared" ref="AV8:AV71" si="23">IF(AW$4=0,0,(AU8/AW$4))</f>
        <v>0</v>
      </c>
      <c r="AW8" s="50">
        <f t="shared" ref="AW8:AW71" si="24">IF(AW$4=0,0,(AV8*AV$4/12))</f>
        <v>0</v>
      </c>
      <c r="AX8" s="195">
        <v>8.7200000000000006</v>
      </c>
      <c r="AY8" s="49">
        <f t="shared" ref="AY8:AY71" si="25">IF(AZ$4=0,0,(AX8/AZ$4))</f>
        <v>0</v>
      </c>
      <c r="AZ8" s="50">
        <f t="shared" ref="AZ8:AZ71" si="26">IF(AZ$4=0,0,(AY8*AY$4/12))</f>
        <v>0</v>
      </c>
      <c r="BA8" s="195">
        <v>0</v>
      </c>
      <c r="BB8" s="49">
        <f t="shared" ref="BB8:BB72" si="27">IF(BC$4=0,0,(BA8/BC$4))</f>
        <v>0</v>
      </c>
      <c r="BC8" s="50">
        <f t="shared" ref="BC8:BC72" si="28">IF(BC$4=0,0,(BB8*BB$4/12))</f>
        <v>0</v>
      </c>
      <c r="BD8" s="51">
        <f t="shared" ref="BD8:BD72" si="29">+AJ8+AN8+AQ8+AT8+AW8+AZ8+BC8</f>
        <v>0</v>
      </c>
    </row>
    <row r="9" spans="1:56">
      <c r="A9" s="32">
        <v>1</v>
      </c>
      <c r="B9" s="169" t="s">
        <v>155</v>
      </c>
      <c r="C9" s="170" t="s">
        <v>205</v>
      </c>
      <c r="D9" s="34" t="s">
        <v>210</v>
      </c>
      <c r="E9" s="35" t="s">
        <v>209</v>
      </c>
      <c r="F9" s="36">
        <v>17.96</v>
      </c>
      <c r="G9" s="260"/>
      <c r="H9" s="72" t="s">
        <v>124</v>
      </c>
      <c r="I9" s="74">
        <f>IF(H9=Tablas!$B$5,Tablas!$C$5,VLOOKUP(H9,Tablas!$B$5:$D$40,2,FALSE))</f>
        <v>19</v>
      </c>
      <c r="J9" s="71">
        <f>IF(I9=0,"",VLOOKUP(I9,Tablas!$C$5:$D$40,2,FALSE))</f>
        <v>21.72583333333333</v>
      </c>
      <c r="K9" s="37" t="str">
        <f t="shared" ref="K9:K47" si="30">IF(G9=0,"0",F9/G9)</f>
        <v>0</v>
      </c>
      <c r="L9" s="38">
        <f t="shared" si="1"/>
        <v>0</v>
      </c>
      <c r="M9" s="38">
        <f t="shared" si="2"/>
        <v>0</v>
      </c>
      <c r="N9" s="38">
        <f t="shared" si="3"/>
        <v>0</v>
      </c>
      <c r="O9" s="38">
        <f t="shared" si="4"/>
        <v>0</v>
      </c>
      <c r="P9" s="38">
        <f t="shared" si="5"/>
        <v>0</v>
      </c>
      <c r="Q9" s="39">
        <v>1</v>
      </c>
      <c r="R9" s="40">
        <f t="shared" si="6"/>
        <v>0</v>
      </c>
      <c r="S9" s="39">
        <v>1</v>
      </c>
      <c r="T9" s="41">
        <f t="shared" si="7"/>
        <v>0</v>
      </c>
      <c r="U9" s="42">
        <f t="shared" si="8"/>
        <v>0</v>
      </c>
      <c r="V9" s="43">
        <f t="shared" si="9"/>
        <v>0</v>
      </c>
      <c r="W9" s="193">
        <f>X4</f>
        <v>12</v>
      </c>
      <c r="X9" s="44">
        <f t="shared" ref="X9:X47" si="31">IF(V9="","",W9*V9)</f>
        <v>0</v>
      </c>
      <c r="Y9" s="45">
        <f t="shared" ref="Y9:Y47" si="32">ROUND(J9/4.3452380952381,1)</f>
        <v>5</v>
      </c>
      <c r="Z9" s="46" t="s">
        <v>0</v>
      </c>
      <c r="AA9" s="39">
        <v>1</v>
      </c>
      <c r="AB9" s="47">
        <f t="shared" si="10"/>
        <v>0</v>
      </c>
      <c r="AC9" s="39">
        <v>1</v>
      </c>
      <c r="AD9" s="47">
        <f t="shared" si="11"/>
        <v>0</v>
      </c>
      <c r="AE9" s="39">
        <v>1</v>
      </c>
      <c r="AF9" s="47">
        <f t="shared" si="12"/>
        <v>0</v>
      </c>
      <c r="AG9" s="195">
        <v>6.7799999999999994</v>
      </c>
      <c r="AH9" s="194">
        <f t="shared" si="13"/>
        <v>3</v>
      </c>
      <c r="AI9" s="49">
        <f t="shared" si="14"/>
        <v>0</v>
      </c>
      <c r="AJ9" s="50">
        <f t="shared" si="15"/>
        <v>0</v>
      </c>
      <c r="AK9" s="195">
        <v>9</v>
      </c>
      <c r="AL9" s="194">
        <f t="shared" si="16"/>
        <v>3</v>
      </c>
      <c r="AM9" s="49">
        <f t="shared" si="17"/>
        <v>0</v>
      </c>
      <c r="AN9" s="50">
        <f t="shared" si="18"/>
        <v>0</v>
      </c>
      <c r="AO9" s="195">
        <v>17.96</v>
      </c>
      <c r="AP9" s="49">
        <f t="shared" si="19"/>
        <v>0</v>
      </c>
      <c r="AQ9" s="50">
        <f t="shared" si="20"/>
        <v>0</v>
      </c>
      <c r="AR9" s="195"/>
      <c r="AS9" s="49">
        <f t="shared" si="21"/>
        <v>0</v>
      </c>
      <c r="AT9" s="50">
        <f t="shared" si="22"/>
        <v>0</v>
      </c>
      <c r="AU9" s="62"/>
      <c r="AV9" s="49">
        <f t="shared" si="23"/>
        <v>0</v>
      </c>
      <c r="AW9" s="50">
        <f t="shared" si="24"/>
        <v>0</v>
      </c>
      <c r="AX9" s="195">
        <v>17.96</v>
      </c>
      <c r="AY9" s="49">
        <f t="shared" si="25"/>
        <v>0</v>
      </c>
      <c r="AZ9" s="50">
        <f t="shared" si="26"/>
        <v>0</v>
      </c>
      <c r="BA9" s="195">
        <v>4.5</v>
      </c>
      <c r="BB9" s="49">
        <f t="shared" si="27"/>
        <v>0</v>
      </c>
      <c r="BC9" s="50">
        <f t="shared" si="28"/>
        <v>0</v>
      </c>
      <c r="BD9" s="51">
        <f t="shared" si="29"/>
        <v>0</v>
      </c>
    </row>
    <row r="10" spans="1:56">
      <c r="A10" s="32">
        <v>1</v>
      </c>
      <c r="B10" s="169" t="s">
        <v>155</v>
      </c>
      <c r="C10" s="170" t="s">
        <v>205</v>
      </c>
      <c r="D10" s="34" t="s">
        <v>211</v>
      </c>
      <c r="E10" s="35" t="s">
        <v>209</v>
      </c>
      <c r="F10" s="36">
        <v>10.3</v>
      </c>
      <c r="G10" s="260"/>
      <c r="H10" s="72" t="s">
        <v>124</v>
      </c>
      <c r="I10" s="74">
        <f>IF(H10=Tablas!$B$5,Tablas!$C$5,VLOOKUP(H10,Tablas!$B$5:$D$40,2,FALSE))</f>
        <v>19</v>
      </c>
      <c r="J10" s="71">
        <f>IF(I10=0,"",VLOOKUP(I10,Tablas!$C$5:$D$40,2,FALSE))</f>
        <v>21.72583333333333</v>
      </c>
      <c r="K10" s="37" t="str">
        <f t="shared" si="30"/>
        <v>0</v>
      </c>
      <c r="L10" s="38">
        <f t="shared" si="1"/>
        <v>0</v>
      </c>
      <c r="M10" s="38">
        <f t="shared" si="2"/>
        <v>0</v>
      </c>
      <c r="N10" s="38">
        <f t="shared" si="3"/>
        <v>0</v>
      </c>
      <c r="O10" s="38">
        <f t="shared" si="4"/>
        <v>0</v>
      </c>
      <c r="P10" s="38">
        <f t="shared" si="5"/>
        <v>0</v>
      </c>
      <c r="Q10" s="39">
        <v>1</v>
      </c>
      <c r="R10" s="40">
        <f t="shared" si="6"/>
        <v>0</v>
      </c>
      <c r="S10" s="39">
        <v>1</v>
      </c>
      <c r="T10" s="41">
        <f t="shared" si="7"/>
        <v>0</v>
      </c>
      <c r="U10" s="42">
        <f t="shared" si="8"/>
        <v>0</v>
      </c>
      <c r="V10" s="43">
        <f t="shared" si="9"/>
        <v>0</v>
      </c>
      <c r="W10" s="193">
        <f>X4</f>
        <v>12</v>
      </c>
      <c r="X10" s="44">
        <f t="shared" si="31"/>
        <v>0</v>
      </c>
      <c r="Y10" s="45">
        <f t="shared" si="32"/>
        <v>5</v>
      </c>
      <c r="Z10" s="46" t="s">
        <v>0</v>
      </c>
      <c r="AA10" s="39">
        <v>1</v>
      </c>
      <c r="AB10" s="47">
        <f t="shared" si="10"/>
        <v>0</v>
      </c>
      <c r="AC10" s="39">
        <v>1</v>
      </c>
      <c r="AD10" s="47">
        <f t="shared" si="11"/>
        <v>0</v>
      </c>
      <c r="AE10" s="39">
        <v>1</v>
      </c>
      <c r="AF10" s="47">
        <f t="shared" si="12"/>
        <v>0</v>
      </c>
      <c r="AG10" s="195"/>
      <c r="AH10" s="194">
        <f t="shared" si="13"/>
        <v>3</v>
      </c>
      <c r="AI10" s="49">
        <f t="shared" si="14"/>
        <v>0</v>
      </c>
      <c r="AJ10" s="50">
        <f t="shared" si="15"/>
        <v>0</v>
      </c>
      <c r="AK10" s="195"/>
      <c r="AL10" s="194">
        <f t="shared" si="16"/>
        <v>3</v>
      </c>
      <c r="AM10" s="49">
        <f t="shared" si="17"/>
        <v>0</v>
      </c>
      <c r="AN10" s="50">
        <f t="shared" si="18"/>
        <v>0</v>
      </c>
      <c r="AO10" s="195">
        <v>10.3</v>
      </c>
      <c r="AP10" s="49">
        <f t="shared" si="19"/>
        <v>0</v>
      </c>
      <c r="AQ10" s="50">
        <f t="shared" si="20"/>
        <v>0</v>
      </c>
      <c r="AR10" s="195"/>
      <c r="AS10" s="49">
        <f t="shared" si="21"/>
        <v>0</v>
      </c>
      <c r="AT10" s="50">
        <f t="shared" si="22"/>
        <v>0</v>
      </c>
      <c r="AU10" s="62"/>
      <c r="AV10" s="49">
        <f t="shared" si="23"/>
        <v>0</v>
      </c>
      <c r="AW10" s="50">
        <f t="shared" si="24"/>
        <v>0</v>
      </c>
      <c r="AX10" s="195">
        <v>10.3</v>
      </c>
      <c r="AY10" s="49">
        <f t="shared" si="25"/>
        <v>0</v>
      </c>
      <c r="AZ10" s="50">
        <f t="shared" si="26"/>
        <v>0</v>
      </c>
      <c r="BA10" s="195">
        <v>0</v>
      </c>
      <c r="BB10" s="49">
        <f t="shared" si="27"/>
        <v>0</v>
      </c>
      <c r="BC10" s="50">
        <f t="shared" si="28"/>
        <v>0</v>
      </c>
      <c r="BD10" s="51">
        <f t="shared" si="29"/>
        <v>0</v>
      </c>
    </row>
    <row r="11" spans="1:56">
      <c r="A11" s="32">
        <v>1</v>
      </c>
      <c r="B11" s="169" t="s">
        <v>155</v>
      </c>
      <c r="C11" s="170" t="s">
        <v>205</v>
      </c>
      <c r="D11" s="34" t="s">
        <v>212</v>
      </c>
      <c r="E11" s="35" t="s">
        <v>209</v>
      </c>
      <c r="F11" s="36">
        <v>3.86</v>
      </c>
      <c r="G11" s="260"/>
      <c r="H11" s="72" t="s">
        <v>124</v>
      </c>
      <c r="I11" s="74">
        <f>IF(H11=Tablas!$B$5,Tablas!$C$5,VLOOKUP(H11,Tablas!$B$5:$D$40,2,FALSE))</f>
        <v>19</v>
      </c>
      <c r="J11" s="71">
        <f>IF(I11=0,"",VLOOKUP(I11,Tablas!$C$5:$D$40,2,FALSE))</f>
        <v>21.72583333333333</v>
      </c>
      <c r="K11" s="37" t="str">
        <f t="shared" si="30"/>
        <v>0</v>
      </c>
      <c r="L11" s="38">
        <f t="shared" si="1"/>
        <v>0</v>
      </c>
      <c r="M11" s="38">
        <f t="shared" si="2"/>
        <v>0</v>
      </c>
      <c r="N11" s="38">
        <f t="shared" si="3"/>
        <v>0</v>
      </c>
      <c r="O11" s="38">
        <f t="shared" si="4"/>
        <v>0</v>
      </c>
      <c r="P11" s="38">
        <f t="shared" si="5"/>
        <v>0</v>
      </c>
      <c r="Q11" s="39">
        <v>1</v>
      </c>
      <c r="R11" s="40">
        <f t="shared" si="6"/>
        <v>0</v>
      </c>
      <c r="S11" s="39">
        <v>1</v>
      </c>
      <c r="T11" s="41">
        <f t="shared" si="7"/>
        <v>0</v>
      </c>
      <c r="U11" s="42">
        <f t="shared" si="8"/>
        <v>0</v>
      </c>
      <c r="V11" s="43">
        <f t="shared" si="9"/>
        <v>0</v>
      </c>
      <c r="W11" s="193">
        <f>X4</f>
        <v>12</v>
      </c>
      <c r="X11" s="44">
        <f t="shared" si="31"/>
        <v>0</v>
      </c>
      <c r="Y11" s="45">
        <f t="shared" si="32"/>
        <v>5</v>
      </c>
      <c r="Z11" s="46" t="s">
        <v>0</v>
      </c>
      <c r="AA11" s="39">
        <v>1</v>
      </c>
      <c r="AB11" s="47">
        <f t="shared" si="10"/>
        <v>0</v>
      </c>
      <c r="AC11" s="39">
        <v>1</v>
      </c>
      <c r="AD11" s="47">
        <f t="shared" si="11"/>
        <v>0</v>
      </c>
      <c r="AE11" s="39">
        <v>1</v>
      </c>
      <c r="AF11" s="47">
        <f t="shared" si="12"/>
        <v>0</v>
      </c>
      <c r="AG11" s="195"/>
      <c r="AH11" s="194">
        <f t="shared" si="13"/>
        <v>3</v>
      </c>
      <c r="AI11" s="49">
        <f t="shared" si="14"/>
        <v>0</v>
      </c>
      <c r="AJ11" s="50">
        <f t="shared" si="15"/>
        <v>0</v>
      </c>
      <c r="AK11" s="195">
        <v>1.1499999999999999</v>
      </c>
      <c r="AL11" s="194">
        <f t="shared" si="16"/>
        <v>3</v>
      </c>
      <c r="AM11" s="49">
        <f t="shared" si="17"/>
        <v>0</v>
      </c>
      <c r="AN11" s="50">
        <f t="shared" si="18"/>
        <v>0</v>
      </c>
      <c r="AO11" s="195">
        <v>3.86</v>
      </c>
      <c r="AP11" s="49">
        <f t="shared" si="19"/>
        <v>0</v>
      </c>
      <c r="AQ11" s="50">
        <f t="shared" si="20"/>
        <v>0</v>
      </c>
      <c r="AR11" s="195"/>
      <c r="AS11" s="49">
        <f t="shared" si="21"/>
        <v>0</v>
      </c>
      <c r="AT11" s="50">
        <f t="shared" si="22"/>
        <v>0</v>
      </c>
      <c r="AU11" s="62"/>
      <c r="AV11" s="49">
        <f t="shared" si="23"/>
        <v>0</v>
      </c>
      <c r="AW11" s="50">
        <f t="shared" si="24"/>
        <v>0</v>
      </c>
      <c r="AX11" s="195">
        <v>3.86</v>
      </c>
      <c r="AY11" s="49">
        <f t="shared" si="25"/>
        <v>0</v>
      </c>
      <c r="AZ11" s="50">
        <f t="shared" si="26"/>
        <v>0</v>
      </c>
      <c r="BA11" s="195">
        <v>0.57499999999999996</v>
      </c>
      <c r="BB11" s="49">
        <f t="shared" si="27"/>
        <v>0</v>
      </c>
      <c r="BC11" s="50">
        <f t="shared" si="28"/>
        <v>0</v>
      </c>
      <c r="BD11" s="51">
        <f t="shared" si="29"/>
        <v>0</v>
      </c>
    </row>
    <row r="12" spans="1:56">
      <c r="A12" s="32">
        <v>1</v>
      </c>
      <c r="B12" s="169" t="s">
        <v>155</v>
      </c>
      <c r="C12" s="170" t="s">
        <v>205</v>
      </c>
      <c r="D12" s="34" t="s">
        <v>213</v>
      </c>
      <c r="E12" s="35" t="s">
        <v>209</v>
      </c>
      <c r="F12" s="36">
        <v>10.52</v>
      </c>
      <c r="G12" s="260"/>
      <c r="H12" s="72" t="s">
        <v>124</v>
      </c>
      <c r="I12" s="74">
        <f>IF(H12=Tablas!$B$5,Tablas!$C$5,VLOOKUP(H12,Tablas!$B$5:$D$40,2,FALSE))</f>
        <v>19</v>
      </c>
      <c r="J12" s="71">
        <f>IF(I12=0,"",VLOOKUP(I12,Tablas!$C$5:$D$40,2,FALSE))</f>
        <v>21.72583333333333</v>
      </c>
      <c r="K12" s="37" t="str">
        <f t="shared" si="30"/>
        <v>0</v>
      </c>
      <c r="L12" s="38">
        <f t="shared" si="1"/>
        <v>0</v>
      </c>
      <c r="M12" s="38">
        <f t="shared" si="2"/>
        <v>0</v>
      </c>
      <c r="N12" s="38">
        <f t="shared" si="3"/>
        <v>0</v>
      </c>
      <c r="O12" s="38">
        <f t="shared" si="4"/>
        <v>0</v>
      </c>
      <c r="P12" s="38">
        <f t="shared" si="5"/>
        <v>0</v>
      </c>
      <c r="Q12" s="39">
        <v>1</v>
      </c>
      <c r="R12" s="40">
        <f t="shared" si="6"/>
        <v>0</v>
      </c>
      <c r="S12" s="39">
        <v>1</v>
      </c>
      <c r="T12" s="41">
        <f t="shared" si="7"/>
        <v>0</v>
      </c>
      <c r="U12" s="42">
        <f t="shared" si="8"/>
        <v>0</v>
      </c>
      <c r="V12" s="43">
        <f t="shared" si="9"/>
        <v>0</v>
      </c>
      <c r="W12" s="193">
        <f>X4</f>
        <v>12</v>
      </c>
      <c r="X12" s="44">
        <f t="shared" si="31"/>
        <v>0</v>
      </c>
      <c r="Y12" s="45">
        <f t="shared" si="32"/>
        <v>5</v>
      </c>
      <c r="Z12" s="46" t="s">
        <v>0</v>
      </c>
      <c r="AA12" s="39">
        <v>1</v>
      </c>
      <c r="AB12" s="47">
        <f t="shared" si="10"/>
        <v>0</v>
      </c>
      <c r="AC12" s="39">
        <v>1</v>
      </c>
      <c r="AD12" s="47">
        <f t="shared" si="11"/>
        <v>0</v>
      </c>
      <c r="AE12" s="39">
        <v>1</v>
      </c>
      <c r="AF12" s="47">
        <f t="shared" si="12"/>
        <v>0</v>
      </c>
      <c r="AG12" s="195"/>
      <c r="AH12" s="194">
        <f t="shared" si="13"/>
        <v>3</v>
      </c>
      <c r="AI12" s="49">
        <f>IF(AJ$4=0,0,(AG12/AJ$4))</f>
        <v>0</v>
      </c>
      <c r="AJ12" s="50">
        <f t="shared" si="15"/>
        <v>0</v>
      </c>
      <c r="AK12" s="195"/>
      <c r="AL12" s="194">
        <f t="shared" si="16"/>
        <v>3</v>
      </c>
      <c r="AM12" s="49">
        <f t="shared" si="17"/>
        <v>0</v>
      </c>
      <c r="AN12" s="50">
        <f t="shared" si="18"/>
        <v>0</v>
      </c>
      <c r="AO12" s="195">
        <v>10.52</v>
      </c>
      <c r="AP12" s="49">
        <f t="shared" si="19"/>
        <v>0</v>
      </c>
      <c r="AQ12" s="50">
        <f t="shared" si="20"/>
        <v>0</v>
      </c>
      <c r="AR12" s="195">
        <v>2.63</v>
      </c>
      <c r="AS12" s="49">
        <f t="shared" si="21"/>
        <v>0</v>
      </c>
      <c r="AT12" s="50">
        <f t="shared" si="22"/>
        <v>0</v>
      </c>
      <c r="AU12" s="62"/>
      <c r="AV12" s="49">
        <f t="shared" si="23"/>
        <v>0</v>
      </c>
      <c r="AW12" s="50">
        <f t="shared" si="24"/>
        <v>0</v>
      </c>
      <c r="AX12" s="195">
        <v>10.52</v>
      </c>
      <c r="AY12" s="49">
        <f t="shared" si="25"/>
        <v>0</v>
      </c>
      <c r="AZ12" s="50">
        <f t="shared" si="26"/>
        <v>0</v>
      </c>
      <c r="BA12" s="195">
        <v>0</v>
      </c>
      <c r="BB12" s="49">
        <f t="shared" si="27"/>
        <v>0</v>
      </c>
      <c r="BC12" s="50">
        <f t="shared" si="28"/>
        <v>0</v>
      </c>
      <c r="BD12" s="51">
        <f t="shared" si="29"/>
        <v>0</v>
      </c>
    </row>
    <row r="13" spans="1:56">
      <c r="A13" s="32">
        <v>1</v>
      </c>
      <c r="B13" s="169" t="s">
        <v>155</v>
      </c>
      <c r="C13" s="170" t="s">
        <v>205</v>
      </c>
      <c r="D13" s="34" t="s">
        <v>214</v>
      </c>
      <c r="E13" s="35" t="s">
        <v>209</v>
      </c>
      <c r="F13" s="36">
        <v>7.59</v>
      </c>
      <c r="G13" s="260"/>
      <c r="H13" s="72" t="s">
        <v>124</v>
      </c>
      <c r="I13" s="74">
        <f>IF(H13=Tablas!$B$5,Tablas!$C$5,VLOOKUP(H13,Tablas!$B$5:$D$40,2,FALSE))</f>
        <v>19</v>
      </c>
      <c r="J13" s="71">
        <f>IF(I13=0,"",VLOOKUP(I13,Tablas!$C$5:$D$40,2,FALSE))</f>
        <v>21.72583333333333</v>
      </c>
      <c r="K13" s="37" t="str">
        <f t="shared" si="30"/>
        <v>0</v>
      </c>
      <c r="L13" s="38">
        <f t="shared" si="1"/>
        <v>0</v>
      </c>
      <c r="M13" s="38">
        <f t="shared" si="2"/>
        <v>0</v>
      </c>
      <c r="N13" s="38">
        <f t="shared" si="3"/>
        <v>0</v>
      </c>
      <c r="O13" s="38">
        <f t="shared" si="4"/>
        <v>0</v>
      </c>
      <c r="P13" s="38">
        <f t="shared" si="5"/>
        <v>0</v>
      </c>
      <c r="Q13" s="39">
        <v>1</v>
      </c>
      <c r="R13" s="40">
        <f t="shared" si="6"/>
        <v>0</v>
      </c>
      <c r="S13" s="39">
        <v>1</v>
      </c>
      <c r="T13" s="41">
        <f t="shared" si="7"/>
        <v>0</v>
      </c>
      <c r="U13" s="42">
        <f t="shared" si="8"/>
        <v>0</v>
      </c>
      <c r="V13" s="43">
        <f t="shared" si="9"/>
        <v>0</v>
      </c>
      <c r="W13" s="193">
        <f>X4</f>
        <v>12</v>
      </c>
      <c r="X13" s="44">
        <f t="shared" si="31"/>
        <v>0</v>
      </c>
      <c r="Y13" s="45">
        <f t="shared" si="32"/>
        <v>5</v>
      </c>
      <c r="Z13" s="46" t="s">
        <v>0</v>
      </c>
      <c r="AA13" s="39">
        <v>1</v>
      </c>
      <c r="AB13" s="47">
        <f t="shared" si="10"/>
        <v>0</v>
      </c>
      <c r="AC13" s="39">
        <v>1</v>
      </c>
      <c r="AD13" s="47">
        <f t="shared" si="11"/>
        <v>0</v>
      </c>
      <c r="AE13" s="39">
        <v>1</v>
      </c>
      <c r="AF13" s="47">
        <f t="shared" si="12"/>
        <v>0</v>
      </c>
      <c r="AG13" s="195"/>
      <c r="AH13" s="194">
        <f t="shared" si="13"/>
        <v>3</v>
      </c>
      <c r="AI13" s="49">
        <f t="shared" si="14"/>
        <v>0</v>
      </c>
      <c r="AJ13" s="50">
        <f t="shared" si="15"/>
        <v>0</v>
      </c>
      <c r="AK13" s="195">
        <v>2.25</v>
      </c>
      <c r="AL13" s="194">
        <f t="shared" si="16"/>
        <v>3</v>
      </c>
      <c r="AM13" s="49">
        <f t="shared" si="17"/>
        <v>0</v>
      </c>
      <c r="AN13" s="50">
        <f t="shared" si="18"/>
        <v>0</v>
      </c>
      <c r="AO13" s="195">
        <v>7.59</v>
      </c>
      <c r="AP13" s="49">
        <f t="shared" si="19"/>
        <v>0</v>
      </c>
      <c r="AQ13" s="50">
        <f t="shared" si="20"/>
        <v>0</v>
      </c>
      <c r="AR13" s="195"/>
      <c r="AS13" s="49">
        <f t="shared" si="21"/>
        <v>0</v>
      </c>
      <c r="AT13" s="50">
        <f t="shared" si="22"/>
        <v>0</v>
      </c>
      <c r="AU13" s="62"/>
      <c r="AV13" s="49">
        <f t="shared" si="23"/>
        <v>0</v>
      </c>
      <c r="AW13" s="50">
        <f t="shared" si="24"/>
        <v>0</v>
      </c>
      <c r="AX13" s="195">
        <v>7.59</v>
      </c>
      <c r="AY13" s="49">
        <f t="shared" si="25"/>
        <v>0</v>
      </c>
      <c r="AZ13" s="50">
        <f t="shared" si="26"/>
        <v>0</v>
      </c>
      <c r="BA13" s="195">
        <v>1.125</v>
      </c>
      <c r="BB13" s="49">
        <f t="shared" si="27"/>
        <v>0</v>
      </c>
      <c r="BC13" s="50">
        <f t="shared" si="28"/>
        <v>0</v>
      </c>
      <c r="BD13" s="51">
        <f t="shared" si="29"/>
        <v>0</v>
      </c>
    </row>
    <row r="14" spans="1:56">
      <c r="A14" s="32">
        <v>1</v>
      </c>
      <c r="B14" s="169" t="s">
        <v>155</v>
      </c>
      <c r="C14" s="170" t="s">
        <v>205</v>
      </c>
      <c r="D14" s="34" t="s">
        <v>215</v>
      </c>
      <c r="E14" s="35"/>
      <c r="F14" s="36">
        <v>3.5</v>
      </c>
      <c r="G14" s="260"/>
      <c r="H14" s="72" t="s">
        <v>124</v>
      </c>
      <c r="I14" s="74">
        <f>IF(H14=Tablas!$B$5,Tablas!$C$5,VLOOKUP(H14,Tablas!$B$5:$D$40,2,FALSE))</f>
        <v>19</v>
      </c>
      <c r="J14" s="71">
        <f>IF(I14=0,"",VLOOKUP(I14,Tablas!$C$5:$D$40,2,FALSE))</f>
        <v>21.72583333333333</v>
      </c>
      <c r="K14" s="37" t="str">
        <f t="shared" si="30"/>
        <v>0</v>
      </c>
      <c r="L14" s="38">
        <f t="shared" si="1"/>
        <v>0</v>
      </c>
      <c r="M14" s="38">
        <f t="shared" si="2"/>
        <v>0</v>
      </c>
      <c r="N14" s="38">
        <f t="shared" si="3"/>
        <v>0</v>
      </c>
      <c r="O14" s="38">
        <f t="shared" si="4"/>
        <v>0</v>
      </c>
      <c r="P14" s="38">
        <f t="shared" si="5"/>
        <v>0</v>
      </c>
      <c r="Q14" s="39">
        <v>1</v>
      </c>
      <c r="R14" s="40">
        <f t="shared" si="6"/>
        <v>0</v>
      </c>
      <c r="S14" s="39">
        <v>1</v>
      </c>
      <c r="T14" s="41">
        <f t="shared" si="7"/>
        <v>0</v>
      </c>
      <c r="U14" s="42">
        <f t="shared" si="8"/>
        <v>0</v>
      </c>
      <c r="V14" s="43">
        <f t="shared" si="9"/>
        <v>0</v>
      </c>
      <c r="W14" s="193">
        <f>X4</f>
        <v>12</v>
      </c>
      <c r="X14" s="44">
        <f t="shared" si="31"/>
        <v>0</v>
      </c>
      <c r="Y14" s="45">
        <f t="shared" si="32"/>
        <v>5</v>
      </c>
      <c r="Z14" s="46" t="s">
        <v>0</v>
      </c>
      <c r="AA14" s="39">
        <v>1</v>
      </c>
      <c r="AB14" s="47">
        <f t="shared" si="10"/>
        <v>0</v>
      </c>
      <c r="AC14" s="39">
        <v>1</v>
      </c>
      <c r="AD14" s="47">
        <f t="shared" si="11"/>
        <v>0</v>
      </c>
      <c r="AE14" s="39">
        <v>1</v>
      </c>
      <c r="AF14" s="47">
        <f t="shared" si="12"/>
        <v>0</v>
      </c>
      <c r="AG14" s="195"/>
      <c r="AH14" s="194">
        <f t="shared" si="13"/>
        <v>3</v>
      </c>
      <c r="AI14" s="49">
        <f t="shared" si="14"/>
        <v>0</v>
      </c>
      <c r="AJ14" s="50">
        <f t="shared" si="15"/>
        <v>0</v>
      </c>
      <c r="AK14" s="195"/>
      <c r="AL14" s="194">
        <f t="shared" si="16"/>
        <v>3</v>
      </c>
      <c r="AM14" s="49">
        <f t="shared" si="17"/>
        <v>0</v>
      </c>
      <c r="AN14" s="50">
        <f t="shared" si="18"/>
        <v>0</v>
      </c>
      <c r="AO14" s="195">
        <v>3.5</v>
      </c>
      <c r="AP14" s="49">
        <f t="shared" si="19"/>
        <v>0</v>
      </c>
      <c r="AQ14" s="50">
        <f t="shared" si="20"/>
        <v>0</v>
      </c>
      <c r="AR14" s="195"/>
      <c r="AS14" s="49">
        <f t="shared" si="21"/>
        <v>0</v>
      </c>
      <c r="AT14" s="50">
        <f t="shared" si="22"/>
        <v>0</v>
      </c>
      <c r="AU14" s="62"/>
      <c r="AV14" s="49">
        <f t="shared" si="23"/>
        <v>0</v>
      </c>
      <c r="AW14" s="50">
        <f t="shared" si="24"/>
        <v>0</v>
      </c>
      <c r="AX14" s="195">
        <v>3.5</v>
      </c>
      <c r="AY14" s="49">
        <f t="shared" si="25"/>
        <v>0</v>
      </c>
      <c r="AZ14" s="50">
        <f t="shared" si="26"/>
        <v>0</v>
      </c>
      <c r="BA14" s="195">
        <v>0</v>
      </c>
      <c r="BB14" s="49">
        <f t="shared" si="27"/>
        <v>0</v>
      </c>
      <c r="BC14" s="50">
        <f t="shared" si="28"/>
        <v>0</v>
      </c>
      <c r="BD14" s="51">
        <f t="shared" si="29"/>
        <v>0</v>
      </c>
    </row>
    <row r="15" spans="1:56">
      <c r="A15" s="32">
        <v>1</v>
      </c>
      <c r="B15" s="169" t="s">
        <v>155</v>
      </c>
      <c r="C15" s="170" t="s">
        <v>205</v>
      </c>
      <c r="D15" s="34" t="s">
        <v>216</v>
      </c>
      <c r="E15" s="35" t="s">
        <v>209</v>
      </c>
      <c r="F15" s="36">
        <v>16.73</v>
      </c>
      <c r="G15" s="260"/>
      <c r="H15" s="72" t="s">
        <v>124</v>
      </c>
      <c r="I15" s="74">
        <f>IF(H15=Tablas!$B$5,Tablas!$C$5,VLOOKUP(H15,Tablas!$B$5:$D$40,2,FALSE))</f>
        <v>19</v>
      </c>
      <c r="J15" s="71">
        <f>IF(I15=0,"",VLOOKUP(I15,Tablas!$C$5:$D$40,2,FALSE))</f>
        <v>21.72583333333333</v>
      </c>
      <c r="K15" s="37" t="str">
        <f t="shared" si="30"/>
        <v>0</v>
      </c>
      <c r="L15" s="38">
        <f t="shared" si="1"/>
        <v>0</v>
      </c>
      <c r="M15" s="38">
        <f t="shared" si="2"/>
        <v>0</v>
      </c>
      <c r="N15" s="38">
        <f t="shared" si="3"/>
        <v>0</v>
      </c>
      <c r="O15" s="38">
        <f t="shared" si="4"/>
        <v>0</v>
      </c>
      <c r="P15" s="38">
        <f t="shared" si="5"/>
        <v>0</v>
      </c>
      <c r="Q15" s="39">
        <v>1</v>
      </c>
      <c r="R15" s="40">
        <f t="shared" si="6"/>
        <v>0</v>
      </c>
      <c r="S15" s="39">
        <v>1</v>
      </c>
      <c r="T15" s="41">
        <f t="shared" si="7"/>
        <v>0</v>
      </c>
      <c r="U15" s="42">
        <f t="shared" si="8"/>
        <v>0</v>
      </c>
      <c r="V15" s="43">
        <f t="shared" si="9"/>
        <v>0</v>
      </c>
      <c r="W15" s="193">
        <f>X4</f>
        <v>12</v>
      </c>
      <c r="X15" s="44">
        <f t="shared" si="31"/>
        <v>0</v>
      </c>
      <c r="Y15" s="45">
        <f t="shared" si="32"/>
        <v>5</v>
      </c>
      <c r="Z15" s="46" t="s">
        <v>0</v>
      </c>
      <c r="AA15" s="39">
        <v>1</v>
      </c>
      <c r="AB15" s="47">
        <f t="shared" si="10"/>
        <v>0</v>
      </c>
      <c r="AC15" s="39">
        <v>1</v>
      </c>
      <c r="AD15" s="47">
        <f t="shared" si="11"/>
        <v>0</v>
      </c>
      <c r="AE15" s="39">
        <v>1</v>
      </c>
      <c r="AF15" s="47">
        <f t="shared" si="12"/>
        <v>0</v>
      </c>
      <c r="AG15" s="195"/>
      <c r="AH15" s="194">
        <f t="shared" si="13"/>
        <v>3</v>
      </c>
      <c r="AI15" s="49">
        <f t="shared" si="14"/>
        <v>0</v>
      </c>
      <c r="AJ15" s="50">
        <f t="shared" si="15"/>
        <v>0</v>
      </c>
      <c r="AK15" s="195">
        <v>3</v>
      </c>
      <c r="AL15" s="194">
        <f t="shared" si="16"/>
        <v>3</v>
      </c>
      <c r="AM15" s="49">
        <f t="shared" si="17"/>
        <v>0</v>
      </c>
      <c r="AN15" s="50">
        <f t="shared" si="18"/>
        <v>0</v>
      </c>
      <c r="AO15" s="195">
        <v>16.73</v>
      </c>
      <c r="AP15" s="49">
        <f t="shared" si="19"/>
        <v>0</v>
      </c>
      <c r="AQ15" s="50">
        <f t="shared" si="20"/>
        <v>0</v>
      </c>
      <c r="AR15" s="195">
        <v>4.1825000000000001</v>
      </c>
      <c r="AS15" s="49">
        <f t="shared" si="21"/>
        <v>0</v>
      </c>
      <c r="AT15" s="50">
        <f t="shared" si="22"/>
        <v>0</v>
      </c>
      <c r="AU15" s="62"/>
      <c r="AV15" s="49">
        <f t="shared" si="23"/>
        <v>0</v>
      </c>
      <c r="AW15" s="50">
        <f t="shared" si="24"/>
        <v>0</v>
      </c>
      <c r="AX15" s="195">
        <v>16.73</v>
      </c>
      <c r="AY15" s="49">
        <f t="shared" si="25"/>
        <v>0</v>
      </c>
      <c r="AZ15" s="50">
        <f t="shared" si="26"/>
        <v>0</v>
      </c>
      <c r="BA15" s="195">
        <v>1.5</v>
      </c>
      <c r="BB15" s="49">
        <f t="shared" si="27"/>
        <v>0</v>
      </c>
      <c r="BC15" s="50">
        <f t="shared" si="28"/>
        <v>0</v>
      </c>
      <c r="BD15" s="51">
        <f t="shared" si="29"/>
        <v>0</v>
      </c>
    </row>
    <row r="16" spans="1:56">
      <c r="A16" s="32">
        <v>1</v>
      </c>
      <c r="B16" s="169" t="s">
        <v>155</v>
      </c>
      <c r="C16" s="170" t="s">
        <v>205</v>
      </c>
      <c r="D16" s="34" t="s">
        <v>217</v>
      </c>
      <c r="E16" s="35" t="s">
        <v>209</v>
      </c>
      <c r="F16" s="36">
        <v>19.350000000000001</v>
      </c>
      <c r="G16" s="260"/>
      <c r="H16" s="72" t="s">
        <v>124</v>
      </c>
      <c r="I16" s="74">
        <f>IF(H16=Tablas!$B$5,Tablas!$C$5,VLOOKUP(H16,Tablas!$B$5:$D$40,2,FALSE))</f>
        <v>19</v>
      </c>
      <c r="J16" s="71">
        <f>IF(I16=0,"",VLOOKUP(I16,Tablas!$C$5:$D$40,2,FALSE))</f>
        <v>21.72583333333333</v>
      </c>
      <c r="K16" s="37" t="str">
        <f t="shared" si="30"/>
        <v>0</v>
      </c>
      <c r="L16" s="38">
        <f t="shared" si="1"/>
        <v>0</v>
      </c>
      <c r="M16" s="38">
        <f t="shared" si="2"/>
        <v>0</v>
      </c>
      <c r="N16" s="38">
        <f t="shared" si="3"/>
        <v>0</v>
      </c>
      <c r="O16" s="38">
        <f t="shared" si="4"/>
        <v>0</v>
      </c>
      <c r="P16" s="38">
        <f t="shared" si="5"/>
        <v>0</v>
      </c>
      <c r="Q16" s="39">
        <v>1</v>
      </c>
      <c r="R16" s="40">
        <f t="shared" si="6"/>
        <v>0</v>
      </c>
      <c r="S16" s="39">
        <v>1</v>
      </c>
      <c r="T16" s="41">
        <f t="shared" si="7"/>
        <v>0</v>
      </c>
      <c r="U16" s="42">
        <f t="shared" si="8"/>
        <v>0</v>
      </c>
      <c r="V16" s="43">
        <f t="shared" si="9"/>
        <v>0</v>
      </c>
      <c r="W16" s="193">
        <f>X4</f>
        <v>12</v>
      </c>
      <c r="X16" s="44">
        <f t="shared" si="31"/>
        <v>0</v>
      </c>
      <c r="Y16" s="45">
        <f t="shared" si="32"/>
        <v>5</v>
      </c>
      <c r="Z16" s="46" t="s">
        <v>0</v>
      </c>
      <c r="AA16" s="39">
        <v>1</v>
      </c>
      <c r="AB16" s="47">
        <f t="shared" si="10"/>
        <v>0</v>
      </c>
      <c r="AC16" s="39">
        <v>1</v>
      </c>
      <c r="AD16" s="47">
        <f t="shared" si="11"/>
        <v>0</v>
      </c>
      <c r="AE16" s="39">
        <v>1</v>
      </c>
      <c r="AF16" s="47">
        <f t="shared" si="12"/>
        <v>0</v>
      </c>
      <c r="AG16" s="195"/>
      <c r="AH16" s="194">
        <f t="shared" si="13"/>
        <v>3</v>
      </c>
      <c r="AI16" s="49">
        <f t="shared" si="14"/>
        <v>0</v>
      </c>
      <c r="AJ16" s="50">
        <f t="shared" si="15"/>
        <v>0</v>
      </c>
      <c r="AK16" s="195">
        <v>5.4</v>
      </c>
      <c r="AL16" s="194">
        <f t="shared" si="16"/>
        <v>3</v>
      </c>
      <c r="AM16" s="49">
        <f t="shared" si="17"/>
        <v>0</v>
      </c>
      <c r="AN16" s="50">
        <f t="shared" si="18"/>
        <v>0</v>
      </c>
      <c r="AO16" s="195">
        <v>19.350000000000001</v>
      </c>
      <c r="AP16" s="49">
        <f t="shared" si="19"/>
        <v>0</v>
      </c>
      <c r="AQ16" s="50">
        <f t="shared" si="20"/>
        <v>0</v>
      </c>
      <c r="AR16" s="195">
        <v>4.8375000000000004</v>
      </c>
      <c r="AS16" s="49">
        <f t="shared" si="21"/>
        <v>0</v>
      </c>
      <c r="AT16" s="50">
        <f t="shared" si="22"/>
        <v>0</v>
      </c>
      <c r="AU16" s="62"/>
      <c r="AV16" s="49">
        <f t="shared" si="23"/>
        <v>0</v>
      </c>
      <c r="AW16" s="50">
        <f t="shared" si="24"/>
        <v>0</v>
      </c>
      <c r="AX16" s="195">
        <v>19.350000000000001</v>
      </c>
      <c r="AY16" s="49">
        <f t="shared" si="25"/>
        <v>0</v>
      </c>
      <c r="AZ16" s="50">
        <f t="shared" si="26"/>
        <v>0</v>
      </c>
      <c r="BA16" s="195">
        <v>2.7</v>
      </c>
      <c r="BB16" s="49">
        <f t="shared" si="27"/>
        <v>0</v>
      </c>
      <c r="BC16" s="50">
        <f t="shared" si="28"/>
        <v>0</v>
      </c>
      <c r="BD16" s="51">
        <f t="shared" si="29"/>
        <v>0</v>
      </c>
    </row>
    <row r="17" spans="1:56">
      <c r="A17" s="32">
        <v>1</v>
      </c>
      <c r="B17" s="169" t="s">
        <v>155</v>
      </c>
      <c r="C17" s="170" t="s">
        <v>205</v>
      </c>
      <c r="D17" s="34" t="s">
        <v>218</v>
      </c>
      <c r="E17" s="35" t="s">
        <v>209</v>
      </c>
      <c r="F17" s="36">
        <v>31.03</v>
      </c>
      <c r="G17" s="260"/>
      <c r="H17" s="72" t="s">
        <v>124</v>
      </c>
      <c r="I17" s="74">
        <f>IF(H17=Tablas!$B$5,Tablas!$C$5,VLOOKUP(H17,Tablas!$B$5:$D$40,2,FALSE))</f>
        <v>19</v>
      </c>
      <c r="J17" s="71">
        <f>IF(I17=0,"",VLOOKUP(I17,Tablas!$C$5:$D$40,2,FALSE))</f>
        <v>21.72583333333333</v>
      </c>
      <c r="K17" s="37" t="str">
        <f t="shared" si="30"/>
        <v>0</v>
      </c>
      <c r="L17" s="38">
        <f t="shared" si="1"/>
        <v>0</v>
      </c>
      <c r="M17" s="38">
        <f t="shared" si="2"/>
        <v>0</v>
      </c>
      <c r="N17" s="38">
        <f t="shared" si="3"/>
        <v>0</v>
      </c>
      <c r="O17" s="38">
        <f t="shared" si="4"/>
        <v>0</v>
      </c>
      <c r="P17" s="38">
        <f t="shared" si="5"/>
        <v>0</v>
      </c>
      <c r="Q17" s="39">
        <v>1</v>
      </c>
      <c r="R17" s="40">
        <f t="shared" si="6"/>
        <v>0</v>
      </c>
      <c r="S17" s="39">
        <v>1</v>
      </c>
      <c r="T17" s="41">
        <f t="shared" si="7"/>
        <v>0</v>
      </c>
      <c r="U17" s="42">
        <f t="shared" si="8"/>
        <v>0</v>
      </c>
      <c r="V17" s="43">
        <f t="shared" si="9"/>
        <v>0</v>
      </c>
      <c r="W17" s="193">
        <f>X4</f>
        <v>12</v>
      </c>
      <c r="X17" s="44">
        <f t="shared" si="31"/>
        <v>0</v>
      </c>
      <c r="Y17" s="45">
        <f t="shared" si="32"/>
        <v>5</v>
      </c>
      <c r="Z17" s="46" t="s">
        <v>0</v>
      </c>
      <c r="AA17" s="39">
        <v>1</v>
      </c>
      <c r="AB17" s="47">
        <f t="shared" si="10"/>
        <v>0</v>
      </c>
      <c r="AC17" s="39">
        <v>1</v>
      </c>
      <c r="AD17" s="47">
        <f t="shared" si="11"/>
        <v>0</v>
      </c>
      <c r="AE17" s="39">
        <v>1</v>
      </c>
      <c r="AF17" s="47">
        <f t="shared" si="12"/>
        <v>0</v>
      </c>
      <c r="AG17" s="195"/>
      <c r="AH17" s="194">
        <f t="shared" si="13"/>
        <v>3</v>
      </c>
      <c r="AI17" s="49">
        <f t="shared" si="14"/>
        <v>0</v>
      </c>
      <c r="AJ17" s="50">
        <f t="shared" si="15"/>
        <v>0</v>
      </c>
      <c r="AK17" s="195">
        <v>5.4</v>
      </c>
      <c r="AL17" s="194">
        <f t="shared" si="16"/>
        <v>3</v>
      </c>
      <c r="AM17" s="49">
        <f t="shared" si="17"/>
        <v>0</v>
      </c>
      <c r="AN17" s="50">
        <f t="shared" si="18"/>
        <v>0</v>
      </c>
      <c r="AO17" s="195">
        <v>31.03</v>
      </c>
      <c r="AP17" s="49">
        <f t="shared" si="19"/>
        <v>0</v>
      </c>
      <c r="AQ17" s="50">
        <f t="shared" si="20"/>
        <v>0</v>
      </c>
      <c r="AR17" s="195">
        <v>7.7575000000000003</v>
      </c>
      <c r="AS17" s="49">
        <f t="shared" si="21"/>
        <v>0</v>
      </c>
      <c r="AT17" s="50">
        <f t="shared" si="22"/>
        <v>0</v>
      </c>
      <c r="AU17" s="62"/>
      <c r="AV17" s="49">
        <f t="shared" si="23"/>
        <v>0</v>
      </c>
      <c r="AW17" s="50">
        <f t="shared" si="24"/>
        <v>0</v>
      </c>
      <c r="AX17" s="195">
        <v>31.03</v>
      </c>
      <c r="AY17" s="49">
        <f t="shared" si="25"/>
        <v>0</v>
      </c>
      <c r="AZ17" s="50">
        <f t="shared" si="26"/>
        <v>0</v>
      </c>
      <c r="BA17" s="195">
        <v>2.7</v>
      </c>
      <c r="BB17" s="49">
        <f t="shared" si="27"/>
        <v>0</v>
      </c>
      <c r="BC17" s="50">
        <f t="shared" si="28"/>
        <v>0</v>
      </c>
      <c r="BD17" s="51">
        <f t="shared" si="29"/>
        <v>0</v>
      </c>
    </row>
    <row r="18" spans="1:56">
      <c r="A18" s="32">
        <v>1</v>
      </c>
      <c r="B18" s="169" t="s">
        <v>155</v>
      </c>
      <c r="C18" s="170" t="s">
        <v>205</v>
      </c>
      <c r="D18" s="34" t="s">
        <v>219</v>
      </c>
      <c r="E18" s="35" t="s">
        <v>209</v>
      </c>
      <c r="F18" s="36">
        <v>12.34</v>
      </c>
      <c r="G18" s="260"/>
      <c r="H18" s="72" t="s">
        <v>124</v>
      </c>
      <c r="I18" s="74">
        <f>IF(H18=Tablas!$B$5,Tablas!$C$5,VLOOKUP(H18,Tablas!$B$5:$D$40,2,FALSE))</f>
        <v>19</v>
      </c>
      <c r="J18" s="71">
        <f>IF(I18=0,"",VLOOKUP(I18,Tablas!$C$5:$D$40,2,FALSE))</f>
        <v>21.72583333333333</v>
      </c>
      <c r="K18" s="37" t="str">
        <f t="shared" si="30"/>
        <v>0</v>
      </c>
      <c r="L18" s="38">
        <f t="shared" si="1"/>
        <v>0</v>
      </c>
      <c r="M18" s="38">
        <f t="shared" si="2"/>
        <v>0</v>
      </c>
      <c r="N18" s="38">
        <f t="shared" si="3"/>
        <v>0</v>
      </c>
      <c r="O18" s="38">
        <f t="shared" si="4"/>
        <v>0</v>
      </c>
      <c r="P18" s="38">
        <f t="shared" si="5"/>
        <v>0</v>
      </c>
      <c r="Q18" s="39">
        <v>1</v>
      </c>
      <c r="R18" s="40">
        <f t="shared" si="6"/>
        <v>0</v>
      </c>
      <c r="S18" s="39">
        <v>1</v>
      </c>
      <c r="T18" s="41">
        <f t="shared" si="7"/>
        <v>0</v>
      </c>
      <c r="U18" s="42">
        <f t="shared" si="8"/>
        <v>0</v>
      </c>
      <c r="V18" s="43">
        <f t="shared" si="9"/>
        <v>0</v>
      </c>
      <c r="W18" s="193">
        <f>X4</f>
        <v>12</v>
      </c>
      <c r="X18" s="44">
        <f t="shared" si="31"/>
        <v>0</v>
      </c>
      <c r="Y18" s="45">
        <f t="shared" si="32"/>
        <v>5</v>
      </c>
      <c r="Z18" s="46" t="s">
        <v>0</v>
      </c>
      <c r="AA18" s="39">
        <v>1</v>
      </c>
      <c r="AB18" s="47">
        <f t="shared" si="10"/>
        <v>0</v>
      </c>
      <c r="AC18" s="39">
        <v>1</v>
      </c>
      <c r="AD18" s="47">
        <f t="shared" si="11"/>
        <v>0</v>
      </c>
      <c r="AE18" s="39">
        <v>1</v>
      </c>
      <c r="AF18" s="47">
        <f t="shared" si="12"/>
        <v>0</v>
      </c>
      <c r="AG18" s="195"/>
      <c r="AH18" s="194">
        <f t="shared" si="13"/>
        <v>3</v>
      </c>
      <c r="AI18" s="49">
        <f t="shared" si="14"/>
        <v>0</v>
      </c>
      <c r="AJ18" s="50">
        <f t="shared" si="15"/>
        <v>0</v>
      </c>
      <c r="AK18" s="195">
        <v>2.7</v>
      </c>
      <c r="AL18" s="194">
        <f t="shared" si="16"/>
        <v>3</v>
      </c>
      <c r="AM18" s="49">
        <f t="shared" si="17"/>
        <v>0</v>
      </c>
      <c r="AN18" s="50">
        <f t="shared" si="18"/>
        <v>0</v>
      </c>
      <c r="AO18" s="195">
        <v>12.34</v>
      </c>
      <c r="AP18" s="49">
        <f t="shared" si="19"/>
        <v>0</v>
      </c>
      <c r="AQ18" s="50">
        <f t="shared" si="20"/>
        <v>0</v>
      </c>
      <c r="AR18" s="195">
        <v>3.085</v>
      </c>
      <c r="AS18" s="49">
        <f t="shared" si="21"/>
        <v>0</v>
      </c>
      <c r="AT18" s="50">
        <f t="shared" si="22"/>
        <v>0</v>
      </c>
      <c r="AU18" s="62"/>
      <c r="AV18" s="49">
        <f t="shared" si="23"/>
        <v>0</v>
      </c>
      <c r="AW18" s="50">
        <f t="shared" si="24"/>
        <v>0</v>
      </c>
      <c r="AX18" s="195">
        <v>12.34</v>
      </c>
      <c r="AY18" s="49">
        <f t="shared" si="25"/>
        <v>0</v>
      </c>
      <c r="AZ18" s="50">
        <f t="shared" si="26"/>
        <v>0</v>
      </c>
      <c r="BA18" s="195">
        <v>1.35</v>
      </c>
      <c r="BB18" s="49">
        <f t="shared" si="27"/>
        <v>0</v>
      </c>
      <c r="BC18" s="50">
        <f t="shared" si="28"/>
        <v>0</v>
      </c>
      <c r="BD18" s="51">
        <f t="shared" si="29"/>
        <v>0</v>
      </c>
    </row>
    <row r="19" spans="1:56">
      <c r="A19" s="32">
        <v>1</v>
      </c>
      <c r="B19" s="169" t="s">
        <v>155</v>
      </c>
      <c r="C19" s="170" t="s">
        <v>205</v>
      </c>
      <c r="D19" s="34" t="s">
        <v>220</v>
      </c>
      <c r="E19" s="35" t="s">
        <v>209</v>
      </c>
      <c r="F19" s="36">
        <v>11.4</v>
      </c>
      <c r="G19" s="260"/>
      <c r="H19" s="72" t="s">
        <v>143</v>
      </c>
      <c r="I19" s="74">
        <f>IF(H19=Tablas!$B$5,Tablas!$C$5,VLOOKUP(H19,Tablas!$B$5:$D$40,2,FALSE))</f>
        <v>21</v>
      </c>
      <c r="J19" s="71">
        <f>IF(I19=0,"",VLOOKUP(I19,Tablas!$C$5:$D$40,2,FALSE))</f>
        <v>13.035714285714288</v>
      </c>
      <c r="K19" s="37" t="str">
        <f t="shared" si="30"/>
        <v>0</v>
      </c>
      <c r="L19" s="38">
        <f t="shared" si="1"/>
        <v>0</v>
      </c>
      <c r="M19" s="38">
        <f t="shared" si="2"/>
        <v>0</v>
      </c>
      <c r="N19" s="38">
        <f t="shared" si="3"/>
        <v>0</v>
      </c>
      <c r="O19" s="38">
        <f t="shared" si="4"/>
        <v>0</v>
      </c>
      <c r="P19" s="38">
        <f t="shared" si="5"/>
        <v>0</v>
      </c>
      <c r="Q19" s="39">
        <v>1</v>
      </c>
      <c r="R19" s="40">
        <f t="shared" si="6"/>
        <v>0</v>
      </c>
      <c r="S19" s="39">
        <v>1</v>
      </c>
      <c r="T19" s="41">
        <f t="shared" si="7"/>
        <v>0</v>
      </c>
      <c r="U19" s="42">
        <f t="shared" si="8"/>
        <v>0</v>
      </c>
      <c r="V19" s="43">
        <f t="shared" si="9"/>
        <v>0</v>
      </c>
      <c r="W19" s="193">
        <f>X4</f>
        <v>12</v>
      </c>
      <c r="X19" s="44">
        <f t="shared" si="31"/>
        <v>0</v>
      </c>
      <c r="Y19" s="45">
        <f t="shared" si="32"/>
        <v>3</v>
      </c>
      <c r="Z19" s="46" t="s">
        <v>0</v>
      </c>
      <c r="AA19" s="39">
        <v>1</v>
      </c>
      <c r="AB19" s="47">
        <f t="shared" si="10"/>
        <v>0</v>
      </c>
      <c r="AC19" s="39">
        <v>1</v>
      </c>
      <c r="AD19" s="47">
        <f t="shared" si="11"/>
        <v>0</v>
      </c>
      <c r="AE19" s="39">
        <v>1</v>
      </c>
      <c r="AF19" s="47">
        <f t="shared" si="12"/>
        <v>0</v>
      </c>
      <c r="AG19" s="195"/>
      <c r="AH19" s="194">
        <f t="shared" si="13"/>
        <v>3</v>
      </c>
      <c r="AI19" s="49">
        <f t="shared" si="14"/>
        <v>0</v>
      </c>
      <c r="AJ19" s="50">
        <f t="shared" si="15"/>
        <v>0</v>
      </c>
      <c r="AK19" s="195"/>
      <c r="AL19" s="194">
        <f t="shared" si="16"/>
        <v>3</v>
      </c>
      <c r="AM19" s="49">
        <f t="shared" si="17"/>
        <v>0</v>
      </c>
      <c r="AN19" s="50">
        <f t="shared" si="18"/>
        <v>0</v>
      </c>
      <c r="AO19" s="195">
        <v>11.4</v>
      </c>
      <c r="AP19" s="49">
        <f t="shared" si="19"/>
        <v>0</v>
      </c>
      <c r="AQ19" s="50">
        <f t="shared" si="20"/>
        <v>0</v>
      </c>
      <c r="AR19" s="195"/>
      <c r="AS19" s="49">
        <f t="shared" si="21"/>
        <v>0</v>
      </c>
      <c r="AT19" s="50">
        <f t="shared" si="22"/>
        <v>0</v>
      </c>
      <c r="AU19" s="62"/>
      <c r="AV19" s="49">
        <f t="shared" si="23"/>
        <v>0</v>
      </c>
      <c r="AW19" s="50">
        <f t="shared" si="24"/>
        <v>0</v>
      </c>
      <c r="AX19" s="195">
        <v>11.4</v>
      </c>
      <c r="AY19" s="49">
        <f t="shared" si="25"/>
        <v>0</v>
      </c>
      <c r="AZ19" s="50">
        <f t="shared" si="26"/>
        <v>0</v>
      </c>
      <c r="BA19" s="195">
        <v>0</v>
      </c>
      <c r="BB19" s="49">
        <f t="shared" si="27"/>
        <v>0</v>
      </c>
      <c r="BC19" s="50">
        <f t="shared" si="28"/>
        <v>0</v>
      </c>
      <c r="BD19" s="51">
        <f t="shared" si="29"/>
        <v>0</v>
      </c>
    </row>
    <row r="20" spans="1:56">
      <c r="A20" s="32">
        <v>1</v>
      </c>
      <c r="B20" s="169" t="s">
        <v>155</v>
      </c>
      <c r="C20" s="170" t="s">
        <v>206</v>
      </c>
      <c r="D20" s="34" t="s">
        <v>215</v>
      </c>
      <c r="E20" s="35"/>
      <c r="F20" s="36">
        <v>3.5</v>
      </c>
      <c r="G20" s="260"/>
      <c r="H20" s="72" t="s">
        <v>143</v>
      </c>
      <c r="I20" s="74">
        <f>IF(H20=Tablas!$B$5,Tablas!$C$5,VLOOKUP(H20,Tablas!$B$5:$D$40,2,FALSE))</f>
        <v>21</v>
      </c>
      <c r="J20" s="71">
        <f>IF(I20=0,"",VLOOKUP(I20,Tablas!$C$5:$D$40,2,FALSE))</f>
        <v>13.035714285714288</v>
      </c>
      <c r="K20" s="37" t="str">
        <f t="shared" si="30"/>
        <v>0</v>
      </c>
      <c r="L20" s="38">
        <f t="shared" si="1"/>
        <v>0</v>
      </c>
      <c r="M20" s="38">
        <f t="shared" si="2"/>
        <v>0</v>
      </c>
      <c r="N20" s="38">
        <f t="shared" si="3"/>
        <v>0</v>
      </c>
      <c r="O20" s="38">
        <f t="shared" si="4"/>
        <v>0</v>
      </c>
      <c r="P20" s="38">
        <f t="shared" si="5"/>
        <v>0</v>
      </c>
      <c r="Q20" s="39">
        <v>1</v>
      </c>
      <c r="R20" s="40">
        <f t="shared" si="6"/>
        <v>0</v>
      </c>
      <c r="S20" s="39">
        <v>1</v>
      </c>
      <c r="T20" s="41">
        <f t="shared" si="7"/>
        <v>0</v>
      </c>
      <c r="U20" s="42">
        <f t="shared" si="8"/>
        <v>0</v>
      </c>
      <c r="V20" s="43">
        <f t="shared" si="9"/>
        <v>0</v>
      </c>
      <c r="W20" s="193">
        <f>X4</f>
        <v>12</v>
      </c>
      <c r="X20" s="44">
        <f t="shared" si="31"/>
        <v>0</v>
      </c>
      <c r="Y20" s="45">
        <f t="shared" si="32"/>
        <v>3</v>
      </c>
      <c r="Z20" s="46" t="s">
        <v>0</v>
      </c>
      <c r="AA20" s="39">
        <v>1</v>
      </c>
      <c r="AB20" s="47">
        <f t="shared" si="10"/>
        <v>0</v>
      </c>
      <c r="AC20" s="39">
        <v>1</v>
      </c>
      <c r="AD20" s="47">
        <f t="shared" si="11"/>
        <v>0</v>
      </c>
      <c r="AE20" s="39">
        <v>1</v>
      </c>
      <c r="AF20" s="47">
        <f t="shared" si="12"/>
        <v>0</v>
      </c>
      <c r="AG20" s="195"/>
      <c r="AH20" s="194">
        <f t="shared" si="13"/>
        <v>3</v>
      </c>
      <c r="AI20" s="49">
        <f t="shared" si="14"/>
        <v>0</v>
      </c>
      <c r="AJ20" s="50">
        <f t="shared" si="15"/>
        <v>0</v>
      </c>
      <c r="AK20" s="195"/>
      <c r="AL20" s="194">
        <f t="shared" si="16"/>
        <v>3</v>
      </c>
      <c r="AM20" s="49">
        <f t="shared" si="17"/>
        <v>0</v>
      </c>
      <c r="AN20" s="50">
        <f t="shared" si="18"/>
        <v>0</v>
      </c>
      <c r="AO20" s="195">
        <v>3.5</v>
      </c>
      <c r="AP20" s="49">
        <f t="shared" si="19"/>
        <v>0</v>
      </c>
      <c r="AQ20" s="50">
        <f t="shared" si="20"/>
        <v>0</v>
      </c>
      <c r="AR20" s="195"/>
      <c r="AS20" s="49">
        <f t="shared" si="21"/>
        <v>0</v>
      </c>
      <c r="AT20" s="50">
        <f t="shared" si="22"/>
        <v>0</v>
      </c>
      <c r="AU20" s="62"/>
      <c r="AV20" s="49">
        <f t="shared" si="23"/>
        <v>0</v>
      </c>
      <c r="AW20" s="50">
        <f t="shared" si="24"/>
        <v>0</v>
      </c>
      <c r="AX20" s="195">
        <v>3.5</v>
      </c>
      <c r="AY20" s="49">
        <f t="shared" si="25"/>
        <v>0</v>
      </c>
      <c r="AZ20" s="50">
        <f t="shared" si="26"/>
        <v>0</v>
      </c>
      <c r="BA20" s="195">
        <v>0</v>
      </c>
      <c r="BB20" s="49">
        <f t="shared" si="27"/>
        <v>0</v>
      </c>
      <c r="BC20" s="50">
        <f t="shared" si="28"/>
        <v>0</v>
      </c>
      <c r="BD20" s="51">
        <f t="shared" si="29"/>
        <v>0</v>
      </c>
    </row>
    <row r="21" spans="1:56">
      <c r="A21" s="32">
        <v>1</v>
      </c>
      <c r="B21" s="169" t="s">
        <v>155</v>
      </c>
      <c r="C21" s="170" t="s">
        <v>206</v>
      </c>
      <c r="D21" s="34" t="s">
        <v>211</v>
      </c>
      <c r="E21" s="35" t="s">
        <v>209</v>
      </c>
      <c r="F21" s="36">
        <v>19.274000000000001</v>
      </c>
      <c r="G21" s="260"/>
      <c r="H21" s="72" t="s">
        <v>143</v>
      </c>
      <c r="I21" s="74">
        <f>IF(H21=Tablas!$B$5,Tablas!$C$5,VLOOKUP(H21,Tablas!$B$5:$D$40,2,FALSE))</f>
        <v>21</v>
      </c>
      <c r="J21" s="71">
        <f>IF(I21=0,"",VLOOKUP(I21,Tablas!$C$5:$D$40,2,FALSE))</f>
        <v>13.035714285714288</v>
      </c>
      <c r="K21" s="37" t="str">
        <f t="shared" si="30"/>
        <v>0</v>
      </c>
      <c r="L21" s="38">
        <f t="shared" si="1"/>
        <v>0</v>
      </c>
      <c r="M21" s="38">
        <f t="shared" si="2"/>
        <v>0</v>
      </c>
      <c r="N21" s="38">
        <f t="shared" si="3"/>
        <v>0</v>
      </c>
      <c r="O21" s="38">
        <f t="shared" si="4"/>
        <v>0</v>
      </c>
      <c r="P21" s="38">
        <f t="shared" si="5"/>
        <v>0</v>
      </c>
      <c r="Q21" s="39">
        <v>1</v>
      </c>
      <c r="R21" s="40">
        <f t="shared" si="6"/>
        <v>0</v>
      </c>
      <c r="S21" s="39">
        <v>1</v>
      </c>
      <c r="T21" s="41">
        <f t="shared" si="7"/>
        <v>0</v>
      </c>
      <c r="U21" s="42">
        <f t="shared" si="8"/>
        <v>0</v>
      </c>
      <c r="V21" s="43">
        <f t="shared" si="9"/>
        <v>0</v>
      </c>
      <c r="W21" s="193">
        <f>X4</f>
        <v>12</v>
      </c>
      <c r="X21" s="44">
        <f t="shared" si="31"/>
        <v>0</v>
      </c>
      <c r="Y21" s="45">
        <f t="shared" si="32"/>
        <v>3</v>
      </c>
      <c r="Z21" s="46" t="s">
        <v>0</v>
      </c>
      <c r="AA21" s="39">
        <v>1</v>
      </c>
      <c r="AB21" s="47">
        <f t="shared" si="10"/>
        <v>0</v>
      </c>
      <c r="AC21" s="39">
        <v>1</v>
      </c>
      <c r="AD21" s="47">
        <f t="shared" si="11"/>
        <v>0</v>
      </c>
      <c r="AE21" s="39">
        <v>1</v>
      </c>
      <c r="AF21" s="47">
        <f t="shared" si="12"/>
        <v>0</v>
      </c>
      <c r="AG21" s="195"/>
      <c r="AH21" s="194">
        <f t="shared" si="13"/>
        <v>3</v>
      </c>
      <c r="AI21" s="49">
        <f t="shared" si="14"/>
        <v>0</v>
      </c>
      <c r="AJ21" s="50">
        <f t="shared" si="15"/>
        <v>0</v>
      </c>
      <c r="AK21" s="195"/>
      <c r="AL21" s="194">
        <f t="shared" si="16"/>
        <v>3</v>
      </c>
      <c r="AM21" s="49">
        <f t="shared" si="17"/>
        <v>0</v>
      </c>
      <c r="AN21" s="50">
        <f t="shared" si="18"/>
        <v>0</v>
      </c>
      <c r="AO21" s="195">
        <v>19.274000000000001</v>
      </c>
      <c r="AP21" s="49">
        <f t="shared" si="19"/>
        <v>0</v>
      </c>
      <c r="AQ21" s="50">
        <f t="shared" si="20"/>
        <v>0</v>
      </c>
      <c r="AR21" s="195"/>
      <c r="AS21" s="49">
        <f t="shared" si="21"/>
        <v>0</v>
      </c>
      <c r="AT21" s="50">
        <f t="shared" si="22"/>
        <v>0</v>
      </c>
      <c r="AU21" s="62"/>
      <c r="AV21" s="49">
        <f t="shared" si="23"/>
        <v>0</v>
      </c>
      <c r="AW21" s="50">
        <f t="shared" si="24"/>
        <v>0</v>
      </c>
      <c r="AX21" s="195">
        <v>19.274000000000001</v>
      </c>
      <c r="AY21" s="49">
        <f t="shared" si="25"/>
        <v>0</v>
      </c>
      <c r="AZ21" s="50">
        <f t="shared" si="26"/>
        <v>0</v>
      </c>
      <c r="BA21" s="195">
        <v>0</v>
      </c>
      <c r="BB21" s="49">
        <f t="shared" si="27"/>
        <v>0</v>
      </c>
      <c r="BC21" s="50">
        <f t="shared" si="28"/>
        <v>0</v>
      </c>
      <c r="BD21" s="51">
        <f t="shared" si="29"/>
        <v>0</v>
      </c>
    </row>
    <row r="22" spans="1:56">
      <c r="A22" s="32">
        <v>1</v>
      </c>
      <c r="B22" s="169" t="s">
        <v>155</v>
      </c>
      <c r="C22" s="170" t="s">
        <v>206</v>
      </c>
      <c r="D22" s="34" t="s">
        <v>212</v>
      </c>
      <c r="E22" s="35" t="s">
        <v>209</v>
      </c>
      <c r="F22" s="36">
        <v>3.86</v>
      </c>
      <c r="G22" s="260"/>
      <c r="H22" s="72" t="s">
        <v>124</v>
      </c>
      <c r="I22" s="74">
        <f>IF(H22=Tablas!$B$5,Tablas!$C$5,VLOOKUP(H22,Tablas!$B$5:$D$40,2,FALSE))</f>
        <v>19</v>
      </c>
      <c r="J22" s="71">
        <f>IF(I22=0,"",VLOOKUP(I22,Tablas!$C$5:$D$40,2,FALSE))</f>
        <v>21.72583333333333</v>
      </c>
      <c r="K22" s="37" t="str">
        <f t="shared" si="30"/>
        <v>0</v>
      </c>
      <c r="L22" s="38">
        <f t="shared" si="1"/>
        <v>0</v>
      </c>
      <c r="M22" s="38">
        <f t="shared" si="2"/>
        <v>0</v>
      </c>
      <c r="N22" s="38">
        <f t="shared" si="3"/>
        <v>0</v>
      </c>
      <c r="O22" s="38">
        <f t="shared" si="4"/>
        <v>0</v>
      </c>
      <c r="P22" s="38">
        <f t="shared" si="5"/>
        <v>0</v>
      </c>
      <c r="Q22" s="39">
        <v>1</v>
      </c>
      <c r="R22" s="40">
        <f t="shared" si="6"/>
        <v>0</v>
      </c>
      <c r="S22" s="39">
        <v>1</v>
      </c>
      <c r="T22" s="41">
        <f t="shared" si="7"/>
        <v>0</v>
      </c>
      <c r="U22" s="42">
        <f t="shared" si="8"/>
        <v>0</v>
      </c>
      <c r="V22" s="43">
        <f t="shared" si="9"/>
        <v>0</v>
      </c>
      <c r="W22" s="193">
        <f>X4</f>
        <v>12</v>
      </c>
      <c r="X22" s="44">
        <f t="shared" si="31"/>
        <v>0</v>
      </c>
      <c r="Y22" s="45">
        <f t="shared" si="32"/>
        <v>5</v>
      </c>
      <c r="Z22" s="46" t="s">
        <v>0</v>
      </c>
      <c r="AA22" s="39">
        <v>1</v>
      </c>
      <c r="AB22" s="47">
        <f t="shared" si="10"/>
        <v>0</v>
      </c>
      <c r="AC22" s="39">
        <v>1</v>
      </c>
      <c r="AD22" s="47">
        <f t="shared" si="11"/>
        <v>0</v>
      </c>
      <c r="AE22" s="39">
        <v>1</v>
      </c>
      <c r="AF22" s="47">
        <f t="shared" si="12"/>
        <v>0</v>
      </c>
      <c r="AG22" s="195"/>
      <c r="AH22" s="194">
        <f t="shared" si="13"/>
        <v>3</v>
      </c>
      <c r="AI22" s="49">
        <f t="shared" si="14"/>
        <v>0</v>
      </c>
      <c r="AJ22" s="50">
        <f t="shared" si="15"/>
        <v>0</v>
      </c>
      <c r="AK22" s="195"/>
      <c r="AL22" s="194">
        <f t="shared" si="16"/>
        <v>3</v>
      </c>
      <c r="AM22" s="49">
        <f t="shared" si="17"/>
        <v>0</v>
      </c>
      <c r="AN22" s="50">
        <f t="shared" si="18"/>
        <v>0</v>
      </c>
      <c r="AO22" s="195">
        <v>3.86</v>
      </c>
      <c r="AP22" s="49">
        <f t="shared" si="19"/>
        <v>0</v>
      </c>
      <c r="AQ22" s="50">
        <f t="shared" si="20"/>
        <v>0</v>
      </c>
      <c r="AR22" s="195"/>
      <c r="AS22" s="49">
        <f t="shared" si="21"/>
        <v>0</v>
      </c>
      <c r="AT22" s="50">
        <f t="shared" si="22"/>
        <v>0</v>
      </c>
      <c r="AU22" s="62"/>
      <c r="AV22" s="49">
        <f t="shared" si="23"/>
        <v>0</v>
      </c>
      <c r="AW22" s="50">
        <f t="shared" si="24"/>
        <v>0</v>
      </c>
      <c r="AX22" s="195">
        <v>3.86</v>
      </c>
      <c r="AY22" s="49">
        <f t="shared" si="25"/>
        <v>0</v>
      </c>
      <c r="AZ22" s="50">
        <f t="shared" si="26"/>
        <v>0</v>
      </c>
      <c r="BA22" s="195">
        <v>0</v>
      </c>
      <c r="BB22" s="49">
        <f t="shared" si="27"/>
        <v>0</v>
      </c>
      <c r="BC22" s="50">
        <f t="shared" si="28"/>
        <v>0</v>
      </c>
      <c r="BD22" s="51">
        <f t="shared" si="29"/>
        <v>0</v>
      </c>
    </row>
    <row r="23" spans="1:56">
      <c r="A23" s="32">
        <v>1</v>
      </c>
      <c r="B23" s="169" t="s">
        <v>155</v>
      </c>
      <c r="C23" s="170" t="s">
        <v>206</v>
      </c>
      <c r="D23" s="34" t="s">
        <v>214</v>
      </c>
      <c r="E23" s="35" t="s">
        <v>209</v>
      </c>
      <c r="F23" s="36">
        <v>9.27</v>
      </c>
      <c r="G23" s="260"/>
      <c r="H23" s="72" t="s">
        <v>143</v>
      </c>
      <c r="I23" s="74">
        <f>IF(H23=Tablas!$B$5,Tablas!$C$5,VLOOKUP(H23,Tablas!$B$5:$D$40,2,FALSE))</f>
        <v>21</v>
      </c>
      <c r="J23" s="71">
        <f>IF(I23=0,"",VLOOKUP(I23,Tablas!$C$5:$D$40,2,FALSE))</f>
        <v>13.035714285714288</v>
      </c>
      <c r="K23" s="37" t="str">
        <f t="shared" si="30"/>
        <v>0</v>
      </c>
      <c r="L23" s="38">
        <f t="shared" si="1"/>
        <v>0</v>
      </c>
      <c r="M23" s="38">
        <f t="shared" si="2"/>
        <v>0</v>
      </c>
      <c r="N23" s="38">
        <f t="shared" si="3"/>
        <v>0</v>
      </c>
      <c r="O23" s="38">
        <f t="shared" si="4"/>
        <v>0</v>
      </c>
      <c r="P23" s="38">
        <f t="shared" si="5"/>
        <v>0</v>
      </c>
      <c r="Q23" s="39">
        <v>1</v>
      </c>
      <c r="R23" s="40">
        <f t="shared" si="6"/>
        <v>0</v>
      </c>
      <c r="S23" s="39">
        <v>1</v>
      </c>
      <c r="T23" s="41">
        <f t="shared" si="7"/>
        <v>0</v>
      </c>
      <c r="U23" s="42">
        <f t="shared" si="8"/>
        <v>0</v>
      </c>
      <c r="V23" s="43">
        <f t="shared" si="9"/>
        <v>0</v>
      </c>
      <c r="W23" s="193">
        <f>X4</f>
        <v>12</v>
      </c>
      <c r="X23" s="44">
        <f t="shared" si="31"/>
        <v>0</v>
      </c>
      <c r="Y23" s="45">
        <f t="shared" si="32"/>
        <v>3</v>
      </c>
      <c r="Z23" s="46" t="s">
        <v>0</v>
      </c>
      <c r="AA23" s="39">
        <v>1</v>
      </c>
      <c r="AB23" s="47">
        <f t="shared" si="10"/>
        <v>0</v>
      </c>
      <c r="AC23" s="39">
        <v>1</v>
      </c>
      <c r="AD23" s="47">
        <f t="shared" si="11"/>
        <v>0</v>
      </c>
      <c r="AE23" s="39">
        <v>1</v>
      </c>
      <c r="AF23" s="47">
        <f t="shared" si="12"/>
        <v>0</v>
      </c>
      <c r="AG23" s="195"/>
      <c r="AH23" s="194">
        <f t="shared" si="13"/>
        <v>3</v>
      </c>
      <c r="AI23" s="49">
        <f t="shared" si="14"/>
        <v>0</v>
      </c>
      <c r="AJ23" s="50">
        <f t="shared" si="15"/>
        <v>0</v>
      </c>
      <c r="AK23" s="195"/>
      <c r="AL23" s="194">
        <f t="shared" si="16"/>
        <v>3</v>
      </c>
      <c r="AM23" s="49">
        <f t="shared" si="17"/>
        <v>0</v>
      </c>
      <c r="AN23" s="50">
        <f t="shared" si="18"/>
        <v>0</v>
      </c>
      <c r="AO23" s="195">
        <v>9.27</v>
      </c>
      <c r="AP23" s="49">
        <f t="shared" si="19"/>
        <v>0</v>
      </c>
      <c r="AQ23" s="50">
        <f t="shared" si="20"/>
        <v>0</v>
      </c>
      <c r="AR23" s="195"/>
      <c r="AS23" s="49">
        <f t="shared" si="21"/>
        <v>0</v>
      </c>
      <c r="AT23" s="50">
        <f t="shared" si="22"/>
        <v>0</v>
      </c>
      <c r="AU23" s="62"/>
      <c r="AV23" s="49">
        <f t="shared" si="23"/>
        <v>0</v>
      </c>
      <c r="AW23" s="50">
        <f t="shared" si="24"/>
        <v>0</v>
      </c>
      <c r="AX23" s="195">
        <v>9.27</v>
      </c>
      <c r="AY23" s="49">
        <f t="shared" si="25"/>
        <v>0</v>
      </c>
      <c r="AZ23" s="50">
        <f t="shared" si="26"/>
        <v>0</v>
      </c>
      <c r="BA23" s="195">
        <v>0</v>
      </c>
      <c r="BB23" s="49">
        <f t="shared" si="27"/>
        <v>0</v>
      </c>
      <c r="BC23" s="50">
        <f t="shared" si="28"/>
        <v>0</v>
      </c>
      <c r="BD23" s="51">
        <f t="shared" si="29"/>
        <v>0</v>
      </c>
    </row>
    <row r="24" spans="1:56">
      <c r="A24" s="32">
        <v>1</v>
      </c>
      <c r="B24" s="169" t="s">
        <v>155</v>
      </c>
      <c r="C24" s="170" t="s">
        <v>206</v>
      </c>
      <c r="D24" s="34" t="s">
        <v>221</v>
      </c>
      <c r="E24" s="35" t="s">
        <v>209</v>
      </c>
      <c r="F24" s="36">
        <v>38.01</v>
      </c>
      <c r="G24" s="260"/>
      <c r="H24" s="72" t="s">
        <v>143</v>
      </c>
      <c r="I24" s="74">
        <f>IF(H24=Tablas!$B$5,Tablas!$C$5,VLOOKUP(H24,Tablas!$B$5:$D$40,2,FALSE))</f>
        <v>21</v>
      </c>
      <c r="J24" s="71">
        <f>IF(I24=0,"",VLOOKUP(I24,Tablas!$C$5:$D$40,2,FALSE))</f>
        <v>13.035714285714288</v>
      </c>
      <c r="K24" s="37" t="str">
        <f t="shared" si="30"/>
        <v>0</v>
      </c>
      <c r="L24" s="38">
        <f t="shared" si="1"/>
        <v>0</v>
      </c>
      <c r="M24" s="38">
        <f t="shared" si="2"/>
        <v>0</v>
      </c>
      <c r="N24" s="38">
        <f t="shared" si="3"/>
        <v>0</v>
      </c>
      <c r="O24" s="38">
        <f t="shared" si="4"/>
        <v>0</v>
      </c>
      <c r="P24" s="38">
        <f t="shared" si="5"/>
        <v>0</v>
      </c>
      <c r="Q24" s="39">
        <v>1</v>
      </c>
      <c r="R24" s="40">
        <f t="shared" si="6"/>
        <v>0</v>
      </c>
      <c r="S24" s="39">
        <v>1</v>
      </c>
      <c r="T24" s="41">
        <f t="shared" si="7"/>
        <v>0</v>
      </c>
      <c r="U24" s="42">
        <f t="shared" si="8"/>
        <v>0</v>
      </c>
      <c r="V24" s="43">
        <f t="shared" si="9"/>
        <v>0</v>
      </c>
      <c r="W24" s="193">
        <f>X4</f>
        <v>12</v>
      </c>
      <c r="X24" s="44">
        <f t="shared" si="31"/>
        <v>0</v>
      </c>
      <c r="Y24" s="45">
        <f t="shared" si="32"/>
        <v>3</v>
      </c>
      <c r="Z24" s="46" t="s">
        <v>0</v>
      </c>
      <c r="AA24" s="39">
        <v>1</v>
      </c>
      <c r="AB24" s="47">
        <f t="shared" si="10"/>
        <v>0</v>
      </c>
      <c r="AC24" s="39">
        <v>1</v>
      </c>
      <c r="AD24" s="47">
        <f t="shared" si="11"/>
        <v>0</v>
      </c>
      <c r="AE24" s="39">
        <v>1</v>
      </c>
      <c r="AF24" s="47">
        <f t="shared" si="12"/>
        <v>0</v>
      </c>
      <c r="AG24" s="195"/>
      <c r="AH24" s="194">
        <f t="shared" si="13"/>
        <v>3</v>
      </c>
      <c r="AI24" s="49">
        <f t="shared" si="14"/>
        <v>0</v>
      </c>
      <c r="AJ24" s="50">
        <f t="shared" si="15"/>
        <v>0</v>
      </c>
      <c r="AK24" s="195">
        <v>19.29</v>
      </c>
      <c r="AL24" s="194">
        <f t="shared" si="16"/>
        <v>3</v>
      </c>
      <c r="AM24" s="49">
        <f t="shared" si="17"/>
        <v>0</v>
      </c>
      <c r="AN24" s="50">
        <f t="shared" si="18"/>
        <v>0</v>
      </c>
      <c r="AO24" s="195">
        <v>38.01</v>
      </c>
      <c r="AP24" s="49">
        <f t="shared" si="19"/>
        <v>0</v>
      </c>
      <c r="AQ24" s="50">
        <f t="shared" si="20"/>
        <v>0</v>
      </c>
      <c r="AR24" s="195">
        <v>9.5024999999999995</v>
      </c>
      <c r="AS24" s="49">
        <f t="shared" si="21"/>
        <v>0</v>
      </c>
      <c r="AT24" s="50">
        <f t="shared" si="22"/>
        <v>0</v>
      </c>
      <c r="AU24" s="62"/>
      <c r="AV24" s="49">
        <f t="shared" si="23"/>
        <v>0</v>
      </c>
      <c r="AW24" s="50">
        <f t="shared" si="24"/>
        <v>0</v>
      </c>
      <c r="AX24" s="195">
        <v>38.01</v>
      </c>
      <c r="AY24" s="49">
        <f t="shared" si="25"/>
        <v>0</v>
      </c>
      <c r="AZ24" s="50">
        <f t="shared" si="26"/>
        <v>0</v>
      </c>
      <c r="BA24" s="195">
        <v>9.6449999999999996</v>
      </c>
      <c r="BB24" s="49">
        <f t="shared" si="27"/>
        <v>0</v>
      </c>
      <c r="BC24" s="50">
        <f t="shared" si="28"/>
        <v>0</v>
      </c>
      <c r="BD24" s="51">
        <f t="shared" si="29"/>
        <v>0</v>
      </c>
    </row>
    <row r="25" spans="1:56">
      <c r="A25" s="32">
        <v>1</v>
      </c>
      <c r="B25" s="169" t="s">
        <v>155</v>
      </c>
      <c r="C25" s="170" t="s">
        <v>206</v>
      </c>
      <c r="D25" s="34" t="s">
        <v>222</v>
      </c>
      <c r="E25" s="35" t="s">
        <v>209</v>
      </c>
      <c r="F25" s="36">
        <v>9.56</v>
      </c>
      <c r="G25" s="260"/>
      <c r="H25" s="72" t="s">
        <v>143</v>
      </c>
      <c r="I25" s="74">
        <f>IF(H25=Tablas!$B$5,Tablas!$C$5,VLOOKUP(H25,Tablas!$B$5:$D$40,2,FALSE))</f>
        <v>21</v>
      </c>
      <c r="J25" s="71">
        <f>IF(I25=0,"",VLOOKUP(I25,Tablas!$C$5:$D$40,2,FALSE))</f>
        <v>13.035714285714288</v>
      </c>
      <c r="K25" s="37" t="str">
        <f t="shared" si="30"/>
        <v>0</v>
      </c>
      <c r="L25" s="38">
        <f t="shared" si="1"/>
        <v>0</v>
      </c>
      <c r="M25" s="38">
        <f t="shared" si="2"/>
        <v>0</v>
      </c>
      <c r="N25" s="38">
        <f t="shared" si="3"/>
        <v>0</v>
      </c>
      <c r="O25" s="38">
        <f t="shared" si="4"/>
        <v>0</v>
      </c>
      <c r="P25" s="38">
        <f t="shared" si="5"/>
        <v>0</v>
      </c>
      <c r="Q25" s="39">
        <v>1</v>
      </c>
      <c r="R25" s="40">
        <f t="shared" si="6"/>
        <v>0</v>
      </c>
      <c r="S25" s="39">
        <v>1</v>
      </c>
      <c r="T25" s="41">
        <f t="shared" si="7"/>
        <v>0</v>
      </c>
      <c r="U25" s="42">
        <f t="shared" si="8"/>
        <v>0</v>
      </c>
      <c r="V25" s="43">
        <f t="shared" si="9"/>
        <v>0</v>
      </c>
      <c r="W25" s="193">
        <f>X4</f>
        <v>12</v>
      </c>
      <c r="X25" s="44">
        <f t="shared" si="31"/>
        <v>0</v>
      </c>
      <c r="Y25" s="45">
        <f t="shared" si="32"/>
        <v>3</v>
      </c>
      <c r="Z25" s="46" t="s">
        <v>0</v>
      </c>
      <c r="AA25" s="39">
        <v>1</v>
      </c>
      <c r="AB25" s="47">
        <f t="shared" si="10"/>
        <v>0</v>
      </c>
      <c r="AC25" s="39">
        <v>1</v>
      </c>
      <c r="AD25" s="47">
        <f t="shared" si="11"/>
        <v>0</v>
      </c>
      <c r="AE25" s="39">
        <v>1</v>
      </c>
      <c r="AF25" s="47">
        <f t="shared" si="12"/>
        <v>0</v>
      </c>
      <c r="AG25" s="195"/>
      <c r="AH25" s="194">
        <f t="shared" si="13"/>
        <v>3</v>
      </c>
      <c r="AI25" s="49">
        <f t="shared" si="14"/>
        <v>0</v>
      </c>
      <c r="AJ25" s="50">
        <f t="shared" si="15"/>
        <v>0</v>
      </c>
      <c r="AK25" s="195"/>
      <c r="AL25" s="194">
        <f t="shared" si="16"/>
        <v>3</v>
      </c>
      <c r="AM25" s="49">
        <f t="shared" si="17"/>
        <v>0</v>
      </c>
      <c r="AN25" s="50">
        <f t="shared" si="18"/>
        <v>0</v>
      </c>
      <c r="AO25" s="195">
        <v>9.56</v>
      </c>
      <c r="AP25" s="49">
        <f t="shared" si="19"/>
        <v>0</v>
      </c>
      <c r="AQ25" s="50">
        <f t="shared" si="20"/>
        <v>0</v>
      </c>
      <c r="AR25" s="195">
        <v>2.39</v>
      </c>
      <c r="AS25" s="49">
        <f t="shared" si="21"/>
        <v>0</v>
      </c>
      <c r="AT25" s="50">
        <f t="shared" si="22"/>
        <v>0</v>
      </c>
      <c r="AU25" s="62"/>
      <c r="AV25" s="49">
        <f t="shared" si="23"/>
        <v>0</v>
      </c>
      <c r="AW25" s="50">
        <f t="shared" si="24"/>
        <v>0</v>
      </c>
      <c r="AX25" s="195">
        <v>9.56</v>
      </c>
      <c r="AY25" s="49">
        <f t="shared" si="25"/>
        <v>0</v>
      </c>
      <c r="AZ25" s="50">
        <f t="shared" si="26"/>
        <v>0</v>
      </c>
      <c r="BA25" s="195">
        <v>0</v>
      </c>
      <c r="BB25" s="49">
        <f t="shared" si="27"/>
        <v>0</v>
      </c>
      <c r="BC25" s="50">
        <f t="shared" si="28"/>
        <v>0</v>
      </c>
      <c r="BD25" s="51">
        <f t="shared" si="29"/>
        <v>0</v>
      </c>
    </row>
    <row r="26" spans="1:56">
      <c r="A26" s="32">
        <v>1</v>
      </c>
      <c r="B26" s="169" t="s">
        <v>155</v>
      </c>
      <c r="C26" s="170" t="s">
        <v>206</v>
      </c>
      <c r="D26" s="34" t="s">
        <v>223</v>
      </c>
      <c r="E26" s="35" t="s">
        <v>209</v>
      </c>
      <c r="F26" s="36">
        <v>19.91</v>
      </c>
      <c r="G26" s="260"/>
      <c r="H26" s="72" t="s">
        <v>143</v>
      </c>
      <c r="I26" s="74">
        <f>IF(H26=Tablas!$B$5,Tablas!$C$5,VLOOKUP(H26,Tablas!$B$5:$D$40,2,FALSE))</f>
        <v>21</v>
      </c>
      <c r="J26" s="71">
        <f>IF(I26=0,"",VLOOKUP(I26,Tablas!$C$5:$D$40,2,FALSE))</f>
        <v>13.035714285714288</v>
      </c>
      <c r="K26" s="37" t="str">
        <f t="shared" si="30"/>
        <v>0</v>
      </c>
      <c r="L26" s="38">
        <f t="shared" si="1"/>
        <v>0</v>
      </c>
      <c r="M26" s="38">
        <f t="shared" si="2"/>
        <v>0</v>
      </c>
      <c r="N26" s="38">
        <f t="shared" si="3"/>
        <v>0</v>
      </c>
      <c r="O26" s="38">
        <f t="shared" si="4"/>
        <v>0</v>
      </c>
      <c r="P26" s="38">
        <f t="shared" si="5"/>
        <v>0</v>
      </c>
      <c r="Q26" s="39">
        <v>1</v>
      </c>
      <c r="R26" s="40">
        <f t="shared" si="6"/>
        <v>0</v>
      </c>
      <c r="S26" s="39">
        <v>1</v>
      </c>
      <c r="T26" s="41">
        <f t="shared" si="7"/>
        <v>0</v>
      </c>
      <c r="U26" s="42">
        <f t="shared" si="8"/>
        <v>0</v>
      </c>
      <c r="V26" s="43">
        <f t="shared" si="9"/>
        <v>0</v>
      </c>
      <c r="W26" s="193">
        <f>X4</f>
        <v>12</v>
      </c>
      <c r="X26" s="44">
        <f t="shared" si="31"/>
        <v>0</v>
      </c>
      <c r="Y26" s="45">
        <f t="shared" si="32"/>
        <v>3</v>
      </c>
      <c r="Z26" s="46" t="s">
        <v>0</v>
      </c>
      <c r="AA26" s="39">
        <v>1</v>
      </c>
      <c r="AB26" s="47">
        <f t="shared" si="10"/>
        <v>0</v>
      </c>
      <c r="AC26" s="39">
        <v>1</v>
      </c>
      <c r="AD26" s="47">
        <f t="shared" si="11"/>
        <v>0</v>
      </c>
      <c r="AE26" s="39">
        <v>1</v>
      </c>
      <c r="AF26" s="47">
        <f t="shared" si="12"/>
        <v>0</v>
      </c>
      <c r="AG26" s="195"/>
      <c r="AH26" s="194">
        <f t="shared" si="13"/>
        <v>3</v>
      </c>
      <c r="AI26" s="49">
        <f t="shared" si="14"/>
        <v>0</v>
      </c>
      <c r="AJ26" s="50">
        <f t="shared" si="15"/>
        <v>0</v>
      </c>
      <c r="AK26" s="195">
        <v>6</v>
      </c>
      <c r="AL26" s="194">
        <f t="shared" si="16"/>
        <v>3</v>
      </c>
      <c r="AM26" s="49">
        <f t="shared" si="17"/>
        <v>0</v>
      </c>
      <c r="AN26" s="50">
        <f t="shared" si="18"/>
        <v>0</v>
      </c>
      <c r="AO26" s="195">
        <v>19.91</v>
      </c>
      <c r="AP26" s="49">
        <f t="shared" si="19"/>
        <v>0</v>
      </c>
      <c r="AQ26" s="50">
        <f t="shared" si="20"/>
        <v>0</v>
      </c>
      <c r="AR26" s="195">
        <v>4.9775</v>
      </c>
      <c r="AS26" s="49">
        <f t="shared" si="21"/>
        <v>0</v>
      </c>
      <c r="AT26" s="50">
        <f t="shared" si="22"/>
        <v>0</v>
      </c>
      <c r="AU26" s="62"/>
      <c r="AV26" s="49">
        <f t="shared" si="23"/>
        <v>0</v>
      </c>
      <c r="AW26" s="50">
        <f t="shared" si="24"/>
        <v>0</v>
      </c>
      <c r="AX26" s="195">
        <v>19.91</v>
      </c>
      <c r="AY26" s="49">
        <f t="shared" si="25"/>
        <v>0</v>
      </c>
      <c r="AZ26" s="50">
        <f t="shared" si="26"/>
        <v>0</v>
      </c>
      <c r="BA26" s="195">
        <v>3</v>
      </c>
      <c r="BB26" s="49">
        <f t="shared" si="27"/>
        <v>0</v>
      </c>
      <c r="BC26" s="50">
        <f t="shared" si="28"/>
        <v>0</v>
      </c>
      <c r="BD26" s="51">
        <f t="shared" si="29"/>
        <v>0</v>
      </c>
    </row>
    <row r="27" spans="1:56">
      <c r="A27" s="32">
        <v>1</v>
      </c>
      <c r="B27" s="169" t="s">
        <v>155</v>
      </c>
      <c r="C27" s="170" t="s">
        <v>206</v>
      </c>
      <c r="D27" s="34" t="s">
        <v>220</v>
      </c>
      <c r="E27" s="35" t="s">
        <v>209</v>
      </c>
      <c r="F27" s="36">
        <v>11.4</v>
      </c>
      <c r="G27" s="260"/>
      <c r="H27" s="72" t="s">
        <v>143</v>
      </c>
      <c r="I27" s="74">
        <f>IF(H27=Tablas!$B$5,Tablas!$C$5,VLOOKUP(H27,Tablas!$B$5:$D$40,2,FALSE))</f>
        <v>21</v>
      </c>
      <c r="J27" s="71">
        <f>IF(I27=0,"",VLOOKUP(I27,Tablas!$C$5:$D$40,2,FALSE))</f>
        <v>13.035714285714288</v>
      </c>
      <c r="K27" s="37" t="str">
        <f t="shared" si="30"/>
        <v>0</v>
      </c>
      <c r="L27" s="38">
        <f t="shared" si="1"/>
        <v>0</v>
      </c>
      <c r="M27" s="38">
        <f t="shared" si="2"/>
        <v>0</v>
      </c>
      <c r="N27" s="38">
        <f t="shared" si="3"/>
        <v>0</v>
      </c>
      <c r="O27" s="38">
        <f t="shared" si="4"/>
        <v>0</v>
      </c>
      <c r="P27" s="38">
        <f t="shared" si="5"/>
        <v>0</v>
      </c>
      <c r="Q27" s="39">
        <v>1</v>
      </c>
      <c r="R27" s="40">
        <f t="shared" si="6"/>
        <v>0</v>
      </c>
      <c r="S27" s="39">
        <v>1</v>
      </c>
      <c r="T27" s="41">
        <f t="shared" si="7"/>
        <v>0</v>
      </c>
      <c r="U27" s="42">
        <f t="shared" si="8"/>
        <v>0</v>
      </c>
      <c r="V27" s="43">
        <f t="shared" si="9"/>
        <v>0</v>
      </c>
      <c r="W27" s="193">
        <f>X4</f>
        <v>12</v>
      </c>
      <c r="X27" s="44">
        <f t="shared" si="31"/>
        <v>0</v>
      </c>
      <c r="Y27" s="45">
        <f t="shared" si="32"/>
        <v>3</v>
      </c>
      <c r="Z27" s="46" t="s">
        <v>0</v>
      </c>
      <c r="AA27" s="39">
        <v>1</v>
      </c>
      <c r="AB27" s="47">
        <f t="shared" si="10"/>
        <v>0</v>
      </c>
      <c r="AC27" s="39">
        <v>1</v>
      </c>
      <c r="AD27" s="47">
        <f t="shared" si="11"/>
        <v>0</v>
      </c>
      <c r="AE27" s="39">
        <v>1</v>
      </c>
      <c r="AF27" s="47">
        <f t="shared" si="12"/>
        <v>0</v>
      </c>
      <c r="AG27" s="195"/>
      <c r="AH27" s="194">
        <f t="shared" si="13"/>
        <v>3</v>
      </c>
      <c r="AI27" s="49">
        <f t="shared" si="14"/>
        <v>0</v>
      </c>
      <c r="AJ27" s="50">
        <f t="shared" si="15"/>
        <v>0</v>
      </c>
      <c r="AK27" s="195"/>
      <c r="AL27" s="194">
        <f t="shared" si="16"/>
        <v>3</v>
      </c>
      <c r="AM27" s="49">
        <f t="shared" si="17"/>
        <v>0</v>
      </c>
      <c r="AN27" s="50">
        <f t="shared" si="18"/>
        <v>0</v>
      </c>
      <c r="AO27" s="195">
        <v>11.4</v>
      </c>
      <c r="AP27" s="49">
        <f t="shared" si="19"/>
        <v>0</v>
      </c>
      <c r="AQ27" s="50">
        <f t="shared" si="20"/>
        <v>0</v>
      </c>
      <c r="AR27" s="195"/>
      <c r="AS27" s="49">
        <f t="shared" si="21"/>
        <v>0</v>
      </c>
      <c r="AT27" s="50">
        <f t="shared" si="22"/>
        <v>0</v>
      </c>
      <c r="AU27" s="62"/>
      <c r="AV27" s="49">
        <f t="shared" si="23"/>
        <v>0</v>
      </c>
      <c r="AW27" s="50">
        <f t="shared" si="24"/>
        <v>0</v>
      </c>
      <c r="AX27" s="195">
        <v>11.4</v>
      </c>
      <c r="AY27" s="49">
        <f t="shared" si="25"/>
        <v>0</v>
      </c>
      <c r="AZ27" s="50">
        <f t="shared" si="26"/>
        <v>0</v>
      </c>
      <c r="BA27" s="195">
        <v>0</v>
      </c>
      <c r="BB27" s="49">
        <f t="shared" si="27"/>
        <v>0</v>
      </c>
      <c r="BC27" s="50">
        <f t="shared" si="28"/>
        <v>0</v>
      </c>
      <c r="BD27" s="51">
        <f t="shared" si="29"/>
        <v>0</v>
      </c>
    </row>
    <row r="28" spans="1:56">
      <c r="A28" s="32">
        <v>1</v>
      </c>
      <c r="B28" s="169" t="s">
        <v>155</v>
      </c>
      <c r="C28" s="170" t="s">
        <v>206</v>
      </c>
      <c r="D28" s="34" t="s">
        <v>224</v>
      </c>
      <c r="E28" s="35" t="s">
        <v>209</v>
      </c>
      <c r="F28" s="36">
        <v>11.68</v>
      </c>
      <c r="G28" s="260"/>
      <c r="H28" s="72" t="s">
        <v>143</v>
      </c>
      <c r="I28" s="74">
        <f>IF(H28=Tablas!$B$5,Tablas!$C$5,VLOOKUP(H28,Tablas!$B$5:$D$40,2,FALSE))</f>
        <v>21</v>
      </c>
      <c r="J28" s="71">
        <f>IF(I28=0,"",VLOOKUP(I28,Tablas!$C$5:$D$40,2,FALSE))</f>
        <v>13.035714285714288</v>
      </c>
      <c r="K28" s="37" t="str">
        <f t="shared" si="30"/>
        <v>0</v>
      </c>
      <c r="L28" s="38">
        <f t="shared" si="1"/>
        <v>0</v>
      </c>
      <c r="M28" s="38">
        <f t="shared" si="2"/>
        <v>0</v>
      </c>
      <c r="N28" s="38">
        <f t="shared" si="3"/>
        <v>0</v>
      </c>
      <c r="O28" s="38">
        <f t="shared" si="4"/>
        <v>0</v>
      </c>
      <c r="P28" s="38">
        <f t="shared" si="5"/>
        <v>0</v>
      </c>
      <c r="Q28" s="39">
        <v>1</v>
      </c>
      <c r="R28" s="40">
        <f t="shared" si="6"/>
        <v>0</v>
      </c>
      <c r="S28" s="39">
        <v>1</v>
      </c>
      <c r="T28" s="41">
        <f t="shared" si="7"/>
        <v>0</v>
      </c>
      <c r="U28" s="42">
        <f t="shared" si="8"/>
        <v>0</v>
      </c>
      <c r="V28" s="43">
        <f t="shared" si="9"/>
        <v>0</v>
      </c>
      <c r="W28" s="193">
        <f>X4</f>
        <v>12</v>
      </c>
      <c r="X28" s="44">
        <f t="shared" si="31"/>
        <v>0</v>
      </c>
      <c r="Y28" s="45">
        <f t="shared" si="32"/>
        <v>3</v>
      </c>
      <c r="Z28" s="46" t="s">
        <v>0</v>
      </c>
      <c r="AA28" s="39">
        <v>1</v>
      </c>
      <c r="AB28" s="47">
        <f t="shared" si="10"/>
        <v>0</v>
      </c>
      <c r="AC28" s="39">
        <v>1</v>
      </c>
      <c r="AD28" s="47">
        <f t="shared" si="11"/>
        <v>0</v>
      </c>
      <c r="AE28" s="39">
        <v>1</v>
      </c>
      <c r="AF28" s="47">
        <f t="shared" si="12"/>
        <v>0</v>
      </c>
      <c r="AG28" s="195"/>
      <c r="AH28" s="194">
        <f t="shared" si="13"/>
        <v>3</v>
      </c>
      <c r="AI28" s="49">
        <f t="shared" si="14"/>
        <v>0</v>
      </c>
      <c r="AJ28" s="50">
        <f t="shared" si="15"/>
        <v>0</v>
      </c>
      <c r="AK28" s="195">
        <v>4.5</v>
      </c>
      <c r="AL28" s="194">
        <f t="shared" si="16"/>
        <v>3</v>
      </c>
      <c r="AM28" s="49">
        <f t="shared" si="17"/>
        <v>0</v>
      </c>
      <c r="AN28" s="50">
        <f t="shared" si="18"/>
        <v>0</v>
      </c>
      <c r="AO28" s="195">
        <v>11.68</v>
      </c>
      <c r="AP28" s="49">
        <f t="shared" si="19"/>
        <v>0</v>
      </c>
      <c r="AQ28" s="50">
        <f t="shared" si="20"/>
        <v>0</v>
      </c>
      <c r="AR28" s="195">
        <v>2.92</v>
      </c>
      <c r="AS28" s="49">
        <f t="shared" si="21"/>
        <v>0</v>
      </c>
      <c r="AT28" s="50">
        <f t="shared" si="22"/>
        <v>0</v>
      </c>
      <c r="AU28" s="62"/>
      <c r="AV28" s="49">
        <f t="shared" si="23"/>
        <v>0</v>
      </c>
      <c r="AW28" s="50">
        <f t="shared" si="24"/>
        <v>0</v>
      </c>
      <c r="AX28" s="195">
        <v>11.68</v>
      </c>
      <c r="AY28" s="49">
        <f t="shared" si="25"/>
        <v>0</v>
      </c>
      <c r="AZ28" s="50">
        <f t="shared" si="26"/>
        <v>0</v>
      </c>
      <c r="BA28" s="195">
        <v>2.25</v>
      </c>
      <c r="BB28" s="49">
        <f t="shared" si="27"/>
        <v>0</v>
      </c>
      <c r="BC28" s="50">
        <f t="shared" si="28"/>
        <v>0</v>
      </c>
      <c r="BD28" s="51">
        <f t="shared" si="29"/>
        <v>0</v>
      </c>
    </row>
    <row r="29" spans="1:56">
      <c r="A29" s="32">
        <v>1</v>
      </c>
      <c r="B29" s="169" t="s">
        <v>155</v>
      </c>
      <c r="C29" s="170" t="s">
        <v>206</v>
      </c>
      <c r="D29" s="34" t="s">
        <v>225</v>
      </c>
      <c r="E29" s="35" t="s">
        <v>209</v>
      </c>
      <c r="F29" s="36">
        <v>10.130000000000001</v>
      </c>
      <c r="G29" s="260"/>
      <c r="H29" s="72" t="s">
        <v>143</v>
      </c>
      <c r="I29" s="74">
        <f>IF(H29=Tablas!$B$5,Tablas!$C$5,VLOOKUP(H29,Tablas!$B$5:$D$40,2,FALSE))</f>
        <v>21</v>
      </c>
      <c r="J29" s="71">
        <f>IF(I29=0,"",VLOOKUP(I29,Tablas!$C$5:$D$40,2,FALSE))</f>
        <v>13.035714285714288</v>
      </c>
      <c r="K29" s="37" t="str">
        <f t="shared" si="30"/>
        <v>0</v>
      </c>
      <c r="L29" s="38">
        <f t="shared" si="1"/>
        <v>0</v>
      </c>
      <c r="M29" s="38">
        <f t="shared" si="2"/>
        <v>0</v>
      </c>
      <c r="N29" s="38">
        <f t="shared" si="3"/>
        <v>0</v>
      </c>
      <c r="O29" s="38">
        <f t="shared" si="4"/>
        <v>0</v>
      </c>
      <c r="P29" s="38">
        <f t="shared" si="5"/>
        <v>0</v>
      </c>
      <c r="Q29" s="39">
        <v>1</v>
      </c>
      <c r="R29" s="40">
        <f t="shared" si="6"/>
        <v>0</v>
      </c>
      <c r="S29" s="39">
        <v>1</v>
      </c>
      <c r="T29" s="41">
        <f t="shared" si="7"/>
        <v>0</v>
      </c>
      <c r="U29" s="42">
        <f t="shared" si="8"/>
        <v>0</v>
      </c>
      <c r="V29" s="43">
        <f t="shared" si="9"/>
        <v>0</v>
      </c>
      <c r="W29" s="193">
        <f>X4</f>
        <v>12</v>
      </c>
      <c r="X29" s="44">
        <f t="shared" si="31"/>
        <v>0</v>
      </c>
      <c r="Y29" s="45">
        <f t="shared" si="32"/>
        <v>3</v>
      </c>
      <c r="Z29" s="46" t="s">
        <v>0</v>
      </c>
      <c r="AA29" s="39">
        <v>1</v>
      </c>
      <c r="AB29" s="47">
        <f t="shared" si="10"/>
        <v>0</v>
      </c>
      <c r="AC29" s="39">
        <v>1</v>
      </c>
      <c r="AD29" s="47">
        <f t="shared" si="11"/>
        <v>0</v>
      </c>
      <c r="AE29" s="39">
        <v>1</v>
      </c>
      <c r="AF29" s="47">
        <f t="shared" si="12"/>
        <v>0</v>
      </c>
      <c r="AG29" s="195"/>
      <c r="AH29" s="194">
        <f t="shared" si="13"/>
        <v>3</v>
      </c>
      <c r="AI29" s="49">
        <f t="shared" si="14"/>
        <v>0</v>
      </c>
      <c r="AJ29" s="50">
        <f t="shared" si="15"/>
        <v>0</v>
      </c>
      <c r="AK29" s="195">
        <v>4.5</v>
      </c>
      <c r="AL29" s="194">
        <f t="shared" si="16"/>
        <v>3</v>
      </c>
      <c r="AM29" s="49">
        <f t="shared" si="17"/>
        <v>0</v>
      </c>
      <c r="AN29" s="50">
        <f t="shared" si="18"/>
        <v>0</v>
      </c>
      <c r="AO29" s="195">
        <v>10.130000000000001</v>
      </c>
      <c r="AP29" s="49">
        <f t="shared" si="19"/>
        <v>0</v>
      </c>
      <c r="AQ29" s="50">
        <f t="shared" si="20"/>
        <v>0</v>
      </c>
      <c r="AR29" s="195">
        <v>2.5325000000000002</v>
      </c>
      <c r="AS29" s="49">
        <f t="shared" si="21"/>
        <v>0</v>
      </c>
      <c r="AT29" s="50">
        <f t="shared" si="22"/>
        <v>0</v>
      </c>
      <c r="AU29" s="62"/>
      <c r="AV29" s="49">
        <f t="shared" si="23"/>
        <v>0</v>
      </c>
      <c r="AW29" s="50">
        <f t="shared" si="24"/>
        <v>0</v>
      </c>
      <c r="AX29" s="195">
        <v>10.130000000000001</v>
      </c>
      <c r="AY29" s="49">
        <f t="shared" si="25"/>
        <v>0</v>
      </c>
      <c r="AZ29" s="50">
        <f t="shared" si="26"/>
        <v>0</v>
      </c>
      <c r="BA29" s="195">
        <v>2.25</v>
      </c>
      <c r="BB29" s="49">
        <f t="shared" si="27"/>
        <v>0</v>
      </c>
      <c r="BC29" s="50">
        <f t="shared" si="28"/>
        <v>0</v>
      </c>
      <c r="BD29" s="51">
        <f t="shared" si="29"/>
        <v>0</v>
      </c>
    </row>
    <row r="30" spans="1:56">
      <c r="A30" s="32">
        <v>1</v>
      </c>
      <c r="B30" s="169" t="s">
        <v>155</v>
      </c>
      <c r="C30" s="170" t="s">
        <v>206</v>
      </c>
      <c r="D30" s="34" t="s">
        <v>226</v>
      </c>
      <c r="E30" s="35" t="s">
        <v>209</v>
      </c>
      <c r="F30" s="36">
        <v>11.12</v>
      </c>
      <c r="G30" s="260"/>
      <c r="H30" s="72" t="s">
        <v>143</v>
      </c>
      <c r="I30" s="74">
        <f>IF(H30=Tablas!$B$5,Tablas!$C$5,VLOOKUP(H30,Tablas!$B$5:$D$40,2,FALSE))</f>
        <v>21</v>
      </c>
      <c r="J30" s="71">
        <f>IF(I30=0,"",VLOOKUP(I30,Tablas!$C$5:$D$40,2,FALSE))</f>
        <v>13.035714285714288</v>
      </c>
      <c r="K30" s="37" t="str">
        <f t="shared" si="30"/>
        <v>0</v>
      </c>
      <c r="L30" s="38">
        <f t="shared" si="1"/>
        <v>0</v>
      </c>
      <c r="M30" s="38">
        <f t="shared" si="2"/>
        <v>0</v>
      </c>
      <c r="N30" s="38">
        <f t="shared" si="3"/>
        <v>0</v>
      </c>
      <c r="O30" s="38">
        <f t="shared" si="4"/>
        <v>0</v>
      </c>
      <c r="P30" s="38">
        <f t="shared" si="5"/>
        <v>0</v>
      </c>
      <c r="Q30" s="39">
        <v>1</v>
      </c>
      <c r="R30" s="40">
        <f t="shared" si="6"/>
        <v>0</v>
      </c>
      <c r="S30" s="39">
        <v>1</v>
      </c>
      <c r="T30" s="41">
        <f t="shared" si="7"/>
        <v>0</v>
      </c>
      <c r="U30" s="42">
        <f t="shared" si="8"/>
        <v>0</v>
      </c>
      <c r="V30" s="43">
        <f t="shared" si="9"/>
        <v>0</v>
      </c>
      <c r="W30" s="193">
        <f>X4</f>
        <v>12</v>
      </c>
      <c r="X30" s="44">
        <f t="shared" si="31"/>
        <v>0</v>
      </c>
      <c r="Y30" s="45">
        <f t="shared" si="32"/>
        <v>3</v>
      </c>
      <c r="Z30" s="46" t="s">
        <v>0</v>
      </c>
      <c r="AA30" s="39">
        <v>1</v>
      </c>
      <c r="AB30" s="47">
        <f t="shared" si="10"/>
        <v>0</v>
      </c>
      <c r="AC30" s="39">
        <v>1</v>
      </c>
      <c r="AD30" s="47">
        <f t="shared" si="11"/>
        <v>0</v>
      </c>
      <c r="AE30" s="39">
        <v>1</v>
      </c>
      <c r="AF30" s="47">
        <f t="shared" si="12"/>
        <v>0</v>
      </c>
      <c r="AG30" s="195"/>
      <c r="AH30" s="194">
        <f t="shared" si="13"/>
        <v>3</v>
      </c>
      <c r="AI30" s="49">
        <f t="shared" si="14"/>
        <v>0</v>
      </c>
      <c r="AJ30" s="50">
        <f t="shared" si="15"/>
        <v>0</v>
      </c>
      <c r="AK30" s="195">
        <v>4.5</v>
      </c>
      <c r="AL30" s="194">
        <f t="shared" si="16"/>
        <v>3</v>
      </c>
      <c r="AM30" s="49">
        <f t="shared" si="17"/>
        <v>0</v>
      </c>
      <c r="AN30" s="50">
        <f t="shared" si="18"/>
        <v>0</v>
      </c>
      <c r="AO30" s="195">
        <v>11.12</v>
      </c>
      <c r="AP30" s="49">
        <f t="shared" si="19"/>
        <v>0</v>
      </c>
      <c r="AQ30" s="50">
        <f t="shared" si="20"/>
        <v>0</v>
      </c>
      <c r="AR30" s="195">
        <v>2.78</v>
      </c>
      <c r="AS30" s="49">
        <f t="shared" si="21"/>
        <v>0</v>
      </c>
      <c r="AT30" s="50">
        <f t="shared" si="22"/>
        <v>0</v>
      </c>
      <c r="AU30" s="62"/>
      <c r="AV30" s="49">
        <f t="shared" si="23"/>
        <v>0</v>
      </c>
      <c r="AW30" s="50">
        <f t="shared" si="24"/>
        <v>0</v>
      </c>
      <c r="AX30" s="195">
        <v>11.12</v>
      </c>
      <c r="AY30" s="49">
        <f t="shared" si="25"/>
        <v>0</v>
      </c>
      <c r="AZ30" s="50">
        <f t="shared" si="26"/>
        <v>0</v>
      </c>
      <c r="BA30" s="195">
        <v>2.25</v>
      </c>
      <c r="BB30" s="49">
        <f t="shared" si="27"/>
        <v>0</v>
      </c>
      <c r="BC30" s="50">
        <f t="shared" si="28"/>
        <v>0</v>
      </c>
      <c r="BD30" s="51">
        <f t="shared" si="29"/>
        <v>0</v>
      </c>
    </row>
    <row r="31" spans="1:56">
      <c r="A31" s="32">
        <v>1</v>
      </c>
      <c r="B31" s="169" t="s">
        <v>155</v>
      </c>
      <c r="C31" s="170" t="s">
        <v>207</v>
      </c>
      <c r="D31" s="34" t="s">
        <v>227</v>
      </c>
      <c r="E31" s="35" t="s">
        <v>209</v>
      </c>
      <c r="F31" s="36">
        <v>2.72</v>
      </c>
      <c r="G31" s="260"/>
      <c r="H31" s="72" t="s">
        <v>16</v>
      </c>
      <c r="I31" s="74">
        <f>IF(H31=Tablas!$B$5,Tablas!$C$5,VLOOKUP(H31,Tablas!$B$5:$D$40,2,FALSE))</f>
        <v>29</v>
      </c>
      <c r="J31" s="71">
        <f>IF(I31=0,"",VLOOKUP(I31,Tablas!$C$5:$D$40,2,FALSE))</f>
        <v>1</v>
      </c>
      <c r="K31" s="37" t="str">
        <f t="shared" si="30"/>
        <v>0</v>
      </c>
      <c r="L31" s="38">
        <f t="shared" si="1"/>
        <v>0</v>
      </c>
      <c r="M31" s="38">
        <f t="shared" si="2"/>
        <v>0</v>
      </c>
      <c r="N31" s="38">
        <f t="shared" si="3"/>
        <v>0</v>
      </c>
      <c r="O31" s="38">
        <f t="shared" si="4"/>
        <v>0</v>
      </c>
      <c r="P31" s="38">
        <f t="shared" si="5"/>
        <v>0</v>
      </c>
      <c r="Q31" s="39">
        <v>1</v>
      </c>
      <c r="R31" s="40">
        <f t="shared" si="6"/>
        <v>0</v>
      </c>
      <c r="S31" s="39">
        <v>1</v>
      </c>
      <c r="T31" s="41">
        <f t="shared" si="7"/>
        <v>0</v>
      </c>
      <c r="U31" s="42">
        <f t="shared" si="8"/>
        <v>0</v>
      </c>
      <c r="V31" s="43">
        <f t="shared" si="9"/>
        <v>0</v>
      </c>
      <c r="W31" s="193">
        <f>X4</f>
        <v>12</v>
      </c>
      <c r="X31" s="44">
        <f t="shared" si="31"/>
        <v>0</v>
      </c>
      <c r="Y31" s="45">
        <f t="shared" si="32"/>
        <v>0.2</v>
      </c>
      <c r="Z31" s="46" t="s">
        <v>0</v>
      </c>
      <c r="AA31" s="39">
        <v>1</v>
      </c>
      <c r="AB31" s="47">
        <f t="shared" si="10"/>
        <v>0</v>
      </c>
      <c r="AC31" s="39">
        <v>1</v>
      </c>
      <c r="AD31" s="47">
        <f t="shared" si="11"/>
        <v>0</v>
      </c>
      <c r="AE31" s="39">
        <v>1</v>
      </c>
      <c r="AF31" s="47">
        <f t="shared" si="12"/>
        <v>0</v>
      </c>
      <c r="AG31" s="195"/>
      <c r="AH31" s="194">
        <f t="shared" si="13"/>
        <v>3</v>
      </c>
      <c r="AI31" s="49">
        <f t="shared" si="14"/>
        <v>0</v>
      </c>
      <c r="AJ31" s="50">
        <f t="shared" si="15"/>
        <v>0</v>
      </c>
      <c r="AK31" s="195"/>
      <c r="AL31" s="194">
        <f t="shared" si="16"/>
        <v>3</v>
      </c>
      <c r="AM31" s="49">
        <f t="shared" si="17"/>
        <v>0</v>
      </c>
      <c r="AN31" s="50">
        <f t="shared" si="18"/>
        <v>0</v>
      </c>
      <c r="AO31" s="195">
        <v>2.72</v>
      </c>
      <c r="AP31" s="49">
        <f t="shared" si="19"/>
        <v>0</v>
      </c>
      <c r="AQ31" s="50">
        <f t="shared" si="20"/>
        <v>0</v>
      </c>
      <c r="AR31" s="195"/>
      <c r="AS31" s="49">
        <f t="shared" si="21"/>
        <v>0</v>
      </c>
      <c r="AT31" s="50">
        <f t="shared" si="22"/>
        <v>0</v>
      </c>
      <c r="AU31" s="62"/>
      <c r="AV31" s="49">
        <f t="shared" si="23"/>
        <v>0</v>
      </c>
      <c r="AW31" s="50">
        <f t="shared" si="24"/>
        <v>0</v>
      </c>
      <c r="AX31" s="195">
        <v>2.72</v>
      </c>
      <c r="AY31" s="49">
        <f t="shared" si="25"/>
        <v>0</v>
      </c>
      <c r="AZ31" s="50">
        <f t="shared" si="26"/>
        <v>0</v>
      </c>
      <c r="BA31" s="195">
        <v>0</v>
      </c>
      <c r="BB31" s="49">
        <f t="shared" si="27"/>
        <v>0</v>
      </c>
      <c r="BC31" s="50">
        <f t="shared" si="28"/>
        <v>0</v>
      </c>
      <c r="BD31" s="51">
        <f t="shared" si="29"/>
        <v>0</v>
      </c>
    </row>
    <row r="32" spans="1:56">
      <c r="A32" s="32">
        <v>1</v>
      </c>
      <c r="B32" s="169" t="s">
        <v>155</v>
      </c>
      <c r="C32" s="170" t="s">
        <v>207</v>
      </c>
      <c r="D32" s="34" t="s">
        <v>228</v>
      </c>
      <c r="E32" s="35" t="s">
        <v>209</v>
      </c>
      <c r="F32" s="36">
        <v>3.58</v>
      </c>
      <c r="G32" s="260"/>
      <c r="H32" s="72" t="s">
        <v>16</v>
      </c>
      <c r="I32" s="74">
        <f>IF(H32=Tablas!$B$5,Tablas!$C$5,VLOOKUP(H32,Tablas!$B$5:$D$40,2,FALSE))</f>
        <v>29</v>
      </c>
      <c r="J32" s="71">
        <f>IF(I32=0,"",VLOOKUP(I32,Tablas!$C$5:$D$40,2,FALSE))</f>
        <v>1</v>
      </c>
      <c r="K32" s="37" t="str">
        <f t="shared" si="30"/>
        <v>0</v>
      </c>
      <c r="L32" s="38">
        <f t="shared" si="1"/>
        <v>0</v>
      </c>
      <c r="M32" s="38">
        <f t="shared" si="2"/>
        <v>0</v>
      </c>
      <c r="N32" s="38">
        <f t="shared" si="3"/>
        <v>0</v>
      </c>
      <c r="O32" s="38">
        <f t="shared" si="4"/>
        <v>0</v>
      </c>
      <c r="P32" s="38">
        <f t="shared" si="5"/>
        <v>0</v>
      </c>
      <c r="Q32" s="39">
        <v>1</v>
      </c>
      <c r="R32" s="40">
        <f t="shared" si="6"/>
        <v>0</v>
      </c>
      <c r="S32" s="39">
        <v>1</v>
      </c>
      <c r="T32" s="41">
        <f t="shared" si="7"/>
        <v>0</v>
      </c>
      <c r="U32" s="42">
        <f t="shared" si="8"/>
        <v>0</v>
      </c>
      <c r="V32" s="43">
        <f t="shared" si="9"/>
        <v>0</v>
      </c>
      <c r="W32" s="193">
        <f>X4</f>
        <v>12</v>
      </c>
      <c r="X32" s="44">
        <f t="shared" si="31"/>
        <v>0</v>
      </c>
      <c r="Y32" s="45">
        <f t="shared" si="32"/>
        <v>0.2</v>
      </c>
      <c r="Z32" s="46" t="s">
        <v>0</v>
      </c>
      <c r="AA32" s="39">
        <v>1</v>
      </c>
      <c r="AB32" s="47">
        <f t="shared" si="10"/>
        <v>0</v>
      </c>
      <c r="AC32" s="39">
        <v>1</v>
      </c>
      <c r="AD32" s="47">
        <f t="shared" si="11"/>
        <v>0</v>
      </c>
      <c r="AE32" s="39">
        <v>1</v>
      </c>
      <c r="AF32" s="47">
        <f t="shared" si="12"/>
        <v>0</v>
      </c>
      <c r="AG32" s="195"/>
      <c r="AH32" s="194">
        <f t="shared" si="13"/>
        <v>3</v>
      </c>
      <c r="AI32" s="49">
        <f t="shared" si="14"/>
        <v>0</v>
      </c>
      <c r="AJ32" s="50">
        <f t="shared" si="15"/>
        <v>0</v>
      </c>
      <c r="AK32" s="195">
        <v>1</v>
      </c>
      <c r="AL32" s="194">
        <f t="shared" si="16"/>
        <v>3</v>
      </c>
      <c r="AM32" s="49">
        <f t="shared" si="17"/>
        <v>0</v>
      </c>
      <c r="AN32" s="50">
        <f t="shared" si="18"/>
        <v>0</v>
      </c>
      <c r="AO32" s="195">
        <v>3.58</v>
      </c>
      <c r="AP32" s="49">
        <f t="shared" si="19"/>
        <v>0</v>
      </c>
      <c r="AQ32" s="50">
        <f t="shared" si="20"/>
        <v>0</v>
      </c>
      <c r="AR32" s="195"/>
      <c r="AS32" s="49">
        <f t="shared" si="21"/>
        <v>0</v>
      </c>
      <c r="AT32" s="50">
        <f t="shared" si="22"/>
        <v>0</v>
      </c>
      <c r="AU32" s="62"/>
      <c r="AV32" s="49">
        <f t="shared" si="23"/>
        <v>0</v>
      </c>
      <c r="AW32" s="50">
        <f t="shared" si="24"/>
        <v>0</v>
      </c>
      <c r="AX32" s="195">
        <v>3.58</v>
      </c>
      <c r="AY32" s="49">
        <f t="shared" si="25"/>
        <v>0</v>
      </c>
      <c r="AZ32" s="50">
        <f t="shared" si="26"/>
        <v>0</v>
      </c>
      <c r="BA32" s="195">
        <v>0.5</v>
      </c>
      <c r="BB32" s="49">
        <f t="shared" si="27"/>
        <v>0</v>
      </c>
      <c r="BC32" s="50">
        <f t="shared" si="28"/>
        <v>0</v>
      </c>
      <c r="BD32" s="51">
        <f t="shared" si="29"/>
        <v>0</v>
      </c>
    </row>
    <row r="33" spans="1:56">
      <c r="A33" s="32">
        <v>1</v>
      </c>
      <c r="B33" s="169" t="s">
        <v>155</v>
      </c>
      <c r="C33" s="170" t="s">
        <v>207</v>
      </c>
      <c r="D33" s="34" t="s">
        <v>229</v>
      </c>
      <c r="E33" s="35" t="s">
        <v>209</v>
      </c>
      <c r="F33" s="36">
        <v>1.7</v>
      </c>
      <c r="G33" s="260"/>
      <c r="H33" s="72" t="s">
        <v>16</v>
      </c>
      <c r="I33" s="74">
        <f>IF(H33=Tablas!$B$5,Tablas!$C$5,VLOOKUP(H33,Tablas!$B$5:$D$40,2,FALSE))</f>
        <v>29</v>
      </c>
      <c r="J33" s="71">
        <f>IF(I33=0,"",VLOOKUP(I33,Tablas!$C$5:$D$40,2,FALSE))</f>
        <v>1</v>
      </c>
      <c r="K33" s="37" t="str">
        <f t="shared" si="30"/>
        <v>0</v>
      </c>
      <c r="L33" s="38">
        <f t="shared" si="1"/>
        <v>0</v>
      </c>
      <c r="M33" s="38">
        <f t="shared" si="2"/>
        <v>0</v>
      </c>
      <c r="N33" s="38">
        <f t="shared" si="3"/>
        <v>0</v>
      </c>
      <c r="O33" s="38">
        <f t="shared" si="4"/>
        <v>0</v>
      </c>
      <c r="P33" s="38">
        <f t="shared" si="5"/>
        <v>0</v>
      </c>
      <c r="Q33" s="39">
        <v>1</v>
      </c>
      <c r="R33" s="40">
        <f t="shared" si="6"/>
        <v>0</v>
      </c>
      <c r="S33" s="39">
        <v>1</v>
      </c>
      <c r="T33" s="41">
        <f t="shared" si="7"/>
        <v>0</v>
      </c>
      <c r="U33" s="42">
        <f t="shared" si="8"/>
        <v>0</v>
      </c>
      <c r="V33" s="43">
        <f t="shared" si="9"/>
        <v>0</v>
      </c>
      <c r="W33" s="193">
        <f>X4</f>
        <v>12</v>
      </c>
      <c r="X33" s="44">
        <f t="shared" si="31"/>
        <v>0</v>
      </c>
      <c r="Y33" s="45">
        <f t="shared" si="32"/>
        <v>0.2</v>
      </c>
      <c r="Z33" s="46" t="s">
        <v>0</v>
      </c>
      <c r="AA33" s="39">
        <v>1</v>
      </c>
      <c r="AB33" s="47">
        <f t="shared" si="10"/>
        <v>0</v>
      </c>
      <c r="AC33" s="39">
        <v>1</v>
      </c>
      <c r="AD33" s="47">
        <f t="shared" si="11"/>
        <v>0</v>
      </c>
      <c r="AE33" s="39">
        <v>1</v>
      </c>
      <c r="AF33" s="47">
        <f t="shared" si="12"/>
        <v>0</v>
      </c>
      <c r="AG33" s="195"/>
      <c r="AH33" s="194">
        <f t="shared" si="13"/>
        <v>3</v>
      </c>
      <c r="AI33" s="49">
        <f t="shared" si="14"/>
        <v>0</v>
      </c>
      <c r="AJ33" s="50">
        <f t="shared" si="15"/>
        <v>0</v>
      </c>
      <c r="AK33" s="195"/>
      <c r="AL33" s="194">
        <f t="shared" si="16"/>
        <v>3</v>
      </c>
      <c r="AM33" s="49">
        <f t="shared" si="17"/>
        <v>0</v>
      </c>
      <c r="AN33" s="50">
        <f t="shared" si="18"/>
        <v>0</v>
      </c>
      <c r="AO33" s="195">
        <v>1.7</v>
      </c>
      <c r="AP33" s="49">
        <f t="shared" si="19"/>
        <v>0</v>
      </c>
      <c r="AQ33" s="50">
        <f t="shared" si="20"/>
        <v>0</v>
      </c>
      <c r="AR33" s="195"/>
      <c r="AS33" s="49">
        <f t="shared" si="21"/>
        <v>0</v>
      </c>
      <c r="AT33" s="50">
        <f t="shared" si="22"/>
        <v>0</v>
      </c>
      <c r="AU33" s="62"/>
      <c r="AV33" s="49">
        <f t="shared" si="23"/>
        <v>0</v>
      </c>
      <c r="AW33" s="50">
        <f t="shared" si="24"/>
        <v>0</v>
      </c>
      <c r="AX33" s="195">
        <v>1.7</v>
      </c>
      <c r="AY33" s="49">
        <f t="shared" si="25"/>
        <v>0</v>
      </c>
      <c r="AZ33" s="50">
        <f t="shared" si="26"/>
        <v>0</v>
      </c>
      <c r="BA33" s="195">
        <v>0</v>
      </c>
      <c r="BB33" s="49">
        <f t="shared" si="27"/>
        <v>0</v>
      </c>
      <c r="BC33" s="50">
        <f t="shared" si="28"/>
        <v>0</v>
      </c>
      <c r="BD33" s="51">
        <f t="shared" si="29"/>
        <v>0</v>
      </c>
    </row>
    <row r="34" spans="1:56">
      <c r="A34" s="32">
        <v>1</v>
      </c>
      <c r="B34" s="169" t="s">
        <v>155</v>
      </c>
      <c r="C34" s="170" t="s">
        <v>207</v>
      </c>
      <c r="D34" s="34" t="s">
        <v>211</v>
      </c>
      <c r="E34" s="35" t="s">
        <v>209</v>
      </c>
      <c r="F34" s="36">
        <v>17.53</v>
      </c>
      <c r="G34" s="260"/>
      <c r="H34" s="72" t="s">
        <v>143</v>
      </c>
      <c r="I34" s="74">
        <f>IF(H34=Tablas!$B$5,Tablas!$C$5,VLOOKUP(H34,Tablas!$B$5:$D$40,2,FALSE))</f>
        <v>21</v>
      </c>
      <c r="J34" s="71">
        <f>IF(I34=0,"",VLOOKUP(I34,Tablas!$C$5:$D$40,2,FALSE))</f>
        <v>13.035714285714288</v>
      </c>
      <c r="K34" s="37" t="str">
        <f t="shared" si="30"/>
        <v>0</v>
      </c>
      <c r="L34" s="38">
        <f t="shared" si="1"/>
        <v>0</v>
      </c>
      <c r="M34" s="38">
        <f t="shared" si="2"/>
        <v>0</v>
      </c>
      <c r="N34" s="38">
        <f t="shared" si="3"/>
        <v>0</v>
      </c>
      <c r="O34" s="38">
        <f t="shared" si="4"/>
        <v>0</v>
      </c>
      <c r="P34" s="38">
        <f t="shared" si="5"/>
        <v>0</v>
      </c>
      <c r="Q34" s="39">
        <v>1</v>
      </c>
      <c r="R34" s="40">
        <f t="shared" si="6"/>
        <v>0</v>
      </c>
      <c r="S34" s="39">
        <v>1</v>
      </c>
      <c r="T34" s="41">
        <f t="shared" si="7"/>
        <v>0</v>
      </c>
      <c r="U34" s="42">
        <f t="shared" si="8"/>
        <v>0</v>
      </c>
      <c r="V34" s="43">
        <f t="shared" si="9"/>
        <v>0</v>
      </c>
      <c r="W34" s="193">
        <f>X4</f>
        <v>12</v>
      </c>
      <c r="X34" s="44">
        <f t="shared" si="31"/>
        <v>0</v>
      </c>
      <c r="Y34" s="45">
        <f t="shared" si="32"/>
        <v>3</v>
      </c>
      <c r="Z34" s="46" t="s">
        <v>0</v>
      </c>
      <c r="AA34" s="39">
        <v>1</v>
      </c>
      <c r="AB34" s="47">
        <f t="shared" si="10"/>
        <v>0</v>
      </c>
      <c r="AC34" s="39">
        <v>1</v>
      </c>
      <c r="AD34" s="47">
        <f t="shared" si="11"/>
        <v>0</v>
      </c>
      <c r="AE34" s="39">
        <v>1</v>
      </c>
      <c r="AF34" s="47">
        <f t="shared" si="12"/>
        <v>0</v>
      </c>
      <c r="AG34" s="195"/>
      <c r="AH34" s="194">
        <f t="shared" si="13"/>
        <v>3</v>
      </c>
      <c r="AI34" s="49">
        <f t="shared" si="14"/>
        <v>0</v>
      </c>
      <c r="AJ34" s="50">
        <f t="shared" si="15"/>
        <v>0</v>
      </c>
      <c r="AK34" s="195"/>
      <c r="AL34" s="194">
        <f t="shared" si="16"/>
        <v>3</v>
      </c>
      <c r="AM34" s="49">
        <f t="shared" si="17"/>
        <v>0</v>
      </c>
      <c r="AN34" s="50">
        <f t="shared" si="18"/>
        <v>0</v>
      </c>
      <c r="AO34" s="195">
        <v>17.53</v>
      </c>
      <c r="AP34" s="49">
        <f t="shared" si="19"/>
        <v>0</v>
      </c>
      <c r="AQ34" s="50">
        <f t="shared" si="20"/>
        <v>0</v>
      </c>
      <c r="AR34" s="195"/>
      <c r="AS34" s="49">
        <f t="shared" si="21"/>
        <v>0</v>
      </c>
      <c r="AT34" s="50">
        <f t="shared" si="22"/>
        <v>0</v>
      </c>
      <c r="AU34" s="62"/>
      <c r="AV34" s="49">
        <f t="shared" si="23"/>
        <v>0</v>
      </c>
      <c r="AW34" s="50">
        <f t="shared" si="24"/>
        <v>0</v>
      </c>
      <c r="AX34" s="195">
        <v>17.53</v>
      </c>
      <c r="AY34" s="49">
        <f t="shared" si="25"/>
        <v>0</v>
      </c>
      <c r="AZ34" s="50">
        <f t="shared" si="26"/>
        <v>0</v>
      </c>
      <c r="BA34" s="195">
        <v>0</v>
      </c>
      <c r="BB34" s="49">
        <f t="shared" si="27"/>
        <v>0</v>
      </c>
      <c r="BC34" s="50">
        <f t="shared" si="28"/>
        <v>0</v>
      </c>
      <c r="BD34" s="51">
        <f t="shared" si="29"/>
        <v>0</v>
      </c>
    </row>
    <row r="35" spans="1:56">
      <c r="A35" s="32">
        <v>1</v>
      </c>
      <c r="B35" s="169" t="s">
        <v>155</v>
      </c>
      <c r="C35" s="170" t="s">
        <v>207</v>
      </c>
      <c r="D35" s="34" t="s">
        <v>230</v>
      </c>
      <c r="E35" s="35" t="s">
        <v>209</v>
      </c>
      <c r="F35" s="36">
        <v>3.48</v>
      </c>
      <c r="G35" s="260"/>
      <c r="H35" s="72" t="s">
        <v>143</v>
      </c>
      <c r="I35" s="74">
        <f>IF(H35=Tablas!$B$5,Tablas!$C$5,VLOOKUP(H35,Tablas!$B$5:$D$40,2,FALSE))</f>
        <v>21</v>
      </c>
      <c r="J35" s="71">
        <f>IF(I35=0,"",VLOOKUP(I35,Tablas!$C$5:$D$40,2,FALSE))</f>
        <v>13.035714285714288</v>
      </c>
      <c r="K35" s="37" t="str">
        <f t="shared" si="30"/>
        <v>0</v>
      </c>
      <c r="L35" s="38">
        <f t="shared" si="1"/>
        <v>0</v>
      </c>
      <c r="M35" s="38">
        <f t="shared" si="2"/>
        <v>0</v>
      </c>
      <c r="N35" s="38">
        <f t="shared" si="3"/>
        <v>0</v>
      </c>
      <c r="O35" s="38">
        <f t="shared" si="4"/>
        <v>0</v>
      </c>
      <c r="P35" s="38">
        <f t="shared" si="5"/>
        <v>0</v>
      </c>
      <c r="Q35" s="39">
        <v>1</v>
      </c>
      <c r="R35" s="40">
        <f t="shared" si="6"/>
        <v>0</v>
      </c>
      <c r="S35" s="39">
        <v>1</v>
      </c>
      <c r="T35" s="41">
        <f t="shared" si="7"/>
        <v>0</v>
      </c>
      <c r="U35" s="42">
        <f t="shared" si="8"/>
        <v>0</v>
      </c>
      <c r="V35" s="43">
        <f t="shared" si="9"/>
        <v>0</v>
      </c>
      <c r="W35" s="193">
        <f>X4</f>
        <v>12</v>
      </c>
      <c r="X35" s="44">
        <f t="shared" si="31"/>
        <v>0</v>
      </c>
      <c r="Y35" s="45">
        <f t="shared" si="32"/>
        <v>3</v>
      </c>
      <c r="Z35" s="46" t="s">
        <v>0</v>
      </c>
      <c r="AA35" s="39">
        <v>1</v>
      </c>
      <c r="AB35" s="47">
        <f t="shared" si="10"/>
        <v>0</v>
      </c>
      <c r="AC35" s="39">
        <v>1</v>
      </c>
      <c r="AD35" s="47">
        <f t="shared" si="11"/>
        <v>0</v>
      </c>
      <c r="AE35" s="39">
        <v>1</v>
      </c>
      <c r="AF35" s="47">
        <f t="shared" si="12"/>
        <v>0</v>
      </c>
      <c r="AG35" s="195"/>
      <c r="AH35" s="194">
        <f t="shared" si="13"/>
        <v>3</v>
      </c>
      <c r="AI35" s="49">
        <f t="shared" si="14"/>
        <v>0</v>
      </c>
      <c r="AJ35" s="50">
        <f t="shared" si="15"/>
        <v>0</v>
      </c>
      <c r="AK35" s="195"/>
      <c r="AL35" s="194">
        <f t="shared" si="16"/>
        <v>3</v>
      </c>
      <c r="AM35" s="49">
        <f t="shared" si="17"/>
        <v>0</v>
      </c>
      <c r="AN35" s="50">
        <f t="shared" si="18"/>
        <v>0</v>
      </c>
      <c r="AO35" s="195">
        <v>3.48</v>
      </c>
      <c r="AP35" s="49">
        <f t="shared" si="19"/>
        <v>0</v>
      </c>
      <c r="AQ35" s="50">
        <f t="shared" si="20"/>
        <v>0</v>
      </c>
      <c r="AR35" s="195"/>
      <c r="AS35" s="49">
        <f t="shared" si="21"/>
        <v>0</v>
      </c>
      <c r="AT35" s="50">
        <f t="shared" si="22"/>
        <v>0</v>
      </c>
      <c r="AU35" s="62"/>
      <c r="AV35" s="49">
        <f t="shared" si="23"/>
        <v>0</v>
      </c>
      <c r="AW35" s="50">
        <f t="shared" si="24"/>
        <v>0</v>
      </c>
      <c r="AX35" s="195">
        <v>3.48</v>
      </c>
      <c r="AY35" s="49">
        <f t="shared" si="25"/>
        <v>0</v>
      </c>
      <c r="AZ35" s="50">
        <f t="shared" si="26"/>
        <v>0</v>
      </c>
      <c r="BA35" s="195">
        <v>0</v>
      </c>
      <c r="BB35" s="49">
        <f t="shared" si="27"/>
        <v>0</v>
      </c>
      <c r="BC35" s="50">
        <f t="shared" si="28"/>
        <v>0</v>
      </c>
      <c r="BD35" s="51">
        <f t="shared" si="29"/>
        <v>0</v>
      </c>
    </row>
    <row r="36" spans="1:56">
      <c r="A36" s="32">
        <v>1</v>
      </c>
      <c r="B36" s="169" t="s">
        <v>155</v>
      </c>
      <c r="C36" s="170" t="s">
        <v>207</v>
      </c>
      <c r="D36" s="34" t="s">
        <v>220</v>
      </c>
      <c r="E36" s="35" t="s">
        <v>209</v>
      </c>
      <c r="F36" s="36">
        <v>7.59</v>
      </c>
      <c r="G36" s="260"/>
      <c r="H36" s="72" t="s">
        <v>143</v>
      </c>
      <c r="I36" s="74">
        <f>IF(H36=Tablas!$B$5,Tablas!$C$5,VLOOKUP(H36,Tablas!$B$5:$D$40,2,FALSE))</f>
        <v>21</v>
      </c>
      <c r="J36" s="71">
        <f>IF(I36=0,"",VLOOKUP(I36,Tablas!$C$5:$D$40,2,FALSE))</f>
        <v>13.035714285714288</v>
      </c>
      <c r="K36" s="37" t="str">
        <f t="shared" si="30"/>
        <v>0</v>
      </c>
      <c r="L36" s="38">
        <f t="shared" si="1"/>
        <v>0</v>
      </c>
      <c r="M36" s="38">
        <f t="shared" si="2"/>
        <v>0</v>
      </c>
      <c r="N36" s="38">
        <f t="shared" si="3"/>
        <v>0</v>
      </c>
      <c r="O36" s="38">
        <f t="shared" si="4"/>
        <v>0</v>
      </c>
      <c r="P36" s="38">
        <f t="shared" si="5"/>
        <v>0</v>
      </c>
      <c r="Q36" s="39">
        <v>1</v>
      </c>
      <c r="R36" s="40">
        <f t="shared" si="6"/>
        <v>0</v>
      </c>
      <c r="S36" s="39">
        <v>1</v>
      </c>
      <c r="T36" s="41">
        <f t="shared" si="7"/>
        <v>0</v>
      </c>
      <c r="U36" s="42">
        <f t="shared" si="8"/>
        <v>0</v>
      </c>
      <c r="V36" s="43">
        <f t="shared" si="9"/>
        <v>0</v>
      </c>
      <c r="W36" s="193">
        <f>X4</f>
        <v>12</v>
      </c>
      <c r="X36" s="44">
        <f t="shared" si="31"/>
        <v>0</v>
      </c>
      <c r="Y36" s="45">
        <f t="shared" si="32"/>
        <v>3</v>
      </c>
      <c r="Z36" s="46" t="s">
        <v>0</v>
      </c>
      <c r="AA36" s="39">
        <v>1</v>
      </c>
      <c r="AB36" s="47">
        <f t="shared" si="10"/>
        <v>0</v>
      </c>
      <c r="AC36" s="39">
        <v>1</v>
      </c>
      <c r="AD36" s="47">
        <f t="shared" si="11"/>
        <v>0</v>
      </c>
      <c r="AE36" s="39">
        <v>1</v>
      </c>
      <c r="AF36" s="47">
        <f t="shared" si="12"/>
        <v>0</v>
      </c>
      <c r="AG36" s="195"/>
      <c r="AH36" s="194">
        <f t="shared" si="13"/>
        <v>3</v>
      </c>
      <c r="AI36" s="49">
        <f t="shared" si="14"/>
        <v>0</v>
      </c>
      <c r="AJ36" s="50">
        <f t="shared" si="15"/>
        <v>0</v>
      </c>
      <c r="AK36" s="195"/>
      <c r="AL36" s="194">
        <f t="shared" si="16"/>
        <v>3</v>
      </c>
      <c r="AM36" s="49">
        <f t="shared" si="17"/>
        <v>0</v>
      </c>
      <c r="AN36" s="50">
        <f t="shared" si="18"/>
        <v>0</v>
      </c>
      <c r="AO36" s="195">
        <v>7.59</v>
      </c>
      <c r="AP36" s="49">
        <f t="shared" si="19"/>
        <v>0</v>
      </c>
      <c r="AQ36" s="50">
        <f t="shared" si="20"/>
        <v>0</v>
      </c>
      <c r="AR36" s="195"/>
      <c r="AS36" s="49">
        <f t="shared" si="21"/>
        <v>0</v>
      </c>
      <c r="AT36" s="50">
        <f t="shared" si="22"/>
        <v>0</v>
      </c>
      <c r="AU36" s="62"/>
      <c r="AV36" s="49">
        <f t="shared" si="23"/>
        <v>0</v>
      </c>
      <c r="AW36" s="50">
        <f t="shared" si="24"/>
        <v>0</v>
      </c>
      <c r="AX36" s="195">
        <v>7.59</v>
      </c>
      <c r="AY36" s="49">
        <f t="shared" si="25"/>
        <v>0</v>
      </c>
      <c r="AZ36" s="50">
        <f t="shared" si="26"/>
        <v>0</v>
      </c>
      <c r="BA36" s="195">
        <v>0</v>
      </c>
      <c r="BB36" s="49">
        <f t="shared" si="27"/>
        <v>0</v>
      </c>
      <c r="BC36" s="50">
        <f t="shared" si="28"/>
        <v>0</v>
      </c>
      <c r="BD36" s="51">
        <f t="shared" si="29"/>
        <v>0</v>
      </c>
    </row>
    <row r="37" spans="1:56">
      <c r="A37" s="32">
        <v>1</v>
      </c>
      <c r="B37" s="169" t="s">
        <v>155</v>
      </c>
      <c r="C37" s="170" t="s">
        <v>207</v>
      </c>
      <c r="D37" s="34" t="s">
        <v>231</v>
      </c>
      <c r="E37" s="35" t="s">
        <v>209</v>
      </c>
      <c r="F37" s="36">
        <v>3.91</v>
      </c>
      <c r="G37" s="260"/>
      <c r="H37" s="72" t="s">
        <v>16</v>
      </c>
      <c r="I37" s="74">
        <f>IF(H37=Tablas!$B$5,Tablas!$C$5,VLOOKUP(H37,Tablas!$B$5:$D$40,2,FALSE))</f>
        <v>29</v>
      </c>
      <c r="J37" s="71">
        <f>IF(I37=0,"",VLOOKUP(I37,Tablas!$C$5:$D$40,2,FALSE))</f>
        <v>1</v>
      </c>
      <c r="K37" s="37" t="str">
        <f t="shared" si="30"/>
        <v>0</v>
      </c>
      <c r="L37" s="38">
        <f t="shared" si="1"/>
        <v>0</v>
      </c>
      <c r="M37" s="38">
        <f t="shared" si="2"/>
        <v>0</v>
      </c>
      <c r="N37" s="38">
        <f t="shared" si="3"/>
        <v>0</v>
      </c>
      <c r="O37" s="38">
        <f t="shared" si="4"/>
        <v>0</v>
      </c>
      <c r="P37" s="38">
        <f t="shared" si="5"/>
        <v>0</v>
      </c>
      <c r="Q37" s="39">
        <v>1</v>
      </c>
      <c r="R37" s="40">
        <f t="shared" si="6"/>
        <v>0</v>
      </c>
      <c r="S37" s="39">
        <v>1</v>
      </c>
      <c r="T37" s="41">
        <f t="shared" si="7"/>
        <v>0</v>
      </c>
      <c r="U37" s="42">
        <f t="shared" si="8"/>
        <v>0</v>
      </c>
      <c r="V37" s="43">
        <f t="shared" si="9"/>
        <v>0</v>
      </c>
      <c r="W37" s="193">
        <f>X4</f>
        <v>12</v>
      </c>
      <c r="X37" s="44">
        <f t="shared" si="31"/>
        <v>0</v>
      </c>
      <c r="Y37" s="45">
        <f t="shared" si="32"/>
        <v>0.2</v>
      </c>
      <c r="Z37" s="46" t="s">
        <v>0</v>
      </c>
      <c r="AA37" s="39">
        <v>1</v>
      </c>
      <c r="AB37" s="47">
        <f t="shared" si="10"/>
        <v>0</v>
      </c>
      <c r="AC37" s="39">
        <v>1</v>
      </c>
      <c r="AD37" s="47">
        <f t="shared" si="11"/>
        <v>0</v>
      </c>
      <c r="AE37" s="39">
        <v>1</v>
      </c>
      <c r="AF37" s="47">
        <f t="shared" si="12"/>
        <v>0</v>
      </c>
      <c r="AG37" s="195"/>
      <c r="AH37" s="194">
        <f t="shared" si="13"/>
        <v>3</v>
      </c>
      <c r="AI37" s="49">
        <f t="shared" si="14"/>
        <v>0</v>
      </c>
      <c r="AJ37" s="50">
        <f t="shared" si="15"/>
        <v>0</v>
      </c>
      <c r="AK37" s="195"/>
      <c r="AL37" s="194">
        <f t="shared" si="16"/>
        <v>3</v>
      </c>
      <c r="AM37" s="49">
        <f t="shared" si="17"/>
        <v>0</v>
      </c>
      <c r="AN37" s="50">
        <f t="shared" si="18"/>
        <v>0</v>
      </c>
      <c r="AO37" s="195">
        <v>3.91</v>
      </c>
      <c r="AP37" s="49">
        <f t="shared" si="19"/>
        <v>0</v>
      </c>
      <c r="AQ37" s="50">
        <f t="shared" si="20"/>
        <v>0</v>
      </c>
      <c r="AR37" s="195"/>
      <c r="AS37" s="49">
        <f t="shared" si="21"/>
        <v>0</v>
      </c>
      <c r="AT37" s="50">
        <f t="shared" si="22"/>
        <v>0</v>
      </c>
      <c r="AU37" s="62"/>
      <c r="AV37" s="49">
        <f t="shared" si="23"/>
        <v>0</v>
      </c>
      <c r="AW37" s="50">
        <f t="shared" si="24"/>
        <v>0</v>
      </c>
      <c r="AX37" s="195">
        <v>3.91</v>
      </c>
      <c r="AY37" s="49">
        <f t="shared" si="25"/>
        <v>0</v>
      </c>
      <c r="AZ37" s="50">
        <f t="shared" si="26"/>
        <v>0</v>
      </c>
      <c r="BA37" s="195">
        <v>0</v>
      </c>
      <c r="BB37" s="49">
        <f t="shared" si="27"/>
        <v>0</v>
      </c>
      <c r="BC37" s="50">
        <f t="shared" si="28"/>
        <v>0</v>
      </c>
      <c r="BD37" s="51">
        <f t="shared" si="29"/>
        <v>0</v>
      </c>
    </row>
    <row r="38" spans="1:56">
      <c r="A38" s="32">
        <v>1</v>
      </c>
      <c r="B38" s="169" t="s">
        <v>155</v>
      </c>
      <c r="C38" s="170" t="s">
        <v>207</v>
      </c>
      <c r="D38" s="34" t="s">
        <v>232</v>
      </c>
      <c r="E38" s="35" t="s">
        <v>209</v>
      </c>
      <c r="F38" s="36">
        <v>8.4499999999999993</v>
      </c>
      <c r="G38" s="260"/>
      <c r="H38" s="72" t="s">
        <v>143</v>
      </c>
      <c r="I38" s="74">
        <f>IF(H38=Tablas!$B$5,Tablas!$C$5,VLOOKUP(H38,Tablas!$B$5:$D$40,2,FALSE))</f>
        <v>21</v>
      </c>
      <c r="J38" s="71">
        <f>IF(I38=0,"",VLOOKUP(I38,Tablas!$C$5:$D$40,2,FALSE))</f>
        <v>13.035714285714288</v>
      </c>
      <c r="K38" s="37" t="str">
        <f t="shared" si="30"/>
        <v>0</v>
      </c>
      <c r="L38" s="38">
        <f t="shared" si="1"/>
        <v>0</v>
      </c>
      <c r="M38" s="38">
        <f t="shared" si="2"/>
        <v>0</v>
      </c>
      <c r="N38" s="38">
        <f t="shared" si="3"/>
        <v>0</v>
      </c>
      <c r="O38" s="38">
        <f t="shared" si="4"/>
        <v>0</v>
      </c>
      <c r="P38" s="38">
        <f t="shared" si="5"/>
        <v>0</v>
      </c>
      <c r="Q38" s="39">
        <v>1</v>
      </c>
      <c r="R38" s="40">
        <f t="shared" si="6"/>
        <v>0</v>
      </c>
      <c r="S38" s="39">
        <v>1</v>
      </c>
      <c r="T38" s="41">
        <f t="shared" si="7"/>
        <v>0</v>
      </c>
      <c r="U38" s="42">
        <f t="shared" si="8"/>
        <v>0</v>
      </c>
      <c r="V38" s="43">
        <f t="shared" si="9"/>
        <v>0</v>
      </c>
      <c r="W38" s="193">
        <f>X4</f>
        <v>12</v>
      </c>
      <c r="X38" s="44">
        <f t="shared" si="31"/>
        <v>0</v>
      </c>
      <c r="Y38" s="45">
        <f t="shared" si="32"/>
        <v>3</v>
      </c>
      <c r="Z38" s="46" t="s">
        <v>0</v>
      </c>
      <c r="AA38" s="39">
        <v>1</v>
      </c>
      <c r="AB38" s="47">
        <f t="shared" si="10"/>
        <v>0</v>
      </c>
      <c r="AC38" s="39">
        <v>1</v>
      </c>
      <c r="AD38" s="47">
        <f t="shared" si="11"/>
        <v>0</v>
      </c>
      <c r="AE38" s="39">
        <v>1</v>
      </c>
      <c r="AF38" s="47">
        <f t="shared" si="12"/>
        <v>0</v>
      </c>
      <c r="AG38" s="195"/>
      <c r="AH38" s="194">
        <f t="shared" si="13"/>
        <v>3</v>
      </c>
      <c r="AI38" s="49">
        <f t="shared" si="14"/>
        <v>0</v>
      </c>
      <c r="AJ38" s="50">
        <f t="shared" si="15"/>
        <v>0</v>
      </c>
      <c r="AK38" s="195">
        <v>4.5</v>
      </c>
      <c r="AL38" s="194">
        <f t="shared" si="16"/>
        <v>3</v>
      </c>
      <c r="AM38" s="49">
        <f t="shared" si="17"/>
        <v>0</v>
      </c>
      <c r="AN38" s="50">
        <f t="shared" si="18"/>
        <v>0</v>
      </c>
      <c r="AO38" s="195">
        <v>8.4499999999999993</v>
      </c>
      <c r="AP38" s="49">
        <f t="shared" si="19"/>
        <v>0</v>
      </c>
      <c r="AQ38" s="50">
        <f t="shared" si="20"/>
        <v>0</v>
      </c>
      <c r="AR38" s="195">
        <v>2.1124999999999998</v>
      </c>
      <c r="AS38" s="49">
        <f t="shared" si="21"/>
        <v>0</v>
      </c>
      <c r="AT38" s="50">
        <f t="shared" si="22"/>
        <v>0</v>
      </c>
      <c r="AU38" s="62"/>
      <c r="AV38" s="49">
        <f t="shared" si="23"/>
        <v>0</v>
      </c>
      <c r="AW38" s="50">
        <f t="shared" si="24"/>
        <v>0</v>
      </c>
      <c r="AX38" s="195">
        <v>8.4499999999999993</v>
      </c>
      <c r="AY38" s="49">
        <f t="shared" si="25"/>
        <v>0</v>
      </c>
      <c r="AZ38" s="50">
        <f t="shared" si="26"/>
        <v>0</v>
      </c>
      <c r="BA38" s="195">
        <v>2.25</v>
      </c>
      <c r="BB38" s="49">
        <f t="shared" si="27"/>
        <v>0</v>
      </c>
      <c r="BC38" s="50">
        <f t="shared" si="28"/>
        <v>0</v>
      </c>
      <c r="BD38" s="51">
        <f t="shared" si="29"/>
        <v>0</v>
      </c>
    </row>
    <row r="39" spans="1:56">
      <c r="A39" s="32">
        <v>1</v>
      </c>
      <c r="B39" s="169" t="s">
        <v>155</v>
      </c>
      <c r="C39" s="170" t="s">
        <v>207</v>
      </c>
      <c r="D39" s="34" t="s">
        <v>233</v>
      </c>
      <c r="E39" s="35" t="s">
        <v>209</v>
      </c>
      <c r="F39" s="36">
        <v>12.91</v>
      </c>
      <c r="G39" s="260"/>
      <c r="H39" s="72" t="s">
        <v>143</v>
      </c>
      <c r="I39" s="74">
        <f>IF(H39=Tablas!$B$5,Tablas!$C$5,VLOOKUP(H39,Tablas!$B$5:$D$40,2,FALSE))</f>
        <v>21</v>
      </c>
      <c r="J39" s="71">
        <f>IF(I39=0,"",VLOOKUP(I39,Tablas!$C$5:$D$40,2,FALSE))</f>
        <v>13.035714285714288</v>
      </c>
      <c r="K39" s="37" t="str">
        <f t="shared" si="30"/>
        <v>0</v>
      </c>
      <c r="L39" s="38">
        <f t="shared" si="1"/>
        <v>0</v>
      </c>
      <c r="M39" s="38">
        <f t="shared" si="2"/>
        <v>0</v>
      </c>
      <c r="N39" s="38">
        <f t="shared" si="3"/>
        <v>0</v>
      </c>
      <c r="O39" s="38">
        <f t="shared" si="4"/>
        <v>0</v>
      </c>
      <c r="P39" s="38">
        <f t="shared" si="5"/>
        <v>0</v>
      </c>
      <c r="Q39" s="39">
        <v>1</v>
      </c>
      <c r="R39" s="40">
        <f t="shared" si="6"/>
        <v>0</v>
      </c>
      <c r="S39" s="39">
        <v>1</v>
      </c>
      <c r="T39" s="41">
        <f t="shared" si="7"/>
        <v>0</v>
      </c>
      <c r="U39" s="42">
        <f t="shared" si="8"/>
        <v>0</v>
      </c>
      <c r="V39" s="43">
        <f t="shared" si="9"/>
        <v>0</v>
      </c>
      <c r="W39" s="193">
        <f>X4</f>
        <v>12</v>
      </c>
      <c r="X39" s="44">
        <f t="shared" si="31"/>
        <v>0</v>
      </c>
      <c r="Y39" s="45">
        <f t="shared" si="32"/>
        <v>3</v>
      </c>
      <c r="Z39" s="46" t="s">
        <v>0</v>
      </c>
      <c r="AA39" s="39">
        <v>1</v>
      </c>
      <c r="AB39" s="47">
        <f t="shared" si="10"/>
        <v>0</v>
      </c>
      <c r="AC39" s="39">
        <v>1</v>
      </c>
      <c r="AD39" s="47">
        <f t="shared" si="11"/>
        <v>0</v>
      </c>
      <c r="AE39" s="39">
        <v>1</v>
      </c>
      <c r="AF39" s="47">
        <f t="shared" si="12"/>
        <v>0</v>
      </c>
      <c r="AG39" s="195"/>
      <c r="AH39" s="194">
        <f t="shared" si="13"/>
        <v>3</v>
      </c>
      <c r="AI39" s="49">
        <f t="shared" si="14"/>
        <v>0</v>
      </c>
      <c r="AJ39" s="50">
        <f t="shared" si="15"/>
        <v>0</v>
      </c>
      <c r="AK39" s="195">
        <v>4.5</v>
      </c>
      <c r="AL39" s="194">
        <f t="shared" si="16"/>
        <v>3</v>
      </c>
      <c r="AM39" s="49">
        <f t="shared" si="17"/>
        <v>0</v>
      </c>
      <c r="AN39" s="50">
        <f t="shared" si="18"/>
        <v>0</v>
      </c>
      <c r="AO39" s="195">
        <v>12.91</v>
      </c>
      <c r="AP39" s="49">
        <f t="shared" si="19"/>
        <v>0</v>
      </c>
      <c r="AQ39" s="50">
        <f t="shared" si="20"/>
        <v>0</v>
      </c>
      <c r="AR39" s="195">
        <v>3.2275</v>
      </c>
      <c r="AS39" s="49">
        <f t="shared" si="21"/>
        <v>0</v>
      </c>
      <c r="AT39" s="50">
        <f t="shared" si="22"/>
        <v>0</v>
      </c>
      <c r="AU39" s="62"/>
      <c r="AV39" s="49">
        <f t="shared" si="23"/>
        <v>0</v>
      </c>
      <c r="AW39" s="50">
        <f t="shared" si="24"/>
        <v>0</v>
      </c>
      <c r="AX39" s="195">
        <v>12.91</v>
      </c>
      <c r="AY39" s="49">
        <f t="shared" si="25"/>
        <v>0</v>
      </c>
      <c r="AZ39" s="50">
        <f t="shared" si="26"/>
        <v>0</v>
      </c>
      <c r="BA39" s="195">
        <v>2.25</v>
      </c>
      <c r="BB39" s="49">
        <f t="shared" si="27"/>
        <v>0</v>
      </c>
      <c r="BC39" s="50">
        <f t="shared" si="28"/>
        <v>0</v>
      </c>
      <c r="BD39" s="51">
        <f t="shared" si="29"/>
        <v>0</v>
      </c>
    </row>
    <row r="40" spans="1:56">
      <c r="A40" s="32">
        <v>1</v>
      </c>
      <c r="B40" s="169" t="s">
        <v>155</v>
      </c>
      <c r="C40" s="170" t="s">
        <v>207</v>
      </c>
      <c r="D40" s="34" t="s">
        <v>234</v>
      </c>
      <c r="E40" s="35" t="s">
        <v>209</v>
      </c>
      <c r="F40" s="36">
        <v>10.99</v>
      </c>
      <c r="G40" s="260"/>
      <c r="H40" s="72" t="s">
        <v>143</v>
      </c>
      <c r="I40" s="74">
        <f>IF(H40=Tablas!$B$5,Tablas!$C$5,VLOOKUP(H40,Tablas!$B$5:$D$40,2,FALSE))</f>
        <v>21</v>
      </c>
      <c r="J40" s="71">
        <f>IF(I40=0,"",VLOOKUP(I40,Tablas!$C$5:$D$40,2,FALSE))</f>
        <v>13.035714285714288</v>
      </c>
      <c r="K40" s="37" t="str">
        <f t="shared" si="30"/>
        <v>0</v>
      </c>
      <c r="L40" s="38">
        <f t="shared" ref="L40:L71" si="33">IF($Y40=3,$K40,0)+IF($Y40=4,$K40,0)+IF($Y40=5,$K40,0)+IF($Y40=6,$K40,0)+IF($Y40=7,$K40,0)+IF($Y40=10,$K40*2,0)+IF($Y40=12,$K40*2,0)+IF($Y40=14,$K40*2,0)+IF($Y40=21,$K40*3,0)+IF($Y40&lt;=1,$K40*$J40/21.75,0)+IF($Y40=15,$K40*3,0)+IF($Y40=42,$K40*6,0)+IF($Y40=28,$K40*4,0)</f>
        <v>0</v>
      </c>
      <c r="M40" s="38">
        <f t="shared" ref="M40:M71" si="34">IF($Y40=2,$K40,0)+IF($Y40=4,$K40,0)+IF($Y40=5,$K40,0)+IF($Y40=6,$K40,0)+IF($Y40=7,$K40,0)+IF($Y40=10,$K40*2,0)+IF($Y40=12,$K40*2,0)+IF($Y40=14,$K40*2,0)+IF($Y40=15,$K40*3,0)+IF($Y40=21,$K40*3,0)+IF($Y40&lt;=1,$K40*$J40/21.75,0)+IF($Y40=42,$K40*6,0)+IF($Y40=28,$K40*4,0)</f>
        <v>0</v>
      </c>
      <c r="N40" s="38">
        <f t="shared" ref="N40:N71" si="35">IF($Y40=3,$K40,0)+IF($Y40=4,$K40,0)+IF($Y40=5,$K40,0)+IF($Y40=6,$K40,0)+IF($Y40=7,$K40,0)+IF($Y40=10,$K40*2,0)+IF($Y40=12,$K40*2,0)+IF($Y40=14,$K40*2,0)+IF($Y40=21,$K40*3,0)+IF($Y40&lt;=1,$K40*$J40/21.75,0)+IF($Y40=15,$K40*3,0)+IF($Y40=42,$K40*6,0)+IF($Y40=28,$K40*4,0)</f>
        <v>0</v>
      </c>
      <c r="O40" s="38">
        <f t="shared" ref="O40:O71" si="36">IF($Y40=2,$K40,0)+IF($Y40=4,$K40,0)+IF($Y40=5,$K40,0)+IF($Y40=6,$K40,0)+IF($Y40=7,$K40,0)+IF($Y40=10,$K40*2,0)+IF($Y40=12,$K40*2,0)+IF($Y40=14,$K40*2,0)+IF($Y40=15,$K40*3,0)+IF($Y40=21,$K40*3,0)+IF($Y40&lt;=1,$K40*$J40/21.75,0)+IF($Y40=42,$K40*6,0)+IF($Y40=28,$K40*4,0)</f>
        <v>0</v>
      </c>
      <c r="P40" s="38">
        <f t="shared" ref="P40:P71" si="37">IF($Y40=3,$K40,0)+IF($Y40=4,$K40,0)+IF($Y40=5,$K40,0)+IF($Y40=6,$K40,0)+IF($Y40=7,$K40,0)+IF($Y40=10,$K40*2,0)+IF($Y40=12,$K40*2,0)+IF($Y40=14,$K40*2,0)+IF($Y40=21,$K40*3,0)+IF($Y40&lt;=1,$K40*$J40/21.75,0)+IF($Y40=15,$K40*3,0)+IF($Y40=42,$K40*6,0)+IF($Y40=28,$K40*4,0)</f>
        <v>0</v>
      </c>
      <c r="Q40" s="39">
        <v>1</v>
      </c>
      <c r="R40" s="40">
        <f t="shared" ref="R40:R71" si="38">(IF($Y40=6,$K40,)+IF($Y40=7,$K40,)+IF($Y40=12,$K40*2,)+IF($Y40=18,$K40*3,)+IF($Y40=28,$K40*4,0)+IF($Y40=21,$K40*3,)+IF($Y40=42,$K40*6,0)+IF($Y40=14,$K40*2,))*Q40</f>
        <v>0</v>
      </c>
      <c r="S40" s="39">
        <v>1</v>
      </c>
      <c r="T40" s="41">
        <f t="shared" ref="T40:T71" si="39">(IF($Y40=7,$K40,)+IF($Y40=21,$K40*3,)+IF($Y40=42,$K40*6,0)+IF($Y40=28,$K40*4,0)+IF($Y40=14,$K40*2,))*S40</f>
        <v>0</v>
      </c>
      <c r="U40" s="42">
        <f t="shared" si="8"/>
        <v>0</v>
      </c>
      <c r="V40" s="43">
        <f t="shared" si="9"/>
        <v>0</v>
      </c>
      <c r="W40" s="193">
        <f>X4</f>
        <v>12</v>
      </c>
      <c r="X40" s="44">
        <f t="shared" si="31"/>
        <v>0</v>
      </c>
      <c r="Y40" s="45">
        <f t="shared" si="32"/>
        <v>3</v>
      </c>
      <c r="Z40" s="46" t="s">
        <v>0</v>
      </c>
      <c r="AA40" s="39">
        <v>1</v>
      </c>
      <c r="AB40" s="47">
        <f t="shared" ref="AB40:AB71" si="40">+IF($Z40="M",$U40,IF($Z40="MT",$U40/2,IF(Z40="MN",$U40/2,IF($Z40="MTN",$U40/3,0))))*AA40</f>
        <v>0</v>
      </c>
      <c r="AC40" s="39">
        <v>1</v>
      </c>
      <c r="AD40" s="47">
        <f t="shared" ref="AD40:AD71" si="41">+IF($Z40="T",$U40,IF($Z40="MT",$U40/2,IF($Z40="TN",$U40/2,IF($Z40="MTN",$U40/3,0))))*AC40</f>
        <v>0</v>
      </c>
      <c r="AE40" s="39">
        <v>1</v>
      </c>
      <c r="AF40" s="47">
        <f t="shared" ref="AF40:AF71" si="42">+IF($Z40="N",$U40,IF($Z40="MN",$U40/2,IF($Z40="TN",$U40/2,IF($Z40="MTN",$U40/3,0))))*AE40</f>
        <v>0</v>
      </c>
      <c r="AG40" s="195"/>
      <c r="AH40" s="194">
        <f t="shared" si="13"/>
        <v>3</v>
      </c>
      <c r="AI40" s="49">
        <f t="shared" si="14"/>
        <v>0</v>
      </c>
      <c r="AJ40" s="50">
        <f t="shared" si="15"/>
        <v>0</v>
      </c>
      <c r="AK40" s="195">
        <v>1.5</v>
      </c>
      <c r="AL40" s="194">
        <f t="shared" si="16"/>
        <v>3</v>
      </c>
      <c r="AM40" s="49">
        <f t="shared" si="17"/>
        <v>0</v>
      </c>
      <c r="AN40" s="50">
        <f t="shared" si="18"/>
        <v>0</v>
      </c>
      <c r="AO40" s="195">
        <v>10.99</v>
      </c>
      <c r="AP40" s="49">
        <f t="shared" si="19"/>
        <v>0</v>
      </c>
      <c r="AQ40" s="50">
        <f t="shared" si="20"/>
        <v>0</v>
      </c>
      <c r="AR40" s="195">
        <v>2.7475000000000001</v>
      </c>
      <c r="AS40" s="49">
        <f t="shared" si="21"/>
        <v>0</v>
      </c>
      <c r="AT40" s="50">
        <f t="shared" si="22"/>
        <v>0</v>
      </c>
      <c r="AU40" s="62"/>
      <c r="AV40" s="49">
        <f t="shared" si="23"/>
        <v>0</v>
      </c>
      <c r="AW40" s="50">
        <f t="shared" si="24"/>
        <v>0</v>
      </c>
      <c r="AX40" s="195">
        <v>10.99</v>
      </c>
      <c r="AY40" s="49">
        <f t="shared" si="25"/>
        <v>0</v>
      </c>
      <c r="AZ40" s="50">
        <f t="shared" si="26"/>
        <v>0</v>
      </c>
      <c r="BA40" s="195">
        <v>0.75</v>
      </c>
      <c r="BB40" s="49">
        <f t="shared" si="27"/>
        <v>0</v>
      </c>
      <c r="BC40" s="50">
        <f t="shared" si="28"/>
        <v>0</v>
      </c>
      <c r="BD40" s="51">
        <f t="shared" si="29"/>
        <v>0</v>
      </c>
    </row>
    <row r="41" spans="1:56">
      <c r="A41" s="32">
        <v>1</v>
      </c>
      <c r="B41" s="169" t="s">
        <v>155</v>
      </c>
      <c r="C41" s="170" t="s">
        <v>207</v>
      </c>
      <c r="D41" s="34" t="s">
        <v>235</v>
      </c>
      <c r="E41" s="35" t="s">
        <v>209</v>
      </c>
      <c r="F41" s="36">
        <v>2.1800000000000002</v>
      </c>
      <c r="G41" s="260"/>
      <c r="H41" s="72" t="s">
        <v>124</v>
      </c>
      <c r="I41" s="74">
        <f>IF(H41=Tablas!$B$5,Tablas!$C$5,VLOOKUP(H41,Tablas!$B$5:$D$40,2,FALSE))</f>
        <v>19</v>
      </c>
      <c r="J41" s="71">
        <f>IF(I41=0,"",VLOOKUP(I41,Tablas!$C$5:$D$40,2,FALSE))</f>
        <v>21.72583333333333</v>
      </c>
      <c r="K41" s="37" t="str">
        <f t="shared" si="30"/>
        <v>0</v>
      </c>
      <c r="L41" s="38">
        <f t="shared" si="33"/>
        <v>0</v>
      </c>
      <c r="M41" s="38">
        <f t="shared" si="34"/>
        <v>0</v>
      </c>
      <c r="N41" s="38">
        <f t="shared" si="35"/>
        <v>0</v>
      </c>
      <c r="O41" s="38">
        <f t="shared" si="36"/>
        <v>0</v>
      </c>
      <c r="P41" s="38">
        <f t="shared" si="37"/>
        <v>0</v>
      </c>
      <c r="Q41" s="39">
        <v>1</v>
      </c>
      <c r="R41" s="40">
        <f t="shared" si="38"/>
        <v>0</v>
      </c>
      <c r="S41" s="39">
        <v>1</v>
      </c>
      <c r="T41" s="41">
        <f t="shared" si="39"/>
        <v>0</v>
      </c>
      <c r="U41" s="42">
        <f t="shared" si="8"/>
        <v>0</v>
      </c>
      <c r="V41" s="43">
        <f t="shared" si="9"/>
        <v>0</v>
      </c>
      <c r="W41" s="193">
        <f>X4</f>
        <v>12</v>
      </c>
      <c r="X41" s="44">
        <f t="shared" si="31"/>
        <v>0</v>
      </c>
      <c r="Y41" s="45">
        <f t="shared" si="32"/>
        <v>5</v>
      </c>
      <c r="Z41" s="46" t="s">
        <v>0</v>
      </c>
      <c r="AA41" s="39">
        <v>1</v>
      </c>
      <c r="AB41" s="47">
        <f t="shared" si="40"/>
        <v>0</v>
      </c>
      <c r="AC41" s="39">
        <v>1</v>
      </c>
      <c r="AD41" s="47">
        <f t="shared" si="41"/>
        <v>0</v>
      </c>
      <c r="AE41" s="39">
        <v>1</v>
      </c>
      <c r="AF41" s="47">
        <f t="shared" si="42"/>
        <v>0</v>
      </c>
      <c r="AG41" s="195"/>
      <c r="AH41" s="194">
        <f t="shared" si="13"/>
        <v>3</v>
      </c>
      <c r="AI41" s="49">
        <f t="shared" si="14"/>
        <v>0</v>
      </c>
      <c r="AJ41" s="50">
        <f t="shared" si="15"/>
        <v>0</v>
      </c>
      <c r="AK41" s="195">
        <v>0.5</v>
      </c>
      <c r="AL41" s="194">
        <f t="shared" si="16"/>
        <v>3</v>
      </c>
      <c r="AM41" s="49">
        <f t="shared" si="17"/>
        <v>0</v>
      </c>
      <c r="AN41" s="50">
        <f t="shared" si="18"/>
        <v>0</v>
      </c>
      <c r="AO41" s="195">
        <v>2.1800000000000002</v>
      </c>
      <c r="AP41" s="49">
        <f t="shared" si="19"/>
        <v>0</v>
      </c>
      <c r="AQ41" s="50">
        <f t="shared" si="20"/>
        <v>0</v>
      </c>
      <c r="AR41" s="195"/>
      <c r="AS41" s="49">
        <f t="shared" si="21"/>
        <v>0</v>
      </c>
      <c r="AT41" s="50">
        <f t="shared" si="22"/>
        <v>0</v>
      </c>
      <c r="AU41" s="62"/>
      <c r="AV41" s="49">
        <f t="shared" si="23"/>
        <v>0</v>
      </c>
      <c r="AW41" s="50">
        <f t="shared" si="24"/>
        <v>0</v>
      </c>
      <c r="AX41" s="195">
        <v>2.1800000000000002</v>
      </c>
      <c r="AY41" s="49">
        <f t="shared" si="25"/>
        <v>0</v>
      </c>
      <c r="AZ41" s="50">
        <f t="shared" si="26"/>
        <v>0</v>
      </c>
      <c r="BA41" s="195">
        <v>0.25</v>
      </c>
      <c r="BB41" s="49">
        <f t="shared" si="27"/>
        <v>0</v>
      </c>
      <c r="BC41" s="50">
        <f t="shared" si="28"/>
        <v>0</v>
      </c>
      <c r="BD41" s="51">
        <f t="shared" si="29"/>
        <v>0</v>
      </c>
    </row>
    <row r="42" spans="1:56">
      <c r="A42" s="32">
        <v>1</v>
      </c>
      <c r="B42" s="169" t="s">
        <v>155</v>
      </c>
      <c r="C42" s="170" t="s">
        <v>207</v>
      </c>
      <c r="D42" s="34" t="s">
        <v>215</v>
      </c>
      <c r="E42" s="35"/>
      <c r="F42" s="36">
        <v>3.5</v>
      </c>
      <c r="G42" s="260"/>
      <c r="H42" s="72" t="s">
        <v>143</v>
      </c>
      <c r="I42" s="74">
        <f>IF(H42=Tablas!$B$5,Tablas!$C$5,VLOOKUP(H42,Tablas!$B$5:$D$40,2,FALSE))</f>
        <v>21</v>
      </c>
      <c r="J42" s="71">
        <f>IF(I42=0,"",VLOOKUP(I42,Tablas!$C$5:$D$40,2,FALSE))</f>
        <v>13.035714285714288</v>
      </c>
      <c r="K42" s="37" t="str">
        <f t="shared" si="30"/>
        <v>0</v>
      </c>
      <c r="L42" s="38">
        <f t="shared" si="33"/>
        <v>0</v>
      </c>
      <c r="M42" s="38">
        <f t="shared" si="34"/>
        <v>0</v>
      </c>
      <c r="N42" s="38">
        <f t="shared" si="35"/>
        <v>0</v>
      </c>
      <c r="O42" s="38">
        <f t="shared" si="36"/>
        <v>0</v>
      </c>
      <c r="P42" s="38">
        <f t="shared" si="37"/>
        <v>0</v>
      </c>
      <c r="Q42" s="39">
        <v>1</v>
      </c>
      <c r="R42" s="40">
        <f t="shared" si="38"/>
        <v>0</v>
      </c>
      <c r="S42" s="39">
        <v>1</v>
      </c>
      <c r="T42" s="41">
        <f t="shared" si="39"/>
        <v>0</v>
      </c>
      <c r="U42" s="42">
        <f t="shared" si="8"/>
        <v>0</v>
      </c>
      <c r="V42" s="43">
        <f t="shared" si="9"/>
        <v>0</v>
      </c>
      <c r="W42" s="193">
        <f>X4</f>
        <v>12</v>
      </c>
      <c r="X42" s="44">
        <f t="shared" si="31"/>
        <v>0</v>
      </c>
      <c r="Y42" s="45">
        <f t="shared" si="32"/>
        <v>3</v>
      </c>
      <c r="Z42" s="46" t="s">
        <v>0</v>
      </c>
      <c r="AA42" s="39">
        <v>1</v>
      </c>
      <c r="AB42" s="47">
        <f t="shared" si="40"/>
        <v>0</v>
      </c>
      <c r="AC42" s="39">
        <v>1</v>
      </c>
      <c r="AD42" s="47">
        <f t="shared" si="41"/>
        <v>0</v>
      </c>
      <c r="AE42" s="39">
        <v>1</v>
      </c>
      <c r="AF42" s="47">
        <f t="shared" si="42"/>
        <v>0</v>
      </c>
      <c r="AG42" s="195"/>
      <c r="AH42" s="194">
        <f t="shared" si="13"/>
        <v>3</v>
      </c>
      <c r="AI42" s="49">
        <f t="shared" si="14"/>
        <v>0</v>
      </c>
      <c r="AJ42" s="50">
        <f t="shared" si="15"/>
        <v>0</v>
      </c>
      <c r="AK42" s="195"/>
      <c r="AL42" s="194">
        <f t="shared" si="16"/>
        <v>3</v>
      </c>
      <c r="AM42" s="49">
        <f t="shared" si="17"/>
        <v>0</v>
      </c>
      <c r="AN42" s="50">
        <f t="shared" si="18"/>
        <v>0</v>
      </c>
      <c r="AO42" s="195">
        <v>3.5</v>
      </c>
      <c r="AP42" s="49">
        <f t="shared" si="19"/>
        <v>0</v>
      </c>
      <c r="AQ42" s="50">
        <f t="shared" si="20"/>
        <v>0</v>
      </c>
      <c r="AR42" s="195"/>
      <c r="AS42" s="49">
        <f t="shared" si="21"/>
        <v>0</v>
      </c>
      <c r="AT42" s="50">
        <f t="shared" si="22"/>
        <v>0</v>
      </c>
      <c r="AU42" s="62"/>
      <c r="AV42" s="49">
        <f t="shared" si="23"/>
        <v>0</v>
      </c>
      <c r="AW42" s="50">
        <f t="shared" si="24"/>
        <v>0</v>
      </c>
      <c r="AX42" s="195">
        <v>3.5</v>
      </c>
      <c r="AY42" s="49">
        <f t="shared" si="25"/>
        <v>0</v>
      </c>
      <c r="AZ42" s="50">
        <f t="shared" si="26"/>
        <v>0</v>
      </c>
      <c r="BA42" s="195">
        <v>0</v>
      </c>
      <c r="BB42" s="49">
        <f t="shared" si="27"/>
        <v>0</v>
      </c>
      <c r="BC42" s="50">
        <f t="shared" si="28"/>
        <v>0</v>
      </c>
      <c r="BD42" s="51">
        <f t="shared" si="29"/>
        <v>0</v>
      </c>
    </row>
    <row r="43" spans="1:56">
      <c r="A43" s="32">
        <v>1</v>
      </c>
      <c r="B43" s="169" t="s">
        <v>155</v>
      </c>
      <c r="C43" s="170" t="s">
        <v>207</v>
      </c>
      <c r="D43" s="34" t="s">
        <v>236</v>
      </c>
      <c r="E43" s="35" t="s">
        <v>209</v>
      </c>
      <c r="F43" s="36">
        <v>17.649999999999999</v>
      </c>
      <c r="G43" s="260"/>
      <c r="H43" s="72" t="s">
        <v>143</v>
      </c>
      <c r="I43" s="74">
        <f>IF(H43=Tablas!$B$5,Tablas!$C$5,VLOOKUP(H43,Tablas!$B$5:$D$40,2,FALSE))</f>
        <v>21</v>
      </c>
      <c r="J43" s="71">
        <f>IF(I43=0,"",VLOOKUP(I43,Tablas!$C$5:$D$40,2,FALSE))</f>
        <v>13.035714285714288</v>
      </c>
      <c r="K43" s="37" t="str">
        <f t="shared" si="30"/>
        <v>0</v>
      </c>
      <c r="L43" s="38">
        <f t="shared" si="33"/>
        <v>0</v>
      </c>
      <c r="M43" s="38">
        <f t="shared" si="34"/>
        <v>0</v>
      </c>
      <c r="N43" s="38">
        <f t="shared" si="35"/>
        <v>0</v>
      </c>
      <c r="O43" s="38">
        <f t="shared" si="36"/>
        <v>0</v>
      </c>
      <c r="P43" s="38">
        <f t="shared" si="37"/>
        <v>0</v>
      </c>
      <c r="Q43" s="39">
        <v>1</v>
      </c>
      <c r="R43" s="40">
        <f t="shared" si="38"/>
        <v>0</v>
      </c>
      <c r="S43" s="39">
        <v>1</v>
      </c>
      <c r="T43" s="41">
        <f t="shared" si="39"/>
        <v>0</v>
      </c>
      <c r="U43" s="42">
        <f t="shared" si="8"/>
        <v>0</v>
      </c>
      <c r="V43" s="43">
        <f t="shared" si="9"/>
        <v>0</v>
      </c>
      <c r="W43" s="193">
        <f>X4</f>
        <v>12</v>
      </c>
      <c r="X43" s="44">
        <f t="shared" si="31"/>
        <v>0</v>
      </c>
      <c r="Y43" s="45">
        <f t="shared" si="32"/>
        <v>3</v>
      </c>
      <c r="Z43" s="46" t="s">
        <v>0</v>
      </c>
      <c r="AA43" s="39">
        <v>1</v>
      </c>
      <c r="AB43" s="47">
        <f t="shared" si="40"/>
        <v>0</v>
      </c>
      <c r="AC43" s="39">
        <v>1</v>
      </c>
      <c r="AD43" s="47">
        <f t="shared" si="41"/>
        <v>0</v>
      </c>
      <c r="AE43" s="39">
        <v>1</v>
      </c>
      <c r="AF43" s="47">
        <f t="shared" si="42"/>
        <v>0</v>
      </c>
      <c r="AG43" s="195"/>
      <c r="AH43" s="194">
        <f t="shared" si="13"/>
        <v>3</v>
      </c>
      <c r="AI43" s="49">
        <f t="shared" si="14"/>
        <v>0</v>
      </c>
      <c r="AJ43" s="50">
        <f t="shared" si="15"/>
        <v>0</v>
      </c>
      <c r="AK43" s="195">
        <v>2.25</v>
      </c>
      <c r="AL43" s="194">
        <f t="shared" si="16"/>
        <v>3</v>
      </c>
      <c r="AM43" s="49">
        <f t="shared" si="17"/>
        <v>0</v>
      </c>
      <c r="AN43" s="50">
        <f t="shared" si="18"/>
        <v>0</v>
      </c>
      <c r="AO43" s="195">
        <v>17.649999999999999</v>
      </c>
      <c r="AP43" s="49">
        <f t="shared" si="19"/>
        <v>0</v>
      </c>
      <c r="AQ43" s="50">
        <f t="shared" si="20"/>
        <v>0</v>
      </c>
      <c r="AR43" s="195">
        <v>4.4124999999999996</v>
      </c>
      <c r="AS43" s="49">
        <f t="shared" si="21"/>
        <v>0</v>
      </c>
      <c r="AT43" s="50">
        <f t="shared" si="22"/>
        <v>0</v>
      </c>
      <c r="AU43" s="62"/>
      <c r="AV43" s="49">
        <f t="shared" si="23"/>
        <v>0</v>
      </c>
      <c r="AW43" s="50">
        <f t="shared" si="24"/>
        <v>0</v>
      </c>
      <c r="AX43" s="195">
        <v>17.649999999999999</v>
      </c>
      <c r="AY43" s="49">
        <f t="shared" si="25"/>
        <v>0</v>
      </c>
      <c r="AZ43" s="50">
        <f t="shared" si="26"/>
        <v>0</v>
      </c>
      <c r="BA43" s="195">
        <v>1.125</v>
      </c>
      <c r="BB43" s="49">
        <f t="shared" si="27"/>
        <v>0</v>
      </c>
      <c r="BC43" s="50">
        <f t="shared" si="28"/>
        <v>0</v>
      </c>
      <c r="BD43" s="51">
        <f t="shared" si="29"/>
        <v>0</v>
      </c>
    </row>
    <row r="44" spans="1:56" hidden="1">
      <c r="A44" s="32">
        <v>1</v>
      </c>
      <c r="B44" s="169"/>
      <c r="C44" s="170"/>
      <c r="D44" s="34"/>
      <c r="E44" s="35"/>
      <c r="F44" s="36"/>
      <c r="G44" s="260"/>
      <c r="H44" s="72"/>
      <c r="I44" s="74">
        <f>IF(H44=Tablas!$B$5,Tablas!$C$5,VLOOKUP(H44,Tablas!$B$5:$D$40,2,FALSE))</f>
        <v>1</v>
      </c>
      <c r="J44" s="71">
        <f>IF(I44=0,"",VLOOKUP(I44,Tablas!$C$5:$D$40,2,FALSE))</f>
        <v>0</v>
      </c>
      <c r="K44" s="37" t="str">
        <f t="shared" si="30"/>
        <v>0</v>
      </c>
      <c r="L44" s="38">
        <f t="shared" si="33"/>
        <v>0</v>
      </c>
      <c r="M44" s="38">
        <f t="shared" si="34"/>
        <v>0</v>
      </c>
      <c r="N44" s="38">
        <f t="shared" si="35"/>
        <v>0</v>
      </c>
      <c r="O44" s="38">
        <f t="shared" si="36"/>
        <v>0</v>
      </c>
      <c r="P44" s="38">
        <f t="shared" si="37"/>
        <v>0</v>
      </c>
      <c r="Q44" s="39">
        <v>1</v>
      </c>
      <c r="R44" s="40">
        <f t="shared" si="38"/>
        <v>0</v>
      </c>
      <c r="S44" s="39">
        <v>1</v>
      </c>
      <c r="T44" s="41">
        <f t="shared" si="39"/>
        <v>0</v>
      </c>
      <c r="U44" s="42">
        <f t="shared" si="8"/>
        <v>0</v>
      </c>
      <c r="V44" s="43">
        <f t="shared" si="9"/>
        <v>0</v>
      </c>
      <c r="W44" s="193">
        <f>X4</f>
        <v>12</v>
      </c>
      <c r="X44" s="44">
        <f t="shared" si="31"/>
        <v>0</v>
      </c>
      <c r="Y44" s="45">
        <f t="shared" si="32"/>
        <v>0</v>
      </c>
      <c r="Z44" s="46" t="s">
        <v>0</v>
      </c>
      <c r="AA44" s="39">
        <v>1</v>
      </c>
      <c r="AB44" s="47">
        <f t="shared" si="40"/>
        <v>0</v>
      </c>
      <c r="AC44" s="39">
        <v>1</v>
      </c>
      <c r="AD44" s="47">
        <f t="shared" si="41"/>
        <v>0</v>
      </c>
      <c r="AE44" s="39">
        <v>1</v>
      </c>
      <c r="AF44" s="47">
        <f t="shared" si="42"/>
        <v>0</v>
      </c>
      <c r="AG44" s="195"/>
      <c r="AH44" s="194">
        <f t="shared" si="13"/>
        <v>3</v>
      </c>
      <c r="AI44" s="49">
        <f t="shared" si="14"/>
        <v>0</v>
      </c>
      <c r="AJ44" s="50">
        <f t="shared" si="15"/>
        <v>0</v>
      </c>
      <c r="AK44" s="195"/>
      <c r="AL44" s="194">
        <f t="shared" si="16"/>
        <v>3</v>
      </c>
      <c r="AM44" s="49">
        <f t="shared" si="17"/>
        <v>0</v>
      </c>
      <c r="AN44" s="50">
        <f t="shared" si="18"/>
        <v>0</v>
      </c>
      <c r="AO44" s="195"/>
      <c r="AP44" s="49">
        <f t="shared" si="19"/>
        <v>0</v>
      </c>
      <c r="AQ44" s="50">
        <f t="shared" si="20"/>
        <v>0</v>
      </c>
      <c r="AR44" s="195"/>
      <c r="AS44" s="49">
        <f t="shared" si="21"/>
        <v>0</v>
      </c>
      <c r="AT44" s="50">
        <f t="shared" si="22"/>
        <v>0</v>
      </c>
      <c r="AU44" s="62"/>
      <c r="AV44" s="49">
        <f t="shared" si="23"/>
        <v>0</v>
      </c>
      <c r="AW44" s="50">
        <f t="shared" si="24"/>
        <v>0</v>
      </c>
      <c r="AX44" s="195"/>
      <c r="AY44" s="49">
        <f t="shared" si="25"/>
        <v>0</v>
      </c>
      <c r="AZ44" s="50">
        <f t="shared" si="26"/>
        <v>0</v>
      </c>
      <c r="BA44" s="195"/>
      <c r="BB44" s="49">
        <f t="shared" si="27"/>
        <v>0</v>
      </c>
      <c r="BC44" s="50">
        <f t="shared" si="28"/>
        <v>0</v>
      </c>
      <c r="BD44" s="51">
        <f t="shared" si="29"/>
        <v>0</v>
      </c>
    </row>
    <row r="45" spans="1:56" hidden="1">
      <c r="A45" s="32">
        <v>1</v>
      </c>
      <c r="B45" s="169"/>
      <c r="C45" s="170"/>
      <c r="D45" s="34"/>
      <c r="E45" s="35"/>
      <c r="F45" s="36"/>
      <c r="G45" s="260"/>
      <c r="H45" s="72"/>
      <c r="I45" s="74">
        <f>IF(H45=Tablas!$B$5,Tablas!$C$5,VLOOKUP(H45,Tablas!$B$5:$D$40,2,FALSE))</f>
        <v>1</v>
      </c>
      <c r="J45" s="71">
        <f>IF(I45=0,"",VLOOKUP(I45,Tablas!$C$5:$D$40,2,FALSE))</f>
        <v>0</v>
      </c>
      <c r="K45" s="37" t="str">
        <f t="shared" si="30"/>
        <v>0</v>
      </c>
      <c r="L45" s="38">
        <f t="shared" si="33"/>
        <v>0</v>
      </c>
      <c r="M45" s="38">
        <f t="shared" si="34"/>
        <v>0</v>
      </c>
      <c r="N45" s="38">
        <f t="shared" si="35"/>
        <v>0</v>
      </c>
      <c r="O45" s="38">
        <f t="shared" si="36"/>
        <v>0</v>
      </c>
      <c r="P45" s="38">
        <f t="shared" si="37"/>
        <v>0</v>
      </c>
      <c r="Q45" s="39">
        <v>1</v>
      </c>
      <c r="R45" s="40">
        <f t="shared" si="38"/>
        <v>0</v>
      </c>
      <c r="S45" s="39">
        <v>1</v>
      </c>
      <c r="T45" s="41">
        <f t="shared" si="39"/>
        <v>0</v>
      </c>
      <c r="U45" s="42">
        <f t="shared" si="8"/>
        <v>0</v>
      </c>
      <c r="V45" s="43">
        <f t="shared" si="9"/>
        <v>0</v>
      </c>
      <c r="W45" s="193">
        <f>X4</f>
        <v>12</v>
      </c>
      <c r="X45" s="44">
        <f t="shared" si="31"/>
        <v>0</v>
      </c>
      <c r="Y45" s="45">
        <f t="shared" si="32"/>
        <v>0</v>
      </c>
      <c r="Z45" s="46" t="s">
        <v>0</v>
      </c>
      <c r="AA45" s="39">
        <v>1</v>
      </c>
      <c r="AB45" s="47">
        <f t="shared" si="40"/>
        <v>0</v>
      </c>
      <c r="AC45" s="39">
        <v>1</v>
      </c>
      <c r="AD45" s="47">
        <f t="shared" si="41"/>
        <v>0</v>
      </c>
      <c r="AE45" s="39">
        <v>1</v>
      </c>
      <c r="AF45" s="47">
        <f t="shared" si="42"/>
        <v>0</v>
      </c>
      <c r="AG45" s="195"/>
      <c r="AH45" s="194">
        <f t="shared" si="13"/>
        <v>3</v>
      </c>
      <c r="AI45" s="49">
        <f t="shared" si="14"/>
        <v>0</v>
      </c>
      <c r="AJ45" s="50">
        <f t="shared" si="15"/>
        <v>0</v>
      </c>
      <c r="AK45" s="195"/>
      <c r="AL45" s="194">
        <f t="shared" si="16"/>
        <v>3</v>
      </c>
      <c r="AM45" s="49">
        <f t="shared" si="17"/>
        <v>0</v>
      </c>
      <c r="AN45" s="50">
        <f t="shared" si="18"/>
        <v>0</v>
      </c>
      <c r="AO45" s="195"/>
      <c r="AP45" s="49">
        <f t="shared" si="19"/>
        <v>0</v>
      </c>
      <c r="AQ45" s="50">
        <f t="shared" si="20"/>
        <v>0</v>
      </c>
      <c r="AR45" s="195"/>
      <c r="AS45" s="49">
        <f t="shared" si="21"/>
        <v>0</v>
      </c>
      <c r="AT45" s="50">
        <f t="shared" si="22"/>
        <v>0</v>
      </c>
      <c r="AU45" s="62"/>
      <c r="AV45" s="49">
        <f t="shared" si="23"/>
        <v>0</v>
      </c>
      <c r="AW45" s="50">
        <f t="shared" si="24"/>
        <v>0</v>
      </c>
      <c r="AX45" s="195"/>
      <c r="AY45" s="49">
        <f t="shared" si="25"/>
        <v>0</v>
      </c>
      <c r="AZ45" s="50">
        <f t="shared" si="26"/>
        <v>0</v>
      </c>
      <c r="BA45" s="195"/>
      <c r="BB45" s="49">
        <f t="shared" si="27"/>
        <v>0</v>
      </c>
      <c r="BC45" s="50">
        <f t="shared" si="28"/>
        <v>0</v>
      </c>
      <c r="BD45" s="51">
        <f t="shared" si="29"/>
        <v>0</v>
      </c>
    </row>
    <row r="46" spans="1:56" hidden="1">
      <c r="A46" s="32">
        <v>1</v>
      </c>
      <c r="B46" s="169"/>
      <c r="C46" s="170"/>
      <c r="D46" s="34"/>
      <c r="E46" s="35"/>
      <c r="F46" s="36"/>
      <c r="G46" s="260"/>
      <c r="H46" s="72"/>
      <c r="I46" s="74">
        <f>IF(H46=Tablas!$B$5,Tablas!$C$5,VLOOKUP(H46,Tablas!$B$5:$D$40,2,FALSE))</f>
        <v>1</v>
      </c>
      <c r="J46" s="71">
        <f>IF(I46=0,"",VLOOKUP(I46,Tablas!$C$5:$D$40,2,FALSE))</f>
        <v>0</v>
      </c>
      <c r="K46" s="37" t="str">
        <f t="shared" si="30"/>
        <v>0</v>
      </c>
      <c r="L46" s="38">
        <f t="shared" si="33"/>
        <v>0</v>
      </c>
      <c r="M46" s="38">
        <f t="shared" si="34"/>
        <v>0</v>
      </c>
      <c r="N46" s="38">
        <f t="shared" si="35"/>
        <v>0</v>
      </c>
      <c r="O46" s="38">
        <f t="shared" si="36"/>
        <v>0</v>
      </c>
      <c r="P46" s="38">
        <f t="shared" si="37"/>
        <v>0</v>
      </c>
      <c r="Q46" s="39">
        <v>1</v>
      </c>
      <c r="R46" s="40">
        <f t="shared" si="38"/>
        <v>0</v>
      </c>
      <c r="S46" s="39">
        <v>1</v>
      </c>
      <c r="T46" s="41">
        <f t="shared" si="39"/>
        <v>0</v>
      </c>
      <c r="U46" s="42">
        <f t="shared" si="8"/>
        <v>0</v>
      </c>
      <c r="V46" s="43">
        <f t="shared" si="9"/>
        <v>0</v>
      </c>
      <c r="W46" s="193">
        <f>X4</f>
        <v>12</v>
      </c>
      <c r="X46" s="44">
        <f t="shared" si="31"/>
        <v>0</v>
      </c>
      <c r="Y46" s="45">
        <f t="shared" si="32"/>
        <v>0</v>
      </c>
      <c r="Z46" s="46" t="s">
        <v>0</v>
      </c>
      <c r="AA46" s="39">
        <v>1</v>
      </c>
      <c r="AB46" s="47">
        <f t="shared" si="40"/>
        <v>0</v>
      </c>
      <c r="AC46" s="39">
        <v>1</v>
      </c>
      <c r="AD46" s="47">
        <f t="shared" si="41"/>
        <v>0</v>
      </c>
      <c r="AE46" s="39">
        <v>1</v>
      </c>
      <c r="AF46" s="47">
        <f t="shared" si="42"/>
        <v>0</v>
      </c>
      <c r="AG46" s="195"/>
      <c r="AH46" s="194">
        <f t="shared" si="13"/>
        <v>3</v>
      </c>
      <c r="AI46" s="49">
        <f t="shared" si="14"/>
        <v>0</v>
      </c>
      <c r="AJ46" s="50">
        <f t="shared" si="15"/>
        <v>0</v>
      </c>
      <c r="AK46" s="195"/>
      <c r="AL46" s="194">
        <f t="shared" si="16"/>
        <v>3</v>
      </c>
      <c r="AM46" s="49">
        <f t="shared" si="17"/>
        <v>0</v>
      </c>
      <c r="AN46" s="50">
        <f t="shared" si="18"/>
        <v>0</v>
      </c>
      <c r="AO46" s="195"/>
      <c r="AP46" s="49">
        <f t="shared" si="19"/>
        <v>0</v>
      </c>
      <c r="AQ46" s="50">
        <f t="shared" si="20"/>
        <v>0</v>
      </c>
      <c r="AR46" s="195"/>
      <c r="AS46" s="49">
        <f t="shared" si="21"/>
        <v>0</v>
      </c>
      <c r="AT46" s="50">
        <f t="shared" si="22"/>
        <v>0</v>
      </c>
      <c r="AU46" s="62"/>
      <c r="AV46" s="49">
        <f t="shared" si="23"/>
        <v>0</v>
      </c>
      <c r="AW46" s="50">
        <f t="shared" si="24"/>
        <v>0</v>
      </c>
      <c r="AX46" s="195"/>
      <c r="AY46" s="49">
        <f t="shared" si="25"/>
        <v>0</v>
      </c>
      <c r="AZ46" s="50">
        <f t="shared" si="26"/>
        <v>0</v>
      </c>
      <c r="BA46" s="195"/>
      <c r="BB46" s="49">
        <f t="shared" si="27"/>
        <v>0</v>
      </c>
      <c r="BC46" s="50">
        <f t="shared" si="28"/>
        <v>0</v>
      </c>
      <c r="BD46" s="51">
        <f t="shared" si="29"/>
        <v>0</v>
      </c>
    </row>
    <row r="47" spans="1:56" hidden="1">
      <c r="A47" s="32">
        <v>1</v>
      </c>
      <c r="B47" s="169"/>
      <c r="C47" s="170"/>
      <c r="D47" s="34"/>
      <c r="E47" s="35"/>
      <c r="F47" s="36"/>
      <c r="G47" s="260"/>
      <c r="H47" s="72"/>
      <c r="I47" s="74">
        <f>IF(H47=Tablas!$B$5,Tablas!$C$5,VLOOKUP(H47,Tablas!$B$5:$D$40,2,FALSE))</f>
        <v>1</v>
      </c>
      <c r="J47" s="71">
        <f>IF(I47=0,"",VLOOKUP(I47,Tablas!$C$5:$D$40,2,FALSE))</f>
        <v>0</v>
      </c>
      <c r="K47" s="37" t="str">
        <f t="shared" si="30"/>
        <v>0</v>
      </c>
      <c r="L47" s="38">
        <f t="shared" si="33"/>
        <v>0</v>
      </c>
      <c r="M47" s="38">
        <f t="shared" si="34"/>
        <v>0</v>
      </c>
      <c r="N47" s="38">
        <f t="shared" si="35"/>
        <v>0</v>
      </c>
      <c r="O47" s="38">
        <f t="shared" si="36"/>
        <v>0</v>
      </c>
      <c r="P47" s="38">
        <f t="shared" si="37"/>
        <v>0</v>
      </c>
      <c r="Q47" s="39">
        <v>1</v>
      </c>
      <c r="R47" s="40">
        <f t="shared" si="38"/>
        <v>0</v>
      </c>
      <c r="S47" s="39">
        <v>1</v>
      </c>
      <c r="T47" s="41">
        <f t="shared" si="39"/>
        <v>0</v>
      </c>
      <c r="U47" s="42">
        <f t="shared" si="8"/>
        <v>0</v>
      </c>
      <c r="V47" s="43">
        <f t="shared" si="9"/>
        <v>0</v>
      </c>
      <c r="W47" s="193">
        <f>X4</f>
        <v>12</v>
      </c>
      <c r="X47" s="44">
        <f t="shared" si="31"/>
        <v>0</v>
      </c>
      <c r="Y47" s="45">
        <f t="shared" si="32"/>
        <v>0</v>
      </c>
      <c r="Z47" s="46" t="s">
        <v>0</v>
      </c>
      <c r="AA47" s="39">
        <v>1</v>
      </c>
      <c r="AB47" s="47">
        <f t="shared" si="40"/>
        <v>0</v>
      </c>
      <c r="AC47" s="39">
        <v>1</v>
      </c>
      <c r="AD47" s="47">
        <f t="shared" si="41"/>
        <v>0</v>
      </c>
      <c r="AE47" s="39">
        <v>1</v>
      </c>
      <c r="AF47" s="47">
        <f t="shared" si="42"/>
        <v>0</v>
      </c>
      <c r="AG47" s="195"/>
      <c r="AH47" s="194">
        <f t="shared" si="13"/>
        <v>3</v>
      </c>
      <c r="AI47" s="49">
        <f t="shared" si="14"/>
        <v>0</v>
      </c>
      <c r="AJ47" s="50">
        <f t="shared" si="15"/>
        <v>0</v>
      </c>
      <c r="AK47" s="195"/>
      <c r="AL47" s="194">
        <f t="shared" si="16"/>
        <v>3</v>
      </c>
      <c r="AM47" s="49">
        <f t="shared" si="17"/>
        <v>0</v>
      </c>
      <c r="AN47" s="50">
        <f t="shared" si="18"/>
        <v>0</v>
      </c>
      <c r="AO47" s="195"/>
      <c r="AP47" s="49">
        <f t="shared" si="19"/>
        <v>0</v>
      </c>
      <c r="AQ47" s="50">
        <f t="shared" si="20"/>
        <v>0</v>
      </c>
      <c r="AR47" s="195"/>
      <c r="AS47" s="49">
        <f t="shared" si="21"/>
        <v>0</v>
      </c>
      <c r="AT47" s="50">
        <f t="shared" si="22"/>
        <v>0</v>
      </c>
      <c r="AU47" s="62"/>
      <c r="AV47" s="49">
        <f t="shared" si="23"/>
        <v>0</v>
      </c>
      <c r="AW47" s="50">
        <f t="shared" si="24"/>
        <v>0</v>
      </c>
      <c r="AX47" s="195"/>
      <c r="AY47" s="49">
        <f t="shared" si="25"/>
        <v>0</v>
      </c>
      <c r="AZ47" s="50">
        <f t="shared" si="26"/>
        <v>0</v>
      </c>
      <c r="BA47" s="195"/>
      <c r="BB47" s="49">
        <f t="shared" si="27"/>
        <v>0</v>
      </c>
      <c r="BC47" s="50">
        <f t="shared" si="28"/>
        <v>0</v>
      </c>
      <c r="BD47" s="51">
        <f t="shared" si="29"/>
        <v>0</v>
      </c>
    </row>
    <row r="48" spans="1:56" hidden="1">
      <c r="A48" s="32">
        <v>1</v>
      </c>
      <c r="B48" s="169"/>
      <c r="C48" s="170"/>
      <c r="D48" s="34"/>
      <c r="E48" s="35"/>
      <c r="F48" s="36"/>
      <c r="G48" s="260"/>
      <c r="H48" s="72"/>
      <c r="I48" s="74">
        <f>IF(H48=Tablas!$B$5,Tablas!$C$5,VLOOKUP(H48,Tablas!$B$5:$D$40,2,FALSE))</f>
        <v>1</v>
      </c>
      <c r="J48" s="71">
        <f>IF(I48=0,"",VLOOKUP(I48,Tablas!$C$5:$D$40,2,FALSE))</f>
        <v>0</v>
      </c>
      <c r="K48" s="37" t="str">
        <f t="shared" ref="K48:K95" si="43">IF(G48=0,"0",F48/G48)</f>
        <v>0</v>
      </c>
      <c r="L48" s="38">
        <f t="shared" si="33"/>
        <v>0</v>
      </c>
      <c r="M48" s="38">
        <f t="shared" si="34"/>
        <v>0</v>
      </c>
      <c r="N48" s="38">
        <f t="shared" si="35"/>
        <v>0</v>
      </c>
      <c r="O48" s="38">
        <f t="shared" si="36"/>
        <v>0</v>
      </c>
      <c r="P48" s="38">
        <f t="shared" si="37"/>
        <v>0</v>
      </c>
      <c r="Q48" s="39">
        <v>1</v>
      </c>
      <c r="R48" s="40">
        <f t="shared" si="38"/>
        <v>0</v>
      </c>
      <c r="S48" s="39">
        <v>1</v>
      </c>
      <c r="T48" s="41">
        <f t="shared" si="39"/>
        <v>0</v>
      </c>
      <c r="U48" s="42">
        <f t="shared" si="8"/>
        <v>0</v>
      </c>
      <c r="V48" s="43">
        <f t="shared" si="9"/>
        <v>0</v>
      </c>
      <c r="W48" s="193">
        <f>X4</f>
        <v>12</v>
      </c>
      <c r="X48" s="44">
        <f t="shared" ref="X48:X95" si="44">IF(V48="","",W48*V48)</f>
        <v>0</v>
      </c>
      <c r="Y48" s="45">
        <f t="shared" ref="Y48:Y95" si="45">ROUND(J48/4.3452380952381,1)</f>
        <v>0</v>
      </c>
      <c r="Z48" s="46" t="s">
        <v>0</v>
      </c>
      <c r="AA48" s="39">
        <v>1</v>
      </c>
      <c r="AB48" s="47">
        <f t="shared" si="40"/>
        <v>0</v>
      </c>
      <c r="AC48" s="39">
        <v>1</v>
      </c>
      <c r="AD48" s="47">
        <f t="shared" si="41"/>
        <v>0</v>
      </c>
      <c r="AE48" s="39">
        <v>1</v>
      </c>
      <c r="AF48" s="47">
        <f t="shared" si="42"/>
        <v>0</v>
      </c>
      <c r="AG48" s="195"/>
      <c r="AH48" s="194">
        <f t="shared" si="13"/>
        <v>3</v>
      </c>
      <c r="AI48" s="49">
        <f t="shared" si="14"/>
        <v>0</v>
      </c>
      <c r="AJ48" s="50">
        <f t="shared" si="15"/>
        <v>0</v>
      </c>
      <c r="AK48" s="195"/>
      <c r="AL48" s="194">
        <f t="shared" si="16"/>
        <v>3</v>
      </c>
      <c r="AM48" s="49">
        <f t="shared" si="17"/>
        <v>0</v>
      </c>
      <c r="AN48" s="50">
        <f t="shared" si="18"/>
        <v>0</v>
      </c>
      <c r="AO48" s="195"/>
      <c r="AP48" s="49">
        <f t="shared" si="19"/>
        <v>0</v>
      </c>
      <c r="AQ48" s="50">
        <f t="shared" si="20"/>
        <v>0</v>
      </c>
      <c r="AR48" s="195"/>
      <c r="AS48" s="49">
        <f t="shared" si="21"/>
        <v>0</v>
      </c>
      <c r="AT48" s="50">
        <f t="shared" si="22"/>
        <v>0</v>
      </c>
      <c r="AU48" s="62"/>
      <c r="AV48" s="49">
        <f t="shared" si="23"/>
        <v>0</v>
      </c>
      <c r="AW48" s="50">
        <f t="shared" si="24"/>
        <v>0</v>
      </c>
      <c r="AX48" s="195"/>
      <c r="AY48" s="49">
        <f t="shared" si="25"/>
        <v>0</v>
      </c>
      <c r="AZ48" s="50">
        <f t="shared" si="26"/>
        <v>0</v>
      </c>
      <c r="BA48" s="195"/>
      <c r="BB48" s="49">
        <f t="shared" si="27"/>
        <v>0</v>
      </c>
      <c r="BC48" s="50">
        <f t="shared" si="28"/>
        <v>0</v>
      </c>
      <c r="BD48" s="51">
        <f t="shared" si="29"/>
        <v>0</v>
      </c>
    </row>
    <row r="49" spans="1:56" hidden="1">
      <c r="A49" s="32">
        <v>1</v>
      </c>
      <c r="B49" s="169"/>
      <c r="C49" s="170"/>
      <c r="D49" s="34"/>
      <c r="E49" s="35"/>
      <c r="F49" s="36"/>
      <c r="G49" s="260"/>
      <c r="H49" s="72"/>
      <c r="I49" s="74">
        <f>IF(H49=Tablas!$B$5,Tablas!$C$5,VLOOKUP(H49,Tablas!$B$5:$D$40,2,FALSE))</f>
        <v>1</v>
      </c>
      <c r="J49" s="71">
        <f>IF(I49=0,"",VLOOKUP(I49,Tablas!$C$5:$D$40,2,FALSE))</f>
        <v>0</v>
      </c>
      <c r="K49" s="37" t="str">
        <f t="shared" si="43"/>
        <v>0</v>
      </c>
      <c r="L49" s="38">
        <f t="shared" si="33"/>
        <v>0</v>
      </c>
      <c r="M49" s="38">
        <f t="shared" si="34"/>
        <v>0</v>
      </c>
      <c r="N49" s="38">
        <f t="shared" si="35"/>
        <v>0</v>
      </c>
      <c r="O49" s="38">
        <f t="shared" si="36"/>
        <v>0</v>
      </c>
      <c r="P49" s="38">
        <f t="shared" si="37"/>
        <v>0</v>
      </c>
      <c r="Q49" s="39">
        <v>1</v>
      </c>
      <c r="R49" s="40">
        <f t="shared" si="38"/>
        <v>0</v>
      </c>
      <c r="S49" s="39">
        <v>1</v>
      </c>
      <c r="T49" s="41">
        <f t="shared" si="39"/>
        <v>0</v>
      </c>
      <c r="U49" s="42">
        <f t="shared" si="8"/>
        <v>0</v>
      </c>
      <c r="V49" s="43">
        <f t="shared" si="9"/>
        <v>0</v>
      </c>
      <c r="W49" s="193">
        <f>X4</f>
        <v>12</v>
      </c>
      <c r="X49" s="44">
        <f t="shared" si="44"/>
        <v>0</v>
      </c>
      <c r="Y49" s="45">
        <f t="shared" si="45"/>
        <v>0</v>
      </c>
      <c r="Z49" s="46" t="s">
        <v>0</v>
      </c>
      <c r="AA49" s="39">
        <v>1</v>
      </c>
      <c r="AB49" s="47">
        <f t="shared" si="40"/>
        <v>0</v>
      </c>
      <c r="AC49" s="39">
        <v>1</v>
      </c>
      <c r="AD49" s="47">
        <f t="shared" si="41"/>
        <v>0</v>
      </c>
      <c r="AE49" s="39">
        <v>1</v>
      </c>
      <c r="AF49" s="47">
        <f t="shared" si="42"/>
        <v>0</v>
      </c>
      <c r="AG49" s="195"/>
      <c r="AH49" s="194">
        <f t="shared" si="13"/>
        <v>3</v>
      </c>
      <c r="AI49" s="49">
        <f t="shared" si="14"/>
        <v>0</v>
      </c>
      <c r="AJ49" s="50">
        <f t="shared" si="15"/>
        <v>0</v>
      </c>
      <c r="AK49" s="195"/>
      <c r="AL49" s="194">
        <f t="shared" si="16"/>
        <v>3</v>
      </c>
      <c r="AM49" s="49">
        <f t="shared" si="17"/>
        <v>0</v>
      </c>
      <c r="AN49" s="50">
        <f t="shared" si="18"/>
        <v>0</v>
      </c>
      <c r="AO49" s="195"/>
      <c r="AP49" s="49">
        <f t="shared" si="19"/>
        <v>0</v>
      </c>
      <c r="AQ49" s="50">
        <f t="shared" si="20"/>
        <v>0</v>
      </c>
      <c r="AR49" s="195"/>
      <c r="AS49" s="49">
        <f t="shared" si="21"/>
        <v>0</v>
      </c>
      <c r="AT49" s="50">
        <f t="shared" si="22"/>
        <v>0</v>
      </c>
      <c r="AU49" s="62"/>
      <c r="AV49" s="49">
        <f t="shared" si="23"/>
        <v>0</v>
      </c>
      <c r="AW49" s="50">
        <f t="shared" si="24"/>
        <v>0</v>
      </c>
      <c r="AX49" s="195"/>
      <c r="AY49" s="49">
        <f t="shared" si="25"/>
        <v>0</v>
      </c>
      <c r="AZ49" s="50">
        <f t="shared" si="26"/>
        <v>0</v>
      </c>
      <c r="BA49" s="195"/>
      <c r="BB49" s="49">
        <f t="shared" si="27"/>
        <v>0</v>
      </c>
      <c r="BC49" s="50">
        <f t="shared" si="28"/>
        <v>0</v>
      </c>
      <c r="BD49" s="51">
        <f t="shared" si="29"/>
        <v>0</v>
      </c>
    </row>
    <row r="50" spans="1:56" hidden="1">
      <c r="A50" s="32">
        <v>1</v>
      </c>
      <c r="B50" s="169"/>
      <c r="C50" s="170"/>
      <c r="D50" s="34"/>
      <c r="E50" s="35"/>
      <c r="F50" s="36"/>
      <c r="G50" s="260"/>
      <c r="H50" s="72"/>
      <c r="I50" s="74">
        <f>IF(H50=Tablas!$B$5,Tablas!$C$5,VLOOKUP(H50,Tablas!$B$5:$D$40,2,FALSE))</f>
        <v>1</v>
      </c>
      <c r="J50" s="71">
        <f>IF(I50=0,"",VLOOKUP(I50,Tablas!$C$5:$D$40,2,FALSE))</f>
        <v>0</v>
      </c>
      <c r="K50" s="37" t="str">
        <f t="shared" si="43"/>
        <v>0</v>
      </c>
      <c r="L50" s="38">
        <f t="shared" si="33"/>
        <v>0</v>
      </c>
      <c r="M50" s="38">
        <f t="shared" si="34"/>
        <v>0</v>
      </c>
      <c r="N50" s="38">
        <f t="shared" si="35"/>
        <v>0</v>
      </c>
      <c r="O50" s="38">
        <f t="shared" si="36"/>
        <v>0</v>
      </c>
      <c r="P50" s="38">
        <f t="shared" si="37"/>
        <v>0</v>
      </c>
      <c r="Q50" s="39">
        <v>1</v>
      </c>
      <c r="R50" s="40">
        <f t="shared" si="38"/>
        <v>0</v>
      </c>
      <c r="S50" s="39">
        <v>1</v>
      </c>
      <c r="T50" s="41">
        <f t="shared" si="39"/>
        <v>0</v>
      </c>
      <c r="U50" s="42">
        <f t="shared" si="8"/>
        <v>0</v>
      </c>
      <c r="V50" s="43">
        <f t="shared" si="9"/>
        <v>0</v>
      </c>
      <c r="W50" s="193">
        <f>X4</f>
        <v>12</v>
      </c>
      <c r="X50" s="44">
        <f t="shared" si="44"/>
        <v>0</v>
      </c>
      <c r="Y50" s="45">
        <f t="shared" si="45"/>
        <v>0</v>
      </c>
      <c r="Z50" s="46" t="s">
        <v>0</v>
      </c>
      <c r="AA50" s="39">
        <v>1</v>
      </c>
      <c r="AB50" s="47">
        <f t="shared" si="40"/>
        <v>0</v>
      </c>
      <c r="AC50" s="39">
        <v>1</v>
      </c>
      <c r="AD50" s="47">
        <f t="shared" si="41"/>
        <v>0</v>
      </c>
      <c r="AE50" s="39">
        <v>1</v>
      </c>
      <c r="AF50" s="47">
        <f t="shared" si="42"/>
        <v>0</v>
      </c>
      <c r="AG50" s="195"/>
      <c r="AH50" s="194">
        <f t="shared" si="13"/>
        <v>3</v>
      </c>
      <c r="AI50" s="49">
        <f t="shared" si="14"/>
        <v>0</v>
      </c>
      <c r="AJ50" s="50">
        <f t="shared" si="15"/>
        <v>0</v>
      </c>
      <c r="AK50" s="195"/>
      <c r="AL50" s="194">
        <f t="shared" si="16"/>
        <v>3</v>
      </c>
      <c r="AM50" s="49">
        <f t="shared" si="17"/>
        <v>0</v>
      </c>
      <c r="AN50" s="50">
        <f t="shared" si="18"/>
        <v>0</v>
      </c>
      <c r="AO50" s="195"/>
      <c r="AP50" s="49">
        <f t="shared" si="19"/>
        <v>0</v>
      </c>
      <c r="AQ50" s="50">
        <f t="shared" si="20"/>
        <v>0</v>
      </c>
      <c r="AR50" s="195"/>
      <c r="AS50" s="49">
        <f t="shared" si="21"/>
        <v>0</v>
      </c>
      <c r="AT50" s="50">
        <f t="shared" si="22"/>
        <v>0</v>
      </c>
      <c r="AU50" s="62"/>
      <c r="AV50" s="49">
        <f t="shared" si="23"/>
        <v>0</v>
      </c>
      <c r="AW50" s="50">
        <f t="shared" si="24"/>
        <v>0</v>
      </c>
      <c r="AX50" s="195"/>
      <c r="AY50" s="49">
        <f t="shared" si="25"/>
        <v>0</v>
      </c>
      <c r="AZ50" s="50">
        <f t="shared" si="26"/>
        <v>0</v>
      </c>
      <c r="BA50" s="195"/>
      <c r="BB50" s="49">
        <f t="shared" si="27"/>
        <v>0</v>
      </c>
      <c r="BC50" s="50">
        <f t="shared" si="28"/>
        <v>0</v>
      </c>
      <c r="BD50" s="51">
        <f t="shared" si="29"/>
        <v>0</v>
      </c>
    </row>
    <row r="51" spans="1:56" hidden="1">
      <c r="A51" s="32">
        <v>1</v>
      </c>
      <c r="B51" s="169"/>
      <c r="C51" s="170"/>
      <c r="D51" s="34"/>
      <c r="E51" s="35"/>
      <c r="F51" s="36"/>
      <c r="G51" s="260"/>
      <c r="H51" s="72"/>
      <c r="I51" s="74">
        <f>IF(H51=Tablas!$B$5,Tablas!$C$5,VLOOKUP(H51,Tablas!$B$5:$D$40,2,FALSE))</f>
        <v>1</v>
      </c>
      <c r="J51" s="71">
        <f>IF(I51=0,"",VLOOKUP(I51,Tablas!$C$5:$D$40,2,FALSE))</f>
        <v>0</v>
      </c>
      <c r="K51" s="37" t="str">
        <f t="shared" si="43"/>
        <v>0</v>
      </c>
      <c r="L51" s="38">
        <f t="shared" si="33"/>
        <v>0</v>
      </c>
      <c r="M51" s="38">
        <f t="shared" si="34"/>
        <v>0</v>
      </c>
      <c r="N51" s="38">
        <f t="shared" si="35"/>
        <v>0</v>
      </c>
      <c r="O51" s="38">
        <f t="shared" si="36"/>
        <v>0</v>
      </c>
      <c r="P51" s="38">
        <f t="shared" si="37"/>
        <v>0</v>
      </c>
      <c r="Q51" s="39">
        <v>1</v>
      </c>
      <c r="R51" s="40">
        <f t="shared" si="38"/>
        <v>0</v>
      </c>
      <c r="S51" s="39">
        <v>1</v>
      </c>
      <c r="T51" s="41">
        <f t="shared" si="39"/>
        <v>0</v>
      </c>
      <c r="U51" s="42">
        <f t="shared" si="8"/>
        <v>0</v>
      </c>
      <c r="V51" s="43">
        <f t="shared" si="9"/>
        <v>0</v>
      </c>
      <c r="W51" s="193">
        <f>X4</f>
        <v>12</v>
      </c>
      <c r="X51" s="44">
        <f t="shared" si="44"/>
        <v>0</v>
      </c>
      <c r="Y51" s="45">
        <f t="shared" si="45"/>
        <v>0</v>
      </c>
      <c r="Z51" s="46" t="s">
        <v>0</v>
      </c>
      <c r="AA51" s="39">
        <v>1</v>
      </c>
      <c r="AB51" s="47">
        <f t="shared" si="40"/>
        <v>0</v>
      </c>
      <c r="AC51" s="39">
        <v>1</v>
      </c>
      <c r="AD51" s="47">
        <f t="shared" si="41"/>
        <v>0</v>
      </c>
      <c r="AE51" s="39">
        <v>1</v>
      </c>
      <c r="AF51" s="47">
        <f t="shared" si="42"/>
        <v>0</v>
      </c>
      <c r="AG51" s="195"/>
      <c r="AH51" s="194">
        <f t="shared" si="13"/>
        <v>3</v>
      </c>
      <c r="AI51" s="49">
        <f t="shared" si="14"/>
        <v>0</v>
      </c>
      <c r="AJ51" s="50">
        <f t="shared" si="15"/>
        <v>0</v>
      </c>
      <c r="AK51" s="195"/>
      <c r="AL51" s="194">
        <f t="shared" si="16"/>
        <v>3</v>
      </c>
      <c r="AM51" s="49">
        <f t="shared" si="17"/>
        <v>0</v>
      </c>
      <c r="AN51" s="50">
        <f t="shared" si="18"/>
        <v>0</v>
      </c>
      <c r="AO51" s="195"/>
      <c r="AP51" s="49">
        <f t="shared" si="19"/>
        <v>0</v>
      </c>
      <c r="AQ51" s="50">
        <f t="shared" si="20"/>
        <v>0</v>
      </c>
      <c r="AR51" s="195"/>
      <c r="AS51" s="49">
        <f t="shared" si="21"/>
        <v>0</v>
      </c>
      <c r="AT51" s="50">
        <f t="shared" si="22"/>
        <v>0</v>
      </c>
      <c r="AU51" s="62"/>
      <c r="AV51" s="49">
        <f t="shared" si="23"/>
        <v>0</v>
      </c>
      <c r="AW51" s="50">
        <f t="shared" si="24"/>
        <v>0</v>
      </c>
      <c r="AX51" s="195"/>
      <c r="AY51" s="49">
        <f t="shared" si="25"/>
        <v>0</v>
      </c>
      <c r="AZ51" s="50">
        <f t="shared" si="26"/>
        <v>0</v>
      </c>
      <c r="BA51" s="195"/>
      <c r="BB51" s="49">
        <f t="shared" si="27"/>
        <v>0</v>
      </c>
      <c r="BC51" s="50">
        <f t="shared" si="28"/>
        <v>0</v>
      </c>
      <c r="BD51" s="51">
        <f t="shared" si="29"/>
        <v>0</v>
      </c>
    </row>
    <row r="52" spans="1:56" hidden="1">
      <c r="A52" s="32">
        <v>1</v>
      </c>
      <c r="B52" s="169"/>
      <c r="C52" s="170"/>
      <c r="D52" s="34"/>
      <c r="E52" s="35"/>
      <c r="F52" s="36"/>
      <c r="G52" s="260"/>
      <c r="H52" s="72"/>
      <c r="I52" s="74">
        <f>IF(H52=Tablas!$B$5,Tablas!$C$5,VLOOKUP(H52,Tablas!$B$5:$D$40,2,FALSE))</f>
        <v>1</v>
      </c>
      <c r="J52" s="71">
        <f>IF(I52=0,"",VLOOKUP(I52,Tablas!$C$5:$D$40,2,FALSE))</f>
        <v>0</v>
      </c>
      <c r="K52" s="37" t="str">
        <f t="shared" si="43"/>
        <v>0</v>
      </c>
      <c r="L52" s="38">
        <f t="shared" si="33"/>
        <v>0</v>
      </c>
      <c r="M52" s="38">
        <f t="shared" si="34"/>
        <v>0</v>
      </c>
      <c r="N52" s="38">
        <f t="shared" si="35"/>
        <v>0</v>
      </c>
      <c r="O52" s="38">
        <f t="shared" si="36"/>
        <v>0</v>
      </c>
      <c r="P52" s="38">
        <f t="shared" si="37"/>
        <v>0</v>
      </c>
      <c r="Q52" s="39">
        <v>1</v>
      </c>
      <c r="R52" s="40">
        <f t="shared" si="38"/>
        <v>0</v>
      </c>
      <c r="S52" s="39">
        <v>1</v>
      </c>
      <c r="T52" s="41">
        <f t="shared" si="39"/>
        <v>0</v>
      </c>
      <c r="U52" s="42">
        <f t="shared" si="8"/>
        <v>0</v>
      </c>
      <c r="V52" s="43">
        <f t="shared" si="9"/>
        <v>0</v>
      </c>
      <c r="W52" s="193">
        <f>X4</f>
        <v>12</v>
      </c>
      <c r="X52" s="44">
        <f t="shared" si="44"/>
        <v>0</v>
      </c>
      <c r="Y52" s="45">
        <f t="shared" si="45"/>
        <v>0</v>
      </c>
      <c r="Z52" s="46" t="s">
        <v>0</v>
      </c>
      <c r="AA52" s="39">
        <v>1</v>
      </c>
      <c r="AB52" s="47">
        <f t="shared" si="40"/>
        <v>0</v>
      </c>
      <c r="AC52" s="39">
        <v>1</v>
      </c>
      <c r="AD52" s="47">
        <f t="shared" si="41"/>
        <v>0</v>
      </c>
      <c r="AE52" s="39">
        <v>1</v>
      </c>
      <c r="AF52" s="47">
        <f t="shared" si="42"/>
        <v>0</v>
      </c>
      <c r="AG52" s="195"/>
      <c r="AH52" s="194">
        <f t="shared" si="13"/>
        <v>3</v>
      </c>
      <c r="AI52" s="49">
        <f t="shared" si="14"/>
        <v>0</v>
      </c>
      <c r="AJ52" s="50">
        <f t="shared" si="15"/>
        <v>0</v>
      </c>
      <c r="AK52" s="195"/>
      <c r="AL52" s="194">
        <f t="shared" si="16"/>
        <v>3</v>
      </c>
      <c r="AM52" s="49">
        <f t="shared" si="17"/>
        <v>0</v>
      </c>
      <c r="AN52" s="50">
        <f t="shared" si="18"/>
        <v>0</v>
      </c>
      <c r="AO52" s="195"/>
      <c r="AP52" s="49">
        <f t="shared" si="19"/>
        <v>0</v>
      </c>
      <c r="AQ52" s="50">
        <f t="shared" si="20"/>
        <v>0</v>
      </c>
      <c r="AR52" s="195"/>
      <c r="AS52" s="49">
        <f t="shared" si="21"/>
        <v>0</v>
      </c>
      <c r="AT52" s="50">
        <f t="shared" si="22"/>
        <v>0</v>
      </c>
      <c r="AU52" s="62"/>
      <c r="AV52" s="49">
        <f t="shared" si="23"/>
        <v>0</v>
      </c>
      <c r="AW52" s="50">
        <f t="shared" si="24"/>
        <v>0</v>
      </c>
      <c r="AX52" s="195"/>
      <c r="AY52" s="49">
        <f t="shared" si="25"/>
        <v>0</v>
      </c>
      <c r="AZ52" s="50">
        <f t="shared" si="26"/>
        <v>0</v>
      </c>
      <c r="BA52" s="195"/>
      <c r="BB52" s="49">
        <f t="shared" si="27"/>
        <v>0</v>
      </c>
      <c r="BC52" s="50">
        <f t="shared" si="28"/>
        <v>0</v>
      </c>
      <c r="BD52" s="51">
        <f t="shared" si="29"/>
        <v>0</v>
      </c>
    </row>
    <row r="53" spans="1:56" hidden="1">
      <c r="A53" s="32">
        <v>1</v>
      </c>
      <c r="B53" s="169"/>
      <c r="C53" s="170"/>
      <c r="D53" s="34"/>
      <c r="E53" s="35"/>
      <c r="F53" s="36"/>
      <c r="G53" s="260"/>
      <c r="H53" s="72"/>
      <c r="I53" s="74">
        <f>IF(H53=Tablas!$B$5,Tablas!$C$5,VLOOKUP(H53,Tablas!$B$5:$D$40,2,FALSE))</f>
        <v>1</v>
      </c>
      <c r="J53" s="71">
        <f>IF(I53=0,"",VLOOKUP(I53,Tablas!$C$5:$D$40,2,FALSE))</f>
        <v>0</v>
      </c>
      <c r="K53" s="37" t="str">
        <f t="shared" si="43"/>
        <v>0</v>
      </c>
      <c r="L53" s="38">
        <f t="shared" si="33"/>
        <v>0</v>
      </c>
      <c r="M53" s="38">
        <f t="shared" si="34"/>
        <v>0</v>
      </c>
      <c r="N53" s="38">
        <f t="shared" si="35"/>
        <v>0</v>
      </c>
      <c r="O53" s="38">
        <f t="shared" si="36"/>
        <v>0</v>
      </c>
      <c r="P53" s="38">
        <f t="shared" si="37"/>
        <v>0</v>
      </c>
      <c r="Q53" s="39">
        <v>1</v>
      </c>
      <c r="R53" s="40">
        <f t="shared" si="38"/>
        <v>0</v>
      </c>
      <c r="S53" s="39">
        <v>1</v>
      </c>
      <c r="T53" s="41">
        <f t="shared" si="39"/>
        <v>0</v>
      </c>
      <c r="U53" s="42">
        <f t="shared" si="8"/>
        <v>0</v>
      </c>
      <c r="V53" s="43">
        <f t="shared" si="9"/>
        <v>0</v>
      </c>
      <c r="W53" s="193">
        <f>X4</f>
        <v>12</v>
      </c>
      <c r="X53" s="44">
        <f t="shared" si="44"/>
        <v>0</v>
      </c>
      <c r="Y53" s="45">
        <f t="shared" si="45"/>
        <v>0</v>
      </c>
      <c r="Z53" s="46" t="s">
        <v>0</v>
      </c>
      <c r="AA53" s="39">
        <v>1</v>
      </c>
      <c r="AB53" s="47">
        <f t="shared" si="40"/>
        <v>0</v>
      </c>
      <c r="AC53" s="39">
        <v>1</v>
      </c>
      <c r="AD53" s="47">
        <f t="shared" si="41"/>
        <v>0</v>
      </c>
      <c r="AE53" s="39">
        <v>1</v>
      </c>
      <c r="AF53" s="47">
        <f t="shared" si="42"/>
        <v>0</v>
      </c>
      <c r="AG53" s="195"/>
      <c r="AH53" s="194">
        <f t="shared" si="13"/>
        <v>3</v>
      </c>
      <c r="AI53" s="49">
        <f t="shared" si="14"/>
        <v>0</v>
      </c>
      <c r="AJ53" s="50">
        <f t="shared" si="15"/>
        <v>0</v>
      </c>
      <c r="AK53" s="195"/>
      <c r="AL53" s="194">
        <f t="shared" si="16"/>
        <v>3</v>
      </c>
      <c r="AM53" s="49">
        <f t="shared" si="17"/>
        <v>0</v>
      </c>
      <c r="AN53" s="50">
        <f t="shared" si="18"/>
        <v>0</v>
      </c>
      <c r="AO53" s="195"/>
      <c r="AP53" s="49">
        <f t="shared" si="19"/>
        <v>0</v>
      </c>
      <c r="AQ53" s="50">
        <f t="shared" si="20"/>
        <v>0</v>
      </c>
      <c r="AR53" s="195"/>
      <c r="AS53" s="49">
        <f t="shared" si="21"/>
        <v>0</v>
      </c>
      <c r="AT53" s="50">
        <f t="shared" si="22"/>
        <v>0</v>
      </c>
      <c r="AU53" s="62"/>
      <c r="AV53" s="49">
        <f t="shared" si="23"/>
        <v>0</v>
      </c>
      <c r="AW53" s="50">
        <f t="shared" si="24"/>
        <v>0</v>
      </c>
      <c r="AX53" s="195"/>
      <c r="AY53" s="49">
        <f t="shared" si="25"/>
        <v>0</v>
      </c>
      <c r="AZ53" s="50">
        <f t="shared" si="26"/>
        <v>0</v>
      </c>
      <c r="BA53" s="195"/>
      <c r="BB53" s="49">
        <f t="shared" si="27"/>
        <v>0</v>
      </c>
      <c r="BC53" s="50">
        <f t="shared" si="28"/>
        <v>0</v>
      </c>
      <c r="BD53" s="51">
        <f t="shared" si="29"/>
        <v>0</v>
      </c>
    </row>
    <row r="54" spans="1:56" hidden="1">
      <c r="A54" s="32">
        <v>1</v>
      </c>
      <c r="B54" s="169"/>
      <c r="C54" s="170"/>
      <c r="D54" s="34"/>
      <c r="E54" s="35"/>
      <c r="F54" s="36"/>
      <c r="G54" s="260"/>
      <c r="H54" s="72"/>
      <c r="I54" s="74">
        <f>IF(H54=Tablas!$B$5,Tablas!$C$5,VLOOKUP(H54,Tablas!$B$5:$D$40,2,FALSE))</f>
        <v>1</v>
      </c>
      <c r="J54" s="71">
        <f>IF(I54=0,"",VLOOKUP(I54,Tablas!$C$5:$D$40,2,FALSE))</f>
        <v>0</v>
      </c>
      <c r="K54" s="37" t="str">
        <f t="shared" si="43"/>
        <v>0</v>
      </c>
      <c r="L54" s="38">
        <f t="shared" si="33"/>
        <v>0</v>
      </c>
      <c r="M54" s="38">
        <f t="shared" si="34"/>
        <v>0</v>
      </c>
      <c r="N54" s="38">
        <f t="shared" si="35"/>
        <v>0</v>
      </c>
      <c r="O54" s="38">
        <f t="shared" si="36"/>
        <v>0</v>
      </c>
      <c r="P54" s="38">
        <f t="shared" si="37"/>
        <v>0</v>
      </c>
      <c r="Q54" s="39">
        <v>1</v>
      </c>
      <c r="R54" s="40">
        <f t="shared" si="38"/>
        <v>0</v>
      </c>
      <c r="S54" s="39">
        <v>1</v>
      </c>
      <c r="T54" s="41">
        <f t="shared" si="39"/>
        <v>0</v>
      </c>
      <c r="U54" s="42">
        <f t="shared" si="8"/>
        <v>0</v>
      </c>
      <c r="V54" s="43">
        <f t="shared" si="9"/>
        <v>0</v>
      </c>
      <c r="W54" s="193">
        <f>X4</f>
        <v>12</v>
      </c>
      <c r="X54" s="44">
        <f t="shared" si="44"/>
        <v>0</v>
      </c>
      <c r="Y54" s="45">
        <f t="shared" si="45"/>
        <v>0</v>
      </c>
      <c r="Z54" s="46" t="s">
        <v>0</v>
      </c>
      <c r="AA54" s="39">
        <v>1</v>
      </c>
      <c r="AB54" s="47">
        <f t="shared" si="40"/>
        <v>0</v>
      </c>
      <c r="AC54" s="39">
        <v>1</v>
      </c>
      <c r="AD54" s="47">
        <f t="shared" si="41"/>
        <v>0</v>
      </c>
      <c r="AE54" s="39">
        <v>1</v>
      </c>
      <c r="AF54" s="47">
        <f t="shared" si="42"/>
        <v>0</v>
      </c>
      <c r="AG54" s="195"/>
      <c r="AH54" s="194">
        <f t="shared" si="13"/>
        <v>3</v>
      </c>
      <c r="AI54" s="49">
        <f t="shared" si="14"/>
        <v>0</v>
      </c>
      <c r="AJ54" s="50">
        <f t="shared" si="15"/>
        <v>0</v>
      </c>
      <c r="AK54" s="195"/>
      <c r="AL54" s="194">
        <f t="shared" si="16"/>
        <v>3</v>
      </c>
      <c r="AM54" s="49">
        <f t="shared" si="17"/>
        <v>0</v>
      </c>
      <c r="AN54" s="50">
        <f t="shared" si="18"/>
        <v>0</v>
      </c>
      <c r="AO54" s="195"/>
      <c r="AP54" s="49">
        <f t="shared" si="19"/>
        <v>0</v>
      </c>
      <c r="AQ54" s="50">
        <f t="shared" si="20"/>
        <v>0</v>
      </c>
      <c r="AR54" s="195"/>
      <c r="AS54" s="49">
        <f t="shared" si="21"/>
        <v>0</v>
      </c>
      <c r="AT54" s="50">
        <f t="shared" si="22"/>
        <v>0</v>
      </c>
      <c r="AU54" s="62"/>
      <c r="AV54" s="49">
        <f t="shared" si="23"/>
        <v>0</v>
      </c>
      <c r="AW54" s="50">
        <f t="shared" si="24"/>
        <v>0</v>
      </c>
      <c r="AX54" s="195"/>
      <c r="AY54" s="49">
        <f t="shared" si="25"/>
        <v>0</v>
      </c>
      <c r="AZ54" s="50">
        <f t="shared" si="26"/>
        <v>0</v>
      </c>
      <c r="BA54" s="195"/>
      <c r="BB54" s="49">
        <f t="shared" si="27"/>
        <v>0</v>
      </c>
      <c r="BC54" s="50">
        <f t="shared" si="28"/>
        <v>0</v>
      </c>
      <c r="BD54" s="51">
        <f t="shared" si="29"/>
        <v>0</v>
      </c>
    </row>
    <row r="55" spans="1:56" hidden="1">
      <c r="A55" s="32">
        <v>1</v>
      </c>
      <c r="B55" s="169"/>
      <c r="C55" s="170"/>
      <c r="D55" s="34"/>
      <c r="E55" s="35"/>
      <c r="F55" s="36"/>
      <c r="G55" s="260"/>
      <c r="H55" s="72"/>
      <c r="I55" s="74">
        <f>IF(H55=Tablas!$B$5,Tablas!$C$5,VLOOKUP(H55,Tablas!$B$5:$D$40,2,FALSE))</f>
        <v>1</v>
      </c>
      <c r="J55" s="71">
        <f>IF(I55=0,"",VLOOKUP(I55,Tablas!$C$5:$D$40,2,FALSE))</f>
        <v>0</v>
      </c>
      <c r="K55" s="37" t="str">
        <f t="shared" si="43"/>
        <v>0</v>
      </c>
      <c r="L55" s="38">
        <f t="shared" si="33"/>
        <v>0</v>
      </c>
      <c r="M55" s="38">
        <f t="shared" si="34"/>
        <v>0</v>
      </c>
      <c r="N55" s="38">
        <f t="shared" si="35"/>
        <v>0</v>
      </c>
      <c r="O55" s="38">
        <f t="shared" si="36"/>
        <v>0</v>
      </c>
      <c r="P55" s="38">
        <f t="shared" si="37"/>
        <v>0</v>
      </c>
      <c r="Q55" s="39">
        <v>1</v>
      </c>
      <c r="R55" s="40">
        <f t="shared" si="38"/>
        <v>0</v>
      </c>
      <c r="S55" s="39">
        <v>1</v>
      </c>
      <c r="T55" s="41">
        <f t="shared" si="39"/>
        <v>0</v>
      </c>
      <c r="U55" s="42">
        <f t="shared" si="8"/>
        <v>0</v>
      </c>
      <c r="V55" s="43">
        <f t="shared" si="9"/>
        <v>0</v>
      </c>
      <c r="W55" s="193">
        <f>X4</f>
        <v>12</v>
      </c>
      <c r="X55" s="44">
        <f t="shared" si="44"/>
        <v>0</v>
      </c>
      <c r="Y55" s="45">
        <f t="shared" si="45"/>
        <v>0</v>
      </c>
      <c r="Z55" s="46" t="s">
        <v>0</v>
      </c>
      <c r="AA55" s="39">
        <v>1</v>
      </c>
      <c r="AB55" s="47">
        <f t="shared" si="40"/>
        <v>0</v>
      </c>
      <c r="AC55" s="39">
        <v>1</v>
      </c>
      <c r="AD55" s="47">
        <f t="shared" si="41"/>
        <v>0</v>
      </c>
      <c r="AE55" s="39">
        <v>1</v>
      </c>
      <c r="AF55" s="47">
        <f t="shared" si="42"/>
        <v>0</v>
      </c>
      <c r="AG55" s="195"/>
      <c r="AH55" s="194">
        <f t="shared" si="13"/>
        <v>3</v>
      </c>
      <c r="AI55" s="49">
        <f t="shared" si="14"/>
        <v>0</v>
      </c>
      <c r="AJ55" s="50">
        <f t="shared" si="15"/>
        <v>0</v>
      </c>
      <c r="AK55" s="195"/>
      <c r="AL55" s="194">
        <f t="shared" si="16"/>
        <v>3</v>
      </c>
      <c r="AM55" s="49">
        <f t="shared" si="17"/>
        <v>0</v>
      </c>
      <c r="AN55" s="50">
        <f t="shared" si="18"/>
        <v>0</v>
      </c>
      <c r="AO55" s="195"/>
      <c r="AP55" s="49">
        <f t="shared" si="19"/>
        <v>0</v>
      </c>
      <c r="AQ55" s="50">
        <f t="shared" si="20"/>
        <v>0</v>
      </c>
      <c r="AR55" s="195"/>
      <c r="AS55" s="49">
        <f t="shared" si="21"/>
        <v>0</v>
      </c>
      <c r="AT55" s="50">
        <f t="shared" si="22"/>
        <v>0</v>
      </c>
      <c r="AU55" s="62"/>
      <c r="AV55" s="49">
        <f t="shared" si="23"/>
        <v>0</v>
      </c>
      <c r="AW55" s="50">
        <f t="shared" si="24"/>
        <v>0</v>
      </c>
      <c r="AX55" s="195"/>
      <c r="AY55" s="49">
        <f t="shared" si="25"/>
        <v>0</v>
      </c>
      <c r="AZ55" s="50">
        <f t="shared" si="26"/>
        <v>0</v>
      </c>
      <c r="BA55" s="195"/>
      <c r="BB55" s="49">
        <f t="shared" si="27"/>
        <v>0</v>
      </c>
      <c r="BC55" s="50">
        <f t="shared" si="28"/>
        <v>0</v>
      </c>
      <c r="BD55" s="51">
        <f t="shared" si="29"/>
        <v>0</v>
      </c>
    </row>
    <row r="56" spans="1:56" hidden="1">
      <c r="A56" s="32">
        <v>1</v>
      </c>
      <c r="B56" s="169"/>
      <c r="C56" s="170"/>
      <c r="D56" s="34"/>
      <c r="E56" s="35"/>
      <c r="F56" s="36"/>
      <c r="G56" s="260"/>
      <c r="H56" s="72"/>
      <c r="I56" s="74">
        <f>IF(H56=Tablas!$B$5,Tablas!$C$5,VLOOKUP(H56,Tablas!$B$5:$D$40,2,FALSE))</f>
        <v>1</v>
      </c>
      <c r="J56" s="71">
        <f>IF(I56=0,"",VLOOKUP(I56,Tablas!$C$5:$D$40,2,FALSE))</f>
        <v>0</v>
      </c>
      <c r="K56" s="37" t="str">
        <f t="shared" si="43"/>
        <v>0</v>
      </c>
      <c r="L56" s="38">
        <f t="shared" si="33"/>
        <v>0</v>
      </c>
      <c r="M56" s="38">
        <f t="shared" si="34"/>
        <v>0</v>
      </c>
      <c r="N56" s="38">
        <f t="shared" si="35"/>
        <v>0</v>
      </c>
      <c r="O56" s="38">
        <f t="shared" si="36"/>
        <v>0</v>
      </c>
      <c r="P56" s="38">
        <f t="shared" si="37"/>
        <v>0</v>
      </c>
      <c r="Q56" s="39">
        <v>1</v>
      </c>
      <c r="R56" s="40">
        <f t="shared" si="38"/>
        <v>0</v>
      </c>
      <c r="S56" s="39">
        <v>1</v>
      </c>
      <c r="T56" s="41">
        <f t="shared" si="39"/>
        <v>0</v>
      </c>
      <c r="U56" s="42">
        <f t="shared" si="8"/>
        <v>0</v>
      </c>
      <c r="V56" s="43">
        <f t="shared" si="9"/>
        <v>0</v>
      </c>
      <c r="W56" s="193">
        <f>X4</f>
        <v>12</v>
      </c>
      <c r="X56" s="44">
        <f t="shared" si="44"/>
        <v>0</v>
      </c>
      <c r="Y56" s="45">
        <f t="shared" si="45"/>
        <v>0</v>
      </c>
      <c r="Z56" s="46" t="s">
        <v>0</v>
      </c>
      <c r="AA56" s="39">
        <v>1</v>
      </c>
      <c r="AB56" s="47">
        <f t="shared" si="40"/>
        <v>0</v>
      </c>
      <c r="AC56" s="39">
        <v>1</v>
      </c>
      <c r="AD56" s="47">
        <f t="shared" si="41"/>
        <v>0</v>
      </c>
      <c r="AE56" s="39">
        <v>1</v>
      </c>
      <c r="AF56" s="47">
        <f t="shared" si="42"/>
        <v>0</v>
      </c>
      <c r="AG56" s="195"/>
      <c r="AH56" s="194">
        <f t="shared" si="13"/>
        <v>3</v>
      </c>
      <c r="AI56" s="49">
        <f t="shared" si="14"/>
        <v>0</v>
      </c>
      <c r="AJ56" s="50">
        <f t="shared" si="15"/>
        <v>0</v>
      </c>
      <c r="AK56" s="195"/>
      <c r="AL56" s="194">
        <f t="shared" si="16"/>
        <v>3</v>
      </c>
      <c r="AM56" s="49">
        <f t="shared" si="17"/>
        <v>0</v>
      </c>
      <c r="AN56" s="50">
        <f t="shared" si="18"/>
        <v>0</v>
      </c>
      <c r="AO56" s="195"/>
      <c r="AP56" s="49">
        <f t="shared" si="19"/>
        <v>0</v>
      </c>
      <c r="AQ56" s="50">
        <f t="shared" si="20"/>
        <v>0</v>
      </c>
      <c r="AR56" s="195"/>
      <c r="AS56" s="49">
        <f t="shared" si="21"/>
        <v>0</v>
      </c>
      <c r="AT56" s="50">
        <f t="shared" si="22"/>
        <v>0</v>
      </c>
      <c r="AU56" s="62"/>
      <c r="AV56" s="49">
        <f t="shared" si="23"/>
        <v>0</v>
      </c>
      <c r="AW56" s="50">
        <f t="shared" si="24"/>
        <v>0</v>
      </c>
      <c r="AX56" s="195"/>
      <c r="AY56" s="49">
        <f t="shared" si="25"/>
        <v>0</v>
      </c>
      <c r="AZ56" s="50">
        <f t="shared" si="26"/>
        <v>0</v>
      </c>
      <c r="BA56" s="195"/>
      <c r="BB56" s="49">
        <f t="shared" si="27"/>
        <v>0</v>
      </c>
      <c r="BC56" s="50">
        <f t="shared" si="28"/>
        <v>0</v>
      </c>
      <c r="BD56" s="51">
        <f t="shared" si="29"/>
        <v>0</v>
      </c>
    </row>
    <row r="57" spans="1:56" hidden="1">
      <c r="A57" s="32">
        <v>1</v>
      </c>
      <c r="B57" s="169"/>
      <c r="C57" s="170"/>
      <c r="D57" s="34"/>
      <c r="E57" s="35"/>
      <c r="F57" s="36"/>
      <c r="G57" s="260"/>
      <c r="H57" s="72"/>
      <c r="I57" s="74">
        <f>IF(H57=Tablas!$B$5,Tablas!$C$5,VLOOKUP(H57,Tablas!$B$5:$D$40,2,FALSE))</f>
        <v>1</v>
      </c>
      <c r="J57" s="71">
        <f>IF(I57=0,"",VLOOKUP(I57,Tablas!$C$5:$D$40,2,FALSE))</f>
        <v>0</v>
      </c>
      <c r="K57" s="37" t="str">
        <f t="shared" si="43"/>
        <v>0</v>
      </c>
      <c r="L57" s="38">
        <f t="shared" si="33"/>
        <v>0</v>
      </c>
      <c r="M57" s="38">
        <f t="shared" si="34"/>
        <v>0</v>
      </c>
      <c r="N57" s="38">
        <f t="shared" si="35"/>
        <v>0</v>
      </c>
      <c r="O57" s="38">
        <f t="shared" si="36"/>
        <v>0</v>
      </c>
      <c r="P57" s="38">
        <f t="shared" si="37"/>
        <v>0</v>
      </c>
      <c r="Q57" s="39">
        <v>1</v>
      </c>
      <c r="R57" s="40">
        <f t="shared" si="38"/>
        <v>0</v>
      </c>
      <c r="S57" s="39">
        <v>1</v>
      </c>
      <c r="T57" s="41">
        <f t="shared" si="39"/>
        <v>0</v>
      </c>
      <c r="U57" s="42">
        <f t="shared" si="8"/>
        <v>0</v>
      </c>
      <c r="V57" s="43">
        <f t="shared" si="9"/>
        <v>0</v>
      </c>
      <c r="W57" s="193">
        <f>X4</f>
        <v>12</v>
      </c>
      <c r="X57" s="44">
        <f t="shared" si="44"/>
        <v>0</v>
      </c>
      <c r="Y57" s="45">
        <f t="shared" si="45"/>
        <v>0</v>
      </c>
      <c r="Z57" s="46" t="s">
        <v>0</v>
      </c>
      <c r="AA57" s="39">
        <v>1</v>
      </c>
      <c r="AB57" s="47">
        <f t="shared" si="40"/>
        <v>0</v>
      </c>
      <c r="AC57" s="39">
        <v>1</v>
      </c>
      <c r="AD57" s="47">
        <f t="shared" si="41"/>
        <v>0</v>
      </c>
      <c r="AE57" s="39">
        <v>1</v>
      </c>
      <c r="AF57" s="47">
        <f t="shared" si="42"/>
        <v>0</v>
      </c>
      <c r="AG57" s="195"/>
      <c r="AH57" s="194">
        <f t="shared" si="13"/>
        <v>3</v>
      </c>
      <c r="AI57" s="49">
        <f t="shared" si="14"/>
        <v>0</v>
      </c>
      <c r="AJ57" s="50">
        <f t="shared" si="15"/>
        <v>0</v>
      </c>
      <c r="AK57" s="195"/>
      <c r="AL57" s="194">
        <f t="shared" si="16"/>
        <v>3</v>
      </c>
      <c r="AM57" s="49">
        <f t="shared" si="17"/>
        <v>0</v>
      </c>
      <c r="AN57" s="50">
        <f t="shared" si="18"/>
        <v>0</v>
      </c>
      <c r="AO57" s="195"/>
      <c r="AP57" s="49">
        <f t="shared" si="19"/>
        <v>0</v>
      </c>
      <c r="AQ57" s="50">
        <f t="shared" si="20"/>
        <v>0</v>
      </c>
      <c r="AR57" s="195"/>
      <c r="AS57" s="49">
        <f t="shared" si="21"/>
        <v>0</v>
      </c>
      <c r="AT57" s="50">
        <f t="shared" si="22"/>
        <v>0</v>
      </c>
      <c r="AU57" s="62"/>
      <c r="AV57" s="49">
        <f t="shared" si="23"/>
        <v>0</v>
      </c>
      <c r="AW57" s="50">
        <f t="shared" si="24"/>
        <v>0</v>
      </c>
      <c r="AX57" s="195"/>
      <c r="AY57" s="49">
        <f t="shared" si="25"/>
        <v>0</v>
      </c>
      <c r="AZ57" s="50">
        <f t="shared" si="26"/>
        <v>0</v>
      </c>
      <c r="BA57" s="195"/>
      <c r="BB57" s="49">
        <f t="shared" si="27"/>
        <v>0</v>
      </c>
      <c r="BC57" s="50">
        <f t="shared" si="28"/>
        <v>0</v>
      </c>
      <c r="BD57" s="51">
        <f t="shared" si="29"/>
        <v>0</v>
      </c>
    </row>
    <row r="58" spans="1:56" hidden="1">
      <c r="A58" s="32">
        <v>1</v>
      </c>
      <c r="B58" s="169"/>
      <c r="C58" s="170"/>
      <c r="D58" s="34"/>
      <c r="E58" s="35"/>
      <c r="F58" s="36"/>
      <c r="G58" s="73"/>
      <c r="H58" s="72"/>
      <c r="I58" s="74">
        <f>IF(H58=Tablas!$B$5,Tablas!$C$5,VLOOKUP(H58,Tablas!$B$5:$D$40,2,FALSE))</f>
        <v>1</v>
      </c>
      <c r="J58" s="71">
        <f>IF(I58=0,"",VLOOKUP(I58,Tablas!$C$5:$D$40,2,FALSE))</f>
        <v>0</v>
      </c>
      <c r="K58" s="37" t="str">
        <f t="shared" si="43"/>
        <v>0</v>
      </c>
      <c r="L58" s="38">
        <f t="shared" si="33"/>
        <v>0</v>
      </c>
      <c r="M58" s="38">
        <f t="shared" si="34"/>
        <v>0</v>
      </c>
      <c r="N58" s="38">
        <f t="shared" si="35"/>
        <v>0</v>
      </c>
      <c r="O58" s="38">
        <f t="shared" si="36"/>
        <v>0</v>
      </c>
      <c r="P58" s="38">
        <f t="shared" si="37"/>
        <v>0</v>
      </c>
      <c r="Q58" s="39">
        <v>1</v>
      </c>
      <c r="R58" s="40">
        <f t="shared" si="38"/>
        <v>0</v>
      </c>
      <c r="S58" s="39">
        <v>1</v>
      </c>
      <c r="T58" s="41">
        <f t="shared" si="39"/>
        <v>0</v>
      </c>
      <c r="U58" s="42">
        <f t="shared" si="8"/>
        <v>0</v>
      </c>
      <c r="V58" s="43">
        <f t="shared" si="9"/>
        <v>0</v>
      </c>
      <c r="W58" s="193">
        <f>X41</f>
        <v>0</v>
      </c>
      <c r="X58" s="44">
        <f t="shared" si="44"/>
        <v>0</v>
      </c>
      <c r="Y58" s="45">
        <f t="shared" si="45"/>
        <v>0</v>
      </c>
      <c r="Z58" s="46" t="s">
        <v>0</v>
      </c>
      <c r="AA58" s="39">
        <v>1</v>
      </c>
      <c r="AB58" s="47">
        <f t="shared" si="40"/>
        <v>0</v>
      </c>
      <c r="AC58" s="39">
        <v>1</v>
      </c>
      <c r="AD58" s="47">
        <f t="shared" si="41"/>
        <v>0</v>
      </c>
      <c r="AE58" s="39">
        <v>1</v>
      </c>
      <c r="AF58" s="47">
        <f t="shared" si="42"/>
        <v>0</v>
      </c>
      <c r="AG58" s="195"/>
      <c r="AH58" s="194">
        <f t="shared" si="13"/>
        <v>3</v>
      </c>
      <c r="AI58" s="49">
        <f t="shared" si="14"/>
        <v>0</v>
      </c>
      <c r="AJ58" s="50">
        <f t="shared" si="15"/>
        <v>0</v>
      </c>
      <c r="AK58" s="195"/>
      <c r="AL58" s="194">
        <f t="shared" si="16"/>
        <v>3</v>
      </c>
      <c r="AM58" s="49">
        <f t="shared" si="17"/>
        <v>0</v>
      </c>
      <c r="AN58" s="50">
        <f t="shared" si="18"/>
        <v>0</v>
      </c>
      <c r="AO58" s="195"/>
      <c r="AP58" s="49">
        <f t="shared" si="19"/>
        <v>0</v>
      </c>
      <c r="AQ58" s="50">
        <f t="shared" si="20"/>
        <v>0</v>
      </c>
      <c r="AR58" s="195"/>
      <c r="AS58" s="49">
        <f t="shared" si="21"/>
        <v>0</v>
      </c>
      <c r="AT58" s="50">
        <f t="shared" si="22"/>
        <v>0</v>
      </c>
      <c r="AU58" s="62"/>
      <c r="AV58" s="49">
        <f t="shared" si="23"/>
        <v>0</v>
      </c>
      <c r="AW58" s="50">
        <f t="shared" si="24"/>
        <v>0</v>
      </c>
      <c r="AX58" s="195"/>
      <c r="AY58" s="49">
        <f t="shared" si="25"/>
        <v>0</v>
      </c>
      <c r="AZ58" s="50">
        <f t="shared" si="26"/>
        <v>0</v>
      </c>
      <c r="BA58" s="195"/>
      <c r="BB58" s="49">
        <f t="shared" si="27"/>
        <v>0</v>
      </c>
      <c r="BC58" s="50">
        <f t="shared" si="28"/>
        <v>0</v>
      </c>
      <c r="BD58" s="51">
        <f t="shared" si="29"/>
        <v>0</v>
      </c>
    </row>
    <row r="59" spans="1:56" hidden="1">
      <c r="A59" s="32">
        <v>1</v>
      </c>
      <c r="B59" s="169"/>
      <c r="C59" s="170"/>
      <c r="D59" s="34"/>
      <c r="E59" s="35"/>
      <c r="F59" s="36"/>
      <c r="G59" s="73"/>
      <c r="H59" s="72"/>
      <c r="I59" s="74">
        <f>IF(H59=Tablas!$B$5,Tablas!$C$5,VLOOKUP(H59,Tablas!$B$5:$D$40,2,FALSE))</f>
        <v>1</v>
      </c>
      <c r="J59" s="71">
        <f>IF(I59=0,"",VLOOKUP(I59,Tablas!$C$5:$D$40,2,FALSE))</f>
        <v>0</v>
      </c>
      <c r="K59" s="37" t="str">
        <f t="shared" si="43"/>
        <v>0</v>
      </c>
      <c r="L59" s="38">
        <f t="shared" si="33"/>
        <v>0</v>
      </c>
      <c r="M59" s="38">
        <f t="shared" si="34"/>
        <v>0</v>
      </c>
      <c r="N59" s="38">
        <f t="shared" si="35"/>
        <v>0</v>
      </c>
      <c r="O59" s="38">
        <f t="shared" si="36"/>
        <v>0</v>
      </c>
      <c r="P59" s="38">
        <f t="shared" si="37"/>
        <v>0</v>
      </c>
      <c r="Q59" s="39">
        <v>1</v>
      </c>
      <c r="R59" s="40">
        <f t="shared" si="38"/>
        <v>0</v>
      </c>
      <c r="S59" s="39">
        <v>1</v>
      </c>
      <c r="T59" s="41">
        <f t="shared" si="39"/>
        <v>0</v>
      </c>
      <c r="U59" s="42">
        <f t="shared" si="8"/>
        <v>0</v>
      </c>
      <c r="V59" s="43">
        <f t="shared" si="9"/>
        <v>0</v>
      </c>
      <c r="W59" s="193">
        <f>X41</f>
        <v>0</v>
      </c>
      <c r="X59" s="44">
        <f t="shared" si="44"/>
        <v>0</v>
      </c>
      <c r="Y59" s="45">
        <f t="shared" si="45"/>
        <v>0</v>
      </c>
      <c r="Z59" s="46" t="s">
        <v>0</v>
      </c>
      <c r="AA59" s="39">
        <v>1</v>
      </c>
      <c r="AB59" s="47">
        <f t="shared" si="40"/>
        <v>0</v>
      </c>
      <c r="AC59" s="39">
        <v>1</v>
      </c>
      <c r="AD59" s="47">
        <f t="shared" si="41"/>
        <v>0</v>
      </c>
      <c r="AE59" s="39">
        <v>1</v>
      </c>
      <c r="AF59" s="47">
        <f t="shared" si="42"/>
        <v>0</v>
      </c>
      <c r="AG59" s="195"/>
      <c r="AH59" s="194">
        <f t="shared" si="13"/>
        <v>3</v>
      </c>
      <c r="AI59" s="49">
        <f t="shared" si="14"/>
        <v>0</v>
      </c>
      <c r="AJ59" s="50">
        <f t="shared" si="15"/>
        <v>0</v>
      </c>
      <c r="AK59" s="195"/>
      <c r="AL59" s="194">
        <f t="shared" si="16"/>
        <v>3</v>
      </c>
      <c r="AM59" s="49">
        <f t="shared" si="17"/>
        <v>0</v>
      </c>
      <c r="AN59" s="50">
        <f t="shared" si="18"/>
        <v>0</v>
      </c>
      <c r="AO59" s="195"/>
      <c r="AP59" s="49">
        <f t="shared" si="19"/>
        <v>0</v>
      </c>
      <c r="AQ59" s="50">
        <f t="shared" si="20"/>
        <v>0</v>
      </c>
      <c r="AR59" s="195"/>
      <c r="AS59" s="49">
        <f t="shared" si="21"/>
        <v>0</v>
      </c>
      <c r="AT59" s="50">
        <f t="shared" si="22"/>
        <v>0</v>
      </c>
      <c r="AU59" s="62"/>
      <c r="AV59" s="49">
        <f t="shared" si="23"/>
        <v>0</v>
      </c>
      <c r="AW59" s="50">
        <f t="shared" si="24"/>
        <v>0</v>
      </c>
      <c r="AX59" s="195"/>
      <c r="AY59" s="49">
        <f t="shared" si="25"/>
        <v>0</v>
      </c>
      <c r="AZ59" s="50">
        <f t="shared" si="26"/>
        <v>0</v>
      </c>
      <c r="BA59" s="195"/>
      <c r="BB59" s="49">
        <f t="shared" si="27"/>
        <v>0</v>
      </c>
      <c r="BC59" s="50">
        <f t="shared" si="28"/>
        <v>0</v>
      </c>
      <c r="BD59" s="51">
        <f t="shared" si="29"/>
        <v>0</v>
      </c>
    </row>
    <row r="60" spans="1:56" hidden="1">
      <c r="A60" s="32"/>
      <c r="B60" s="61"/>
      <c r="C60" s="33"/>
      <c r="D60" s="34"/>
      <c r="E60" s="35"/>
      <c r="F60" s="36"/>
      <c r="G60" s="73"/>
      <c r="H60" s="72"/>
      <c r="I60" s="74">
        <f>IF(H60=Tablas!$B$5,Tablas!$C$5,VLOOKUP(H60,Tablas!$B$5:$D$40,2,FALSE))</f>
        <v>1</v>
      </c>
      <c r="J60" s="71">
        <f>IF(I60=0,"",VLOOKUP(I60,Tablas!$C$5:$D$40,2,FALSE))</f>
        <v>0</v>
      </c>
      <c r="K60" s="37" t="str">
        <f t="shared" si="43"/>
        <v>0</v>
      </c>
      <c r="L60" s="38">
        <f t="shared" si="33"/>
        <v>0</v>
      </c>
      <c r="M60" s="38">
        <f t="shared" si="34"/>
        <v>0</v>
      </c>
      <c r="N60" s="38">
        <f t="shared" si="35"/>
        <v>0</v>
      </c>
      <c r="O60" s="38">
        <f t="shared" si="36"/>
        <v>0</v>
      </c>
      <c r="P60" s="38">
        <f t="shared" si="37"/>
        <v>0</v>
      </c>
      <c r="Q60" s="39">
        <v>1</v>
      </c>
      <c r="R60" s="40">
        <f t="shared" si="38"/>
        <v>0</v>
      </c>
      <c r="S60" s="39">
        <v>1</v>
      </c>
      <c r="T60" s="41">
        <f t="shared" si="39"/>
        <v>0</v>
      </c>
      <c r="U60" s="42">
        <f t="shared" si="8"/>
        <v>0</v>
      </c>
      <c r="V60" s="43">
        <f t="shared" si="9"/>
        <v>0</v>
      </c>
      <c r="W60" s="193">
        <f>X41</f>
        <v>0</v>
      </c>
      <c r="X60" s="44">
        <f t="shared" si="44"/>
        <v>0</v>
      </c>
      <c r="Y60" s="45">
        <f t="shared" si="45"/>
        <v>0</v>
      </c>
      <c r="Z60" s="46" t="s">
        <v>0</v>
      </c>
      <c r="AA60" s="39">
        <v>1</v>
      </c>
      <c r="AB60" s="47">
        <f t="shared" si="40"/>
        <v>0</v>
      </c>
      <c r="AC60" s="39">
        <v>1</v>
      </c>
      <c r="AD60" s="47">
        <f t="shared" si="41"/>
        <v>0</v>
      </c>
      <c r="AE60" s="39">
        <v>1</v>
      </c>
      <c r="AF60" s="47">
        <f t="shared" si="42"/>
        <v>0</v>
      </c>
      <c r="AG60" s="195"/>
      <c r="AH60" s="194">
        <f t="shared" si="13"/>
        <v>3</v>
      </c>
      <c r="AI60" s="49">
        <f t="shared" si="14"/>
        <v>0</v>
      </c>
      <c r="AJ60" s="50">
        <f t="shared" si="15"/>
        <v>0</v>
      </c>
      <c r="AK60" s="188"/>
      <c r="AL60" s="194">
        <f t="shared" si="16"/>
        <v>3</v>
      </c>
      <c r="AM60" s="49">
        <f t="shared" si="17"/>
        <v>0</v>
      </c>
      <c r="AN60" s="50">
        <f t="shared" si="18"/>
        <v>0</v>
      </c>
      <c r="AO60" s="48"/>
      <c r="AP60" s="49">
        <f t="shared" si="19"/>
        <v>0</v>
      </c>
      <c r="AQ60" s="50">
        <f t="shared" si="20"/>
        <v>0</v>
      </c>
      <c r="AR60" s="62"/>
      <c r="AS60" s="49">
        <f t="shared" si="21"/>
        <v>0</v>
      </c>
      <c r="AT60" s="50">
        <f t="shared" si="22"/>
        <v>0</v>
      </c>
      <c r="AU60" s="62"/>
      <c r="AV60" s="49">
        <f t="shared" si="23"/>
        <v>0</v>
      </c>
      <c r="AW60" s="50">
        <f t="shared" si="24"/>
        <v>0</v>
      </c>
      <c r="AX60" s="62"/>
      <c r="AY60" s="49">
        <f t="shared" si="25"/>
        <v>0</v>
      </c>
      <c r="AZ60" s="50">
        <f t="shared" si="26"/>
        <v>0</v>
      </c>
      <c r="BA60" s="62"/>
      <c r="BB60" s="49">
        <f t="shared" si="27"/>
        <v>0</v>
      </c>
      <c r="BC60" s="50">
        <f t="shared" si="28"/>
        <v>0</v>
      </c>
      <c r="BD60" s="51">
        <f t="shared" si="29"/>
        <v>0</v>
      </c>
    </row>
    <row r="61" spans="1:56" hidden="1">
      <c r="A61" s="32"/>
      <c r="B61" s="61"/>
      <c r="C61" s="33"/>
      <c r="D61" s="34"/>
      <c r="E61" s="35"/>
      <c r="F61" s="36"/>
      <c r="G61" s="73"/>
      <c r="H61" s="72"/>
      <c r="I61" s="74">
        <f>IF(H61=Tablas!$B$5,Tablas!$C$5,VLOOKUP(H61,Tablas!$B$5:$D$40,2,FALSE))</f>
        <v>1</v>
      </c>
      <c r="J61" s="71">
        <f>IF(I61=0,"",VLOOKUP(I61,Tablas!$C$5:$D$40,2,FALSE))</f>
        <v>0</v>
      </c>
      <c r="K61" s="37" t="str">
        <f t="shared" si="43"/>
        <v>0</v>
      </c>
      <c r="L61" s="38">
        <f t="shared" si="33"/>
        <v>0</v>
      </c>
      <c r="M61" s="38">
        <f t="shared" si="34"/>
        <v>0</v>
      </c>
      <c r="N61" s="38">
        <f t="shared" si="35"/>
        <v>0</v>
      </c>
      <c r="O61" s="38">
        <f t="shared" si="36"/>
        <v>0</v>
      </c>
      <c r="P61" s="38">
        <f t="shared" si="37"/>
        <v>0</v>
      </c>
      <c r="Q61" s="39">
        <v>1</v>
      </c>
      <c r="R61" s="40">
        <f t="shared" si="38"/>
        <v>0</v>
      </c>
      <c r="S61" s="39">
        <v>1</v>
      </c>
      <c r="T61" s="41">
        <f t="shared" si="39"/>
        <v>0</v>
      </c>
      <c r="U61" s="42">
        <f t="shared" si="8"/>
        <v>0</v>
      </c>
      <c r="V61" s="43">
        <f t="shared" si="9"/>
        <v>0</v>
      </c>
      <c r="W61" s="193">
        <f>X41</f>
        <v>0</v>
      </c>
      <c r="X61" s="44">
        <f t="shared" si="44"/>
        <v>0</v>
      </c>
      <c r="Y61" s="45">
        <f t="shared" si="45"/>
        <v>0</v>
      </c>
      <c r="Z61" s="46" t="s">
        <v>0</v>
      </c>
      <c r="AA61" s="39">
        <v>1</v>
      </c>
      <c r="AB61" s="47">
        <f t="shared" si="40"/>
        <v>0</v>
      </c>
      <c r="AC61" s="39">
        <v>1</v>
      </c>
      <c r="AD61" s="47">
        <f t="shared" si="41"/>
        <v>0</v>
      </c>
      <c r="AE61" s="39">
        <v>1</v>
      </c>
      <c r="AF61" s="47">
        <f t="shared" si="42"/>
        <v>0</v>
      </c>
      <c r="AG61" s="195"/>
      <c r="AH61" s="194">
        <f t="shared" si="13"/>
        <v>3</v>
      </c>
      <c r="AI61" s="49">
        <f t="shared" si="14"/>
        <v>0</v>
      </c>
      <c r="AJ61" s="50">
        <f t="shared" si="15"/>
        <v>0</v>
      </c>
      <c r="AK61" s="188"/>
      <c r="AL61" s="194">
        <f t="shared" si="16"/>
        <v>3</v>
      </c>
      <c r="AM61" s="49">
        <f t="shared" si="17"/>
        <v>0</v>
      </c>
      <c r="AN61" s="50">
        <f t="shared" si="18"/>
        <v>0</v>
      </c>
      <c r="AO61" s="48"/>
      <c r="AP61" s="49">
        <f t="shared" si="19"/>
        <v>0</v>
      </c>
      <c r="AQ61" s="50">
        <f t="shared" si="20"/>
        <v>0</v>
      </c>
      <c r="AR61" s="62"/>
      <c r="AS61" s="49">
        <f t="shared" si="21"/>
        <v>0</v>
      </c>
      <c r="AT61" s="50">
        <f t="shared" si="22"/>
        <v>0</v>
      </c>
      <c r="AU61" s="62"/>
      <c r="AV61" s="49">
        <f t="shared" si="23"/>
        <v>0</v>
      </c>
      <c r="AW61" s="50">
        <f t="shared" si="24"/>
        <v>0</v>
      </c>
      <c r="AX61" s="62"/>
      <c r="AY61" s="49">
        <f t="shared" si="25"/>
        <v>0</v>
      </c>
      <c r="AZ61" s="50">
        <f t="shared" si="26"/>
        <v>0</v>
      </c>
      <c r="BA61" s="62"/>
      <c r="BB61" s="49">
        <f t="shared" si="27"/>
        <v>0</v>
      </c>
      <c r="BC61" s="50">
        <f t="shared" si="28"/>
        <v>0</v>
      </c>
      <c r="BD61" s="51">
        <f t="shared" si="29"/>
        <v>0</v>
      </c>
    </row>
    <row r="62" spans="1:56" hidden="1">
      <c r="A62" s="32"/>
      <c r="B62" s="61"/>
      <c r="C62" s="33"/>
      <c r="D62" s="34"/>
      <c r="E62" s="35"/>
      <c r="F62" s="36"/>
      <c r="G62" s="73"/>
      <c r="H62" s="72"/>
      <c r="I62" s="74">
        <f>IF(H62=Tablas!$B$5,Tablas!$C$5,VLOOKUP(H62,Tablas!$B$5:$D$40,2,FALSE))</f>
        <v>1</v>
      </c>
      <c r="J62" s="71">
        <f>IF(I62=0,"",VLOOKUP(I62,Tablas!$C$5:$D$40,2,FALSE))</f>
        <v>0</v>
      </c>
      <c r="K62" s="37" t="str">
        <f t="shared" si="43"/>
        <v>0</v>
      </c>
      <c r="L62" s="38">
        <f t="shared" si="33"/>
        <v>0</v>
      </c>
      <c r="M62" s="38">
        <f t="shared" si="34"/>
        <v>0</v>
      </c>
      <c r="N62" s="38">
        <f t="shared" si="35"/>
        <v>0</v>
      </c>
      <c r="O62" s="38">
        <f t="shared" si="36"/>
        <v>0</v>
      </c>
      <c r="P62" s="38">
        <f t="shared" si="37"/>
        <v>0</v>
      </c>
      <c r="Q62" s="39">
        <v>1</v>
      </c>
      <c r="R62" s="40">
        <f t="shared" si="38"/>
        <v>0</v>
      </c>
      <c r="S62" s="39">
        <v>1</v>
      </c>
      <c r="T62" s="41">
        <f t="shared" si="39"/>
        <v>0</v>
      </c>
      <c r="U62" s="42">
        <f t="shared" si="8"/>
        <v>0</v>
      </c>
      <c r="V62" s="43">
        <f t="shared" si="9"/>
        <v>0</v>
      </c>
      <c r="W62" s="193">
        <f>X41</f>
        <v>0</v>
      </c>
      <c r="X62" s="44">
        <f t="shared" si="44"/>
        <v>0</v>
      </c>
      <c r="Y62" s="45">
        <f t="shared" si="45"/>
        <v>0</v>
      </c>
      <c r="Z62" s="46" t="s">
        <v>0</v>
      </c>
      <c r="AA62" s="39">
        <v>1</v>
      </c>
      <c r="AB62" s="47">
        <f t="shared" si="40"/>
        <v>0</v>
      </c>
      <c r="AC62" s="39">
        <v>1</v>
      </c>
      <c r="AD62" s="47">
        <f t="shared" si="41"/>
        <v>0</v>
      </c>
      <c r="AE62" s="39">
        <v>1</v>
      </c>
      <c r="AF62" s="47">
        <f t="shared" si="42"/>
        <v>0</v>
      </c>
      <c r="AG62" s="195"/>
      <c r="AH62" s="194">
        <f t="shared" si="13"/>
        <v>3</v>
      </c>
      <c r="AI62" s="49">
        <f t="shared" si="14"/>
        <v>0</v>
      </c>
      <c r="AJ62" s="50">
        <f t="shared" si="15"/>
        <v>0</v>
      </c>
      <c r="AK62" s="188"/>
      <c r="AL62" s="194">
        <f t="shared" si="16"/>
        <v>3</v>
      </c>
      <c r="AM62" s="49">
        <f t="shared" si="17"/>
        <v>0</v>
      </c>
      <c r="AN62" s="50">
        <f t="shared" si="18"/>
        <v>0</v>
      </c>
      <c r="AO62" s="48"/>
      <c r="AP62" s="49">
        <f t="shared" si="19"/>
        <v>0</v>
      </c>
      <c r="AQ62" s="50">
        <f t="shared" si="20"/>
        <v>0</v>
      </c>
      <c r="AR62" s="62"/>
      <c r="AS62" s="49">
        <f t="shared" si="21"/>
        <v>0</v>
      </c>
      <c r="AT62" s="50">
        <f t="shared" si="22"/>
        <v>0</v>
      </c>
      <c r="AU62" s="62"/>
      <c r="AV62" s="49">
        <f t="shared" si="23"/>
        <v>0</v>
      </c>
      <c r="AW62" s="50">
        <f t="shared" si="24"/>
        <v>0</v>
      </c>
      <c r="AX62" s="62"/>
      <c r="AY62" s="49">
        <f t="shared" si="25"/>
        <v>0</v>
      </c>
      <c r="AZ62" s="50">
        <f t="shared" si="26"/>
        <v>0</v>
      </c>
      <c r="BA62" s="62"/>
      <c r="BB62" s="49">
        <f t="shared" si="27"/>
        <v>0</v>
      </c>
      <c r="BC62" s="50">
        <f t="shared" si="28"/>
        <v>0</v>
      </c>
      <c r="BD62" s="51">
        <f t="shared" si="29"/>
        <v>0</v>
      </c>
    </row>
    <row r="63" spans="1:56" hidden="1">
      <c r="A63" s="32"/>
      <c r="B63" s="61"/>
      <c r="C63" s="33"/>
      <c r="D63" s="34"/>
      <c r="E63" s="35"/>
      <c r="F63" s="36"/>
      <c r="G63" s="73"/>
      <c r="H63" s="72"/>
      <c r="I63" s="74">
        <f>IF(H63=Tablas!$B$5,Tablas!$C$5,VLOOKUP(H63,Tablas!$B$5:$D$40,2,FALSE))</f>
        <v>1</v>
      </c>
      <c r="J63" s="71">
        <f>IF(I63=0,"",VLOOKUP(I63,Tablas!$C$5:$D$40,2,FALSE))</f>
        <v>0</v>
      </c>
      <c r="K63" s="37" t="str">
        <f t="shared" si="43"/>
        <v>0</v>
      </c>
      <c r="L63" s="38">
        <f t="shared" si="33"/>
        <v>0</v>
      </c>
      <c r="M63" s="38">
        <f t="shared" si="34"/>
        <v>0</v>
      </c>
      <c r="N63" s="38">
        <f t="shared" si="35"/>
        <v>0</v>
      </c>
      <c r="O63" s="38">
        <f t="shared" si="36"/>
        <v>0</v>
      </c>
      <c r="P63" s="38">
        <f t="shared" si="37"/>
        <v>0</v>
      </c>
      <c r="Q63" s="39">
        <v>1</v>
      </c>
      <c r="R63" s="40">
        <f t="shared" si="38"/>
        <v>0</v>
      </c>
      <c r="S63" s="39">
        <v>1</v>
      </c>
      <c r="T63" s="41">
        <f t="shared" si="39"/>
        <v>0</v>
      </c>
      <c r="U63" s="42">
        <f t="shared" si="8"/>
        <v>0</v>
      </c>
      <c r="V63" s="43">
        <f t="shared" si="9"/>
        <v>0</v>
      </c>
      <c r="W63" s="193">
        <f>X41</f>
        <v>0</v>
      </c>
      <c r="X63" s="44">
        <f t="shared" si="44"/>
        <v>0</v>
      </c>
      <c r="Y63" s="45">
        <f t="shared" si="45"/>
        <v>0</v>
      </c>
      <c r="Z63" s="46" t="s">
        <v>0</v>
      </c>
      <c r="AA63" s="39">
        <v>1</v>
      </c>
      <c r="AB63" s="47">
        <f t="shared" si="40"/>
        <v>0</v>
      </c>
      <c r="AC63" s="39">
        <v>1</v>
      </c>
      <c r="AD63" s="47">
        <f t="shared" si="41"/>
        <v>0</v>
      </c>
      <c r="AE63" s="39">
        <v>1</v>
      </c>
      <c r="AF63" s="47">
        <f t="shared" si="42"/>
        <v>0</v>
      </c>
      <c r="AG63" s="195"/>
      <c r="AH63" s="194">
        <f t="shared" si="13"/>
        <v>3</v>
      </c>
      <c r="AI63" s="49">
        <f t="shared" si="14"/>
        <v>0</v>
      </c>
      <c r="AJ63" s="50">
        <f t="shared" si="15"/>
        <v>0</v>
      </c>
      <c r="AK63" s="188"/>
      <c r="AL63" s="194">
        <f t="shared" si="16"/>
        <v>3</v>
      </c>
      <c r="AM63" s="49">
        <f t="shared" si="17"/>
        <v>0</v>
      </c>
      <c r="AN63" s="50">
        <f t="shared" si="18"/>
        <v>0</v>
      </c>
      <c r="AO63" s="48"/>
      <c r="AP63" s="49">
        <f t="shared" si="19"/>
        <v>0</v>
      </c>
      <c r="AQ63" s="50">
        <f t="shared" si="20"/>
        <v>0</v>
      </c>
      <c r="AR63" s="62"/>
      <c r="AS63" s="49">
        <f t="shared" si="21"/>
        <v>0</v>
      </c>
      <c r="AT63" s="50">
        <f t="shared" si="22"/>
        <v>0</v>
      </c>
      <c r="AU63" s="62"/>
      <c r="AV63" s="49">
        <f t="shared" si="23"/>
        <v>0</v>
      </c>
      <c r="AW63" s="50">
        <f t="shared" si="24"/>
        <v>0</v>
      </c>
      <c r="AX63" s="62"/>
      <c r="AY63" s="49">
        <f t="shared" si="25"/>
        <v>0</v>
      </c>
      <c r="AZ63" s="50">
        <f t="shared" si="26"/>
        <v>0</v>
      </c>
      <c r="BA63" s="62"/>
      <c r="BB63" s="49">
        <f t="shared" si="27"/>
        <v>0</v>
      </c>
      <c r="BC63" s="50">
        <f t="shared" si="28"/>
        <v>0</v>
      </c>
      <c r="BD63" s="51">
        <f t="shared" si="29"/>
        <v>0</v>
      </c>
    </row>
    <row r="64" spans="1:56" hidden="1">
      <c r="A64" s="32"/>
      <c r="B64" s="61"/>
      <c r="C64" s="33"/>
      <c r="D64" s="34"/>
      <c r="E64" s="35"/>
      <c r="F64" s="36"/>
      <c r="G64" s="73"/>
      <c r="H64" s="72"/>
      <c r="I64" s="74">
        <f>IF(H64=Tablas!$B$5,Tablas!$C$5,VLOOKUP(H64,Tablas!$B$5:$D$40,2,FALSE))</f>
        <v>1</v>
      </c>
      <c r="J64" s="71">
        <f>IF(I64=0,"",VLOOKUP(I64,Tablas!$C$5:$D$40,2,FALSE))</f>
        <v>0</v>
      </c>
      <c r="K64" s="37" t="str">
        <f t="shared" si="43"/>
        <v>0</v>
      </c>
      <c r="L64" s="38">
        <f t="shared" si="33"/>
        <v>0</v>
      </c>
      <c r="M64" s="38">
        <f t="shared" si="34"/>
        <v>0</v>
      </c>
      <c r="N64" s="38">
        <f t="shared" si="35"/>
        <v>0</v>
      </c>
      <c r="O64" s="38">
        <f t="shared" si="36"/>
        <v>0</v>
      </c>
      <c r="P64" s="38">
        <f t="shared" si="37"/>
        <v>0</v>
      </c>
      <c r="Q64" s="39">
        <v>1</v>
      </c>
      <c r="R64" s="40">
        <f t="shared" si="38"/>
        <v>0</v>
      </c>
      <c r="S64" s="39">
        <v>1</v>
      </c>
      <c r="T64" s="41">
        <f t="shared" si="39"/>
        <v>0</v>
      </c>
      <c r="U64" s="42">
        <f t="shared" si="8"/>
        <v>0</v>
      </c>
      <c r="V64" s="43">
        <f t="shared" si="9"/>
        <v>0</v>
      </c>
      <c r="W64" s="193">
        <f>X41</f>
        <v>0</v>
      </c>
      <c r="X64" s="44">
        <f t="shared" si="44"/>
        <v>0</v>
      </c>
      <c r="Y64" s="45">
        <f t="shared" si="45"/>
        <v>0</v>
      </c>
      <c r="Z64" s="46" t="s">
        <v>0</v>
      </c>
      <c r="AA64" s="39">
        <v>1</v>
      </c>
      <c r="AB64" s="47">
        <f t="shared" si="40"/>
        <v>0</v>
      </c>
      <c r="AC64" s="39">
        <v>1</v>
      </c>
      <c r="AD64" s="47">
        <f t="shared" si="41"/>
        <v>0</v>
      </c>
      <c r="AE64" s="39">
        <v>1</v>
      </c>
      <c r="AF64" s="47">
        <f t="shared" si="42"/>
        <v>0</v>
      </c>
      <c r="AG64" s="195"/>
      <c r="AH64" s="194">
        <f t="shared" si="13"/>
        <v>3</v>
      </c>
      <c r="AI64" s="49">
        <f t="shared" si="14"/>
        <v>0</v>
      </c>
      <c r="AJ64" s="50">
        <f t="shared" si="15"/>
        <v>0</v>
      </c>
      <c r="AK64" s="188"/>
      <c r="AL64" s="194">
        <f t="shared" si="16"/>
        <v>3</v>
      </c>
      <c r="AM64" s="49">
        <f t="shared" si="17"/>
        <v>0</v>
      </c>
      <c r="AN64" s="50">
        <f t="shared" si="18"/>
        <v>0</v>
      </c>
      <c r="AO64" s="48"/>
      <c r="AP64" s="49">
        <f t="shared" si="19"/>
        <v>0</v>
      </c>
      <c r="AQ64" s="50">
        <f t="shared" si="20"/>
        <v>0</v>
      </c>
      <c r="AR64" s="62"/>
      <c r="AS64" s="49">
        <f t="shared" si="21"/>
        <v>0</v>
      </c>
      <c r="AT64" s="50">
        <f t="shared" si="22"/>
        <v>0</v>
      </c>
      <c r="AU64" s="62"/>
      <c r="AV64" s="49">
        <f t="shared" si="23"/>
        <v>0</v>
      </c>
      <c r="AW64" s="50">
        <f t="shared" si="24"/>
        <v>0</v>
      </c>
      <c r="AX64" s="62"/>
      <c r="AY64" s="49">
        <f t="shared" si="25"/>
        <v>0</v>
      </c>
      <c r="AZ64" s="50">
        <f t="shared" si="26"/>
        <v>0</v>
      </c>
      <c r="BA64" s="62"/>
      <c r="BB64" s="49">
        <f t="shared" si="27"/>
        <v>0</v>
      </c>
      <c r="BC64" s="50">
        <f t="shared" si="28"/>
        <v>0</v>
      </c>
      <c r="BD64" s="51">
        <f t="shared" si="29"/>
        <v>0</v>
      </c>
    </row>
    <row r="65" spans="1:56" hidden="1">
      <c r="A65" s="32"/>
      <c r="B65" s="61"/>
      <c r="C65" s="33"/>
      <c r="D65" s="34"/>
      <c r="E65" s="35"/>
      <c r="F65" s="36"/>
      <c r="G65" s="73"/>
      <c r="H65" s="72"/>
      <c r="I65" s="74">
        <f>IF(H65=Tablas!$B$5,Tablas!$C$5,VLOOKUP(H65,Tablas!$B$5:$D$40,2,FALSE))</f>
        <v>1</v>
      </c>
      <c r="J65" s="71">
        <f>IF(I65=0,"",VLOOKUP(I65,Tablas!$C$5:$D$40,2,FALSE))</f>
        <v>0</v>
      </c>
      <c r="K65" s="37" t="str">
        <f t="shared" si="43"/>
        <v>0</v>
      </c>
      <c r="L65" s="38">
        <f t="shared" si="33"/>
        <v>0</v>
      </c>
      <c r="M65" s="38">
        <f t="shared" si="34"/>
        <v>0</v>
      </c>
      <c r="N65" s="38">
        <f t="shared" si="35"/>
        <v>0</v>
      </c>
      <c r="O65" s="38">
        <f t="shared" si="36"/>
        <v>0</v>
      </c>
      <c r="P65" s="38">
        <f t="shared" si="37"/>
        <v>0</v>
      </c>
      <c r="Q65" s="39">
        <v>1</v>
      </c>
      <c r="R65" s="40">
        <f t="shared" si="38"/>
        <v>0</v>
      </c>
      <c r="S65" s="39">
        <v>1</v>
      </c>
      <c r="T65" s="41">
        <f t="shared" si="39"/>
        <v>0</v>
      </c>
      <c r="U65" s="42">
        <f t="shared" si="8"/>
        <v>0</v>
      </c>
      <c r="V65" s="43">
        <f t="shared" si="9"/>
        <v>0</v>
      </c>
      <c r="W65" s="193">
        <f>X41</f>
        <v>0</v>
      </c>
      <c r="X65" s="44">
        <f t="shared" si="44"/>
        <v>0</v>
      </c>
      <c r="Y65" s="45">
        <f t="shared" si="45"/>
        <v>0</v>
      </c>
      <c r="Z65" s="46" t="s">
        <v>0</v>
      </c>
      <c r="AA65" s="39">
        <v>1</v>
      </c>
      <c r="AB65" s="47">
        <f t="shared" si="40"/>
        <v>0</v>
      </c>
      <c r="AC65" s="39">
        <v>1</v>
      </c>
      <c r="AD65" s="47">
        <f t="shared" si="41"/>
        <v>0</v>
      </c>
      <c r="AE65" s="39">
        <v>1</v>
      </c>
      <c r="AF65" s="47">
        <f t="shared" si="42"/>
        <v>0</v>
      </c>
      <c r="AG65" s="195"/>
      <c r="AH65" s="194">
        <f t="shared" si="13"/>
        <v>3</v>
      </c>
      <c r="AI65" s="49">
        <f t="shared" si="14"/>
        <v>0</v>
      </c>
      <c r="AJ65" s="50">
        <f t="shared" si="15"/>
        <v>0</v>
      </c>
      <c r="AK65" s="188"/>
      <c r="AL65" s="194">
        <f t="shared" si="16"/>
        <v>3</v>
      </c>
      <c r="AM65" s="49">
        <f t="shared" si="17"/>
        <v>0</v>
      </c>
      <c r="AN65" s="50">
        <f t="shared" si="18"/>
        <v>0</v>
      </c>
      <c r="AO65" s="48"/>
      <c r="AP65" s="49">
        <f t="shared" si="19"/>
        <v>0</v>
      </c>
      <c r="AQ65" s="50">
        <f t="shared" si="20"/>
        <v>0</v>
      </c>
      <c r="AR65" s="62"/>
      <c r="AS65" s="49">
        <f t="shared" si="21"/>
        <v>0</v>
      </c>
      <c r="AT65" s="50">
        <f t="shared" si="22"/>
        <v>0</v>
      </c>
      <c r="AU65" s="62"/>
      <c r="AV65" s="49">
        <f t="shared" si="23"/>
        <v>0</v>
      </c>
      <c r="AW65" s="50">
        <f t="shared" si="24"/>
        <v>0</v>
      </c>
      <c r="AX65" s="62"/>
      <c r="AY65" s="49">
        <f t="shared" si="25"/>
        <v>0</v>
      </c>
      <c r="AZ65" s="50">
        <f t="shared" si="26"/>
        <v>0</v>
      </c>
      <c r="BA65" s="62"/>
      <c r="BB65" s="49">
        <f t="shared" si="27"/>
        <v>0</v>
      </c>
      <c r="BC65" s="50">
        <f t="shared" si="28"/>
        <v>0</v>
      </c>
      <c r="BD65" s="51">
        <f t="shared" si="29"/>
        <v>0</v>
      </c>
    </row>
    <row r="66" spans="1:56" hidden="1">
      <c r="A66" s="32"/>
      <c r="B66" s="61"/>
      <c r="C66" s="33"/>
      <c r="D66" s="34"/>
      <c r="E66" s="35"/>
      <c r="F66" s="36"/>
      <c r="G66" s="73"/>
      <c r="H66" s="72"/>
      <c r="I66" s="74">
        <f>IF(H66=Tablas!$B$5,Tablas!$C$5,VLOOKUP(H66,Tablas!$B$5:$D$40,2,FALSE))</f>
        <v>1</v>
      </c>
      <c r="J66" s="71">
        <f>IF(I66=0,"",VLOOKUP(I66,Tablas!$C$5:$D$40,2,FALSE))</f>
        <v>0</v>
      </c>
      <c r="K66" s="37" t="str">
        <f t="shared" si="43"/>
        <v>0</v>
      </c>
      <c r="L66" s="38">
        <f t="shared" si="33"/>
        <v>0</v>
      </c>
      <c r="M66" s="38">
        <f t="shared" si="34"/>
        <v>0</v>
      </c>
      <c r="N66" s="38">
        <f t="shared" si="35"/>
        <v>0</v>
      </c>
      <c r="O66" s="38">
        <f t="shared" si="36"/>
        <v>0</v>
      </c>
      <c r="P66" s="38">
        <f t="shared" si="37"/>
        <v>0</v>
      </c>
      <c r="Q66" s="39">
        <v>1</v>
      </c>
      <c r="R66" s="40">
        <f t="shared" si="38"/>
        <v>0</v>
      </c>
      <c r="S66" s="39">
        <v>1</v>
      </c>
      <c r="T66" s="41">
        <f t="shared" si="39"/>
        <v>0</v>
      </c>
      <c r="U66" s="42">
        <f t="shared" si="8"/>
        <v>0</v>
      </c>
      <c r="V66" s="43">
        <f t="shared" si="9"/>
        <v>0</v>
      </c>
      <c r="W66" s="193">
        <f>X41</f>
        <v>0</v>
      </c>
      <c r="X66" s="44">
        <f t="shared" si="44"/>
        <v>0</v>
      </c>
      <c r="Y66" s="45">
        <f t="shared" si="45"/>
        <v>0</v>
      </c>
      <c r="Z66" s="46" t="s">
        <v>0</v>
      </c>
      <c r="AA66" s="39">
        <v>1</v>
      </c>
      <c r="AB66" s="47">
        <f t="shared" si="40"/>
        <v>0</v>
      </c>
      <c r="AC66" s="39">
        <v>1</v>
      </c>
      <c r="AD66" s="47">
        <f t="shared" si="41"/>
        <v>0</v>
      </c>
      <c r="AE66" s="39">
        <v>1</v>
      </c>
      <c r="AF66" s="47">
        <f t="shared" si="42"/>
        <v>0</v>
      </c>
      <c r="AG66" s="195"/>
      <c r="AH66" s="194">
        <f t="shared" si="13"/>
        <v>3</v>
      </c>
      <c r="AI66" s="49">
        <f t="shared" si="14"/>
        <v>0</v>
      </c>
      <c r="AJ66" s="50">
        <f t="shared" si="15"/>
        <v>0</v>
      </c>
      <c r="AK66" s="188"/>
      <c r="AL66" s="194">
        <f t="shared" si="16"/>
        <v>3</v>
      </c>
      <c r="AM66" s="49">
        <f t="shared" si="17"/>
        <v>0</v>
      </c>
      <c r="AN66" s="50">
        <f t="shared" si="18"/>
        <v>0</v>
      </c>
      <c r="AO66" s="48"/>
      <c r="AP66" s="49">
        <f t="shared" si="19"/>
        <v>0</v>
      </c>
      <c r="AQ66" s="50">
        <f t="shared" si="20"/>
        <v>0</v>
      </c>
      <c r="AR66" s="62"/>
      <c r="AS66" s="49">
        <f t="shared" si="21"/>
        <v>0</v>
      </c>
      <c r="AT66" s="50">
        <f t="shared" si="22"/>
        <v>0</v>
      </c>
      <c r="AU66" s="62"/>
      <c r="AV66" s="49">
        <f t="shared" si="23"/>
        <v>0</v>
      </c>
      <c r="AW66" s="50">
        <f t="shared" si="24"/>
        <v>0</v>
      </c>
      <c r="AX66" s="62"/>
      <c r="AY66" s="49">
        <f t="shared" si="25"/>
        <v>0</v>
      </c>
      <c r="AZ66" s="50">
        <f t="shared" si="26"/>
        <v>0</v>
      </c>
      <c r="BA66" s="62"/>
      <c r="BB66" s="49">
        <f t="shared" si="27"/>
        <v>0</v>
      </c>
      <c r="BC66" s="50">
        <f t="shared" si="28"/>
        <v>0</v>
      </c>
      <c r="BD66" s="51">
        <f t="shared" si="29"/>
        <v>0</v>
      </c>
    </row>
    <row r="67" spans="1:56" hidden="1">
      <c r="A67" s="32"/>
      <c r="B67" s="61"/>
      <c r="C67" s="33"/>
      <c r="D67" s="34"/>
      <c r="E67" s="35"/>
      <c r="F67" s="36"/>
      <c r="G67" s="73"/>
      <c r="H67" s="72"/>
      <c r="I67" s="74">
        <f>IF(H67=Tablas!$B$5,Tablas!$C$5,VLOOKUP(H67,Tablas!$B$5:$D$40,2,FALSE))</f>
        <v>1</v>
      </c>
      <c r="J67" s="71">
        <f>IF(I67=0,"",VLOOKUP(I67,Tablas!$C$5:$D$40,2,FALSE))</f>
        <v>0</v>
      </c>
      <c r="K67" s="37" t="str">
        <f t="shared" si="43"/>
        <v>0</v>
      </c>
      <c r="L67" s="38">
        <f t="shared" si="33"/>
        <v>0</v>
      </c>
      <c r="M67" s="38">
        <f t="shared" si="34"/>
        <v>0</v>
      </c>
      <c r="N67" s="38">
        <f t="shared" si="35"/>
        <v>0</v>
      </c>
      <c r="O67" s="38">
        <f t="shared" si="36"/>
        <v>0</v>
      </c>
      <c r="P67" s="38">
        <f t="shared" si="37"/>
        <v>0</v>
      </c>
      <c r="Q67" s="39">
        <v>1</v>
      </c>
      <c r="R67" s="40">
        <f t="shared" si="38"/>
        <v>0</v>
      </c>
      <c r="S67" s="39">
        <v>1</v>
      </c>
      <c r="T67" s="41">
        <f t="shared" si="39"/>
        <v>0</v>
      </c>
      <c r="U67" s="42">
        <f t="shared" si="8"/>
        <v>0</v>
      </c>
      <c r="V67" s="43">
        <f t="shared" si="9"/>
        <v>0</v>
      </c>
      <c r="W67" s="193">
        <f>X41</f>
        <v>0</v>
      </c>
      <c r="X67" s="44">
        <f t="shared" si="44"/>
        <v>0</v>
      </c>
      <c r="Y67" s="45">
        <f t="shared" si="45"/>
        <v>0</v>
      </c>
      <c r="Z67" s="46" t="s">
        <v>0</v>
      </c>
      <c r="AA67" s="39">
        <v>1</v>
      </c>
      <c r="AB67" s="47">
        <f t="shared" si="40"/>
        <v>0</v>
      </c>
      <c r="AC67" s="39">
        <v>1</v>
      </c>
      <c r="AD67" s="47">
        <f t="shared" si="41"/>
        <v>0</v>
      </c>
      <c r="AE67" s="39">
        <v>1</v>
      </c>
      <c r="AF67" s="47">
        <f t="shared" si="42"/>
        <v>0</v>
      </c>
      <c r="AG67" s="195"/>
      <c r="AH67" s="194">
        <f t="shared" si="13"/>
        <v>3</v>
      </c>
      <c r="AI67" s="49">
        <f t="shared" si="14"/>
        <v>0</v>
      </c>
      <c r="AJ67" s="50">
        <f t="shared" si="15"/>
        <v>0</v>
      </c>
      <c r="AK67" s="188"/>
      <c r="AL67" s="194">
        <f t="shared" si="16"/>
        <v>3</v>
      </c>
      <c r="AM67" s="49">
        <f t="shared" si="17"/>
        <v>0</v>
      </c>
      <c r="AN67" s="50">
        <f t="shared" si="18"/>
        <v>0</v>
      </c>
      <c r="AO67" s="48"/>
      <c r="AP67" s="49">
        <f t="shared" si="19"/>
        <v>0</v>
      </c>
      <c r="AQ67" s="50">
        <f t="shared" si="20"/>
        <v>0</v>
      </c>
      <c r="AR67" s="62"/>
      <c r="AS67" s="49">
        <f t="shared" si="21"/>
        <v>0</v>
      </c>
      <c r="AT67" s="50">
        <f t="shared" si="22"/>
        <v>0</v>
      </c>
      <c r="AU67" s="62"/>
      <c r="AV67" s="49">
        <f t="shared" si="23"/>
        <v>0</v>
      </c>
      <c r="AW67" s="50">
        <f t="shared" si="24"/>
        <v>0</v>
      </c>
      <c r="AX67" s="62"/>
      <c r="AY67" s="49">
        <f t="shared" si="25"/>
        <v>0</v>
      </c>
      <c r="AZ67" s="50">
        <f t="shared" si="26"/>
        <v>0</v>
      </c>
      <c r="BA67" s="62"/>
      <c r="BB67" s="49">
        <f t="shared" si="27"/>
        <v>0</v>
      </c>
      <c r="BC67" s="50">
        <f t="shared" si="28"/>
        <v>0</v>
      </c>
      <c r="BD67" s="51">
        <f t="shared" si="29"/>
        <v>0</v>
      </c>
    </row>
    <row r="68" spans="1:56" hidden="1">
      <c r="A68" s="32"/>
      <c r="B68" s="61"/>
      <c r="C68" s="33"/>
      <c r="D68" s="34"/>
      <c r="E68" s="35"/>
      <c r="F68" s="36"/>
      <c r="G68" s="73"/>
      <c r="H68" s="72"/>
      <c r="I68" s="74">
        <f>IF(H68=Tablas!$B$5,Tablas!$C$5,VLOOKUP(H68,Tablas!$B$5:$D$40,2,FALSE))</f>
        <v>1</v>
      </c>
      <c r="J68" s="71">
        <f>IF(I68=0,"",VLOOKUP(I68,Tablas!$C$5:$D$40,2,FALSE))</f>
        <v>0</v>
      </c>
      <c r="K68" s="37" t="str">
        <f t="shared" si="43"/>
        <v>0</v>
      </c>
      <c r="L68" s="38">
        <f t="shared" si="33"/>
        <v>0</v>
      </c>
      <c r="M68" s="38">
        <f t="shared" si="34"/>
        <v>0</v>
      </c>
      <c r="N68" s="38">
        <f t="shared" si="35"/>
        <v>0</v>
      </c>
      <c r="O68" s="38">
        <f t="shared" si="36"/>
        <v>0</v>
      </c>
      <c r="P68" s="38">
        <f t="shared" si="37"/>
        <v>0</v>
      </c>
      <c r="Q68" s="39">
        <v>1</v>
      </c>
      <c r="R68" s="40">
        <f t="shared" si="38"/>
        <v>0</v>
      </c>
      <c r="S68" s="39">
        <v>1</v>
      </c>
      <c r="T68" s="41">
        <f t="shared" si="39"/>
        <v>0</v>
      </c>
      <c r="U68" s="42">
        <f t="shared" si="8"/>
        <v>0</v>
      </c>
      <c r="V68" s="43">
        <f t="shared" si="9"/>
        <v>0</v>
      </c>
      <c r="W68" s="193">
        <f>X41</f>
        <v>0</v>
      </c>
      <c r="X68" s="44">
        <f t="shared" si="44"/>
        <v>0</v>
      </c>
      <c r="Y68" s="45">
        <f t="shared" si="45"/>
        <v>0</v>
      </c>
      <c r="Z68" s="46" t="s">
        <v>0</v>
      </c>
      <c r="AA68" s="39">
        <v>1</v>
      </c>
      <c r="AB68" s="47">
        <f t="shared" si="40"/>
        <v>0</v>
      </c>
      <c r="AC68" s="39">
        <v>1</v>
      </c>
      <c r="AD68" s="47">
        <f t="shared" si="41"/>
        <v>0</v>
      </c>
      <c r="AE68" s="39">
        <v>1</v>
      </c>
      <c r="AF68" s="47">
        <f t="shared" si="42"/>
        <v>0</v>
      </c>
      <c r="AG68" s="195"/>
      <c r="AH68" s="194">
        <f t="shared" si="13"/>
        <v>3</v>
      </c>
      <c r="AI68" s="49">
        <f t="shared" si="14"/>
        <v>0</v>
      </c>
      <c r="AJ68" s="50">
        <f t="shared" si="15"/>
        <v>0</v>
      </c>
      <c r="AK68" s="188"/>
      <c r="AL68" s="194">
        <f t="shared" si="16"/>
        <v>3</v>
      </c>
      <c r="AM68" s="49">
        <f t="shared" si="17"/>
        <v>0</v>
      </c>
      <c r="AN68" s="50">
        <f t="shared" si="18"/>
        <v>0</v>
      </c>
      <c r="AO68" s="48"/>
      <c r="AP68" s="49">
        <f t="shared" si="19"/>
        <v>0</v>
      </c>
      <c r="AQ68" s="50">
        <f t="shared" si="20"/>
        <v>0</v>
      </c>
      <c r="AR68" s="62"/>
      <c r="AS68" s="49">
        <f t="shared" si="21"/>
        <v>0</v>
      </c>
      <c r="AT68" s="50">
        <f t="shared" si="22"/>
        <v>0</v>
      </c>
      <c r="AU68" s="62"/>
      <c r="AV68" s="49">
        <f t="shared" si="23"/>
        <v>0</v>
      </c>
      <c r="AW68" s="50">
        <f t="shared" si="24"/>
        <v>0</v>
      </c>
      <c r="AX68" s="62"/>
      <c r="AY68" s="49">
        <f t="shared" si="25"/>
        <v>0</v>
      </c>
      <c r="AZ68" s="50">
        <f t="shared" si="26"/>
        <v>0</v>
      </c>
      <c r="BA68" s="62"/>
      <c r="BB68" s="49">
        <f t="shared" si="27"/>
        <v>0</v>
      </c>
      <c r="BC68" s="50">
        <f t="shared" si="28"/>
        <v>0</v>
      </c>
      <c r="BD68" s="51">
        <f t="shared" si="29"/>
        <v>0</v>
      </c>
    </row>
    <row r="69" spans="1:56" hidden="1">
      <c r="A69" s="32"/>
      <c r="B69" s="61"/>
      <c r="C69" s="33"/>
      <c r="D69" s="34"/>
      <c r="E69" s="35"/>
      <c r="F69" s="36"/>
      <c r="G69" s="73"/>
      <c r="H69" s="72"/>
      <c r="I69" s="74">
        <f>IF(H69=Tablas!$B$5,Tablas!$C$5,VLOOKUP(H69,Tablas!$B$5:$D$40,2,FALSE))</f>
        <v>1</v>
      </c>
      <c r="J69" s="71">
        <f>IF(I69=0,"",VLOOKUP(I69,Tablas!$C$5:$D$40,2,FALSE))</f>
        <v>0</v>
      </c>
      <c r="K69" s="37" t="str">
        <f t="shared" si="43"/>
        <v>0</v>
      </c>
      <c r="L69" s="38">
        <f t="shared" si="33"/>
        <v>0</v>
      </c>
      <c r="M69" s="38">
        <f t="shared" si="34"/>
        <v>0</v>
      </c>
      <c r="N69" s="38">
        <f t="shared" si="35"/>
        <v>0</v>
      </c>
      <c r="O69" s="38">
        <f t="shared" si="36"/>
        <v>0</v>
      </c>
      <c r="P69" s="38">
        <f t="shared" si="37"/>
        <v>0</v>
      </c>
      <c r="Q69" s="39">
        <v>1</v>
      </c>
      <c r="R69" s="40">
        <f t="shared" si="38"/>
        <v>0</v>
      </c>
      <c r="S69" s="39">
        <v>1</v>
      </c>
      <c r="T69" s="41">
        <f t="shared" si="39"/>
        <v>0</v>
      </c>
      <c r="U69" s="42">
        <f t="shared" si="8"/>
        <v>0</v>
      </c>
      <c r="V69" s="43">
        <f t="shared" si="9"/>
        <v>0</v>
      </c>
      <c r="W69" s="193">
        <f>X41</f>
        <v>0</v>
      </c>
      <c r="X69" s="44">
        <f t="shared" si="44"/>
        <v>0</v>
      </c>
      <c r="Y69" s="45">
        <f t="shared" si="45"/>
        <v>0</v>
      </c>
      <c r="Z69" s="46" t="s">
        <v>0</v>
      </c>
      <c r="AA69" s="39">
        <v>1</v>
      </c>
      <c r="AB69" s="47">
        <f t="shared" si="40"/>
        <v>0</v>
      </c>
      <c r="AC69" s="39">
        <v>1</v>
      </c>
      <c r="AD69" s="47">
        <f t="shared" si="41"/>
        <v>0</v>
      </c>
      <c r="AE69" s="39">
        <v>1</v>
      </c>
      <c r="AF69" s="47">
        <f t="shared" si="42"/>
        <v>0</v>
      </c>
      <c r="AG69" s="195"/>
      <c r="AH69" s="194">
        <f t="shared" si="13"/>
        <v>3</v>
      </c>
      <c r="AI69" s="49">
        <f t="shared" si="14"/>
        <v>0</v>
      </c>
      <c r="AJ69" s="50">
        <f t="shared" si="15"/>
        <v>0</v>
      </c>
      <c r="AK69" s="188"/>
      <c r="AL69" s="194">
        <f t="shared" si="16"/>
        <v>3</v>
      </c>
      <c r="AM69" s="49">
        <f t="shared" si="17"/>
        <v>0</v>
      </c>
      <c r="AN69" s="50">
        <f t="shared" si="18"/>
        <v>0</v>
      </c>
      <c r="AO69" s="48"/>
      <c r="AP69" s="49">
        <f t="shared" si="19"/>
        <v>0</v>
      </c>
      <c r="AQ69" s="50">
        <f t="shared" si="20"/>
        <v>0</v>
      </c>
      <c r="AR69" s="62"/>
      <c r="AS69" s="49">
        <f t="shared" si="21"/>
        <v>0</v>
      </c>
      <c r="AT69" s="50">
        <f t="shared" si="22"/>
        <v>0</v>
      </c>
      <c r="AU69" s="62"/>
      <c r="AV69" s="49">
        <f t="shared" si="23"/>
        <v>0</v>
      </c>
      <c r="AW69" s="50">
        <f t="shared" si="24"/>
        <v>0</v>
      </c>
      <c r="AX69" s="62"/>
      <c r="AY69" s="49">
        <f t="shared" si="25"/>
        <v>0</v>
      </c>
      <c r="AZ69" s="50">
        <f t="shared" si="26"/>
        <v>0</v>
      </c>
      <c r="BA69" s="62"/>
      <c r="BB69" s="49">
        <f t="shared" si="27"/>
        <v>0</v>
      </c>
      <c r="BC69" s="50">
        <f t="shared" si="28"/>
        <v>0</v>
      </c>
      <c r="BD69" s="51">
        <f t="shared" si="29"/>
        <v>0</v>
      </c>
    </row>
    <row r="70" spans="1:56" hidden="1">
      <c r="A70" s="32"/>
      <c r="B70" s="61"/>
      <c r="C70" s="33"/>
      <c r="D70" s="34"/>
      <c r="E70" s="35"/>
      <c r="F70" s="36"/>
      <c r="G70" s="73"/>
      <c r="H70" s="72"/>
      <c r="I70" s="74">
        <f>IF(H70=Tablas!$B$5,Tablas!$C$5,VLOOKUP(H70,Tablas!$B$5:$D$40,2,FALSE))</f>
        <v>1</v>
      </c>
      <c r="J70" s="71">
        <f>IF(I70=0,"",VLOOKUP(I70,Tablas!$C$5:$D$40,2,FALSE))</f>
        <v>0</v>
      </c>
      <c r="K70" s="37" t="str">
        <f t="shared" si="43"/>
        <v>0</v>
      </c>
      <c r="L70" s="38">
        <f t="shared" si="33"/>
        <v>0</v>
      </c>
      <c r="M70" s="38">
        <f t="shared" si="34"/>
        <v>0</v>
      </c>
      <c r="N70" s="38">
        <f t="shared" si="35"/>
        <v>0</v>
      </c>
      <c r="O70" s="38">
        <f t="shared" si="36"/>
        <v>0</v>
      </c>
      <c r="P70" s="38">
        <f t="shared" si="37"/>
        <v>0</v>
      </c>
      <c r="Q70" s="39">
        <v>1</v>
      </c>
      <c r="R70" s="40">
        <f t="shared" si="38"/>
        <v>0</v>
      </c>
      <c r="S70" s="39">
        <v>1</v>
      </c>
      <c r="T70" s="41">
        <f t="shared" si="39"/>
        <v>0</v>
      </c>
      <c r="U70" s="42">
        <f t="shared" si="8"/>
        <v>0</v>
      </c>
      <c r="V70" s="43">
        <f t="shared" si="9"/>
        <v>0</v>
      </c>
      <c r="W70" s="193">
        <f>X41</f>
        <v>0</v>
      </c>
      <c r="X70" s="44">
        <f t="shared" si="44"/>
        <v>0</v>
      </c>
      <c r="Y70" s="45">
        <f t="shared" si="45"/>
        <v>0</v>
      </c>
      <c r="Z70" s="46" t="s">
        <v>0</v>
      </c>
      <c r="AA70" s="39">
        <v>1</v>
      </c>
      <c r="AB70" s="47">
        <f t="shared" si="40"/>
        <v>0</v>
      </c>
      <c r="AC70" s="39">
        <v>1</v>
      </c>
      <c r="AD70" s="47">
        <f t="shared" si="41"/>
        <v>0</v>
      </c>
      <c r="AE70" s="39">
        <v>1</v>
      </c>
      <c r="AF70" s="47">
        <f t="shared" si="42"/>
        <v>0</v>
      </c>
      <c r="AG70" s="195"/>
      <c r="AH70" s="194">
        <f t="shared" si="13"/>
        <v>3</v>
      </c>
      <c r="AI70" s="49">
        <f t="shared" si="14"/>
        <v>0</v>
      </c>
      <c r="AJ70" s="50">
        <f t="shared" si="15"/>
        <v>0</v>
      </c>
      <c r="AK70" s="188"/>
      <c r="AL70" s="194">
        <f t="shared" si="16"/>
        <v>3</v>
      </c>
      <c r="AM70" s="49">
        <f t="shared" si="17"/>
        <v>0</v>
      </c>
      <c r="AN70" s="50">
        <f t="shared" si="18"/>
        <v>0</v>
      </c>
      <c r="AO70" s="48"/>
      <c r="AP70" s="49">
        <f t="shared" si="19"/>
        <v>0</v>
      </c>
      <c r="AQ70" s="50">
        <f t="shared" si="20"/>
        <v>0</v>
      </c>
      <c r="AR70" s="62"/>
      <c r="AS70" s="49">
        <f t="shared" si="21"/>
        <v>0</v>
      </c>
      <c r="AT70" s="50">
        <f t="shared" si="22"/>
        <v>0</v>
      </c>
      <c r="AU70" s="62"/>
      <c r="AV70" s="49">
        <f t="shared" si="23"/>
        <v>0</v>
      </c>
      <c r="AW70" s="50">
        <f t="shared" si="24"/>
        <v>0</v>
      </c>
      <c r="AX70" s="62"/>
      <c r="AY70" s="49">
        <f t="shared" si="25"/>
        <v>0</v>
      </c>
      <c r="AZ70" s="50">
        <f t="shared" si="26"/>
        <v>0</v>
      </c>
      <c r="BA70" s="62"/>
      <c r="BB70" s="49">
        <f t="shared" si="27"/>
        <v>0</v>
      </c>
      <c r="BC70" s="50">
        <f t="shared" si="28"/>
        <v>0</v>
      </c>
      <c r="BD70" s="51">
        <f t="shared" si="29"/>
        <v>0</v>
      </c>
    </row>
    <row r="71" spans="1:56" hidden="1">
      <c r="A71" s="32"/>
      <c r="B71" s="61"/>
      <c r="C71" s="33"/>
      <c r="D71" s="34"/>
      <c r="E71" s="35"/>
      <c r="F71" s="36"/>
      <c r="G71" s="73"/>
      <c r="H71" s="72"/>
      <c r="I71" s="74">
        <f>IF(H71=Tablas!$B$5,Tablas!$C$5,VLOOKUP(H71,Tablas!$B$5:$D$40,2,FALSE))</f>
        <v>1</v>
      </c>
      <c r="J71" s="71">
        <f>IF(I71=0,"",VLOOKUP(I71,Tablas!$C$5:$D$40,2,FALSE))</f>
        <v>0</v>
      </c>
      <c r="K71" s="37" t="str">
        <f t="shared" si="43"/>
        <v>0</v>
      </c>
      <c r="L71" s="38">
        <f t="shared" si="33"/>
        <v>0</v>
      </c>
      <c r="M71" s="38">
        <f t="shared" si="34"/>
        <v>0</v>
      </c>
      <c r="N71" s="38">
        <f t="shared" si="35"/>
        <v>0</v>
      </c>
      <c r="O71" s="38">
        <f t="shared" si="36"/>
        <v>0</v>
      </c>
      <c r="P71" s="38">
        <f t="shared" si="37"/>
        <v>0</v>
      </c>
      <c r="Q71" s="39">
        <v>1</v>
      </c>
      <c r="R71" s="40">
        <f t="shared" si="38"/>
        <v>0</v>
      </c>
      <c r="S71" s="39">
        <v>1</v>
      </c>
      <c r="T71" s="41">
        <f t="shared" si="39"/>
        <v>0</v>
      </c>
      <c r="U71" s="42">
        <f t="shared" si="8"/>
        <v>0</v>
      </c>
      <c r="V71" s="43">
        <f t="shared" si="9"/>
        <v>0</v>
      </c>
      <c r="W71" s="193">
        <f>X41</f>
        <v>0</v>
      </c>
      <c r="X71" s="44">
        <f t="shared" si="44"/>
        <v>0</v>
      </c>
      <c r="Y71" s="45">
        <f t="shared" si="45"/>
        <v>0</v>
      </c>
      <c r="Z71" s="46" t="s">
        <v>0</v>
      </c>
      <c r="AA71" s="39">
        <v>1</v>
      </c>
      <c r="AB71" s="47">
        <f t="shared" si="40"/>
        <v>0</v>
      </c>
      <c r="AC71" s="39">
        <v>1</v>
      </c>
      <c r="AD71" s="47">
        <f t="shared" si="41"/>
        <v>0</v>
      </c>
      <c r="AE71" s="39">
        <v>1</v>
      </c>
      <c r="AF71" s="47">
        <f t="shared" si="42"/>
        <v>0</v>
      </c>
      <c r="AG71" s="195"/>
      <c r="AH71" s="194">
        <f t="shared" si="13"/>
        <v>3</v>
      </c>
      <c r="AI71" s="49">
        <f t="shared" si="14"/>
        <v>0</v>
      </c>
      <c r="AJ71" s="50">
        <f t="shared" si="15"/>
        <v>0</v>
      </c>
      <c r="AK71" s="188"/>
      <c r="AL71" s="194">
        <f t="shared" si="16"/>
        <v>3</v>
      </c>
      <c r="AM71" s="49">
        <f t="shared" si="17"/>
        <v>0</v>
      </c>
      <c r="AN71" s="50">
        <f t="shared" si="18"/>
        <v>0</v>
      </c>
      <c r="AO71" s="48"/>
      <c r="AP71" s="49">
        <f t="shared" si="19"/>
        <v>0</v>
      </c>
      <c r="AQ71" s="50">
        <f t="shared" si="20"/>
        <v>0</v>
      </c>
      <c r="AR71" s="62"/>
      <c r="AS71" s="49">
        <f t="shared" si="21"/>
        <v>0</v>
      </c>
      <c r="AT71" s="50">
        <f t="shared" si="22"/>
        <v>0</v>
      </c>
      <c r="AU71" s="62"/>
      <c r="AV71" s="49">
        <f t="shared" si="23"/>
        <v>0</v>
      </c>
      <c r="AW71" s="50">
        <f t="shared" si="24"/>
        <v>0</v>
      </c>
      <c r="AX71" s="62"/>
      <c r="AY71" s="49">
        <f t="shared" si="25"/>
        <v>0</v>
      </c>
      <c r="AZ71" s="50">
        <f t="shared" si="26"/>
        <v>0</v>
      </c>
      <c r="BA71" s="62"/>
      <c r="BB71" s="49">
        <f t="shared" si="27"/>
        <v>0</v>
      </c>
      <c r="BC71" s="50">
        <f t="shared" si="28"/>
        <v>0</v>
      </c>
      <c r="BD71" s="51">
        <f t="shared" si="29"/>
        <v>0</v>
      </c>
    </row>
    <row r="72" spans="1:56" hidden="1">
      <c r="A72" s="32"/>
      <c r="B72" s="61"/>
      <c r="C72" s="33"/>
      <c r="D72" s="34"/>
      <c r="E72" s="35"/>
      <c r="F72" s="36"/>
      <c r="G72" s="73"/>
      <c r="H72" s="72"/>
      <c r="I72" s="74">
        <f>IF(H72=Tablas!$B$5,Tablas!$C$5,VLOOKUP(H72,Tablas!$B$5:$D$40,2,FALSE))</f>
        <v>1</v>
      </c>
      <c r="J72" s="71">
        <f>IF(I72=0,"",VLOOKUP(I72,Tablas!$C$5:$D$40,2,FALSE))</f>
        <v>0</v>
      </c>
      <c r="K72" s="37" t="str">
        <f t="shared" si="43"/>
        <v>0</v>
      </c>
      <c r="L72" s="38">
        <f t="shared" ref="L72:L95" si="46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95" si="47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95" si="48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95" si="49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95" si="50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95" si="51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95" si="52">(IF($Y72=7,$K72,)+IF($Y72=21,$K72*3,)+IF($Y72=42,$K72*6,0)+IF($Y72=28,$K72*4,0)+IF($Y72=14,$K72*2,))*S72</f>
        <v>0</v>
      </c>
      <c r="U72" s="42">
        <f t="shared" si="8"/>
        <v>0</v>
      </c>
      <c r="V72" s="43">
        <f t="shared" si="9"/>
        <v>0</v>
      </c>
      <c r="W72" s="193">
        <f>X41</f>
        <v>0</v>
      </c>
      <c r="X72" s="44">
        <f t="shared" si="44"/>
        <v>0</v>
      </c>
      <c r="Y72" s="45">
        <f t="shared" si="45"/>
        <v>0</v>
      </c>
      <c r="Z72" s="46" t="s">
        <v>0</v>
      </c>
      <c r="AA72" s="39">
        <v>1</v>
      </c>
      <c r="AB72" s="47">
        <f t="shared" ref="AB72:AB95" si="53">+IF($Z72="M",$U72,IF($Z72="MT",$U72/2,IF(Z72="MN",$U72/2,IF($Z72="MTN",$U72/3,0))))*AA72</f>
        <v>0</v>
      </c>
      <c r="AC72" s="39">
        <v>1</v>
      </c>
      <c r="AD72" s="47">
        <f t="shared" ref="AD72:AD95" si="54">+IF($Z72="T",$U72,IF($Z72="MT",$U72/2,IF($Z72="TN",$U72/2,IF($Z72="MTN",$U72/3,0))))*AC72</f>
        <v>0</v>
      </c>
      <c r="AE72" s="39">
        <v>1</v>
      </c>
      <c r="AF72" s="47">
        <f t="shared" ref="AF72:AF95" si="55">+IF($Z72="N",$U72,IF($Z72="MN",$U72/2,IF($Z72="TN",$U72/2,IF($Z72="MTN",$U72/3,0))))*AE72</f>
        <v>0</v>
      </c>
      <c r="AG72" s="195"/>
      <c r="AH72" s="194">
        <f t="shared" si="13"/>
        <v>3</v>
      </c>
      <c r="AI72" s="49">
        <f t="shared" ref="AI72:AI76" si="56">IF(AJ$4=0,0,(AG72/AJ$4))</f>
        <v>0</v>
      </c>
      <c r="AJ72" s="50">
        <f t="shared" ref="AJ72:AJ95" si="57">IF(AJ$4=0,0,(AI72*AH72/12))</f>
        <v>0</v>
      </c>
      <c r="AK72" s="188"/>
      <c r="AL72" s="194">
        <f t="shared" ref="AL72:AL95" si="58">+$AM$4</f>
        <v>3</v>
      </c>
      <c r="AM72" s="49">
        <f t="shared" ref="AM72:AM95" si="59">IF(AN$4=0,0,(AK72/AN$4))</f>
        <v>0</v>
      </c>
      <c r="AN72" s="50">
        <f t="shared" ref="AN72:AN95" si="60">IF(AN$4=0,0,(AM72*AL72/12))</f>
        <v>0</v>
      </c>
      <c r="AO72" s="48"/>
      <c r="AP72" s="49">
        <f t="shared" ref="AP72:AP76" si="61">IF(AQ$4=0,0,(AO72/AQ$4))</f>
        <v>0</v>
      </c>
      <c r="AQ72" s="50">
        <f t="shared" ref="AQ72:AQ76" si="62">IF(AQ$4=0,0,(AP72*AP$4/12))</f>
        <v>0</v>
      </c>
      <c r="AR72" s="62"/>
      <c r="AS72" s="49">
        <f t="shared" ref="AS72:AS76" si="63">IF(AT$4=0,0,(AR72/AT$4))</f>
        <v>0</v>
      </c>
      <c r="AT72" s="50">
        <f t="shared" ref="AT72:AT76" si="64">IF(AT$4=0,0,(AS72*AS$4/12))</f>
        <v>0</v>
      </c>
      <c r="AU72" s="62"/>
      <c r="AV72" s="49">
        <f t="shared" ref="AV72:AV76" si="65">IF(AW$4=0,0,(AU72/AW$4))</f>
        <v>0</v>
      </c>
      <c r="AW72" s="50">
        <f t="shared" ref="AW72:AW76" si="66">IF(AW$4=0,0,(AV72*AV$4/12))</f>
        <v>0</v>
      </c>
      <c r="AX72" s="62"/>
      <c r="AY72" s="49">
        <f t="shared" ref="AY72:AY76" si="67">IF(AZ$4=0,0,(AX72/AZ$4))</f>
        <v>0</v>
      </c>
      <c r="AZ72" s="50">
        <f t="shared" ref="AZ72:AZ76" si="68">IF(AZ$4=0,0,(AY72*AY$4/12))</f>
        <v>0</v>
      </c>
      <c r="BA72" s="62"/>
      <c r="BB72" s="49">
        <f t="shared" si="27"/>
        <v>0</v>
      </c>
      <c r="BC72" s="50">
        <f t="shared" si="28"/>
        <v>0</v>
      </c>
      <c r="BD72" s="51">
        <f t="shared" si="29"/>
        <v>0</v>
      </c>
    </row>
    <row r="73" spans="1:56" hidden="1">
      <c r="A73" s="32"/>
      <c r="B73" s="61"/>
      <c r="C73" s="33"/>
      <c r="D73" s="34"/>
      <c r="E73" s="35"/>
      <c r="F73" s="36"/>
      <c r="G73" s="73"/>
      <c r="H73" s="72"/>
      <c r="I73" s="74">
        <f>IF(H73=Tablas!$B$5,Tablas!$C$5,VLOOKUP(H73,Tablas!$B$5:$D$40,2,FALSE))</f>
        <v>1</v>
      </c>
      <c r="J73" s="71">
        <f>IF(I73=0,"",VLOOKUP(I73,Tablas!$C$5:$D$40,2,FALSE))</f>
        <v>0</v>
      </c>
      <c r="K73" s="37" t="str">
        <f t="shared" si="43"/>
        <v>0</v>
      </c>
      <c r="L73" s="38">
        <f t="shared" si="46"/>
        <v>0</v>
      </c>
      <c r="M73" s="38">
        <f t="shared" si="47"/>
        <v>0</v>
      </c>
      <c r="N73" s="38">
        <f t="shared" si="48"/>
        <v>0</v>
      </c>
      <c r="O73" s="38">
        <f t="shared" si="49"/>
        <v>0</v>
      </c>
      <c r="P73" s="38">
        <f t="shared" si="50"/>
        <v>0</v>
      </c>
      <c r="Q73" s="39">
        <v>1</v>
      </c>
      <c r="R73" s="40">
        <f t="shared" si="51"/>
        <v>0</v>
      </c>
      <c r="S73" s="39">
        <v>1</v>
      </c>
      <c r="T73" s="41">
        <f t="shared" si="52"/>
        <v>0</v>
      </c>
      <c r="U73" s="42">
        <f t="shared" ref="U73:U95" si="69">SUM(+L73+M73+N73+O73+P73+R73+T73)</f>
        <v>0</v>
      </c>
      <c r="V73" s="43">
        <f t="shared" ref="V73:V95" si="70">+U73*4.345</f>
        <v>0</v>
      </c>
      <c r="W73" s="193">
        <f>X41</f>
        <v>0</v>
      </c>
      <c r="X73" s="44">
        <f t="shared" si="44"/>
        <v>0</v>
      </c>
      <c r="Y73" s="45">
        <f t="shared" si="45"/>
        <v>0</v>
      </c>
      <c r="Z73" s="46" t="s">
        <v>0</v>
      </c>
      <c r="AA73" s="39">
        <v>1</v>
      </c>
      <c r="AB73" s="47">
        <f t="shared" si="53"/>
        <v>0</v>
      </c>
      <c r="AC73" s="39">
        <v>1</v>
      </c>
      <c r="AD73" s="47">
        <f t="shared" si="54"/>
        <v>0</v>
      </c>
      <c r="AE73" s="39">
        <v>1</v>
      </c>
      <c r="AF73" s="47">
        <f t="shared" si="55"/>
        <v>0</v>
      </c>
      <c r="AG73" s="195"/>
      <c r="AH73" s="194">
        <f t="shared" ref="AH73:AH93" si="71">+$AI$4</f>
        <v>3</v>
      </c>
      <c r="AI73" s="49">
        <f t="shared" si="56"/>
        <v>0</v>
      </c>
      <c r="AJ73" s="50">
        <f t="shared" si="57"/>
        <v>0</v>
      </c>
      <c r="AK73" s="188"/>
      <c r="AL73" s="194">
        <f t="shared" si="58"/>
        <v>3</v>
      </c>
      <c r="AM73" s="49">
        <f t="shared" si="59"/>
        <v>0</v>
      </c>
      <c r="AN73" s="50">
        <f t="shared" si="60"/>
        <v>0</v>
      </c>
      <c r="AO73" s="48"/>
      <c r="AP73" s="49">
        <f t="shared" si="61"/>
        <v>0</v>
      </c>
      <c r="AQ73" s="50">
        <f t="shared" si="62"/>
        <v>0</v>
      </c>
      <c r="AR73" s="62"/>
      <c r="AS73" s="49">
        <f t="shared" si="63"/>
        <v>0</v>
      </c>
      <c r="AT73" s="50">
        <f t="shared" si="64"/>
        <v>0</v>
      </c>
      <c r="AU73" s="62"/>
      <c r="AV73" s="49">
        <f t="shared" si="65"/>
        <v>0</v>
      </c>
      <c r="AW73" s="50">
        <f t="shared" si="66"/>
        <v>0</v>
      </c>
      <c r="AX73" s="62"/>
      <c r="AY73" s="49">
        <f t="shared" si="67"/>
        <v>0</v>
      </c>
      <c r="AZ73" s="50">
        <f t="shared" si="68"/>
        <v>0</v>
      </c>
      <c r="BA73" s="62"/>
      <c r="BB73" s="49">
        <f t="shared" ref="BB73:BB95" si="72">IF(BC$4=0,0,(BA73/BC$4))</f>
        <v>0</v>
      </c>
      <c r="BC73" s="50">
        <f t="shared" ref="BC73:BC95" si="73">IF(BC$4=0,0,(BB73*BB$4/12))</f>
        <v>0</v>
      </c>
      <c r="BD73" s="51">
        <f t="shared" ref="BD73:BD95" si="74">+AJ73+AN73+AQ73+AT73+AW73+AZ73+BC73</f>
        <v>0</v>
      </c>
    </row>
    <row r="74" spans="1:56" hidden="1">
      <c r="A74" s="32"/>
      <c r="B74" s="61"/>
      <c r="C74" s="33"/>
      <c r="D74" s="34"/>
      <c r="E74" s="35"/>
      <c r="F74" s="36"/>
      <c r="G74" s="73"/>
      <c r="H74" s="72"/>
      <c r="I74" s="74">
        <f>IF(H74=Tablas!$B$5,Tablas!$C$5,VLOOKUP(H74,Tablas!$B$5:$D$40,2,FALSE))</f>
        <v>1</v>
      </c>
      <c r="J74" s="71">
        <f>IF(I74=0,"",VLOOKUP(I74,Tablas!$C$5:$D$40,2,FALSE))</f>
        <v>0</v>
      </c>
      <c r="K74" s="37" t="str">
        <f t="shared" si="43"/>
        <v>0</v>
      </c>
      <c r="L74" s="38">
        <f t="shared" si="46"/>
        <v>0</v>
      </c>
      <c r="M74" s="38">
        <f t="shared" si="47"/>
        <v>0</v>
      </c>
      <c r="N74" s="38">
        <f t="shared" si="48"/>
        <v>0</v>
      </c>
      <c r="O74" s="38">
        <f t="shared" si="49"/>
        <v>0</v>
      </c>
      <c r="P74" s="38">
        <f t="shared" si="50"/>
        <v>0</v>
      </c>
      <c r="Q74" s="39">
        <v>1</v>
      </c>
      <c r="R74" s="40">
        <f t="shared" si="51"/>
        <v>0</v>
      </c>
      <c r="S74" s="39">
        <v>1</v>
      </c>
      <c r="T74" s="41">
        <f t="shared" si="52"/>
        <v>0</v>
      </c>
      <c r="U74" s="42">
        <f t="shared" si="69"/>
        <v>0</v>
      </c>
      <c r="V74" s="43">
        <f t="shared" si="70"/>
        <v>0</v>
      </c>
      <c r="W74" s="193">
        <f>X41</f>
        <v>0</v>
      </c>
      <c r="X74" s="44">
        <f t="shared" si="44"/>
        <v>0</v>
      </c>
      <c r="Y74" s="45">
        <f t="shared" si="45"/>
        <v>0</v>
      </c>
      <c r="Z74" s="46" t="s">
        <v>0</v>
      </c>
      <c r="AA74" s="39">
        <v>1</v>
      </c>
      <c r="AB74" s="47">
        <f t="shared" si="53"/>
        <v>0</v>
      </c>
      <c r="AC74" s="39">
        <v>1</v>
      </c>
      <c r="AD74" s="47">
        <f t="shared" si="54"/>
        <v>0</v>
      </c>
      <c r="AE74" s="39">
        <v>1</v>
      </c>
      <c r="AF74" s="47">
        <f t="shared" si="55"/>
        <v>0</v>
      </c>
      <c r="AG74" s="195"/>
      <c r="AH74" s="194">
        <f t="shared" si="71"/>
        <v>3</v>
      </c>
      <c r="AI74" s="49">
        <f t="shared" si="56"/>
        <v>0</v>
      </c>
      <c r="AJ74" s="50">
        <f t="shared" si="57"/>
        <v>0</v>
      </c>
      <c r="AK74" s="188"/>
      <c r="AL74" s="194">
        <f t="shared" si="58"/>
        <v>3</v>
      </c>
      <c r="AM74" s="49">
        <f t="shared" si="59"/>
        <v>0</v>
      </c>
      <c r="AN74" s="50">
        <f t="shared" si="60"/>
        <v>0</v>
      </c>
      <c r="AO74" s="48"/>
      <c r="AP74" s="49">
        <f t="shared" si="61"/>
        <v>0</v>
      </c>
      <c r="AQ74" s="50">
        <f t="shared" si="62"/>
        <v>0</v>
      </c>
      <c r="AR74" s="62"/>
      <c r="AS74" s="49">
        <f t="shared" si="63"/>
        <v>0</v>
      </c>
      <c r="AT74" s="50">
        <f t="shared" si="64"/>
        <v>0</v>
      </c>
      <c r="AU74" s="62"/>
      <c r="AV74" s="49">
        <f t="shared" si="65"/>
        <v>0</v>
      </c>
      <c r="AW74" s="50">
        <f t="shared" si="66"/>
        <v>0</v>
      </c>
      <c r="AX74" s="62"/>
      <c r="AY74" s="49">
        <f t="shared" si="67"/>
        <v>0</v>
      </c>
      <c r="AZ74" s="50">
        <f t="shared" si="68"/>
        <v>0</v>
      </c>
      <c r="BA74" s="62"/>
      <c r="BB74" s="49">
        <f t="shared" si="72"/>
        <v>0</v>
      </c>
      <c r="BC74" s="50">
        <f t="shared" si="73"/>
        <v>0</v>
      </c>
      <c r="BD74" s="51">
        <f t="shared" si="74"/>
        <v>0</v>
      </c>
    </row>
    <row r="75" spans="1:56" hidden="1">
      <c r="A75" s="32"/>
      <c r="B75" s="61"/>
      <c r="C75" s="33"/>
      <c r="D75" s="34"/>
      <c r="E75" s="35"/>
      <c r="F75" s="36"/>
      <c r="G75" s="73"/>
      <c r="H75" s="72"/>
      <c r="I75" s="74">
        <f>IF(H75=Tablas!$B$5,Tablas!$C$5,VLOOKUP(H75,Tablas!$B$5:$D$40,2,FALSE))</f>
        <v>1</v>
      </c>
      <c r="J75" s="71">
        <f>IF(I75=0,"",VLOOKUP(I75,Tablas!$C$5:$D$40,2,FALSE))</f>
        <v>0</v>
      </c>
      <c r="K75" s="37" t="str">
        <f t="shared" si="43"/>
        <v>0</v>
      </c>
      <c r="L75" s="38">
        <f t="shared" si="46"/>
        <v>0</v>
      </c>
      <c r="M75" s="38">
        <f t="shared" si="47"/>
        <v>0</v>
      </c>
      <c r="N75" s="38">
        <f t="shared" si="48"/>
        <v>0</v>
      </c>
      <c r="O75" s="38">
        <f t="shared" si="49"/>
        <v>0</v>
      </c>
      <c r="P75" s="38">
        <f t="shared" si="50"/>
        <v>0</v>
      </c>
      <c r="Q75" s="39">
        <v>1</v>
      </c>
      <c r="R75" s="40">
        <f t="shared" si="51"/>
        <v>0</v>
      </c>
      <c r="S75" s="39">
        <v>1</v>
      </c>
      <c r="T75" s="41">
        <f t="shared" si="52"/>
        <v>0</v>
      </c>
      <c r="U75" s="42">
        <f t="shared" si="69"/>
        <v>0</v>
      </c>
      <c r="V75" s="43">
        <f t="shared" si="70"/>
        <v>0</v>
      </c>
      <c r="W75" s="193">
        <f>X41</f>
        <v>0</v>
      </c>
      <c r="X75" s="44">
        <f t="shared" si="44"/>
        <v>0</v>
      </c>
      <c r="Y75" s="45">
        <f t="shared" si="45"/>
        <v>0</v>
      </c>
      <c r="Z75" s="46" t="s">
        <v>0</v>
      </c>
      <c r="AA75" s="39">
        <v>1</v>
      </c>
      <c r="AB75" s="47">
        <f t="shared" si="53"/>
        <v>0</v>
      </c>
      <c r="AC75" s="39">
        <v>1</v>
      </c>
      <c r="AD75" s="47">
        <f t="shared" si="54"/>
        <v>0</v>
      </c>
      <c r="AE75" s="39">
        <v>1</v>
      </c>
      <c r="AF75" s="47">
        <f t="shared" si="55"/>
        <v>0</v>
      </c>
      <c r="AG75" s="195"/>
      <c r="AH75" s="194">
        <f t="shared" si="71"/>
        <v>3</v>
      </c>
      <c r="AI75" s="49">
        <f t="shared" si="56"/>
        <v>0</v>
      </c>
      <c r="AJ75" s="50">
        <f t="shared" si="57"/>
        <v>0</v>
      </c>
      <c r="AK75" s="188"/>
      <c r="AL75" s="194">
        <f t="shared" si="58"/>
        <v>3</v>
      </c>
      <c r="AM75" s="49">
        <f t="shared" si="59"/>
        <v>0</v>
      </c>
      <c r="AN75" s="50">
        <f t="shared" si="60"/>
        <v>0</v>
      </c>
      <c r="AO75" s="48"/>
      <c r="AP75" s="49">
        <f t="shared" si="61"/>
        <v>0</v>
      </c>
      <c r="AQ75" s="50">
        <f t="shared" si="62"/>
        <v>0</v>
      </c>
      <c r="AR75" s="62"/>
      <c r="AS75" s="49">
        <f t="shared" si="63"/>
        <v>0</v>
      </c>
      <c r="AT75" s="50">
        <f t="shared" si="64"/>
        <v>0</v>
      </c>
      <c r="AU75" s="62"/>
      <c r="AV75" s="49">
        <f t="shared" si="65"/>
        <v>0</v>
      </c>
      <c r="AW75" s="50">
        <f t="shared" si="66"/>
        <v>0</v>
      </c>
      <c r="AX75" s="62"/>
      <c r="AY75" s="49">
        <f t="shared" si="67"/>
        <v>0</v>
      </c>
      <c r="AZ75" s="50">
        <f t="shared" si="68"/>
        <v>0</v>
      </c>
      <c r="BA75" s="62"/>
      <c r="BB75" s="49">
        <f t="shared" si="72"/>
        <v>0</v>
      </c>
      <c r="BC75" s="50">
        <f t="shared" si="73"/>
        <v>0</v>
      </c>
      <c r="BD75" s="51">
        <f t="shared" si="74"/>
        <v>0</v>
      </c>
    </row>
    <row r="76" spans="1:56" hidden="1">
      <c r="A76" s="32"/>
      <c r="B76" s="61"/>
      <c r="C76" s="33"/>
      <c r="D76" s="34"/>
      <c r="E76" s="35"/>
      <c r="F76" s="36"/>
      <c r="G76" s="73"/>
      <c r="H76" s="72"/>
      <c r="I76" s="74">
        <f>IF(H76=Tablas!$B$5,Tablas!$C$5,VLOOKUP(H76,Tablas!$B$5:$D$40,2,FALSE))</f>
        <v>1</v>
      </c>
      <c r="J76" s="71">
        <f>IF(I76=0,"",VLOOKUP(I76,Tablas!$C$5:$D$40,2,FALSE))</f>
        <v>0</v>
      </c>
      <c r="K76" s="37" t="str">
        <f t="shared" si="43"/>
        <v>0</v>
      </c>
      <c r="L76" s="38">
        <f t="shared" si="46"/>
        <v>0</v>
      </c>
      <c r="M76" s="38">
        <f t="shared" si="47"/>
        <v>0</v>
      </c>
      <c r="N76" s="38">
        <f t="shared" si="48"/>
        <v>0</v>
      </c>
      <c r="O76" s="38">
        <f t="shared" si="49"/>
        <v>0</v>
      </c>
      <c r="P76" s="38">
        <f t="shared" si="50"/>
        <v>0</v>
      </c>
      <c r="Q76" s="39">
        <v>1</v>
      </c>
      <c r="R76" s="40">
        <f t="shared" si="51"/>
        <v>0</v>
      </c>
      <c r="S76" s="39">
        <v>1</v>
      </c>
      <c r="T76" s="41">
        <f t="shared" si="52"/>
        <v>0</v>
      </c>
      <c r="U76" s="42">
        <f t="shared" si="69"/>
        <v>0</v>
      </c>
      <c r="V76" s="43">
        <f t="shared" si="70"/>
        <v>0</v>
      </c>
      <c r="W76" s="193">
        <f>X41</f>
        <v>0</v>
      </c>
      <c r="X76" s="44">
        <f t="shared" si="44"/>
        <v>0</v>
      </c>
      <c r="Y76" s="45">
        <f t="shared" si="45"/>
        <v>0</v>
      </c>
      <c r="Z76" s="46" t="s">
        <v>0</v>
      </c>
      <c r="AA76" s="39">
        <v>1</v>
      </c>
      <c r="AB76" s="47">
        <f t="shared" si="53"/>
        <v>0</v>
      </c>
      <c r="AC76" s="39">
        <v>1</v>
      </c>
      <c r="AD76" s="47">
        <f t="shared" si="54"/>
        <v>0</v>
      </c>
      <c r="AE76" s="39">
        <v>1</v>
      </c>
      <c r="AF76" s="47">
        <f t="shared" si="55"/>
        <v>0</v>
      </c>
      <c r="AG76" s="195"/>
      <c r="AH76" s="194">
        <f t="shared" si="71"/>
        <v>3</v>
      </c>
      <c r="AI76" s="49">
        <f t="shared" si="56"/>
        <v>0</v>
      </c>
      <c r="AJ76" s="50">
        <f t="shared" si="57"/>
        <v>0</v>
      </c>
      <c r="AK76" s="188"/>
      <c r="AL76" s="194">
        <f t="shared" si="58"/>
        <v>3</v>
      </c>
      <c r="AM76" s="49">
        <f t="shared" si="59"/>
        <v>0</v>
      </c>
      <c r="AN76" s="50">
        <f t="shared" si="60"/>
        <v>0</v>
      </c>
      <c r="AO76" s="48"/>
      <c r="AP76" s="49">
        <f t="shared" si="61"/>
        <v>0</v>
      </c>
      <c r="AQ76" s="50">
        <f t="shared" si="62"/>
        <v>0</v>
      </c>
      <c r="AR76" s="62"/>
      <c r="AS76" s="49">
        <f t="shared" si="63"/>
        <v>0</v>
      </c>
      <c r="AT76" s="50">
        <f t="shared" si="64"/>
        <v>0</v>
      </c>
      <c r="AU76" s="62"/>
      <c r="AV76" s="49">
        <f t="shared" si="65"/>
        <v>0</v>
      </c>
      <c r="AW76" s="50">
        <f t="shared" si="66"/>
        <v>0</v>
      </c>
      <c r="AX76" s="62"/>
      <c r="AY76" s="49">
        <f t="shared" si="67"/>
        <v>0</v>
      </c>
      <c r="AZ76" s="50">
        <f t="shared" si="68"/>
        <v>0</v>
      </c>
      <c r="BA76" s="62"/>
      <c r="BB76" s="49">
        <f t="shared" si="72"/>
        <v>0</v>
      </c>
      <c r="BC76" s="50">
        <f t="shared" si="73"/>
        <v>0</v>
      </c>
      <c r="BD76" s="51">
        <f t="shared" si="74"/>
        <v>0</v>
      </c>
    </row>
    <row r="77" spans="1:56" hidden="1">
      <c r="A77" s="32"/>
      <c r="B77" s="61"/>
      <c r="C77" s="33"/>
      <c r="D77" s="34"/>
      <c r="E77" s="35"/>
      <c r="F77" s="36"/>
      <c r="G77" s="73"/>
      <c r="H77" s="72"/>
      <c r="I77" s="74">
        <f>IF(H77=Tablas!$B$5,Tablas!$C$5,VLOOKUP(H77,Tablas!$B$5:$D$40,2,FALSE))</f>
        <v>1</v>
      </c>
      <c r="J77" s="71">
        <f>IF(I77=0,"",VLOOKUP(I77,Tablas!$C$5:$D$40,2,FALSE))</f>
        <v>0</v>
      </c>
      <c r="K77" s="37" t="str">
        <f t="shared" si="43"/>
        <v>0</v>
      </c>
      <c r="L77" s="38">
        <f t="shared" si="46"/>
        <v>0</v>
      </c>
      <c r="M77" s="38">
        <f t="shared" si="47"/>
        <v>0</v>
      </c>
      <c r="N77" s="38">
        <f t="shared" si="48"/>
        <v>0</v>
      </c>
      <c r="O77" s="38">
        <f t="shared" si="49"/>
        <v>0</v>
      </c>
      <c r="P77" s="38">
        <f t="shared" si="50"/>
        <v>0</v>
      </c>
      <c r="Q77" s="39">
        <v>1</v>
      </c>
      <c r="R77" s="40">
        <f t="shared" si="51"/>
        <v>0</v>
      </c>
      <c r="S77" s="39">
        <v>1</v>
      </c>
      <c r="T77" s="41">
        <f t="shared" si="52"/>
        <v>0</v>
      </c>
      <c r="U77" s="42">
        <f t="shared" si="69"/>
        <v>0</v>
      </c>
      <c r="V77" s="43">
        <f t="shared" si="70"/>
        <v>0</v>
      </c>
      <c r="W77" s="193">
        <f>X41</f>
        <v>0</v>
      </c>
      <c r="X77" s="44">
        <f t="shared" si="44"/>
        <v>0</v>
      </c>
      <c r="Y77" s="45">
        <f t="shared" si="45"/>
        <v>0</v>
      </c>
      <c r="Z77" s="46" t="s">
        <v>0</v>
      </c>
      <c r="AA77" s="39">
        <v>1</v>
      </c>
      <c r="AB77" s="47">
        <f t="shared" si="53"/>
        <v>0</v>
      </c>
      <c r="AC77" s="39">
        <v>1</v>
      </c>
      <c r="AD77" s="47">
        <f t="shared" si="54"/>
        <v>0</v>
      </c>
      <c r="AE77" s="39">
        <v>1</v>
      </c>
      <c r="AF77" s="47">
        <f t="shared" si="55"/>
        <v>0</v>
      </c>
      <c r="AG77" s="195"/>
      <c r="AH77" s="194">
        <f t="shared" si="71"/>
        <v>3</v>
      </c>
      <c r="AI77" s="49">
        <f t="shared" ref="AI77:AI95" si="75">IF(AJ$4=0,0,(AG77/AJ$4))</f>
        <v>0</v>
      </c>
      <c r="AJ77" s="50">
        <f t="shared" si="57"/>
        <v>0</v>
      </c>
      <c r="AK77" s="188"/>
      <c r="AL77" s="194">
        <f t="shared" si="58"/>
        <v>3</v>
      </c>
      <c r="AM77" s="49">
        <f t="shared" si="59"/>
        <v>0</v>
      </c>
      <c r="AN77" s="50">
        <f t="shared" si="60"/>
        <v>0</v>
      </c>
      <c r="AO77" s="48"/>
      <c r="AP77" s="49">
        <f t="shared" ref="AP77:AP95" si="76">IF(AQ$4=0,0,(AO77/AQ$4))</f>
        <v>0</v>
      </c>
      <c r="AQ77" s="50">
        <f t="shared" ref="AQ77:AQ95" si="77">IF(AQ$4=0,0,(AP77*AP$4/12))</f>
        <v>0</v>
      </c>
      <c r="AR77" s="62"/>
      <c r="AS77" s="49">
        <f t="shared" ref="AS77:AS95" si="78">IF(AT$4=0,0,(AR77/AT$4))</f>
        <v>0</v>
      </c>
      <c r="AT77" s="50">
        <f t="shared" ref="AT77:AT95" si="79">IF(AT$4=0,0,(AS77*AS$4/12))</f>
        <v>0</v>
      </c>
      <c r="AU77" s="62"/>
      <c r="AV77" s="49">
        <f t="shared" ref="AV77:AV95" si="80">IF(AW$4=0,0,(AU77/AW$4))</f>
        <v>0</v>
      </c>
      <c r="AW77" s="50">
        <f t="shared" ref="AW77:AW95" si="81">IF(AW$4=0,0,(AV77*AV$4/12))</f>
        <v>0</v>
      </c>
      <c r="AX77" s="62"/>
      <c r="AY77" s="49">
        <f t="shared" ref="AY77:AY95" si="82">IF(AZ$4=0,0,(AX77/AZ$4))</f>
        <v>0</v>
      </c>
      <c r="AZ77" s="50">
        <f t="shared" ref="AZ77:AZ95" si="83">IF(AZ$4=0,0,(AY77*AY$4/12))</f>
        <v>0</v>
      </c>
      <c r="BA77" s="62"/>
      <c r="BB77" s="49">
        <f t="shared" si="72"/>
        <v>0</v>
      </c>
      <c r="BC77" s="50">
        <f t="shared" si="73"/>
        <v>0</v>
      </c>
      <c r="BD77" s="51">
        <f t="shared" si="74"/>
        <v>0</v>
      </c>
    </row>
    <row r="78" spans="1:56" hidden="1">
      <c r="A78" s="32"/>
      <c r="B78" s="61"/>
      <c r="C78" s="33"/>
      <c r="D78" s="34"/>
      <c r="E78" s="35"/>
      <c r="F78" s="36"/>
      <c r="G78" s="73"/>
      <c r="H78" s="72"/>
      <c r="I78" s="74">
        <f>IF(H78=Tablas!$B$5,Tablas!$C$5,VLOOKUP(H78,Tablas!$B$5:$D$40,2,FALSE))</f>
        <v>1</v>
      </c>
      <c r="J78" s="71">
        <f>IF(I78=0,"",VLOOKUP(I78,Tablas!$C$5:$D$40,2,FALSE))</f>
        <v>0</v>
      </c>
      <c r="K78" s="37" t="str">
        <f t="shared" si="43"/>
        <v>0</v>
      </c>
      <c r="L78" s="38">
        <f t="shared" si="46"/>
        <v>0</v>
      </c>
      <c r="M78" s="38">
        <f t="shared" si="47"/>
        <v>0</v>
      </c>
      <c r="N78" s="38">
        <f t="shared" si="48"/>
        <v>0</v>
      </c>
      <c r="O78" s="38">
        <f t="shared" si="49"/>
        <v>0</v>
      </c>
      <c r="P78" s="38">
        <f t="shared" si="50"/>
        <v>0</v>
      </c>
      <c r="Q78" s="39">
        <v>1</v>
      </c>
      <c r="R78" s="40">
        <f t="shared" si="51"/>
        <v>0</v>
      </c>
      <c r="S78" s="39">
        <v>1</v>
      </c>
      <c r="T78" s="41">
        <f t="shared" si="52"/>
        <v>0</v>
      </c>
      <c r="U78" s="42">
        <f t="shared" si="69"/>
        <v>0</v>
      </c>
      <c r="V78" s="43">
        <f t="shared" si="70"/>
        <v>0</v>
      </c>
      <c r="W78" s="193">
        <f>X41</f>
        <v>0</v>
      </c>
      <c r="X78" s="44">
        <f t="shared" si="44"/>
        <v>0</v>
      </c>
      <c r="Y78" s="45">
        <f t="shared" si="45"/>
        <v>0</v>
      </c>
      <c r="Z78" s="46" t="s">
        <v>0</v>
      </c>
      <c r="AA78" s="39">
        <v>1</v>
      </c>
      <c r="AB78" s="47">
        <f t="shared" si="53"/>
        <v>0</v>
      </c>
      <c r="AC78" s="39">
        <v>1</v>
      </c>
      <c r="AD78" s="47">
        <f t="shared" si="54"/>
        <v>0</v>
      </c>
      <c r="AE78" s="39">
        <v>1</v>
      </c>
      <c r="AF78" s="47">
        <f t="shared" si="55"/>
        <v>0</v>
      </c>
      <c r="AG78" s="195"/>
      <c r="AH78" s="194">
        <f t="shared" si="71"/>
        <v>3</v>
      </c>
      <c r="AI78" s="49">
        <f t="shared" si="75"/>
        <v>0</v>
      </c>
      <c r="AJ78" s="50">
        <f t="shared" si="57"/>
        <v>0</v>
      </c>
      <c r="AK78" s="188"/>
      <c r="AL78" s="194">
        <f t="shared" si="58"/>
        <v>3</v>
      </c>
      <c r="AM78" s="49">
        <f t="shared" si="59"/>
        <v>0</v>
      </c>
      <c r="AN78" s="50">
        <f t="shared" si="60"/>
        <v>0</v>
      </c>
      <c r="AO78" s="48"/>
      <c r="AP78" s="49">
        <f t="shared" si="76"/>
        <v>0</v>
      </c>
      <c r="AQ78" s="50">
        <f t="shared" si="77"/>
        <v>0</v>
      </c>
      <c r="AR78" s="62"/>
      <c r="AS78" s="49">
        <f t="shared" si="78"/>
        <v>0</v>
      </c>
      <c r="AT78" s="50">
        <f t="shared" si="79"/>
        <v>0</v>
      </c>
      <c r="AU78" s="62"/>
      <c r="AV78" s="49">
        <f t="shared" si="80"/>
        <v>0</v>
      </c>
      <c r="AW78" s="50">
        <f t="shared" si="81"/>
        <v>0</v>
      </c>
      <c r="AX78" s="62"/>
      <c r="AY78" s="49">
        <f t="shared" si="82"/>
        <v>0</v>
      </c>
      <c r="AZ78" s="50">
        <f t="shared" si="83"/>
        <v>0</v>
      </c>
      <c r="BA78" s="62"/>
      <c r="BB78" s="49">
        <f t="shared" si="72"/>
        <v>0</v>
      </c>
      <c r="BC78" s="50">
        <f t="shared" si="73"/>
        <v>0</v>
      </c>
      <c r="BD78" s="51">
        <f t="shared" si="74"/>
        <v>0</v>
      </c>
    </row>
    <row r="79" spans="1:56" hidden="1">
      <c r="A79" s="32"/>
      <c r="B79" s="61"/>
      <c r="C79" s="33"/>
      <c r="D79" s="34"/>
      <c r="E79" s="35"/>
      <c r="F79" s="36"/>
      <c r="G79" s="73"/>
      <c r="H79" s="72"/>
      <c r="I79" s="74">
        <f>IF(H79=Tablas!$B$5,Tablas!$C$5,VLOOKUP(H79,Tablas!$B$5:$D$40,2,FALSE))</f>
        <v>1</v>
      </c>
      <c r="J79" s="71">
        <f>IF(I79=0,"",VLOOKUP(I79,Tablas!$C$5:$D$40,2,FALSE))</f>
        <v>0</v>
      </c>
      <c r="K79" s="37" t="str">
        <f t="shared" si="43"/>
        <v>0</v>
      </c>
      <c r="L79" s="38">
        <f t="shared" si="46"/>
        <v>0</v>
      </c>
      <c r="M79" s="38">
        <f t="shared" si="47"/>
        <v>0</v>
      </c>
      <c r="N79" s="38">
        <f t="shared" si="48"/>
        <v>0</v>
      </c>
      <c r="O79" s="38">
        <f t="shared" si="49"/>
        <v>0</v>
      </c>
      <c r="P79" s="38">
        <f t="shared" si="50"/>
        <v>0</v>
      </c>
      <c r="Q79" s="39">
        <v>1</v>
      </c>
      <c r="R79" s="40">
        <f t="shared" si="51"/>
        <v>0</v>
      </c>
      <c r="S79" s="39">
        <v>1</v>
      </c>
      <c r="T79" s="41">
        <f t="shared" si="52"/>
        <v>0</v>
      </c>
      <c r="U79" s="42">
        <f t="shared" si="69"/>
        <v>0</v>
      </c>
      <c r="V79" s="43">
        <f t="shared" si="70"/>
        <v>0</v>
      </c>
      <c r="W79" s="193">
        <f>X41</f>
        <v>0</v>
      </c>
      <c r="X79" s="44">
        <f t="shared" si="44"/>
        <v>0</v>
      </c>
      <c r="Y79" s="45">
        <f t="shared" si="45"/>
        <v>0</v>
      </c>
      <c r="Z79" s="46" t="s">
        <v>0</v>
      </c>
      <c r="AA79" s="39">
        <v>1</v>
      </c>
      <c r="AB79" s="47">
        <f t="shared" si="53"/>
        <v>0</v>
      </c>
      <c r="AC79" s="39">
        <v>1</v>
      </c>
      <c r="AD79" s="47">
        <f t="shared" si="54"/>
        <v>0</v>
      </c>
      <c r="AE79" s="39">
        <v>1</v>
      </c>
      <c r="AF79" s="47">
        <f t="shared" si="55"/>
        <v>0</v>
      </c>
      <c r="AG79" s="195"/>
      <c r="AH79" s="194">
        <f t="shared" si="71"/>
        <v>3</v>
      </c>
      <c r="AI79" s="49">
        <f t="shared" si="75"/>
        <v>0</v>
      </c>
      <c r="AJ79" s="50">
        <f t="shared" si="57"/>
        <v>0</v>
      </c>
      <c r="AK79" s="188"/>
      <c r="AL79" s="194">
        <f t="shared" si="58"/>
        <v>3</v>
      </c>
      <c r="AM79" s="49">
        <f t="shared" si="59"/>
        <v>0</v>
      </c>
      <c r="AN79" s="50">
        <f t="shared" si="60"/>
        <v>0</v>
      </c>
      <c r="AO79" s="48"/>
      <c r="AP79" s="49">
        <f t="shared" si="76"/>
        <v>0</v>
      </c>
      <c r="AQ79" s="50">
        <f t="shared" si="77"/>
        <v>0</v>
      </c>
      <c r="AR79" s="62"/>
      <c r="AS79" s="49">
        <f t="shared" si="78"/>
        <v>0</v>
      </c>
      <c r="AT79" s="50">
        <f t="shared" si="79"/>
        <v>0</v>
      </c>
      <c r="AU79" s="62"/>
      <c r="AV79" s="49">
        <f t="shared" si="80"/>
        <v>0</v>
      </c>
      <c r="AW79" s="50">
        <f t="shared" si="81"/>
        <v>0</v>
      </c>
      <c r="AX79" s="62"/>
      <c r="AY79" s="49">
        <f t="shared" si="82"/>
        <v>0</v>
      </c>
      <c r="AZ79" s="50">
        <f t="shared" si="83"/>
        <v>0</v>
      </c>
      <c r="BA79" s="62"/>
      <c r="BB79" s="49">
        <f t="shared" si="72"/>
        <v>0</v>
      </c>
      <c r="BC79" s="50">
        <f t="shared" si="73"/>
        <v>0</v>
      </c>
      <c r="BD79" s="51">
        <f t="shared" si="74"/>
        <v>0</v>
      </c>
    </row>
    <row r="80" spans="1:56" hidden="1">
      <c r="A80" s="32"/>
      <c r="B80" s="61"/>
      <c r="C80" s="33"/>
      <c r="D80" s="34"/>
      <c r="E80" s="35"/>
      <c r="F80" s="36"/>
      <c r="G80" s="73"/>
      <c r="H80" s="72"/>
      <c r="I80" s="74">
        <f>IF(H80=Tablas!$B$5,Tablas!$C$5,VLOOKUP(H80,Tablas!$B$5:$D$40,2,FALSE))</f>
        <v>1</v>
      </c>
      <c r="J80" s="71">
        <f>IF(I80=0,"",VLOOKUP(I80,Tablas!$C$5:$D$40,2,FALSE))</f>
        <v>0</v>
      </c>
      <c r="K80" s="37" t="str">
        <f t="shared" si="43"/>
        <v>0</v>
      </c>
      <c r="L80" s="38">
        <f t="shared" si="46"/>
        <v>0</v>
      </c>
      <c r="M80" s="38">
        <f t="shared" si="47"/>
        <v>0</v>
      </c>
      <c r="N80" s="38">
        <f t="shared" si="48"/>
        <v>0</v>
      </c>
      <c r="O80" s="38">
        <f t="shared" si="49"/>
        <v>0</v>
      </c>
      <c r="P80" s="38">
        <f t="shared" si="50"/>
        <v>0</v>
      </c>
      <c r="Q80" s="39">
        <v>1</v>
      </c>
      <c r="R80" s="40">
        <f t="shared" si="51"/>
        <v>0</v>
      </c>
      <c r="S80" s="39">
        <v>1</v>
      </c>
      <c r="T80" s="41">
        <f t="shared" si="52"/>
        <v>0</v>
      </c>
      <c r="U80" s="42">
        <f t="shared" si="69"/>
        <v>0</v>
      </c>
      <c r="V80" s="43">
        <f t="shared" si="70"/>
        <v>0</v>
      </c>
      <c r="W80" s="193">
        <f>X41</f>
        <v>0</v>
      </c>
      <c r="X80" s="44">
        <f t="shared" si="44"/>
        <v>0</v>
      </c>
      <c r="Y80" s="45">
        <f t="shared" si="45"/>
        <v>0</v>
      </c>
      <c r="Z80" s="46" t="s">
        <v>0</v>
      </c>
      <c r="AA80" s="39">
        <v>1</v>
      </c>
      <c r="AB80" s="47">
        <f t="shared" si="53"/>
        <v>0</v>
      </c>
      <c r="AC80" s="39">
        <v>1</v>
      </c>
      <c r="AD80" s="47">
        <f t="shared" si="54"/>
        <v>0</v>
      </c>
      <c r="AE80" s="39">
        <v>1</v>
      </c>
      <c r="AF80" s="47">
        <f t="shared" si="55"/>
        <v>0</v>
      </c>
      <c r="AG80" s="195"/>
      <c r="AH80" s="194">
        <f t="shared" si="71"/>
        <v>3</v>
      </c>
      <c r="AI80" s="49">
        <f t="shared" si="75"/>
        <v>0</v>
      </c>
      <c r="AJ80" s="50">
        <f t="shared" si="57"/>
        <v>0</v>
      </c>
      <c r="AK80" s="188"/>
      <c r="AL80" s="194">
        <f t="shared" si="58"/>
        <v>3</v>
      </c>
      <c r="AM80" s="49">
        <f t="shared" si="59"/>
        <v>0</v>
      </c>
      <c r="AN80" s="50">
        <f t="shared" si="60"/>
        <v>0</v>
      </c>
      <c r="AO80" s="48"/>
      <c r="AP80" s="49">
        <f t="shared" si="76"/>
        <v>0</v>
      </c>
      <c r="AQ80" s="50">
        <f t="shared" si="77"/>
        <v>0</v>
      </c>
      <c r="AR80" s="62"/>
      <c r="AS80" s="49">
        <f t="shared" si="78"/>
        <v>0</v>
      </c>
      <c r="AT80" s="50">
        <f t="shared" si="79"/>
        <v>0</v>
      </c>
      <c r="AU80" s="62"/>
      <c r="AV80" s="49">
        <f t="shared" si="80"/>
        <v>0</v>
      </c>
      <c r="AW80" s="50">
        <f t="shared" si="81"/>
        <v>0</v>
      </c>
      <c r="AX80" s="62"/>
      <c r="AY80" s="49">
        <f t="shared" si="82"/>
        <v>0</v>
      </c>
      <c r="AZ80" s="50">
        <f t="shared" si="83"/>
        <v>0</v>
      </c>
      <c r="BA80" s="62"/>
      <c r="BB80" s="49">
        <f t="shared" si="72"/>
        <v>0</v>
      </c>
      <c r="BC80" s="50">
        <f t="shared" si="73"/>
        <v>0</v>
      </c>
      <c r="BD80" s="51">
        <f t="shared" si="74"/>
        <v>0</v>
      </c>
    </row>
    <row r="81" spans="1:56" hidden="1">
      <c r="A81" s="32"/>
      <c r="B81" s="61"/>
      <c r="C81" s="33"/>
      <c r="D81" s="34"/>
      <c r="E81" s="35"/>
      <c r="F81" s="36"/>
      <c r="G81" s="73"/>
      <c r="H81" s="72"/>
      <c r="I81" s="74">
        <f>IF(H81=Tablas!$B$5,Tablas!$C$5,VLOOKUP(H81,Tablas!$B$5:$D$40,2,FALSE))</f>
        <v>1</v>
      </c>
      <c r="J81" s="71">
        <f>IF(I81=0,"",VLOOKUP(I81,Tablas!$C$5:$D$40,2,FALSE))</f>
        <v>0</v>
      </c>
      <c r="K81" s="37" t="str">
        <f t="shared" si="43"/>
        <v>0</v>
      </c>
      <c r="L81" s="38">
        <f t="shared" si="46"/>
        <v>0</v>
      </c>
      <c r="M81" s="38">
        <f t="shared" si="47"/>
        <v>0</v>
      </c>
      <c r="N81" s="38">
        <f t="shared" si="48"/>
        <v>0</v>
      </c>
      <c r="O81" s="38">
        <f t="shared" si="49"/>
        <v>0</v>
      </c>
      <c r="P81" s="38">
        <f t="shared" si="50"/>
        <v>0</v>
      </c>
      <c r="Q81" s="39">
        <v>1</v>
      </c>
      <c r="R81" s="40">
        <f t="shared" si="51"/>
        <v>0</v>
      </c>
      <c r="S81" s="39">
        <v>1</v>
      </c>
      <c r="T81" s="41">
        <f t="shared" si="52"/>
        <v>0</v>
      </c>
      <c r="U81" s="42">
        <f t="shared" ref="U81:U87" si="84">SUM(+L81+M81+N81+O81+P81+R81+T81)</f>
        <v>0</v>
      </c>
      <c r="V81" s="43">
        <f t="shared" ref="V81:V87" si="85">+U81*4.345</f>
        <v>0</v>
      </c>
      <c r="W81" s="193">
        <f>X41</f>
        <v>0</v>
      </c>
      <c r="X81" s="44">
        <f t="shared" si="44"/>
        <v>0</v>
      </c>
      <c r="Y81" s="45">
        <f t="shared" si="45"/>
        <v>0</v>
      </c>
      <c r="Z81" s="46" t="s">
        <v>0</v>
      </c>
      <c r="AA81" s="39">
        <v>1</v>
      </c>
      <c r="AB81" s="47">
        <f t="shared" si="53"/>
        <v>0</v>
      </c>
      <c r="AC81" s="39">
        <v>1</v>
      </c>
      <c r="AD81" s="47">
        <f t="shared" si="54"/>
        <v>0</v>
      </c>
      <c r="AE81" s="39">
        <v>1</v>
      </c>
      <c r="AF81" s="47">
        <f t="shared" si="55"/>
        <v>0</v>
      </c>
      <c r="AG81" s="195"/>
      <c r="AH81" s="194">
        <f t="shared" si="71"/>
        <v>3</v>
      </c>
      <c r="AI81" s="49">
        <f t="shared" ref="AI81:AI87" si="86">IF(AJ$4=0,0,(AG81/AJ$4))</f>
        <v>0</v>
      </c>
      <c r="AJ81" s="50">
        <f t="shared" si="57"/>
        <v>0</v>
      </c>
      <c r="AK81" s="188"/>
      <c r="AL81" s="194">
        <f t="shared" si="58"/>
        <v>3</v>
      </c>
      <c r="AM81" s="49">
        <f t="shared" si="59"/>
        <v>0</v>
      </c>
      <c r="AN81" s="50">
        <f t="shared" si="60"/>
        <v>0</v>
      </c>
      <c r="AO81" s="48"/>
      <c r="AP81" s="49">
        <f t="shared" ref="AP81:AP87" si="87">IF(AQ$4=0,0,(AO81/AQ$4))</f>
        <v>0</v>
      </c>
      <c r="AQ81" s="50">
        <f t="shared" ref="AQ81:AQ87" si="88">IF(AQ$4=0,0,(AP81*AP$4/12))</f>
        <v>0</v>
      </c>
      <c r="AR81" s="62"/>
      <c r="AS81" s="49">
        <f t="shared" ref="AS81:AS87" si="89">IF(AT$4=0,0,(AR81/AT$4))</f>
        <v>0</v>
      </c>
      <c r="AT81" s="50">
        <f t="shared" ref="AT81:AT87" si="90">IF(AT$4=0,0,(AS81*AS$4/12))</f>
        <v>0</v>
      </c>
      <c r="AU81" s="62"/>
      <c r="AV81" s="49">
        <f t="shared" ref="AV81:AV87" si="91">IF(AW$4=0,0,(AU81/AW$4))</f>
        <v>0</v>
      </c>
      <c r="AW81" s="50">
        <f t="shared" ref="AW81:AW87" si="92">IF(AW$4=0,0,(AV81*AV$4/12))</f>
        <v>0</v>
      </c>
      <c r="AX81" s="62"/>
      <c r="AY81" s="49">
        <f t="shared" ref="AY81:AY87" si="93">IF(AZ$4=0,0,(AX81/AZ$4))</f>
        <v>0</v>
      </c>
      <c r="AZ81" s="50">
        <f t="shared" ref="AZ81:AZ87" si="94">IF(AZ$4=0,0,(AY81*AY$4/12))</f>
        <v>0</v>
      </c>
      <c r="BA81" s="62"/>
      <c r="BB81" s="49">
        <f t="shared" ref="BB81:BB87" si="95">IF(BC$4=0,0,(BA81/BC$4))</f>
        <v>0</v>
      </c>
      <c r="BC81" s="50">
        <f t="shared" ref="BC81:BC87" si="96">IF(BC$4=0,0,(BB81*BB$4/12))</f>
        <v>0</v>
      </c>
      <c r="BD81" s="51">
        <f t="shared" ref="BD81:BD87" si="97">+AJ81+AN81+AQ81+AT81+AW81+AZ81+BC81</f>
        <v>0</v>
      </c>
    </row>
    <row r="82" spans="1:56" hidden="1">
      <c r="A82" s="32"/>
      <c r="B82" s="61"/>
      <c r="C82" s="33"/>
      <c r="D82" s="34"/>
      <c r="E82" s="35"/>
      <c r="F82" s="36"/>
      <c r="G82" s="73"/>
      <c r="H82" s="72"/>
      <c r="I82" s="74">
        <f>IF(H82=Tablas!$B$5,Tablas!$C$5,VLOOKUP(H82,Tablas!$B$5:$D$40,2,FALSE))</f>
        <v>1</v>
      </c>
      <c r="J82" s="71">
        <f>IF(I82=0,"",VLOOKUP(I82,Tablas!$C$5:$D$40,2,FALSE))</f>
        <v>0</v>
      </c>
      <c r="K82" s="37" t="str">
        <f t="shared" si="43"/>
        <v>0</v>
      </c>
      <c r="L82" s="38">
        <f t="shared" si="46"/>
        <v>0</v>
      </c>
      <c r="M82" s="38">
        <f t="shared" si="47"/>
        <v>0</v>
      </c>
      <c r="N82" s="38">
        <f t="shared" si="48"/>
        <v>0</v>
      </c>
      <c r="O82" s="38">
        <f t="shared" si="49"/>
        <v>0</v>
      </c>
      <c r="P82" s="38">
        <f t="shared" si="50"/>
        <v>0</v>
      </c>
      <c r="Q82" s="39">
        <v>1</v>
      </c>
      <c r="R82" s="40">
        <f t="shared" si="51"/>
        <v>0</v>
      </c>
      <c r="S82" s="39">
        <v>1</v>
      </c>
      <c r="T82" s="41">
        <f t="shared" si="52"/>
        <v>0</v>
      </c>
      <c r="U82" s="42">
        <f t="shared" si="84"/>
        <v>0</v>
      </c>
      <c r="V82" s="43">
        <f t="shared" si="85"/>
        <v>0</v>
      </c>
      <c r="W82" s="193">
        <f>X41</f>
        <v>0</v>
      </c>
      <c r="X82" s="44">
        <f t="shared" si="44"/>
        <v>0</v>
      </c>
      <c r="Y82" s="45">
        <f t="shared" si="45"/>
        <v>0</v>
      </c>
      <c r="Z82" s="46" t="s">
        <v>0</v>
      </c>
      <c r="AA82" s="39">
        <v>1</v>
      </c>
      <c r="AB82" s="47">
        <f t="shared" si="53"/>
        <v>0</v>
      </c>
      <c r="AC82" s="39">
        <v>1</v>
      </c>
      <c r="AD82" s="47">
        <f t="shared" si="54"/>
        <v>0</v>
      </c>
      <c r="AE82" s="39">
        <v>1</v>
      </c>
      <c r="AF82" s="47">
        <f t="shared" si="55"/>
        <v>0</v>
      </c>
      <c r="AG82" s="195"/>
      <c r="AH82" s="194">
        <f t="shared" si="71"/>
        <v>3</v>
      </c>
      <c r="AI82" s="49">
        <f t="shared" si="86"/>
        <v>0</v>
      </c>
      <c r="AJ82" s="50">
        <f t="shared" si="57"/>
        <v>0</v>
      </c>
      <c r="AK82" s="188"/>
      <c r="AL82" s="194">
        <f t="shared" si="58"/>
        <v>3</v>
      </c>
      <c r="AM82" s="49">
        <f t="shared" si="59"/>
        <v>0</v>
      </c>
      <c r="AN82" s="50">
        <f t="shared" si="60"/>
        <v>0</v>
      </c>
      <c r="AO82" s="48"/>
      <c r="AP82" s="49">
        <f t="shared" si="87"/>
        <v>0</v>
      </c>
      <c r="AQ82" s="50">
        <f t="shared" si="88"/>
        <v>0</v>
      </c>
      <c r="AR82" s="62"/>
      <c r="AS82" s="49">
        <f t="shared" si="89"/>
        <v>0</v>
      </c>
      <c r="AT82" s="50">
        <f t="shared" si="90"/>
        <v>0</v>
      </c>
      <c r="AU82" s="62"/>
      <c r="AV82" s="49">
        <f t="shared" si="91"/>
        <v>0</v>
      </c>
      <c r="AW82" s="50">
        <f t="shared" si="92"/>
        <v>0</v>
      </c>
      <c r="AX82" s="62"/>
      <c r="AY82" s="49">
        <f t="shared" si="93"/>
        <v>0</v>
      </c>
      <c r="AZ82" s="50">
        <f t="shared" si="94"/>
        <v>0</v>
      </c>
      <c r="BA82" s="62"/>
      <c r="BB82" s="49">
        <f t="shared" si="95"/>
        <v>0</v>
      </c>
      <c r="BC82" s="50">
        <f t="shared" si="96"/>
        <v>0</v>
      </c>
      <c r="BD82" s="51">
        <f t="shared" si="97"/>
        <v>0</v>
      </c>
    </row>
    <row r="83" spans="1:56" hidden="1">
      <c r="A83" s="32"/>
      <c r="B83" s="61"/>
      <c r="C83" s="33"/>
      <c r="D83" s="34"/>
      <c r="E83" s="35"/>
      <c r="F83" s="36"/>
      <c r="G83" s="73"/>
      <c r="H83" s="72"/>
      <c r="I83" s="74">
        <f>IF(H83=Tablas!$B$5,Tablas!$C$5,VLOOKUP(H83,Tablas!$B$5:$D$40,2,FALSE))</f>
        <v>1</v>
      </c>
      <c r="J83" s="71">
        <f>IF(I83=0,"",VLOOKUP(I83,Tablas!$C$5:$D$40,2,FALSE))</f>
        <v>0</v>
      </c>
      <c r="K83" s="37" t="str">
        <f t="shared" si="43"/>
        <v>0</v>
      </c>
      <c r="L83" s="38">
        <f t="shared" si="46"/>
        <v>0</v>
      </c>
      <c r="M83" s="38">
        <f t="shared" si="47"/>
        <v>0</v>
      </c>
      <c r="N83" s="38">
        <f t="shared" si="48"/>
        <v>0</v>
      </c>
      <c r="O83" s="38">
        <f t="shared" si="49"/>
        <v>0</v>
      </c>
      <c r="P83" s="38">
        <f t="shared" si="50"/>
        <v>0</v>
      </c>
      <c r="Q83" s="39">
        <v>1</v>
      </c>
      <c r="R83" s="40">
        <f t="shared" si="51"/>
        <v>0</v>
      </c>
      <c r="S83" s="39">
        <v>1</v>
      </c>
      <c r="T83" s="41">
        <f t="shared" si="52"/>
        <v>0</v>
      </c>
      <c r="U83" s="42">
        <f t="shared" si="84"/>
        <v>0</v>
      </c>
      <c r="V83" s="43">
        <f t="shared" si="85"/>
        <v>0</v>
      </c>
      <c r="W83" s="193">
        <f>X42</f>
        <v>0</v>
      </c>
      <c r="X83" s="44">
        <f t="shared" si="44"/>
        <v>0</v>
      </c>
      <c r="Y83" s="45">
        <f t="shared" si="45"/>
        <v>0</v>
      </c>
      <c r="Z83" s="46" t="s">
        <v>0</v>
      </c>
      <c r="AA83" s="39">
        <v>1</v>
      </c>
      <c r="AB83" s="47">
        <f t="shared" si="53"/>
        <v>0</v>
      </c>
      <c r="AC83" s="39">
        <v>1</v>
      </c>
      <c r="AD83" s="47">
        <f t="shared" si="54"/>
        <v>0</v>
      </c>
      <c r="AE83" s="39">
        <v>1</v>
      </c>
      <c r="AF83" s="47">
        <f t="shared" si="55"/>
        <v>0</v>
      </c>
      <c r="AG83" s="195"/>
      <c r="AH83" s="194">
        <f t="shared" si="71"/>
        <v>3</v>
      </c>
      <c r="AI83" s="49">
        <f t="shared" si="86"/>
        <v>0</v>
      </c>
      <c r="AJ83" s="50">
        <f t="shared" si="57"/>
        <v>0</v>
      </c>
      <c r="AK83" s="188"/>
      <c r="AL83" s="194">
        <f t="shared" si="58"/>
        <v>3</v>
      </c>
      <c r="AM83" s="49">
        <f t="shared" si="59"/>
        <v>0</v>
      </c>
      <c r="AN83" s="50">
        <f t="shared" si="60"/>
        <v>0</v>
      </c>
      <c r="AO83" s="48"/>
      <c r="AP83" s="49">
        <f t="shared" si="87"/>
        <v>0</v>
      </c>
      <c r="AQ83" s="50">
        <f t="shared" si="88"/>
        <v>0</v>
      </c>
      <c r="AR83" s="62"/>
      <c r="AS83" s="49">
        <f t="shared" si="89"/>
        <v>0</v>
      </c>
      <c r="AT83" s="50">
        <f t="shared" si="90"/>
        <v>0</v>
      </c>
      <c r="AU83" s="62"/>
      <c r="AV83" s="49">
        <f t="shared" si="91"/>
        <v>0</v>
      </c>
      <c r="AW83" s="50">
        <f t="shared" si="92"/>
        <v>0</v>
      </c>
      <c r="AX83" s="62"/>
      <c r="AY83" s="49">
        <f t="shared" si="93"/>
        <v>0</v>
      </c>
      <c r="AZ83" s="50">
        <f t="shared" si="94"/>
        <v>0</v>
      </c>
      <c r="BA83" s="62"/>
      <c r="BB83" s="49">
        <f t="shared" si="95"/>
        <v>0</v>
      </c>
      <c r="BC83" s="50">
        <f t="shared" si="96"/>
        <v>0</v>
      </c>
      <c r="BD83" s="51">
        <f t="shared" si="97"/>
        <v>0</v>
      </c>
    </row>
    <row r="84" spans="1:56" hidden="1">
      <c r="A84" s="32"/>
      <c r="B84" s="61"/>
      <c r="C84" s="33"/>
      <c r="D84" s="34"/>
      <c r="E84" s="35"/>
      <c r="F84" s="36"/>
      <c r="G84" s="73"/>
      <c r="H84" s="72"/>
      <c r="I84" s="74">
        <f>IF(H84=Tablas!$B$5,Tablas!$C$5,VLOOKUP(H84,Tablas!$B$5:$D$40,2,FALSE))</f>
        <v>1</v>
      </c>
      <c r="J84" s="71">
        <f>IF(I84=0,"",VLOOKUP(I84,Tablas!$C$5:$D$40,2,FALSE))</f>
        <v>0</v>
      </c>
      <c r="K84" s="37" t="str">
        <f t="shared" si="43"/>
        <v>0</v>
      </c>
      <c r="L84" s="38">
        <f t="shared" si="46"/>
        <v>0</v>
      </c>
      <c r="M84" s="38">
        <f t="shared" si="47"/>
        <v>0</v>
      </c>
      <c r="N84" s="38">
        <f t="shared" si="48"/>
        <v>0</v>
      </c>
      <c r="O84" s="38">
        <f t="shared" si="49"/>
        <v>0</v>
      </c>
      <c r="P84" s="38">
        <f t="shared" si="50"/>
        <v>0</v>
      </c>
      <c r="Q84" s="39">
        <v>1</v>
      </c>
      <c r="R84" s="40">
        <f t="shared" si="51"/>
        <v>0</v>
      </c>
      <c r="S84" s="39">
        <v>1</v>
      </c>
      <c r="T84" s="41">
        <f t="shared" si="52"/>
        <v>0</v>
      </c>
      <c r="U84" s="42">
        <f t="shared" si="84"/>
        <v>0</v>
      </c>
      <c r="V84" s="43">
        <f t="shared" si="85"/>
        <v>0</v>
      </c>
      <c r="W84" s="193">
        <f t="shared" ref="W84:W93" si="98">10+(11/30.4)</f>
        <v>10.361842105263158</v>
      </c>
      <c r="X84" s="44">
        <f t="shared" si="44"/>
        <v>0</v>
      </c>
      <c r="Y84" s="45">
        <f t="shared" si="45"/>
        <v>0</v>
      </c>
      <c r="Z84" s="46" t="s">
        <v>0</v>
      </c>
      <c r="AA84" s="39">
        <v>1</v>
      </c>
      <c r="AB84" s="47">
        <f t="shared" si="53"/>
        <v>0</v>
      </c>
      <c r="AC84" s="39">
        <v>1</v>
      </c>
      <c r="AD84" s="47">
        <f t="shared" si="54"/>
        <v>0</v>
      </c>
      <c r="AE84" s="39">
        <v>1</v>
      </c>
      <c r="AF84" s="47">
        <f t="shared" si="55"/>
        <v>0</v>
      </c>
      <c r="AG84" s="195"/>
      <c r="AH84" s="194">
        <f t="shared" si="71"/>
        <v>3</v>
      </c>
      <c r="AI84" s="49">
        <f t="shared" si="86"/>
        <v>0</v>
      </c>
      <c r="AJ84" s="50">
        <f t="shared" si="57"/>
        <v>0</v>
      </c>
      <c r="AK84" s="188"/>
      <c r="AL84" s="194">
        <f t="shared" si="58"/>
        <v>3</v>
      </c>
      <c r="AM84" s="49">
        <f t="shared" si="59"/>
        <v>0</v>
      </c>
      <c r="AN84" s="50">
        <f t="shared" si="60"/>
        <v>0</v>
      </c>
      <c r="AO84" s="48"/>
      <c r="AP84" s="49">
        <f t="shared" si="87"/>
        <v>0</v>
      </c>
      <c r="AQ84" s="50">
        <f t="shared" si="88"/>
        <v>0</v>
      </c>
      <c r="AR84" s="62"/>
      <c r="AS84" s="49">
        <f t="shared" si="89"/>
        <v>0</v>
      </c>
      <c r="AT84" s="50">
        <f t="shared" si="90"/>
        <v>0</v>
      </c>
      <c r="AU84" s="62"/>
      <c r="AV84" s="49">
        <f t="shared" si="91"/>
        <v>0</v>
      </c>
      <c r="AW84" s="50">
        <f t="shared" si="92"/>
        <v>0</v>
      </c>
      <c r="AX84" s="62"/>
      <c r="AY84" s="49">
        <f t="shared" si="93"/>
        <v>0</v>
      </c>
      <c r="AZ84" s="50">
        <f t="shared" si="94"/>
        <v>0</v>
      </c>
      <c r="BA84" s="62"/>
      <c r="BB84" s="49">
        <f t="shared" si="95"/>
        <v>0</v>
      </c>
      <c r="BC84" s="50">
        <f t="shared" si="96"/>
        <v>0</v>
      </c>
      <c r="BD84" s="51">
        <f t="shared" si="97"/>
        <v>0</v>
      </c>
    </row>
    <row r="85" spans="1:56" hidden="1">
      <c r="A85" s="32"/>
      <c r="B85" s="61"/>
      <c r="C85" s="33"/>
      <c r="D85" s="34"/>
      <c r="E85" s="35"/>
      <c r="F85" s="36"/>
      <c r="G85" s="73"/>
      <c r="H85" s="72"/>
      <c r="I85" s="74">
        <f>IF(H85=Tablas!$B$5,Tablas!$C$5,VLOOKUP(H85,Tablas!$B$5:$D$40,2,FALSE))</f>
        <v>1</v>
      </c>
      <c r="J85" s="71">
        <f>IF(I85=0,"",VLOOKUP(I85,Tablas!$C$5:$D$40,2,FALSE))</f>
        <v>0</v>
      </c>
      <c r="K85" s="37" t="str">
        <f t="shared" si="43"/>
        <v>0</v>
      </c>
      <c r="L85" s="38">
        <f t="shared" si="46"/>
        <v>0</v>
      </c>
      <c r="M85" s="38">
        <f t="shared" si="47"/>
        <v>0</v>
      </c>
      <c r="N85" s="38">
        <f t="shared" si="48"/>
        <v>0</v>
      </c>
      <c r="O85" s="38">
        <f t="shared" si="49"/>
        <v>0</v>
      </c>
      <c r="P85" s="38">
        <f t="shared" si="50"/>
        <v>0</v>
      </c>
      <c r="Q85" s="39">
        <v>1</v>
      </c>
      <c r="R85" s="40">
        <f t="shared" si="51"/>
        <v>0</v>
      </c>
      <c r="S85" s="39">
        <v>1</v>
      </c>
      <c r="T85" s="41">
        <f t="shared" si="52"/>
        <v>0</v>
      </c>
      <c r="U85" s="42">
        <f t="shared" si="84"/>
        <v>0</v>
      </c>
      <c r="V85" s="43">
        <f t="shared" si="85"/>
        <v>0</v>
      </c>
      <c r="W85" s="193">
        <f t="shared" si="98"/>
        <v>10.361842105263158</v>
      </c>
      <c r="X85" s="44">
        <f t="shared" si="44"/>
        <v>0</v>
      </c>
      <c r="Y85" s="45">
        <f t="shared" si="45"/>
        <v>0</v>
      </c>
      <c r="Z85" s="46" t="s">
        <v>0</v>
      </c>
      <c r="AA85" s="39">
        <v>1</v>
      </c>
      <c r="AB85" s="47">
        <f t="shared" si="53"/>
        <v>0</v>
      </c>
      <c r="AC85" s="39">
        <v>1</v>
      </c>
      <c r="AD85" s="47">
        <f t="shared" si="54"/>
        <v>0</v>
      </c>
      <c r="AE85" s="39">
        <v>1</v>
      </c>
      <c r="AF85" s="47">
        <f t="shared" si="55"/>
        <v>0</v>
      </c>
      <c r="AG85" s="195"/>
      <c r="AH85" s="194">
        <f t="shared" si="71"/>
        <v>3</v>
      </c>
      <c r="AI85" s="49">
        <f t="shared" si="86"/>
        <v>0</v>
      </c>
      <c r="AJ85" s="50">
        <f t="shared" si="57"/>
        <v>0</v>
      </c>
      <c r="AK85" s="188"/>
      <c r="AL85" s="194">
        <f t="shared" si="58"/>
        <v>3</v>
      </c>
      <c r="AM85" s="49">
        <f t="shared" si="59"/>
        <v>0</v>
      </c>
      <c r="AN85" s="50">
        <f t="shared" si="60"/>
        <v>0</v>
      </c>
      <c r="AO85" s="48"/>
      <c r="AP85" s="49">
        <f t="shared" si="87"/>
        <v>0</v>
      </c>
      <c r="AQ85" s="50">
        <f t="shared" si="88"/>
        <v>0</v>
      </c>
      <c r="AR85" s="62"/>
      <c r="AS85" s="49">
        <f t="shared" si="89"/>
        <v>0</v>
      </c>
      <c r="AT85" s="50">
        <f t="shared" si="90"/>
        <v>0</v>
      </c>
      <c r="AU85" s="62"/>
      <c r="AV85" s="49">
        <f t="shared" si="91"/>
        <v>0</v>
      </c>
      <c r="AW85" s="50">
        <f t="shared" si="92"/>
        <v>0</v>
      </c>
      <c r="AX85" s="62"/>
      <c r="AY85" s="49">
        <f t="shared" si="93"/>
        <v>0</v>
      </c>
      <c r="AZ85" s="50">
        <f t="shared" si="94"/>
        <v>0</v>
      </c>
      <c r="BA85" s="62"/>
      <c r="BB85" s="49">
        <f t="shared" si="95"/>
        <v>0</v>
      </c>
      <c r="BC85" s="50">
        <f t="shared" si="96"/>
        <v>0</v>
      </c>
      <c r="BD85" s="51">
        <f t="shared" si="97"/>
        <v>0</v>
      </c>
    </row>
    <row r="86" spans="1:56" hidden="1">
      <c r="A86" s="32"/>
      <c r="B86" s="61"/>
      <c r="C86" s="33"/>
      <c r="D86" s="34"/>
      <c r="E86" s="35"/>
      <c r="F86" s="36"/>
      <c r="G86" s="73"/>
      <c r="H86" s="72"/>
      <c r="I86" s="74">
        <f>IF(H86=Tablas!$B$5,Tablas!$C$5,VLOOKUP(H86,Tablas!$B$5:$D$40,2,FALSE))</f>
        <v>1</v>
      </c>
      <c r="J86" s="71">
        <f>IF(I86=0,"",VLOOKUP(I86,Tablas!$C$5:$D$40,2,FALSE))</f>
        <v>0</v>
      </c>
      <c r="K86" s="37" t="str">
        <f t="shared" si="43"/>
        <v>0</v>
      </c>
      <c r="L86" s="38">
        <f t="shared" si="46"/>
        <v>0</v>
      </c>
      <c r="M86" s="38">
        <f t="shared" si="47"/>
        <v>0</v>
      </c>
      <c r="N86" s="38">
        <f t="shared" si="48"/>
        <v>0</v>
      </c>
      <c r="O86" s="38">
        <f t="shared" si="49"/>
        <v>0</v>
      </c>
      <c r="P86" s="38">
        <f t="shared" si="50"/>
        <v>0</v>
      </c>
      <c r="Q86" s="39">
        <v>1</v>
      </c>
      <c r="R86" s="40">
        <f t="shared" si="51"/>
        <v>0</v>
      </c>
      <c r="S86" s="39">
        <v>1</v>
      </c>
      <c r="T86" s="41">
        <f t="shared" si="52"/>
        <v>0</v>
      </c>
      <c r="U86" s="42">
        <f t="shared" si="84"/>
        <v>0</v>
      </c>
      <c r="V86" s="43">
        <f t="shared" si="85"/>
        <v>0</v>
      </c>
      <c r="W86" s="193">
        <f t="shared" si="98"/>
        <v>10.361842105263158</v>
      </c>
      <c r="X86" s="44">
        <f t="shared" si="44"/>
        <v>0</v>
      </c>
      <c r="Y86" s="45">
        <f t="shared" si="45"/>
        <v>0</v>
      </c>
      <c r="Z86" s="46" t="s">
        <v>0</v>
      </c>
      <c r="AA86" s="39">
        <v>1</v>
      </c>
      <c r="AB86" s="47">
        <f t="shared" si="53"/>
        <v>0</v>
      </c>
      <c r="AC86" s="39">
        <v>1</v>
      </c>
      <c r="AD86" s="47">
        <f t="shared" si="54"/>
        <v>0</v>
      </c>
      <c r="AE86" s="39">
        <v>1</v>
      </c>
      <c r="AF86" s="47">
        <f t="shared" si="55"/>
        <v>0</v>
      </c>
      <c r="AG86" s="195"/>
      <c r="AH86" s="194">
        <f t="shared" si="71"/>
        <v>3</v>
      </c>
      <c r="AI86" s="49">
        <f t="shared" si="86"/>
        <v>0</v>
      </c>
      <c r="AJ86" s="50">
        <f t="shared" si="57"/>
        <v>0</v>
      </c>
      <c r="AK86" s="188"/>
      <c r="AL86" s="194">
        <f t="shared" si="58"/>
        <v>3</v>
      </c>
      <c r="AM86" s="49">
        <f t="shared" si="59"/>
        <v>0</v>
      </c>
      <c r="AN86" s="50">
        <f t="shared" si="60"/>
        <v>0</v>
      </c>
      <c r="AO86" s="48"/>
      <c r="AP86" s="49">
        <f t="shared" si="87"/>
        <v>0</v>
      </c>
      <c r="AQ86" s="50">
        <f t="shared" si="88"/>
        <v>0</v>
      </c>
      <c r="AR86" s="62"/>
      <c r="AS86" s="49">
        <f t="shared" si="89"/>
        <v>0</v>
      </c>
      <c r="AT86" s="50">
        <f t="shared" si="90"/>
        <v>0</v>
      </c>
      <c r="AU86" s="62"/>
      <c r="AV86" s="49">
        <f t="shared" si="91"/>
        <v>0</v>
      </c>
      <c r="AW86" s="50">
        <f t="shared" si="92"/>
        <v>0</v>
      </c>
      <c r="AX86" s="62"/>
      <c r="AY86" s="49">
        <f t="shared" si="93"/>
        <v>0</v>
      </c>
      <c r="AZ86" s="50">
        <f t="shared" si="94"/>
        <v>0</v>
      </c>
      <c r="BA86" s="62"/>
      <c r="BB86" s="49">
        <f t="shared" si="95"/>
        <v>0</v>
      </c>
      <c r="BC86" s="50">
        <f t="shared" si="96"/>
        <v>0</v>
      </c>
      <c r="BD86" s="51">
        <f t="shared" si="97"/>
        <v>0</v>
      </c>
    </row>
    <row r="87" spans="1:56" hidden="1">
      <c r="A87" s="32"/>
      <c r="B87" s="61"/>
      <c r="C87" s="33"/>
      <c r="D87" s="34"/>
      <c r="E87" s="35"/>
      <c r="F87" s="36"/>
      <c r="G87" s="73"/>
      <c r="H87" s="72"/>
      <c r="I87" s="74">
        <f>IF(H87=Tablas!$B$5,Tablas!$C$5,VLOOKUP(H87,Tablas!$B$5:$D$40,2,FALSE))</f>
        <v>1</v>
      </c>
      <c r="J87" s="71">
        <f>IF(I87=0,"",VLOOKUP(I87,Tablas!$C$5:$D$40,2,FALSE))</f>
        <v>0</v>
      </c>
      <c r="K87" s="37" t="str">
        <f t="shared" si="43"/>
        <v>0</v>
      </c>
      <c r="L87" s="38">
        <f t="shared" si="46"/>
        <v>0</v>
      </c>
      <c r="M87" s="38">
        <f t="shared" si="47"/>
        <v>0</v>
      </c>
      <c r="N87" s="38">
        <f t="shared" si="48"/>
        <v>0</v>
      </c>
      <c r="O87" s="38">
        <f t="shared" si="49"/>
        <v>0</v>
      </c>
      <c r="P87" s="38">
        <f t="shared" si="50"/>
        <v>0</v>
      </c>
      <c r="Q87" s="39">
        <v>1</v>
      </c>
      <c r="R87" s="40">
        <f t="shared" si="51"/>
        <v>0</v>
      </c>
      <c r="S87" s="39">
        <v>1</v>
      </c>
      <c r="T87" s="41">
        <f t="shared" si="52"/>
        <v>0</v>
      </c>
      <c r="U87" s="42">
        <f t="shared" si="84"/>
        <v>0</v>
      </c>
      <c r="V87" s="43">
        <f t="shared" si="85"/>
        <v>0</v>
      </c>
      <c r="W87" s="193">
        <f t="shared" si="98"/>
        <v>10.361842105263158</v>
      </c>
      <c r="X87" s="44">
        <f t="shared" si="44"/>
        <v>0</v>
      </c>
      <c r="Y87" s="45">
        <f t="shared" si="45"/>
        <v>0</v>
      </c>
      <c r="Z87" s="46" t="s">
        <v>0</v>
      </c>
      <c r="AA87" s="39">
        <v>1</v>
      </c>
      <c r="AB87" s="47">
        <f t="shared" si="53"/>
        <v>0</v>
      </c>
      <c r="AC87" s="39">
        <v>1</v>
      </c>
      <c r="AD87" s="47">
        <f t="shared" si="54"/>
        <v>0</v>
      </c>
      <c r="AE87" s="39">
        <v>1</v>
      </c>
      <c r="AF87" s="47">
        <f t="shared" si="55"/>
        <v>0</v>
      </c>
      <c r="AG87" s="195"/>
      <c r="AH87" s="194">
        <f t="shared" si="71"/>
        <v>3</v>
      </c>
      <c r="AI87" s="49">
        <f t="shared" si="86"/>
        <v>0</v>
      </c>
      <c r="AJ87" s="50">
        <f t="shared" si="57"/>
        <v>0</v>
      </c>
      <c r="AK87" s="188"/>
      <c r="AL87" s="194">
        <f t="shared" si="58"/>
        <v>3</v>
      </c>
      <c r="AM87" s="49">
        <f t="shared" si="59"/>
        <v>0</v>
      </c>
      <c r="AN87" s="50">
        <f t="shared" si="60"/>
        <v>0</v>
      </c>
      <c r="AO87" s="48"/>
      <c r="AP87" s="49">
        <f t="shared" si="87"/>
        <v>0</v>
      </c>
      <c r="AQ87" s="50">
        <f t="shared" si="88"/>
        <v>0</v>
      </c>
      <c r="AR87" s="62"/>
      <c r="AS87" s="49">
        <f t="shared" si="89"/>
        <v>0</v>
      </c>
      <c r="AT87" s="50">
        <f t="shared" si="90"/>
        <v>0</v>
      </c>
      <c r="AU87" s="62"/>
      <c r="AV87" s="49">
        <f t="shared" si="91"/>
        <v>0</v>
      </c>
      <c r="AW87" s="50">
        <f t="shared" si="92"/>
        <v>0</v>
      </c>
      <c r="AX87" s="62"/>
      <c r="AY87" s="49">
        <f t="shared" si="93"/>
        <v>0</v>
      </c>
      <c r="AZ87" s="50">
        <f t="shared" si="94"/>
        <v>0</v>
      </c>
      <c r="BA87" s="62"/>
      <c r="BB87" s="49">
        <f t="shared" si="95"/>
        <v>0</v>
      </c>
      <c r="BC87" s="50">
        <f t="shared" si="96"/>
        <v>0</v>
      </c>
      <c r="BD87" s="51">
        <f t="shared" si="97"/>
        <v>0</v>
      </c>
    </row>
    <row r="88" spans="1:56" hidden="1">
      <c r="A88" s="32"/>
      <c r="B88" s="61"/>
      <c r="C88" s="33"/>
      <c r="D88" s="34"/>
      <c r="E88" s="35"/>
      <c r="F88" s="36"/>
      <c r="G88" s="73"/>
      <c r="H88" s="72"/>
      <c r="I88" s="74">
        <f>IF(H88=Tablas!$B$5,Tablas!$C$5,VLOOKUP(H88,Tablas!$B$5:$D$40,2,FALSE))</f>
        <v>1</v>
      </c>
      <c r="J88" s="71">
        <f>IF(I88=0,"",VLOOKUP(I88,Tablas!$C$5:$D$40,2,FALSE))</f>
        <v>0</v>
      </c>
      <c r="K88" s="37" t="str">
        <f t="shared" si="43"/>
        <v>0</v>
      </c>
      <c r="L88" s="38">
        <f t="shared" si="46"/>
        <v>0</v>
      </c>
      <c r="M88" s="38">
        <f t="shared" si="47"/>
        <v>0</v>
      </c>
      <c r="N88" s="38">
        <f t="shared" si="48"/>
        <v>0</v>
      </c>
      <c r="O88" s="38">
        <f t="shared" si="49"/>
        <v>0</v>
      </c>
      <c r="P88" s="38">
        <f t="shared" si="50"/>
        <v>0</v>
      </c>
      <c r="Q88" s="39">
        <v>1</v>
      </c>
      <c r="R88" s="40">
        <f t="shared" si="51"/>
        <v>0</v>
      </c>
      <c r="S88" s="39">
        <v>1</v>
      </c>
      <c r="T88" s="41">
        <f t="shared" si="52"/>
        <v>0</v>
      </c>
      <c r="U88" s="42">
        <f t="shared" si="69"/>
        <v>0</v>
      </c>
      <c r="V88" s="43">
        <f t="shared" si="70"/>
        <v>0</v>
      </c>
      <c r="W88" s="193">
        <f t="shared" si="98"/>
        <v>10.361842105263158</v>
      </c>
      <c r="X88" s="44">
        <f t="shared" si="44"/>
        <v>0</v>
      </c>
      <c r="Y88" s="45">
        <f t="shared" si="45"/>
        <v>0</v>
      </c>
      <c r="Z88" s="46" t="s">
        <v>0</v>
      </c>
      <c r="AA88" s="39">
        <v>1</v>
      </c>
      <c r="AB88" s="47">
        <f t="shared" si="53"/>
        <v>0</v>
      </c>
      <c r="AC88" s="39">
        <v>1</v>
      </c>
      <c r="AD88" s="47">
        <f t="shared" si="54"/>
        <v>0</v>
      </c>
      <c r="AE88" s="39">
        <v>1</v>
      </c>
      <c r="AF88" s="47">
        <f t="shared" si="55"/>
        <v>0</v>
      </c>
      <c r="AG88" s="195"/>
      <c r="AH88" s="194">
        <f t="shared" si="71"/>
        <v>3</v>
      </c>
      <c r="AI88" s="49">
        <f t="shared" si="75"/>
        <v>0</v>
      </c>
      <c r="AJ88" s="50">
        <f t="shared" si="57"/>
        <v>0</v>
      </c>
      <c r="AK88" s="188"/>
      <c r="AL88" s="194">
        <f t="shared" si="58"/>
        <v>3</v>
      </c>
      <c r="AM88" s="49">
        <f t="shared" si="59"/>
        <v>0</v>
      </c>
      <c r="AN88" s="50">
        <f t="shared" si="60"/>
        <v>0</v>
      </c>
      <c r="AO88" s="48"/>
      <c r="AP88" s="49">
        <f t="shared" si="76"/>
        <v>0</v>
      </c>
      <c r="AQ88" s="50">
        <f t="shared" si="77"/>
        <v>0</v>
      </c>
      <c r="AR88" s="62"/>
      <c r="AS88" s="49">
        <f t="shared" si="78"/>
        <v>0</v>
      </c>
      <c r="AT88" s="50">
        <f t="shared" si="79"/>
        <v>0</v>
      </c>
      <c r="AU88" s="62"/>
      <c r="AV88" s="49">
        <f t="shared" si="80"/>
        <v>0</v>
      </c>
      <c r="AW88" s="50">
        <f t="shared" si="81"/>
        <v>0</v>
      </c>
      <c r="AX88" s="62"/>
      <c r="AY88" s="49">
        <f t="shared" si="82"/>
        <v>0</v>
      </c>
      <c r="AZ88" s="50">
        <f t="shared" si="83"/>
        <v>0</v>
      </c>
      <c r="BA88" s="62"/>
      <c r="BB88" s="49">
        <f t="shared" si="72"/>
        <v>0</v>
      </c>
      <c r="BC88" s="50">
        <f t="shared" si="73"/>
        <v>0</v>
      </c>
      <c r="BD88" s="51">
        <f t="shared" si="74"/>
        <v>0</v>
      </c>
    </row>
    <row r="89" spans="1:56" hidden="1">
      <c r="A89" s="32"/>
      <c r="B89" s="61"/>
      <c r="C89" s="33"/>
      <c r="D89" s="34"/>
      <c r="E89" s="35"/>
      <c r="F89" s="36"/>
      <c r="G89" s="73"/>
      <c r="H89" s="72"/>
      <c r="I89" s="74">
        <f>IF(H89=Tablas!$B$5,Tablas!$C$5,VLOOKUP(H89,Tablas!$B$5:$D$40,2,FALSE))</f>
        <v>1</v>
      </c>
      <c r="J89" s="71">
        <f>IF(I89=0,"",VLOOKUP(I89,Tablas!$C$5:$D$40,2,FALSE))</f>
        <v>0</v>
      </c>
      <c r="K89" s="37" t="str">
        <f t="shared" si="43"/>
        <v>0</v>
      </c>
      <c r="L89" s="38">
        <f t="shared" si="46"/>
        <v>0</v>
      </c>
      <c r="M89" s="38">
        <f t="shared" si="47"/>
        <v>0</v>
      </c>
      <c r="N89" s="38">
        <f t="shared" si="48"/>
        <v>0</v>
      </c>
      <c r="O89" s="38">
        <f t="shared" si="49"/>
        <v>0</v>
      </c>
      <c r="P89" s="38">
        <f t="shared" si="50"/>
        <v>0</v>
      </c>
      <c r="Q89" s="39">
        <v>1</v>
      </c>
      <c r="R89" s="40">
        <f t="shared" si="51"/>
        <v>0</v>
      </c>
      <c r="S89" s="39">
        <v>1</v>
      </c>
      <c r="T89" s="41">
        <f t="shared" si="52"/>
        <v>0</v>
      </c>
      <c r="U89" s="42">
        <f t="shared" si="69"/>
        <v>0</v>
      </c>
      <c r="V89" s="43">
        <f t="shared" si="70"/>
        <v>0</v>
      </c>
      <c r="W89" s="193">
        <f t="shared" si="98"/>
        <v>10.361842105263158</v>
      </c>
      <c r="X89" s="44">
        <f t="shared" si="44"/>
        <v>0</v>
      </c>
      <c r="Y89" s="45">
        <f t="shared" si="45"/>
        <v>0</v>
      </c>
      <c r="Z89" s="46" t="s">
        <v>0</v>
      </c>
      <c r="AA89" s="39">
        <v>1</v>
      </c>
      <c r="AB89" s="47">
        <f t="shared" si="53"/>
        <v>0</v>
      </c>
      <c r="AC89" s="39">
        <v>1</v>
      </c>
      <c r="AD89" s="47">
        <f t="shared" si="54"/>
        <v>0</v>
      </c>
      <c r="AE89" s="39">
        <v>1</v>
      </c>
      <c r="AF89" s="47">
        <f t="shared" si="55"/>
        <v>0</v>
      </c>
      <c r="AG89" s="195"/>
      <c r="AH89" s="194">
        <f t="shared" si="71"/>
        <v>3</v>
      </c>
      <c r="AI89" s="49">
        <f t="shared" si="75"/>
        <v>0</v>
      </c>
      <c r="AJ89" s="50">
        <f t="shared" si="57"/>
        <v>0</v>
      </c>
      <c r="AK89" s="188"/>
      <c r="AL89" s="194">
        <f t="shared" si="58"/>
        <v>3</v>
      </c>
      <c r="AM89" s="49">
        <f t="shared" si="59"/>
        <v>0</v>
      </c>
      <c r="AN89" s="50">
        <f t="shared" si="60"/>
        <v>0</v>
      </c>
      <c r="AO89" s="48"/>
      <c r="AP89" s="49">
        <f t="shared" si="76"/>
        <v>0</v>
      </c>
      <c r="AQ89" s="50">
        <f t="shared" si="77"/>
        <v>0</v>
      </c>
      <c r="AR89" s="62"/>
      <c r="AS89" s="49">
        <f t="shared" si="78"/>
        <v>0</v>
      </c>
      <c r="AT89" s="50">
        <f t="shared" si="79"/>
        <v>0</v>
      </c>
      <c r="AU89" s="62"/>
      <c r="AV89" s="49">
        <f t="shared" si="80"/>
        <v>0</v>
      </c>
      <c r="AW89" s="50">
        <f t="shared" si="81"/>
        <v>0</v>
      </c>
      <c r="AX89" s="62"/>
      <c r="AY89" s="49">
        <f t="shared" si="82"/>
        <v>0</v>
      </c>
      <c r="AZ89" s="50">
        <f t="shared" si="83"/>
        <v>0</v>
      </c>
      <c r="BA89" s="62"/>
      <c r="BB89" s="49">
        <f t="shared" si="72"/>
        <v>0</v>
      </c>
      <c r="BC89" s="50">
        <f t="shared" si="73"/>
        <v>0</v>
      </c>
      <c r="BD89" s="51">
        <f t="shared" si="74"/>
        <v>0</v>
      </c>
    </row>
    <row r="90" spans="1:56" hidden="1">
      <c r="A90" s="32"/>
      <c r="B90" s="61"/>
      <c r="C90" s="33"/>
      <c r="D90" s="34"/>
      <c r="E90" s="35"/>
      <c r="F90" s="36"/>
      <c r="G90" s="73"/>
      <c r="H90" s="72"/>
      <c r="I90" s="74">
        <f>IF(H90=Tablas!$B$5,Tablas!$C$5,VLOOKUP(H90,Tablas!$B$5:$D$40,2,FALSE))</f>
        <v>1</v>
      </c>
      <c r="J90" s="71">
        <f>IF(I90=0,"",VLOOKUP(I90,Tablas!$C$5:$D$40,2,FALSE))</f>
        <v>0</v>
      </c>
      <c r="K90" s="37" t="str">
        <f t="shared" si="43"/>
        <v>0</v>
      </c>
      <c r="L90" s="38">
        <f t="shared" si="46"/>
        <v>0</v>
      </c>
      <c r="M90" s="38">
        <f t="shared" si="47"/>
        <v>0</v>
      </c>
      <c r="N90" s="38">
        <f t="shared" si="48"/>
        <v>0</v>
      </c>
      <c r="O90" s="38">
        <f t="shared" si="49"/>
        <v>0</v>
      </c>
      <c r="P90" s="38">
        <f t="shared" si="50"/>
        <v>0</v>
      </c>
      <c r="Q90" s="39">
        <v>1</v>
      </c>
      <c r="R90" s="40">
        <f t="shared" si="51"/>
        <v>0</v>
      </c>
      <c r="S90" s="39">
        <v>1</v>
      </c>
      <c r="T90" s="41">
        <f t="shared" si="52"/>
        <v>0</v>
      </c>
      <c r="U90" s="42">
        <f t="shared" si="69"/>
        <v>0</v>
      </c>
      <c r="V90" s="43">
        <f t="shared" si="70"/>
        <v>0</v>
      </c>
      <c r="W90" s="193">
        <f t="shared" si="98"/>
        <v>10.361842105263158</v>
      </c>
      <c r="X90" s="44">
        <f t="shared" si="44"/>
        <v>0</v>
      </c>
      <c r="Y90" s="45">
        <f t="shared" si="45"/>
        <v>0</v>
      </c>
      <c r="Z90" s="46" t="s">
        <v>0</v>
      </c>
      <c r="AA90" s="39">
        <v>1</v>
      </c>
      <c r="AB90" s="47">
        <f t="shared" si="53"/>
        <v>0</v>
      </c>
      <c r="AC90" s="39">
        <v>1</v>
      </c>
      <c r="AD90" s="47">
        <f t="shared" si="54"/>
        <v>0</v>
      </c>
      <c r="AE90" s="39">
        <v>1</v>
      </c>
      <c r="AF90" s="47">
        <f t="shared" si="55"/>
        <v>0</v>
      </c>
      <c r="AG90" s="195"/>
      <c r="AH90" s="194">
        <f t="shared" si="71"/>
        <v>3</v>
      </c>
      <c r="AI90" s="49">
        <f t="shared" si="75"/>
        <v>0</v>
      </c>
      <c r="AJ90" s="50">
        <f t="shared" si="57"/>
        <v>0</v>
      </c>
      <c r="AK90" s="188"/>
      <c r="AL90" s="194">
        <f t="shared" si="58"/>
        <v>3</v>
      </c>
      <c r="AM90" s="49">
        <f t="shared" si="59"/>
        <v>0</v>
      </c>
      <c r="AN90" s="50">
        <f t="shared" si="60"/>
        <v>0</v>
      </c>
      <c r="AO90" s="48"/>
      <c r="AP90" s="49">
        <f t="shared" si="76"/>
        <v>0</v>
      </c>
      <c r="AQ90" s="50">
        <f t="shared" si="77"/>
        <v>0</v>
      </c>
      <c r="AR90" s="62"/>
      <c r="AS90" s="49">
        <f t="shared" si="78"/>
        <v>0</v>
      </c>
      <c r="AT90" s="50">
        <f t="shared" si="79"/>
        <v>0</v>
      </c>
      <c r="AU90" s="62"/>
      <c r="AV90" s="49">
        <f t="shared" si="80"/>
        <v>0</v>
      </c>
      <c r="AW90" s="50">
        <f t="shared" si="81"/>
        <v>0</v>
      </c>
      <c r="AX90" s="62"/>
      <c r="AY90" s="49">
        <f t="shared" si="82"/>
        <v>0</v>
      </c>
      <c r="AZ90" s="50">
        <f t="shared" si="83"/>
        <v>0</v>
      </c>
      <c r="BA90" s="62"/>
      <c r="BB90" s="49">
        <f t="shared" si="72"/>
        <v>0</v>
      </c>
      <c r="BC90" s="50">
        <f t="shared" si="73"/>
        <v>0</v>
      </c>
      <c r="BD90" s="51">
        <f t="shared" si="74"/>
        <v>0</v>
      </c>
    </row>
    <row r="91" spans="1:56" hidden="1">
      <c r="A91" s="32"/>
      <c r="B91" s="61"/>
      <c r="C91" s="33"/>
      <c r="D91" s="34"/>
      <c r="E91" s="35"/>
      <c r="F91" s="36"/>
      <c r="G91" s="73"/>
      <c r="H91" s="72"/>
      <c r="I91" s="74">
        <f>IF(H91=Tablas!$B$5,Tablas!$C$5,VLOOKUP(H91,Tablas!$B$5:$D$40,2,FALSE))</f>
        <v>1</v>
      </c>
      <c r="J91" s="71">
        <f>IF(I91=0,"",VLOOKUP(I91,Tablas!$C$5:$D$40,2,FALSE))</f>
        <v>0</v>
      </c>
      <c r="K91" s="37" t="str">
        <f t="shared" si="43"/>
        <v>0</v>
      </c>
      <c r="L91" s="38">
        <f t="shared" si="46"/>
        <v>0</v>
      </c>
      <c r="M91" s="38">
        <f t="shared" si="47"/>
        <v>0</v>
      </c>
      <c r="N91" s="38">
        <f t="shared" si="48"/>
        <v>0</v>
      </c>
      <c r="O91" s="38">
        <f t="shared" si="49"/>
        <v>0</v>
      </c>
      <c r="P91" s="38">
        <f t="shared" si="50"/>
        <v>0</v>
      </c>
      <c r="Q91" s="39">
        <v>1</v>
      </c>
      <c r="R91" s="40">
        <f t="shared" si="51"/>
        <v>0</v>
      </c>
      <c r="S91" s="39">
        <v>1</v>
      </c>
      <c r="T91" s="41">
        <f t="shared" si="52"/>
        <v>0</v>
      </c>
      <c r="U91" s="42">
        <f t="shared" si="69"/>
        <v>0</v>
      </c>
      <c r="V91" s="43">
        <f t="shared" si="70"/>
        <v>0</v>
      </c>
      <c r="W91" s="193">
        <f t="shared" si="98"/>
        <v>10.361842105263158</v>
      </c>
      <c r="X91" s="44">
        <f t="shared" si="44"/>
        <v>0</v>
      </c>
      <c r="Y91" s="45">
        <f t="shared" si="45"/>
        <v>0</v>
      </c>
      <c r="Z91" s="46" t="s">
        <v>0</v>
      </c>
      <c r="AA91" s="39">
        <v>1</v>
      </c>
      <c r="AB91" s="47">
        <f t="shared" si="53"/>
        <v>0</v>
      </c>
      <c r="AC91" s="39">
        <v>1</v>
      </c>
      <c r="AD91" s="47">
        <f t="shared" si="54"/>
        <v>0</v>
      </c>
      <c r="AE91" s="39">
        <v>1</v>
      </c>
      <c r="AF91" s="47">
        <f t="shared" si="55"/>
        <v>0</v>
      </c>
      <c r="AG91" s="195"/>
      <c r="AH91" s="194">
        <f t="shared" si="71"/>
        <v>3</v>
      </c>
      <c r="AI91" s="49">
        <f t="shared" si="75"/>
        <v>0</v>
      </c>
      <c r="AJ91" s="50">
        <f t="shared" si="57"/>
        <v>0</v>
      </c>
      <c r="AK91" s="188"/>
      <c r="AL91" s="194">
        <f t="shared" si="58"/>
        <v>3</v>
      </c>
      <c r="AM91" s="49">
        <f t="shared" si="59"/>
        <v>0</v>
      </c>
      <c r="AN91" s="50">
        <f t="shared" si="60"/>
        <v>0</v>
      </c>
      <c r="AO91" s="48"/>
      <c r="AP91" s="49">
        <f t="shared" si="76"/>
        <v>0</v>
      </c>
      <c r="AQ91" s="50">
        <f t="shared" si="77"/>
        <v>0</v>
      </c>
      <c r="AR91" s="62"/>
      <c r="AS91" s="49">
        <f t="shared" si="78"/>
        <v>0</v>
      </c>
      <c r="AT91" s="50">
        <f t="shared" si="79"/>
        <v>0</v>
      </c>
      <c r="AU91" s="62"/>
      <c r="AV91" s="49">
        <f t="shared" si="80"/>
        <v>0</v>
      </c>
      <c r="AW91" s="50">
        <f t="shared" si="81"/>
        <v>0</v>
      </c>
      <c r="AX91" s="62"/>
      <c r="AY91" s="49">
        <f t="shared" si="82"/>
        <v>0</v>
      </c>
      <c r="AZ91" s="50">
        <f t="shared" si="83"/>
        <v>0</v>
      </c>
      <c r="BA91" s="62"/>
      <c r="BB91" s="49">
        <f t="shared" si="72"/>
        <v>0</v>
      </c>
      <c r="BC91" s="50">
        <f t="shared" si="73"/>
        <v>0</v>
      </c>
      <c r="BD91" s="51">
        <f t="shared" si="74"/>
        <v>0</v>
      </c>
    </row>
    <row r="92" spans="1:56" hidden="1">
      <c r="A92" s="32"/>
      <c r="B92" s="61"/>
      <c r="C92" s="33"/>
      <c r="D92" s="34"/>
      <c r="E92" s="35"/>
      <c r="F92" s="36"/>
      <c r="G92" s="73"/>
      <c r="H92" s="72"/>
      <c r="I92" s="74">
        <f>IF(H92=Tablas!$B$5,Tablas!$C$5,VLOOKUP(H92,Tablas!$B$5:$D$40,2,FALSE))</f>
        <v>1</v>
      </c>
      <c r="J92" s="71">
        <f>IF(I92=0,"",VLOOKUP(I92,Tablas!$C$5:$D$40,2,FALSE))</f>
        <v>0</v>
      </c>
      <c r="K92" s="37" t="str">
        <f t="shared" si="43"/>
        <v>0</v>
      </c>
      <c r="L92" s="38">
        <f t="shared" si="46"/>
        <v>0</v>
      </c>
      <c r="M92" s="38">
        <f t="shared" si="47"/>
        <v>0</v>
      </c>
      <c r="N92" s="38">
        <f t="shared" si="48"/>
        <v>0</v>
      </c>
      <c r="O92" s="38">
        <f t="shared" si="49"/>
        <v>0</v>
      </c>
      <c r="P92" s="38">
        <f t="shared" si="50"/>
        <v>0</v>
      </c>
      <c r="Q92" s="39">
        <v>1</v>
      </c>
      <c r="R92" s="40">
        <f t="shared" si="51"/>
        <v>0</v>
      </c>
      <c r="S92" s="39">
        <v>1</v>
      </c>
      <c r="T92" s="41">
        <f t="shared" si="52"/>
        <v>0</v>
      </c>
      <c r="U92" s="42">
        <f t="shared" si="69"/>
        <v>0</v>
      </c>
      <c r="V92" s="43">
        <f t="shared" si="70"/>
        <v>0</v>
      </c>
      <c r="W92" s="193">
        <f t="shared" si="98"/>
        <v>10.361842105263158</v>
      </c>
      <c r="X92" s="44">
        <f t="shared" si="44"/>
        <v>0</v>
      </c>
      <c r="Y92" s="45">
        <f t="shared" si="45"/>
        <v>0</v>
      </c>
      <c r="Z92" s="46" t="s">
        <v>0</v>
      </c>
      <c r="AA92" s="39">
        <v>1</v>
      </c>
      <c r="AB92" s="47">
        <f t="shared" si="53"/>
        <v>0</v>
      </c>
      <c r="AC92" s="39">
        <v>1</v>
      </c>
      <c r="AD92" s="47">
        <f t="shared" si="54"/>
        <v>0</v>
      </c>
      <c r="AE92" s="39">
        <v>1</v>
      </c>
      <c r="AF92" s="47">
        <f t="shared" si="55"/>
        <v>0</v>
      </c>
      <c r="AG92" s="195"/>
      <c r="AH92" s="194">
        <f t="shared" si="71"/>
        <v>3</v>
      </c>
      <c r="AI92" s="49">
        <f t="shared" si="75"/>
        <v>0</v>
      </c>
      <c r="AJ92" s="50">
        <f t="shared" si="57"/>
        <v>0</v>
      </c>
      <c r="AK92" s="188"/>
      <c r="AL92" s="194">
        <f t="shared" si="58"/>
        <v>3</v>
      </c>
      <c r="AM92" s="49">
        <f t="shared" si="59"/>
        <v>0</v>
      </c>
      <c r="AN92" s="50">
        <f t="shared" si="60"/>
        <v>0</v>
      </c>
      <c r="AO92" s="48"/>
      <c r="AP92" s="49">
        <f t="shared" si="76"/>
        <v>0</v>
      </c>
      <c r="AQ92" s="50">
        <f t="shared" si="77"/>
        <v>0</v>
      </c>
      <c r="AR92" s="62"/>
      <c r="AS92" s="49">
        <f t="shared" si="78"/>
        <v>0</v>
      </c>
      <c r="AT92" s="50">
        <f t="shared" si="79"/>
        <v>0</v>
      </c>
      <c r="AU92" s="62"/>
      <c r="AV92" s="49">
        <f t="shared" si="80"/>
        <v>0</v>
      </c>
      <c r="AW92" s="50">
        <f t="shared" si="81"/>
        <v>0</v>
      </c>
      <c r="AX92" s="62"/>
      <c r="AY92" s="49">
        <f t="shared" si="82"/>
        <v>0</v>
      </c>
      <c r="AZ92" s="50">
        <f t="shared" si="83"/>
        <v>0</v>
      </c>
      <c r="BA92" s="62"/>
      <c r="BB92" s="49">
        <f t="shared" si="72"/>
        <v>0</v>
      </c>
      <c r="BC92" s="50">
        <f t="shared" si="73"/>
        <v>0</v>
      </c>
      <c r="BD92" s="51">
        <f t="shared" si="74"/>
        <v>0</v>
      </c>
    </row>
    <row r="93" spans="1:56" hidden="1">
      <c r="A93" s="32"/>
      <c r="B93" s="61"/>
      <c r="C93" s="33"/>
      <c r="D93" s="34"/>
      <c r="E93" s="35"/>
      <c r="F93" s="36"/>
      <c r="G93" s="73"/>
      <c r="H93" s="72"/>
      <c r="I93" s="74">
        <f>IF(H93=Tablas!$B$5,Tablas!$C$5,VLOOKUP(H93,Tablas!$B$5:$D$40,2,FALSE))</f>
        <v>1</v>
      </c>
      <c r="J93" s="71">
        <f>IF(I93=0,"",VLOOKUP(I93,Tablas!$C$5:$D$40,2,FALSE))</f>
        <v>0</v>
      </c>
      <c r="K93" s="37" t="str">
        <f t="shared" si="43"/>
        <v>0</v>
      </c>
      <c r="L93" s="38">
        <f t="shared" si="46"/>
        <v>0</v>
      </c>
      <c r="M93" s="38">
        <f t="shared" si="47"/>
        <v>0</v>
      </c>
      <c r="N93" s="38">
        <f t="shared" si="48"/>
        <v>0</v>
      </c>
      <c r="O93" s="38">
        <f t="shared" si="49"/>
        <v>0</v>
      </c>
      <c r="P93" s="38">
        <f t="shared" si="50"/>
        <v>0</v>
      </c>
      <c r="Q93" s="39">
        <v>1</v>
      </c>
      <c r="R93" s="40">
        <f t="shared" si="51"/>
        <v>0</v>
      </c>
      <c r="S93" s="39">
        <v>1</v>
      </c>
      <c r="T93" s="41">
        <f t="shared" si="52"/>
        <v>0</v>
      </c>
      <c r="U93" s="42">
        <f t="shared" si="69"/>
        <v>0</v>
      </c>
      <c r="V93" s="43">
        <f t="shared" si="70"/>
        <v>0</v>
      </c>
      <c r="W93" s="193">
        <f t="shared" si="98"/>
        <v>10.361842105263158</v>
      </c>
      <c r="X93" s="44">
        <f t="shared" si="44"/>
        <v>0</v>
      </c>
      <c r="Y93" s="45">
        <f t="shared" si="45"/>
        <v>0</v>
      </c>
      <c r="Z93" s="46" t="s">
        <v>0</v>
      </c>
      <c r="AA93" s="39">
        <v>1</v>
      </c>
      <c r="AB93" s="47">
        <f t="shared" si="53"/>
        <v>0</v>
      </c>
      <c r="AC93" s="39">
        <v>1</v>
      </c>
      <c r="AD93" s="47">
        <f t="shared" si="54"/>
        <v>0</v>
      </c>
      <c r="AE93" s="39">
        <v>1</v>
      </c>
      <c r="AF93" s="47">
        <f t="shared" si="55"/>
        <v>0</v>
      </c>
      <c r="AG93" s="195"/>
      <c r="AH93" s="194">
        <f t="shared" si="71"/>
        <v>3</v>
      </c>
      <c r="AI93" s="49">
        <f t="shared" si="75"/>
        <v>0</v>
      </c>
      <c r="AJ93" s="50">
        <f t="shared" si="57"/>
        <v>0</v>
      </c>
      <c r="AK93" s="188"/>
      <c r="AL93" s="194">
        <f t="shared" si="58"/>
        <v>3</v>
      </c>
      <c r="AM93" s="49">
        <f t="shared" si="59"/>
        <v>0</v>
      </c>
      <c r="AN93" s="50">
        <f t="shared" si="60"/>
        <v>0</v>
      </c>
      <c r="AO93" s="48"/>
      <c r="AP93" s="49">
        <f t="shared" si="76"/>
        <v>0</v>
      </c>
      <c r="AQ93" s="50">
        <f t="shared" si="77"/>
        <v>0</v>
      </c>
      <c r="AR93" s="62"/>
      <c r="AS93" s="49">
        <f t="shared" si="78"/>
        <v>0</v>
      </c>
      <c r="AT93" s="50">
        <f t="shared" si="79"/>
        <v>0</v>
      </c>
      <c r="AU93" s="62"/>
      <c r="AV93" s="49">
        <f t="shared" si="80"/>
        <v>0</v>
      </c>
      <c r="AW93" s="50">
        <f t="shared" si="81"/>
        <v>0</v>
      </c>
      <c r="AX93" s="62"/>
      <c r="AY93" s="49">
        <f t="shared" si="82"/>
        <v>0</v>
      </c>
      <c r="AZ93" s="50">
        <f t="shared" si="83"/>
        <v>0</v>
      </c>
      <c r="BA93" s="62"/>
      <c r="BB93" s="49">
        <f t="shared" si="72"/>
        <v>0</v>
      </c>
      <c r="BC93" s="50">
        <f t="shared" si="73"/>
        <v>0</v>
      </c>
      <c r="BD93" s="51">
        <f t="shared" si="74"/>
        <v>0</v>
      </c>
    </row>
    <row r="94" spans="1:56" hidden="1">
      <c r="A94" s="32"/>
      <c r="B94" s="61"/>
      <c r="C94" s="33"/>
      <c r="D94" s="34"/>
      <c r="E94" s="35"/>
      <c r="F94" s="36"/>
      <c r="G94" s="73"/>
      <c r="H94" s="72"/>
      <c r="I94" s="74">
        <f>IF(H94=Tablas!$B$5,Tablas!$C$5,VLOOKUP(H94,Tablas!$B$5:$D$40,2,FALSE))</f>
        <v>1</v>
      </c>
      <c r="J94" s="71">
        <f>IF(I94=0,"",VLOOKUP(I94,Tablas!$C$5:$D$40,2,FALSE))</f>
        <v>0</v>
      </c>
      <c r="K94" s="37" t="str">
        <f t="shared" si="43"/>
        <v>0</v>
      </c>
      <c r="L94" s="38">
        <f t="shared" si="46"/>
        <v>0</v>
      </c>
      <c r="M94" s="38">
        <f t="shared" si="47"/>
        <v>0</v>
      </c>
      <c r="N94" s="38">
        <f t="shared" si="48"/>
        <v>0</v>
      </c>
      <c r="O94" s="38">
        <f t="shared" si="49"/>
        <v>0</v>
      </c>
      <c r="P94" s="38">
        <f t="shared" si="50"/>
        <v>0</v>
      </c>
      <c r="Q94" s="39">
        <v>1</v>
      </c>
      <c r="R94" s="40">
        <f t="shared" si="51"/>
        <v>0</v>
      </c>
      <c r="S94" s="39">
        <v>1</v>
      </c>
      <c r="T94" s="41">
        <f t="shared" si="52"/>
        <v>0</v>
      </c>
      <c r="U94" s="42">
        <f t="shared" si="69"/>
        <v>0</v>
      </c>
      <c r="V94" s="43">
        <f t="shared" si="70"/>
        <v>0</v>
      </c>
      <c r="W94" s="193">
        <v>1.2821917808219176</v>
      </c>
      <c r="X94" s="44">
        <f t="shared" si="44"/>
        <v>0</v>
      </c>
      <c r="Y94" s="45">
        <f t="shared" si="45"/>
        <v>0</v>
      </c>
      <c r="Z94" s="46" t="s">
        <v>0</v>
      </c>
      <c r="AA94" s="39">
        <v>1</v>
      </c>
      <c r="AB94" s="47">
        <f t="shared" si="53"/>
        <v>0</v>
      </c>
      <c r="AC94" s="39">
        <v>1</v>
      </c>
      <c r="AD94" s="47">
        <f t="shared" si="54"/>
        <v>0</v>
      </c>
      <c r="AE94" s="39">
        <v>1</v>
      </c>
      <c r="AF94" s="47">
        <f t="shared" si="55"/>
        <v>0</v>
      </c>
      <c r="AG94" s="188"/>
      <c r="AH94" s="194"/>
      <c r="AI94" s="49">
        <f t="shared" si="75"/>
        <v>0</v>
      </c>
      <c r="AJ94" s="50">
        <f t="shared" si="57"/>
        <v>0</v>
      </c>
      <c r="AK94" s="188"/>
      <c r="AL94" s="194">
        <f t="shared" si="58"/>
        <v>3</v>
      </c>
      <c r="AM94" s="49">
        <f t="shared" si="59"/>
        <v>0</v>
      </c>
      <c r="AN94" s="50">
        <f t="shared" si="60"/>
        <v>0</v>
      </c>
      <c r="AO94" s="48"/>
      <c r="AP94" s="49">
        <f t="shared" si="76"/>
        <v>0</v>
      </c>
      <c r="AQ94" s="50">
        <f t="shared" si="77"/>
        <v>0</v>
      </c>
      <c r="AR94" s="62"/>
      <c r="AS94" s="49">
        <f t="shared" si="78"/>
        <v>0</v>
      </c>
      <c r="AT94" s="50">
        <f t="shared" si="79"/>
        <v>0</v>
      </c>
      <c r="AU94" s="62"/>
      <c r="AV94" s="49">
        <f t="shared" si="80"/>
        <v>0</v>
      </c>
      <c r="AW94" s="50">
        <f t="shared" si="81"/>
        <v>0</v>
      </c>
      <c r="AX94" s="62"/>
      <c r="AY94" s="49">
        <f t="shared" si="82"/>
        <v>0</v>
      </c>
      <c r="AZ94" s="50">
        <f t="shared" si="83"/>
        <v>0</v>
      </c>
      <c r="BA94" s="62"/>
      <c r="BB94" s="49">
        <f t="shared" si="72"/>
        <v>0</v>
      </c>
      <c r="BC94" s="50">
        <f t="shared" si="73"/>
        <v>0</v>
      </c>
      <c r="BD94" s="51">
        <f t="shared" si="74"/>
        <v>0</v>
      </c>
    </row>
    <row r="95" spans="1:56" hidden="1">
      <c r="A95" s="32"/>
      <c r="B95" s="61"/>
      <c r="C95" s="33"/>
      <c r="D95" s="34"/>
      <c r="E95" s="35"/>
      <c r="F95" s="36"/>
      <c r="G95" s="189"/>
      <c r="H95" s="72"/>
      <c r="I95" s="74">
        <f>IF(H95=Tablas!$B$5,Tablas!$C$5,VLOOKUP(H95,Tablas!$B$5:$D$40,2,FALSE))</f>
        <v>1</v>
      </c>
      <c r="J95" s="71">
        <f>IF(I95=0,"",VLOOKUP(I95,Tablas!$C$5:$D$40,2,FALSE))</f>
        <v>0</v>
      </c>
      <c r="K95" s="37" t="str">
        <f t="shared" si="43"/>
        <v>0</v>
      </c>
      <c r="L95" s="38">
        <f t="shared" si="46"/>
        <v>0</v>
      </c>
      <c r="M95" s="38">
        <f t="shared" si="47"/>
        <v>0</v>
      </c>
      <c r="N95" s="38">
        <f t="shared" si="48"/>
        <v>0</v>
      </c>
      <c r="O95" s="38">
        <f t="shared" si="49"/>
        <v>0</v>
      </c>
      <c r="P95" s="38">
        <f t="shared" si="50"/>
        <v>0</v>
      </c>
      <c r="Q95" s="39">
        <v>1</v>
      </c>
      <c r="R95" s="40">
        <f t="shared" si="51"/>
        <v>0</v>
      </c>
      <c r="S95" s="39">
        <v>1</v>
      </c>
      <c r="T95" s="41">
        <f t="shared" si="52"/>
        <v>0</v>
      </c>
      <c r="U95" s="42">
        <f t="shared" si="69"/>
        <v>0</v>
      </c>
      <c r="V95" s="43">
        <f t="shared" si="70"/>
        <v>0</v>
      </c>
      <c r="W95" s="193">
        <v>10</v>
      </c>
      <c r="X95" s="44">
        <f t="shared" si="44"/>
        <v>0</v>
      </c>
      <c r="Y95" s="45">
        <f t="shared" si="45"/>
        <v>0</v>
      </c>
      <c r="Z95" s="46" t="s">
        <v>0</v>
      </c>
      <c r="AA95" s="39">
        <v>1</v>
      </c>
      <c r="AB95" s="47">
        <f t="shared" si="53"/>
        <v>0</v>
      </c>
      <c r="AC95" s="39">
        <v>1</v>
      </c>
      <c r="AD95" s="47">
        <f t="shared" si="54"/>
        <v>0</v>
      </c>
      <c r="AE95" s="39">
        <v>1</v>
      </c>
      <c r="AF95" s="47">
        <f t="shared" si="55"/>
        <v>0</v>
      </c>
      <c r="AG95" s="188"/>
      <c r="AH95" s="194"/>
      <c r="AI95" s="49">
        <f t="shared" si="75"/>
        <v>0</v>
      </c>
      <c r="AJ95" s="50">
        <f t="shared" si="57"/>
        <v>0</v>
      </c>
      <c r="AK95" s="188"/>
      <c r="AL95" s="194">
        <f t="shared" si="58"/>
        <v>3</v>
      </c>
      <c r="AM95" s="49">
        <f t="shared" si="59"/>
        <v>0</v>
      </c>
      <c r="AN95" s="50">
        <f t="shared" si="60"/>
        <v>0</v>
      </c>
      <c r="AO95" s="48"/>
      <c r="AP95" s="49">
        <f t="shared" si="76"/>
        <v>0</v>
      </c>
      <c r="AQ95" s="50">
        <f t="shared" si="77"/>
        <v>0</v>
      </c>
      <c r="AR95" s="62"/>
      <c r="AS95" s="49">
        <f t="shared" si="78"/>
        <v>0</v>
      </c>
      <c r="AT95" s="50">
        <f t="shared" si="79"/>
        <v>0</v>
      </c>
      <c r="AU95" s="62"/>
      <c r="AV95" s="49">
        <f t="shared" si="80"/>
        <v>0</v>
      </c>
      <c r="AW95" s="50">
        <f t="shared" si="81"/>
        <v>0</v>
      </c>
      <c r="AX95" s="62"/>
      <c r="AY95" s="49">
        <f t="shared" si="82"/>
        <v>0</v>
      </c>
      <c r="AZ95" s="50">
        <f t="shared" si="83"/>
        <v>0</v>
      </c>
      <c r="BA95" s="62"/>
      <c r="BB95" s="49">
        <f t="shared" si="72"/>
        <v>0</v>
      </c>
      <c r="BC95" s="50">
        <f t="shared" si="73"/>
        <v>0</v>
      </c>
      <c r="BD95" s="51">
        <f t="shared" si="74"/>
        <v>0</v>
      </c>
    </row>
    <row r="96" spans="1:56" ht="15.75" thickBot="1">
      <c r="A96" s="3"/>
      <c r="B96" s="6"/>
      <c r="C96" s="6"/>
      <c r="D96" s="6"/>
      <c r="E96" s="6"/>
      <c r="F96" s="259">
        <f>SUM(F8:F95)</f>
        <v>397.20400000000001</v>
      </c>
      <c r="K96" s="52">
        <f t="shared" ref="K96:P96" si="99">SUM(K8:K95)</f>
        <v>0</v>
      </c>
      <c r="L96" s="52">
        <f t="shared" si="99"/>
        <v>0</v>
      </c>
      <c r="M96" s="52">
        <f t="shared" si="99"/>
        <v>0</v>
      </c>
      <c r="N96" s="52">
        <f t="shared" si="99"/>
        <v>0</v>
      </c>
      <c r="O96" s="52">
        <f t="shared" si="99"/>
        <v>0</v>
      </c>
      <c r="P96" s="52">
        <f t="shared" si="99"/>
        <v>0</v>
      </c>
      <c r="Q96" s="52"/>
      <c r="R96" s="52">
        <f>SUM(R8:R95)</f>
        <v>0</v>
      </c>
      <c r="S96" s="52"/>
      <c r="T96" s="52">
        <f>SUM(T8:T95)</f>
        <v>0</v>
      </c>
      <c r="U96" s="52">
        <f>SUM(U8:U95)</f>
        <v>0</v>
      </c>
      <c r="V96" s="52">
        <f>SUM(V8:V95)</f>
        <v>0</v>
      </c>
      <c r="W96" s="52"/>
      <c r="X96" s="52">
        <f>SUM(X8:X95)</f>
        <v>0</v>
      </c>
      <c r="Y96" s="53"/>
      <c r="Z96" s="53"/>
      <c r="AA96" s="53"/>
      <c r="AB96" s="52">
        <f>SUM(AB8:AB95)</f>
        <v>0</v>
      </c>
      <c r="AC96" s="52"/>
      <c r="AD96" s="52">
        <f>SUM(AD8:AD95)</f>
        <v>0</v>
      </c>
      <c r="AE96" s="52"/>
      <c r="AF96" s="52">
        <f>SUM(AF8:AF95)</f>
        <v>0</v>
      </c>
      <c r="AG96" s="54">
        <f>SUM(AG8:AG95)</f>
        <v>11.489999999999998</v>
      </c>
      <c r="AH96" s="54"/>
      <c r="AI96" s="54"/>
      <c r="AJ96" s="55">
        <f>SUM(AJ8:AJ95)</f>
        <v>0</v>
      </c>
      <c r="AK96" s="258">
        <f>SUM(AK8:AK95)</f>
        <v>81.94</v>
      </c>
      <c r="AL96" s="54"/>
      <c r="AM96" s="54"/>
      <c r="AN96" s="55">
        <f>SUM(AN8:AN95)</f>
        <v>0</v>
      </c>
      <c r="AO96" s="54">
        <f>SUM(AO8:AO95)</f>
        <v>397.20400000000001</v>
      </c>
      <c r="AP96" s="54"/>
      <c r="AQ96" s="55">
        <f>SUM(AQ8:AQ95)</f>
        <v>0</v>
      </c>
      <c r="AR96" s="54">
        <f>SUM(AR8:AR95)</f>
        <v>62.274999999999999</v>
      </c>
      <c r="AS96" s="54"/>
      <c r="AT96" s="55">
        <f>SUM(AT8:AT95)</f>
        <v>0</v>
      </c>
      <c r="AU96" s="54">
        <f>SUM(AU8:AU95)</f>
        <v>0</v>
      </c>
      <c r="AV96" s="54"/>
      <c r="AW96" s="55">
        <f>SUM(AW8:AW95)</f>
        <v>0</v>
      </c>
      <c r="AX96" s="54">
        <f>SUM(AX8:AX95)</f>
        <v>397.20400000000001</v>
      </c>
      <c r="AY96" s="54"/>
      <c r="AZ96" s="55">
        <f>SUM(AZ8:AZ95)</f>
        <v>0</v>
      </c>
      <c r="BA96" s="54">
        <f>SUM(BA8:BA95)</f>
        <v>40.97</v>
      </c>
      <c r="BB96" s="54"/>
      <c r="BC96" s="55">
        <f>SUM(BC8:BC95)</f>
        <v>0</v>
      </c>
      <c r="BD96" s="52">
        <f>SUM(BD8:BD95)</f>
        <v>0</v>
      </c>
    </row>
    <row r="97" spans="7:56" ht="15.75" hidden="1" thickBot="1">
      <c r="AB97" s="289">
        <f>SUM(AB96:AF96)</f>
        <v>0</v>
      </c>
      <c r="AC97" s="290"/>
      <c r="AD97" s="290"/>
      <c r="AE97" s="290"/>
      <c r="AF97" s="291"/>
      <c r="AG97" s="292">
        <f>+AJ96/4.345</f>
        <v>0</v>
      </c>
      <c r="AH97" s="292"/>
      <c r="AI97" s="292"/>
      <c r="AJ97" s="292"/>
      <c r="AK97" s="292">
        <f>+AN96/4.345</f>
        <v>0</v>
      </c>
      <c r="AL97" s="292"/>
      <c r="AM97" s="292"/>
      <c r="AN97" s="292"/>
      <c r="AO97" s="292">
        <f>+AQ96/4.345</f>
        <v>0</v>
      </c>
      <c r="AP97" s="292"/>
      <c r="AQ97" s="292"/>
      <c r="AR97" s="292">
        <f>+AT96/4.345</f>
        <v>0</v>
      </c>
      <c r="AS97" s="292"/>
      <c r="AT97" s="292"/>
      <c r="AU97" s="292">
        <f>+AW96/4.345</f>
        <v>0</v>
      </c>
      <c r="AV97" s="292"/>
      <c r="AW97" s="292"/>
      <c r="AX97" s="292">
        <f>+AZ96/4.345</f>
        <v>0</v>
      </c>
      <c r="AY97" s="292"/>
      <c r="AZ97" s="292"/>
      <c r="BA97" s="292">
        <f>+BC96/4.345</f>
        <v>0</v>
      </c>
      <c r="BB97" s="292"/>
      <c r="BC97" s="292"/>
      <c r="BD97" s="284" t="s">
        <v>4</v>
      </c>
    </row>
    <row r="98" spans="7:56" ht="16.5" hidden="1" thickTop="1" thickBot="1">
      <c r="AG98" s="286" t="s">
        <v>3</v>
      </c>
      <c r="AH98" s="286"/>
      <c r="AI98" s="286"/>
      <c r="AJ98" s="286"/>
      <c r="AK98" s="286"/>
      <c r="AL98" s="286"/>
      <c r="AM98" s="286"/>
      <c r="AN98" s="286"/>
      <c r="AO98" s="286"/>
      <c r="AP98" s="286"/>
      <c r="AQ98" s="286"/>
      <c r="AR98" s="286"/>
      <c r="AS98" s="286"/>
      <c r="AT98" s="286"/>
      <c r="AU98" s="286"/>
      <c r="AV98" s="286"/>
      <c r="AW98" s="286"/>
      <c r="AX98" s="286"/>
      <c r="AY98" s="286"/>
      <c r="AZ98" s="286"/>
      <c r="BA98" s="286"/>
      <c r="BB98" s="286"/>
      <c r="BC98" s="287"/>
      <c r="BD98" s="285"/>
    </row>
    <row r="99" spans="7:56" hidden="1"/>
    <row r="100" spans="7:56" hidden="1">
      <c r="G100" s="56"/>
      <c r="H100" s="56"/>
      <c r="I100" s="56"/>
      <c r="J100" s="56"/>
    </row>
    <row r="101" spans="7:56" hidden="1"/>
    <row r="102" spans="7:56" hidden="1"/>
  </sheetData>
  <sheetProtection algorithmName="SHA-512" hashValue="mP359PywFjwg2TRQ64DYX0FjF4M9Lo0t1/DHey6zbvPOUE7j9+6zLliKHqMsqMTpr+mHyQXMHr+EF16uE7np9A==" saltValue="dXhBlrkrJ+dxX2K6c7PXRQ==" spinCount="100000" sheet="1" selectLockedCells="1" autoFilter="0"/>
  <autoFilter ref="B7:BD102">
    <filterColumn colId="4">
      <customFilters>
        <customFilter operator="notEqual" val=" "/>
      </customFilters>
    </filterColumn>
  </autoFilter>
  <mergeCells count="49">
    <mergeCell ref="B1:C1"/>
    <mergeCell ref="B3:D3"/>
    <mergeCell ref="AG3:AJ3"/>
    <mergeCell ref="AK3:AN3"/>
    <mergeCell ref="AC6:AD6"/>
    <mergeCell ref="AE6:AF6"/>
    <mergeCell ref="AU3:AW3"/>
    <mergeCell ref="AX3:AZ3"/>
    <mergeCell ref="Y4:AF4"/>
    <mergeCell ref="AL4:AL5"/>
    <mergeCell ref="BA3:BC3"/>
    <mergeCell ref="AG4:AG5"/>
    <mergeCell ref="AI4:AI5"/>
    <mergeCell ref="AJ4:AJ5"/>
    <mergeCell ref="AK4:AK5"/>
    <mergeCell ref="AM4:AM5"/>
    <mergeCell ref="AP4:AP5"/>
    <mergeCell ref="AQ4:AQ5"/>
    <mergeCell ref="AN4:AN5"/>
    <mergeCell ref="AO4:AO5"/>
    <mergeCell ref="AH4:AH5"/>
    <mergeCell ref="AO3:AQ3"/>
    <mergeCell ref="AX97:AZ97"/>
    <mergeCell ref="BA97:BC97"/>
    <mergeCell ref="AR4:AR5"/>
    <mergeCell ref="AS4:AS5"/>
    <mergeCell ref="AT4:AT5"/>
    <mergeCell ref="BB4:BB5"/>
    <mergeCell ref="BC4:BC5"/>
    <mergeCell ref="AY4:AY5"/>
    <mergeCell ref="AZ4:AZ5"/>
    <mergeCell ref="BA4:BA5"/>
    <mergeCell ref="AX4:AX5"/>
    <mergeCell ref="BD97:BD98"/>
    <mergeCell ref="AG98:BC98"/>
    <mergeCell ref="P1:AB1"/>
    <mergeCell ref="AB97:AF97"/>
    <mergeCell ref="AG97:AJ97"/>
    <mergeCell ref="AK97:AN97"/>
    <mergeCell ref="AO97:AQ97"/>
    <mergeCell ref="AR97:AT97"/>
    <mergeCell ref="AU97:AW97"/>
    <mergeCell ref="AR3:AT3"/>
    <mergeCell ref="BD4:BD5"/>
    <mergeCell ref="Y5:AF5"/>
    <mergeCell ref="AA6:AB6"/>
    <mergeCell ref="AV4:AV5"/>
    <mergeCell ref="AW4:AW5"/>
    <mergeCell ref="AU4:AU5"/>
  </mergeCells>
  <phoneticPr fontId="5" type="noConversion"/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32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H8:H95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 filterMode="1">
    <pageSetUpPr fitToPage="1"/>
  </sheetPr>
  <dimension ref="A1:BD112"/>
  <sheetViews>
    <sheetView zoomScaleNormal="100" workbookViewId="0">
      <pane xSplit="6" ySplit="7" topLeftCell="G15" activePane="bottomRight" state="frozen"/>
      <selection activeCell="H130" sqref="H130"/>
      <selection pane="topRight" activeCell="H130" sqref="H130"/>
      <selection pane="bottomLeft" activeCell="H130" sqref="H130"/>
      <selection pane="bottomRight" activeCell="G8" sqref="G8:G106"/>
    </sheetView>
  </sheetViews>
  <sheetFormatPr defaultColWidth="11.42578125" defaultRowHeight="15"/>
  <cols>
    <col min="1" max="1" width="2.85546875" style="2" customWidth="1"/>
    <col min="2" max="2" width="16.85546875" style="2" customWidth="1"/>
    <col min="3" max="3" width="11.5703125" style="2" bestFit="1" customWidth="1"/>
    <col min="4" max="4" width="19.5703125" style="2" customWidth="1"/>
    <col min="5" max="5" width="9.5703125" style="2" customWidth="1"/>
    <col min="6" max="6" width="10.42578125" style="2" bestFit="1" customWidth="1"/>
    <col min="7" max="7" width="10" style="2" customWidth="1"/>
    <col min="8" max="8" width="21.85546875" style="2" customWidth="1"/>
    <col min="9" max="9" width="3" style="2" hidden="1" customWidth="1"/>
    <col min="10" max="10" width="4.85546875" style="2" hidden="1" customWidth="1"/>
    <col min="11" max="11" width="8.140625" style="2" bestFit="1" customWidth="1"/>
    <col min="12" max="12" width="6.28515625" style="2" bestFit="1" customWidth="1"/>
    <col min="13" max="16" width="8.42578125" style="2" customWidth="1"/>
    <col min="17" max="17" width="4.85546875" style="2" bestFit="1" customWidth="1"/>
    <col min="18" max="18" width="8.42578125" style="2" customWidth="1"/>
    <col min="19" max="19" width="4.85546875" style="2" bestFit="1" customWidth="1"/>
    <col min="20" max="20" width="8.42578125" style="2" customWidth="1"/>
    <col min="21" max="21" width="9.28515625" style="2" customWidth="1"/>
    <col min="22" max="22" width="8.42578125" style="2" bestFit="1" customWidth="1"/>
    <col min="23" max="23" width="8.42578125" style="2" customWidth="1"/>
    <col min="24" max="24" width="9.28515625" style="2" bestFit="1" customWidth="1"/>
    <col min="25" max="25" width="4.7109375" style="2" customWidth="1"/>
    <col min="26" max="26" width="4.140625" style="2" bestFit="1" customWidth="1"/>
    <col min="27" max="27" width="5" style="2" bestFit="1" customWidth="1"/>
    <col min="28" max="28" width="7.140625" style="2" bestFit="1" customWidth="1"/>
    <col min="29" max="29" width="7.140625" style="2" customWidth="1"/>
    <col min="30" max="30" width="7.28515625" style="2" bestFit="1" customWidth="1"/>
    <col min="31" max="31" width="7.28515625" style="2" customWidth="1"/>
    <col min="32" max="32" width="5.7109375" style="2" bestFit="1" customWidth="1"/>
    <col min="33" max="33" width="7" style="2" bestFit="1" customWidth="1"/>
    <col min="34" max="34" width="7" style="2" customWidth="1"/>
    <col min="35" max="35" width="6.140625" style="2" bestFit="1" customWidth="1"/>
    <col min="36" max="36" width="10.28515625" style="2" bestFit="1" customWidth="1"/>
    <col min="37" max="37" width="7.140625" style="2" bestFit="1" customWidth="1"/>
    <col min="38" max="38" width="7.140625" style="2" customWidth="1"/>
    <col min="39" max="39" width="6.140625" style="2" bestFit="1" customWidth="1"/>
    <col min="40" max="40" width="10.28515625" style="2" bestFit="1" customWidth="1"/>
    <col min="41" max="41" width="8.42578125" style="2" bestFit="1" customWidth="1"/>
    <col min="42" max="42" width="5.28515625" style="2" bestFit="1" customWidth="1"/>
    <col min="43" max="43" width="9.5703125" style="2" bestFit="1" customWidth="1"/>
    <col min="44" max="44" width="7.140625" style="2" customWidth="1"/>
    <col min="45" max="45" width="6.140625" style="2" customWidth="1"/>
    <col min="46" max="46" width="9.5703125" style="2" customWidth="1"/>
    <col min="47" max="47" width="8.42578125" style="2" hidden="1" customWidth="1"/>
    <col min="48" max="48" width="7" style="2" hidden="1" customWidth="1"/>
    <col min="49" max="49" width="9.5703125" style="2" hidden="1" customWidth="1"/>
    <col min="50" max="50" width="8.42578125" style="2" bestFit="1" customWidth="1"/>
    <col min="51" max="51" width="7" style="2" bestFit="1" customWidth="1"/>
    <col min="52" max="52" width="9.5703125" style="2" bestFit="1" customWidth="1"/>
    <col min="53" max="53" width="6.85546875" style="2" customWidth="1"/>
    <col min="54" max="54" width="6.140625" style="2" customWidth="1"/>
    <col min="55" max="55" width="9.5703125" style="2" customWidth="1"/>
    <col min="56" max="56" width="13.7109375" style="2" bestFit="1" customWidth="1"/>
    <col min="57" max="16384" width="11.42578125" style="2"/>
  </cols>
  <sheetData>
    <row r="1" spans="1:56" ht="34.5" thickBot="1">
      <c r="A1" s="7"/>
      <c r="B1" s="274" t="s">
        <v>21</v>
      </c>
      <c r="C1" s="274"/>
      <c r="E1" s="8" t="str">
        <f>+'1'!E1</f>
        <v>Ajuntament de Matadepera</v>
      </c>
      <c r="F1" s="9"/>
      <c r="G1" s="9"/>
      <c r="H1" s="9"/>
      <c r="I1" s="9"/>
      <c r="J1" s="9"/>
      <c r="K1" s="9"/>
      <c r="L1" s="9"/>
      <c r="M1" s="10"/>
      <c r="N1" s="9"/>
      <c r="O1" s="9"/>
      <c r="P1" s="288" t="str">
        <f>+'Resumen Estudio'!D5</f>
        <v>Àrea Tècnica</v>
      </c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11"/>
      <c r="AD1" s="11"/>
      <c r="AE1" s="11"/>
      <c r="AF1" s="11"/>
      <c r="AG1" s="57"/>
      <c r="AH1" s="57"/>
      <c r="AI1" s="57"/>
      <c r="AJ1" s="58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ht="15.75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ht="30.75" customHeight="1" thickBot="1">
      <c r="A3" s="7"/>
      <c r="B3" s="309" t="str">
        <f>+'1'!B3:D3</f>
        <v>Annex 4</v>
      </c>
      <c r="C3" s="309"/>
      <c r="D3" s="30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9" t="s">
        <v>12</v>
      </c>
      <c r="Y3" s="13"/>
      <c r="Z3" s="13"/>
      <c r="AA3" s="13"/>
      <c r="AB3" s="13"/>
      <c r="AC3" s="13"/>
      <c r="AD3" s="13"/>
      <c r="AE3" s="13"/>
      <c r="AF3" s="13"/>
      <c r="AG3" s="293" t="str">
        <f>'1'!AG3</f>
        <v>Vidres interiors</v>
      </c>
      <c r="AH3" s="293"/>
      <c r="AI3" s="293"/>
      <c r="AJ3" s="293"/>
      <c r="AK3" s="319" t="str">
        <f>'1'!AK3</f>
        <v>Vidres perimetre</v>
      </c>
      <c r="AL3" s="320"/>
      <c r="AM3" s="320"/>
      <c r="AN3" s="321"/>
      <c r="AO3" s="293" t="str">
        <f>'1'!AO3</f>
        <v>Punts de llum i difusors d'aire</v>
      </c>
      <c r="AP3" s="293"/>
      <c r="AQ3" s="293"/>
      <c r="AR3" s="293" t="str">
        <f>'1'!AR3</f>
        <v>Neteja de cadires i moquetes</v>
      </c>
      <c r="AS3" s="293"/>
      <c r="AT3" s="293"/>
      <c r="AU3" s="293" t="str">
        <f>'1'!AU3</f>
        <v>Neteja de Sostres</v>
      </c>
      <c r="AV3" s="293"/>
      <c r="AW3" s="293"/>
      <c r="AX3" s="293" t="str">
        <f>'1'!AX3</f>
        <v>Tractament de Terres</v>
      </c>
      <c r="AY3" s="293"/>
      <c r="AZ3" s="293"/>
      <c r="BA3" s="293" t="str">
        <f>+'1'!BA3:BC3</f>
        <v>Neteja de Persianes</v>
      </c>
      <c r="BB3" s="293"/>
      <c r="BC3" s="293"/>
      <c r="BD3" s="19" t="s">
        <v>4</v>
      </c>
    </row>
    <row r="4" spans="1:56" ht="15.75" customHeight="1" thickBot="1">
      <c r="A4" s="7"/>
      <c r="B4" s="12"/>
      <c r="C4" s="13"/>
      <c r="D4" s="13"/>
      <c r="F4" s="13"/>
      <c r="G4" s="17"/>
      <c r="H4" s="17"/>
      <c r="I4" s="17"/>
      <c r="J4" s="17"/>
      <c r="K4" s="20" t="s">
        <v>1</v>
      </c>
      <c r="L4" s="21">
        <f t="shared" ref="L4:V4" si="0">+L108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+'Resumen Estudio'!H5</f>
        <v>12</v>
      </c>
      <c r="Y4" s="23"/>
      <c r="Z4" s="23"/>
      <c r="AA4" s="23"/>
      <c r="AB4" s="23"/>
      <c r="AC4" s="23"/>
      <c r="AD4" s="23"/>
      <c r="AE4" s="23"/>
      <c r="AF4" s="23"/>
      <c r="AG4" s="304"/>
      <c r="AH4" s="304"/>
      <c r="AI4" s="302">
        <f>'1'!AI4</f>
        <v>3</v>
      </c>
      <c r="AJ4" s="303">
        <f>'1'!AJ4</f>
        <v>0</v>
      </c>
      <c r="AK4" s="313"/>
      <c r="AL4" s="313"/>
      <c r="AM4" s="315">
        <f>'1'!AM4</f>
        <v>3</v>
      </c>
      <c r="AN4" s="317">
        <f>'1'!AN4</f>
        <v>0</v>
      </c>
      <c r="AO4" s="304" t="str">
        <f>'1'!AO4</f>
        <v>Freq</v>
      </c>
      <c r="AP4" s="302">
        <f>'1'!AP4</f>
        <v>1</v>
      </c>
      <c r="AQ4" s="303">
        <f>'1'!AQ4</f>
        <v>0</v>
      </c>
      <c r="AR4" s="304" t="str">
        <f>'1'!AR4</f>
        <v>Freq</v>
      </c>
      <c r="AS4" s="302">
        <f>'1'!AS4</f>
        <v>1</v>
      </c>
      <c r="AT4" s="303">
        <f>'1'!AT4</f>
        <v>0</v>
      </c>
      <c r="AU4" s="304" t="str">
        <f>'1'!AU4</f>
        <v>Freq</v>
      </c>
      <c r="AV4" s="302">
        <f>'1'!AV4</f>
        <v>1</v>
      </c>
      <c r="AW4" s="303">
        <f>'1'!AW4</f>
        <v>50</v>
      </c>
      <c r="AX4" s="304" t="str">
        <f>'1'!AX4</f>
        <v>Freq</v>
      </c>
      <c r="AY4" s="302">
        <f>'1'!AY4</f>
        <v>1</v>
      </c>
      <c r="AZ4" s="303">
        <f>'1'!AZ4</f>
        <v>0</v>
      </c>
      <c r="BA4" s="304" t="str">
        <f>'1'!BA4</f>
        <v>Freq</v>
      </c>
      <c r="BB4" s="302">
        <f>'1'!BB4</f>
        <v>1</v>
      </c>
      <c r="BC4" s="303">
        <f>'1'!BC4</f>
        <v>0</v>
      </c>
      <c r="BD4" s="294">
        <f>BD108</f>
        <v>0</v>
      </c>
    </row>
    <row r="5" spans="1:56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96" t="s">
        <v>7</v>
      </c>
      <c r="Z5" s="297"/>
      <c r="AA5" s="298"/>
      <c r="AB5" s="298"/>
      <c r="AC5" s="297"/>
      <c r="AD5" s="297"/>
      <c r="AE5" s="297"/>
      <c r="AF5" s="299"/>
      <c r="AG5" s="304"/>
      <c r="AH5" s="304"/>
      <c r="AI5" s="302"/>
      <c r="AJ5" s="303"/>
      <c r="AK5" s="314"/>
      <c r="AL5" s="314"/>
      <c r="AM5" s="316"/>
      <c r="AN5" s="318"/>
      <c r="AO5" s="304"/>
      <c r="AP5" s="302"/>
      <c r="AQ5" s="303"/>
      <c r="AR5" s="304"/>
      <c r="AS5" s="302"/>
      <c r="AT5" s="303"/>
      <c r="AU5" s="304"/>
      <c r="AV5" s="302"/>
      <c r="AW5" s="303"/>
      <c r="AX5" s="304"/>
      <c r="AY5" s="302"/>
      <c r="AZ5" s="303"/>
      <c r="BA5" s="304"/>
      <c r="BB5" s="302"/>
      <c r="BC5" s="303"/>
      <c r="BD5" s="295"/>
    </row>
    <row r="6" spans="1:56" ht="30.75" customHeight="1" thickBot="1">
      <c r="A6" s="24"/>
      <c r="B6" s="142" t="s">
        <v>22</v>
      </c>
      <c r="C6" s="142" t="s">
        <v>8</v>
      </c>
      <c r="D6" s="142" t="s">
        <v>5</v>
      </c>
      <c r="E6" s="142" t="s">
        <v>23</v>
      </c>
      <c r="F6" s="142" t="s">
        <v>9</v>
      </c>
      <c r="G6" s="142" t="s">
        <v>24</v>
      </c>
      <c r="H6" s="142" t="s">
        <v>25</v>
      </c>
      <c r="I6" s="141"/>
      <c r="J6" s="141"/>
      <c r="K6" s="142" t="s">
        <v>26</v>
      </c>
      <c r="L6" s="142" t="s">
        <v>27</v>
      </c>
      <c r="M6" s="142" t="s">
        <v>28</v>
      </c>
      <c r="N6" s="142" t="s">
        <v>29</v>
      </c>
      <c r="O6" s="142" t="s">
        <v>30</v>
      </c>
      <c r="P6" s="142" t="s">
        <v>31</v>
      </c>
      <c r="Q6" s="142"/>
      <c r="R6" s="142" t="s">
        <v>37</v>
      </c>
      <c r="S6" s="142"/>
      <c r="T6" s="142" t="s">
        <v>38</v>
      </c>
      <c r="U6" s="142" t="s">
        <v>32</v>
      </c>
      <c r="V6" s="142" t="s">
        <v>33</v>
      </c>
      <c r="W6" s="142" t="s">
        <v>52</v>
      </c>
      <c r="X6" s="142" t="s">
        <v>34</v>
      </c>
      <c r="Y6" s="142" t="s">
        <v>10</v>
      </c>
      <c r="Z6" s="142" t="s">
        <v>35</v>
      </c>
      <c r="AA6" s="300" t="s">
        <v>36</v>
      </c>
      <c r="AB6" s="301"/>
      <c r="AC6" s="310" t="s">
        <v>39</v>
      </c>
      <c r="AD6" s="311"/>
      <c r="AE6" s="310" t="s">
        <v>40</v>
      </c>
      <c r="AF6" s="312"/>
      <c r="AG6" s="25" t="s">
        <v>97</v>
      </c>
      <c r="AH6" s="25" t="s">
        <v>6</v>
      </c>
      <c r="AI6" s="25" t="s">
        <v>11</v>
      </c>
      <c r="AJ6" s="25" t="s">
        <v>45</v>
      </c>
      <c r="AK6" s="25" t="s">
        <v>97</v>
      </c>
      <c r="AL6" s="25" t="s">
        <v>6</v>
      </c>
      <c r="AM6" s="25" t="s">
        <v>11</v>
      </c>
      <c r="AN6" s="25" t="s">
        <v>45</v>
      </c>
      <c r="AO6" s="25" t="s">
        <v>97</v>
      </c>
      <c r="AP6" s="25" t="str">
        <f>+'1'!AP6</f>
        <v>H/V</v>
      </c>
      <c r="AQ6" s="25" t="str">
        <f>+'1'!AQ6</f>
        <v>Hores/mes</v>
      </c>
      <c r="AR6" s="25" t="s">
        <v>97</v>
      </c>
      <c r="AS6" s="25" t="str">
        <f>+'1'!AS6</f>
        <v>H/V</v>
      </c>
      <c r="AT6" s="25" t="str">
        <f>+'1'!AT6</f>
        <v>Hores/mes</v>
      </c>
      <c r="AU6" s="25" t="s">
        <v>97</v>
      </c>
      <c r="AV6" s="25" t="str">
        <f>+'1'!AV6</f>
        <v>H/V</v>
      </c>
      <c r="AW6" s="25" t="str">
        <f>+'1'!AW6</f>
        <v>Hores/mes</v>
      </c>
      <c r="AX6" s="25" t="s">
        <v>97</v>
      </c>
      <c r="AY6" s="25" t="str">
        <f>+'1'!AY6</f>
        <v>H/V</v>
      </c>
      <c r="AZ6" s="25" t="str">
        <f>+'1'!AZ6</f>
        <v>Hores/mes</v>
      </c>
      <c r="BA6" s="25" t="s">
        <v>97</v>
      </c>
      <c r="BB6" s="25" t="str">
        <f>+'1'!BB6</f>
        <v>H/V</v>
      </c>
      <c r="BC6" s="25" t="str">
        <f>+'1'!BC6</f>
        <v>Hores/mes</v>
      </c>
      <c r="BD6" s="28" t="s">
        <v>4</v>
      </c>
    </row>
    <row r="7" spans="1:56">
      <c r="A7" s="24"/>
      <c r="B7" s="142"/>
      <c r="C7" s="142"/>
      <c r="D7" s="142"/>
      <c r="E7" s="142"/>
      <c r="F7" s="142"/>
      <c r="G7" s="142"/>
      <c r="H7" s="142"/>
      <c r="I7" s="118"/>
      <c r="J7" s="118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1"/>
      <c r="X7" s="142"/>
      <c r="Y7" s="142"/>
      <c r="Z7" s="142"/>
      <c r="AA7" s="142"/>
      <c r="AB7" s="142"/>
      <c r="AC7" s="142"/>
      <c r="AD7" s="142"/>
      <c r="AE7" s="142"/>
      <c r="AF7" s="142"/>
      <c r="AG7" s="29"/>
      <c r="AH7" s="29"/>
      <c r="AI7" s="30"/>
      <c r="AJ7" s="31"/>
      <c r="AK7" s="29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29"/>
      <c r="BB7" s="30"/>
      <c r="BC7" s="31"/>
      <c r="BD7" s="60"/>
    </row>
    <row r="8" spans="1:56">
      <c r="A8" s="32"/>
      <c r="B8" s="169" t="s">
        <v>156</v>
      </c>
      <c r="C8" s="170" t="s">
        <v>205</v>
      </c>
      <c r="D8" s="34" t="s">
        <v>237</v>
      </c>
      <c r="E8" s="35" t="s">
        <v>209</v>
      </c>
      <c r="F8" s="36">
        <v>3.64</v>
      </c>
      <c r="G8" s="73"/>
      <c r="H8" s="72" t="s">
        <v>143</v>
      </c>
      <c r="I8" s="74">
        <f>IF(H8=Tablas!$B$5,Tablas!$C$5,VLOOKUP(H8,Tablas!$B$5:$D$40,2,FALSE))</f>
        <v>21</v>
      </c>
      <c r="J8" s="71">
        <f>IF(I8=0,"",VLOOKUP(I8,Tablas!$C$5:$D$40,2,FALSE))</f>
        <v>13.035714285714288</v>
      </c>
      <c r="K8" s="37" t="str">
        <f>IF(G8=0,"0",F8/G8)</f>
        <v>0</v>
      </c>
      <c r="L8" s="38">
        <f t="shared" ref="L8:L71" si="1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71" si="2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71" si="3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71" si="4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71" si="5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71" si="6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71" si="7">(IF($Y8=7,$K8,)+IF($Y8=21,$K8*3,)+IF($Y8=42,$K8*6,0)+IF($Y8=28,$K8*4,0)+IF($Y8=14,$K8*2,))*S8</f>
        <v>0</v>
      </c>
      <c r="U8" s="42">
        <f t="shared" ref="U8:U72" si="8">SUM(+L8+M8+N8+O8+P8+R8+T8)</f>
        <v>0</v>
      </c>
      <c r="V8" s="43">
        <f t="shared" ref="V8:V72" si="9">+U8*4.345</f>
        <v>0</v>
      </c>
      <c r="W8" s="193">
        <f>X4</f>
        <v>12</v>
      </c>
      <c r="X8" s="44">
        <f>IF(V8="","",W8*V8)</f>
        <v>0</v>
      </c>
      <c r="Y8" s="45">
        <f t="shared" ref="Y8:Y72" si="10">ROUND(J8/4.3452380952381,1)</f>
        <v>3</v>
      </c>
      <c r="Z8" s="46" t="s">
        <v>0</v>
      </c>
      <c r="AA8" s="39">
        <v>1</v>
      </c>
      <c r="AB8" s="47">
        <f t="shared" ref="AB8:AB72" si="11">+IF($Z8="M",$U8,IF($Z8="MT",$U8/2,IF(Z8="MN",$U8/2,IF($Z8="MTN",$U8/3,0))))*AA8</f>
        <v>0</v>
      </c>
      <c r="AC8" s="39">
        <v>1</v>
      </c>
      <c r="AD8" s="47">
        <f t="shared" ref="AD8:AD72" si="12">+IF($Z8="T",$U8,IF($Z8="MT",$U8/2,IF($Z8="TN",$U8/2,IF($Z8="MTN",$U8/3,0))))*AC8</f>
        <v>0</v>
      </c>
      <c r="AE8" s="39">
        <v>1</v>
      </c>
      <c r="AF8" s="47">
        <f t="shared" ref="AF8:AF72" si="13">+IF($Z8="N",$U8,IF($Z8="MN",$U8/2,IF($Z8="TN",$U8/2,IF($Z8="MTN",$U8/3,0))))*AE8</f>
        <v>0</v>
      </c>
      <c r="AG8" s="188">
        <v>7.125</v>
      </c>
      <c r="AH8" s="194">
        <f t="shared" ref="AH8:AH20" si="14">+$AI$4</f>
        <v>3</v>
      </c>
      <c r="AI8" s="49">
        <f t="shared" ref="AI8" si="15">IF(AJ$4=0,0,(AG8/AJ$4))</f>
        <v>0</v>
      </c>
      <c r="AJ8" s="50">
        <f t="shared" ref="AJ8" si="16">IF(AJ$4=0,0,(AI8*AH8/12))</f>
        <v>0</v>
      </c>
      <c r="AK8" s="188">
        <v>11.75</v>
      </c>
      <c r="AL8" s="194">
        <f t="shared" ref="AL8:AL56" si="17">+$AM$4</f>
        <v>3</v>
      </c>
      <c r="AM8" s="49">
        <f t="shared" ref="AM8" si="18">IF(AN$4=0,0,(AK8/AN$4))</f>
        <v>0</v>
      </c>
      <c r="AN8" s="50">
        <f t="shared" ref="AN8" si="19">IF(AN$4=0,0,(AM8*AL8/12))</f>
        <v>0</v>
      </c>
      <c r="AO8" s="188">
        <v>3.64</v>
      </c>
      <c r="AP8" s="49">
        <f t="shared" ref="AP8:AP72" si="20">IF(AQ$4=0,0,(AO8/AQ$4))</f>
        <v>0</v>
      </c>
      <c r="AQ8" s="50">
        <f t="shared" ref="AQ8:AQ72" si="21">IF(AQ$4=0,0,(AP8*AP$4/12))</f>
        <v>0</v>
      </c>
      <c r="AR8" s="62"/>
      <c r="AS8" s="49">
        <f t="shared" ref="AS8:AS72" si="22">IF(AT$4=0,0,(AR8/AT$4))</f>
        <v>0</v>
      </c>
      <c r="AT8" s="50">
        <f t="shared" ref="AT8:AT72" si="23">IF(AT$4=0,0,(AS8*AS$4/12))</f>
        <v>0</v>
      </c>
      <c r="AU8" s="62"/>
      <c r="AV8" s="49">
        <f t="shared" ref="AV8:AV72" si="24">IF(AW$4=0,0,(AU8/AW$4))</f>
        <v>0</v>
      </c>
      <c r="AW8" s="50">
        <f t="shared" ref="AW8:AW72" si="25">IF(AW$4=0,0,(AV8*AV$4/12))</f>
        <v>0</v>
      </c>
      <c r="AX8" s="188">
        <v>3.64</v>
      </c>
      <c r="AY8" s="49">
        <f t="shared" ref="AY8:AY72" si="26">IF(AZ$4=0,0,(AX8/AZ$4))</f>
        <v>0</v>
      </c>
      <c r="AZ8" s="50">
        <f t="shared" ref="AZ8:AZ72" si="27">IF(AZ$4=0,0,(AY8*AY$4/12))</f>
        <v>0</v>
      </c>
      <c r="BA8" s="188">
        <v>5.875</v>
      </c>
      <c r="BB8" s="49">
        <f t="shared" ref="BB8:BB72" si="28">IF(BC$4=0,0,(BA8/BC$4))</f>
        <v>0</v>
      </c>
      <c r="BC8" s="50">
        <f t="shared" ref="BC8:BC72" si="29">IF(BC$4=0,0,(BB8*BB$4/12))</f>
        <v>0</v>
      </c>
      <c r="BD8" s="51">
        <f t="shared" ref="BD8:BD72" si="30">+AJ8+AN8+AQ8+AT8+AW8+AZ8+BC8</f>
        <v>0</v>
      </c>
    </row>
    <row r="9" spans="1:56">
      <c r="A9" s="32"/>
      <c r="B9" s="169" t="s">
        <v>156</v>
      </c>
      <c r="C9" s="170" t="s">
        <v>205</v>
      </c>
      <c r="D9" s="34" t="s">
        <v>238</v>
      </c>
      <c r="E9" s="35" t="s">
        <v>209</v>
      </c>
      <c r="F9" s="36">
        <v>33.85</v>
      </c>
      <c r="G9" s="73"/>
      <c r="H9" s="72" t="s">
        <v>143</v>
      </c>
      <c r="I9" s="74">
        <f>IF(H9=Tablas!$B$5,Tablas!$C$5,VLOOKUP(H9,Tablas!$B$5:$D$40,2,FALSE))</f>
        <v>21</v>
      </c>
      <c r="J9" s="71">
        <f>IF(I9=0,"",VLOOKUP(I9,Tablas!$C$5:$D$40,2,FALSE))</f>
        <v>13.035714285714288</v>
      </c>
      <c r="K9" s="37" t="str">
        <f t="shared" ref="K9:K73" si="31">IF(G9=0,"0",F9/G9)</f>
        <v>0</v>
      </c>
      <c r="L9" s="38">
        <f t="shared" si="1"/>
        <v>0</v>
      </c>
      <c r="M9" s="38">
        <f t="shared" si="2"/>
        <v>0</v>
      </c>
      <c r="N9" s="38">
        <f t="shared" si="3"/>
        <v>0</v>
      </c>
      <c r="O9" s="38">
        <f t="shared" si="4"/>
        <v>0</v>
      </c>
      <c r="P9" s="38">
        <f t="shared" si="5"/>
        <v>0</v>
      </c>
      <c r="Q9" s="39">
        <v>1</v>
      </c>
      <c r="R9" s="40">
        <f t="shared" si="6"/>
        <v>0</v>
      </c>
      <c r="S9" s="39">
        <v>1</v>
      </c>
      <c r="T9" s="41">
        <f t="shared" si="7"/>
        <v>0</v>
      </c>
      <c r="U9" s="42">
        <f t="shared" si="8"/>
        <v>0</v>
      </c>
      <c r="V9" s="43">
        <f t="shared" si="9"/>
        <v>0</v>
      </c>
      <c r="W9" s="193">
        <f>X4</f>
        <v>12</v>
      </c>
      <c r="X9" s="44">
        <f t="shared" ref="X9:X56" si="32">IF(V9="","",W9*V9)</f>
        <v>0</v>
      </c>
      <c r="Y9" s="45">
        <f t="shared" si="10"/>
        <v>3</v>
      </c>
      <c r="Z9" s="46" t="s">
        <v>0</v>
      </c>
      <c r="AA9" s="39">
        <v>1</v>
      </c>
      <c r="AB9" s="47">
        <f t="shared" si="11"/>
        <v>0</v>
      </c>
      <c r="AC9" s="39">
        <v>1</v>
      </c>
      <c r="AD9" s="47">
        <f t="shared" si="12"/>
        <v>0</v>
      </c>
      <c r="AE9" s="39">
        <v>1</v>
      </c>
      <c r="AF9" s="47">
        <f t="shared" si="13"/>
        <v>0</v>
      </c>
      <c r="AG9" s="188"/>
      <c r="AH9" s="194">
        <f t="shared" si="14"/>
        <v>3</v>
      </c>
      <c r="AI9" s="49">
        <f t="shared" ref="AI9:AI72" si="33">IF(AJ$4=0,0,(AG9/AJ$4))</f>
        <v>0</v>
      </c>
      <c r="AJ9" s="50">
        <f t="shared" ref="AJ9:AJ72" si="34">IF(AJ$4=0,0,(AI9*AI$4/12))</f>
        <v>0</v>
      </c>
      <c r="AK9" s="188">
        <v>11.2</v>
      </c>
      <c r="AL9" s="194">
        <f t="shared" si="17"/>
        <v>3</v>
      </c>
      <c r="AM9" s="49">
        <f t="shared" ref="AM9:AM72" si="35">IF(AN$4=0,0,(AK9/AN$4))</f>
        <v>0</v>
      </c>
      <c r="AN9" s="50">
        <f t="shared" ref="AN9:AN72" si="36">IF(AN$4=0,0,(AM9*AM$4/12))</f>
        <v>0</v>
      </c>
      <c r="AO9" s="188">
        <v>33.85</v>
      </c>
      <c r="AP9" s="49">
        <f t="shared" si="20"/>
        <v>0</v>
      </c>
      <c r="AQ9" s="50">
        <f t="shared" si="21"/>
        <v>0</v>
      </c>
      <c r="AR9" s="62"/>
      <c r="AS9" s="49">
        <f t="shared" si="22"/>
        <v>0</v>
      </c>
      <c r="AT9" s="50">
        <f t="shared" si="23"/>
        <v>0</v>
      </c>
      <c r="AU9" s="62"/>
      <c r="AV9" s="49">
        <f t="shared" si="24"/>
        <v>0</v>
      </c>
      <c r="AW9" s="50">
        <f t="shared" si="25"/>
        <v>0</v>
      </c>
      <c r="AX9" s="188">
        <v>33.85</v>
      </c>
      <c r="AY9" s="49">
        <f t="shared" si="26"/>
        <v>0</v>
      </c>
      <c r="AZ9" s="50">
        <f t="shared" si="27"/>
        <v>0</v>
      </c>
      <c r="BA9" s="188">
        <v>5.6</v>
      </c>
      <c r="BB9" s="49">
        <f t="shared" si="28"/>
        <v>0</v>
      </c>
      <c r="BC9" s="50">
        <f t="shared" si="29"/>
        <v>0</v>
      </c>
      <c r="BD9" s="51">
        <f t="shared" si="30"/>
        <v>0</v>
      </c>
    </row>
    <row r="10" spans="1:56">
      <c r="A10" s="32"/>
      <c r="B10" s="169" t="s">
        <v>156</v>
      </c>
      <c r="C10" s="170" t="s">
        <v>205</v>
      </c>
      <c r="D10" s="34" t="s">
        <v>239</v>
      </c>
      <c r="E10" s="35" t="s">
        <v>209</v>
      </c>
      <c r="F10" s="36">
        <v>11.12</v>
      </c>
      <c r="G10" s="73"/>
      <c r="H10" s="72" t="s">
        <v>143</v>
      </c>
      <c r="I10" s="74">
        <f>IF(H10=Tablas!$B$5,Tablas!$C$5,VLOOKUP(H10,Tablas!$B$5:$D$40,2,FALSE))</f>
        <v>21</v>
      </c>
      <c r="J10" s="71">
        <f>IF(I10=0,"",VLOOKUP(I10,Tablas!$C$5:$D$40,2,FALSE))</f>
        <v>13.035714285714288</v>
      </c>
      <c r="K10" s="37" t="str">
        <f t="shared" si="31"/>
        <v>0</v>
      </c>
      <c r="L10" s="38">
        <f t="shared" si="1"/>
        <v>0</v>
      </c>
      <c r="M10" s="38">
        <f t="shared" si="2"/>
        <v>0</v>
      </c>
      <c r="N10" s="38">
        <f t="shared" si="3"/>
        <v>0</v>
      </c>
      <c r="O10" s="38">
        <f t="shared" si="4"/>
        <v>0</v>
      </c>
      <c r="P10" s="38">
        <f t="shared" si="5"/>
        <v>0</v>
      </c>
      <c r="Q10" s="39">
        <v>1</v>
      </c>
      <c r="R10" s="40">
        <f t="shared" si="6"/>
        <v>0</v>
      </c>
      <c r="S10" s="39">
        <v>1</v>
      </c>
      <c r="T10" s="41">
        <f t="shared" si="7"/>
        <v>0</v>
      </c>
      <c r="U10" s="42">
        <f t="shared" si="8"/>
        <v>0</v>
      </c>
      <c r="V10" s="43">
        <f t="shared" si="9"/>
        <v>0</v>
      </c>
      <c r="W10" s="193">
        <f>X4</f>
        <v>12</v>
      </c>
      <c r="X10" s="44">
        <f t="shared" si="32"/>
        <v>0</v>
      </c>
      <c r="Y10" s="45">
        <f t="shared" si="10"/>
        <v>3</v>
      </c>
      <c r="Z10" s="46" t="s">
        <v>0</v>
      </c>
      <c r="AA10" s="39">
        <v>1</v>
      </c>
      <c r="AB10" s="47">
        <f t="shared" si="11"/>
        <v>0</v>
      </c>
      <c r="AC10" s="39">
        <v>1</v>
      </c>
      <c r="AD10" s="47">
        <f t="shared" si="12"/>
        <v>0</v>
      </c>
      <c r="AE10" s="39">
        <v>1</v>
      </c>
      <c r="AF10" s="47">
        <f t="shared" si="13"/>
        <v>0</v>
      </c>
      <c r="AG10" s="188">
        <v>5.375</v>
      </c>
      <c r="AH10" s="194">
        <f t="shared" si="14"/>
        <v>3</v>
      </c>
      <c r="AI10" s="49">
        <f t="shared" si="33"/>
        <v>0</v>
      </c>
      <c r="AJ10" s="50">
        <f t="shared" si="34"/>
        <v>0</v>
      </c>
      <c r="AK10" s="188">
        <v>2.7</v>
      </c>
      <c r="AL10" s="194">
        <f t="shared" si="17"/>
        <v>3</v>
      </c>
      <c r="AM10" s="49">
        <f t="shared" si="35"/>
        <v>0</v>
      </c>
      <c r="AN10" s="50">
        <f t="shared" si="36"/>
        <v>0</v>
      </c>
      <c r="AO10" s="188">
        <v>11.12</v>
      </c>
      <c r="AP10" s="49">
        <f t="shared" si="20"/>
        <v>0</v>
      </c>
      <c r="AQ10" s="50">
        <f t="shared" si="21"/>
        <v>0</v>
      </c>
      <c r="AR10" s="62">
        <v>2.78</v>
      </c>
      <c r="AS10" s="49">
        <f t="shared" si="22"/>
        <v>0</v>
      </c>
      <c r="AT10" s="50">
        <f t="shared" si="23"/>
        <v>0</v>
      </c>
      <c r="AU10" s="62"/>
      <c r="AV10" s="49">
        <f t="shared" si="24"/>
        <v>0</v>
      </c>
      <c r="AW10" s="50">
        <f t="shared" si="25"/>
        <v>0</v>
      </c>
      <c r="AX10" s="188">
        <v>11.12</v>
      </c>
      <c r="AY10" s="49">
        <f t="shared" si="26"/>
        <v>0</v>
      </c>
      <c r="AZ10" s="50">
        <f t="shared" si="27"/>
        <v>0</v>
      </c>
      <c r="BA10" s="188">
        <v>1.35</v>
      </c>
      <c r="BB10" s="49">
        <f t="shared" si="28"/>
        <v>0</v>
      </c>
      <c r="BC10" s="50">
        <f t="shared" si="29"/>
        <v>0</v>
      </c>
      <c r="BD10" s="51">
        <f t="shared" si="30"/>
        <v>0</v>
      </c>
    </row>
    <row r="11" spans="1:56">
      <c r="A11" s="32"/>
      <c r="B11" s="169" t="s">
        <v>156</v>
      </c>
      <c r="C11" s="170" t="s">
        <v>205</v>
      </c>
      <c r="D11" s="34" t="s">
        <v>240</v>
      </c>
      <c r="E11" s="35" t="s">
        <v>209</v>
      </c>
      <c r="F11" s="36">
        <v>12.12</v>
      </c>
      <c r="G11" s="73"/>
      <c r="H11" s="72" t="s">
        <v>143</v>
      </c>
      <c r="I11" s="74">
        <f>IF(H11=Tablas!$B$5,Tablas!$C$5,VLOOKUP(H11,Tablas!$B$5:$D$40,2,FALSE))</f>
        <v>21</v>
      </c>
      <c r="J11" s="71">
        <f>IF(I11=0,"",VLOOKUP(I11,Tablas!$C$5:$D$40,2,FALSE))</f>
        <v>13.035714285714288</v>
      </c>
      <c r="K11" s="37" t="str">
        <f t="shared" si="31"/>
        <v>0</v>
      </c>
      <c r="L11" s="38">
        <f t="shared" si="1"/>
        <v>0</v>
      </c>
      <c r="M11" s="38">
        <f t="shared" si="2"/>
        <v>0</v>
      </c>
      <c r="N11" s="38">
        <f t="shared" si="3"/>
        <v>0</v>
      </c>
      <c r="O11" s="38">
        <f t="shared" si="4"/>
        <v>0</v>
      </c>
      <c r="P11" s="38">
        <f t="shared" si="5"/>
        <v>0</v>
      </c>
      <c r="Q11" s="39">
        <v>1</v>
      </c>
      <c r="R11" s="40">
        <f t="shared" si="6"/>
        <v>0</v>
      </c>
      <c r="S11" s="39">
        <v>1</v>
      </c>
      <c r="T11" s="41">
        <f t="shared" si="7"/>
        <v>0</v>
      </c>
      <c r="U11" s="42">
        <f t="shared" si="8"/>
        <v>0</v>
      </c>
      <c r="V11" s="43">
        <f t="shared" si="9"/>
        <v>0</v>
      </c>
      <c r="W11" s="193">
        <f>X4</f>
        <v>12</v>
      </c>
      <c r="X11" s="44">
        <f t="shared" si="32"/>
        <v>0</v>
      </c>
      <c r="Y11" s="45">
        <f t="shared" si="10"/>
        <v>3</v>
      </c>
      <c r="Z11" s="46" t="s">
        <v>0</v>
      </c>
      <c r="AA11" s="39">
        <v>1</v>
      </c>
      <c r="AB11" s="47">
        <f t="shared" si="11"/>
        <v>0</v>
      </c>
      <c r="AC11" s="39">
        <v>1</v>
      </c>
      <c r="AD11" s="47">
        <f t="shared" si="12"/>
        <v>0</v>
      </c>
      <c r="AE11" s="39">
        <v>1</v>
      </c>
      <c r="AF11" s="47">
        <f t="shared" si="13"/>
        <v>0</v>
      </c>
      <c r="AG11" s="188">
        <v>4.95</v>
      </c>
      <c r="AH11" s="194">
        <f t="shared" si="14"/>
        <v>3</v>
      </c>
      <c r="AI11" s="49">
        <f t="shared" si="33"/>
        <v>0</v>
      </c>
      <c r="AJ11" s="50">
        <f t="shared" si="34"/>
        <v>0</v>
      </c>
      <c r="AK11" s="188">
        <v>3.87</v>
      </c>
      <c r="AL11" s="194">
        <f t="shared" si="17"/>
        <v>3</v>
      </c>
      <c r="AM11" s="49">
        <f t="shared" si="35"/>
        <v>0</v>
      </c>
      <c r="AN11" s="50">
        <f t="shared" si="36"/>
        <v>0</v>
      </c>
      <c r="AO11" s="188">
        <v>12.12</v>
      </c>
      <c r="AP11" s="49">
        <f t="shared" si="20"/>
        <v>0</v>
      </c>
      <c r="AQ11" s="50">
        <f t="shared" si="21"/>
        <v>0</v>
      </c>
      <c r="AR11" s="62">
        <v>3.03</v>
      </c>
      <c r="AS11" s="49">
        <f t="shared" si="22"/>
        <v>0</v>
      </c>
      <c r="AT11" s="50">
        <f t="shared" si="23"/>
        <v>0</v>
      </c>
      <c r="AU11" s="62"/>
      <c r="AV11" s="49">
        <f t="shared" si="24"/>
        <v>0</v>
      </c>
      <c r="AW11" s="50">
        <f t="shared" si="25"/>
        <v>0</v>
      </c>
      <c r="AX11" s="188">
        <v>12.12</v>
      </c>
      <c r="AY11" s="49">
        <f t="shared" si="26"/>
        <v>0</v>
      </c>
      <c r="AZ11" s="50">
        <f t="shared" si="27"/>
        <v>0</v>
      </c>
      <c r="BA11" s="188">
        <v>1.9350000000000001</v>
      </c>
      <c r="BB11" s="49">
        <f t="shared" si="28"/>
        <v>0</v>
      </c>
      <c r="BC11" s="50">
        <f t="shared" si="29"/>
        <v>0</v>
      </c>
      <c r="BD11" s="51">
        <f t="shared" si="30"/>
        <v>0</v>
      </c>
    </row>
    <row r="12" spans="1:56">
      <c r="A12" s="32"/>
      <c r="B12" s="169" t="s">
        <v>156</v>
      </c>
      <c r="C12" s="170" t="s">
        <v>205</v>
      </c>
      <c r="D12" s="34" t="s">
        <v>241</v>
      </c>
      <c r="E12" s="35" t="s">
        <v>209</v>
      </c>
      <c r="F12" s="36">
        <v>14.71</v>
      </c>
      <c r="G12" s="73"/>
      <c r="H12" s="72" t="s">
        <v>143</v>
      </c>
      <c r="I12" s="74">
        <f>IF(H12=Tablas!$B$5,Tablas!$C$5,VLOOKUP(H12,Tablas!$B$5:$D$40,2,FALSE))</f>
        <v>21</v>
      </c>
      <c r="J12" s="71">
        <f>IF(I12=0,"",VLOOKUP(I12,Tablas!$C$5:$D$40,2,FALSE))</f>
        <v>13.035714285714288</v>
      </c>
      <c r="K12" s="37" t="str">
        <f t="shared" si="31"/>
        <v>0</v>
      </c>
      <c r="L12" s="38">
        <f t="shared" si="1"/>
        <v>0</v>
      </c>
      <c r="M12" s="38">
        <f t="shared" si="2"/>
        <v>0</v>
      </c>
      <c r="N12" s="38">
        <f t="shared" si="3"/>
        <v>0</v>
      </c>
      <c r="O12" s="38">
        <f t="shared" si="4"/>
        <v>0</v>
      </c>
      <c r="P12" s="38">
        <f t="shared" si="5"/>
        <v>0</v>
      </c>
      <c r="Q12" s="39">
        <v>1</v>
      </c>
      <c r="R12" s="40">
        <f t="shared" si="6"/>
        <v>0</v>
      </c>
      <c r="S12" s="39">
        <v>1</v>
      </c>
      <c r="T12" s="41">
        <f t="shared" si="7"/>
        <v>0</v>
      </c>
      <c r="U12" s="42">
        <f t="shared" si="8"/>
        <v>0</v>
      </c>
      <c r="V12" s="43">
        <f t="shared" si="9"/>
        <v>0</v>
      </c>
      <c r="W12" s="193">
        <f>X4</f>
        <v>12</v>
      </c>
      <c r="X12" s="44">
        <f t="shared" si="32"/>
        <v>0</v>
      </c>
      <c r="Y12" s="45">
        <f t="shared" si="10"/>
        <v>3</v>
      </c>
      <c r="Z12" s="46" t="s">
        <v>0</v>
      </c>
      <c r="AA12" s="39">
        <v>1</v>
      </c>
      <c r="AB12" s="47">
        <f t="shared" si="11"/>
        <v>0</v>
      </c>
      <c r="AC12" s="39">
        <v>1</v>
      </c>
      <c r="AD12" s="47">
        <f t="shared" si="12"/>
        <v>0</v>
      </c>
      <c r="AE12" s="39">
        <v>1</v>
      </c>
      <c r="AF12" s="47">
        <f t="shared" si="13"/>
        <v>0</v>
      </c>
      <c r="AG12" s="188">
        <v>7.05</v>
      </c>
      <c r="AH12" s="194">
        <f t="shared" si="14"/>
        <v>3</v>
      </c>
      <c r="AI12" s="49">
        <f t="shared" si="33"/>
        <v>0</v>
      </c>
      <c r="AJ12" s="50">
        <f t="shared" si="34"/>
        <v>0</v>
      </c>
      <c r="AK12" s="188">
        <v>2.2800000000000002</v>
      </c>
      <c r="AL12" s="194">
        <f t="shared" si="17"/>
        <v>3</v>
      </c>
      <c r="AM12" s="49">
        <f t="shared" si="35"/>
        <v>0</v>
      </c>
      <c r="AN12" s="50">
        <f t="shared" si="36"/>
        <v>0</v>
      </c>
      <c r="AO12" s="188">
        <v>14.71</v>
      </c>
      <c r="AP12" s="49">
        <f t="shared" si="20"/>
        <v>0</v>
      </c>
      <c r="AQ12" s="50">
        <f t="shared" si="21"/>
        <v>0</v>
      </c>
      <c r="AR12" s="62">
        <v>3.6775000000000002</v>
      </c>
      <c r="AS12" s="49">
        <f t="shared" si="22"/>
        <v>0</v>
      </c>
      <c r="AT12" s="50">
        <f t="shared" si="23"/>
        <v>0</v>
      </c>
      <c r="AU12" s="62"/>
      <c r="AV12" s="49">
        <f t="shared" si="24"/>
        <v>0</v>
      </c>
      <c r="AW12" s="50">
        <f t="shared" si="25"/>
        <v>0</v>
      </c>
      <c r="AX12" s="188">
        <v>14.71</v>
      </c>
      <c r="AY12" s="49">
        <f t="shared" si="26"/>
        <v>0</v>
      </c>
      <c r="AZ12" s="50">
        <f t="shared" si="27"/>
        <v>0</v>
      </c>
      <c r="BA12" s="188">
        <v>1.1400000000000001</v>
      </c>
      <c r="BB12" s="49">
        <f t="shared" si="28"/>
        <v>0</v>
      </c>
      <c r="BC12" s="50">
        <f t="shared" si="29"/>
        <v>0</v>
      </c>
      <c r="BD12" s="51">
        <f t="shared" si="30"/>
        <v>0</v>
      </c>
    </row>
    <row r="13" spans="1:56">
      <c r="A13" s="32"/>
      <c r="B13" s="169" t="s">
        <v>156</v>
      </c>
      <c r="C13" s="170" t="s">
        <v>205</v>
      </c>
      <c r="D13" s="34" t="s">
        <v>226</v>
      </c>
      <c r="E13" s="35" t="s">
        <v>209</v>
      </c>
      <c r="F13" s="36">
        <v>21.24</v>
      </c>
      <c r="G13" s="73"/>
      <c r="H13" s="72" t="s">
        <v>143</v>
      </c>
      <c r="I13" s="74">
        <f>IF(H13=Tablas!$B$5,Tablas!$C$5,VLOOKUP(H13,Tablas!$B$5:$D$40,2,FALSE))</f>
        <v>21</v>
      </c>
      <c r="J13" s="71">
        <f>IF(I13=0,"",VLOOKUP(I13,Tablas!$C$5:$D$40,2,FALSE))</f>
        <v>13.035714285714288</v>
      </c>
      <c r="K13" s="37" t="str">
        <f t="shared" si="31"/>
        <v>0</v>
      </c>
      <c r="L13" s="38">
        <f t="shared" si="1"/>
        <v>0</v>
      </c>
      <c r="M13" s="38">
        <f t="shared" si="2"/>
        <v>0</v>
      </c>
      <c r="N13" s="38">
        <f t="shared" si="3"/>
        <v>0</v>
      </c>
      <c r="O13" s="38">
        <f t="shared" si="4"/>
        <v>0</v>
      </c>
      <c r="P13" s="38">
        <f t="shared" si="5"/>
        <v>0</v>
      </c>
      <c r="Q13" s="39">
        <v>1</v>
      </c>
      <c r="R13" s="40">
        <f t="shared" si="6"/>
        <v>0</v>
      </c>
      <c r="S13" s="39">
        <v>1</v>
      </c>
      <c r="T13" s="41">
        <f t="shared" si="7"/>
        <v>0</v>
      </c>
      <c r="U13" s="42">
        <f t="shared" si="8"/>
        <v>0</v>
      </c>
      <c r="V13" s="43">
        <f t="shared" si="9"/>
        <v>0</v>
      </c>
      <c r="W13" s="193">
        <f>X4</f>
        <v>12</v>
      </c>
      <c r="X13" s="44">
        <f t="shared" si="32"/>
        <v>0</v>
      </c>
      <c r="Y13" s="45">
        <f t="shared" si="10"/>
        <v>3</v>
      </c>
      <c r="Z13" s="46" t="s">
        <v>0</v>
      </c>
      <c r="AA13" s="39">
        <v>1</v>
      </c>
      <c r="AB13" s="47">
        <f t="shared" si="11"/>
        <v>0</v>
      </c>
      <c r="AC13" s="39">
        <v>1</v>
      </c>
      <c r="AD13" s="47">
        <f t="shared" si="12"/>
        <v>0</v>
      </c>
      <c r="AE13" s="39">
        <v>1</v>
      </c>
      <c r="AF13" s="47">
        <f t="shared" si="13"/>
        <v>0</v>
      </c>
      <c r="AG13" s="188">
        <v>9.625</v>
      </c>
      <c r="AH13" s="194">
        <f t="shared" si="14"/>
        <v>3</v>
      </c>
      <c r="AI13" s="49">
        <f t="shared" si="33"/>
        <v>0</v>
      </c>
      <c r="AJ13" s="50">
        <f t="shared" si="34"/>
        <v>0</v>
      </c>
      <c r="AK13" s="188">
        <v>5.625</v>
      </c>
      <c r="AL13" s="194">
        <f t="shared" si="17"/>
        <v>3</v>
      </c>
      <c r="AM13" s="49">
        <f t="shared" si="35"/>
        <v>0</v>
      </c>
      <c r="AN13" s="50">
        <f t="shared" si="36"/>
        <v>0</v>
      </c>
      <c r="AO13" s="188">
        <v>21.24</v>
      </c>
      <c r="AP13" s="49">
        <f t="shared" si="20"/>
        <v>0</v>
      </c>
      <c r="AQ13" s="50">
        <f t="shared" si="21"/>
        <v>0</v>
      </c>
      <c r="AR13" s="62">
        <v>5.31</v>
      </c>
      <c r="AS13" s="49">
        <f t="shared" si="22"/>
        <v>0</v>
      </c>
      <c r="AT13" s="50">
        <f t="shared" si="23"/>
        <v>0</v>
      </c>
      <c r="AU13" s="62"/>
      <c r="AV13" s="49">
        <f t="shared" si="24"/>
        <v>0</v>
      </c>
      <c r="AW13" s="50">
        <f t="shared" si="25"/>
        <v>0</v>
      </c>
      <c r="AX13" s="188">
        <v>21.24</v>
      </c>
      <c r="AY13" s="49">
        <f t="shared" si="26"/>
        <v>0</v>
      </c>
      <c r="AZ13" s="50">
        <f t="shared" si="27"/>
        <v>0</v>
      </c>
      <c r="BA13" s="188">
        <v>2.8125</v>
      </c>
      <c r="BB13" s="49">
        <f t="shared" si="28"/>
        <v>0</v>
      </c>
      <c r="BC13" s="50">
        <f t="shared" si="29"/>
        <v>0</v>
      </c>
      <c r="BD13" s="51">
        <f t="shared" si="30"/>
        <v>0</v>
      </c>
    </row>
    <row r="14" spans="1:56">
      <c r="A14" s="32"/>
      <c r="B14" s="169" t="s">
        <v>156</v>
      </c>
      <c r="C14" s="170" t="s">
        <v>205</v>
      </c>
      <c r="D14" s="34" t="s">
        <v>220</v>
      </c>
      <c r="E14" s="35" t="s">
        <v>209</v>
      </c>
      <c r="F14" s="36">
        <v>8.06</v>
      </c>
      <c r="G14" s="73"/>
      <c r="H14" s="72" t="s">
        <v>143</v>
      </c>
      <c r="I14" s="74">
        <f>IF(H14=Tablas!$B$5,Tablas!$C$5,VLOOKUP(H14,Tablas!$B$5:$D$40,2,FALSE))</f>
        <v>21</v>
      </c>
      <c r="J14" s="71">
        <f>IF(I14=0,"",VLOOKUP(I14,Tablas!$C$5:$D$40,2,FALSE))</f>
        <v>13.035714285714288</v>
      </c>
      <c r="K14" s="37" t="str">
        <f t="shared" si="31"/>
        <v>0</v>
      </c>
      <c r="L14" s="38">
        <f t="shared" si="1"/>
        <v>0</v>
      </c>
      <c r="M14" s="38">
        <f t="shared" si="2"/>
        <v>0</v>
      </c>
      <c r="N14" s="38">
        <f t="shared" si="3"/>
        <v>0</v>
      </c>
      <c r="O14" s="38">
        <f t="shared" si="4"/>
        <v>0</v>
      </c>
      <c r="P14" s="38">
        <f t="shared" si="5"/>
        <v>0</v>
      </c>
      <c r="Q14" s="39">
        <v>1</v>
      </c>
      <c r="R14" s="40">
        <f t="shared" si="6"/>
        <v>0</v>
      </c>
      <c r="S14" s="39">
        <v>1</v>
      </c>
      <c r="T14" s="41">
        <f t="shared" si="7"/>
        <v>0</v>
      </c>
      <c r="U14" s="42">
        <f t="shared" si="8"/>
        <v>0</v>
      </c>
      <c r="V14" s="43">
        <f t="shared" si="9"/>
        <v>0</v>
      </c>
      <c r="W14" s="193">
        <f>X4</f>
        <v>12</v>
      </c>
      <c r="X14" s="44">
        <f t="shared" si="32"/>
        <v>0</v>
      </c>
      <c r="Y14" s="45">
        <f t="shared" si="10"/>
        <v>3</v>
      </c>
      <c r="Z14" s="46" t="s">
        <v>0</v>
      </c>
      <c r="AA14" s="39">
        <v>1</v>
      </c>
      <c r="AB14" s="47">
        <f t="shared" si="11"/>
        <v>0</v>
      </c>
      <c r="AC14" s="39">
        <v>1</v>
      </c>
      <c r="AD14" s="47">
        <f t="shared" si="12"/>
        <v>0</v>
      </c>
      <c r="AE14" s="39">
        <v>1</v>
      </c>
      <c r="AF14" s="47">
        <f t="shared" si="13"/>
        <v>0</v>
      </c>
      <c r="AG14" s="188"/>
      <c r="AH14" s="194">
        <f t="shared" si="14"/>
        <v>3</v>
      </c>
      <c r="AI14" s="49">
        <f t="shared" si="33"/>
        <v>0</v>
      </c>
      <c r="AJ14" s="50">
        <f t="shared" si="34"/>
        <v>0</v>
      </c>
      <c r="AK14" s="188"/>
      <c r="AL14" s="194">
        <f t="shared" si="17"/>
        <v>3</v>
      </c>
      <c r="AM14" s="49">
        <f t="shared" si="35"/>
        <v>0</v>
      </c>
      <c r="AN14" s="50">
        <f t="shared" si="36"/>
        <v>0</v>
      </c>
      <c r="AO14" s="188">
        <v>8.06</v>
      </c>
      <c r="AP14" s="49">
        <f t="shared" si="20"/>
        <v>0</v>
      </c>
      <c r="AQ14" s="50">
        <f t="shared" si="21"/>
        <v>0</v>
      </c>
      <c r="AR14" s="62"/>
      <c r="AS14" s="49">
        <f t="shared" si="22"/>
        <v>0</v>
      </c>
      <c r="AT14" s="50">
        <f t="shared" si="23"/>
        <v>0</v>
      </c>
      <c r="AU14" s="62"/>
      <c r="AV14" s="49">
        <f t="shared" si="24"/>
        <v>0</v>
      </c>
      <c r="AW14" s="50">
        <f t="shared" si="25"/>
        <v>0</v>
      </c>
      <c r="AX14" s="188">
        <v>8.06</v>
      </c>
      <c r="AY14" s="49">
        <f t="shared" si="26"/>
        <v>0</v>
      </c>
      <c r="AZ14" s="50">
        <f t="shared" si="27"/>
        <v>0</v>
      </c>
      <c r="BA14" s="188">
        <v>0</v>
      </c>
      <c r="BB14" s="49">
        <f t="shared" si="28"/>
        <v>0</v>
      </c>
      <c r="BC14" s="50">
        <f t="shared" si="29"/>
        <v>0</v>
      </c>
      <c r="BD14" s="51">
        <f t="shared" si="30"/>
        <v>0</v>
      </c>
    </row>
    <row r="15" spans="1:56">
      <c r="A15" s="32"/>
      <c r="B15" s="169" t="s">
        <v>156</v>
      </c>
      <c r="C15" s="170" t="s">
        <v>205</v>
      </c>
      <c r="D15" s="34" t="s">
        <v>242</v>
      </c>
      <c r="E15" s="35" t="s">
        <v>209</v>
      </c>
      <c r="F15" s="36">
        <v>4.2</v>
      </c>
      <c r="G15" s="73"/>
      <c r="H15" s="72" t="s">
        <v>143</v>
      </c>
      <c r="I15" s="74">
        <f>IF(H15=Tablas!$B$5,Tablas!$C$5,VLOOKUP(H15,Tablas!$B$5:$D$40,2,FALSE))</f>
        <v>21</v>
      </c>
      <c r="J15" s="71">
        <f>IF(I15=0,"",VLOOKUP(I15,Tablas!$C$5:$D$40,2,FALSE))</f>
        <v>13.035714285714288</v>
      </c>
      <c r="K15" s="37" t="str">
        <f t="shared" si="31"/>
        <v>0</v>
      </c>
      <c r="L15" s="38">
        <f t="shared" si="1"/>
        <v>0</v>
      </c>
      <c r="M15" s="38">
        <f t="shared" si="2"/>
        <v>0</v>
      </c>
      <c r="N15" s="38">
        <f t="shared" si="3"/>
        <v>0</v>
      </c>
      <c r="O15" s="38">
        <f t="shared" si="4"/>
        <v>0</v>
      </c>
      <c r="P15" s="38">
        <f t="shared" si="5"/>
        <v>0</v>
      </c>
      <c r="Q15" s="39">
        <v>1</v>
      </c>
      <c r="R15" s="40">
        <f t="shared" si="6"/>
        <v>0</v>
      </c>
      <c r="S15" s="39">
        <v>1</v>
      </c>
      <c r="T15" s="41">
        <f t="shared" si="7"/>
        <v>0</v>
      </c>
      <c r="U15" s="42">
        <f t="shared" si="8"/>
        <v>0</v>
      </c>
      <c r="V15" s="43">
        <f t="shared" si="9"/>
        <v>0</v>
      </c>
      <c r="W15" s="193">
        <f>X4</f>
        <v>12</v>
      </c>
      <c r="X15" s="44">
        <f t="shared" si="32"/>
        <v>0</v>
      </c>
      <c r="Y15" s="45">
        <f t="shared" si="10"/>
        <v>3</v>
      </c>
      <c r="Z15" s="46" t="s">
        <v>0</v>
      </c>
      <c r="AA15" s="39">
        <v>1</v>
      </c>
      <c r="AB15" s="47">
        <f t="shared" si="11"/>
        <v>0</v>
      </c>
      <c r="AC15" s="39">
        <v>1</v>
      </c>
      <c r="AD15" s="47">
        <f t="shared" si="12"/>
        <v>0</v>
      </c>
      <c r="AE15" s="39">
        <v>1</v>
      </c>
      <c r="AF15" s="47">
        <f t="shared" si="13"/>
        <v>0</v>
      </c>
      <c r="AG15" s="188"/>
      <c r="AH15" s="194">
        <f t="shared" si="14"/>
        <v>3</v>
      </c>
      <c r="AI15" s="49">
        <f t="shared" si="33"/>
        <v>0</v>
      </c>
      <c r="AJ15" s="50">
        <f t="shared" si="34"/>
        <v>0</v>
      </c>
      <c r="AK15" s="188"/>
      <c r="AL15" s="194">
        <f t="shared" si="17"/>
        <v>3</v>
      </c>
      <c r="AM15" s="49">
        <f t="shared" si="35"/>
        <v>0</v>
      </c>
      <c r="AN15" s="50">
        <f t="shared" si="36"/>
        <v>0</v>
      </c>
      <c r="AO15" s="188">
        <v>4.2</v>
      </c>
      <c r="AP15" s="49">
        <f t="shared" si="20"/>
        <v>0</v>
      </c>
      <c r="AQ15" s="50">
        <f t="shared" si="21"/>
        <v>0</v>
      </c>
      <c r="AR15" s="62"/>
      <c r="AS15" s="49">
        <f t="shared" si="22"/>
        <v>0</v>
      </c>
      <c r="AT15" s="50">
        <f t="shared" si="23"/>
        <v>0</v>
      </c>
      <c r="AU15" s="62"/>
      <c r="AV15" s="49">
        <f t="shared" si="24"/>
        <v>0</v>
      </c>
      <c r="AW15" s="50">
        <f t="shared" si="25"/>
        <v>0</v>
      </c>
      <c r="AX15" s="188">
        <v>4.2</v>
      </c>
      <c r="AY15" s="49">
        <f t="shared" si="26"/>
        <v>0</v>
      </c>
      <c r="AZ15" s="50">
        <f t="shared" si="27"/>
        <v>0</v>
      </c>
      <c r="BA15" s="188">
        <v>0</v>
      </c>
      <c r="BB15" s="49">
        <f t="shared" si="28"/>
        <v>0</v>
      </c>
      <c r="BC15" s="50">
        <f t="shared" si="29"/>
        <v>0</v>
      </c>
      <c r="BD15" s="51">
        <f t="shared" si="30"/>
        <v>0</v>
      </c>
    </row>
    <row r="16" spans="1:56">
      <c r="A16" s="32"/>
      <c r="B16" s="169" t="s">
        <v>156</v>
      </c>
      <c r="C16" s="170" t="s">
        <v>205</v>
      </c>
      <c r="D16" s="34" t="s">
        <v>235</v>
      </c>
      <c r="E16" s="35" t="s">
        <v>209</v>
      </c>
      <c r="F16" s="36">
        <v>5.03</v>
      </c>
      <c r="G16" s="73"/>
      <c r="H16" s="72" t="s">
        <v>143</v>
      </c>
      <c r="I16" s="74">
        <f>IF(H16=Tablas!$B$5,Tablas!$C$5,VLOOKUP(H16,Tablas!$B$5:$D$40,2,FALSE))</f>
        <v>21</v>
      </c>
      <c r="J16" s="71">
        <f>IF(I16=0,"",VLOOKUP(I16,Tablas!$C$5:$D$40,2,FALSE))</f>
        <v>13.035714285714288</v>
      </c>
      <c r="K16" s="37" t="str">
        <f t="shared" si="31"/>
        <v>0</v>
      </c>
      <c r="L16" s="38">
        <f t="shared" si="1"/>
        <v>0</v>
      </c>
      <c r="M16" s="38">
        <f t="shared" si="2"/>
        <v>0</v>
      </c>
      <c r="N16" s="38">
        <f t="shared" si="3"/>
        <v>0</v>
      </c>
      <c r="O16" s="38">
        <f t="shared" si="4"/>
        <v>0</v>
      </c>
      <c r="P16" s="38">
        <f t="shared" si="5"/>
        <v>0</v>
      </c>
      <c r="Q16" s="39">
        <v>1</v>
      </c>
      <c r="R16" s="40">
        <f t="shared" si="6"/>
        <v>0</v>
      </c>
      <c r="S16" s="39">
        <v>1</v>
      </c>
      <c r="T16" s="41">
        <f t="shared" si="7"/>
        <v>0</v>
      </c>
      <c r="U16" s="42">
        <f t="shared" si="8"/>
        <v>0</v>
      </c>
      <c r="V16" s="43">
        <f t="shared" si="9"/>
        <v>0</v>
      </c>
      <c r="W16" s="193">
        <f>X4</f>
        <v>12</v>
      </c>
      <c r="X16" s="44">
        <f t="shared" si="32"/>
        <v>0</v>
      </c>
      <c r="Y16" s="45">
        <f t="shared" si="10"/>
        <v>3</v>
      </c>
      <c r="Z16" s="46" t="s">
        <v>0</v>
      </c>
      <c r="AA16" s="39">
        <v>1</v>
      </c>
      <c r="AB16" s="47">
        <f t="shared" si="11"/>
        <v>0</v>
      </c>
      <c r="AC16" s="39">
        <v>1</v>
      </c>
      <c r="AD16" s="47">
        <f t="shared" si="12"/>
        <v>0</v>
      </c>
      <c r="AE16" s="39">
        <v>1</v>
      </c>
      <c r="AF16" s="47">
        <f t="shared" si="13"/>
        <v>0</v>
      </c>
      <c r="AG16" s="188"/>
      <c r="AH16" s="194">
        <f t="shared" si="14"/>
        <v>3</v>
      </c>
      <c r="AI16" s="49">
        <f t="shared" si="33"/>
        <v>0</v>
      </c>
      <c r="AJ16" s="50">
        <f t="shared" si="34"/>
        <v>0</v>
      </c>
      <c r="AK16" s="188"/>
      <c r="AL16" s="194">
        <f t="shared" si="17"/>
        <v>3</v>
      </c>
      <c r="AM16" s="49">
        <f t="shared" si="35"/>
        <v>0</v>
      </c>
      <c r="AN16" s="50">
        <f t="shared" si="36"/>
        <v>0</v>
      </c>
      <c r="AO16" s="188">
        <v>5.03</v>
      </c>
      <c r="AP16" s="49">
        <f t="shared" si="20"/>
        <v>0</v>
      </c>
      <c r="AQ16" s="50">
        <f t="shared" si="21"/>
        <v>0</v>
      </c>
      <c r="AR16" s="62"/>
      <c r="AS16" s="49">
        <f t="shared" si="22"/>
        <v>0</v>
      </c>
      <c r="AT16" s="50">
        <f t="shared" si="23"/>
        <v>0</v>
      </c>
      <c r="AU16" s="62"/>
      <c r="AV16" s="49">
        <f t="shared" si="24"/>
        <v>0</v>
      </c>
      <c r="AW16" s="50">
        <f t="shared" si="25"/>
        <v>0</v>
      </c>
      <c r="AX16" s="188">
        <v>5.03</v>
      </c>
      <c r="AY16" s="49">
        <f t="shared" si="26"/>
        <v>0</v>
      </c>
      <c r="AZ16" s="50">
        <f t="shared" si="27"/>
        <v>0</v>
      </c>
      <c r="BA16" s="188">
        <v>0</v>
      </c>
      <c r="BB16" s="49">
        <f t="shared" si="28"/>
        <v>0</v>
      </c>
      <c r="BC16" s="50">
        <f t="shared" si="29"/>
        <v>0</v>
      </c>
      <c r="BD16" s="51">
        <f t="shared" si="30"/>
        <v>0</v>
      </c>
    </row>
    <row r="17" spans="1:56">
      <c r="A17" s="32"/>
      <c r="B17" s="169" t="s">
        <v>156</v>
      </c>
      <c r="C17" s="170" t="s">
        <v>205</v>
      </c>
      <c r="D17" s="34" t="s">
        <v>243</v>
      </c>
      <c r="E17" s="35" t="s">
        <v>209</v>
      </c>
      <c r="F17" s="36">
        <v>14.78</v>
      </c>
      <c r="G17" s="73"/>
      <c r="H17" s="72" t="s">
        <v>143</v>
      </c>
      <c r="I17" s="74">
        <f>IF(H17=Tablas!$B$5,Tablas!$C$5,VLOOKUP(H17,Tablas!$B$5:$D$40,2,FALSE))</f>
        <v>21</v>
      </c>
      <c r="J17" s="71">
        <f>IF(I17=0,"",VLOOKUP(I17,Tablas!$C$5:$D$40,2,FALSE))</f>
        <v>13.035714285714288</v>
      </c>
      <c r="K17" s="37" t="str">
        <f t="shared" si="31"/>
        <v>0</v>
      </c>
      <c r="L17" s="38">
        <f t="shared" si="1"/>
        <v>0</v>
      </c>
      <c r="M17" s="38">
        <f t="shared" si="2"/>
        <v>0</v>
      </c>
      <c r="N17" s="38">
        <f t="shared" si="3"/>
        <v>0</v>
      </c>
      <c r="O17" s="38">
        <f t="shared" si="4"/>
        <v>0</v>
      </c>
      <c r="P17" s="38">
        <f t="shared" si="5"/>
        <v>0</v>
      </c>
      <c r="Q17" s="39">
        <v>1</v>
      </c>
      <c r="R17" s="40">
        <f t="shared" si="6"/>
        <v>0</v>
      </c>
      <c r="S17" s="39">
        <v>1</v>
      </c>
      <c r="T17" s="41">
        <f t="shared" si="7"/>
        <v>0</v>
      </c>
      <c r="U17" s="42">
        <f t="shared" si="8"/>
        <v>0</v>
      </c>
      <c r="V17" s="43">
        <f t="shared" si="9"/>
        <v>0</v>
      </c>
      <c r="W17" s="193">
        <f>X4</f>
        <v>12</v>
      </c>
      <c r="X17" s="44">
        <f t="shared" si="32"/>
        <v>0</v>
      </c>
      <c r="Y17" s="45">
        <f t="shared" si="10"/>
        <v>3</v>
      </c>
      <c r="Z17" s="46" t="s">
        <v>0</v>
      </c>
      <c r="AA17" s="39">
        <v>1</v>
      </c>
      <c r="AB17" s="47">
        <f t="shared" si="11"/>
        <v>0</v>
      </c>
      <c r="AC17" s="39">
        <v>1</v>
      </c>
      <c r="AD17" s="47">
        <f t="shared" si="12"/>
        <v>0</v>
      </c>
      <c r="AE17" s="39">
        <v>1</v>
      </c>
      <c r="AF17" s="47">
        <f t="shared" si="13"/>
        <v>0</v>
      </c>
      <c r="AG17" s="188"/>
      <c r="AH17" s="194">
        <f t="shared" si="14"/>
        <v>3</v>
      </c>
      <c r="AI17" s="49">
        <f t="shared" si="33"/>
        <v>0</v>
      </c>
      <c r="AJ17" s="50">
        <f t="shared" si="34"/>
        <v>0</v>
      </c>
      <c r="AK17" s="188"/>
      <c r="AL17" s="194">
        <f t="shared" si="17"/>
        <v>3</v>
      </c>
      <c r="AM17" s="49">
        <f t="shared" si="35"/>
        <v>0</v>
      </c>
      <c r="AN17" s="50">
        <f t="shared" si="36"/>
        <v>0</v>
      </c>
      <c r="AO17" s="188">
        <v>14.78</v>
      </c>
      <c r="AP17" s="49">
        <f t="shared" si="20"/>
        <v>0</v>
      </c>
      <c r="AQ17" s="50">
        <f t="shared" si="21"/>
        <v>0</v>
      </c>
      <c r="AR17" s="62">
        <v>3.6949999999999998</v>
      </c>
      <c r="AS17" s="49">
        <f t="shared" si="22"/>
        <v>0</v>
      </c>
      <c r="AT17" s="50">
        <f t="shared" si="23"/>
        <v>0</v>
      </c>
      <c r="AU17" s="62"/>
      <c r="AV17" s="49">
        <f t="shared" si="24"/>
        <v>0</v>
      </c>
      <c r="AW17" s="50">
        <f t="shared" si="25"/>
        <v>0</v>
      </c>
      <c r="AX17" s="188">
        <v>14.78</v>
      </c>
      <c r="AY17" s="49">
        <f t="shared" si="26"/>
        <v>0</v>
      </c>
      <c r="AZ17" s="50">
        <f t="shared" si="27"/>
        <v>0</v>
      </c>
      <c r="BA17" s="188">
        <v>0</v>
      </c>
      <c r="BB17" s="49">
        <f t="shared" si="28"/>
        <v>0</v>
      </c>
      <c r="BC17" s="50">
        <f t="shared" si="29"/>
        <v>0</v>
      </c>
      <c r="BD17" s="51">
        <f t="shared" si="30"/>
        <v>0</v>
      </c>
    </row>
    <row r="18" spans="1:56">
      <c r="A18" s="32"/>
      <c r="B18" s="169" t="s">
        <v>156</v>
      </c>
      <c r="C18" s="170" t="s">
        <v>205</v>
      </c>
      <c r="D18" s="34" t="s">
        <v>215</v>
      </c>
      <c r="E18" s="35" t="s">
        <v>209</v>
      </c>
      <c r="F18" s="36">
        <v>3.5</v>
      </c>
      <c r="G18" s="73"/>
      <c r="H18" s="72" t="s">
        <v>143</v>
      </c>
      <c r="I18" s="74">
        <f>IF(H18=Tablas!$B$5,Tablas!$C$5,VLOOKUP(H18,Tablas!$B$5:$D$40,2,FALSE))</f>
        <v>21</v>
      </c>
      <c r="J18" s="71">
        <f>IF(I18=0,"",VLOOKUP(I18,Tablas!$C$5:$D$40,2,FALSE))</f>
        <v>13.035714285714288</v>
      </c>
      <c r="K18" s="37" t="str">
        <f t="shared" si="31"/>
        <v>0</v>
      </c>
      <c r="L18" s="38">
        <f t="shared" si="1"/>
        <v>0</v>
      </c>
      <c r="M18" s="38">
        <f t="shared" si="2"/>
        <v>0</v>
      </c>
      <c r="N18" s="38">
        <f t="shared" si="3"/>
        <v>0</v>
      </c>
      <c r="O18" s="38">
        <f t="shared" si="4"/>
        <v>0</v>
      </c>
      <c r="P18" s="38">
        <f t="shared" si="5"/>
        <v>0</v>
      </c>
      <c r="Q18" s="39">
        <v>1</v>
      </c>
      <c r="R18" s="40">
        <f t="shared" si="6"/>
        <v>0</v>
      </c>
      <c r="S18" s="39">
        <v>1</v>
      </c>
      <c r="T18" s="41">
        <f t="shared" si="7"/>
        <v>0</v>
      </c>
      <c r="U18" s="42">
        <f t="shared" si="8"/>
        <v>0</v>
      </c>
      <c r="V18" s="43">
        <f t="shared" si="9"/>
        <v>0</v>
      </c>
      <c r="W18" s="193">
        <f>X4</f>
        <v>12</v>
      </c>
      <c r="X18" s="44">
        <f t="shared" si="32"/>
        <v>0</v>
      </c>
      <c r="Y18" s="45">
        <f t="shared" si="10"/>
        <v>3</v>
      </c>
      <c r="Z18" s="46" t="s">
        <v>0</v>
      </c>
      <c r="AA18" s="39">
        <v>1</v>
      </c>
      <c r="AB18" s="47">
        <f t="shared" si="11"/>
        <v>0</v>
      </c>
      <c r="AC18" s="39">
        <v>1</v>
      </c>
      <c r="AD18" s="47">
        <f t="shared" si="12"/>
        <v>0</v>
      </c>
      <c r="AE18" s="39">
        <v>1</v>
      </c>
      <c r="AF18" s="47">
        <f t="shared" si="13"/>
        <v>0</v>
      </c>
      <c r="AG18" s="188"/>
      <c r="AH18" s="194">
        <f t="shared" si="14"/>
        <v>3</v>
      </c>
      <c r="AI18" s="49">
        <f t="shared" si="33"/>
        <v>0</v>
      </c>
      <c r="AJ18" s="50">
        <f t="shared" si="34"/>
        <v>0</v>
      </c>
      <c r="AK18" s="188"/>
      <c r="AL18" s="194">
        <f t="shared" si="17"/>
        <v>3</v>
      </c>
      <c r="AM18" s="49">
        <f t="shared" si="35"/>
        <v>0</v>
      </c>
      <c r="AN18" s="50">
        <f t="shared" si="36"/>
        <v>0</v>
      </c>
      <c r="AO18" s="188">
        <v>3.5</v>
      </c>
      <c r="AP18" s="49">
        <f t="shared" si="20"/>
        <v>0</v>
      </c>
      <c r="AQ18" s="50">
        <f t="shared" si="21"/>
        <v>0</v>
      </c>
      <c r="AR18" s="62"/>
      <c r="AS18" s="49">
        <f t="shared" si="22"/>
        <v>0</v>
      </c>
      <c r="AT18" s="50">
        <f t="shared" si="23"/>
        <v>0</v>
      </c>
      <c r="AU18" s="62"/>
      <c r="AV18" s="49">
        <f t="shared" si="24"/>
        <v>0</v>
      </c>
      <c r="AW18" s="50">
        <f t="shared" si="25"/>
        <v>0</v>
      </c>
      <c r="AX18" s="188">
        <v>3.5</v>
      </c>
      <c r="AY18" s="49">
        <f t="shared" si="26"/>
        <v>0</v>
      </c>
      <c r="AZ18" s="50">
        <f t="shared" si="27"/>
        <v>0</v>
      </c>
      <c r="BA18" s="188">
        <v>0</v>
      </c>
      <c r="BB18" s="49">
        <f t="shared" si="28"/>
        <v>0</v>
      </c>
      <c r="BC18" s="50">
        <f t="shared" si="29"/>
        <v>0</v>
      </c>
      <c r="BD18" s="51">
        <f t="shared" si="30"/>
        <v>0</v>
      </c>
    </row>
    <row r="19" spans="1:56">
      <c r="A19" s="32"/>
      <c r="B19" s="169" t="s">
        <v>156</v>
      </c>
      <c r="C19" s="170" t="s">
        <v>205</v>
      </c>
      <c r="D19" s="34" t="s">
        <v>244</v>
      </c>
      <c r="E19" s="35" t="s">
        <v>209</v>
      </c>
      <c r="F19" s="36">
        <v>5.0599999999999996</v>
      </c>
      <c r="G19" s="73"/>
      <c r="H19" s="72" t="s">
        <v>143</v>
      </c>
      <c r="I19" s="74">
        <f>IF(H19=Tablas!$B$5,Tablas!$C$5,VLOOKUP(H19,Tablas!$B$5:$D$40,2,FALSE))</f>
        <v>21</v>
      </c>
      <c r="J19" s="71">
        <f>IF(I19=0,"",VLOOKUP(I19,Tablas!$C$5:$D$40,2,FALSE))</f>
        <v>13.035714285714288</v>
      </c>
      <c r="K19" s="37" t="str">
        <f t="shared" si="31"/>
        <v>0</v>
      </c>
      <c r="L19" s="38">
        <f t="shared" si="1"/>
        <v>0</v>
      </c>
      <c r="M19" s="38">
        <f t="shared" si="2"/>
        <v>0</v>
      </c>
      <c r="N19" s="38">
        <f t="shared" si="3"/>
        <v>0</v>
      </c>
      <c r="O19" s="38">
        <f t="shared" si="4"/>
        <v>0</v>
      </c>
      <c r="P19" s="38">
        <f t="shared" si="5"/>
        <v>0</v>
      </c>
      <c r="Q19" s="39">
        <v>1</v>
      </c>
      <c r="R19" s="40">
        <f t="shared" si="6"/>
        <v>0</v>
      </c>
      <c r="S19" s="39">
        <v>1</v>
      </c>
      <c r="T19" s="41">
        <f t="shared" si="7"/>
        <v>0</v>
      </c>
      <c r="U19" s="42">
        <f t="shared" si="8"/>
        <v>0</v>
      </c>
      <c r="V19" s="43">
        <f t="shared" si="9"/>
        <v>0</v>
      </c>
      <c r="W19" s="193">
        <f>X4</f>
        <v>12</v>
      </c>
      <c r="X19" s="44">
        <f t="shared" si="32"/>
        <v>0</v>
      </c>
      <c r="Y19" s="45">
        <f t="shared" si="10"/>
        <v>3</v>
      </c>
      <c r="Z19" s="46" t="s">
        <v>0</v>
      </c>
      <c r="AA19" s="39">
        <v>1</v>
      </c>
      <c r="AB19" s="47">
        <f t="shared" si="11"/>
        <v>0</v>
      </c>
      <c r="AC19" s="39">
        <v>1</v>
      </c>
      <c r="AD19" s="47">
        <f t="shared" si="12"/>
        <v>0</v>
      </c>
      <c r="AE19" s="39">
        <v>1</v>
      </c>
      <c r="AF19" s="47">
        <f t="shared" si="13"/>
        <v>0</v>
      </c>
      <c r="AG19" s="188"/>
      <c r="AH19" s="194">
        <f t="shared" si="14"/>
        <v>3</v>
      </c>
      <c r="AI19" s="49">
        <f t="shared" si="33"/>
        <v>0</v>
      </c>
      <c r="AJ19" s="50">
        <f t="shared" si="34"/>
        <v>0</v>
      </c>
      <c r="AK19" s="188"/>
      <c r="AL19" s="194">
        <f t="shared" si="17"/>
        <v>3</v>
      </c>
      <c r="AM19" s="49">
        <f t="shared" si="35"/>
        <v>0</v>
      </c>
      <c r="AN19" s="50">
        <f t="shared" si="36"/>
        <v>0</v>
      </c>
      <c r="AO19" s="188">
        <v>5.0599999999999996</v>
      </c>
      <c r="AP19" s="49">
        <f t="shared" si="20"/>
        <v>0</v>
      </c>
      <c r="AQ19" s="50">
        <f t="shared" si="21"/>
        <v>0</v>
      </c>
      <c r="AR19" s="62"/>
      <c r="AS19" s="49">
        <f t="shared" si="22"/>
        <v>0</v>
      </c>
      <c r="AT19" s="50">
        <f t="shared" si="23"/>
        <v>0</v>
      </c>
      <c r="AU19" s="62"/>
      <c r="AV19" s="49">
        <f t="shared" si="24"/>
        <v>0</v>
      </c>
      <c r="AW19" s="50">
        <f t="shared" si="25"/>
        <v>0</v>
      </c>
      <c r="AX19" s="188">
        <v>5.0599999999999996</v>
      </c>
      <c r="AY19" s="49">
        <f t="shared" si="26"/>
        <v>0</v>
      </c>
      <c r="AZ19" s="50">
        <f t="shared" si="27"/>
        <v>0</v>
      </c>
      <c r="BA19" s="188">
        <v>0</v>
      </c>
      <c r="BB19" s="49">
        <f t="shared" si="28"/>
        <v>0</v>
      </c>
      <c r="BC19" s="50">
        <f t="shared" si="29"/>
        <v>0</v>
      </c>
      <c r="BD19" s="51">
        <f t="shared" si="30"/>
        <v>0</v>
      </c>
    </row>
    <row r="20" spans="1:56">
      <c r="A20" s="32"/>
      <c r="B20" s="169" t="s">
        <v>156</v>
      </c>
      <c r="C20" s="170" t="s">
        <v>205</v>
      </c>
      <c r="D20" s="34" t="s">
        <v>245</v>
      </c>
      <c r="E20" s="35" t="s">
        <v>209</v>
      </c>
      <c r="F20" s="36">
        <v>18.25</v>
      </c>
      <c r="G20" s="73"/>
      <c r="H20" s="72" t="s">
        <v>143</v>
      </c>
      <c r="I20" s="74">
        <f>IF(H20=Tablas!$B$5,Tablas!$C$5,VLOOKUP(H20,Tablas!$B$5:$D$40,2,FALSE))</f>
        <v>21</v>
      </c>
      <c r="J20" s="71">
        <f>IF(I20=0,"",VLOOKUP(I20,Tablas!$C$5:$D$40,2,FALSE))</f>
        <v>13.035714285714288</v>
      </c>
      <c r="K20" s="37" t="str">
        <f t="shared" si="31"/>
        <v>0</v>
      </c>
      <c r="L20" s="38">
        <f t="shared" si="1"/>
        <v>0</v>
      </c>
      <c r="M20" s="38">
        <f t="shared" si="2"/>
        <v>0</v>
      </c>
      <c r="N20" s="38">
        <f t="shared" si="3"/>
        <v>0</v>
      </c>
      <c r="O20" s="38">
        <f t="shared" si="4"/>
        <v>0</v>
      </c>
      <c r="P20" s="38">
        <f t="shared" si="5"/>
        <v>0</v>
      </c>
      <c r="Q20" s="39">
        <v>1</v>
      </c>
      <c r="R20" s="40">
        <f t="shared" si="6"/>
        <v>0</v>
      </c>
      <c r="S20" s="39">
        <v>1</v>
      </c>
      <c r="T20" s="41">
        <f t="shared" si="7"/>
        <v>0</v>
      </c>
      <c r="U20" s="42">
        <f t="shared" si="8"/>
        <v>0</v>
      </c>
      <c r="V20" s="43">
        <f t="shared" si="9"/>
        <v>0</v>
      </c>
      <c r="W20" s="193">
        <f>X4</f>
        <v>12</v>
      </c>
      <c r="X20" s="44">
        <f t="shared" si="32"/>
        <v>0</v>
      </c>
      <c r="Y20" s="45">
        <f t="shared" si="10"/>
        <v>3</v>
      </c>
      <c r="Z20" s="46" t="s">
        <v>0</v>
      </c>
      <c r="AA20" s="39">
        <v>1</v>
      </c>
      <c r="AB20" s="47">
        <f t="shared" si="11"/>
        <v>0</v>
      </c>
      <c r="AC20" s="39">
        <v>1</v>
      </c>
      <c r="AD20" s="47">
        <f t="shared" si="12"/>
        <v>0</v>
      </c>
      <c r="AE20" s="39">
        <v>1</v>
      </c>
      <c r="AF20" s="47">
        <f t="shared" si="13"/>
        <v>0</v>
      </c>
      <c r="AG20" s="188"/>
      <c r="AH20" s="194">
        <f t="shared" si="14"/>
        <v>3</v>
      </c>
      <c r="AI20" s="49">
        <f t="shared" si="33"/>
        <v>0</v>
      </c>
      <c r="AJ20" s="50">
        <f t="shared" si="34"/>
        <v>0</v>
      </c>
      <c r="AK20" s="188">
        <v>4.6500000000000004</v>
      </c>
      <c r="AL20" s="194">
        <f t="shared" si="17"/>
        <v>3</v>
      </c>
      <c r="AM20" s="49">
        <f t="shared" si="35"/>
        <v>0</v>
      </c>
      <c r="AN20" s="50">
        <f t="shared" si="36"/>
        <v>0</v>
      </c>
      <c r="AO20" s="188">
        <v>18.25</v>
      </c>
      <c r="AP20" s="49">
        <f t="shared" si="20"/>
        <v>0</v>
      </c>
      <c r="AQ20" s="50">
        <f t="shared" si="21"/>
        <v>0</v>
      </c>
      <c r="AR20" s="62"/>
      <c r="AS20" s="49">
        <f t="shared" si="22"/>
        <v>0</v>
      </c>
      <c r="AT20" s="50">
        <f t="shared" si="23"/>
        <v>0</v>
      </c>
      <c r="AU20" s="62"/>
      <c r="AV20" s="49">
        <f t="shared" si="24"/>
        <v>0</v>
      </c>
      <c r="AW20" s="50">
        <f t="shared" si="25"/>
        <v>0</v>
      </c>
      <c r="AX20" s="188">
        <v>18.25</v>
      </c>
      <c r="AY20" s="49">
        <f t="shared" si="26"/>
        <v>0</v>
      </c>
      <c r="AZ20" s="50">
        <f t="shared" si="27"/>
        <v>0</v>
      </c>
      <c r="BA20" s="188">
        <v>2.3250000000000002</v>
      </c>
      <c r="BB20" s="49">
        <f t="shared" si="28"/>
        <v>0</v>
      </c>
      <c r="BC20" s="50">
        <f t="shared" si="29"/>
        <v>0</v>
      </c>
      <c r="BD20" s="51">
        <f t="shared" si="30"/>
        <v>0</v>
      </c>
    </row>
    <row r="21" spans="1:56">
      <c r="A21" s="32"/>
      <c r="B21" s="169" t="s">
        <v>156</v>
      </c>
      <c r="C21" s="170" t="s">
        <v>205</v>
      </c>
      <c r="D21" s="34" t="s">
        <v>235</v>
      </c>
      <c r="E21" s="35" t="s">
        <v>209</v>
      </c>
      <c r="F21" s="36">
        <v>4.13</v>
      </c>
      <c r="G21" s="73"/>
      <c r="H21" s="72" t="s">
        <v>143</v>
      </c>
      <c r="I21" s="74">
        <f>IF(H21=Tablas!$B$5,Tablas!$C$5,VLOOKUP(H21,Tablas!$B$5:$D$40,2,FALSE))</f>
        <v>21</v>
      </c>
      <c r="J21" s="71">
        <f>IF(I21=0,"",VLOOKUP(I21,Tablas!$C$5:$D$40,2,FALSE))</f>
        <v>13.035714285714288</v>
      </c>
      <c r="K21" s="37" t="str">
        <f t="shared" si="31"/>
        <v>0</v>
      </c>
      <c r="L21" s="38">
        <f t="shared" si="1"/>
        <v>0</v>
      </c>
      <c r="M21" s="38">
        <f t="shared" si="2"/>
        <v>0</v>
      </c>
      <c r="N21" s="38">
        <f t="shared" si="3"/>
        <v>0</v>
      </c>
      <c r="O21" s="38">
        <f t="shared" si="4"/>
        <v>0</v>
      </c>
      <c r="P21" s="38">
        <f t="shared" si="5"/>
        <v>0</v>
      </c>
      <c r="Q21" s="39">
        <v>1</v>
      </c>
      <c r="R21" s="40">
        <f t="shared" si="6"/>
        <v>0</v>
      </c>
      <c r="S21" s="39">
        <v>1</v>
      </c>
      <c r="T21" s="41">
        <f t="shared" si="7"/>
        <v>0</v>
      </c>
      <c r="U21" s="42">
        <f t="shared" si="8"/>
        <v>0</v>
      </c>
      <c r="V21" s="43">
        <f t="shared" si="9"/>
        <v>0</v>
      </c>
      <c r="W21" s="193">
        <f>X4</f>
        <v>12</v>
      </c>
      <c r="X21" s="44">
        <f t="shared" si="32"/>
        <v>0</v>
      </c>
      <c r="Y21" s="45">
        <f t="shared" si="10"/>
        <v>3</v>
      </c>
      <c r="Z21" s="46" t="s">
        <v>0</v>
      </c>
      <c r="AA21" s="39">
        <v>1</v>
      </c>
      <c r="AB21" s="47">
        <f t="shared" si="11"/>
        <v>0</v>
      </c>
      <c r="AC21" s="39">
        <v>1</v>
      </c>
      <c r="AD21" s="47">
        <f t="shared" si="12"/>
        <v>0</v>
      </c>
      <c r="AE21" s="39">
        <v>1</v>
      </c>
      <c r="AF21" s="47">
        <f t="shared" si="13"/>
        <v>0</v>
      </c>
      <c r="AG21" s="188"/>
      <c r="AH21" s="194">
        <f>+$AI$4</f>
        <v>3</v>
      </c>
      <c r="AI21" s="49">
        <f t="shared" si="33"/>
        <v>0</v>
      </c>
      <c r="AJ21" s="50">
        <f t="shared" si="34"/>
        <v>0</v>
      </c>
      <c r="AK21" s="188"/>
      <c r="AL21" s="194">
        <f t="shared" si="17"/>
        <v>3</v>
      </c>
      <c r="AM21" s="49">
        <f t="shared" si="35"/>
        <v>0</v>
      </c>
      <c r="AN21" s="50">
        <f t="shared" si="36"/>
        <v>0</v>
      </c>
      <c r="AO21" s="188">
        <v>4.13</v>
      </c>
      <c r="AP21" s="49">
        <f t="shared" si="20"/>
        <v>0</v>
      </c>
      <c r="AQ21" s="50">
        <f t="shared" si="21"/>
        <v>0</v>
      </c>
      <c r="AR21" s="62"/>
      <c r="AS21" s="49">
        <f t="shared" si="22"/>
        <v>0</v>
      </c>
      <c r="AT21" s="50">
        <f t="shared" si="23"/>
        <v>0</v>
      </c>
      <c r="AU21" s="62"/>
      <c r="AV21" s="49">
        <f t="shared" si="24"/>
        <v>0</v>
      </c>
      <c r="AW21" s="50">
        <f t="shared" si="25"/>
        <v>0</v>
      </c>
      <c r="AX21" s="188">
        <v>4.13</v>
      </c>
      <c r="AY21" s="49">
        <f t="shared" si="26"/>
        <v>0</v>
      </c>
      <c r="AZ21" s="50">
        <f t="shared" si="27"/>
        <v>0</v>
      </c>
      <c r="BA21" s="188">
        <v>0</v>
      </c>
      <c r="BB21" s="49">
        <f t="shared" si="28"/>
        <v>0</v>
      </c>
      <c r="BC21" s="50">
        <f t="shared" si="29"/>
        <v>0</v>
      </c>
      <c r="BD21" s="51">
        <f t="shared" si="30"/>
        <v>0</v>
      </c>
    </row>
    <row r="22" spans="1:56">
      <c r="A22" s="32"/>
      <c r="B22" s="169" t="s">
        <v>156</v>
      </c>
      <c r="C22" s="170" t="s">
        <v>205</v>
      </c>
      <c r="D22" s="34" t="s">
        <v>246</v>
      </c>
      <c r="E22" s="35" t="s">
        <v>209</v>
      </c>
      <c r="F22" s="36">
        <v>13.68</v>
      </c>
      <c r="G22" s="73"/>
      <c r="H22" s="72" t="s">
        <v>143</v>
      </c>
      <c r="I22" s="74">
        <f>IF(H22=Tablas!$B$5,Tablas!$C$5,VLOOKUP(H22,Tablas!$B$5:$D$40,2,FALSE))</f>
        <v>21</v>
      </c>
      <c r="J22" s="71">
        <f>IF(I22=0,"",VLOOKUP(I22,Tablas!$C$5:$D$40,2,FALSE))</f>
        <v>13.035714285714288</v>
      </c>
      <c r="K22" s="37" t="str">
        <f t="shared" si="31"/>
        <v>0</v>
      </c>
      <c r="L22" s="38">
        <f t="shared" si="1"/>
        <v>0</v>
      </c>
      <c r="M22" s="38">
        <f t="shared" si="2"/>
        <v>0</v>
      </c>
      <c r="N22" s="38">
        <f t="shared" si="3"/>
        <v>0</v>
      </c>
      <c r="O22" s="38">
        <f t="shared" si="4"/>
        <v>0</v>
      </c>
      <c r="P22" s="38">
        <f t="shared" si="5"/>
        <v>0</v>
      </c>
      <c r="Q22" s="39">
        <v>1</v>
      </c>
      <c r="R22" s="40">
        <f t="shared" si="6"/>
        <v>0</v>
      </c>
      <c r="S22" s="39">
        <v>1</v>
      </c>
      <c r="T22" s="41">
        <f t="shared" si="7"/>
        <v>0</v>
      </c>
      <c r="U22" s="42">
        <f t="shared" si="8"/>
        <v>0</v>
      </c>
      <c r="V22" s="43">
        <f t="shared" si="9"/>
        <v>0</v>
      </c>
      <c r="W22" s="193">
        <f>X4</f>
        <v>12</v>
      </c>
      <c r="X22" s="44">
        <f t="shared" si="32"/>
        <v>0</v>
      </c>
      <c r="Y22" s="45">
        <f t="shared" si="10"/>
        <v>3</v>
      </c>
      <c r="Z22" s="46" t="s">
        <v>0</v>
      </c>
      <c r="AA22" s="39">
        <v>1</v>
      </c>
      <c r="AB22" s="47">
        <f t="shared" si="11"/>
        <v>0</v>
      </c>
      <c r="AC22" s="39">
        <v>1</v>
      </c>
      <c r="AD22" s="47">
        <f t="shared" si="12"/>
        <v>0</v>
      </c>
      <c r="AE22" s="39">
        <v>1</v>
      </c>
      <c r="AF22" s="47">
        <f t="shared" si="13"/>
        <v>0</v>
      </c>
      <c r="AG22" s="188"/>
      <c r="AH22" s="194">
        <f t="shared" ref="AH22:AH56" si="37">+$AI$4</f>
        <v>3</v>
      </c>
      <c r="AI22" s="49">
        <f t="shared" si="33"/>
        <v>0</v>
      </c>
      <c r="AJ22" s="50">
        <f t="shared" si="34"/>
        <v>0</v>
      </c>
      <c r="AK22" s="188"/>
      <c r="AL22" s="194">
        <f t="shared" si="17"/>
        <v>3</v>
      </c>
      <c r="AM22" s="49">
        <f t="shared" si="35"/>
        <v>0</v>
      </c>
      <c r="AN22" s="50">
        <f t="shared" si="36"/>
        <v>0</v>
      </c>
      <c r="AO22" s="188">
        <v>13.68</v>
      </c>
      <c r="AP22" s="49">
        <f t="shared" si="20"/>
        <v>0</v>
      </c>
      <c r="AQ22" s="50">
        <f t="shared" si="21"/>
        <v>0</v>
      </c>
      <c r="AR22" s="62">
        <v>3.42</v>
      </c>
      <c r="AS22" s="49">
        <f t="shared" si="22"/>
        <v>0</v>
      </c>
      <c r="AT22" s="50">
        <f t="shared" si="23"/>
        <v>0</v>
      </c>
      <c r="AU22" s="62"/>
      <c r="AV22" s="49">
        <f t="shared" si="24"/>
        <v>0</v>
      </c>
      <c r="AW22" s="50">
        <f t="shared" si="25"/>
        <v>0</v>
      </c>
      <c r="AX22" s="188">
        <v>13.68</v>
      </c>
      <c r="AY22" s="49">
        <f t="shared" si="26"/>
        <v>0</v>
      </c>
      <c r="AZ22" s="50">
        <f t="shared" si="27"/>
        <v>0</v>
      </c>
      <c r="BA22" s="188">
        <v>0</v>
      </c>
      <c r="BB22" s="49">
        <f t="shared" si="28"/>
        <v>0</v>
      </c>
      <c r="BC22" s="50">
        <f t="shared" si="29"/>
        <v>0</v>
      </c>
      <c r="BD22" s="51">
        <f t="shared" si="30"/>
        <v>0</v>
      </c>
    </row>
    <row r="23" spans="1:56">
      <c r="A23" s="32"/>
      <c r="B23" s="169" t="s">
        <v>156</v>
      </c>
      <c r="C23" s="170" t="s">
        <v>205</v>
      </c>
      <c r="D23" s="34" t="s">
        <v>247</v>
      </c>
      <c r="E23" s="35" t="s">
        <v>209</v>
      </c>
      <c r="F23" s="36">
        <v>5.81</v>
      </c>
      <c r="G23" s="73"/>
      <c r="H23" s="72" t="s">
        <v>143</v>
      </c>
      <c r="I23" s="74">
        <f>IF(H23=Tablas!$B$5,Tablas!$C$5,VLOOKUP(H23,Tablas!$B$5:$D$40,2,FALSE))</f>
        <v>21</v>
      </c>
      <c r="J23" s="71">
        <f>IF(I23=0,"",VLOOKUP(I23,Tablas!$C$5:$D$40,2,FALSE))</f>
        <v>13.035714285714288</v>
      </c>
      <c r="K23" s="37" t="str">
        <f t="shared" si="31"/>
        <v>0</v>
      </c>
      <c r="L23" s="38">
        <f t="shared" si="1"/>
        <v>0</v>
      </c>
      <c r="M23" s="38">
        <f t="shared" si="2"/>
        <v>0</v>
      </c>
      <c r="N23" s="38">
        <f t="shared" si="3"/>
        <v>0</v>
      </c>
      <c r="O23" s="38">
        <f t="shared" si="4"/>
        <v>0</v>
      </c>
      <c r="P23" s="38">
        <f t="shared" si="5"/>
        <v>0</v>
      </c>
      <c r="Q23" s="39">
        <v>1</v>
      </c>
      <c r="R23" s="40">
        <f t="shared" si="6"/>
        <v>0</v>
      </c>
      <c r="S23" s="39">
        <v>1</v>
      </c>
      <c r="T23" s="41">
        <f t="shared" si="7"/>
        <v>0</v>
      </c>
      <c r="U23" s="42">
        <f t="shared" si="8"/>
        <v>0</v>
      </c>
      <c r="V23" s="43">
        <f t="shared" si="9"/>
        <v>0</v>
      </c>
      <c r="W23" s="193">
        <f>X4</f>
        <v>12</v>
      </c>
      <c r="X23" s="44">
        <f t="shared" si="32"/>
        <v>0</v>
      </c>
      <c r="Y23" s="45">
        <f t="shared" si="10"/>
        <v>3</v>
      </c>
      <c r="Z23" s="46" t="s">
        <v>0</v>
      </c>
      <c r="AA23" s="39">
        <v>1</v>
      </c>
      <c r="AB23" s="47">
        <f t="shared" si="11"/>
        <v>0</v>
      </c>
      <c r="AC23" s="39">
        <v>1</v>
      </c>
      <c r="AD23" s="47">
        <f t="shared" si="12"/>
        <v>0</v>
      </c>
      <c r="AE23" s="39">
        <v>1</v>
      </c>
      <c r="AF23" s="47">
        <f t="shared" si="13"/>
        <v>0</v>
      </c>
      <c r="AG23" s="188"/>
      <c r="AH23" s="194">
        <f t="shared" si="37"/>
        <v>3</v>
      </c>
      <c r="AI23" s="49">
        <f t="shared" si="33"/>
        <v>0</v>
      </c>
      <c r="AJ23" s="50">
        <f t="shared" si="34"/>
        <v>0</v>
      </c>
      <c r="AK23" s="188">
        <v>2</v>
      </c>
      <c r="AL23" s="194">
        <f t="shared" si="17"/>
        <v>3</v>
      </c>
      <c r="AM23" s="49">
        <f t="shared" si="35"/>
        <v>0</v>
      </c>
      <c r="AN23" s="50">
        <f t="shared" si="36"/>
        <v>0</v>
      </c>
      <c r="AO23" s="188">
        <v>5.81</v>
      </c>
      <c r="AP23" s="49">
        <f t="shared" si="20"/>
        <v>0</v>
      </c>
      <c r="AQ23" s="50">
        <f t="shared" si="21"/>
        <v>0</v>
      </c>
      <c r="AR23" s="62"/>
      <c r="AS23" s="49">
        <f t="shared" si="22"/>
        <v>0</v>
      </c>
      <c r="AT23" s="50">
        <f t="shared" si="23"/>
        <v>0</v>
      </c>
      <c r="AU23" s="62"/>
      <c r="AV23" s="49">
        <f t="shared" si="24"/>
        <v>0</v>
      </c>
      <c r="AW23" s="50">
        <f t="shared" si="25"/>
        <v>0</v>
      </c>
      <c r="AX23" s="188">
        <v>5.81</v>
      </c>
      <c r="AY23" s="49">
        <f t="shared" si="26"/>
        <v>0</v>
      </c>
      <c r="AZ23" s="50">
        <f t="shared" si="27"/>
        <v>0</v>
      </c>
      <c r="BA23" s="188">
        <v>1</v>
      </c>
      <c r="BB23" s="49">
        <f t="shared" si="28"/>
        <v>0</v>
      </c>
      <c r="BC23" s="50">
        <f t="shared" si="29"/>
        <v>0</v>
      </c>
      <c r="BD23" s="51">
        <f t="shared" si="30"/>
        <v>0</v>
      </c>
    </row>
    <row r="24" spans="1:56">
      <c r="A24" s="32"/>
      <c r="B24" s="169" t="s">
        <v>156</v>
      </c>
      <c r="C24" s="170" t="s">
        <v>205</v>
      </c>
      <c r="D24" s="34" t="s">
        <v>248</v>
      </c>
      <c r="E24" s="35"/>
      <c r="F24" s="36">
        <v>3.7</v>
      </c>
      <c r="G24" s="73"/>
      <c r="H24" s="72" t="s">
        <v>143</v>
      </c>
      <c r="I24" s="74">
        <f>IF(H24=Tablas!$B$5,Tablas!$C$5,VLOOKUP(H24,Tablas!$B$5:$D$40,2,FALSE))</f>
        <v>21</v>
      </c>
      <c r="J24" s="71">
        <f>IF(I24=0,"",VLOOKUP(I24,Tablas!$C$5:$D$40,2,FALSE))</f>
        <v>13.035714285714288</v>
      </c>
      <c r="K24" s="37" t="str">
        <f t="shared" si="31"/>
        <v>0</v>
      </c>
      <c r="L24" s="38">
        <f t="shared" si="1"/>
        <v>0</v>
      </c>
      <c r="M24" s="38">
        <f t="shared" si="2"/>
        <v>0</v>
      </c>
      <c r="N24" s="38">
        <f t="shared" si="3"/>
        <v>0</v>
      </c>
      <c r="O24" s="38">
        <f t="shared" si="4"/>
        <v>0</v>
      </c>
      <c r="P24" s="38">
        <f t="shared" si="5"/>
        <v>0</v>
      </c>
      <c r="Q24" s="39">
        <v>1</v>
      </c>
      <c r="R24" s="40">
        <f t="shared" si="6"/>
        <v>0</v>
      </c>
      <c r="S24" s="39">
        <v>1</v>
      </c>
      <c r="T24" s="41">
        <f t="shared" si="7"/>
        <v>0</v>
      </c>
      <c r="U24" s="42">
        <f t="shared" si="8"/>
        <v>0</v>
      </c>
      <c r="V24" s="43">
        <f t="shared" si="9"/>
        <v>0</v>
      </c>
      <c r="W24" s="193">
        <f>X4</f>
        <v>12</v>
      </c>
      <c r="X24" s="44">
        <f t="shared" si="32"/>
        <v>0</v>
      </c>
      <c r="Y24" s="45">
        <f t="shared" si="10"/>
        <v>3</v>
      </c>
      <c r="Z24" s="46" t="s">
        <v>0</v>
      </c>
      <c r="AA24" s="39">
        <v>1</v>
      </c>
      <c r="AB24" s="47">
        <f t="shared" si="11"/>
        <v>0</v>
      </c>
      <c r="AC24" s="39">
        <v>1</v>
      </c>
      <c r="AD24" s="47">
        <f t="shared" si="12"/>
        <v>0</v>
      </c>
      <c r="AE24" s="39">
        <v>1</v>
      </c>
      <c r="AF24" s="47">
        <f t="shared" si="13"/>
        <v>0</v>
      </c>
      <c r="AG24" s="188"/>
      <c r="AH24" s="194">
        <f t="shared" si="37"/>
        <v>3</v>
      </c>
      <c r="AI24" s="49">
        <f t="shared" si="33"/>
        <v>0</v>
      </c>
      <c r="AJ24" s="50">
        <f t="shared" si="34"/>
        <v>0</v>
      </c>
      <c r="AK24" s="188"/>
      <c r="AL24" s="194">
        <f t="shared" si="17"/>
        <v>3</v>
      </c>
      <c r="AM24" s="49">
        <f t="shared" si="35"/>
        <v>0</v>
      </c>
      <c r="AN24" s="50">
        <f t="shared" si="36"/>
        <v>0</v>
      </c>
      <c r="AO24" s="188"/>
      <c r="AP24" s="49">
        <f t="shared" si="20"/>
        <v>0</v>
      </c>
      <c r="AQ24" s="50">
        <f t="shared" si="21"/>
        <v>0</v>
      </c>
      <c r="AR24" s="62"/>
      <c r="AS24" s="49">
        <f t="shared" si="22"/>
        <v>0</v>
      </c>
      <c r="AT24" s="50">
        <f t="shared" si="23"/>
        <v>0</v>
      </c>
      <c r="AU24" s="62"/>
      <c r="AV24" s="49">
        <f t="shared" si="24"/>
        <v>0</v>
      </c>
      <c r="AW24" s="50">
        <f t="shared" si="25"/>
        <v>0</v>
      </c>
      <c r="AX24" s="188"/>
      <c r="AY24" s="49">
        <f t="shared" si="26"/>
        <v>0</v>
      </c>
      <c r="AZ24" s="50">
        <f t="shared" si="27"/>
        <v>0</v>
      </c>
      <c r="BA24" s="188">
        <v>0</v>
      </c>
      <c r="BB24" s="49">
        <f t="shared" si="28"/>
        <v>0</v>
      </c>
      <c r="BC24" s="50">
        <f t="shared" si="29"/>
        <v>0</v>
      </c>
      <c r="BD24" s="51">
        <f t="shared" si="30"/>
        <v>0</v>
      </c>
    </row>
    <row r="25" spans="1:56">
      <c r="A25" s="32"/>
      <c r="B25" s="169" t="s">
        <v>156</v>
      </c>
      <c r="C25" s="170" t="s">
        <v>205</v>
      </c>
      <c r="D25" s="34" t="s">
        <v>249</v>
      </c>
      <c r="E25" s="35" t="s">
        <v>209</v>
      </c>
      <c r="F25" s="36">
        <v>4.04</v>
      </c>
      <c r="G25" s="73"/>
      <c r="H25" s="72" t="s">
        <v>143</v>
      </c>
      <c r="I25" s="74">
        <f>IF(H25=Tablas!$B$5,Tablas!$C$5,VLOOKUP(H25,Tablas!$B$5:$D$40,2,FALSE))</f>
        <v>21</v>
      </c>
      <c r="J25" s="71">
        <f>IF(I25=0,"",VLOOKUP(I25,Tablas!$C$5:$D$40,2,FALSE))</f>
        <v>13.035714285714288</v>
      </c>
      <c r="K25" s="37" t="str">
        <f t="shared" si="31"/>
        <v>0</v>
      </c>
      <c r="L25" s="38">
        <f t="shared" si="1"/>
        <v>0</v>
      </c>
      <c r="M25" s="38">
        <f t="shared" si="2"/>
        <v>0</v>
      </c>
      <c r="N25" s="38">
        <f t="shared" si="3"/>
        <v>0</v>
      </c>
      <c r="O25" s="38">
        <f t="shared" si="4"/>
        <v>0</v>
      </c>
      <c r="P25" s="38">
        <f t="shared" si="5"/>
        <v>0</v>
      </c>
      <c r="Q25" s="39">
        <v>1</v>
      </c>
      <c r="R25" s="40">
        <f t="shared" si="6"/>
        <v>0</v>
      </c>
      <c r="S25" s="39">
        <v>1</v>
      </c>
      <c r="T25" s="41">
        <f t="shared" si="7"/>
        <v>0</v>
      </c>
      <c r="U25" s="42">
        <f t="shared" si="8"/>
        <v>0</v>
      </c>
      <c r="V25" s="43">
        <f t="shared" si="9"/>
        <v>0</v>
      </c>
      <c r="W25" s="193">
        <f>X4</f>
        <v>12</v>
      </c>
      <c r="X25" s="44">
        <f t="shared" si="32"/>
        <v>0</v>
      </c>
      <c r="Y25" s="45">
        <f t="shared" si="10"/>
        <v>3</v>
      </c>
      <c r="Z25" s="46" t="s">
        <v>0</v>
      </c>
      <c r="AA25" s="39">
        <v>1</v>
      </c>
      <c r="AB25" s="47">
        <f t="shared" si="11"/>
        <v>0</v>
      </c>
      <c r="AC25" s="39">
        <v>1</v>
      </c>
      <c r="AD25" s="47">
        <f t="shared" si="12"/>
        <v>0</v>
      </c>
      <c r="AE25" s="39">
        <v>1</v>
      </c>
      <c r="AF25" s="47">
        <f t="shared" si="13"/>
        <v>0</v>
      </c>
      <c r="AG25" s="188"/>
      <c r="AH25" s="194">
        <f t="shared" si="37"/>
        <v>3</v>
      </c>
      <c r="AI25" s="49">
        <f t="shared" si="33"/>
        <v>0</v>
      </c>
      <c r="AJ25" s="50">
        <f t="shared" si="34"/>
        <v>0</v>
      </c>
      <c r="AK25" s="188"/>
      <c r="AL25" s="194">
        <f t="shared" si="17"/>
        <v>3</v>
      </c>
      <c r="AM25" s="49">
        <f t="shared" si="35"/>
        <v>0</v>
      </c>
      <c r="AN25" s="50">
        <f t="shared" si="36"/>
        <v>0</v>
      </c>
      <c r="AO25" s="62"/>
      <c r="AP25" s="49">
        <f t="shared" si="20"/>
        <v>0</v>
      </c>
      <c r="AQ25" s="50">
        <f t="shared" si="21"/>
        <v>0</v>
      </c>
      <c r="AR25" s="62"/>
      <c r="AS25" s="49">
        <f t="shared" si="22"/>
        <v>0</v>
      </c>
      <c r="AT25" s="50">
        <f t="shared" si="23"/>
        <v>0</v>
      </c>
      <c r="AU25" s="62"/>
      <c r="AV25" s="49">
        <f t="shared" si="24"/>
        <v>0</v>
      </c>
      <c r="AW25" s="50">
        <f t="shared" si="25"/>
        <v>0</v>
      </c>
      <c r="AX25" s="62"/>
      <c r="AY25" s="49">
        <f t="shared" si="26"/>
        <v>0</v>
      </c>
      <c r="AZ25" s="50">
        <f t="shared" si="27"/>
        <v>0</v>
      </c>
      <c r="BA25" s="62">
        <v>0</v>
      </c>
      <c r="BB25" s="49">
        <f t="shared" si="28"/>
        <v>0</v>
      </c>
      <c r="BC25" s="50">
        <f t="shared" si="29"/>
        <v>0</v>
      </c>
      <c r="BD25" s="51">
        <f t="shared" si="30"/>
        <v>0</v>
      </c>
    </row>
    <row r="26" spans="1:56">
      <c r="A26" s="32"/>
      <c r="B26" s="169" t="s">
        <v>156</v>
      </c>
      <c r="C26" s="170" t="s">
        <v>205</v>
      </c>
      <c r="D26" s="34" t="s">
        <v>250</v>
      </c>
      <c r="E26" s="35" t="s">
        <v>209</v>
      </c>
      <c r="F26" s="36">
        <v>12.36</v>
      </c>
      <c r="G26" s="73"/>
      <c r="H26" s="72" t="s">
        <v>143</v>
      </c>
      <c r="I26" s="74">
        <f>IF(H26=Tablas!$B$5,Tablas!$C$5,VLOOKUP(H26,Tablas!$B$5:$D$40,2,FALSE))</f>
        <v>21</v>
      </c>
      <c r="J26" s="71">
        <f>IF(I26=0,"",VLOOKUP(I26,Tablas!$C$5:$D$40,2,FALSE))</f>
        <v>13.035714285714288</v>
      </c>
      <c r="K26" s="37" t="str">
        <f t="shared" si="31"/>
        <v>0</v>
      </c>
      <c r="L26" s="38">
        <f t="shared" si="1"/>
        <v>0</v>
      </c>
      <c r="M26" s="38">
        <f t="shared" si="2"/>
        <v>0</v>
      </c>
      <c r="N26" s="38">
        <f t="shared" si="3"/>
        <v>0</v>
      </c>
      <c r="O26" s="38">
        <f t="shared" si="4"/>
        <v>0</v>
      </c>
      <c r="P26" s="38">
        <f t="shared" si="5"/>
        <v>0</v>
      </c>
      <c r="Q26" s="39">
        <v>1</v>
      </c>
      <c r="R26" s="40">
        <f t="shared" si="6"/>
        <v>0</v>
      </c>
      <c r="S26" s="39">
        <v>1</v>
      </c>
      <c r="T26" s="41">
        <f t="shared" si="7"/>
        <v>0</v>
      </c>
      <c r="U26" s="42">
        <f t="shared" si="8"/>
        <v>0</v>
      </c>
      <c r="V26" s="43">
        <f t="shared" si="9"/>
        <v>0</v>
      </c>
      <c r="W26" s="193">
        <f>X4</f>
        <v>12</v>
      </c>
      <c r="X26" s="44">
        <f t="shared" si="32"/>
        <v>0</v>
      </c>
      <c r="Y26" s="45">
        <f t="shared" si="10"/>
        <v>3</v>
      </c>
      <c r="Z26" s="46" t="s">
        <v>0</v>
      </c>
      <c r="AA26" s="39">
        <v>1</v>
      </c>
      <c r="AB26" s="47">
        <f t="shared" si="11"/>
        <v>0</v>
      </c>
      <c r="AC26" s="39">
        <v>1</v>
      </c>
      <c r="AD26" s="47">
        <f t="shared" si="12"/>
        <v>0</v>
      </c>
      <c r="AE26" s="39">
        <v>1</v>
      </c>
      <c r="AF26" s="47">
        <f t="shared" si="13"/>
        <v>0</v>
      </c>
      <c r="AG26" s="188">
        <v>2.75</v>
      </c>
      <c r="AH26" s="194">
        <f t="shared" si="37"/>
        <v>3</v>
      </c>
      <c r="AI26" s="49">
        <f t="shared" si="33"/>
        <v>0</v>
      </c>
      <c r="AJ26" s="50">
        <f t="shared" si="34"/>
        <v>0</v>
      </c>
      <c r="AK26" s="188">
        <v>1.7999999999999998</v>
      </c>
      <c r="AL26" s="194">
        <f t="shared" si="17"/>
        <v>3</v>
      </c>
      <c r="AM26" s="49">
        <f t="shared" si="35"/>
        <v>0</v>
      </c>
      <c r="AN26" s="50">
        <f t="shared" si="36"/>
        <v>0</v>
      </c>
      <c r="AO26" s="62">
        <v>12.36</v>
      </c>
      <c r="AP26" s="49">
        <f t="shared" si="20"/>
        <v>0</v>
      </c>
      <c r="AQ26" s="50">
        <f t="shared" si="21"/>
        <v>0</v>
      </c>
      <c r="AR26" s="62">
        <v>3.09</v>
      </c>
      <c r="AS26" s="49">
        <f t="shared" si="22"/>
        <v>0</v>
      </c>
      <c r="AT26" s="50">
        <f t="shared" si="23"/>
        <v>0</v>
      </c>
      <c r="AU26" s="62"/>
      <c r="AV26" s="49">
        <f t="shared" si="24"/>
        <v>0</v>
      </c>
      <c r="AW26" s="50">
        <f t="shared" si="25"/>
        <v>0</v>
      </c>
      <c r="AX26" s="62">
        <v>12.36</v>
      </c>
      <c r="AY26" s="49">
        <f t="shared" si="26"/>
        <v>0</v>
      </c>
      <c r="AZ26" s="50">
        <f t="shared" si="27"/>
        <v>0</v>
      </c>
      <c r="BA26" s="62">
        <v>0.89999999999999991</v>
      </c>
      <c r="BB26" s="49">
        <f t="shared" si="28"/>
        <v>0</v>
      </c>
      <c r="BC26" s="50">
        <f t="shared" si="29"/>
        <v>0</v>
      </c>
      <c r="BD26" s="51">
        <f t="shared" si="30"/>
        <v>0</v>
      </c>
    </row>
    <row r="27" spans="1:56">
      <c r="A27" s="32"/>
      <c r="B27" s="169" t="s">
        <v>156</v>
      </c>
      <c r="C27" s="170" t="s">
        <v>205</v>
      </c>
      <c r="D27" s="34" t="s">
        <v>251</v>
      </c>
      <c r="E27" s="35" t="s">
        <v>209</v>
      </c>
      <c r="F27" s="36">
        <v>14.01</v>
      </c>
      <c r="G27" s="73"/>
      <c r="H27" s="72" t="s">
        <v>143</v>
      </c>
      <c r="I27" s="74">
        <f>IF(H27=Tablas!$B$5,Tablas!$C$5,VLOOKUP(H27,Tablas!$B$5:$D$40,2,FALSE))</f>
        <v>21</v>
      </c>
      <c r="J27" s="71">
        <f>IF(I27=0,"",VLOOKUP(I27,Tablas!$C$5:$D$40,2,FALSE))</f>
        <v>13.035714285714288</v>
      </c>
      <c r="K27" s="37" t="str">
        <f t="shared" si="31"/>
        <v>0</v>
      </c>
      <c r="L27" s="38">
        <f t="shared" si="1"/>
        <v>0</v>
      </c>
      <c r="M27" s="38">
        <f t="shared" si="2"/>
        <v>0</v>
      </c>
      <c r="N27" s="38">
        <f t="shared" si="3"/>
        <v>0</v>
      </c>
      <c r="O27" s="38">
        <f t="shared" si="4"/>
        <v>0</v>
      </c>
      <c r="P27" s="38">
        <f t="shared" si="5"/>
        <v>0</v>
      </c>
      <c r="Q27" s="39">
        <v>1</v>
      </c>
      <c r="R27" s="40">
        <f t="shared" si="6"/>
        <v>0</v>
      </c>
      <c r="S27" s="39">
        <v>1</v>
      </c>
      <c r="T27" s="41">
        <f t="shared" si="7"/>
        <v>0</v>
      </c>
      <c r="U27" s="42">
        <f t="shared" si="8"/>
        <v>0</v>
      </c>
      <c r="V27" s="43">
        <f t="shared" si="9"/>
        <v>0</v>
      </c>
      <c r="W27" s="193">
        <f>X4</f>
        <v>12</v>
      </c>
      <c r="X27" s="44">
        <f t="shared" si="32"/>
        <v>0</v>
      </c>
      <c r="Y27" s="45">
        <f t="shared" si="10"/>
        <v>3</v>
      </c>
      <c r="Z27" s="46" t="s">
        <v>0</v>
      </c>
      <c r="AA27" s="39">
        <v>1</v>
      </c>
      <c r="AB27" s="47">
        <f t="shared" si="11"/>
        <v>0</v>
      </c>
      <c r="AC27" s="39">
        <v>1</v>
      </c>
      <c r="AD27" s="47">
        <f t="shared" si="12"/>
        <v>0</v>
      </c>
      <c r="AE27" s="39">
        <v>1</v>
      </c>
      <c r="AF27" s="47">
        <f t="shared" si="13"/>
        <v>0</v>
      </c>
      <c r="AG27" s="188">
        <v>4.9000000000000004</v>
      </c>
      <c r="AH27" s="194">
        <f t="shared" si="37"/>
        <v>3</v>
      </c>
      <c r="AI27" s="49">
        <f t="shared" si="33"/>
        <v>0</v>
      </c>
      <c r="AJ27" s="50">
        <f t="shared" si="34"/>
        <v>0</v>
      </c>
      <c r="AK27" s="188">
        <v>1.5</v>
      </c>
      <c r="AL27" s="194">
        <f t="shared" si="17"/>
        <v>3</v>
      </c>
      <c r="AM27" s="49">
        <f t="shared" si="35"/>
        <v>0</v>
      </c>
      <c r="AN27" s="50">
        <f t="shared" si="36"/>
        <v>0</v>
      </c>
      <c r="AO27" s="62">
        <v>14.01</v>
      </c>
      <c r="AP27" s="49">
        <f t="shared" si="20"/>
        <v>0</v>
      </c>
      <c r="AQ27" s="50">
        <f t="shared" si="21"/>
        <v>0</v>
      </c>
      <c r="AR27" s="62">
        <v>3.5024999999999999</v>
      </c>
      <c r="AS27" s="49">
        <f t="shared" si="22"/>
        <v>0</v>
      </c>
      <c r="AT27" s="50">
        <f t="shared" si="23"/>
        <v>0</v>
      </c>
      <c r="AU27" s="62"/>
      <c r="AV27" s="49">
        <f t="shared" si="24"/>
        <v>0</v>
      </c>
      <c r="AW27" s="50">
        <f t="shared" si="25"/>
        <v>0</v>
      </c>
      <c r="AX27" s="62">
        <v>14.01</v>
      </c>
      <c r="AY27" s="49">
        <f t="shared" si="26"/>
        <v>0</v>
      </c>
      <c r="AZ27" s="50">
        <f t="shared" si="27"/>
        <v>0</v>
      </c>
      <c r="BA27" s="62">
        <v>0.75</v>
      </c>
      <c r="BB27" s="49">
        <f t="shared" si="28"/>
        <v>0</v>
      </c>
      <c r="BC27" s="50">
        <f t="shared" si="29"/>
        <v>0</v>
      </c>
      <c r="BD27" s="51">
        <f t="shared" si="30"/>
        <v>0</v>
      </c>
    </row>
    <row r="28" spans="1:56">
      <c r="A28" s="32"/>
      <c r="B28" s="169" t="s">
        <v>156</v>
      </c>
      <c r="C28" s="170" t="s">
        <v>205</v>
      </c>
      <c r="D28" s="34" t="s">
        <v>252</v>
      </c>
      <c r="E28" s="35" t="s">
        <v>209</v>
      </c>
      <c r="F28" s="36">
        <v>13.5</v>
      </c>
      <c r="G28" s="73"/>
      <c r="H28" s="72" t="s">
        <v>143</v>
      </c>
      <c r="I28" s="74">
        <f>IF(H28=Tablas!$B$5,Tablas!$C$5,VLOOKUP(H28,Tablas!$B$5:$D$40,2,FALSE))</f>
        <v>21</v>
      </c>
      <c r="J28" s="71">
        <f>IF(I28=0,"",VLOOKUP(I28,Tablas!$C$5:$D$40,2,FALSE))</f>
        <v>13.035714285714288</v>
      </c>
      <c r="K28" s="37" t="str">
        <f t="shared" si="31"/>
        <v>0</v>
      </c>
      <c r="L28" s="38">
        <f t="shared" si="1"/>
        <v>0</v>
      </c>
      <c r="M28" s="38">
        <f t="shared" si="2"/>
        <v>0</v>
      </c>
      <c r="N28" s="38">
        <f t="shared" si="3"/>
        <v>0</v>
      </c>
      <c r="O28" s="38">
        <f t="shared" si="4"/>
        <v>0</v>
      </c>
      <c r="P28" s="38">
        <f t="shared" si="5"/>
        <v>0</v>
      </c>
      <c r="Q28" s="39">
        <v>1</v>
      </c>
      <c r="R28" s="40">
        <f t="shared" si="6"/>
        <v>0</v>
      </c>
      <c r="S28" s="39">
        <v>1</v>
      </c>
      <c r="T28" s="41">
        <f t="shared" si="7"/>
        <v>0</v>
      </c>
      <c r="U28" s="42">
        <f t="shared" si="8"/>
        <v>0</v>
      </c>
      <c r="V28" s="43">
        <f t="shared" si="9"/>
        <v>0</v>
      </c>
      <c r="W28" s="193">
        <f>X4</f>
        <v>12</v>
      </c>
      <c r="X28" s="44">
        <f t="shared" si="32"/>
        <v>0</v>
      </c>
      <c r="Y28" s="45">
        <f t="shared" si="10"/>
        <v>3</v>
      </c>
      <c r="Z28" s="46" t="s">
        <v>0</v>
      </c>
      <c r="AA28" s="39">
        <v>1</v>
      </c>
      <c r="AB28" s="47">
        <f t="shared" si="11"/>
        <v>0</v>
      </c>
      <c r="AC28" s="39">
        <v>1</v>
      </c>
      <c r="AD28" s="47">
        <f t="shared" si="12"/>
        <v>0</v>
      </c>
      <c r="AE28" s="39">
        <v>1</v>
      </c>
      <c r="AF28" s="47">
        <f t="shared" si="13"/>
        <v>0</v>
      </c>
      <c r="AG28" s="188">
        <v>2.875</v>
      </c>
      <c r="AH28" s="194">
        <f t="shared" si="37"/>
        <v>3</v>
      </c>
      <c r="AI28" s="49">
        <f t="shared" si="33"/>
        <v>0</v>
      </c>
      <c r="AJ28" s="50">
        <f t="shared" si="34"/>
        <v>0</v>
      </c>
      <c r="AK28" s="188">
        <v>2.25</v>
      </c>
      <c r="AL28" s="194">
        <f t="shared" si="17"/>
        <v>3</v>
      </c>
      <c r="AM28" s="49">
        <f t="shared" si="35"/>
        <v>0</v>
      </c>
      <c r="AN28" s="50">
        <f t="shared" si="36"/>
        <v>0</v>
      </c>
      <c r="AO28" s="62">
        <v>13.5</v>
      </c>
      <c r="AP28" s="49">
        <f t="shared" si="20"/>
        <v>0</v>
      </c>
      <c r="AQ28" s="50">
        <f t="shared" si="21"/>
        <v>0</v>
      </c>
      <c r="AR28" s="62">
        <v>3.375</v>
      </c>
      <c r="AS28" s="49">
        <f t="shared" si="22"/>
        <v>0</v>
      </c>
      <c r="AT28" s="50">
        <f t="shared" si="23"/>
        <v>0</v>
      </c>
      <c r="AU28" s="62"/>
      <c r="AV28" s="49">
        <f t="shared" si="24"/>
        <v>0</v>
      </c>
      <c r="AW28" s="50">
        <f t="shared" si="25"/>
        <v>0</v>
      </c>
      <c r="AX28" s="62">
        <v>13.5</v>
      </c>
      <c r="AY28" s="49">
        <f t="shared" si="26"/>
        <v>0</v>
      </c>
      <c r="AZ28" s="50">
        <f t="shared" si="27"/>
        <v>0</v>
      </c>
      <c r="BA28" s="62">
        <v>1.125</v>
      </c>
      <c r="BB28" s="49">
        <f t="shared" si="28"/>
        <v>0</v>
      </c>
      <c r="BC28" s="50">
        <f t="shared" si="29"/>
        <v>0</v>
      </c>
      <c r="BD28" s="51">
        <f t="shared" si="30"/>
        <v>0</v>
      </c>
    </row>
    <row r="29" spans="1:56">
      <c r="A29" s="32"/>
      <c r="B29" s="169" t="s">
        <v>156</v>
      </c>
      <c r="C29" s="170" t="s">
        <v>205</v>
      </c>
      <c r="D29" s="34" t="s">
        <v>253</v>
      </c>
      <c r="E29" s="35" t="s">
        <v>209</v>
      </c>
      <c r="F29" s="36">
        <v>34.46</v>
      </c>
      <c r="G29" s="73"/>
      <c r="H29" s="72" t="s">
        <v>143</v>
      </c>
      <c r="I29" s="74">
        <f>IF(H29=Tablas!$B$5,Tablas!$C$5,VLOOKUP(H29,Tablas!$B$5:$D$40,2,FALSE))</f>
        <v>21</v>
      </c>
      <c r="J29" s="71">
        <f>IF(I29=0,"",VLOOKUP(I29,Tablas!$C$5:$D$40,2,FALSE))</f>
        <v>13.035714285714288</v>
      </c>
      <c r="K29" s="37" t="str">
        <f t="shared" si="31"/>
        <v>0</v>
      </c>
      <c r="L29" s="38">
        <f t="shared" si="1"/>
        <v>0</v>
      </c>
      <c r="M29" s="38">
        <f t="shared" si="2"/>
        <v>0</v>
      </c>
      <c r="N29" s="38">
        <f t="shared" si="3"/>
        <v>0</v>
      </c>
      <c r="O29" s="38">
        <f t="shared" si="4"/>
        <v>0</v>
      </c>
      <c r="P29" s="38">
        <f t="shared" si="5"/>
        <v>0</v>
      </c>
      <c r="Q29" s="39">
        <v>1</v>
      </c>
      <c r="R29" s="40">
        <f t="shared" si="6"/>
        <v>0</v>
      </c>
      <c r="S29" s="39">
        <v>1</v>
      </c>
      <c r="T29" s="41">
        <f t="shared" si="7"/>
        <v>0</v>
      </c>
      <c r="U29" s="42">
        <f t="shared" si="8"/>
        <v>0</v>
      </c>
      <c r="V29" s="43">
        <f t="shared" si="9"/>
        <v>0</v>
      </c>
      <c r="W29" s="193">
        <f>X4</f>
        <v>12</v>
      </c>
      <c r="X29" s="44">
        <f t="shared" si="32"/>
        <v>0</v>
      </c>
      <c r="Y29" s="45">
        <f t="shared" si="10"/>
        <v>3</v>
      </c>
      <c r="Z29" s="46" t="s">
        <v>0</v>
      </c>
      <c r="AA29" s="39">
        <v>1</v>
      </c>
      <c r="AB29" s="47">
        <f t="shared" si="11"/>
        <v>0</v>
      </c>
      <c r="AC29" s="39">
        <v>1</v>
      </c>
      <c r="AD29" s="47">
        <f t="shared" si="12"/>
        <v>0</v>
      </c>
      <c r="AE29" s="39">
        <v>1</v>
      </c>
      <c r="AF29" s="47">
        <f t="shared" si="13"/>
        <v>0</v>
      </c>
      <c r="AG29" s="188"/>
      <c r="AH29" s="194">
        <f t="shared" si="37"/>
        <v>3</v>
      </c>
      <c r="AI29" s="49">
        <f t="shared" si="33"/>
        <v>0</v>
      </c>
      <c r="AJ29" s="50">
        <f t="shared" si="34"/>
        <v>0</v>
      </c>
      <c r="AK29" s="188"/>
      <c r="AL29" s="194">
        <f t="shared" si="17"/>
        <v>3</v>
      </c>
      <c r="AM29" s="49">
        <f t="shared" si="35"/>
        <v>0</v>
      </c>
      <c r="AN29" s="50">
        <f t="shared" si="36"/>
        <v>0</v>
      </c>
      <c r="AO29" s="62"/>
      <c r="AP29" s="49">
        <f t="shared" si="20"/>
        <v>0</v>
      </c>
      <c r="AQ29" s="50">
        <f t="shared" si="21"/>
        <v>0</v>
      </c>
      <c r="AR29" s="62"/>
      <c r="AS29" s="49">
        <f t="shared" si="22"/>
        <v>0</v>
      </c>
      <c r="AT29" s="50">
        <f t="shared" si="23"/>
        <v>0</v>
      </c>
      <c r="AU29" s="62"/>
      <c r="AV29" s="49">
        <f t="shared" si="24"/>
        <v>0</v>
      </c>
      <c r="AW29" s="50">
        <f t="shared" si="25"/>
        <v>0</v>
      </c>
      <c r="AX29" s="62"/>
      <c r="AY29" s="49">
        <f t="shared" si="26"/>
        <v>0</v>
      </c>
      <c r="AZ29" s="50">
        <f t="shared" si="27"/>
        <v>0</v>
      </c>
      <c r="BA29" s="62">
        <v>0</v>
      </c>
      <c r="BB29" s="49">
        <f t="shared" si="28"/>
        <v>0</v>
      </c>
      <c r="BC29" s="50">
        <f t="shared" si="29"/>
        <v>0</v>
      </c>
      <c r="BD29" s="51">
        <f t="shared" si="30"/>
        <v>0</v>
      </c>
    </row>
    <row r="30" spans="1:56">
      <c r="A30" s="32"/>
      <c r="B30" s="169" t="s">
        <v>156</v>
      </c>
      <c r="C30" s="170" t="s">
        <v>205</v>
      </c>
      <c r="D30" s="34" t="s">
        <v>245</v>
      </c>
      <c r="E30" s="35" t="s">
        <v>209</v>
      </c>
      <c r="F30" s="36">
        <v>5.71</v>
      </c>
      <c r="G30" s="73"/>
      <c r="H30" s="72" t="s">
        <v>143</v>
      </c>
      <c r="I30" s="74">
        <f>IF(H30=Tablas!$B$5,Tablas!$C$5,VLOOKUP(H30,Tablas!$B$5:$D$40,2,FALSE))</f>
        <v>21</v>
      </c>
      <c r="J30" s="71">
        <f>IF(I30=0,"",VLOOKUP(I30,Tablas!$C$5:$D$40,2,FALSE))</f>
        <v>13.035714285714288</v>
      </c>
      <c r="K30" s="37" t="str">
        <f t="shared" si="31"/>
        <v>0</v>
      </c>
      <c r="L30" s="38">
        <f t="shared" si="1"/>
        <v>0</v>
      </c>
      <c r="M30" s="38">
        <f t="shared" si="2"/>
        <v>0</v>
      </c>
      <c r="N30" s="38">
        <f t="shared" si="3"/>
        <v>0</v>
      </c>
      <c r="O30" s="38">
        <f t="shared" si="4"/>
        <v>0</v>
      </c>
      <c r="P30" s="38">
        <f t="shared" si="5"/>
        <v>0</v>
      </c>
      <c r="Q30" s="39">
        <v>1</v>
      </c>
      <c r="R30" s="40">
        <f t="shared" si="6"/>
        <v>0</v>
      </c>
      <c r="S30" s="39">
        <v>1</v>
      </c>
      <c r="T30" s="41">
        <f t="shared" si="7"/>
        <v>0</v>
      </c>
      <c r="U30" s="42">
        <f t="shared" si="8"/>
        <v>0</v>
      </c>
      <c r="V30" s="43">
        <f t="shared" si="9"/>
        <v>0</v>
      </c>
      <c r="W30" s="193">
        <f>X4</f>
        <v>12</v>
      </c>
      <c r="X30" s="44">
        <f t="shared" si="32"/>
        <v>0</v>
      </c>
      <c r="Y30" s="45">
        <f t="shared" si="10"/>
        <v>3</v>
      </c>
      <c r="Z30" s="46" t="s">
        <v>0</v>
      </c>
      <c r="AA30" s="39">
        <v>1</v>
      </c>
      <c r="AB30" s="47">
        <f t="shared" si="11"/>
        <v>0</v>
      </c>
      <c r="AC30" s="39">
        <v>1</v>
      </c>
      <c r="AD30" s="47">
        <f t="shared" si="12"/>
        <v>0</v>
      </c>
      <c r="AE30" s="39">
        <v>1</v>
      </c>
      <c r="AF30" s="47">
        <f t="shared" si="13"/>
        <v>0</v>
      </c>
      <c r="AG30" s="188"/>
      <c r="AH30" s="194">
        <f t="shared" si="37"/>
        <v>3</v>
      </c>
      <c r="AI30" s="49">
        <f t="shared" si="33"/>
        <v>0</v>
      </c>
      <c r="AJ30" s="50">
        <f t="shared" si="34"/>
        <v>0</v>
      </c>
      <c r="AK30" s="188"/>
      <c r="AL30" s="194">
        <f t="shared" si="17"/>
        <v>3</v>
      </c>
      <c r="AM30" s="49">
        <f t="shared" si="35"/>
        <v>0</v>
      </c>
      <c r="AN30" s="50">
        <f t="shared" si="36"/>
        <v>0</v>
      </c>
      <c r="AO30" s="62">
        <v>5.71</v>
      </c>
      <c r="AP30" s="49">
        <f t="shared" si="20"/>
        <v>0</v>
      </c>
      <c r="AQ30" s="50">
        <f t="shared" si="21"/>
        <v>0</v>
      </c>
      <c r="AR30" s="62"/>
      <c r="AS30" s="49">
        <f t="shared" si="22"/>
        <v>0</v>
      </c>
      <c r="AT30" s="50">
        <f t="shared" si="23"/>
        <v>0</v>
      </c>
      <c r="AU30" s="62"/>
      <c r="AV30" s="49">
        <f t="shared" si="24"/>
        <v>0</v>
      </c>
      <c r="AW30" s="50">
        <f t="shared" si="25"/>
        <v>0</v>
      </c>
      <c r="AX30" s="62">
        <v>5.71</v>
      </c>
      <c r="AY30" s="49">
        <f t="shared" si="26"/>
        <v>0</v>
      </c>
      <c r="AZ30" s="50">
        <f t="shared" si="27"/>
        <v>0</v>
      </c>
      <c r="BA30" s="62">
        <v>0</v>
      </c>
      <c r="BB30" s="49">
        <f t="shared" si="28"/>
        <v>0</v>
      </c>
      <c r="BC30" s="50">
        <f t="shared" si="29"/>
        <v>0</v>
      </c>
      <c r="BD30" s="51">
        <f t="shared" si="30"/>
        <v>0</v>
      </c>
    </row>
    <row r="31" spans="1:56">
      <c r="A31" s="32"/>
      <c r="B31" s="169" t="s">
        <v>156</v>
      </c>
      <c r="C31" s="170" t="s">
        <v>205</v>
      </c>
      <c r="D31" s="34" t="s">
        <v>254</v>
      </c>
      <c r="E31" s="35" t="s">
        <v>209</v>
      </c>
      <c r="F31" s="36">
        <v>56.84</v>
      </c>
      <c r="G31" s="73"/>
      <c r="H31" s="72" t="s">
        <v>143</v>
      </c>
      <c r="I31" s="74">
        <f>IF(H31=Tablas!$B$5,Tablas!$C$5,VLOOKUP(H31,Tablas!$B$5:$D$40,2,FALSE))</f>
        <v>21</v>
      </c>
      <c r="J31" s="71">
        <f>IF(I31=0,"",VLOOKUP(I31,Tablas!$C$5:$D$40,2,FALSE))</f>
        <v>13.035714285714288</v>
      </c>
      <c r="K31" s="37" t="str">
        <f t="shared" si="31"/>
        <v>0</v>
      </c>
      <c r="L31" s="38">
        <f t="shared" si="1"/>
        <v>0</v>
      </c>
      <c r="M31" s="38">
        <f t="shared" si="2"/>
        <v>0</v>
      </c>
      <c r="N31" s="38">
        <f t="shared" si="3"/>
        <v>0</v>
      </c>
      <c r="O31" s="38">
        <f t="shared" si="4"/>
        <v>0</v>
      </c>
      <c r="P31" s="38">
        <f t="shared" si="5"/>
        <v>0</v>
      </c>
      <c r="Q31" s="39">
        <v>1</v>
      </c>
      <c r="R31" s="40">
        <f t="shared" si="6"/>
        <v>0</v>
      </c>
      <c r="S31" s="39">
        <v>1</v>
      </c>
      <c r="T31" s="41">
        <f t="shared" si="7"/>
        <v>0</v>
      </c>
      <c r="U31" s="42">
        <f t="shared" si="8"/>
        <v>0</v>
      </c>
      <c r="V31" s="43">
        <f t="shared" si="9"/>
        <v>0</v>
      </c>
      <c r="W31" s="193">
        <f>X4</f>
        <v>12</v>
      </c>
      <c r="X31" s="44">
        <f t="shared" si="32"/>
        <v>0</v>
      </c>
      <c r="Y31" s="45">
        <f t="shared" si="10"/>
        <v>3</v>
      </c>
      <c r="Z31" s="46" t="s">
        <v>0</v>
      </c>
      <c r="AA31" s="39">
        <v>1</v>
      </c>
      <c r="AB31" s="47">
        <f t="shared" si="11"/>
        <v>0</v>
      </c>
      <c r="AC31" s="39">
        <v>1</v>
      </c>
      <c r="AD31" s="47">
        <f t="shared" si="12"/>
        <v>0</v>
      </c>
      <c r="AE31" s="39">
        <v>1</v>
      </c>
      <c r="AF31" s="47">
        <f t="shared" si="13"/>
        <v>0</v>
      </c>
      <c r="AG31" s="188"/>
      <c r="AH31" s="194">
        <f t="shared" si="37"/>
        <v>3</v>
      </c>
      <c r="AI31" s="49">
        <f t="shared" si="33"/>
        <v>0</v>
      </c>
      <c r="AJ31" s="50">
        <f t="shared" si="34"/>
        <v>0</v>
      </c>
      <c r="AK31" s="188">
        <v>4.5</v>
      </c>
      <c r="AL31" s="194">
        <f t="shared" si="17"/>
        <v>3</v>
      </c>
      <c r="AM31" s="49">
        <f t="shared" si="35"/>
        <v>0</v>
      </c>
      <c r="AN31" s="50">
        <f t="shared" si="36"/>
        <v>0</v>
      </c>
      <c r="AO31" s="62">
        <v>56.84</v>
      </c>
      <c r="AP31" s="49">
        <f t="shared" si="20"/>
        <v>0</v>
      </c>
      <c r="AQ31" s="50">
        <f t="shared" si="21"/>
        <v>0</v>
      </c>
      <c r="AR31" s="62">
        <v>14.21</v>
      </c>
      <c r="AS31" s="49">
        <f t="shared" si="22"/>
        <v>0</v>
      </c>
      <c r="AT31" s="50">
        <f t="shared" si="23"/>
        <v>0</v>
      </c>
      <c r="AU31" s="62"/>
      <c r="AV31" s="49">
        <f t="shared" si="24"/>
        <v>0</v>
      </c>
      <c r="AW31" s="50">
        <f t="shared" si="25"/>
        <v>0</v>
      </c>
      <c r="AX31" s="62">
        <v>56.84</v>
      </c>
      <c r="AY31" s="49">
        <f t="shared" si="26"/>
        <v>0</v>
      </c>
      <c r="AZ31" s="50">
        <f t="shared" si="27"/>
        <v>0</v>
      </c>
      <c r="BA31" s="62">
        <v>2.25</v>
      </c>
      <c r="BB31" s="49">
        <f t="shared" si="28"/>
        <v>0</v>
      </c>
      <c r="BC31" s="50">
        <f t="shared" si="29"/>
        <v>0</v>
      </c>
      <c r="BD31" s="51">
        <f t="shared" si="30"/>
        <v>0</v>
      </c>
    </row>
    <row r="32" spans="1:56">
      <c r="A32" s="32"/>
      <c r="B32" s="169" t="s">
        <v>156</v>
      </c>
      <c r="C32" s="170" t="s">
        <v>205</v>
      </c>
      <c r="D32" s="34" t="s">
        <v>255</v>
      </c>
      <c r="E32" s="35" t="s">
        <v>209</v>
      </c>
      <c r="F32" s="36">
        <v>3.94</v>
      </c>
      <c r="G32" s="73"/>
      <c r="H32" s="72" t="s">
        <v>143</v>
      </c>
      <c r="I32" s="74">
        <f>IF(H32=Tablas!$B$5,Tablas!$C$5,VLOOKUP(H32,Tablas!$B$5:$D$40,2,FALSE))</f>
        <v>21</v>
      </c>
      <c r="J32" s="71">
        <f>IF(I32=0,"",VLOOKUP(I32,Tablas!$C$5:$D$40,2,FALSE))</f>
        <v>13.035714285714288</v>
      </c>
      <c r="K32" s="37" t="str">
        <f t="shared" si="31"/>
        <v>0</v>
      </c>
      <c r="L32" s="38">
        <f t="shared" si="1"/>
        <v>0</v>
      </c>
      <c r="M32" s="38">
        <f t="shared" si="2"/>
        <v>0</v>
      </c>
      <c r="N32" s="38">
        <f t="shared" si="3"/>
        <v>0</v>
      </c>
      <c r="O32" s="38">
        <f t="shared" si="4"/>
        <v>0</v>
      </c>
      <c r="P32" s="38">
        <f t="shared" si="5"/>
        <v>0</v>
      </c>
      <c r="Q32" s="39">
        <v>1</v>
      </c>
      <c r="R32" s="40">
        <f t="shared" si="6"/>
        <v>0</v>
      </c>
      <c r="S32" s="39">
        <v>1</v>
      </c>
      <c r="T32" s="41">
        <f t="shared" si="7"/>
        <v>0</v>
      </c>
      <c r="U32" s="42">
        <f t="shared" si="8"/>
        <v>0</v>
      </c>
      <c r="V32" s="43">
        <f t="shared" si="9"/>
        <v>0</v>
      </c>
      <c r="W32" s="193">
        <f>X4</f>
        <v>12</v>
      </c>
      <c r="X32" s="44">
        <f t="shared" si="32"/>
        <v>0</v>
      </c>
      <c r="Y32" s="45">
        <f t="shared" si="10"/>
        <v>3</v>
      </c>
      <c r="Z32" s="46" t="s">
        <v>0</v>
      </c>
      <c r="AA32" s="39">
        <v>1</v>
      </c>
      <c r="AB32" s="47">
        <f t="shared" si="11"/>
        <v>0</v>
      </c>
      <c r="AC32" s="39">
        <v>1</v>
      </c>
      <c r="AD32" s="47">
        <f t="shared" si="12"/>
        <v>0</v>
      </c>
      <c r="AE32" s="39">
        <v>1</v>
      </c>
      <c r="AF32" s="47">
        <f t="shared" si="13"/>
        <v>0</v>
      </c>
      <c r="AG32" s="188"/>
      <c r="AH32" s="194">
        <f t="shared" si="37"/>
        <v>3</v>
      </c>
      <c r="AI32" s="49">
        <f t="shared" si="33"/>
        <v>0</v>
      </c>
      <c r="AJ32" s="50">
        <f t="shared" si="34"/>
        <v>0</v>
      </c>
      <c r="AK32" s="188"/>
      <c r="AL32" s="194">
        <f t="shared" si="17"/>
        <v>3</v>
      </c>
      <c r="AM32" s="49">
        <f t="shared" si="35"/>
        <v>0</v>
      </c>
      <c r="AN32" s="50">
        <f t="shared" si="36"/>
        <v>0</v>
      </c>
      <c r="AO32" s="62">
        <v>3.94</v>
      </c>
      <c r="AP32" s="49">
        <f t="shared" si="20"/>
        <v>0</v>
      </c>
      <c r="AQ32" s="50">
        <f t="shared" si="21"/>
        <v>0</v>
      </c>
      <c r="AR32" s="62"/>
      <c r="AS32" s="49">
        <f t="shared" si="22"/>
        <v>0</v>
      </c>
      <c r="AT32" s="50">
        <f t="shared" si="23"/>
        <v>0</v>
      </c>
      <c r="AU32" s="62"/>
      <c r="AV32" s="49">
        <f t="shared" si="24"/>
        <v>0</v>
      </c>
      <c r="AW32" s="50">
        <f t="shared" si="25"/>
        <v>0</v>
      </c>
      <c r="AX32" s="62">
        <v>3.94</v>
      </c>
      <c r="AY32" s="49">
        <f t="shared" si="26"/>
        <v>0</v>
      </c>
      <c r="AZ32" s="50">
        <f t="shared" si="27"/>
        <v>0</v>
      </c>
      <c r="BA32" s="62">
        <v>0</v>
      </c>
      <c r="BB32" s="49">
        <f t="shared" si="28"/>
        <v>0</v>
      </c>
      <c r="BC32" s="50">
        <f t="shared" si="29"/>
        <v>0</v>
      </c>
      <c r="BD32" s="51">
        <f t="shared" si="30"/>
        <v>0</v>
      </c>
    </row>
    <row r="33" spans="1:56">
      <c r="A33" s="32"/>
      <c r="B33" s="169" t="s">
        <v>156</v>
      </c>
      <c r="C33" s="170" t="s">
        <v>205</v>
      </c>
      <c r="D33" s="34" t="s">
        <v>256</v>
      </c>
      <c r="E33" s="35"/>
      <c r="F33" s="36">
        <v>3.43</v>
      </c>
      <c r="G33" s="73"/>
      <c r="H33" s="72" t="s">
        <v>143</v>
      </c>
      <c r="I33" s="74">
        <f>IF(H33=Tablas!$B$5,Tablas!$C$5,VLOOKUP(H33,Tablas!$B$5:$D$40,2,FALSE))</f>
        <v>21</v>
      </c>
      <c r="J33" s="71">
        <f>IF(I33=0,"",VLOOKUP(I33,Tablas!$C$5:$D$40,2,FALSE))</f>
        <v>13.035714285714288</v>
      </c>
      <c r="K33" s="37" t="str">
        <f t="shared" si="31"/>
        <v>0</v>
      </c>
      <c r="L33" s="38">
        <f t="shared" si="1"/>
        <v>0</v>
      </c>
      <c r="M33" s="38">
        <f t="shared" si="2"/>
        <v>0</v>
      </c>
      <c r="N33" s="38">
        <f t="shared" si="3"/>
        <v>0</v>
      </c>
      <c r="O33" s="38">
        <f t="shared" si="4"/>
        <v>0</v>
      </c>
      <c r="P33" s="38">
        <f t="shared" si="5"/>
        <v>0</v>
      </c>
      <c r="Q33" s="39">
        <v>1</v>
      </c>
      <c r="R33" s="40">
        <f t="shared" si="6"/>
        <v>0</v>
      </c>
      <c r="S33" s="39">
        <v>1</v>
      </c>
      <c r="T33" s="41">
        <f t="shared" si="7"/>
        <v>0</v>
      </c>
      <c r="U33" s="42">
        <f t="shared" si="8"/>
        <v>0</v>
      </c>
      <c r="V33" s="43">
        <f t="shared" si="9"/>
        <v>0</v>
      </c>
      <c r="W33" s="193">
        <f>X4</f>
        <v>12</v>
      </c>
      <c r="X33" s="44">
        <f t="shared" si="32"/>
        <v>0</v>
      </c>
      <c r="Y33" s="45">
        <f t="shared" si="10"/>
        <v>3</v>
      </c>
      <c r="Z33" s="46" t="s">
        <v>0</v>
      </c>
      <c r="AA33" s="39">
        <v>1</v>
      </c>
      <c r="AB33" s="47">
        <f t="shared" si="11"/>
        <v>0</v>
      </c>
      <c r="AC33" s="39">
        <v>1</v>
      </c>
      <c r="AD33" s="47">
        <f t="shared" si="12"/>
        <v>0</v>
      </c>
      <c r="AE33" s="39">
        <v>1</v>
      </c>
      <c r="AF33" s="47">
        <f t="shared" si="13"/>
        <v>0</v>
      </c>
      <c r="AG33" s="188"/>
      <c r="AH33" s="194">
        <f t="shared" si="37"/>
        <v>3</v>
      </c>
      <c r="AI33" s="49">
        <f t="shared" si="33"/>
        <v>0</v>
      </c>
      <c r="AJ33" s="50">
        <f t="shared" si="34"/>
        <v>0</v>
      </c>
      <c r="AK33" s="188"/>
      <c r="AL33" s="194">
        <f t="shared" si="17"/>
        <v>3</v>
      </c>
      <c r="AM33" s="49">
        <f t="shared" si="35"/>
        <v>0</v>
      </c>
      <c r="AN33" s="50">
        <f t="shared" si="36"/>
        <v>0</v>
      </c>
      <c r="AO33" s="62"/>
      <c r="AP33" s="49">
        <f t="shared" si="20"/>
        <v>0</v>
      </c>
      <c r="AQ33" s="50">
        <f t="shared" si="21"/>
        <v>0</v>
      </c>
      <c r="AR33" s="62"/>
      <c r="AS33" s="49">
        <f t="shared" si="22"/>
        <v>0</v>
      </c>
      <c r="AT33" s="50">
        <f t="shared" si="23"/>
        <v>0</v>
      </c>
      <c r="AU33" s="62"/>
      <c r="AV33" s="49">
        <f t="shared" si="24"/>
        <v>0</v>
      </c>
      <c r="AW33" s="50">
        <f t="shared" si="25"/>
        <v>0</v>
      </c>
      <c r="AX33" s="62"/>
      <c r="AY33" s="49">
        <f t="shared" si="26"/>
        <v>0</v>
      </c>
      <c r="AZ33" s="50">
        <f t="shared" si="27"/>
        <v>0</v>
      </c>
      <c r="BA33" s="62">
        <v>0</v>
      </c>
      <c r="BB33" s="49">
        <f t="shared" si="28"/>
        <v>0</v>
      </c>
      <c r="BC33" s="50">
        <f t="shared" si="29"/>
        <v>0</v>
      </c>
      <c r="BD33" s="51">
        <f t="shared" si="30"/>
        <v>0</v>
      </c>
    </row>
    <row r="34" spans="1:56">
      <c r="A34" s="32"/>
      <c r="B34" s="169" t="s">
        <v>156</v>
      </c>
      <c r="C34" s="170" t="s">
        <v>207</v>
      </c>
      <c r="D34" s="34" t="s">
        <v>257</v>
      </c>
      <c r="E34" s="35" t="s">
        <v>209</v>
      </c>
      <c r="F34" s="36">
        <v>64.62</v>
      </c>
      <c r="G34" s="73"/>
      <c r="H34" s="72" t="s">
        <v>16</v>
      </c>
      <c r="I34" s="74">
        <f>IF(H34=Tablas!$B$5,Tablas!$C$5,VLOOKUP(H34,Tablas!$B$5:$D$40,2,FALSE))</f>
        <v>29</v>
      </c>
      <c r="J34" s="71">
        <f>IF(I34=0,"",VLOOKUP(I34,Tablas!$C$5:$D$40,2,FALSE))</f>
        <v>1</v>
      </c>
      <c r="K34" s="37" t="str">
        <f t="shared" si="31"/>
        <v>0</v>
      </c>
      <c r="L34" s="38">
        <f t="shared" si="1"/>
        <v>0</v>
      </c>
      <c r="M34" s="38">
        <f t="shared" si="2"/>
        <v>0</v>
      </c>
      <c r="N34" s="38">
        <f t="shared" si="3"/>
        <v>0</v>
      </c>
      <c r="O34" s="38">
        <f t="shared" si="4"/>
        <v>0</v>
      </c>
      <c r="P34" s="38">
        <f t="shared" si="5"/>
        <v>0</v>
      </c>
      <c r="Q34" s="39">
        <v>1</v>
      </c>
      <c r="R34" s="40">
        <f t="shared" si="6"/>
        <v>0</v>
      </c>
      <c r="S34" s="39">
        <v>1</v>
      </c>
      <c r="T34" s="41">
        <f t="shared" si="7"/>
        <v>0</v>
      </c>
      <c r="U34" s="42">
        <f t="shared" si="8"/>
        <v>0</v>
      </c>
      <c r="V34" s="43">
        <f t="shared" si="9"/>
        <v>0</v>
      </c>
      <c r="W34" s="193">
        <f>X4</f>
        <v>12</v>
      </c>
      <c r="X34" s="44">
        <f t="shared" si="32"/>
        <v>0</v>
      </c>
      <c r="Y34" s="45">
        <f t="shared" si="10"/>
        <v>0.2</v>
      </c>
      <c r="Z34" s="46" t="s">
        <v>0</v>
      </c>
      <c r="AA34" s="39">
        <v>1</v>
      </c>
      <c r="AB34" s="47">
        <f t="shared" si="11"/>
        <v>0</v>
      </c>
      <c r="AC34" s="39">
        <v>1</v>
      </c>
      <c r="AD34" s="47">
        <f t="shared" si="12"/>
        <v>0</v>
      </c>
      <c r="AE34" s="39">
        <v>1</v>
      </c>
      <c r="AF34" s="47">
        <f t="shared" si="13"/>
        <v>0</v>
      </c>
      <c r="AG34" s="188">
        <v>1.7999999999999998</v>
      </c>
      <c r="AH34" s="194">
        <f t="shared" si="37"/>
        <v>3</v>
      </c>
      <c r="AI34" s="49">
        <f t="shared" si="33"/>
        <v>0</v>
      </c>
      <c r="AJ34" s="50">
        <f t="shared" si="34"/>
        <v>0</v>
      </c>
      <c r="AK34" s="188"/>
      <c r="AL34" s="194">
        <f t="shared" si="17"/>
        <v>3</v>
      </c>
      <c r="AM34" s="49">
        <f t="shared" si="35"/>
        <v>0</v>
      </c>
      <c r="AN34" s="50">
        <f t="shared" si="36"/>
        <v>0</v>
      </c>
      <c r="AO34" s="62">
        <v>64.62</v>
      </c>
      <c r="AP34" s="49">
        <f t="shared" si="20"/>
        <v>0</v>
      </c>
      <c r="AQ34" s="50">
        <f t="shared" si="21"/>
        <v>0</v>
      </c>
      <c r="AR34" s="62"/>
      <c r="AS34" s="49">
        <f t="shared" si="22"/>
        <v>0</v>
      </c>
      <c r="AT34" s="50">
        <f t="shared" si="23"/>
        <v>0</v>
      </c>
      <c r="AU34" s="62"/>
      <c r="AV34" s="49">
        <f t="shared" si="24"/>
        <v>0</v>
      </c>
      <c r="AW34" s="50">
        <f t="shared" si="25"/>
        <v>0</v>
      </c>
      <c r="AX34" s="62">
        <v>64.62</v>
      </c>
      <c r="AY34" s="49">
        <f t="shared" si="26"/>
        <v>0</v>
      </c>
      <c r="AZ34" s="50">
        <f t="shared" si="27"/>
        <v>0</v>
      </c>
      <c r="BA34" s="62">
        <v>0</v>
      </c>
      <c r="BB34" s="49">
        <f t="shared" si="28"/>
        <v>0</v>
      </c>
      <c r="BC34" s="50">
        <f t="shared" si="29"/>
        <v>0</v>
      </c>
      <c r="BD34" s="51">
        <f t="shared" si="30"/>
        <v>0</v>
      </c>
    </row>
    <row r="35" spans="1:56">
      <c r="A35" s="32"/>
      <c r="B35" s="169" t="s">
        <v>156</v>
      </c>
      <c r="C35" s="170" t="s">
        <v>207</v>
      </c>
      <c r="D35" s="34" t="s">
        <v>237</v>
      </c>
      <c r="E35" s="35" t="s">
        <v>209</v>
      </c>
      <c r="F35" s="36">
        <v>16</v>
      </c>
      <c r="G35" s="73"/>
      <c r="H35" s="72" t="s">
        <v>143</v>
      </c>
      <c r="I35" s="74">
        <f>IF(H35=Tablas!$B$5,Tablas!$C$5,VLOOKUP(H35,Tablas!$B$5:$D$40,2,FALSE))</f>
        <v>21</v>
      </c>
      <c r="J35" s="71">
        <f>IF(I35=0,"",VLOOKUP(I35,Tablas!$C$5:$D$40,2,FALSE))</f>
        <v>13.035714285714288</v>
      </c>
      <c r="K35" s="37" t="str">
        <f t="shared" si="31"/>
        <v>0</v>
      </c>
      <c r="L35" s="38">
        <f t="shared" si="1"/>
        <v>0</v>
      </c>
      <c r="M35" s="38">
        <f t="shared" si="2"/>
        <v>0</v>
      </c>
      <c r="N35" s="38">
        <f t="shared" si="3"/>
        <v>0</v>
      </c>
      <c r="O35" s="38">
        <f t="shared" si="4"/>
        <v>0</v>
      </c>
      <c r="P35" s="38">
        <f t="shared" si="5"/>
        <v>0</v>
      </c>
      <c r="Q35" s="39">
        <v>1</v>
      </c>
      <c r="R35" s="40">
        <f t="shared" si="6"/>
        <v>0</v>
      </c>
      <c r="S35" s="39">
        <v>1</v>
      </c>
      <c r="T35" s="41">
        <f t="shared" si="7"/>
        <v>0</v>
      </c>
      <c r="U35" s="42">
        <f t="shared" si="8"/>
        <v>0</v>
      </c>
      <c r="V35" s="43">
        <f t="shared" si="9"/>
        <v>0</v>
      </c>
      <c r="W35" s="193">
        <f>X4</f>
        <v>12</v>
      </c>
      <c r="X35" s="44">
        <f t="shared" si="32"/>
        <v>0</v>
      </c>
      <c r="Y35" s="45">
        <f t="shared" si="10"/>
        <v>3</v>
      </c>
      <c r="Z35" s="46" t="s">
        <v>0</v>
      </c>
      <c r="AA35" s="39">
        <v>1</v>
      </c>
      <c r="AB35" s="47">
        <f t="shared" si="11"/>
        <v>0</v>
      </c>
      <c r="AC35" s="39">
        <v>1</v>
      </c>
      <c r="AD35" s="47">
        <f t="shared" si="12"/>
        <v>0</v>
      </c>
      <c r="AE35" s="39">
        <v>1</v>
      </c>
      <c r="AF35" s="47">
        <f t="shared" si="13"/>
        <v>0</v>
      </c>
      <c r="AG35" s="188"/>
      <c r="AH35" s="194">
        <f t="shared" si="37"/>
        <v>3</v>
      </c>
      <c r="AI35" s="49">
        <f t="shared" si="33"/>
        <v>0</v>
      </c>
      <c r="AJ35" s="50">
        <f t="shared" si="34"/>
        <v>0</v>
      </c>
      <c r="AK35" s="188"/>
      <c r="AL35" s="194">
        <f t="shared" si="17"/>
        <v>3</v>
      </c>
      <c r="AM35" s="49">
        <f t="shared" si="35"/>
        <v>0</v>
      </c>
      <c r="AN35" s="50">
        <f t="shared" si="36"/>
        <v>0</v>
      </c>
      <c r="AO35" s="62">
        <v>16</v>
      </c>
      <c r="AP35" s="49">
        <f t="shared" si="20"/>
        <v>0</v>
      </c>
      <c r="AQ35" s="50">
        <f t="shared" si="21"/>
        <v>0</v>
      </c>
      <c r="AR35" s="62"/>
      <c r="AS35" s="49">
        <f t="shared" si="22"/>
        <v>0</v>
      </c>
      <c r="AT35" s="50">
        <f t="shared" si="23"/>
        <v>0</v>
      </c>
      <c r="AU35" s="62"/>
      <c r="AV35" s="49">
        <f t="shared" si="24"/>
        <v>0</v>
      </c>
      <c r="AW35" s="50">
        <f t="shared" si="25"/>
        <v>0</v>
      </c>
      <c r="AX35" s="62">
        <v>16</v>
      </c>
      <c r="AY35" s="49">
        <f t="shared" si="26"/>
        <v>0</v>
      </c>
      <c r="AZ35" s="50">
        <f t="shared" si="27"/>
        <v>0</v>
      </c>
      <c r="BA35" s="62">
        <v>0</v>
      </c>
      <c r="BB35" s="49">
        <f t="shared" si="28"/>
        <v>0</v>
      </c>
      <c r="BC35" s="50">
        <f t="shared" si="29"/>
        <v>0</v>
      </c>
      <c r="BD35" s="51">
        <f t="shared" si="30"/>
        <v>0</v>
      </c>
    </row>
    <row r="36" spans="1:56">
      <c r="A36" s="32"/>
      <c r="B36" s="169" t="s">
        <v>156</v>
      </c>
      <c r="C36" s="170" t="s">
        <v>207</v>
      </c>
      <c r="D36" s="34" t="s">
        <v>258</v>
      </c>
      <c r="E36" s="35" t="s">
        <v>209</v>
      </c>
      <c r="F36" s="36">
        <v>47.98</v>
      </c>
      <c r="G36" s="73"/>
      <c r="H36" s="72" t="s">
        <v>143</v>
      </c>
      <c r="I36" s="74">
        <f>IF(H36=Tablas!$B$5,Tablas!$C$5,VLOOKUP(H36,Tablas!$B$5:$D$40,2,FALSE))</f>
        <v>21</v>
      </c>
      <c r="J36" s="71">
        <f>IF(I36=0,"",VLOOKUP(I36,Tablas!$C$5:$D$40,2,FALSE))</f>
        <v>13.035714285714288</v>
      </c>
      <c r="K36" s="37" t="str">
        <f t="shared" si="31"/>
        <v>0</v>
      </c>
      <c r="L36" s="38">
        <f t="shared" si="1"/>
        <v>0</v>
      </c>
      <c r="M36" s="38">
        <f t="shared" si="2"/>
        <v>0</v>
      </c>
      <c r="N36" s="38">
        <f t="shared" si="3"/>
        <v>0</v>
      </c>
      <c r="O36" s="38">
        <f t="shared" si="4"/>
        <v>0</v>
      </c>
      <c r="P36" s="38">
        <f t="shared" si="5"/>
        <v>0</v>
      </c>
      <c r="Q36" s="39">
        <v>1</v>
      </c>
      <c r="R36" s="40">
        <f t="shared" si="6"/>
        <v>0</v>
      </c>
      <c r="S36" s="39">
        <v>1</v>
      </c>
      <c r="T36" s="41">
        <f t="shared" si="7"/>
        <v>0</v>
      </c>
      <c r="U36" s="42">
        <f t="shared" si="8"/>
        <v>0</v>
      </c>
      <c r="V36" s="43">
        <f t="shared" si="9"/>
        <v>0</v>
      </c>
      <c r="W36" s="193">
        <f>X4</f>
        <v>12</v>
      </c>
      <c r="X36" s="44">
        <f t="shared" si="32"/>
        <v>0</v>
      </c>
      <c r="Y36" s="45">
        <f t="shared" si="10"/>
        <v>3</v>
      </c>
      <c r="Z36" s="46" t="s">
        <v>0</v>
      </c>
      <c r="AA36" s="39">
        <v>1</v>
      </c>
      <c r="AB36" s="47">
        <f t="shared" si="11"/>
        <v>0</v>
      </c>
      <c r="AC36" s="39">
        <v>1</v>
      </c>
      <c r="AD36" s="47">
        <f t="shared" si="12"/>
        <v>0</v>
      </c>
      <c r="AE36" s="39">
        <v>1</v>
      </c>
      <c r="AF36" s="47">
        <f t="shared" si="13"/>
        <v>0</v>
      </c>
      <c r="AG36" s="188"/>
      <c r="AH36" s="194">
        <f t="shared" si="37"/>
        <v>3</v>
      </c>
      <c r="AI36" s="49">
        <f t="shared" si="33"/>
        <v>0</v>
      </c>
      <c r="AJ36" s="50">
        <f t="shared" si="34"/>
        <v>0</v>
      </c>
      <c r="AK36" s="188"/>
      <c r="AL36" s="194">
        <f t="shared" si="17"/>
        <v>3</v>
      </c>
      <c r="AM36" s="49">
        <f t="shared" si="35"/>
        <v>0</v>
      </c>
      <c r="AN36" s="50">
        <f t="shared" si="36"/>
        <v>0</v>
      </c>
      <c r="AO36" s="62">
        <v>47.98</v>
      </c>
      <c r="AP36" s="49">
        <f t="shared" si="20"/>
        <v>0</v>
      </c>
      <c r="AQ36" s="50">
        <f t="shared" si="21"/>
        <v>0</v>
      </c>
      <c r="AR36" s="62">
        <v>11.994999999999999</v>
      </c>
      <c r="AS36" s="49">
        <f t="shared" si="22"/>
        <v>0</v>
      </c>
      <c r="AT36" s="50">
        <f t="shared" si="23"/>
        <v>0</v>
      </c>
      <c r="AU36" s="62"/>
      <c r="AV36" s="49">
        <f t="shared" si="24"/>
        <v>0</v>
      </c>
      <c r="AW36" s="50">
        <f t="shared" si="25"/>
        <v>0</v>
      </c>
      <c r="AX36" s="62">
        <v>47.98</v>
      </c>
      <c r="AY36" s="49">
        <f t="shared" si="26"/>
        <v>0</v>
      </c>
      <c r="AZ36" s="50">
        <f t="shared" si="27"/>
        <v>0</v>
      </c>
      <c r="BA36" s="62">
        <v>0</v>
      </c>
      <c r="BB36" s="49">
        <f t="shared" si="28"/>
        <v>0</v>
      </c>
      <c r="BC36" s="50">
        <f t="shared" si="29"/>
        <v>0</v>
      </c>
      <c r="BD36" s="51">
        <f t="shared" si="30"/>
        <v>0</v>
      </c>
    </row>
    <row r="37" spans="1:56">
      <c r="A37" s="32"/>
      <c r="B37" s="169" t="s">
        <v>156</v>
      </c>
      <c r="C37" s="170" t="s">
        <v>207</v>
      </c>
      <c r="D37" s="34" t="s">
        <v>259</v>
      </c>
      <c r="E37" s="35" t="s">
        <v>209</v>
      </c>
      <c r="F37" s="36">
        <v>4.05</v>
      </c>
      <c r="G37" s="73"/>
      <c r="H37" s="72" t="s">
        <v>16</v>
      </c>
      <c r="I37" s="74">
        <f>IF(H37=Tablas!$B$5,Tablas!$C$5,VLOOKUP(H37,Tablas!$B$5:$D$40,2,FALSE))</f>
        <v>29</v>
      </c>
      <c r="J37" s="71">
        <f>IF(I37=0,"",VLOOKUP(I37,Tablas!$C$5:$D$40,2,FALSE))</f>
        <v>1</v>
      </c>
      <c r="K37" s="37" t="str">
        <f t="shared" si="31"/>
        <v>0</v>
      </c>
      <c r="L37" s="38">
        <f t="shared" si="1"/>
        <v>0</v>
      </c>
      <c r="M37" s="38">
        <f t="shared" si="2"/>
        <v>0</v>
      </c>
      <c r="N37" s="38">
        <f t="shared" si="3"/>
        <v>0</v>
      </c>
      <c r="O37" s="38">
        <f t="shared" si="4"/>
        <v>0</v>
      </c>
      <c r="P37" s="38">
        <f t="shared" si="5"/>
        <v>0</v>
      </c>
      <c r="Q37" s="39">
        <v>1</v>
      </c>
      <c r="R37" s="40">
        <f t="shared" si="6"/>
        <v>0</v>
      </c>
      <c r="S37" s="39">
        <v>1</v>
      </c>
      <c r="T37" s="41">
        <f t="shared" si="7"/>
        <v>0</v>
      </c>
      <c r="U37" s="42">
        <f t="shared" si="8"/>
        <v>0</v>
      </c>
      <c r="V37" s="43">
        <f t="shared" si="9"/>
        <v>0</v>
      </c>
      <c r="W37" s="193">
        <f>X4</f>
        <v>12</v>
      </c>
      <c r="X37" s="44">
        <f t="shared" si="32"/>
        <v>0</v>
      </c>
      <c r="Y37" s="45">
        <f t="shared" si="10"/>
        <v>0.2</v>
      </c>
      <c r="Z37" s="46" t="s">
        <v>0</v>
      </c>
      <c r="AA37" s="39">
        <v>1</v>
      </c>
      <c r="AB37" s="47">
        <f t="shared" si="11"/>
        <v>0</v>
      </c>
      <c r="AC37" s="39">
        <v>1</v>
      </c>
      <c r="AD37" s="47">
        <f t="shared" si="12"/>
        <v>0</v>
      </c>
      <c r="AE37" s="39">
        <v>1</v>
      </c>
      <c r="AF37" s="47">
        <f t="shared" si="13"/>
        <v>0</v>
      </c>
      <c r="AG37" s="188"/>
      <c r="AH37" s="194">
        <f t="shared" si="37"/>
        <v>3</v>
      </c>
      <c r="AI37" s="49">
        <f t="shared" si="33"/>
        <v>0</v>
      </c>
      <c r="AJ37" s="50">
        <f t="shared" si="34"/>
        <v>0</v>
      </c>
      <c r="AK37" s="188"/>
      <c r="AL37" s="194">
        <f t="shared" si="17"/>
        <v>3</v>
      </c>
      <c r="AM37" s="49">
        <f t="shared" si="35"/>
        <v>0</v>
      </c>
      <c r="AN37" s="50">
        <f t="shared" si="36"/>
        <v>0</v>
      </c>
      <c r="AO37" s="62">
        <v>4.05</v>
      </c>
      <c r="AP37" s="49">
        <f t="shared" si="20"/>
        <v>0</v>
      </c>
      <c r="AQ37" s="50">
        <f t="shared" si="21"/>
        <v>0</v>
      </c>
      <c r="AR37" s="62"/>
      <c r="AS37" s="49">
        <f t="shared" si="22"/>
        <v>0</v>
      </c>
      <c r="AT37" s="50">
        <f t="shared" si="23"/>
        <v>0</v>
      </c>
      <c r="AU37" s="62"/>
      <c r="AV37" s="49">
        <f t="shared" si="24"/>
        <v>0</v>
      </c>
      <c r="AW37" s="50">
        <f t="shared" si="25"/>
        <v>0</v>
      </c>
      <c r="AX37" s="62">
        <v>4.05</v>
      </c>
      <c r="AY37" s="49">
        <f t="shared" si="26"/>
        <v>0</v>
      </c>
      <c r="AZ37" s="50">
        <f t="shared" si="27"/>
        <v>0</v>
      </c>
      <c r="BA37" s="62">
        <v>0</v>
      </c>
      <c r="BB37" s="49">
        <f t="shared" si="28"/>
        <v>0</v>
      </c>
      <c r="BC37" s="50">
        <f t="shared" si="29"/>
        <v>0</v>
      </c>
      <c r="BD37" s="51">
        <f t="shared" si="30"/>
        <v>0</v>
      </c>
    </row>
    <row r="38" spans="1:56">
      <c r="A38" s="32"/>
      <c r="B38" s="169" t="s">
        <v>156</v>
      </c>
      <c r="C38" s="170" t="s">
        <v>207</v>
      </c>
      <c r="D38" s="34" t="s">
        <v>220</v>
      </c>
      <c r="E38" s="35" t="s">
        <v>209</v>
      </c>
      <c r="F38" s="36">
        <v>14.63</v>
      </c>
      <c r="G38" s="73"/>
      <c r="H38" s="72" t="s">
        <v>143</v>
      </c>
      <c r="I38" s="74">
        <f>IF(H38=Tablas!$B$5,Tablas!$C$5,VLOOKUP(H38,Tablas!$B$5:$D$40,2,FALSE))</f>
        <v>21</v>
      </c>
      <c r="J38" s="71">
        <f>IF(I38=0,"",VLOOKUP(I38,Tablas!$C$5:$D$40,2,FALSE))</f>
        <v>13.035714285714288</v>
      </c>
      <c r="K38" s="37" t="str">
        <f t="shared" si="31"/>
        <v>0</v>
      </c>
      <c r="L38" s="38">
        <f t="shared" si="1"/>
        <v>0</v>
      </c>
      <c r="M38" s="38">
        <f t="shared" si="2"/>
        <v>0</v>
      </c>
      <c r="N38" s="38">
        <f t="shared" si="3"/>
        <v>0</v>
      </c>
      <c r="O38" s="38">
        <f t="shared" si="4"/>
        <v>0</v>
      </c>
      <c r="P38" s="38">
        <f t="shared" si="5"/>
        <v>0</v>
      </c>
      <c r="Q38" s="39">
        <v>1</v>
      </c>
      <c r="R38" s="40">
        <f t="shared" si="6"/>
        <v>0</v>
      </c>
      <c r="S38" s="39">
        <v>1</v>
      </c>
      <c r="T38" s="41">
        <f t="shared" si="7"/>
        <v>0</v>
      </c>
      <c r="U38" s="42">
        <f t="shared" si="8"/>
        <v>0</v>
      </c>
      <c r="V38" s="43">
        <f t="shared" si="9"/>
        <v>0</v>
      </c>
      <c r="W38" s="193">
        <f>X4</f>
        <v>12</v>
      </c>
      <c r="X38" s="44">
        <f t="shared" si="32"/>
        <v>0</v>
      </c>
      <c r="Y38" s="45">
        <f t="shared" si="10"/>
        <v>3</v>
      </c>
      <c r="Z38" s="46" t="s">
        <v>0</v>
      </c>
      <c r="AA38" s="39">
        <v>1</v>
      </c>
      <c r="AB38" s="47">
        <f t="shared" si="11"/>
        <v>0</v>
      </c>
      <c r="AC38" s="39">
        <v>1</v>
      </c>
      <c r="AD38" s="47">
        <f t="shared" si="12"/>
        <v>0</v>
      </c>
      <c r="AE38" s="39">
        <v>1</v>
      </c>
      <c r="AF38" s="47">
        <f t="shared" si="13"/>
        <v>0</v>
      </c>
      <c r="AG38" s="188"/>
      <c r="AH38" s="194">
        <f t="shared" si="37"/>
        <v>3</v>
      </c>
      <c r="AI38" s="49">
        <f t="shared" si="33"/>
        <v>0</v>
      </c>
      <c r="AJ38" s="50">
        <f t="shared" si="34"/>
        <v>0</v>
      </c>
      <c r="AK38" s="188"/>
      <c r="AL38" s="194">
        <f t="shared" si="17"/>
        <v>3</v>
      </c>
      <c r="AM38" s="49">
        <f t="shared" si="35"/>
        <v>0</v>
      </c>
      <c r="AN38" s="50">
        <f t="shared" si="36"/>
        <v>0</v>
      </c>
      <c r="AO38" s="62">
        <v>14.63</v>
      </c>
      <c r="AP38" s="49">
        <f t="shared" si="20"/>
        <v>0</v>
      </c>
      <c r="AQ38" s="50">
        <f t="shared" si="21"/>
        <v>0</v>
      </c>
      <c r="AR38" s="62"/>
      <c r="AS38" s="49">
        <f t="shared" si="22"/>
        <v>0</v>
      </c>
      <c r="AT38" s="50">
        <f t="shared" si="23"/>
        <v>0</v>
      </c>
      <c r="AU38" s="62"/>
      <c r="AV38" s="49">
        <f t="shared" si="24"/>
        <v>0</v>
      </c>
      <c r="AW38" s="50">
        <f t="shared" si="25"/>
        <v>0</v>
      </c>
      <c r="AX38" s="62">
        <v>14.63</v>
      </c>
      <c r="AY38" s="49">
        <f t="shared" si="26"/>
        <v>0</v>
      </c>
      <c r="AZ38" s="50">
        <f t="shared" si="27"/>
        <v>0</v>
      </c>
      <c r="BA38" s="62">
        <v>0</v>
      </c>
      <c r="BB38" s="49">
        <f t="shared" si="28"/>
        <v>0</v>
      </c>
      <c r="BC38" s="50">
        <f t="shared" si="29"/>
        <v>0</v>
      </c>
      <c r="BD38" s="51">
        <f t="shared" si="30"/>
        <v>0</v>
      </c>
    </row>
    <row r="39" spans="1:56">
      <c r="A39" s="32"/>
      <c r="B39" s="169" t="s">
        <v>156</v>
      </c>
      <c r="C39" s="170" t="s">
        <v>207</v>
      </c>
      <c r="D39" s="34" t="s">
        <v>245</v>
      </c>
      <c r="E39" s="35" t="s">
        <v>209</v>
      </c>
      <c r="F39" s="36">
        <v>10</v>
      </c>
      <c r="G39" s="73"/>
      <c r="H39" s="72" t="s">
        <v>143</v>
      </c>
      <c r="I39" s="74">
        <f>IF(H39=Tablas!$B$5,Tablas!$C$5,VLOOKUP(H39,Tablas!$B$5:$D$40,2,FALSE))</f>
        <v>21</v>
      </c>
      <c r="J39" s="71">
        <f>IF(I39=0,"",VLOOKUP(I39,Tablas!$C$5:$D$40,2,FALSE))</f>
        <v>13.035714285714288</v>
      </c>
      <c r="K39" s="37" t="str">
        <f t="shared" si="31"/>
        <v>0</v>
      </c>
      <c r="L39" s="38">
        <f t="shared" si="1"/>
        <v>0</v>
      </c>
      <c r="M39" s="38">
        <f t="shared" si="2"/>
        <v>0</v>
      </c>
      <c r="N39" s="38">
        <f t="shared" si="3"/>
        <v>0</v>
      </c>
      <c r="O39" s="38">
        <f t="shared" si="4"/>
        <v>0</v>
      </c>
      <c r="P39" s="38">
        <f t="shared" si="5"/>
        <v>0</v>
      </c>
      <c r="Q39" s="39">
        <v>1</v>
      </c>
      <c r="R39" s="40">
        <f t="shared" si="6"/>
        <v>0</v>
      </c>
      <c r="S39" s="39">
        <v>1</v>
      </c>
      <c r="T39" s="41">
        <f t="shared" si="7"/>
        <v>0</v>
      </c>
      <c r="U39" s="42">
        <f t="shared" si="8"/>
        <v>0</v>
      </c>
      <c r="V39" s="43">
        <f t="shared" si="9"/>
        <v>0</v>
      </c>
      <c r="W39" s="193">
        <f>X4</f>
        <v>12</v>
      </c>
      <c r="X39" s="44">
        <f t="shared" si="32"/>
        <v>0</v>
      </c>
      <c r="Y39" s="45">
        <f t="shared" si="10"/>
        <v>3</v>
      </c>
      <c r="Z39" s="46" t="s">
        <v>0</v>
      </c>
      <c r="AA39" s="39">
        <v>1</v>
      </c>
      <c r="AB39" s="47">
        <f t="shared" si="11"/>
        <v>0</v>
      </c>
      <c r="AC39" s="39">
        <v>1</v>
      </c>
      <c r="AD39" s="47">
        <f t="shared" si="12"/>
        <v>0</v>
      </c>
      <c r="AE39" s="39">
        <v>1</v>
      </c>
      <c r="AF39" s="47">
        <f t="shared" si="13"/>
        <v>0</v>
      </c>
      <c r="AG39" s="188"/>
      <c r="AH39" s="194">
        <f t="shared" si="37"/>
        <v>3</v>
      </c>
      <c r="AI39" s="49">
        <f t="shared" si="33"/>
        <v>0</v>
      </c>
      <c r="AJ39" s="50">
        <f t="shared" si="34"/>
        <v>0</v>
      </c>
      <c r="AK39" s="188"/>
      <c r="AL39" s="194">
        <f t="shared" si="17"/>
        <v>3</v>
      </c>
      <c r="AM39" s="49">
        <f t="shared" si="35"/>
        <v>0</v>
      </c>
      <c r="AN39" s="50">
        <f t="shared" si="36"/>
        <v>0</v>
      </c>
      <c r="AO39" s="62">
        <v>10</v>
      </c>
      <c r="AP39" s="49">
        <f t="shared" si="20"/>
        <v>0</v>
      </c>
      <c r="AQ39" s="50">
        <f t="shared" si="21"/>
        <v>0</v>
      </c>
      <c r="AR39" s="62"/>
      <c r="AS39" s="49">
        <f t="shared" si="22"/>
        <v>0</v>
      </c>
      <c r="AT39" s="50">
        <f t="shared" si="23"/>
        <v>0</v>
      </c>
      <c r="AU39" s="62"/>
      <c r="AV39" s="49">
        <f t="shared" si="24"/>
        <v>0</v>
      </c>
      <c r="AW39" s="50">
        <f t="shared" si="25"/>
        <v>0</v>
      </c>
      <c r="AX39" s="62">
        <v>10</v>
      </c>
      <c r="AY39" s="49">
        <f t="shared" si="26"/>
        <v>0</v>
      </c>
      <c r="AZ39" s="50">
        <f t="shared" si="27"/>
        <v>0</v>
      </c>
      <c r="BA39" s="62">
        <v>0</v>
      </c>
      <c r="BB39" s="49">
        <f t="shared" si="28"/>
        <v>0</v>
      </c>
      <c r="BC39" s="50">
        <f t="shared" si="29"/>
        <v>0</v>
      </c>
      <c r="BD39" s="51">
        <f t="shared" si="30"/>
        <v>0</v>
      </c>
    </row>
    <row r="40" spans="1:56">
      <c r="A40" s="32"/>
      <c r="B40" s="169" t="s">
        <v>156</v>
      </c>
      <c r="C40" s="170" t="s">
        <v>207</v>
      </c>
      <c r="D40" s="34" t="s">
        <v>260</v>
      </c>
      <c r="E40" s="35" t="s">
        <v>209</v>
      </c>
      <c r="F40" s="36">
        <v>11.79</v>
      </c>
      <c r="G40" s="73"/>
      <c r="H40" s="72" t="s">
        <v>16</v>
      </c>
      <c r="I40" s="74">
        <f>IF(H40=Tablas!$B$5,Tablas!$C$5,VLOOKUP(H40,Tablas!$B$5:$D$40,2,FALSE))</f>
        <v>29</v>
      </c>
      <c r="J40" s="71">
        <f>IF(I40=0,"",VLOOKUP(I40,Tablas!$C$5:$D$40,2,FALSE))</f>
        <v>1</v>
      </c>
      <c r="K40" s="37" t="str">
        <f t="shared" si="31"/>
        <v>0</v>
      </c>
      <c r="L40" s="38">
        <f t="shared" si="1"/>
        <v>0</v>
      </c>
      <c r="M40" s="38">
        <f t="shared" si="2"/>
        <v>0</v>
      </c>
      <c r="N40" s="38">
        <f t="shared" si="3"/>
        <v>0</v>
      </c>
      <c r="O40" s="38">
        <f t="shared" si="4"/>
        <v>0</v>
      </c>
      <c r="P40" s="38">
        <f t="shared" si="5"/>
        <v>0</v>
      </c>
      <c r="Q40" s="39">
        <v>1</v>
      </c>
      <c r="R40" s="40">
        <f t="shared" si="6"/>
        <v>0</v>
      </c>
      <c r="S40" s="39">
        <v>1</v>
      </c>
      <c r="T40" s="41">
        <f t="shared" si="7"/>
        <v>0</v>
      </c>
      <c r="U40" s="42">
        <f t="shared" si="8"/>
        <v>0</v>
      </c>
      <c r="V40" s="43">
        <f t="shared" si="9"/>
        <v>0</v>
      </c>
      <c r="W40" s="193">
        <f>X4</f>
        <v>12</v>
      </c>
      <c r="X40" s="44">
        <f t="shared" si="32"/>
        <v>0</v>
      </c>
      <c r="Y40" s="45">
        <f t="shared" si="10"/>
        <v>0.2</v>
      </c>
      <c r="Z40" s="46" t="s">
        <v>0</v>
      </c>
      <c r="AA40" s="39">
        <v>1</v>
      </c>
      <c r="AB40" s="47">
        <f t="shared" si="11"/>
        <v>0</v>
      </c>
      <c r="AC40" s="39">
        <v>1</v>
      </c>
      <c r="AD40" s="47">
        <f t="shared" si="12"/>
        <v>0</v>
      </c>
      <c r="AE40" s="39">
        <v>1</v>
      </c>
      <c r="AF40" s="47">
        <f t="shared" si="13"/>
        <v>0</v>
      </c>
      <c r="AG40" s="188"/>
      <c r="AH40" s="194">
        <f t="shared" si="37"/>
        <v>3</v>
      </c>
      <c r="AI40" s="49">
        <f t="shared" si="33"/>
        <v>0</v>
      </c>
      <c r="AJ40" s="50">
        <f t="shared" si="34"/>
        <v>0</v>
      </c>
      <c r="AK40" s="188"/>
      <c r="AL40" s="194">
        <f t="shared" si="17"/>
        <v>3</v>
      </c>
      <c r="AM40" s="49">
        <f t="shared" si="35"/>
        <v>0</v>
      </c>
      <c r="AN40" s="50">
        <f t="shared" si="36"/>
        <v>0</v>
      </c>
      <c r="AO40" s="62">
        <v>11.79</v>
      </c>
      <c r="AP40" s="49">
        <f t="shared" si="20"/>
        <v>0</v>
      </c>
      <c r="AQ40" s="50">
        <f t="shared" si="21"/>
        <v>0</v>
      </c>
      <c r="AR40" s="62"/>
      <c r="AS40" s="49">
        <f t="shared" si="22"/>
        <v>0</v>
      </c>
      <c r="AT40" s="50">
        <f t="shared" si="23"/>
        <v>0</v>
      </c>
      <c r="AU40" s="62"/>
      <c r="AV40" s="49">
        <f t="shared" si="24"/>
        <v>0</v>
      </c>
      <c r="AW40" s="50">
        <f t="shared" si="25"/>
        <v>0</v>
      </c>
      <c r="AX40" s="62">
        <v>11.79</v>
      </c>
      <c r="AY40" s="49">
        <f t="shared" si="26"/>
        <v>0</v>
      </c>
      <c r="AZ40" s="50">
        <f t="shared" si="27"/>
        <v>0</v>
      </c>
      <c r="BA40" s="62">
        <v>0</v>
      </c>
      <c r="BB40" s="49">
        <f t="shared" si="28"/>
        <v>0</v>
      </c>
      <c r="BC40" s="50">
        <f t="shared" si="29"/>
        <v>0</v>
      </c>
      <c r="BD40" s="51">
        <f t="shared" si="30"/>
        <v>0</v>
      </c>
    </row>
    <row r="41" spans="1:56">
      <c r="A41" s="32"/>
      <c r="B41" s="169" t="s">
        <v>156</v>
      </c>
      <c r="C41" s="170" t="s">
        <v>207</v>
      </c>
      <c r="D41" s="34" t="s">
        <v>235</v>
      </c>
      <c r="E41" s="35" t="s">
        <v>209</v>
      </c>
      <c r="F41" s="36">
        <v>4.62</v>
      </c>
      <c r="G41" s="73"/>
      <c r="H41" s="72" t="s">
        <v>143</v>
      </c>
      <c r="I41" s="74">
        <f>IF(H41=Tablas!$B$5,Tablas!$C$5,VLOOKUP(H41,Tablas!$B$5:$D$40,2,FALSE))</f>
        <v>21</v>
      </c>
      <c r="J41" s="71">
        <f>IF(I41=0,"",VLOOKUP(I41,Tablas!$C$5:$D$40,2,FALSE))</f>
        <v>13.035714285714288</v>
      </c>
      <c r="K41" s="37" t="str">
        <f t="shared" si="31"/>
        <v>0</v>
      </c>
      <c r="L41" s="38">
        <f t="shared" si="1"/>
        <v>0</v>
      </c>
      <c r="M41" s="38">
        <f t="shared" si="2"/>
        <v>0</v>
      </c>
      <c r="N41" s="38">
        <f t="shared" si="3"/>
        <v>0</v>
      </c>
      <c r="O41" s="38">
        <f t="shared" si="4"/>
        <v>0</v>
      </c>
      <c r="P41" s="38">
        <f t="shared" si="5"/>
        <v>0</v>
      </c>
      <c r="Q41" s="39">
        <v>1</v>
      </c>
      <c r="R41" s="40">
        <f t="shared" si="6"/>
        <v>0</v>
      </c>
      <c r="S41" s="39">
        <v>1</v>
      </c>
      <c r="T41" s="41">
        <f t="shared" si="7"/>
        <v>0</v>
      </c>
      <c r="U41" s="42">
        <f t="shared" si="8"/>
        <v>0</v>
      </c>
      <c r="V41" s="43">
        <f t="shared" si="9"/>
        <v>0</v>
      </c>
      <c r="W41" s="193">
        <f>X4</f>
        <v>12</v>
      </c>
      <c r="X41" s="44">
        <f t="shared" si="32"/>
        <v>0</v>
      </c>
      <c r="Y41" s="45">
        <f t="shared" si="10"/>
        <v>3</v>
      </c>
      <c r="Z41" s="46" t="s">
        <v>0</v>
      </c>
      <c r="AA41" s="39">
        <v>1</v>
      </c>
      <c r="AB41" s="47">
        <f t="shared" si="11"/>
        <v>0</v>
      </c>
      <c r="AC41" s="39">
        <v>1</v>
      </c>
      <c r="AD41" s="47">
        <f t="shared" si="12"/>
        <v>0</v>
      </c>
      <c r="AE41" s="39">
        <v>1</v>
      </c>
      <c r="AF41" s="47">
        <f t="shared" si="13"/>
        <v>0</v>
      </c>
      <c r="AG41" s="188"/>
      <c r="AH41" s="194">
        <f t="shared" si="37"/>
        <v>3</v>
      </c>
      <c r="AI41" s="49">
        <f t="shared" si="33"/>
        <v>0</v>
      </c>
      <c r="AJ41" s="50">
        <f t="shared" si="34"/>
        <v>0</v>
      </c>
      <c r="AK41" s="188"/>
      <c r="AL41" s="194">
        <f t="shared" si="17"/>
        <v>3</v>
      </c>
      <c r="AM41" s="49">
        <f t="shared" si="35"/>
        <v>0</v>
      </c>
      <c r="AN41" s="50">
        <f t="shared" si="36"/>
        <v>0</v>
      </c>
      <c r="AO41" s="62">
        <v>4.62</v>
      </c>
      <c r="AP41" s="49">
        <f t="shared" si="20"/>
        <v>0</v>
      </c>
      <c r="AQ41" s="50">
        <f t="shared" si="21"/>
        <v>0</v>
      </c>
      <c r="AR41" s="62"/>
      <c r="AS41" s="49">
        <f t="shared" si="22"/>
        <v>0</v>
      </c>
      <c r="AT41" s="50">
        <f t="shared" si="23"/>
        <v>0</v>
      </c>
      <c r="AU41" s="62"/>
      <c r="AV41" s="49">
        <f t="shared" si="24"/>
        <v>0</v>
      </c>
      <c r="AW41" s="50">
        <f t="shared" si="25"/>
        <v>0</v>
      </c>
      <c r="AX41" s="62">
        <v>4.62</v>
      </c>
      <c r="AY41" s="49">
        <f t="shared" si="26"/>
        <v>0</v>
      </c>
      <c r="AZ41" s="50">
        <f t="shared" si="27"/>
        <v>0</v>
      </c>
      <c r="BA41" s="62">
        <v>0</v>
      </c>
      <c r="BB41" s="49">
        <f t="shared" si="28"/>
        <v>0</v>
      </c>
      <c r="BC41" s="50">
        <f t="shared" si="29"/>
        <v>0</v>
      </c>
      <c r="BD41" s="51">
        <f t="shared" si="30"/>
        <v>0</v>
      </c>
    </row>
    <row r="42" spans="1:56">
      <c r="A42" s="32"/>
      <c r="B42" s="169" t="s">
        <v>156</v>
      </c>
      <c r="C42" s="170" t="s">
        <v>207</v>
      </c>
      <c r="D42" s="34" t="s">
        <v>261</v>
      </c>
      <c r="E42" s="35" t="s">
        <v>209</v>
      </c>
      <c r="F42" s="36">
        <v>4.6500000000000004</v>
      </c>
      <c r="G42" s="73"/>
      <c r="H42" s="72" t="s">
        <v>143</v>
      </c>
      <c r="I42" s="74">
        <f>IF(H42=Tablas!$B$5,Tablas!$C$5,VLOOKUP(H42,Tablas!$B$5:$D$40,2,FALSE))</f>
        <v>21</v>
      </c>
      <c r="J42" s="71">
        <f>IF(I42=0,"",VLOOKUP(I42,Tablas!$C$5:$D$40,2,FALSE))</f>
        <v>13.035714285714288</v>
      </c>
      <c r="K42" s="37" t="str">
        <f t="shared" si="31"/>
        <v>0</v>
      </c>
      <c r="L42" s="38">
        <f t="shared" si="1"/>
        <v>0</v>
      </c>
      <c r="M42" s="38">
        <f t="shared" si="2"/>
        <v>0</v>
      </c>
      <c r="N42" s="38">
        <f t="shared" si="3"/>
        <v>0</v>
      </c>
      <c r="O42" s="38">
        <f t="shared" si="4"/>
        <v>0</v>
      </c>
      <c r="P42" s="38">
        <f t="shared" si="5"/>
        <v>0</v>
      </c>
      <c r="Q42" s="39">
        <v>1</v>
      </c>
      <c r="R42" s="40">
        <f t="shared" si="6"/>
        <v>0</v>
      </c>
      <c r="S42" s="39">
        <v>1</v>
      </c>
      <c r="T42" s="41">
        <f t="shared" si="7"/>
        <v>0</v>
      </c>
      <c r="U42" s="42">
        <f t="shared" si="8"/>
        <v>0</v>
      </c>
      <c r="V42" s="43">
        <f t="shared" si="9"/>
        <v>0</v>
      </c>
      <c r="W42" s="193">
        <f>X4</f>
        <v>12</v>
      </c>
      <c r="X42" s="44">
        <f t="shared" si="32"/>
        <v>0</v>
      </c>
      <c r="Y42" s="45">
        <f t="shared" si="10"/>
        <v>3</v>
      </c>
      <c r="Z42" s="46" t="s">
        <v>0</v>
      </c>
      <c r="AA42" s="39">
        <v>1</v>
      </c>
      <c r="AB42" s="47">
        <f t="shared" si="11"/>
        <v>0</v>
      </c>
      <c r="AC42" s="39">
        <v>1</v>
      </c>
      <c r="AD42" s="47">
        <f t="shared" si="12"/>
        <v>0</v>
      </c>
      <c r="AE42" s="39">
        <v>1</v>
      </c>
      <c r="AF42" s="47">
        <f t="shared" si="13"/>
        <v>0</v>
      </c>
      <c r="AG42" s="188"/>
      <c r="AH42" s="194">
        <f t="shared" si="37"/>
        <v>3</v>
      </c>
      <c r="AI42" s="49">
        <f t="shared" si="33"/>
        <v>0</v>
      </c>
      <c r="AJ42" s="50">
        <f t="shared" si="34"/>
        <v>0</v>
      </c>
      <c r="AK42" s="188"/>
      <c r="AL42" s="194">
        <f t="shared" si="17"/>
        <v>3</v>
      </c>
      <c r="AM42" s="49">
        <f t="shared" si="35"/>
        <v>0</v>
      </c>
      <c r="AN42" s="50">
        <f t="shared" si="36"/>
        <v>0</v>
      </c>
      <c r="AO42" s="62">
        <v>4.6500000000000004</v>
      </c>
      <c r="AP42" s="49">
        <f t="shared" si="20"/>
        <v>0</v>
      </c>
      <c r="AQ42" s="50">
        <f t="shared" si="21"/>
        <v>0</v>
      </c>
      <c r="AR42" s="62"/>
      <c r="AS42" s="49">
        <f t="shared" si="22"/>
        <v>0</v>
      </c>
      <c r="AT42" s="50">
        <f t="shared" si="23"/>
        <v>0</v>
      </c>
      <c r="AU42" s="62"/>
      <c r="AV42" s="49">
        <f t="shared" si="24"/>
        <v>0</v>
      </c>
      <c r="AW42" s="50">
        <f t="shared" si="25"/>
        <v>0</v>
      </c>
      <c r="AX42" s="62">
        <v>4.6500000000000004</v>
      </c>
      <c r="AY42" s="49">
        <f t="shared" si="26"/>
        <v>0</v>
      </c>
      <c r="AZ42" s="50">
        <f t="shared" si="27"/>
        <v>0</v>
      </c>
      <c r="BA42" s="62">
        <v>0</v>
      </c>
      <c r="BB42" s="49">
        <f t="shared" si="28"/>
        <v>0</v>
      </c>
      <c r="BC42" s="50">
        <f t="shared" si="29"/>
        <v>0</v>
      </c>
      <c r="BD42" s="51">
        <f t="shared" si="30"/>
        <v>0</v>
      </c>
    </row>
    <row r="43" spans="1:56" hidden="1">
      <c r="A43" s="32"/>
      <c r="B43" s="169"/>
      <c r="C43" s="170"/>
      <c r="D43" s="34"/>
      <c r="E43" s="35"/>
      <c r="F43" s="36"/>
      <c r="G43" s="73"/>
      <c r="H43" s="72"/>
      <c r="I43" s="74">
        <f>IF(H43=Tablas!$B$5,Tablas!$C$5,VLOOKUP(H43,Tablas!$B$5:$D$40,2,FALSE))</f>
        <v>1</v>
      </c>
      <c r="J43" s="71">
        <f>IF(I43=0,"",VLOOKUP(I43,Tablas!$C$5:$D$40,2,FALSE))</f>
        <v>0</v>
      </c>
      <c r="K43" s="37" t="str">
        <f t="shared" si="31"/>
        <v>0</v>
      </c>
      <c r="L43" s="38">
        <f t="shared" si="1"/>
        <v>0</v>
      </c>
      <c r="M43" s="38">
        <f t="shared" si="2"/>
        <v>0</v>
      </c>
      <c r="N43" s="38">
        <f t="shared" si="3"/>
        <v>0</v>
      </c>
      <c r="O43" s="38">
        <f t="shared" si="4"/>
        <v>0</v>
      </c>
      <c r="P43" s="38">
        <f t="shared" si="5"/>
        <v>0</v>
      </c>
      <c r="Q43" s="39">
        <v>1</v>
      </c>
      <c r="R43" s="40">
        <f t="shared" si="6"/>
        <v>0</v>
      </c>
      <c r="S43" s="39">
        <v>1</v>
      </c>
      <c r="T43" s="41">
        <f t="shared" si="7"/>
        <v>0</v>
      </c>
      <c r="U43" s="42">
        <f t="shared" si="8"/>
        <v>0</v>
      </c>
      <c r="V43" s="43">
        <f t="shared" si="9"/>
        <v>0</v>
      </c>
      <c r="W43" s="193">
        <f>X4</f>
        <v>12</v>
      </c>
      <c r="X43" s="44">
        <f t="shared" si="32"/>
        <v>0</v>
      </c>
      <c r="Y43" s="45">
        <f t="shared" si="10"/>
        <v>0</v>
      </c>
      <c r="Z43" s="46" t="s">
        <v>0</v>
      </c>
      <c r="AA43" s="39">
        <v>1</v>
      </c>
      <c r="AB43" s="47">
        <f t="shared" si="11"/>
        <v>0</v>
      </c>
      <c r="AC43" s="39">
        <v>1</v>
      </c>
      <c r="AD43" s="47">
        <f t="shared" si="12"/>
        <v>0</v>
      </c>
      <c r="AE43" s="39">
        <v>1</v>
      </c>
      <c r="AF43" s="47">
        <f t="shared" si="13"/>
        <v>0</v>
      </c>
      <c r="AG43" s="188"/>
      <c r="AH43" s="194">
        <f t="shared" si="37"/>
        <v>3</v>
      </c>
      <c r="AI43" s="49">
        <f t="shared" si="33"/>
        <v>0</v>
      </c>
      <c r="AJ43" s="50">
        <f t="shared" si="34"/>
        <v>0</v>
      </c>
      <c r="AK43" s="188"/>
      <c r="AL43" s="194">
        <f t="shared" si="17"/>
        <v>3</v>
      </c>
      <c r="AM43" s="49">
        <f t="shared" si="35"/>
        <v>0</v>
      </c>
      <c r="AN43" s="50">
        <f t="shared" si="36"/>
        <v>0</v>
      </c>
      <c r="AO43" s="62"/>
      <c r="AP43" s="49">
        <f t="shared" si="20"/>
        <v>0</v>
      </c>
      <c r="AQ43" s="50">
        <f t="shared" si="21"/>
        <v>0</v>
      </c>
      <c r="AR43" s="62"/>
      <c r="AS43" s="49">
        <f t="shared" si="22"/>
        <v>0</v>
      </c>
      <c r="AT43" s="50">
        <f t="shared" si="23"/>
        <v>0</v>
      </c>
      <c r="AU43" s="62"/>
      <c r="AV43" s="49">
        <f t="shared" si="24"/>
        <v>0</v>
      </c>
      <c r="AW43" s="50">
        <f t="shared" si="25"/>
        <v>0</v>
      </c>
      <c r="AX43" s="62"/>
      <c r="AY43" s="49">
        <f t="shared" si="26"/>
        <v>0</v>
      </c>
      <c r="AZ43" s="50">
        <f t="shared" si="27"/>
        <v>0</v>
      </c>
      <c r="BA43" s="62"/>
      <c r="BB43" s="49">
        <f t="shared" si="28"/>
        <v>0</v>
      </c>
      <c r="BC43" s="50">
        <f t="shared" si="29"/>
        <v>0</v>
      </c>
      <c r="BD43" s="51">
        <f t="shared" si="30"/>
        <v>0</v>
      </c>
    </row>
    <row r="44" spans="1:56" hidden="1">
      <c r="A44" s="32"/>
      <c r="B44" s="169"/>
      <c r="C44" s="170"/>
      <c r="D44" s="34"/>
      <c r="E44" s="35"/>
      <c r="F44" s="36"/>
      <c r="G44" s="73"/>
      <c r="H44" s="72"/>
      <c r="I44" s="74">
        <f>IF(H44=Tablas!$B$5,Tablas!$C$5,VLOOKUP(H44,Tablas!$B$5:$D$40,2,FALSE))</f>
        <v>1</v>
      </c>
      <c r="J44" s="71">
        <f>IF(I44=0,"",VLOOKUP(I44,Tablas!$C$5:$D$40,2,FALSE))</f>
        <v>0</v>
      </c>
      <c r="K44" s="37" t="str">
        <f t="shared" si="31"/>
        <v>0</v>
      </c>
      <c r="L44" s="38">
        <f t="shared" si="1"/>
        <v>0</v>
      </c>
      <c r="M44" s="38">
        <f t="shared" si="2"/>
        <v>0</v>
      </c>
      <c r="N44" s="38">
        <f t="shared" si="3"/>
        <v>0</v>
      </c>
      <c r="O44" s="38">
        <f t="shared" si="4"/>
        <v>0</v>
      </c>
      <c r="P44" s="38">
        <f t="shared" si="5"/>
        <v>0</v>
      </c>
      <c r="Q44" s="39">
        <v>1</v>
      </c>
      <c r="R44" s="40">
        <f t="shared" si="6"/>
        <v>0</v>
      </c>
      <c r="S44" s="39">
        <v>1</v>
      </c>
      <c r="T44" s="41">
        <f t="shared" si="7"/>
        <v>0</v>
      </c>
      <c r="U44" s="42">
        <f t="shared" si="8"/>
        <v>0</v>
      </c>
      <c r="V44" s="43">
        <f t="shared" si="9"/>
        <v>0</v>
      </c>
      <c r="W44" s="193">
        <f>X4</f>
        <v>12</v>
      </c>
      <c r="X44" s="44">
        <f t="shared" si="32"/>
        <v>0</v>
      </c>
      <c r="Y44" s="45">
        <f t="shared" si="10"/>
        <v>0</v>
      </c>
      <c r="Z44" s="46" t="s">
        <v>0</v>
      </c>
      <c r="AA44" s="39">
        <v>1</v>
      </c>
      <c r="AB44" s="47">
        <f t="shared" si="11"/>
        <v>0</v>
      </c>
      <c r="AC44" s="39">
        <v>1</v>
      </c>
      <c r="AD44" s="47">
        <f t="shared" si="12"/>
        <v>0</v>
      </c>
      <c r="AE44" s="39">
        <v>1</v>
      </c>
      <c r="AF44" s="47">
        <f t="shared" si="13"/>
        <v>0</v>
      </c>
      <c r="AG44" s="188"/>
      <c r="AH44" s="194">
        <f t="shared" si="37"/>
        <v>3</v>
      </c>
      <c r="AI44" s="49">
        <f t="shared" si="33"/>
        <v>0</v>
      </c>
      <c r="AJ44" s="50">
        <f t="shared" si="34"/>
        <v>0</v>
      </c>
      <c r="AK44" s="188"/>
      <c r="AL44" s="194">
        <f t="shared" si="17"/>
        <v>3</v>
      </c>
      <c r="AM44" s="49">
        <f t="shared" si="35"/>
        <v>0</v>
      </c>
      <c r="AN44" s="50">
        <f t="shared" si="36"/>
        <v>0</v>
      </c>
      <c r="AO44" s="62"/>
      <c r="AP44" s="49">
        <f t="shared" si="20"/>
        <v>0</v>
      </c>
      <c r="AQ44" s="50">
        <f t="shared" si="21"/>
        <v>0</v>
      </c>
      <c r="AR44" s="62"/>
      <c r="AS44" s="49">
        <f t="shared" si="22"/>
        <v>0</v>
      </c>
      <c r="AT44" s="50">
        <f t="shared" si="23"/>
        <v>0</v>
      </c>
      <c r="AU44" s="62"/>
      <c r="AV44" s="49">
        <f t="shared" si="24"/>
        <v>0</v>
      </c>
      <c r="AW44" s="50">
        <f t="shared" si="25"/>
        <v>0</v>
      </c>
      <c r="AX44" s="62"/>
      <c r="AY44" s="49">
        <f t="shared" si="26"/>
        <v>0</v>
      </c>
      <c r="AZ44" s="50">
        <f t="shared" si="27"/>
        <v>0</v>
      </c>
      <c r="BA44" s="62"/>
      <c r="BB44" s="49">
        <f t="shared" si="28"/>
        <v>0</v>
      </c>
      <c r="BC44" s="50">
        <f t="shared" si="29"/>
        <v>0</v>
      </c>
      <c r="BD44" s="51">
        <f t="shared" si="30"/>
        <v>0</v>
      </c>
    </row>
    <row r="45" spans="1:56" hidden="1">
      <c r="A45" s="32"/>
      <c r="B45" s="169"/>
      <c r="C45" s="170"/>
      <c r="D45" s="34"/>
      <c r="E45" s="35"/>
      <c r="F45" s="36"/>
      <c r="G45" s="73"/>
      <c r="H45" s="72"/>
      <c r="I45" s="74">
        <f>IF(H45=Tablas!$B$5,Tablas!$C$5,VLOOKUP(H45,Tablas!$B$5:$D$40,2,FALSE))</f>
        <v>1</v>
      </c>
      <c r="J45" s="71">
        <f>IF(I45=0,"",VLOOKUP(I45,Tablas!$C$5:$D$40,2,FALSE))</f>
        <v>0</v>
      </c>
      <c r="K45" s="37" t="str">
        <f t="shared" si="31"/>
        <v>0</v>
      </c>
      <c r="L45" s="38">
        <f t="shared" si="1"/>
        <v>0</v>
      </c>
      <c r="M45" s="38">
        <f t="shared" si="2"/>
        <v>0</v>
      </c>
      <c r="N45" s="38">
        <f t="shared" si="3"/>
        <v>0</v>
      </c>
      <c r="O45" s="38">
        <f t="shared" si="4"/>
        <v>0</v>
      </c>
      <c r="P45" s="38">
        <f t="shared" si="5"/>
        <v>0</v>
      </c>
      <c r="Q45" s="39">
        <v>1</v>
      </c>
      <c r="R45" s="40">
        <f t="shared" si="6"/>
        <v>0</v>
      </c>
      <c r="S45" s="39">
        <v>1</v>
      </c>
      <c r="T45" s="41">
        <f t="shared" si="7"/>
        <v>0</v>
      </c>
      <c r="U45" s="42">
        <f t="shared" si="8"/>
        <v>0</v>
      </c>
      <c r="V45" s="43">
        <f t="shared" si="9"/>
        <v>0</v>
      </c>
      <c r="W45" s="193">
        <f>X4</f>
        <v>12</v>
      </c>
      <c r="X45" s="44">
        <f t="shared" si="32"/>
        <v>0</v>
      </c>
      <c r="Y45" s="45">
        <f t="shared" si="10"/>
        <v>0</v>
      </c>
      <c r="Z45" s="46" t="s">
        <v>0</v>
      </c>
      <c r="AA45" s="39">
        <v>1</v>
      </c>
      <c r="AB45" s="47">
        <f t="shared" si="11"/>
        <v>0</v>
      </c>
      <c r="AC45" s="39">
        <v>1</v>
      </c>
      <c r="AD45" s="47">
        <f t="shared" si="12"/>
        <v>0</v>
      </c>
      <c r="AE45" s="39">
        <v>1</v>
      </c>
      <c r="AF45" s="47">
        <f t="shared" si="13"/>
        <v>0</v>
      </c>
      <c r="AG45" s="188"/>
      <c r="AH45" s="194">
        <f t="shared" si="37"/>
        <v>3</v>
      </c>
      <c r="AI45" s="49">
        <f t="shared" si="33"/>
        <v>0</v>
      </c>
      <c r="AJ45" s="50">
        <f t="shared" si="34"/>
        <v>0</v>
      </c>
      <c r="AK45" s="188"/>
      <c r="AL45" s="194">
        <f t="shared" si="17"/>
        <v>3</v>
      </c>
      <c r="AM45" s="49">
        <f t="shared" si="35"/>
        <v>0</v>
      </c>
      <c r="AN45" s="50">
        <f t="shared" si="36"/>
        <v>0</v>
      </c>
      <c r="AO45" s="62"/>
      <c r="AP45" s="49">
        <f t="shared" si="20"/>
        <v>0</v>
      </c>
      <c r="AQ45" s="50">
        <f t="shared" si="21"/>
        <v>0</v>
      </c>
      <c r="AR45" s="62"/>
      <c r="AS45" s="49">
        <f t="shared" si="22"/>
        <v>0</v>
      </c>
      <c r="AT45" s="50">
        <f t="shared" si="23"/>
        <v>0</v>
      </c>
      <c r="AU45" s="62"/>
      <c r="AV45" s="49">
        <f t="shared" si="24"/>
        <v>0</v>
      </c>
      <c r="AW45" s="50">
        <f t="shared" si="25"/>
        <v>0</v>
      </c>
      <c r="AX45" s="62"/>
      <c r="AY45" s="49">
        <f t="shared" si="26"/>
        <v>0</v>
      </c>
      <c r="AZ45" s="50">
        <f t="shared" si="27"/>
        <v>0</v>
      </c>
      <c r="BA45" s="62"/>
      <c r="BB45" s="49">
        <f t="shared" si="28"/>
        <v>0</v>
      </c>
      <c r="BC45" s="50">
        <f t="shared" si="29"/>
        <v>0</v>
      </c>
      <c r="BD45" s="51">
        <f t="shared" si="30"/>
        <v>0</v>
      </c>
    </row>
    <row r="46" spans="1:56" hidden="1">
      <c r="A46" s="32"/>
      <c r="B46" s="61"/>
      <c r="C46" s="33"/>
      <c r="D46" s="34"/>
      <c r="E46" s="35"/>
      <c r="F46" s="36"/>
      <c r="G46" s="73"/>
      <c r="H46" s="72"/>
      <c r="I46" s="74">
        <f>IF(H46=Tablas!$B$5,Tablas!$C$5,VLOOKUP(H46,Tablas!$B$5:$D$40,2,FALSE))</f>
        <v>1</v>
      </c>
      <c r="J46" s="71">
        <f>IF(I46=0,"",VLOOKUP(I46,Tablas!$C$5:$D$40,2,FALSE))</f>
        <v>0</v>
      </c>
      <c r="K46" s="37" t="str">
        <f t="shared" si="31"/>
        <v>0</v>
      </c>
      <c r="L46" s="38">
        <f t="shared" si="1"/>
        <v>0</v>
      </c>
      <c r="M46" s="38">
        <f t="shared" si="2"/>
        <v>0</v>
      </c>
      <c r="N46" s="38">
        <f t="shared" si="3"/>
        <v>0</v>
      </c>
      <c r="O46" s="38">
        <f t="shared" si="4"/>
        <v>0</v>
      </c>
      <c r="P46" s="38">
        <f t="shared" si="5"/>
        <v>0</v>
      </c>
      <c r="Q46" s="39">
        <v>1</v>
      </c>
      <c r="R46" s="40">
        <f t="shared" si="6"/>
        <v>0</v>
      </c>
      <c r="S46" s="39">
        <v>1</v>
      </c>
      <c r="T46" s="41">
        <f t="shared" si="7"/>
        <v>0</v>
      </c>
      <c r="U46" s="42">
        <f t="shared" si="8"/>
        <v>0</v>
      </c>
      <c r="V46" s="43">
        <f t="shared" si="9"/>
        <v>0</v>
      </c>
      <c r="W46" s="193">
        <f t="shared" ref="W46:W56" si="38">10+(11/30.4)</f>
        <v>10.361842105263158</v>
      </c>
      <c r="X46" s="44">
        <f t="shared" si="32"/>
        <v>0</v>
      </c>
      <c r="Y46" s="45">
        <f t="shared" si="10"/>
        <v>0</v>
      </c>
      <c r="Z46" s="46" t="s">
        <v>0</v>
      </c>
      <c r="AA46" s="39">
        <v>1</v>
      </c>
      <c r="AB46" s="47">
        <f t="shared" si="11"/>
        <v>0</v>
      </c>
      <c r="AC46" s="39">
        <v>1</v>
      </c>
      <c r="AD46" s="47">
        <f t="shared" si="12"/>
        <v>0</v>
      </c>
      <c r="AE46" s="39">
        <v>1</v>
      </c>
      <c r="AF46" s="47">
        <f t="shared" si="13"/>
        <v>0</v>
      </c>
      <c r="AG46" s="188"/>
      <c r="AH46" s="194">
        <f t="shared" si="37"/>
        <v>3</v>
      </c>
      <c r="AI46" s="49">
        <f t="shared" si="33"/>
        <v>0</v>
      </c>
      <c r="AJ46" s="50">
        <f t="shared" si="34"/>
        <v>0</v>
      </c>
      <c r="AK46" s="188"/>
      <c r="AL46" s="194">
        <f t="shared" si="17"/>
        <v>3</v>
      </c>
      <c r="AM46" s="49">
        <f t="shared" si="35"/>
        <v>0</v>
      </c>
      <c r="AN46" s="50">
        <f t="shared" si="36"/>
        <v>0</v>
      </c>
      <c r="AO46" s="62"/>
      <c r="AP46" s="49">
        <f t="shared" si="20"/>
        <v>0</v>
      </c>
      <c r="AQ46" s="50">
        <f t="shared" si="21"/>
        <v>0</v>
      </c>
      <c r="AR46" s="62"/>
      <c r="AS46" s="49">
        <f t="shared" si="22"/>
        <v>0</v>
      </c>
      <c r="AT46" s="50">
        <f t="shared" si="23"/>
        <v>0</v>
      </c>
      <c r="AU46" s="62"/>
      <c r="AV46" s="49">
        <f t="shared" si="24"/>
        <v>0</v>
      </c>
      <c r="AW46" s="50">
        <f t="shared" si="25"/>
        <v>0</v>
      </c>
      <c r="AX46" s="62"/>
      <c r="AY46" s="49">
        <f t="shared" si="26"/>
        <v>0</v>
      </c>
      <c r="AZ46" s="50">
        <f t="shared" si="27"/>
        <v>0</v>
      </c>
      <c r="BA46" s="62"/>
      <c r="BB46" s="49">
        <f t="shared" si="28"/>
        <v>0</v>
      </c>
      <c r="BC46" s="50">
        <f t="shared" si="29"/>
        <v>0</v>
      </c>
      <c r="BD46" s="51">
        <f t="shared" si="30"/>
        <v>0</v>
      </c>
    </row>
    <row r="47" spans="1:56" hidden="1">
      <c r="A47" s="32"/>
      <c r="B47" s="61"/>
      <c r="C47" s="33"/>
      <c r="D47" s="34"/>
      <c r="E47" s="35"/>
      <c r="F47" s="36"/>
      <c r="G47" s="73"/>
      <c r="H47" s="72"/>
      <c r="I47" s="74">
        <f>IF(H47=Tablas!$B$5,Tablas!$C$5,VLOOKUP(H47,Tablas!$B$5:$D$40,2,FALSE))</f>
        <v>1</v>
      </c>
      <c r="J47" s="71">
        <f>IF(I47=0,"",VLOOKUP(I47,Tablas!$C$5:$D$40,2,FALSE))</f>
        <v>0</v>
      </c>
      <c r="K47" s="37" t="str">
        <f t="shared" si="31"/>
        <v>0</v>
      </c>
      <c r="L47" s="38">
        <f t="shared" si="1"/>
        <v>0</v>
      </c>
      <c r="M47" s="38">
        <f t="shared" si="2"/>
        <v>0</v>
      </c>
      <c r="N47" s="38">
        <f t="shared" si="3"/>
        <v>0</v>
      </c>
      <c r="O47" s="38">
        <f t="shared" si="4"/>
        <v>0</v>
      </c>
      <c r="P47" s="38">
        <f t="shared" si="5"/>
        <v>0</v>
      </c>
      <c r="Q47" s="39">
        <v>1</v>
      </c>
      <c r="R47" s="40">
        <f t="shared" si="6"/>
        <v>0</v>
      </c>
      <c r="S47" s="39">
        <v>1</v>
      </c>
      <c r="T47" s="41">
        <f t="shared" si="7"/>
        <v>0</v>
      </c>
      <c r="U47" s="42">
        <f t="shared" si="8"/>
        <v>0</v>
      </c>
      <c r="V47" s="43">
        <f t="shared" si="9"/>
        <v>0</v>
      </c>
      <c r="W47" s="193">
        <f t="shared" si="38"/>
        <v>10.361842105263158</v>
      </c>
      <c r="X47" s="44">
        <f t="shared" si="32"/>
        <v>0</v>
      </c>
      <c r="Y47" s="45">
        <f t="shared" si="10"/>
        <v>0</v>
      </c>
      <c r="Z47" s="46" t="s">
        <v>0</v>
      </c>
      <c r="AA47" s="39">
        <v>1</v>
      </c>
      <c r="AB47" s="47">
        <f t="shared" si="11"/>
        <v>0</v>
      </c>
      <c r="AC47" s="39">
        <v>1</v>
      </c>
      <c r="AD47" s="47">
        <f t="shared" si="12"/>
        <v>0</v>
      </c>
      <c r="AE47" s="39">
        <v>1</v>
      </c>
      <c r="AF47" s="47">
        <f t="shared" si="13"/>
        <v>0</v>
      </c>
      <c r="AG47" s="188"/>
      <c r="AH47" s="194">
        <f t="shared" si="37"/>
        <v>3</v>
      </c>
      <c r="AI47" s="49">
        <f t="shared" si="33"/>
        <v>0</v>
      </c>
      <c r="AJ47" s="50">
        <f t="shared" si="34"/>
        <v>0</v>
      </c>
      <c r="AK47" s="188"/>
      <c r="AL47" s="194">
        <f t="shared" si="17"/>
        <v>3</v>
      </c>
      <c r="AM47" s="49">
        <f t="shared" si="35"/>
        <v>0</v>
      </c>
      <c r="AN47" s="50">
        <f t="shared" si="36"/>
        <v>0</v>
      </c>
      <c r="AO47" s="62"/>
      <c r="AP47" s="49">
        <f t="shared" si="20"/>
        <v>0</v>
      </c>
      <c r="AQ47" s="50">
        <f t="shared" si="21"/>
        <v>0</v>
      </c>
      <c r="AR47" s="62"/>
      <c r="AS47" s="49">
        <f t="shared" si="22"/>
        <v>0</v>
      </c>
      <c r="AT47" s="50">
        <f t="shared" si="23"/>
        <v>0</v>
      </c>
      <c r="AU47" s="62"/>
      <c r="AV47" s="49">
        <f t="shared" si="24"/>
        <v>0</v>
      </c>
      <c r="AW47" s="50">
        <f t="shared" si="25"/>
        <v>0</v>
      </c>
      <c r="AX47" s="62"/>
      <c r="AY47" s="49">
        <f t="shared" si="26"/>
        <v>0</v>
      </c>
      <c r="AZ47" s="50">
        <f t="shared" si="27"/>
        <v>0</v>
      </c>
      <c r="BA47" s="62"/>
      <c r="BB47" s="49">
        <f t="shared" si="28"/>
        <v>0</v>
      </c>
      <c r="BC47" s="50">
        <f t="shared" si="29"/>
        <v>0</v>
      </c>
      <c r="BD47" s="51">
        <f t="shared" si="30"/>
        <v>0</v>
      </c>
    </row>
    <row r="48" spans="1:56" hidden="1">
      <c r="A48" s="32"/>
      <c r="B48" s="61"/>
      <c r="C48" s="33"/>
      <c r="D48" s="34"/>
      <c r="E48" s="35"/>
      <c r="F48" s="36"/>
      <c r="G48" s="73"/>
      <c r="H48" s="72"/>
      <c r="I48" s="74">
        <f>IF(H48=Tablas!$B$5,Tablas!$C$5,VLOOKUP(H48,Tablas!$B$5:$D$40,2,FALSE))</f>
        <v>1</v>
      </c>
      <c r="J48" s="71">
        <f>IF(I48=0,"",VLOOKUP(I48,Tablas!$C$5:$D$40,2,FALSE))</f>
        <v>0</v>
      </c>
      <c r="K48" s="37" t="str">
        <f t="shared" si="31"/>
        <v>0</v>
      </c>
      <c r="L48" s="38">
        <f t="shared" si="1"/>
        <v>0</v>
      </c>
      <c r="M48" s="38">
        <f t="shared" si="2"/>
        <v>0</v>
      </c>
      <c r="N48" s="38">
        <f t="shared" si="3"/>
        <v>0</v>
      </c>
      <c r="O48" s="38">
        <f t="shared" si="4"/>
        <v>0</v>
      </c>
      <c r="P48" s="38">
        <f t="shared" si="5"/>
        <v>0</v>
      </c>
      <c r="Q48" s="39">
        <v>1</v>
      </c>
      <c r="R48" s="40">
        <f t="shared" si="6"/>
        <v>0</v>
      </c>
      <c r="S48" s="39">
        <v>1</v>
      </c>
      <c r="T48" s="41">
        <f t="shared" si="7"/>
        <v>0</v>
      </c>
      <c r="U48" s="42">
        <f t="shared" si="8"/>
        <v>0</v>
      </c>
      <c r="V48" s="43">
        <f t="shared" si="9"/>
        <v>0</v>
      </c>
      <c r="W48" s="193">
        <f t="shared" si="38"/>
        <v>10.361842105263158</v>
      </c>
      <c r="X48" s="44">
        <f t="shared" si="32"/>
        <v>0</v>
      </c>
      <c r="Y48" s="45">
        <f t="shared" si="10"/>
        <v>0</v>
      </c>
      <c r="Z48" s="46" t="s">
        <v>0</v>
      </c>
      <c r="AA48" s="39">
        <v>1</v>
      </c>
      <c r="AB48" s="47">
        <f t="shared" si="11"/>
        <v>0</v>
      </c>
      <c r="AC48" s="39">
        <v>1</v>
      </c>
      <c r="AD48" s="47">
        <f t="shared" si="12"/>
        <v>0</v>
      </c>
      <c r="AE48" s="39">
        <v>1</v>
      </c>
      <c r="AF48" s="47">
        <f t="shared" si="13"/>
        <v>0</v>
      </c>
      <c r="AG48" s="188"/>
      <c r="AH48" s="194">
        <f t="shared" si="37"/>
        <v>3</v>
      </c>
      <c r="AI48" s="49">
        <f t="shared" si="33"/>
        <v>0</v>
      </c>
      <c r="AJ48" s="50">
        <f t="shared" si="34"/>
        <v>0</v>
      </c>
      <c r="AK48" s="188"/>
      <c r="AL48" s="194">
        <f t="shared" si="17"/>
        <v>3</v>
      </c>
      <c r="AM48" s="49">
        <f t="shared" si="35"/>
        <v>0</v>
      </c>
      <c r="AN48" s="50">
        <f t="shared" si="36"/>
        <v>0</v>
      </c>
      <c r="AO48" s="62"/>
      <c r="AP48" s="49">
        <f t="shared" si="20"/>
        <v>0</v>
      </c>
      <c r="AQ48" s="50">
        <f t="shared" si="21"/>
        <v>0</v>
      </c>
      <c r="AR48" s="62"/>
      <c r="AS48" s="49">
        <f t="shared" si="22"/>
        <v>0</v>
      </c>
      <c r="AT48" s="50">
        <f t="shared" si="23"/>
        <v>0</v>
      </c>
      <c r="AU48" s="62"/>
      <c r="AV48" s="49">
        <f t="shared" si="24"/>
        <v>0</v>
      </c>
      <c r="AW48" s="50">
        <f t="shared" si="25"/>
        <v>0</v>
      </c>
      <c r="AX48" s="62"/>
      <c r="AY48" s="49">
        <f t="shared" si="26"/>
        <v>0</v>
      </c>
      <c r="AZ48" s="50">
        <f t="shared" si="27"/>
        <v>0</v>
      </c>
      <c r="BA48" s="62"/>
      <c r="BB48" s="49">
        <f t="shared" si="28"/>
        <v>0</v>
      </c>
      <c r="BC48" s="50">
        <f t="shared" si="29"/>
        <v>0</v>
      </c>
      <c r="BD48" s="51">
        <f t="shared" si="30"/>
        <v>0</v>
      </c>
    </row>
    <row r="49" spans="1:56" hidden="1">
      <c r="A49" s="32"/>
      <c r="B49" s="61"/>
      <c r="C49" s="33"/>
      <c r="D49" s="34"/>
      <c r="E49" s="35"/>
      <c r="F49" s="36"/>
      <c r="G49" s="73"/>
      <c r="H49" s="72"/>
      <c r="I49" s="74">
        <f>IF(H49=Tablas!$B$5,Tablas!$C$5,VLOOKUP(H49,Tablas!$B$5:$D$40,2,FALSE))</f>
        <v>1</v>
      </c>
      <c r="J49" s="71">
        <f>IF(I49=0,"",VLOOKUP(I49,Tablas!$C$5:$D$40,2,FALSE))</f>
        <v>0</v>
      </c>
      <c r="K49" s="37" t="str">
        <f t="shared" si="31"/>
        <v>0</v>
      </c>
      <c r="L49" s="38">
        <f t="shared" si="1"/>
        <v>0</v>
      </c>
      <c r="M49" s="38">
        <f t="shared" si="2"/>
        <v>0</v>
      </c>
      <c r="N49" s="38">
        <f t="shared" si="3"/>
        <v>0</v>
      </c>
      <c r="O49" s="38">
        <f t="shared" si="4"/>
        <v>0</v>
      </c>
      <c r="P49" s="38">
        <f t="shared" si="5"/>
        <v>0</v>
      </c>
      <c r="Q49" s="39">
        <v>1</v>
      </c>
      <c r="R49" s="40">
        <f t="shared" si="6"/>
        <v>0</v>
      </c>
      <c r="S49" s="39">
        <v>1</v>
      </c>
      <c r="T49" s="41">
        <f t="shared" si="7"/>
        <v>0</v>
      </c>
      <c r="U49" s="42">
        <f t="shared" si="8"/>
        <v>0</v>
      </c>
      <c r="V49" s="43">
        <f t="shared" si="9"/>
        <v>0</v>
      </c>
      <c r="W49" s="193">
        <f t="shared" si="38"/>
        <v>10.361842105263158</v>
      </c>
      <c r="X49" s="44">
        <f t="shared" si="32"/>
        <v>0</v>
      </c>
      <c r="Y49" s="45">
        <f t="shared" si="10"/>
        <v>0</v>
      </c>
      <c r="Z49" s="46" t="s">
        <v>0</v>
      </c>
      <c r="AA49" s="39">
        <v>1</v>
      </c>
      <c r="AB49" s="47">
        <f t="shared" si="11"/>
        <v>0</v>
      </c>
      <c r="AC49" s="39">
        <v>1</v>
      </c>
      <c r="AD49" s="47">
        <f t="shared" si="12"/>
        <v>0</v>
      </c>
      <c r="AE49" s="39">
        <v>1</v>
      </c>
      <c r="AF49" s="47">
        <f t="shared" si="13"/>
        <v>0</v>
      </c>
      <c r="AG49" s="188"/>
      <c r="AH49" s="194">
        <f t="shared" si="37"/>
        <v>3</v>
      </c>
      <c r="AI49" s="49">
        <f t="shared" si="33"/>
        <v>0</v>
      </c>
      <c r="AJ49" s="50">
        <f t="shared" si="34"/>
        <v>0</v>
      </c>
      <c r="AK49" s="188"/>
      <c r="AL49" s="194">
        <f t="shared" si="17"/>
        <v>3</v>
      </c>
      <c r="AM49" s="49">
        <f t="shared" si="35"/>
        <v>0</v>
      </c>
      <c r="AN49" s="50">
        <f t="shared" si="36"/>
        <v>0</v>
      </c>
      <c r="AO49" s="62"/>
      <c r="AP49" s="49">
        <f t="shared" si="20"/>
        <v>0</v>
      </c>
      <c r="AQ49" s="50">
        <f t="shared" si="21"/>
        <v>0</v>
      </c>
      <c r="AR49" s="62"/>
      <c r="AS49" s="49">
        <f t="shared" si="22"/>
        <v>0</v>
      </c>
      <c r="AT49" s="50">
        <f t="shared" si="23"/>
        <v>0</v>
      </c>
      <c r="AU49" s="62"/>
      <c r="AV49" s="49">
        <f t="shared" si="24"/>
        <v>0</v>
      </c>
      <c r="AW49" s="50">
        <f t="shared" si="25"/>
        <v>0</v>
      </c>
      <c r="AX49" s="62"/>
      <c r="AY49" s="49">
        <f t="shared" si="26"/>
        <v>0</v>
      </c>
      <c r="AZ49" s="50">
        <f t="shared" si="27"/>
        <v>0</v>
      </c>
      <c r="BA49" s="62"/>
      <c r="BB49" s="49">
        <f t="shared" si="28"/>
        <v>0</v>
      </c>
      <c r="BC49" s="50">
        <f t="shared" si="29"/>
        <v>0</v>
      </c>
      <c r="BD49" s="51">
        <f t="shared" si="30"/>
        <v>0</v>
      </c>
    </row>
    <row r="50" spans="1:56" hidden="1">
      <c r="A50" s="32"/>
      <c r="B50" s="61"/>
      <c r="C50" s="33"/>
      <c r="D50" s="34"/>
      <c r="E50" s="35"/>
      <c r="F50" s="36"/>
      <c r="G50" s="73"/>
      <c r="H50" s="72"/>
      <c r="I50" s="74">
        <f>IF(H50=Tablas!$B$5,Tablas!$C$5,VLOOKUP(H50,Tablas!$B$5:$D$40,2,FALSE))</f>
        <v>1</v>
      </c>
      <c r="J50" s="71">
        <f>IF(I50=0,"",VLOOKUP(I50,Tablas!$C$5:$D$40,2,FALSE))</f>
        <v>0</v>
      </c>
      <c r="K50" s="37" t="str">
        <f t="shared" si="31"/>
        <v>0</v>
      </c>
      <c r="L50" s="38">
        <f t="shared" si="1"/>
        <v>0</v>
      </c>
      <c r="M50" s="38">
        <f t="shared" si="2"/>
        <v>0</v>
      </c>
      <c r="N50" s="38">
        <f t="shared" si="3"/>
        <v>0</v>
      </c>
      <c r="O50" s="38">
        <f t="shared" si="4"/>
        <v>0</v>
      </c>
      <c r="P50" s="38">
        <f t="shared" si="5"/>
        <v>0</v>
      </c>
      <c r="Q50" s="39">
        <v>1</v>
      </c>
      <c r="R50" s="40">
        <f t="shared" si="6"/>
        <v>0</v>
      </c>
      <c r="S50" s="39">
        <v>1</v>
      </c>
      <c r="T50" s="41">
        <f t="shared" si="7"/>
        <v>0</v>
      </c>
      <c r="U50" s="42">
        <f t="shared" si="8"/>
        <v>0</v>
      </c>
      <c r="V50" s="43">
        <f t="shared" si="9"/>
        <v>0</v>
      </c>
      <c r="W50" s="193">
        <f t="shared" si="38"/>
        <v>10.361842105263158</v>
      </c>
      <c r="X50" s="44">
        <f t="shared" si="32"/>
        <v>0</v>
      </c>
      <c r="Y50" s="45">
        <f t="shared" si="10"/>
        <v>0</v>
      </c>
      <c r="Z50" s="46" t="s">
        <v>0</v>
      </c>
      <c r="AA50" s="39">
        <v>1</v>
      </c>
      <c r="AB50" s="47">
        <f t="shared" si="11"/>
        <v>0</v>
      </c>
      <c r="AC50" s="39">
        <v>1</v>
      </c>
      <c r="AD50" s="47">
        <f t="shared" si="12"/>
        <v>0</v>
      </c>
      <c r="AE50" s="39">
        <v>1</v>
      </c>
      <c r="AF50" s="47">
        <f t="shared" si="13"/>
        <v>0</v>
      </c>
      <c r="AG50" s="188"/>
      <c r="AH50" s="194">
        <f t="shared" si="37"/>
        <v>3</v>
      </c>
      <c r="AI50" s="49">
        <f t="shared" si="33"/>
        <v>0</v>
      </c>
      <c r="AJ50" s="50">
        <f t="shared" si="34"/>
        <v>0</v>
      </c>
      <c r="AK50" s="188"/>
      <c r="AL50" s="194">
        <f t="shared" si="17"/>
        <v>3</v>
      </c>
      <c r="AM50" s="49">
        <f t="shared" si="35"/>
        <v>0</v>
      </c>
      <c r="AN50" s="50">
        <f t="shared" si="36"/>
        <v>0</v>
      </c>
      <c r="AO50" s="62"/>
      <c r="AP50" s="49">
        <f t="shared" si="20"/>
        <v>0</v>
      </c>
      <c r="AQ50" s="50">
        <f t="shared" si="21"/>
        <v>0</v>
      </c>
      <c r="AR50" s="62"/>
      <c r="AS50" s="49">
        <f t="shared" si="22"/>
        <v>0</v>
      </c>
      <c r="AT50" s="50">
        <f t="shared" si="23"/>
        <v>0</v>
      </c>
      <c r="AU50" s="62"/>
      <c r="AV50" s="49">
        <f t="shared" si="24"/>
        <v>0</v>
      </c>
      <c r="AW50" s="50">
        <f t="shared" si="25"/>
        <v>0</v>
      </c>
      <c r="AX50" s="62"/>
      <c r="AY50" s="49">
        <f t="shared" si="26"/>
        <v>0</v>
      </c>
      <c r="AZ50" s="50">
        <f t="shared" si="27"/>
        <v>0</v>
      </c>
      <c r="BA50" s="62"/>
      <c r="BB50" s="49">
        <f t="shared" si="28"/>
        <v>0</v>
      </c>
      <c r="BC50" s="50">
        <f t="shared" si="29"/>
        <v>0</v>
      </c>
      <c r="BD50" s="51">
        <f t="shared" si="30"/>
        <v>0</v>
      </c>
    </row>
    <row r="51" spans="1:56" hidden="1">
      <c r="A51" s="32"/>
      <c r="B51" s="61"/>
      <c r="C51" s="33"/>
      <c r="D51" s="34"/>
      <c r="E51" s="35"/>
      <c r="F51" s="36"/>
      <c r="G51" s="73"/>
      <c r="H51" s="72"/>
      <c r="I51" s="74">
        <f>IF(H51=Tablas!$B$5,Tablas!$C$5,VLOOKUP(H51,Tablas!$B$5:$D$40,2,FALSE))</f>
        <v>1</v>
      </c>
      <c r="J51" s="71">
        <f>IF(I51=0,"",VLOOKUP(I51,Tablas!$C$5:$D$40,2,FALSE))</f>
        <v>0</v>
      </c>
      <c r="K51" s="37" t="str">
        <f t="shared" si="31"/>
        <v>0</v>
      </c>
      <c r="L51" s="38">
        <f t="shared" si="1"/>
        <v>0</v>
      </c>
      <c r="M51" s="38">
        <f t="shared" si="2"/>
        <v>0</v>
      </c>
      <c r="N51" s="38">
        <f t="shared" si="3"/>
        <v>0</v>
      </c>
      <c r="O51" s="38">
        <f t="shared" si="4"/>
        <v>0</v>
      </c>
      <c r="P51" s="38">
        <f t="shared" si="5"/>
        <v>0</v>
      </c>
      <c r="Q51" s="39">
        <v>1</v>
      </c>
      <c r="R51" s="40">
        <f t="shared" si="6"/>
        <v>0</v>
      </c>
      <c r="S51" s="39">
        <v>1</v>
      </c>
      <c r="T51" s="41">
        <f t="shared" si="7"/>
        <v>0</v>
      </c>
      <c r="U51" s="42">
        <f t="shared" si="8"/>
        <v>0</v>
      </c>
      <c r="V51" s="43">
        <f t="shared" si="9"/>
        <v>0</v>
      </c>
      <c r="W51" s="193">
        <f t="shared" si="38"/>
        <v>10.361842105263158</v>
      </c>
      <c r="X51" s="44">
        <f t="shared" si="32"/>
        <v>0</v>
      </c>
      <c r="Y51" s="45">
        <f t="shared" si="10"/>
        <v>0</v>
      </c>
      <c r="Z51" s="46" t="s">
        <v>0</v>
      </c>
      <c r="AA51" s="39">
        <v>1</v>
      </c>
      <c r="AB51" s="47">
        <f t="shared" si="11"/>
        <v>0</v>
      </c>
      <c r="AC51" s="39">
        <v>1</v>
      </c>
      <c r="AD51" s="47">
        <f t="shared" si="12"/>
        <v>0</v>
      </c>
      <c r="AE51" s="39">
        <v>1</v>
      </c>
      <c r="AF51" s="47">
        <f t="shared" si="13"/>
        <v>0</v>
      </c>
      <c r="AG51" s="188"/>
      <c r="AH51" s="194">
        <f t="shared" si="37"/>
        <v>3</v>
      </c>
      <c r="AI51" s="49">
        <f t="shared" si="33"/>
        <v>0</v>
      </c>
      <c r="AJ51" s="50">
        <f t="shared" si="34"/>
        <v>0</v>
      </c>
      <c r="AK51" s="188"/>
      <c r="AL51" s="194">
        <f t="shared" si="17"/>
        <v>3</v>
      </c>
      <c r="AM51" s="49">
        <f t="shared" si="35"/>
        <v>0</v>
      </c>
      <c r="AN51" s="50">
        <f t="shared" si="36"/>
        <v>0</v>
      </c>
      <c r="AO51" s="62"/>
      <c r="AP51" s="49">
        <f t="shared" si="20"/>
        <v>0</v>
      </c>
      <c r="AQ51" s="50">
        <f t="shared" si="21"/>
        <v>0</v>
      </c>
      <c r="AR51" s="62"/>
      <c r="AS51" s="49">
        <f t="shared" si="22"/>
        <v>0</v>
      </c>
      <c r="AT51" s="50">
        <f t="shared" si="23"/>
        <v>0</v>
      </c>
      <c r="AU51" s="62"/>
      <c r="AV51" s="49">
        <f t="shared" si="24"/>
        <v>0</v>
      </c>
      <c r="AW51" s="50">
        <f t="shared" si="25"/>
        <v>0</v>
      </c>
      <c r="AX51" s="62"/>
      <c r="AY51" s="49">
        <f t="shared" si="26"/>
        <v>0</v>
      </c>
      <c r="AZ51" s="50">
        <f t="shared" si="27"/>
        <v>0</v>
      </c>
      <c r="BA51" s="62"/>
      <c r="BB51" s="49">
        <f t="shared" si="28"/>
        <v>0</v>
      </c>
      <c r="BC51" s="50">
        <f t="shared" si="29"/>
        <v>0</v>
      </c>
      <c r="BD51" s="51">
        <f t="shared" si="30"/>
        <v>0</v>
      </c>
    </row>
    <row r="52" spans="1:56" hidden="1">
      <c r="A52" s="32"/>
      <c r="B52" s="61"/>
      <c r="C52" s="33"/>
      <c r="D52" s="34"/>
      <c r="E52" s="35"/>
      <c r="F52" s="36"/>
      <c r="G52" s="73"/>
      <c r="H52" s="72"/>
      <c r="I52" s="74">
        <f>IF(H52=Tablas!$B$5,Tablas!$C$5,VLOOKUP(H52,Tablas!$B$5:$D$40,2,FALSE))</f>
        <v>1</v>
      </c>
      <c r="J52" s="71">
        <f>IF(I52=0,"",VLOOKUP(I52,Tablas!$C$5:$D$40,2,FALSE))</f>
        <v>0</v>
      </c>
      <c r="K52" s="37" t="str">
        <f t="shared" si="31"/>
        <v>0</v>
      </c>
      <c r="L52" s="38">
        <f t="shared" si="1"/>
        <v>0</v>
      </c>
      <c r="M52" s="38">
        <f t="shared" si="2"/>
        <v>0</v>
      </c>
      <c r="N52" s="38">
        <f t="shared" si="3"/>
        <v>0</v>
      </c>
      <c r="O52" s="38">
        <f t="shared" si="4"/>
        <v>0</v>
      </c>
      <c r="P52" s="38">
        <f t="shared" si="5"/>
        <v>0</v>
      </c>
      <c r="Q52" s="39">
        <v>1</v>
      </c>
      <c r="R52" s="40">
        <f t="shared" si="6"/>
        <v>0</v>
      </c>
      <c r="S52" s="39">
        <v>1</v>
      </c>
      <c r="T52" s="41">
        <f t="shared" si="7"/>
        <v>0</v>
      </c>
      <c r="U52" s="42">
        <f t="shared" si="8"/>
        <v>0</v>
      </c>
      <c r="V52" s="43">
        <f t="shared" si="9"/>
        <v>0</v>
      </c>
      <c r="W52" s="193">
        <f t="shared" si="38"/>
        <v>10.361842105263158</v>
      </c>
      <c r="X52" s="44">
        <f t="shared" si="32"/>
        <v>0</v>
      </c>
      <c r="Y52" s="45">
        <f t="shared" si="10"/>
        <v>0</v>
      </c>
      <c r="Z52" s="46" t="s">
        <v>0</v>
      </c>
      <c r="AA52" s="39">
        <v>1</v>
      </c>
      <c r="AB52" s="47">
        <f t="shared" si="11"/>
        <v>0</v>
      </c>
      <c r="AC52" s="39">
        <v>1</v>
      </c>
      <c r="AD52" s="47">
        <f t="shared" si="12"/>
        <v>0</v>
      </c>
      <c r="AE52" s="39">
        <v>1</v>
      </c>
      <c r="AF52" s="47">
        <f t="shared" si="13"/>
        <v>0</v>
      </c>
      <c r="AG52" s="188"/>
      <c r="AH52" s="194">
        <f t="shared" si="37"/>
        <v>3</v>
      </c>
      <c r="AI52" s="49">
        <f t="shared" si="33"/>
        <v>0</v>
      </c>
      <c r="AJ52" s="50">
        <f t="shared" si="34"/>
        <v>0</v>
      </c>
      <c r="AK52" s="188"/>
      <c r="AL52" s="194">
        <f t="shared" si="17"/>
        <v>3</v>
      </c>
      <c r="AM52" s="49">
        <f t="shared" si="35"/>
        <v>0</v>
      </c>
      <c r="AN52" s="50">
        <f t="shared" si="36"/>
        <v>0</v>
      </c>
      <c r="AO52" s="62"/>
      <c r="AP52" s="49">
        <f t="shared" si="20"/>
        <v>0</v>
      </c>
      <c r="AQ52" s="50">
        <f t="shared" si="21"/>
        <v>0</v>
      </c>
      <c r="AR52" s="62"/>
      <c r="AS52" s="49">
        <f t="shared" si="22"/>
        <v>0</v>
      </c>
      <c r="AT52" s="50">
        <f t="shared" si="23"/>
        <v>0</v>
      </c>
      <c r="AU52" s="62"/>
      <c r="AV52" s="49">
        <f t="shared" si="24"/>
        <v>0</v>
      </c>
      <c r="AW52" s="50">
        <f t="shared" si="25"/>
        <v>0</v>
      </c>
      <c r="AX52" s="62"/>
      <c r="AY52" s="49">
        <f t="shared" si="26"/>
        <v>0</v>
      </c>
      <c r="AZ52" s="50">
        <f t="shared" si="27"/>
        <v>0</v>
      </c>
      <c r="BA52" s="62"/>
      <c r="BB52" s="49">
        <f t="shared" si="28"/>
        <v>0</v>
      </c>
      <c r="BC52" s="50">
        <f t="shared" si="29"/>
        <v>0</v>
      </c>
      <c r="BD52" s="51">
        <f t="shared" si="30"/>
        <v>0</v>
      </c>
    </row>
    <row r="53" spans="1:56" hidden="1">
      <c r="A53" s="32"/>
      <c r="B53" s="61"/>
      <c r="C53" s="33"/>
      <c r="D53" s="34"/>
      <c r="E53" s="35"/>
      <c r="F53" s="36"/>
      <c r="G53" s="73"/>
      <c r="H53" s="72"/>
      <c r="I53" s="74">
        <f>IF(H53=Tablas!$B$5,Tablas!$C$5,VLOOKUP(H53,Tablas!$B$5:$D$40,2,FALSE))</f>
        <v>1</v>
      </c>
      <c r="J53" s="71">
        <f>IF(I53=0,"",VLOOKUP(I53,Tablas!$C$5:$D$40,2,FALSE))</f>
        <v>0</v>
      </c>
      <c r="K53" s="37" t="str">
        <f t="shared" si="31"/>
        <v>0</v>
      </c>
      <c r="L53" s="38">
        <f t="shared" si="1"/>
        <v>0</v>
      </c>
      <c r="M53" s="38">
        <f t="shared" si="2"/>
        <v>0</v>
      </c>
      <c r="N53" s="38">
        <f t="shared" si="3"/>
        <v>0</v>
      </c>
      <c r="O53" s="38">
        <f t="shared" si="4"/>
        <v>0</v>
      </c>
      <c r="P53" s="38">
        <f t="shared" si="5"/>
        <v>0</v>
      </c>
      <c r="Q53" s="39">
        <v>1</v>
      </c>
      <c r="R53" s="40">
        <f t="shared" si="6"/>
        <v>0</v>
      </c>
      <c r="S53" s="39">
        <v>1</v>
      </c>
      <c r="T53" s="41">
        <f t="shared" si="7"/>
        <v>0</v>
      </c>
      <c r="U53" s="42">
        <f t="shared" si="8"/>
        <v>0</v>
      </c>
      <c r="V53" s="43">
        <f t="shared" si="9"/>
        <v>0</v>
      </c>
      <c r="W53" s="193">
        <f t="shared" si="38"/>
        <v>10.361842105263158</v>
      </c>
      <c r="X53" s="44">
        <f t="shared" si="32"/>
        <v>0</v>
      </c>
      <c r="Y53" s="45">
        <f t="shared" si="10"/>
        <v>0</v>
      </c>
      <c r="Z53" s="46" t="s">
        <v>0</v>
      </c>
      <c r="AA53" s="39">
        <v>1</v>
      </c>
      <c r="AB53" s="47">
        <f t="shared" si="11"/>
        <v>0</v>
      </c>
      <c r="AC53" s="39">
        <v>1</v>
      </c>
      <c r="AD53" s="47">
        <f t="shared" si="12"/>
        <v>0</v>
      </c>
      <c r="AE53" s="39">
        <v>1</v>
      </c>
      <c r="AF53" s="47">
        <f t="shared" si="13"/>
        <v>0</v>
      </c>
      <c r="AG53" s="188"/>
      <c r="AH53" s="194">
        <f t="shared" si="37"/>
        <v>3</v>
      </c>
      <c r="AI53" s="49">
        <f t="shared" si="33"/>
        <v>0</v>
      </c>
      <c r="AJ53" s="50">
        <f t="shared" si="34"/>
        <v>0</v>
      </c>
      <c r="AK53" s="188"/>
      <c r="AL53" s="194">
        <f t="shared" si="17"/>
        <v>3</v>
      </c>
      <c r="AM53" s="49">
        <f t="shared" si="35"/>
        <v>0</v>
      </c>
      <c r="AN53" s="50">
        <f t="shared" si="36"/>
        <v>0</v>
      </c>
      <c r="AO53" s="62"/>
      <c r="AP53" s="49">
        <f t="shared" si="20"/>
        <v>0</v>
      </c>
      <c r="AQ53" s="50">
        <f t="shared" si="21"/>
        <v>0</v>
      </c>
      <c r="AR53" s="62"/>
      <c r="AS53" s="49">
        <f t="shared" si="22"/>
        <v>0</v>
      </c>
      <c r="AT53" s="50">
        <f t="shared" si="23"/>
        <v>0</v>
      </c>
      <c r="AU53" s="62"/>
      <c r="AV53" s="49">
        <f t="shared" si="24"/>
        <v>0</v>
      </c>
      <c r="AW53" s="50">
        <f t="shared" si="25"/>
        <v>0</v>
      </c>
      <c r="AX53" s="62"/>
      <c r="AY53" s="49">
        <f t="shared" si="26"/>
        <v>0</v>
      </c>
      <c r="AZ53" s="50">
        <f t="shared" si="27"/>
        <v>0</v>
      </c>
      <c r="BA53" s="62"/>
      <c r="BB53" s="49">
        <f t="shared" si="28"/>
        <v>0</v>
      </c>
      <c r="BC53" s="50">
        <f t="shared" si="29"/>
        <v>0</v>
      </c>
      <c r="BD53" s="51">
        <f t="shared" si="30"/>
        <v>0</v>
      </c>
    </row>
    <row r="54" spans="1:56" hidden="1">
      <c r="A54" s="32"/>
      <c r="B54" s="61"/>
      <c r="C54" s="33"/>
      <c r="D54" s="34"/>
      <c r="E54" s="35"/>
      <c r="F54" s="36"/>
      <c r="G54" s="73"/>
      <c r="H54" s="72"/>
      <c r="I54" s="74">
        <f>IF(H54=Tablas!$B$5,Tablas!$C$5,VLOOKUP(H54,Tablas!$B$5:$D$40,2,FALSE))</f>
        <v>1</v>
      </c>
      <c r="J54" s="71">
        <f>IF(I54=0,"",VLOOKUP(I54,Tablas!$C$5:$D$40,2,FALSE))</f>
        <v>0</v>
      </c>
      <c r="K54" s="37" t="str">
        <f t="shared" si="31"/>
        <v>0</v>
      </c>
      <c r="L54" s="38">
        <f t="shared" si="1"/>
        <v>0</v>
      </c>
      <c r="M54" s="38">
        <f t="shared" si="2"/>
        <v>0</v>
      </c>
      <c r="N54" s="38">
        <f t="shared" si="3"/>
        <v>0</v>
      </c>
      <c r="O54" s="38">
        <f t="shared" si="4"/>
        <v>0</v>
      </c>
      <c r="P54" s="38">
        <f t="shared" si="5"/>
        <v>0</v>
      </c>
      <c r="Q54" s="39">
        <v>1</v>
      </c>
      <c r="R54" s="40">
        <f t="shared" si="6"/>
        <v>0</v>
      </c>
      <c r="S54" s="39">
        <v>1</v>
      </c>
      <c r="T54" s="41">
        <f t="shared" si="7"/>
        <v>0</v>
      </c>
      <c r="U54" s="42">
        <f t="shared" si="8"/>
        <v>0</v>
      </c>
      <c r="V54" s="43">
        <f t="shared" si="9"/>
        <v>0</v>
      </c>
      <c r="W54" s="193">
        <f t="shared" si="38"/>
        <v>10.361842105263158</v>
      </c>
      <c r="X54" s="44">
        <f t="shared" si="32"/>
        <v>0</v>
      </c>
      <c r="Y54" s="45">
        <f t="shared" si="10"/>
        <v>0</v>
      </c>
      <c r="Z54" s="46" t="s">
        <v>0</v>
      </c>
      <c r="AA54" s="39">
        <v>1</v>
      </c>
      <c r="AB54" s="47">
        <f t="shared" si="11"/>
        <v>0</v>
      </c>
      <c r="AC54" s="39">
        <v>1</v>
      </c>
      <c r="AD54" s="47">
        <f t="shared" si="12"/>
        <v>0</v>
      </c>
      <c r="AE54" s="39">
        <v>1</v>
      </c>
      <c r="AF54" s="47">
        <f t="shared" si="13"/>
        <v>0</v>
      </c>
      <c r="AG54" s="188"/>
      <c r="AH54" s="194">
        <f t="shared" si="37"/>
        <v>3</v>
      </c>
      <c r="AI54" s="49">
        <f t="shared" si="33"/>
        <v>0</v>
      </c>
      <c r="AJ54" s="50">
        <f t="shared" si="34"/>
        <v>0</v>
      </c>
      <c r="AK54" s="188"/>
      <c r="AL54" s="194">
        <f t="shared" si="17"/>
        <v>3</v>
      </c>
      <c r="AM54" s="49">
        <f t="shared" si="35"/>
        <v>0</v>
      </c>
      <c r="AN54" s="50">
        <f t="shared" si="36"/>
        <v>0</v>
      </c>
      <c r="AO54" s="62"/>
      <c r="AP54" s="49">
        <f t="shared" si="20"/>
        <v>0</v>
      </c>
      <c r="AQ54" s="50">
        <f t="shared" si="21"/>
        <v>0</v>
      </c>
      <c r="AR54" s="62"/>
      <c r="AS54" s="49">
        <f t="shared" si="22"/>
        <v>0</v>
      </c>
      <c r="AT54" s="50">
        <f t="shared" si="23"/>
        <v>0</v>
      </c>
      <c r="AU54" s="62"/>
      <c r="AV54" s="49">
        <f t="shared" si="24"/>
        <v>0</v>
      </c>
      <c r="AW54" s="50">
        <f t="shared" si="25"/>
        <v>0</v>
      </c>
      <c r="AX54" s="62"/>
      <c r="AY54" s="49">
        <f t="shared" si="26"/>
        <v>0</v>
      </c>
      <c r="AZ54" s="50">
        <f t="shared" si="27"/>
        <v>0</v>
      </c>
      <c r="BA54" s="62"/>
      <c r="BB54" s="49">
        <f t="shared" si="28"/>
        <v>0</v>
      </c>
      <c r="BC54" s="50">
        <f t="shared" si="29"/>
        <v>0</v>
      </c>
      <c r="BD54" s="51">
        <f t="shared" si="30"/>
        <v>0</v>
      </c>
    </row>
    <row r="55" spans="1:56" hidden="1">
      <c r="A55" s="32"/>
      <c r="B55" s="61"/>
      <c r="C55" s="33"/>
      <c r="D55" s="34"/>
      <c r="E55" s="35"/>
      <c r="F55" s="36"/>
      <c r="G55" s="73"/>
      <c r="H55" s="72"/>
      <c r="I55" s="74">
        <f>IF(H55=Tablas!$B$5,Tablas!$C$5,VLOOKUP(H55,Tablas!$B$5:$D$40,2,FALSE))</f>
        <v>1</v>
      </c>
      <c r="J55" s="71">
        <f>IF(I55=0,"",VLOOKUP(I55,Tablas!$C$5:$D$40,2,FALSE))</f>
        <v>0</v>
      </c>
      <c r="K55" s="37" t="str">
        <f t="shared" si="31"/>
        <v>0</v>
      </c>
      <c r="L55" s="38">
        <f t="shared" si="1"/>
        <v>0</v>
      </c>
      <c r="M55" s="38">
        <f t="shared" si="2"/>
        <v>0</v>
      </c>
      <c r="N55" s="38">
        <f t="shared" si="3"/>
        <v>0</v>
      </c>
      <c r="O55" s="38">
        <f t="shared" si="4"/>
        <v>0</v>
      </c>
      <c r="P55" s="38">
        <f t="shared" si="5"/>
        <v>0</v>
      </c>
      <c r="Q55" s="39">
        <v>1</v>
      </c>
      <c r="R55" s="40">
        <f t="shared" si="6"/>
        <v>0</v>
      </c>
      <c r="S55" s="39">
        <v>1</v>
      </c>
      <c r="T55" s="41">
        <f t="shared" si="7"/>
        <v>0</v>
      </c>
      <c r="U55" s="42">
        <f t="shared" si="8"/>
        <v>0</v>
      </c>
      <c r="V55" s="43">
        <f t="shared" si="9"/>
        <v>0</v>
      </c>
      <c r="W55" s="193">
        <f t="shared" si="38"/>
        <v>10.361842105263158</v>
      </c>
      <c r="X55" s="44">
        <f t="shared" si="32"/>
        <v>0</v>
      </c>
      <c r="Y55" s="45">
        <f t="shared" si="10"/>
        <v>0</v>
      </c>
      <c r="Z55" s="46" t="s">
        <v>0</v>
      </c>
      <c r="AA55" s="39">
        <v>1</v>
      </c>
      <c r="AB55" s="47">
        <f t="shared" si="11"/>
        <v>0</v>
      </c>
      <c r="AC55" s="39">
        <v>1</v>
      </c>
      <c r="AD55" s="47">
        <f t="shared" si="12"/>
        <v>0</v>
      </c>
      <c r="AE55" s="39">
        <v>1</v>
      </c>
      <c r="AF55" s="47">
        <f t="shared" si="13"/>
        <v>0</v>
      </c>
      <c r="AG55" s="188"/>
      <c r="AH55" s="194">
        <f t="shared" si="37"/>
        <v>3</v>
      </c>
      <c r="AI55" s="49">
        <f t="shared" si="33"/>
        <v>0</v>
      </c>
      <c r="AJ55" s="50">
        <f t="shared" si="34"/>
        <v>0</v>
      </c>
      <c r="AK55" s="188"/>
      <c r="AL55" s="194">
        <f t="shared" si="17"/>
        <v>3</v>
      </c>
      <c r="AM55" s="49">
        <f t="shared" si="35"/>
        <v>0</v>
      </c>
      <c r="AN55" s="50">
        <f t="shared" si="36"/>
        <v>0</v>
      </c>
      <c r="AO55" s="62"/>
      <c r="AP55" s="49">
        <f t="shared" si="20"/>
        <v>0</v>
      </c>
      <c r="AQ55" s="50">
        <f t="shared" si="21"/>
        <v>0</v>
      </c>
      <c r="AR55" s="62"/>
      <c r="AS55" s="49">
        <f t="shared" si="22"/>
        <v>0</v>
      </c>
      <c r="AT55" s="50">
        <f t="shared" si="23"/>
        <v>0</v>
      </c>
      <c r="AU55" s="62"/>
      <c r="AV55" s="49">
        <f t="shared" si="24"/>
        <v>0</v>
      </c>
      <c r="AW55" s="50">
        <f t="shared" si="25"/>
        <v>0</v>
      </c>
      <c r="AX55" s="62"/>
      <c r="AY55" s="49">
        <f t="shared" si="26"/>
        <v>0</v>
      </c>
      <c r="AZ55" s="50">
        <f t="shared" si="27"/>
        <v>0</v>
      </c>
      <c r="BA55" s="62"/>
      <c r="BB55" s="49">
        <f t="shared" si="28"/>
        <v>0</v>
      </c>
      <c r="BC55" s="50">
        <f t="shared" si="29"/>
        <v>0</v>
      </c>
      <c r="BD55" s="51">
        <f t="shared" si="30"/>
        <v>0</v>
      </c>
    </row>
    <row r="56" spans="1:56" hidden="1">
      <c r="A56" s="32"/>
      <c r="B56" s="61"/>
      <c r="C56" s="33"/>
      <c r="D56" s="34"/>
      <c r="E56" s="35"/>
      <c r="F56" s="36"/>
      <c r="G56" s="73"/>
      <c r="H56" s="72"/>
      <c r="I56" s="74">
        <f>IF(H56=Tablas!$B$5,Tablas!$C$5,VLOOKUP(H56,Tablas!$B$5:$D$40,2,FALSE))</f>
        <v>1</v>
      </c>
      <c r="J56" s="71">
        <f>IF(I56=0,"",VLOOKUP(I56,Tablas!$C$5:$D$40,2,FALSE))</f>
        <v>0</v>
      </c>
      <c r="K56" s="37" t="str">
        <f t="shared" si="31"/>
        <v>0</v>
      </c>
      <c r="L56" s="38">
        <f t="shared" si="1"/>
        <v>0</v>
      </c>
      <c r="M56" s="38">
        <f t="shared" si="2"/>
        <v>0</v>
      </c>
      <c r="N56" s="38">
        <f t="shared" si="3"/>
        <v>0</v>
      </c>
      <c r="O56" s="38">
        <f t="shared" si="4"/>
        <v>0</v>
      </c>
      <c r="P56" s="38">
        <f t="shared" si="5"/>
        <v>0</v>
      </c>
      <c r="Q56" s="39">
        <v>1</v>
      </c>
      <c r="R56" s="40">
        <f t="shared" si="6"/>
        <v>0</v>
      </c>
      <c r="S56" s="39">
        <v>1</v>
      </c>
      <c r="T56" s="41">
        <f t="shared" si="7"/>
        <v>0</v>
      </c>
      <c r="U56" s="42">
        <f t="shared" si="8"/>
        <v>0</v>
      </c>
      <c r="V56" s="43">
        <f t="shared" si="9"/>
        <v>0</v>
      </c>
      <c r="W56" s="193">
        <f t="shared" si="38"/>
        <v>10.361842105263158</v>
      </c>
      <c r="X56" s="44">
        <f t="shared" si="32"/>
        <v>0</v>
      </c>
      <c r="Y56" s="45">
        <f t="shared" si="10"/>
        <v>0</v>
      </c>
      <c r="Z56" s="46" t="s">
        <v>0</v>
      </c>
      <c r="AA56" s="39">
        <v>1</v>
      </c>
      <c r="AB56" s="47">
        <f t="shared" si="11"/>
        <v>0</v>
      </c>
      <c r="AC56" s="39">
        <v>1</v>
      </c>
      <c r="AD56" s="47">
        <f t="shared" si="12"/>
        <v>0</v>
      </c>
      <c r="AE56" s="39">
        <v>1</v>
      </c>
      <c r="AF56" s="47">
        <f t="shared" si="13"/>
        <v>0</v>
      </c>
      <c r="AG56" s="188"/>
      <c r="AH56" s="194">
        <f t="shared" si="37"/>
        <v>3</v>
      </c>
      <c r="AI56" s="49">
        <f t="shared" si="33"/>
        <v>0</v>
      </c>
      <c r="AJ56" s="50">
        <f t="shared" si="34"/>
        <v>0</v>
      </c>
      <c r="AK56" s="188"/>
      <c r="AL56" s="194">
        <f t="shared" si="17"/>
        <v>3</v>
      </c>
      <c r="AM56" s="49">
        <f t="shared" si="35"/>
        <v>0</v>
      </c>
      <c r="AN56" s="50">
        <f t="shared" si="36"/>
        <v>0</v>
      </c>
      <c r="AO56" s="62"/>
      <c r="AP56" s="49">
        <f t="shared" si="20"/>
        <v>0</v>
      </c>
      <c r="AQ56" s="50">
        <f t="shared" si="21"/>
        <v>0</v>
      </c>
      <c r="AR56" s="62"/>
      <c r="AS56" s="49">
        <f t="shared" si="22"/>
        <v>0</v>
      </c>
      <c r="AT56" s="50">
        <f t="shared" si="23"/>
        <v>0</v>
      </c>
      <c r="AU56" s="62"/>
      <c r="AV56" s="49">
        <f t="shared" si="24"/>
        <v>0</v>
      </c>
      <c r="AW56" s="50">
        <f t="shared" si="25"/>
        <v>0</v>
      </c>
      <c r="AX56" s="62"/>
      <c r="AY56" s="49">
        <f t="shared" si="26"/>
        <v>0</v>
      </c>
      <c r="AZ56" s="50">
        <f t="shared" si="27"/>
        <v>0</v>
      </c>
      <c r="BA56" s="62"/>
      <c r="BB56" s="49">
        <f t="shared" si="28"/>
        <v>0</v>
      </c>
      <c r="BC56" s="50">
        <f t="shared" si="29"/>
        <v>0</v>
      </c>
      <c r="BD56" s="51">
        <f t="shared" si="30"/>
        <v>0</v>
      </c>
    </row>
    <row r="57" spans="1:56" hidden="1">
      <c r="A57" s="32"/>
      <c r="B57" s="61"/>
      <c r="C57" s="33"/>
      <c r="D57" s="34"/>
      <c r="E57" s="35"/>
      <c r="F57" s="36"/>
      <c r="G57" s="73"/>
      <c r="H57" s="72"/>
      <c r="I57" s="74">
        <f>IF(H57=Tablas!$B$5,Tablas!$C$5,VLOOKUP(H57,Tablas!$B$5:$D$40,2,FALSE))</f>
        <v>1</v>
      </c>
      <c r="J57" s="71">
        <f>IF(I57=0,"",VLOOKUP(I57,Tablas!$C$5:$D$40,2,FALSE))</f>
        <v>0</v>
      </c>
      <c r="K57" s="37" t="str">
        <f t="shared" si="31"/>
        <v>0</v>
      </c>
      <c r="L57" s="38">
        <f t="shared" si="1"/>
        <v>0</v>
      </c>
      <c r="M57" s="38">
        <f t="shared" si="2"/>
        <v>0</v>
      </c>
      <c r="N57" s="38">
        <f t="shared" si="3"/>
        <v>0</v>
      </c>
      <c r="O57" s="38">
        <f t="shared" si="4"/>
        <v>0</v>
      </c>
      <c r="P57" s="38">
        <f t="shared" si="5"/>
        <v>0</v>
      </c>
      <c r="Q57" s="39">
        <v>1</v>
      </c>
      <c r="R57" s="40">
        <f t="shared" si="6"/>
        <v>0</v>
      </c>
      <c r="S57" s="39">
        <v>1</v>
      </c>
      <c r="T57" s="41">
        <f t="shared" si="7"/>
        <v>0</v>
      </c>
      <c r="U57" s="42">
        <f t="shared" si="8"/>
        <v>0</v>
      </c>
      <c r="V57" s="43">
        <f t="shared" si="9"/>
        <v>0</v>
      </c>
      <c r="W57" s="197"/>
      <c r="X57" s="44">
        <f t="shared" ref="X57:X72" si="39">IF(V57="","",$X$4*V57)</f>
        <v>0</v>
      </c>
      <c r="Y57" s="45">
        <f t="shared" si="10"/>
        <v>0</v>
      </c>
      <c r="Z57" s="46" t="s">
        <v>0</v>
      </c>
      <c r="AA57" s="39">
        <v>1</v>
      </c>
      <c r="AB57" s="47">
        <f t="shared" si="11"/>
        <v>0</v>
      </c>
      <c r="AC57" s="39">
        <v>1</v>
      </c>
      <c r="AD57" s="47">
        <f t="shared" si="12"/>
        <v>0</v>
      </c>
      <c r="AE57" s="39">
        <v>1</v>
      </c>
      <c r="AF57" s="47">
        <f t="shared" si="13"/>
        <v>0</v>
      </c>
      <c r="AG57" s="188">
        <f t="shared" ref="AG57:AG71" si="40">+F57*7%</f>
        <v>0</v>
      </c>
      <c r="AH57" s="196"/>
      <c r="AI57" s="49">
        <f t="shared" si="33"/>
        <v>0</v>
      </c>
      <c r="AJ57" s="50">
        <f t="shared" si="34"/>
        <v>0</v>
      </c>
      <c r="AK57" s="188">
        <f t="shared" ref="AK57:AK72" si="41">+F57*15%</f>
        <v>0</v>
      </c>
      <c r="AL57" s="196"/>
      <c r="AM57" s="49">
        <f t="shared" si="35"/>
        <v>0</v>
      </c>
      <c r="AN57" s="50">
        <f t="shared" si="36"/>
        <v>0</v>
      </c>
      <c r="AO57" s="62"/>
      <c r="AP57" s="49">
        <f t="shared" si="20"/>
        <v>0</v>
      </c>
      <c r="AQ57" s="50">
        <f t="shared" si="21"/>
        <v>0</v>
      </c>
      <c r="AR57" s="62"/>
      <c r="AS57" s="49">
        <f t="shared" si="22"/>
        <v>0</v>
      </c>
      <c r="AT57" s="50">
        <f t="shared" si="23"/>
        <v>0</v>
      </c>
      <c r="AU57" s="62"/>
      <c r="AV57" s="49">
        <f t="shared" si="24"/>
        <v>0</v>
      </c>
      <c r="AW57" s="50">
        <f t="shared" si="25"/>
        <v>0</v>
      </c>
      <c r="AX57" s="62"/>
      <c r="AY57" s="49">
        <f t="shared" si="26"/>
        <v>0</v>
      </c>
      <c r="AZ57" s="50">
        <f t="shared" si="27"/>
        <v>0</v>
      </c>
      <c r="BA57" s="62"/>
      <c r="BB57" s="49">
        <f t="shared" si="28"/>
        <v>0</v>
      </c>
      <c r="BC57" s="50">
        <f t="shared" si="29"/>
        <v>0</v>
      </c>
      <c r="BD57" s="51">
        <f t="shared" si="30"/>
        <v>0</v>
      </c>
    </row>
    <row r="58" spans="1:56" hidden="1">
      <c r="A58" s="32"/>
      <c r="B58" s="61"/>
      <c r="C58" s="33"/>
      <c r="D58" s="34"/>
      <c r="E58" s="35"/>
      <c r="F58" s="36"/>
      <c r="G58" s="73"/>
      <c r="H58" s="72"/>
      <c r="I58" s="74">
        <f>IF(H58=Tablas!$B$5,Tablas!$C$5,VLOOKUP(H58,Tablas!$B$5:$D$40,2,FALSE))</f>
        <v>1</v>
      </c>
      <c r="J58" s="71">
        <f>IF(I58=0,"",VLOOKUP(I58,Tablas!$C$5:$D$40,2,FALSE))</f>
        <v>0</v>
      </c>
      <c r="K58" s="37" t="str">
        <f t="shared" si="31"/>
        <v>0</v>
      </c>
      <c r="L58" s="38">
        <f t="shared" si="1"/>
        <v>0</v>
      </c>
      <c r="M58" s="38">
        <f t="shared" si="2"/>
        <v>0</v>
      </c>
      <c r="N58" s="38">
        <f t="shared" si="3"/>
        <v>0</v>
      </c>
      <c r="O58" s="38">
        <f t="shared" si="4"/>
        <v>0</v>
      </c>
      <c r="P58" s="38">
        <f t="shared" si="5"/>
        <v>0</v>
      </c>
      <c r="Q58" s="39">
        <v>1</v>
      </c>
      <c r="R58" s="40">
        <f t="shared" si="6"/>
        <v>0</v>
      </c>
      <c r="S58" s="39">
        <v>1</v>
      </c>
      <c r="T58" s="41">
        <f t="shared" si="7"/>
        <v>0</v>
      </c>
      <c r="U58" s="42">
        <f t="shared" si="8"/>
        <v>0</v>
      </c>
      <c r="V58" s="43">
        <f t="shared" si="9"/>
        <v>0</v>
      </c>
      <c r="W58" s="197"/>
      <c r="X58" s="44">
        <f t="shared" si="39"/>
        <v>0</v>
      </c>
      <c r="Y58" s="45">
        <f t="shared" si="10"/>
        <v>0</v>
      </c>
      <c r="Z58" s="46" t="s">
        <v>0</v>
      </c>
      <c r="AA58" s="39">
        <v>1</v>
      </c>
      <c r="AB58" s="47">
        <f t="shared" si="11"/>
        <v>0</v>
      </c>
      <c r="AC58" s="39">
        <v>1</v>
      </c>
      <c r="AD58" s="47">
        <f t="shared" si="12"/>
        <v>0</v>
      </c>
      <c r="AE58" s="39">
        <v>1</v>
      </c>
      <c r="AF58" s="47">
        <f t="shared" si="13"/>
        <v>0</v>
      </c>
      <c r="AG58" s="188">
        <f t="shared" si="40"/>
        <v>0</v>
      </c>
      <c r="AH58" s="196"/>
      <c r="AI58" s="49">
        <f t="shared" si="33"/>
        <v>0</v>
      </c>
      <c r="AJ58" s="50">
        <f t="shared" si="34"/>
        <v>0</v>
      </c>
      <c r="AK58" s="188">
        <f t="shared" si="41"/>
        <v>0</v>
      </c>
      <c r="AL58" s="196"/>
      <c r="AM58" s="49">
        <f t="shared" si="35"/>
        <v>0</v>
      </c>
      <c r="AN58" s="50">
        <f t="shared" si="36"/>
        <v>0</v>
      </c>
      <c r="AO58" s="62"/>
      <c r="AP58" s="49">
        <f t="shared" si="20"/>
        <v>0</v>
      </c>
      <c r="AQ58" s="50">
        <f t="shared" si="21"/>
        <v>0</v>
      </c>
      <c r="AR58" s="62"/>
      <c r="AS58" s="49">
        <f t="shared" si="22"/>
        <v>0</v>
      </c>
      <c r="AT58" s="50">
        <f t="shared" si="23"/>
        <v>0</v>
      </c>
      <c r="AU58" s="62"/>
      <c r="AV58" s="49">
        <f t="shared" si="24"/>
        <v>0</v>
      </c>
      <c r="AW58" s="50">
        <f t="shared" si="25"/>
        <v>0</v>
      </c>
      <c r="AX58" s="62"/>
      <c r="AY58" s="49">
        <f t="shared" si="26"/>
        <v>0</v>
      </c>
      <c r="AZ58" s="50">
        <f t="shared" si="27"/>
        <v>0</v>
      </c>
      <c r="BA58" s="62"/>
      <c r="BB58" s="49">
        <f t="shared" si="28"/>
        <v>0</v>
      </c>
      <c r="BC58" s="50">
        <f t="shared" si="29"/>
        <v>0</v>
      </c>
      <c r="BD58" s="51">
        <f t="shared" si="30"/>
        <v>0</v>
      </c>
    </row>
    <row r="59" spans="1:56" hidden="1">
      <c r="A59" s="32"/>
      <c r="B59" s="61"/>
      <c r="C59" s="33"/>
      <c r="D59" s="34"/>
      <c r="E59" s="35"/>
      <c r="F59" s="36"/>
      <c r="G59" s="73"/>
      <c r="H59" s="72"/>
      <c r="I59" s="74">
        <f>IF(H59=Tablas!$B$5,Tablas!$C$5,VLOOKUP(H59,Tablas!$B$5:$D$40,2,FALSE))</f>
        <v>1</v>
      </c>
      <c r="J59" s="71">
        <f>IF(I59=0,"",VLOOKUP(I59,Tablas!$C$5:$D$40,2,FALSE))</f>
        <v>0</v>
      </c>
      <c r="K59" s="37" t="str">
        <f t="shared" si="31"/>
        <v>0</v>
      </c>
      <c r="L59" s="38">
        <f t="shared" si="1"/>
        <v>0</v>
      </c>
      <c r="M59" s="38">
        <f t="shared" si="2"/>
        <v>0</v>
      </c>
      <c r="N59" s="38">
        <f t="shared" si="3"/>
        <v>0</v>
      </c>
      <c r="O59" s="38">
        <f t="shared" si="4"/>
        <v>0</v>
      </c>
      <c r="P59" s="38">
        <f t="shared" si="5"/>
        <v>0</v>
      </c>
      <c r="Q59" s="39">
        <v>1</v>
      </c>
      <c r="R59" s="40">
        <f t="shared" si="6"/>
        <v>0</v>
      </c>
      <c r="S59" s="39">
        <v>1</v>
      </c>
      <c r="T59" s="41">
        <f t="shared" si="7"/>
        <v>0</v>
      </c>
      <c r="U59" s="42">
        <f t="shared" si="8"/>
        <v>0</v>
      </c>
      <c r="V59" s="43">
        <f t="shared" si="9"/>
        <v>0</v>
      </c>
      <c r="W59" s="197"/>
      <c r="X59" s="44">
        <f t="shared" si="39"/>
        <v>0</v>
      </c>
      <c r="Y59" s="45">
        <f t="shared" si="10"/>
        <v>0</v>
      </c>
      <c r="Z59" s="46" t="s">
        <v>0</v>
      </c>
      <c r="AA59" s="39">
        <v>1</v>
      </c>
      <c r="AB59" s="47">
        <f t="shared" si="11"/>
        <v>0</v>
      </c>
      <c r="AC59" s="39">
        <v>1</v>
      </c>
      <c r="AD59" s="47">
        <f t="shared" si="12"/>
        <v>0</v>
      </c>
      <c r="AE59" s="39">
        <v>1</v>
      </c>
      <c r="AF59" s="47">
        <f t="shared" si="13"/>
        <v>0</v>
      </c>
      <c r="AG59" s="188">
        <f t="shared" si="40"/>
        <v>0</v>
      </c>
      <c r="AH59" s="196"/>
      <c r="AI59" s="49">
        <f t="shared" si="33"/>
        <v>0</v>
      </c>
      <c r="AJ59" s="50">
        <f t="shared" si="34"/>
        <v>0</v>
      </c>
      <c r="AK59" s="188">
        <f t="shared" si="41"/>
        <v>0</v>
      </c>
      <c r="AL59" s="196"/>
      <c r="AM59" s="49">
        <f t="shared" si="35"/>
        <v>0</v>
      </c>
      <c r="AN59" s="50">
        <f t="shared" si="36"/>
        <v>0</v>
      </c>
      <c r="AO59" s="62"/>
      <c r="AP59" s="49">
        <f t="shared" si="20"/>
        <v>0</v>
      </c>
      <c r="AQ59" s="50">
        <f t="shared" si="21"/>
        <v>0</v>
      </c>
      <c r="AR59" s="62"/>
      <c r="AS59" s="49">
        <f t="shared" si="22"/>
        <v>0</v>
      </c>
      <c r="AT59" s="50">
        <f t="shared" si="23"/>
        <v>0</v>
      </c>
      <c r="AU59" s="62"/>
      <c r="AV59" s="49">
        <f t="shared" si="24"/>
        <v>0</v>
      </c>
      <c r="AW59" s="50">
        <f t="shared" si="25"/>
        <v>0</v>
      </c>
      <c r="AX59" s="62"/>
      <c r="AY59" s="49">
        <f t="shared" si="26"/>
        <v>0</v>
      </c>
      <c r="AZ59" s="50">
        <f t="shared" si="27"/>
        <v>0</v>
      </c>
      <c r="BA59" s="62"/>
      <c r="BB59" s="49">
        <f t="shared" si="28"/>
        <v>0</v>
      </c>
      <c r="BC59" s="50">
        <f t="shared" si="29"/>
        <v>0</v>
      </c>
      <c r="BD59" s="51">
        <f t="shared" si="30"/>
        <v>0</v>
      </c>
    </row>
    <row r="60" spans="1:56" hidden="1">
      <c r="A60" s="32"/>
      <c r="B60" s="61"/>
      <c r="C60" s="33"/>
      <c r="D60" s="34"/>
      <c r="E60" s="35"/>
      <c r="F60" s="36"/>
      <c r="G60" s="73"/>
      <c r="H60" s="72"/>
      <c r="I60" s="74">
        <f>IF(H60=Tablas!$B$5,Tablas!$C$5,VLOOKUP(H60,Tablas!$B$5:$D$40,2,FALSE))</f>
        <v>1</v>
      </c>
      <c r="J60" s="71">
        <f>IF(I60=0,"",VLOOKUP(I60,Tablas!$C$5:$D$40,2,FALSE))</f>
        <v>0</v>
      </c>
      <c r="K60" s="37" t="str">
        <f t="shared" si="31"/>
        <v>0</v>
      </c>
      <c r="L60" s="38">
        <f t="shared" si="1"/>
        <v>0</v>
      </c>
      <c r="M60" s="38">
        <f t="shared" si="2"/>
        <v>0</v>
      </c>
      <c r="N60" s="38">
        <f t="shared" si="3"/>
        <v>0</v>
      </c>
      <c r="O60" s="38">
        <f t="shared" si="4"/>
        <v>0</v>
      </c>
      <c r="P60" s="38">
        <f t="shared" si="5"/>
        <v>0</v>
      </c>
      <c r="Q60" s="39">
        <v>1</v>
      </c>
      <c r="R60" s="40">
        <f t="shared" si="6"/>
        <v>0</v>
      </c>
      <c r="S60" s="39">
        <v>1</v>
      </c>
      <c r="T60" s="41">
        <f t="shared" si="7"/>
        <v>0</v>
      </c>
      <c r="U60" s="42">
        <f t="shared" si="8"/>
        <v>0</v>
      </c>
      <c r="V60" s="43">
        <f t="shared" si="9"/>
        <v>0</v>
      </c>
      <c r="W60" s="197"/>
      <c r="X60" s="44">
        <f t="shared" si="39"/>
        <v>0</v>
      </c>
      <c r="Y60" s="45">
        <f t="shared" si="10"/>
        <v>0</v>
      </c>
      <c r="Z60" s="46" t="s">
        <v>0</v>
      </c>
      <c r="AA60" s="39">
        <v>1</v>
      </c>
      <c r="AB60" s="47">
        <f t="shared" si="11"/>
        <v>0</v>
      </c>
      <c r="AC60" s="39">
        <v>1</v>
      </c>
      <c r="AD60" s="47">
        <f t="shared" si="12"/>
        <v>0</v>
      </c>
      <c r="AE60" s="39">
        <v>1</v>
      </c>
      <c r="AF60" s="47">
        <f t="shared" si="13"/>
        <v>0</v>
      </c>
      <c r="AG60" s="188">
        <f t="shared" si="40"/>
        <v>0</v>
      </c>
      <c r="AH60" s="196"/>
      <c r="AI60" s="49">
        <f t="shared" si="33"/>
        <v>0</v>
      </c>
      <c r="AJ60" s="50">
        <f t="shared" si="34"/>
        <v>0</v>
      </c>
      <c r="AK60" s="188">
        <f t="shared" si="41"/>
        <v>0</v>
      </c>
      <c r="AL60" s="196"/>
      <c r="AM60" s="49">
        <f t="shared" si="35"/>
        <v>0</v>
      </c>
      <c r="AN60" s="50">
        <f t="shared" si="36"/>
        <v>0</v>
      </c>
      <c r="AO60" s="62"/>
      <c r="AP60" s="49">
        <f t="shared" si="20"/>
        <v>0</v>
      </c>
      <c r="AQ60" s="50">
        <f t="shared" si="21"/>
        <v>0</v>
      </c>
      <c r="AR60" s="62"/>
      <c r="AS60" s="49">
        <f t="shared" si="22"/>
        <v>0</v>
      </c>
      <c r="AT60" s="50">
        <f t="shared" si="23"/>
        <v>0</v>
      </c>
      <c r="AU60" s="62"/>
      <c r="AV60" s="49">
        <f t="shared" si="24"/>
        <v>0</v>
      </c>
      <c r="AW60" s="50">
        <f t="shared" si="25"/>
        <v>0</v>
      </c>
      <c r="AX60" s="62"/>
      <c r="AY60" s="49">
        <f t="shared" si="26"/>
        <v>0</v>
      </c>
      <c r="AZ60" s="50">
        <f t="shared" si="27"/>
        <v>0</v>
      </c>
      <c r="BA60" s="62"/>
      <c r="BB60" s="49">
        <f t="shared" si="28"/>
        <v>0</v>
      </c>
      <c r="BC60" s="50">
        <f t="shared" si="29"/>
        <v>0</v>
      </c>
      <c r="BD60" s="51">
        <f t="shared" si="30"/>
        <v>0</v>
      </c>
    </row>
    <row r="61" spans="1:56" hidden="1">
      <c r="A61" s="32"/>
      <c r="B61" s="61"/>
      <c r="C61" s="33"/>
      <c r="D61" s="34"/>
      <c r="E61" s="35"/>
      <c r="F61" s="36"/>
      <c r="G61" s="73"/>
      <c r="H61" s="72"/>
      <c r="I61" s="74">
        <f>IF(H61=Tablas!$B$5,Tablas!$C$5,VLOOKUP(H61,Tablas!$B$5:$D$40,2,FALSE))</f>
        <v>1</v>
      </c>
      <c r="J61" s="71">
        <f>IF(I61=0,"",VLOOKUP(I61,Tablas!$C$5:$D$40,2,FALSE))</f>
        <v>0</v>
      </c>
      <c r="K61" s="37" t="str">
        <f t="shared" si="31"/>
        <v>0</v>
      </c>
      <c r="L61" s="38">
        <f t="shared" si="1"/>
        <v>0</v>
      </c>
      <c r="M61" s="38">
        <f t="shared" si="2"/>
        <v>0</v>
      </c>
      <c r="N61" s="38">
        <f t="shared" si="3"/>
        <v>0</v>
      </c>
      <c r="O61" s="38">
        <f t="shared" si="4"/>
        <v>0</v>
      </c>
      <c r="P61" s="38">
        <f t="shared" si="5"/>
        <v>0</v>
      </c>
      <c r="Q61" s="39">
        <v>1</v>
      </c>
      <c r="R61" s="40">
        <f t="shared" si="6"/>
        <v>0</v>
      </c>
      <c r="S61" s="39">
        <v>1</v>
      </c>
      <c r="T61" s="41">
        <f t="shared" si="7"/>
        <v>0</v>
      </c>
      <c r="U61" s="42">
        <f t="shared" si="8"/>
        <v>0</v>
      </c>
      <c r="V61" s="43">
        <f t="shared" si="9"/>
        <v>0</v>
      </c>
      <c r="W61" s="197"/>
      <c r="X61" s="44">
        <f t="shared" si="39"/>
        <v>0</v>
      </c>
      <c r="Y61" s="45">
        <f t="shared" si="10"/>
        <v>0</v>
      </c>
      <c r="Z61" s="46" t="s">
        <v>0</v>
      </c>
      <c r="AA61" s="39">
        <v>1</v>
      </c>
      <c r="AB61" s="47">
        <f t="shared" si="11"/>
        <v>0</v>
      </c>
      <c r="AC61" s="39">
        <v>1</v>
      </c>
      <c r="AD61" s="47">
        <f t="shared" si="12"/>
        <v>0</v>
      </c>
      <c r="AE61" s="39">
        <v>1</v>
      </c>
      <c r="AF61" s="47">
        <f t="shared" si="13"/>
        <v>0</v>
      </c>
      <c r="AG61" s="188">
        <f t="shared" si="40"/>
        <v>0</v>
      </c>
      <c r="AH61" s="196"/>
      <c r="AI61" s="49">
        <f t="shared" si="33"/>
        <v>0</v>
      </c>
      <c r="AJ61" s="50">
        <f t="shared" si="34"/>
        <v>0</v>
      </c>
      <c r="AK61" s="188">
        <f t="shared" si="41"/>
        <v>0</v>
      </c>
      <c r="AL61" s="196"/>
      <c r="AM61" s="49">
        <f t="shared" si="35"/>
        <v>0</v>
      </c>
      <c r="AN61" s="50">
        <f t="shared" si="36"/>
        <v>0</v>
      </c>
      <c r="AO61" s="62"/>
      <c r="AP61" s="49">
        <f t="shared" si="20"/>
        <v>0</v>
      </c>
      <c r="AQ61" s="50">
        <f t="shared" si="21"/>
        <v>0</v>
      </c>
      <c r="AR61" s="62"/>
      <c r="AS61" s="49">
        <f t="shared" si="22"/>
        <v>0</v>
      </c>
      <c r="AT61" s="50">
        <f t="shared" si="23"/>
        <v>0</v>
      </c>
      <c r="AU61" s="62"/>
      <c r="AV61" s="49">
        <f t="shared" si="24"/>
        <v>0</v>
      </c>
      <c r="AW61" s="50">
        <f t="shared" si="25"/>
        <v>0</v>
      </c>
      <c r="AX61" s="62"/>
      <c r="AY61" s="49">
        <f t="shared" si="26"/>
        <v>0</v>
      </c>
      <c r="AZ61" s="50">
        <f t="shared" si="27"/>
        <v>0</v>
      </c>
      <c r="BA61" s="62"/>
      <c r="BB61" s="49">
        <f t="shared" si="28"/>
        <v>0</v>
      </c>
      <c r="BC61" s="50">
        <f t="shared" si="29"/>
        <v>0</v>
      </c>
      <c r="BD61" s="51">
        <f t="shared" si="30"/>
        <v>0</v>
      </c>
    </row>
    <row r="62" spans="1:56" hidden="1">
      <c r="A62" s="32"/>
      <c r="B62" s="61"/>
      <c r="C62" s="33"/>
      <c r="D62" s="34"/>
      <c r="E62" s="35"/>
      <c r="F62" s="36"/>
      <c r="G62" s="73"/>
      <c r="H62" s="72"/>
      <c r="I62" s="74">
        <f>IF(H62=Tablas!$B$5,Tablas!$C$5,VLOOKUP(H62,Tablas!$B$5:$D$40,2,FALSE))</f>
        <v>1</v>
      </c>
      <c r="J62" s="71">
        <f>IF(I62=0,"",VLOOKUP(I62,Tablas!$C$5:$D$40,2,FALSE))</f>
        <v>0</v>
      </c>
      <c r="K62" s="37" t="str">
        <f t="shared" si="31"/>
        <v>0</v>
      </c>
      <c r="L62" s="38">
        <f t="shared" si="1"/>
        <v>0</v>
      </c>
      <c r="M62" s="38">
        <f t="shared" si="2"/>
        <v>0</v>
      </c>
      <c r="N62" s="38">
        <f t="shared" si="3"/>
        <v>0</v>
      </c>
      <c r="O62" s="38">
        <f t="shared" si="4"/>
        <v>0</v>
      </c>
      <c r="P62" s="38">
        <f t="shared" si="5"/>
        <v>0</v>
      </c>
      <c r="Q62" s="39">
        <v>1</v>
      </c>
      <c r="R62" s="40">
        <f t="shared" si="6"/>
        <v>0</v>
      </c>
      <c r="S62" s="39">
        <v>1</v>
      </c>
      <c r="T62" s="41">
        <f t="shared" si="7"/>
        <v>0</v>
      </c>
      <c r="U62" s="42">
        <f t="shared" si="8"/>
        <v>0</v>
      </c>
      <c r="V62" s="43">
        <f t="shared" si="9"/>
        <v>0</v>
      </c>
      <c r="W62" s="197"/>
      <c r="X62" s="44">
        <f t="shared" si="39"/>
        <v>0</v>
      </c>
      <c r="Y62" s="45">
        <f t="shared" si="10"/>
        <v>0</v>
      </c>
      <c r="Z62" s="46" t="s">
        <v>0</v>
      </c>
      <c r="AA62" s="39">
        <v>1</v>
      </c>
      <c r="AB62" s="47">
        <f t="shared" si="11"/>
        <v>0</v>
      </c>
      <c r="AC62" s="39">
        <v>1</v>
      </c>
      <c r="AD62" s="47">
        <f t="shared" si="12"/>
        <v>0</v>
      </c>
      <c r="AE62" s="39">
        <v>1</v>
      </c>
      <c r="AF62" s="47">
        <f t="shared" si="13"/>
        <v>0</v>
      </c>
      <c r="AG62" s="188">
        <f t="shared" si="40"/>
        <v>0</v>
      </c>
      <c r="AH62" s="196"/>
      <c r="AI62" s="49">
        <f t="shared" si="33"/>
        <v>0</v>
      </c>
      <c r="AJ62" s="50">
        <f t="shared" si="34"/>
        <v>0</v>
      </c>
      <c r="AK62" s="188">
        <f t="shared" si="41"/>
        <v>0</v>
      </c>
      <c r="AL62" s="196"/>
      <c r="AM62" s="49">
        <f t="shared" si="35"/>
        <v>0</v>
      </c>
      <c r="AN62" s="50">
        <f t="shared" si="36"/>
        <v>0</v>
      </c>
      <c r="AO62" s="62"/>
      <c r="AP62" s="49">
        <f t="shared" si="20"/>
        <v>0</v>
      </c>
      <c r="AQ62" s="50">
        <f t="shared" si="21"/>
        <v>0</v>
      </c>
      <c r="AR62" s="62"/>
      <c r="AS62" s="49">
        <f t="shared" si="22"/>
        <v>0</v>
      </c>
      <c r="AT62" s="50">
        <f t="shared" si="23"/>
        <v>0</v>
      </c>
      <c r="AU62" s="62"/>
      <c r="AV62" s="49">
        <f t="shared" si="24"/>
        <v>0</v>
      </c>
      <c r="AW62" s="50">
        <f t="shared" si="25"/>
        <v>0</v>
      </c>
      <c r="AX62" s="62"/>
      <c r="AY62" s="49">
        <f t="shared" si="26"/>
        <v>0</v>
      </c>
      <c r="AZ62" s="50">
        <f t="shared" si="27"/>
        <v>0</v>
      </c>
      <c r="BA62" s="62"/>
      <c r="BB62" s="49">
        <f t="shared" si="28"/>
        <v>0</v>
      </c>
      <c r="BC62" s="50">
        <f t="shared" si="29"/>
        <v>0</v>
      </c>
      <c r="BD62" s="51">
        <f t="shared" si="30"/>
        <v>0</v>
      </c>
    </row>
    <row r="63" spans="1:56" hidden="1">
      <c r="A63" s="32"/>
      <c r="B63" s="61"/>
      <c r="C63" s="33"/>
      <c r="D63" s="34"/>
      <c r="E63" s="35"/>
      <c r="F63" s="36"/>
      <c r="G63" s="73"/>
      <c r="H63" s="72"/>
      <c r="I63" s="74">
        <f>IF(H63=Tablas!$B$5,Tablas!$C$5,VLOOKUP(H63,Tablas!$B$5:$D$40,2,FALSE))</f>
        <v>1</v>
      </c>
      <c r="J63" s="71">
        <f>IF(I63=0,"",VLOOKUP(I63,Tablas!$C$5:$D$40,2,FALSE))</f>
        <v>0</v>
      </c>
      <c r="K63" s="37" t="str">
        <f t="shared" si="31"/>
        <v>0</v>
      </c>
      <c r="L63" s="38">
        <f t="shared" si="1"/>
        <v>0</v>
      </c>
      <c r="M63" s="38">
        <f t="shared" si="2"/>
        <v>0</v>
      </c>
      <c r="N63" s="38">
        <f t="shared" si="3"/>
        <v>0</v>
      </c>
      <c r="O63" s="38">
        <f t="shared" si="4"/>
        <v>0</v>
      </c>
      <c r="P63" s="38">
        <f t="shared" si="5"/>
        <v>0</v>
      </c>
      <c r="Q63" s="39">
        <v>1</v>
      </c>
      <c r="R63" s="40">
        <f t="shared" si="6"/>
        <v>0</v>
      </c>
      <c r="S63" s="39">
        <v>1</v>
      </c>
      <c r="T63" s="41">
        <f t="shared" si="7"/>
        <v>0</v>
      </c>
      <c r="U63" s="42">
        <f t="shared" si="8"/>
        <v>0</v>
      </c>
      <c r="V63" s="43">
        <f t="shared" si="9"/>
        <v>0</v>
      </c>
      <c r="W63" s="197"/>
      <c r="X63" s="44">
        <f t="shared" si="39"/>
        <v>0</v>
      </c>
      <c r="Y63" s="45">
        <f t="shared" si="10"/>
        <v>0</v>
      </c>
      <c r="Z63" s="46" t="s">
        <v>0</v>
      </c>
      <c r="AA63" s="39">
        <v>1</v>
      </c>
      <c r="AB63" s="47">
        <f t="shared" si="11"/>
        <v>0</v>
      </c>
      <c r="AC63" s="39">
        <v>1</v>
      </c>
      <c r="AD63" s="47">
        <f t="shared" si="12"/>
        <v>0</v>
      </c>
      <c r="AE63" s="39">
        <v>1</v>
      </c>
      <c r="AF63" s="47">
        <f t="shared" si="13"/>
        <v>0</v>
      </c>
      <c r="AG63" s="188">
        <f t="shared" si="40"/>
        <v>0</v>
      </c>
      <c r="AH63" s="196"/>
      <c r="AI63" s="49">
        <f t="shared" si="33"/>
        <v>0</v>
      </c>
      <c r="AJ63" s="50">
        <f t="shared" si="34"/>
        <v>0</v>
      </c>
      <c r="AK63" s="188">
        <f t="shared" si="41"/>
        <v>0</v>
      </c>
      <c r="AL63" s="196"/>
      <c r="AM63" s="49">
        <f t="shared" si="35"/>
        <v>0</v>
      </c>
      <c r="AN63" s="50">
        <f t="shared" si="36"/>
        <v>0</v>
      </c>
      <c r="AO63" s="62"/>
      <c r="AP63" s="49">
        <f t="shared" si="20"/>
        <v>0</v>
      </c>
      <c r="AQ63" s="50">
        <f t="shared" si="21"/>
        <v>0</v>
      </c>
      <c r="AR63" s="62"/>
      <c r="AS63" s="49">
        <f t="shared" si="22"/>
        <v>0</v>
      </c>
      <c r="AT63" s="50">
        <f t="shared" si="23"/>
        <v>0</v>
      </c>
      <c r="AU63" s="62"/>
      <c r="AV63" s="49">
        <f t="shared" si="24"/>
        <v>0</v>
      </c>
      <c r="AW63" s="50">
        <f t="shared" si="25"/>
        <v>0</v>
      </c>
      <c r="AX63" s="62"/>
      <c r="AY63" s="49">
        <f t="shared" si="26"/>
        <v>0</v>
      </c>
      <c r="AZ63" s="50">
        <f t="shared" si="27"/>
        <v>0</v>
      </c>
      <c r="BA63" s="62"/>
      <c r="BB63" s="49">
        <f t="shared" si="28"/>
        <v>0</v>
      </c>
      <c r="BC63" s="50">
        <f t="shared" si="29"/>
        <v>0</v>
      </c>
      <c r="BD63" s="51">
        <f t="shared" si="30"/>
        <v>0</v>
      </c>
    </row>
    <row r="64" spans="1:56" hidden="1">
      <c r="A64" s="32"/>
      <c r="B64" s="61"/>
      <c r="C64" s="33"/>
      <c r="D64" s="34"/>
      <c r="E64" s="35"/>
      <c r="F64" s="36"/>
      <c r="G64" s="73"/>
      <c r="H64" s="72"/>
      <c r="I64" s="74">
        <f>IF(H64=Tablas!$B$5,Tablas!$C$5,VLOOKUP(H64,Tablas!$B$5:$D$40,2,FALSE))</f>
        <v>1</v>
      </c>
      <c r="J64" s="71">
        <f>IF(I64=0,"",VLOOKUP(I64,Tablas!$C$5:$D$40,2,FALSE))</f>
        <v>0</v>
      </c>
      <c r="K64" s="37" t="str">
        <f t="shared" si="31"/>
        <v>0</v>
      </c>
      <c r="L64" s="38">
        <f t="shared" si="1"/>
        <v>0</v>
      </c>
      <c r="M64" s="38">
        <f t="shared" si="2"/>
        <v>0</v>
      </c>
      <c r="N64" s="38">
        <f t="shared" si="3"/>
        <v>0</v>
      </c>
      <c r="O64" s="38">
        <f t="shared" si="4"/>
        <v>0</v>
      </c>
      <c r="P64" s="38">
        <f t="shared" si="5"/>
        <v>0</v>
      </c>
      <c r="Q64" s="39">
        <v>1</v>
      </c>
      <c r="R64" s="40">
        <f t="shared" si="6"/>
        <v>0</v>
      </c>
      <c r="S64" s="39">
        <v>1</v>
      </c>
      <c r="T64" s="41">
        <f t="shared" si="7"/>
        <v>0</v>
      </c>
      <c r="U64" s="42">
        <f t="shared" si="8"/>
        <v>0</v>
      </c>
      <c r="V64" s="43">
        <f t="shared" si="9"/>
        <v>0</v>
      </c>
      <c r="W64" s="197"/>
      <c r="X64" s="44">
        <f t="shared" si="39"/>
        <v>0</v>
      </c>
      <c r="Y64" s="45">
        <f t="shared" si="10"/>
        <v>0</v>
      </c>
      <c r="Z64" s="46" t="s">
        <v>0</v>
      </c>
      <c r="AA64" s="39">
        <v>1</v>
      </c>
      <c r="AB64" s="47">
        <f t="shared" si="11"/>
        <v>0</v>
      </c>
      <c r="AC64" s="39">
        <v>1</v>
      </c>
      <c r="AD64" s="47">
        <f t="shared" si="12"/>
        <v>0</v>
      </c>
      <c r="AE64" s="39">
        <v>1</v>
      </c>
      <c r="AF64" s="47">
        <f t="shared" si="13"/>
        <v>0</v>
      </c>
      <c r="AG64" s="188">
        <f t="shared" si="40"/>
        <v>0</v>
      </c>
      <c r="AH64" s="196"/>
      <c r="AI64" s="49">
        <f t="shared" si="33"/>
        <v>0</v>
      </c>
      <c r="AJ64" s="50">
        <f t="shared" si="34"/>
        <v>0</v>
      </c>
      <c r="AK64" s="188">
        <f t="shared" si="41"/>
        <v>0</v>
      </c>
      <c r="AL64" s="196"/>
      <c r="AM64" s="49">
        <f t="shared" si="35"/>
        <v>0</v>
      </c>
      <c r="AN64" s="50">
        <f t="shared" si="36"/>
        <v>0</v>
      </c>
      <c r="AO64" s="62"/>
      <c r="AP64" s="49">
        <f t="shared" si="20"/>
        <v>0</v>
      </c>
      <c r="AQ64" s="50">
        <f t="shared" si="21"/>
        <v>0</v>
      </c>
      <c r="AR64" s="62"/>
      <c r="AS64" s="49">
        <f t="shared" si="22"/>
        <v>0</v>
      </c>
      <c r="AT64" s="50">
        <f t="shared" si="23"/>
        <v>0</v>
      </c>
      <c r="AU64" s="62"/>
      <c r="AV64" s="49">
        <f t="shared" si="24"/>
        <v>0</v>
      </c>
      <c r="AW64" s="50">
        <f t="shared" si="25"/>
        <v>0</v>
      </c>
      <c r="AX64" s="62"/>
      <c r="AY64" s="49">
        <f t="shared" si="26"/>
        <v>0</v>
      </c>
      <c r="AZ64" s="50">
        <f t="shared" si="27"/>
        <v>0</v>
      </c>
      <c r="BA64" s="62"/>
      <c r="BB64" s="49">
        <f t="shared" si="28"/>
        <v>0</v>
      </c>
      <c r="BC64" s="50">
        <f t="shared" si="29"/>
        <v>0</v>
      </c>
      <c r="BD64" s="51">
        <f t="shared" si="30"/>
        <v>0</v>
      </c>
    </row>
    <row r="65" spans="1:56" hidden="1">
      <c r="A65" s="32"/>
      <c r="B65" s="61"/>
      <c r="C65" s="33"/>
      <c r="D65" s="34"/>
      <c r="E65" s="35"/>
      <c r="F65" s="36"/>
      <c r="G65" s="73"/>
      <c r="H65" s="72"/>
      <c r="I65" s="74">
        <f>IF(H65=Tablas!$B$5,Tablas!$C$5,VLOOKUP(H65,Tablas!$B$5:$D$40,2,FALSE))</f>
        <v>1</v>
      </c>
      <c r="J65" s="71">
        <f>IF(I65=0,"",VLOOKUP(I65,Tablas!$C$5:$D$40,2,FALSE))</f>
        <v>0</v>
      </c>
      <c r="K65" s="37" t="str">
        <f t="shared" si="31"/>
        <v>0</v>
      </c>
      <c r="L65" s="38">
        <f t="shared" si="1"/>
        <v>0</v>
      </c>
      <c r="M65" s="38">
        <f t="shared" si="2"/>
        <v>0</v>
      </c>
      <c r="N65" s="38">
        <f t="shared" si="3"/>
        <v>0</v>
      </c>
      <c r="O65" s="38">
        <f t="shared" si="4"/>
        <v>0</v>
      </c>
      <c r="P65" s="38">
        <f t="shared" si="5"/>
        <v>0</v>
      </c>
      <c r="Q65" s="39">
        <v>1</v>
      </c>
      <c r="R65" s="40">
        <f t="shared" si="6"/>
        <v>0</v>
      </c>
      <c r="S65" s="39">
        <v>1</v>
      </c>
      <c r="T65" s="41">
        <f t="shared" si="7"/>
        <v>0</v>
      </c>
      <c r="U65" s="42">
        <f t="shared" si="8"/>
        <v>0</v>
      </c>
      <c r="V65" s="43">
        <f t="shared" si="9"/>
        <v>0</v>
      </c>
      <c r="W65" s="197"/>
      <c r="X65" s="44">
        <f t="shared" si="39"/>
        <v>0</v>
      </c>
      <c r="Y65" s="45">
        <f t="shared" si="10"/>
        <v>0</v>
      </c>
      <c r="Z65" s="46" t="s">
        <v>0</v>
      </c>
      <c r="AA65" s="39">
        <v>1</v>
      </c>
      <c r="AB65" s="47">
        <f t="shared" si="11"/>
        <v>0</v>
      </c>
      <c r="AC65" s="39">
        <v>1</v>
      </c>
      <c r="AD65" s="47">
        <f t="shared" si="12"/>
        <v>0</v>
      </c>
      <c r="AE65" s="39">
        <v>1</v>
      </c>
      <c r="AF65" s="47">
        <f t="shared" si="13"/>
        <v>0</v>
      </c>
      <c r="AG65" s="188">
        <f t="shared" si="40"/>
        <v>0</v>
      </c>
      <c r="AH65" s="196"/>
      <c r="AI65" s="49">
        <f t="shared" si="33"/>
        <v>0</v>
      </c>
      <c r="AJ65" s="50">
        <f t="shared" si="34"/>
        <v>0</v>
      </c>
      <c r="AK65" s="188">
        <f t="shared" si="41"/>
        <v>0</v>
      </c>
      <c r="AL65" s="196"/>
      <c r="AM65" s="49">
        <f t="shared" si="35"/>
        <v>0</v>
      </c>
      <c r="AN65" s="50">
        <f t="shared" si="36"/>
        <v>0</v>
      </c>
      <c r="AO65" s="62"/>
      <c r="AP65" s="49">
        <f t="shared" si="20"/>
        <v>0</v>
      </c>
      <c r="AQ65" s="50">
        <f t="shared" si="21"/>
        <v>0</v>
      </c>
      <c r="AR65" s="62"/>
      <c r="AS65" s="49">
        <f t="shared" si="22"/>
        <v>0</v>
      </c>
      <c r="AT65" s="50">
        <f t="shared" si="23"/>
        <v>0</v>
      </c>
      <c r="AU65" s="62"/>
      <c r="AV65" s="49">
        <f t="shared" si="24"/>
        <v>0</v>
      </c>
      <c r="AW65" s="50">
        <f t="shared" si="25"/>
        <v>0</v>
      </c>
      <c r="AX65" s="62"/>
      <c r="AY65" s="49">
        <f t="shared" si="26"/>
        <v>0</v>
      </c>
      <c r="AZ65" s="50">
        <f t="shared" si="27"/>
        <v>0</v>
      </c>
      <c r="BA65" s="62"/>
      <c r="BB65" s="49">
        <f t="shared" si="28"/>
        <v>0</v>
      </c>
      <c r="BC65" s="50">
        <f t="shared" si="29"/>
        <v>0</v>
      </c>
      <c r="BD65" s="51">
        <f t="shared" si="30"/>
        <v>0</v>
      </c>
    </row>
    <row r="66" spans="1:56" hidden="1">
      <c r="A66" s="32"/>
      <c r="B66" s="61"/>
      <c r="C66" s="33"/>
      <c r="D66" s="34"/>
      <c r="E66" s="35"/>
      <c r="F66" s="36"/>
      <c r="G66" s="73"/>
      <c r="H66" s="72"/>
      <c r="I66" s="74">
        <f>IF(H66=Tablas!$B$5,Tablas!$C$5,VLOOKUP(H66,Tablas!$B$5:$D$40,2,FALSE))</f>
        <v>1</v>
      </c>
      <c r="J66" s="71">
        <f>IF(I66=0,"",VLOOKUP(I66,Tablas!$C$5:$D$40,2,FALSE))</f>
        <v>0</v>
      </c>
      <c r="K66" s="37" t="str">
        <f t="shared" si="31"/>
        <v>0</v>
      </c>
      <c r="L66" s="38">
        <f t="shared" si="1"/>
        <v>0</v>
      </c>
      <c r="M66" s="38">
        <f t="shared" si="2"/>
        <v>0</v>
      </c>
      <c r="N66" s="38">
        <f t="shared" si="3"/>
        <v>0</v>
      </c>
      <c r="O66" s="38">
        <f t="shared" si="4"/>
        <v>0</v>
      </c>
      <c r="P66" s="38">
        <f t="shared" si="5"/>
        <v>0</v>
      </c>
      <c r="Q66" s="39">
        <v>1</v>
      </c>
      <c r="R66" s="40">
        <f t="shared" si="6"/>
        <v>0</v>
      </c>
      <c r="S66" s="39">
        <v>1</v>
      </c>
      <c r="T66" s="41">
        <f t="shared" si="7"/>
        <v>0</v>
      </c>
      <c r="U66" s="42">
        <f t="shared" si="8"/>
        <v>0</v>
      </c>
      <c r="V66" s="43">
        <f t="shared" si="9"/>
        <v>0</v>
      </c>
      <c r="W66" s="197"/>
      <c r="X66" s="44">
        <f t="shared" si="39"/>
        <v>0</v>
      </c>
      <c r="Y66" s="45">
        <f t="shared" si="10"/>
        <v>0</v>
      </c>
      <c r="Z66" s="46" t="s">
        <v>0</v>
      </c>
      <c r="AA66" s="39">
        <v>1</v>
      </c>
      <c r="AB66" s="47">
        <f t="shared" si="11"/>
        <v>0</v>
      </c>
      <c r="AC66" s="39">
        <v>1</v>
      </c>
      <c r="AD66" s="47">
        <f t="shared" si="12"/>
        <v>0</v>
      </c>
      <c r="AE66" s="39">
        <v>1</v>
      </c>
      <c r="AF66" s="47">
        <f t="shared" si="13"/>
        <v>0</v>
      </c>
      <c r="AG66" s="188">
        <f t="shared" si="40"/>
        <v>0</v>
      </c>
      <c r="AH66" s="196"/>
      <c r="AI66" s="49">
        <f t="shared" si="33"/>
        <v>0</v>
      </c>
      <c r="AJ66" s="50">
        <f t="shared" si="34"/>
        <v>0</v>
      </c>
      <c r="AK66" s="188">
        <f t="shared" si="41"/>
        <v>0</v>
      </c>
      <c r="AL66" s="196"/>
      <c r="AM66" s="49">
        <f t="shared" si="35"/>
        <v>0</v>
      </c>
      <c r="AN66" s="50">
        <f t="shared" si="36"/>
        <v>0</v>
      </c>
      <c r="AO66" s="62"/>
      <c r="AP66" s="49">
        <f t="shared" si="20"/>
        <v>0</v>
      </c>
      <c r="AQ66" s="50">
        <f t="shared" si="21"/>
        <v>0</v>
      </c>
      <c r="AR66" s="62"/>
      <c r="AS66" s="49">
        <f t="shared" si="22"/>
        <v>0</v>
      </c>
      <c r="AT66" s="50">
        <f t="shared" si="23"/>
        <v>0</v>
      </c>
      <c r="AU66" s="62"/>
      <c r="AV66" s="49">
        <f t="shared" si="24"/>
        <v>0</v>
      </c>
      <c r="AW66" s="50">
        <f t="shared" si="25"/>
        <v>0</v>
      </c>
      <c r="AX66" s="62"/>
      <c r="AY66" s="49">
        <f t="shared" si="26"/>
        <v>0</v>
      </c>
      <c r="AZ66" s="50">
        <f t="shared" si="27"/>
        <v>0</v>
      </c>
      <c r="BA66" s="62"/>
      <c r="BB66" s="49">
        <f t="shared" si="28"/>
        <v>0</v>
      </c>
      <c r="BC66" s="50">
        <f t="shared" si="29"/>
        <v>0</v>
      </c>
      <c r="BD66" s="51">
        <f t="shared" si="30"/>
        <v>0</v>
      </c>
    </row>
    <row r="67" spans="1:56" hidden="1">
      <c r="A67" s="32"/>
      <c r="B67" s="61"/>
      <c r="C67" s="33"/>
      <c r="D67" s="34"/>
      <c r="E67" s="35"/>
      <c r="F67" s="36"/>
      <c r="G67" s="73"/>
      <c r="H67" s="72"/>
      <c r="I67" s="74">
        <f>IF(H67=Tablas!$B$5,Tablas!$C$5,VLOOKUP(H67,Tablas!$B$5:$D$40,2,FALSE))</f>
        <v>1</v>
      </c>
      <c r="J67" s="71">
        <f>IF(I67=0,"",VLOOKUP(I67,Tablas!$C$5:$D$40,2,FALSE))</f>
        <v>0</v>
      </c>
      <c r="K67" s="37" t="str">
        <f t="shared" si="31"/>
        <v>0</v>
      </c>
      <c r="L67" s="38">
        <f t="shared" si="1"/>
        <v>0</v>
      </c>
      <c r="M67" s="38">
        <f t="shared" si="2"/>
        <v>0</v>
      </c>
      <c r="N67" s="38">
        <f t="shared" si="3"/>
        <v>0</v>
      </c>
      <c r="O67" s="38">
        <f t="shared" si="4"/>
        <v>0</v>
      </c>
      <c r="P67" s="38">
        <f t="shared" si="5"/>
        <v>0</v>
      </c>
      <c r="Q67" s="39">
        <v>1</v>
      </c>
      <c r="R67" s="40">
        <f t="shared" si="6"/>
        <v>0</v>
      </c>
      <c r="S67" s="39">
        <v>1</v>
      </c>
      <c r="T67" s="41">
        <f t="shared" si="7"/>
        <v>0</v>
      </c>
      <c r="U67" s="42">
        <f t="shared" si="8"/>
        <v>0</v>
      </c>
      <c r="V67" s="43">
        <f t="shared" si="9"/>
        <v>0</v>
      </c>
      <c r="W67" s="197"/>
      <c r="X67" s="44">
        <f t="shared" si="39"/>
        <v>0</v>
      </c>
      <c r="Y67" s="45">
        <f t="shared" si="10"/>
        <v>0</v>
      </c>
      <c r="Z67" s="46" t="s">
        <v>0</v>
      </c>
      <c r="AA67" s="39">
        <v>1</v>
      </c>
      <c r="AB67" s="47">
        <f t="shared" si="11"/>
        <v>0</v>
      </c>
      <c r="AC67" s="39">
        <v>1</v>
      </c>
      <c r="AD67" s="47">
        <f t="shared" si="12"/>
        <v>0</v>
      </c>
      <c r="AE67" s="39">
        <v>1</v>
      </c>
      <c r="AF67" s="47">
        <f t="shared" si="13"/>
        <v>0</v>
      </c>
      <c r="AG67" s="188">
        <f t="shared" si="40"/>
        <v>0</v>
      </c>
      <c r="AH67" s="196"/>
      <c r="AI67" s="49">
        <f t="shared" si="33"/>
        <v>0</v>
      </c>
      <c r="AJ67" s="50">
        <f t="shared" si="34"/>
        <v>0</v>
      </c>
      <c r="AK67" s="188">
        <f t="shared" si="41"/>
        <v>0</v>
      </c>
      <c r="AL67" s="196"/>
      <c r="AM67" s="49">
        <f t="shared" si="35"/>
        <v>0</v>
      </c>
      <c r="AN67" s="50">
        <f t="shared" si="36"/>
        <v>0</v>
      </c>
      <c r="AO67" s="62"/>
      <c r="AP67" s="49">
        <f t="shared" si="20"/>
        <v>0</v>
      </c>
      <c r="AQ67" s="50">
        <f t="shared" si="21"/>
        <v>0</v>
      </c>
      <c r="AR67" s="62"/>
      <c r="AS67" s="49">
        <f t="shared" si="22"/>
        <v>0</v>
      </c>
      <c r="AT67" s="50">
        <f t="shared" si="23"/>
        <v>0</v>
      </c>
      <c r="AU67" s="62"/>
      <c r="AV67" s="49">
        <f t="shared" si="24"/>
        <v>0</v>
      </c>
      <c r="AW67" s="50">
        <f t="shared" si="25"/>
        <v>0</v>
      </c>
      <c r="AX67" s="62"/>
      <c r="AY67" s="49">
        <f t="shared" si="26"/>
        <v>0</v>
      </c>
      <c r="AZ67" s="50">
        <f t="shared" si="27"/>
        <v>0</v>
      </c>
      <c r="BA67" s="62"/>
      <c r="BB67" s="49">
        <f t="shared" si="28"/>
        <v>0</v>
      </c>
      <c r="BC67" s="50">
        <f t="shared" si="29"/>
        <v>0</v>
      </c>
      <c r="BD67" s="51">
        <f t="shared" si="30"/>
        <v>0</v>
      </c>
    </row>
    <row r="68" spans="1:56" hidden="1">
      <c r="A68" s="32"/>
      <c r="B68" s="61"/>
      <c r="C68" s="33"/>
      <c r="D68" s="34"/>
      <c r="E68" s="35"/>
      <c r="F68" s="36"/>
      <c r="G68" s="73"/>
      <c r="H68" s="72"/>
      <c r="I68" s="74">
        <f>IF(H68=Tablas!$B$5,Tablas!$C$5,VLOOKUP(H68,Tablas!$B$5:$D$40,2,FALSE))</f>
        <v>1</v>
      </c>
      <c r="J68" s="71">
        <f>IF(I68=0,"",VLOOKUP(I68,Tablas!$C$5:$D$40,2,FALSE))</f>
        <v>0</v>
      </c>
      <c r="K68" s="37" t="str">
        <f t="shared" si="31"/>
        <v>0</v>
      </c>
      <c r="L68" s="38">
        <f t="shared" si="1"/>
        <v>0</v>
      </c>
      <c r="M68" s="38">
        <f t="shared" si="2"/>
        <v>0</v>
      </c>
      <c r="N68" s="38">
        <f t="shared" si="3"/>
        <v>0</v>
      </c>
      <c r="O68" s="38">
        <f t="shared" si="4"/>
        <v>0</v>
      </c>
      <c r="P68" s="38">
        <f t="shared" si="5"/>
        <v>0</v>
      </c>
      <c r="Q68" s="39">
        <v>1</v>
      </c>
      <c r="R68" s="40">
        <f t="shared" si="6"/>
        <v>0</v>
      </c>
      <c r="S68" s="39">
        <v>1</v>
      </c>
      <c r="T68" s="41">
        <f t="shared" si="7"/>
        <v>0</v>
      </c>
      <c r="U68" s="42">
        <f t="shared" si="8"/>
        <v>0</v>
      </c>
      <c r="V68" s="43">
        <f t="shared" si="9"/>
        <v>0</v>
      </c>
      <c r="W68" s="197"/>
      <c r="X68" s="44">
        <f t="shared" si="39"/>
        <v>0</v>
      </c>
      <c r="Y68" s="45">
        <f t="shared" si="10"/>
        <v>0</v>
      </c>
      <c r="Z68" s="46" t="s">
        <v>0</v>
      </c>
      <c r="AA68" s="39">
        <v>1</v>
      </c>
      <c r="AB68" s="47">
        <f t="shared" si="11"/>
        <v>0</v>
      </c>
      <c r="AC68" s="39">
        <v>1</v>
      </c>
      <c r="AD68" s="47">
        <f t="shared" si="12"/>
        <v>0</v>
      </c>
      <c r="AE68" s="39">
        <v>1</v>
      </c>
      <c r="AF68" s="47">
        <f t="shared" si="13"/>
        <v>0</v>
      </c>
      <c r="AG68" s="188">
        <f t="shared" si="40"/>
        <v>0</v>
      </c>
      <c r="AH68" s="196"/>
      <c r="AI68" s="49">
        <f t="shared" si="33"/>
        <v>0</v>
      </c>
      <c r="AJ68" s="50">
        <f t="shared" si="34"/>
        <v>0</v>
      </c>
      <c r="AK68" s="188">
        <f t="shared" si="41"/>
        <v>0</v>
      </c>
      <c r="AL68" s="196"/>
      <c r="AM68" s="49">
        <f t="shared" si="35"/>
        <v>0</v>
      </c>
      <c r="AN68" s="50">
        <f t="shared" si="36"/>
        <v>0</v>
      </c>
      <c r="AO68" s="62"/>
      <c r="AP68" s="49">
        <f t="shared" si="20"/>
        <v>0</v>
      </c>
      <c r="AQ68" s="50">
        <f t="shared" si="21"/>
        <v>0</v>
      </c>
      <c r="AR68" s="62"/>
      <c r="AS68" s="49">
        <f t="shared" si="22"/>
        <v>0</v>
      </c>
      <c r="AT68" s="50">
        <f t="shared" si="23"/>
        <v>0</v>
      </c>
      <c r="AU68" s="62"/>
      <c r="AV68" s="49">
        <f t="shared" si="24"/>
        <v>0</v>
      </c>
      <c r="AW68" s="50">
        <f t="shared" si="25"/>
        <v>0</v>
      </c>
      <c r="AX68" s="62"/>
      <c r="AY68" s="49">
        <f t="shared" si="26"/>
        <v>0</v>
      </c>
      <c r="AZ68" s="50">
        <f t="shared" si="27"/>
        <v>0</v>
      </c>
      <c r="BA68" s="62"/>
      <c r="BB68" s="49">
        <f t="shared" si="28"/>
        <v>0</v>
      </c>
      <c r="BC68" s="50">
        <f t="shared" si="29"/>
        <v>0</v>
      </c>
      <c r="BD68" s="51">
        <f t="shared" si="30"/>
        <v>0</v>
      </c>
    </row>
    <row r="69" spans="1:56" hidden="1">
      <c r="A69" s="32"/>
      <c r="B69" s="61"/>
      <c r="C69" s="33"/>
      <c r="D69" s="34"/>
      <c r="E69" s="35"/>
      <c r="F69" s="36"/>
      <c r="G69" s="73"/>
      <c r="H69" s="72"/>
      <c r="I69" s="74">
        <f>IF(H69=Tablas!$B$5,Tablas!$C$5,VLOOKUP(H69,Tablas!$B$5:$D$40,2,FALSE))</f>
        <v>1</v>
      </c>
      <c r="J69" s="71">
        <f>IF(I69=0,"",VLOOKUP(I69,Tablas!$C$5:$D$40,2,FALSE))</f>
        <v>0</v>
      </c>
      <c r="K69" s="37" t="str">
        <f t="shared" si="31"/>
        <v>0</v>
      </c>
      <c r="L69" s="38">
        <f t="shared" si="1"/>
        <v>0</v>
      </c>
      <c r="M69" s="38">
        <f t="shared" si="2"/>
        <v>0</v>
      </c>
      <c r="N69" s="38">
        <f t="shared" si="3"/>
        <v>0</v>
      </c>
      <c r="O69" s="38">
        <f t="shared" si="4"/>
        <v>0</v>
      </c>
      <c r="P69" s="38">
        <f t="shared" si="5"/>
        <v>0</v>
      </c>
      <c r="Q69" s="39">
        <v>1</v>
      </c>
      <c r="R69" s="40">
        <f t="shared" si="6"/>
        <v>0</v>
      </c>
      <c r="S69" s="39">
        <v>1</v>
      </c>
      <c r="T69" s="41">
        <f t="shared" si="7"/>
        <v>0</v>
      </c>
      <c r="U69" s="42">
        <f t="shared" si="8"/>
        <v>0</v>
      </c>
      <c r="V69" s="43">
        <f t="shared" si="9"/>
        <v>0</v>
      </c>
      <c r="W69" s="197"/>
      <c r="X69" s="44">
        <f t="shared" si="39"/>
        <v>0</v>
      </c>
      <c r="Y69" s="45">
        <f t="shared" si="10"/>
        <v>0</v>
      </c>
      <c r="Z69" s="46" t="s">
        <v>0</v>
      </c>
      <c r="AA69" s="39">
        <v>1</v>
      </c>
      <c r="AB69" s="47">
        <f t="shared" si="11"/>
        <v>0</v>
      </c>
      <c r="AC69" s="39">
        <v>1</v>
      </c>
      <c r="AD69" s="47">
        <f t="shared" si="12"/>
        <v>0</v>
      </c>
      <c r="AE69" s="39">
        <v>1</v>
      </c>
      <c r="AF69" s="47">
        <f t="shared" si="13"/>
        <v>0</v>
      </c>
      <c r="AG69" s="188">
        <f t="shared" si="40"/>
        <v>0</v>
      </c>
      <c r="AH69" s="196"/>
      <c r="AI69" s="49">
        <f t="shared" si="33"/>
        <v>0</v>
      </c>
      <c r="AJ69" s="50">
        <f t="shared" si="34"/>
        <v>0</v>
      </c>
      <c r="AK69" s="188">
        <f t="shared" si="41"/>
        <v>0</v>
      </c>
      <c r="AL69" s="196"/>
      <c r="AM69" s="49">
        <f t="shared" si="35"/>
        <v>0</v>
      </c>
      <c r="AN69" s="50">
        <f t="shared" si="36"/>
        <v>0</v>
      </c>
      <c r="AO69" s="62"/>
      <c r="AP69" s="49">
        <f t="shared" si="20"/>
        <v>0</v>
      </c>
      <c r="AQ69" s="50">
        <f t="shared" si="21"/>
        <v>0</v>
      </c>
      <c r="AR69" s="62"/>
      <c r="AS69" s="49">
        <f t="shared" si="22"/>
        <v>0</v>
      </c>
      <c r="AT69" s="50">
        <f t="shared" si="23"/>
        <v>0</v>
      </c>
      <c r="AU69" s="62"/>
      <c r="AV69" s="49">
        <f t="shared" si="24"/>
        <v>0</v>
      </c>
      <c r="AW69" s="50">
        <f t="shared" si="25"/>
        <v>0</v>
      </c>
      <c r="AX69" s="62"/>
      <c r="AY69" s="49">
        <f t="shared" si="26"/>
        <v>0</v>
      </c>
      <c r="AZ69" s="50">
        <f t="shared" si="27"/>
        <v>0</v>
      </c>
      <c r="BA69" s="62"/>
      <c r="BB69" s="49">
        <f t="shared" si="28"/>
        <v>0</v>
      </c>
      <c r="BC69" s="50">
        <f t="shared" si="29"/>
        <v>0</v>
      </c>
      <c r="BD69" s="51">
        <f t="shared" si="30"/>
        <v>0</v>
      </c>
    </row>
    <row r="70" spans="1:56" hidden="1">
      <c r="A70" s="32"/>
      <c r="B70" s="61"/>
      <c r="C70" s="33"/>
      <c r="D70" s="34"/>
      <c r="E70" s="35"/>
      <c r="F70" s="36"/>
      <c r="G70" s="73"/>
      <c r="H70" s="72"/>
      <c r="I70" s="74">
        <f>IF(H70=Tablas!$B$5,Tablas!$C$5,VLOOKUP(H70,Tablas!$B$5:$D$40,2,FALSE))</f>
        <v>1</v>
      </c>
      <c r="J70" s="71">
        <f>IF(I70=0,"",VLOOKUP(I70,Tablas!$C$5:$D$40,2,FALSE))</f>
        <v>0</v>
      </c>
      <c r="K70" s="37" t="str">
        <f t="shared" si="31"/>
        <v>0</v>
      </c>
      <c r="L70" s="38">
        <f t="shared" si="1"/>
        <v>0</v>
      </c>
      <c r="M70" s="38">
        <f t="shared" si="2"/>
        <v>0</v>
      </c>
      <c r="N70" s="38">
        <f t="shared" si="3"/>
        <v>0</v>
      </c>
      <c r="O70" s="38">
        <f t="shared" si="4"/>
        <v>0</v>
      </c>
      <c r="P70" s="38">
        <f t="shared" si="5"/>
        <v>0</v>
      </c>
      <c r="Q70" s="39">
        <v>1</v>
      </c>
      <c r="R70" s="40">
        <f t="shared" si="6"/>
        <v>0</v>
      </c>
      <c r="S70" s="39">
        <v>1</v>
      </c>
      <c r="T70" s="41">
        <f t="shared" si="7"/>
        <v>0</v>
      </c>
      <c r="U70" s="42">
        <f t="shared" si="8"/>
        <v>0</v>
      </c>
      <c r="V70" s="43">
        <f t="shared" si="9"/>
        <v>0</v>
      </c>
      <c r="W70" s="197"/>
      <c r="X70" s="44">
        <f t="shared" si="39"/>
        <v>0</v>
      </c>
      <c r="Y70" s="45">
        <f t="shared" si="10"/>
        <v>0</v>
      </c>
      <c r="Z70" s="46" t="s">
        <v>0</v>
      </c>
      <c r="AA70" s="39">
        <v>1</v>
      </c>
      <c r="AB70" s="47">
        <f t="shared" si="11"/>
        <v>0</v>
      </c>
      <c r="AC70" s="39">
        <v>1</v>
      </c>
      <c r="AD70" s="47">
        <f t="shared" si="12"/>
        <v>0</v>
      </c>
      <c r="AE70" s="39">
        <v>1</v>
      </c>
      <c r="AF70" s="47">
        <f t="shared" si="13"/>
        <v>0</v>
      </c>
      <c r="AG70" s="188"/>
      <c r="AH70" s="196"/>
      <c r="AI70" s="49">
        <f t="shared" si="33"/>
        <v>0</v>
      </c>
      <c r="AJ70" s="50">
        <f t="shared" si="34"/>
        <v>0</v>
      </c>
      <c r="AK70" s="188"/>
      <c r="AL70" s="196"/>
      <c r="AM70" s="49">
        <f t="shared" si="35"/>
        <v>0</v>
      </c>
      <c r="AN70" s="50">
        <f t="shared" si="36"/>
        <v>0</v>
      </c>
      <c r="AO70" s="62"/>
      <c r="AP70" s="49">
        <f t="shared" si="20"/>
        <v>0</v>
      </c>
      <c r="AQ70" s="50">
        <f t="shared" si="21"/>
        <v>0</v>
      </c>
      <c r="AR70" s="62"/>
      <c r="AS70" s="49">
        <f t="shared" si="22"/>
        <v>0</v>
      </c>
      <c r="AT70" s="50">
        <f t="shared" si="23"/>
        <v>0</v>
      </c>
      <c r="AU70" s="62"/>
      <c r="AV70" s="49">
        <f t="shared" si="24"/>
        <v>0</v>
      </c>
      <c r="AW70" s="50">
        <f t="shared" si="25"/>
        <v>0</v>
      </c>
      <c r="AX70" s="62"/>
      <c r="AY70" s="49">
        <f t="shared" si="26"/>
        <v>0</v>
      </c>
      <c r="AZ70" s="50">
        <f t="shared" si="27"/>
        <v>0</v>
      </c>
      <c r="BA70" s="62"/>
      <c r="BB70" s="49">
        <f t="shared" si="28"/>
        <v>0</v>
      </c>
      <c r="BC70" s="50">
        <f t="shared" si="29"/>
        <v>0</v>
      </c>
      <c r="BD70" s="51">
        <f t="shared" si="30"/>
        <v>0</v>
      </c>
    </row>
    <row r="71" spans="1:56" hidden="1">
      <c r="A71" s="32"/>
      <c r="B71" s="61"/>
      <c r="C71" s="33"/>
      <c r="D71" s="34"/>
      <c r="E71" s="35"/>
      <c r="F71" s="36"/>
      <c r="G71" s="73"/>
      <c r="H71" s="72"/>
      <c r="I71" s="74">
        <f>IF(H71=Tablas!$B$5,Tablas!$C$5,VLOOKUP(H71,Tablas!$B$5:$D$40,2,FALSE))</f>
        <v>1</v>
      </c>
      <c r="J71" s="71">
        <f>IF(I71=0,"",VLOOKUP(I71,Tablas!$C$5:$D$40,2,FALSE))</f>
        <v>0</v>
      </c>
      <c r="K71" s="37" t="str">
        <f t="shared" si="31"/>
        <v>0</v>
      </c>
      <c r="L71" s="38">
        <f t="shared" si="1"/>
        <v>0</v>
      </c>
      <c r="M71" s="38">
        <f t="shared" si="2"/>
        <v>0</v>
      </c>
      <c r="N71" s="38">
        <f t="shared" si="3"/>
        <v>0</v>
      </c>
      <c r="O71" s="38">
        <f t="shared" si="4"/>
        <v>0</v>
      </c>
      <c r="P71" s="38">
        <f t="shared" si="5"/>
        <v>0</v>
      </c>
      <c r="Q71" s="39">
        <v>1</v>
      </c>
      <c r="R71" s="40">
        <f t="shared" si="6"/>
        <v>0</v>
      </c>
      <c r="S71" s="39">
        <v>1</v>
      </c>
      <c r="T71" s="41">
        <f t="shared" si="7"/>
        <v>0</v>
      </c>
      <c r="U71" s="42">
        <f t="shared" si="8"/>
        <v>0</v>
      </c>
      <c r="V71" s="43">
        <f t="shared" si="9"/>
        <v>0</v>
      </c>
      <c r="W71" s="197"/>
      <c r="X71" s="44">
        <f t="shared" si="39"/>
        <v>0</v>
      </c>
      <c r="Y71" s="45">
        <f t="shared" si="10"/>
        <v>0</v>
      </c>
      <c r="Z71" s="46" t="s">
        <v>0</v>
      </c>
      <c r="AA71" s="39">
        <v>1</v>
      </c>
      <c r="AB71" s="47">
        <f t="shared" si="11"/>
        <v>0</v>
      </c>
      <c r="AC71" s="39">
        <v>1</v>
      </c>
      <c r="AD71" s="47">
        <f t="shared" si="12"/>
        <v>0</v>
      </c>
      <c r="AE71" s="39">
        <v>1</v>
      </c>
      <c r="AF71" s="47">
        <f t="shared" si="13"/>
        <v>0</v>
      </c>
      <c r="AG71" s="188">
        <f t="shared" si="40"/>
        <v>0</v>
      </c>
      <c r="AH71" s="196"/>
      <c r="AI71" s="49">
        <f t="shared" si="33"/>
        <v>0</v>
      </c>
      <c r="AJ71" s="50">
        <f t="shared" si="34"/>
        <v>0</v>
      </c>
      <c r="AK71" s="188">
        <f t="shared" si="41"/>
        <v>0</v>
      </c>
      <c r="AL71" s="196"/>
      <c r="AM71" s="49">
        <f t="shared" si="35"/>
        <v>0</v>
      </c>
      <c r="AN71" s="50">
        <f t="shared" si="36"/>
        <v>0</v>
      </c>
      <c r="AO71" s="62"/>
      <c r="AP71" s="49">
        <f t="shared" si="20"/>
        <v>0</v>
      </c>
      <c r="AQ71" s="50">
        <f t="shared" si="21"/>
        <v>0</v>
      </c>
      <c r="AR71" s="62"/>
      <c r="AS71" s="49">
        <f t="shared" si="22"/>
        <v>0</v>
      </c>
      <c r="AT71" s="50">
        <f t="shared" si="23"/>
        <v>0</v>
      </c>
      <c r="AU71" s="62"/>
      <c r="AV71" s="49">
        <f t="shared" si="24"/>
        <v>0</v>
      </c>
      <c r="AW71" s="50">
        <f t="shared" si="25"/>
        <v>0</v>
      </c>
      <c r="AX71" s="62"/>
      <c r="AY71" s="49">
        <f t="shared" si="26"/>
        <v>0</v>
      </c>
      <c r="AZ71" s="50">
        <f t="shared" si="27"/>
        <v>0</v>
      </c>
      <c r="BA71" s="62"/>
      <c r="BB71" s="49">
        <f t="shared" si="28"/>
        <v>0</v>
      </c>
      <c r="BC71" s="50">
        <f t="shared" si="29"/>
        <v>0</v>
      </c>
      <c r="BD71" s="51">
        <f t="shared" si="30"/>
        <v>0</v>
      </c>
    </row>
    <row r="72" spans="1:56" hidden="1">
      <c r="A72" s="32"/>
      <c r="B72" s="61"/>
      <c r="C72" s="33"/>
      <c r="D72" s="34"/>
      <c r="E72" s="35"/>
      <c r="F72" s="36"/>
      <c r="G72" s="73"/>
      <c r="H72" s="72"/>
      <c r="I72" s="74">
        <f>IF(H72=Tablas!$B$5,Tablas!$C$5,VLOOKUP(H72,Tablas!$B$5:$D$40,2,FALSE))</f>
        <v>1</v>
      </c>
      <c r="J72" s="71">
        <f>IF(I72=0,"",VLOOKUP(I72,Tablas!$C$5:$D$40,2,FALSE))</f>
        <v>0</v>
      </c>
      <c r="K72" s="37" t="str">
        <f t="shared" si="31"/>
        <v>0</v>
      </c>
      <c r="L72" s="38">
        <f t="shared" ref="L72:L107" si="42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107" si="43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107" si="44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107" si="45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107" si="46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105" si="47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105" si="48">(IF($Y72=7,$K72,)+IF($Y72=21,$K72*3,)+IF($Y72=42,$K72*6,0)+IF($Y72=28,$K72*4,0)+IF($Y72=14,$K72*2,))*S72</f>
        <v>0</v>
      </c>
      <c r="U72" s="42">
        <f t="shared" si="8"/>
        <v>0</v>
      </c>
      <c r="V72" s="43">
        <f t="shared" si="9"/>
        <v>0</v>
      </c>
      <c r="W72" s="197"/>
      <c r="X72" s="44">
        <f t="shared" si="39"/>
        <v>0</v>
      </c>
      <c r="Y72" s="45">
        <f t="shared" si="10"/>
        <v>0</v>
      </c>
      <c r="Z72" s="46" t="s">
        <v>0</v>
      </c>
      <c r="AA72" s="39">
        <v>1</v>
      </c>
      <c r="AB72" s="47">
        <f t="shared" si="11"/>
        <v>0</v>
      </c>
      <c r="AC72" s="39">
        <v>1</v>
      </c>
      <c r="AD72" s="47">
        <f t="shared" si="12"/>
        <v>0</v>
      </c>
      <c r="AE72" s="39">
        <v>1</v>
      </c>
      <c r="AF72" s="47">
        <f t="shared" si="13"/>
        <v>0</v>
      </c>
      <c r="AG72" s="188">
        <f t="shared" ref="AG72:AG105" si="49">+F72*7%</f>
        <v>0</v>
      </c>
      <c r="AH72" s="196"/>
      <c r="AI72" s="49">
        <f t="shared" si="33"/>
        <v>0</v>
      </c>
      <c r="AJ72" s="50">
        <f t="shared" si="34"/>
        <v>0</v>
      </c>
      <c r="AK72" s="188">
        <f t="shared" si="41"/>
        <v>0</v>
      </c>
      <c r="AL72" s="196"/>
      <c r="AM72" s="49">
        <f t="shared" si="35"/>
        <v>0</v>
      </c>
      <c r="AN72" s="50">
        <f t="shared" si="36"/>
        <v>0</v>
      </c>
      <c r="AO72" s="62"/>
      <c r="AP72" s="49">
        <f t="shared" si="20"/>
        <v>0</v>
      </c>
      <c r="AQ72" s="50">
        <f t="shared" si="21"/>
        <v>0</v>
      </c>
      <c r="AR72" s="62"/>
      <c r="AS72" s="49">
        <f t="shared" si="22"/>
        <v>0</v>
      </c>
      <c r="AT72" s="50">
        <f t="shared" si="23"/>
        <v>0</v>
      </c>
      <c r="AU72" s="62"/>
      <c r="AV72" s="49">
        <f t="shared" si="24"/>
        <v>0</v>
      </c>
      <c r="AW72" s="50">
        <f t="shared" si="25"/>
        <v>0</v>
      </c>
      <c r="AX72" s="62"/>
      <c r="AY72" s="49">
        <f t="shared" si="26"/>
        <v>0</v>
      </c>
      <c r="AZ72" s="50">
        <f t="shared" si="27"/>
        <v>0</v>
      </c>
      <c r="BA72" s="62"/>
      <c r="BB72" s="49">
        <f t="shared" si="28"/>
        <v>0</v>
      </c>
      <c r="BC72" s="50">
        <f t="shared" si="29"/>
        <v>0</v>
      </c>
      <c r="BD72" s="51">
        <f t="shared" si="30"/>
        <v>0</v>
      </c>
    </row>
    <row r="73" spans="1:56" hidden="1">
      <c r="A73" s="32"/>
      <c r="B73" s="61"/>
      <c r="C73" s="33"/>
      <c r="D73" s="34"/>
      <c r="E73" s="35"/>
      <c r="F73" s="36"/>
      <c r="G73" s="73"/>
      <c r="H73" s="72"/>
      <c r="I73" s="74">
        <f>IF(H73=Tablas!$B$5,Tablas!$C$5,VLOOKUP(H73,Tablas!$B$5:$D$40,2,FALSE))</f>
        <v>1</v>
      </c>
      <c r="J73" s="71">
        <f>IF(I73=0,"",VLOOKUP(I73,Tablas!$C$5:$D$40,2,FALSE))</f>
        <v>0</v>
      </c>
      <c r="K73" s="37" t="str">
        <f t="shared" si="31"/>
        <v>0</v>
      </c>
      <c r="L73" s="38">
        <f t="shared" si="42"/>
        <v>0</v>
      </c>
      <c r="M73" s="38">
        <f t="shared" si="43"/>
        <v>0</v>
      </c>
      <c r="N73" s="38">
        <f t="shared" si="44"/>
        <v>0</v>
      </c>
      <c r="O73" s="38">
        <f t="shared" si="45"/>
        <v>0</v>
      </c>
      <c r="P73" s="38">
        <f t="shared" si="46"/>
        <v>0</v>
      </c>
      <c r="Q73" s="39">
        <v>1</v>
      </c>
      <c r="R73" s="40">
        <f t="shared" si="47"/>
        <v>0</v>
      </c>
      <c r="S73" s="39">
        <v>1</v>
      </c>
      <c r="T73" s="41">
        <f t="shared" si="48"/>
        <v>0</v>
      </c>
      <c r="U73" s="42">
        <f t="shared" ref="U73:U105" si="50">SUM(+L73+M73+N73+O73+P73+R73+T73)</f>
        <v>0</v>
      </c>
      <c r="V73" s="43">
        <f t="shared" ref="V73:V105" si="51">+U73*4.345</f>
        <v>0</v>
      </c>
      <c r="W73" s="197"/>
      <c r="X73" s="44">
        <f t="shared" ref="X73:X105" si="52">IF(V73="","",$X$4*V73)</f>
        <v>0</v>
      </c>
      <c r="Y73" s="45">
        <f t="shared" ref="Y73:Y105" si="53">ROUND(J73/4.3452380952381,1)</f>
        <v>0</v>
      </c>
      <c r="Z73" s="46" t="s">
        <v>0</v>
      </c>
      <c r="AA73" s="39">
        <v>1</v>
      </c>
      <c r="AB73" s="47">
        <f t="shared" ref="AB73:AB105" si="54">+IF($Z73="M",$U73,IF($Z73="MT",$U73/2,IF(Z73="MN",$U73/2,IF($Z73="MTN",$U73/3,0))))*AA73</f>
        <v>0</v>
      </c>
      <c r="AC73" s="39">
        <v>1</v>
      </c>
      <c r="AD73" s="47">
        <f t="shared" ref="AD73:AD105" si="55">+IF($Z73="T",$U73,IF($Z73="MT",$U73/2,IF($Z73="TN",$U73/2,IF($Z73="MTN",$U73/3,0))))*AC73</f>
        <v>0</v>
      </c>
      <c r="AE73" s="39">
        <v>1</v>
      </c>
      <c r="AF73" s="47">
        <f t="shared" ref="AF73:AF105" si="56">+IF($Z73="N",$U73,IF($Z73="MN",$U73/2,IF($Z73="TN",$U73/2,IF($Z73="MTN",$U73/3,0))))*AE73</f>
        <v>0</v>
      </c>
      <c r="AG73" s="188">
        <f t="shared" si="49"/>
        <v>0</v>
      </c>
      <c r="AH73" s="196"/>
      <c r="AI73" s="49">
        <f t="shared" ref="AI73:AI105" si="57">IF(AJ$4=0,0,(AG73/AJ$4))</f>
        <v>0</v>
      </c>
      <c r="AJ73" s="50">
        <f t="shared" ref="AJ73:AJ105" si="58">IF(AJ$4=0,0,(AI73*AI$4/12))</f>
        <v>0</v>
      </c>
      <c r="AK73" s="188">
        <f t="shared" ref="AK73:AK105" si="59">+F73*15%</f>
        <v>0</v>
      </c>
      <c r="AL73" s="196"/>
      <c r="AM73" s="49">
        <f t="shared" ref="AM73:AM105" si="60">IF(AN$4=0,0,(AK73/AN$4))</f>
        <v>0</v>
      </c>
      <c r="AN73" s="50">
        <f t="shared" ref="AN73:AN105" si="61">IF(AN$4=0,0,(AM73*AM$4/12))</f>
        <v>0</v>
      </c>
      <c r="AO73" s="62"/>
      <c r="AP73" s="49">
        <f t="shared" ref="AP73:AP105" si="62">IF(AQ$4=0,0,(AO73/AQ$4))</f>
        <v>0</v>
      </c>
      <c r="AQ73" s="50">
        <f t="shared" ref="AQ73:AQ105" si="63">IF(AQ$4=0,0,(AP73*AP$4/12))</f>
        <v>0</v>
      </c>
      <c r="AR73" s="62"/>
      <c r="AS73" s="49">
        <f t="shared" ref="AS73:AS105" si="64">IF(AT$4=0,0,(AR73/AT$4))</f>
        <v>0</v>
      </c>
      <c r="AT73" s="50">
        <f t="shared" ref="AT73:AT105" si="65">IF(AT$4=0,0,(AS73*AS$4/12))</f>
        <v>0</v>
      </c>
      <c r="AU73" s="62"/>
      <c r="AV73" s="49">
        <f t="shared" ref="AV73:AV105" si="66">IF(AW$4=0,0,(AU73/AW$4))</f>
        <v>0</v>
      </c>
      <c r="AW73" s="50">
        <f t="shared" ref="AW73:AW105" si="67">IF(AW$4=0,0,(AV73*AV$4/12))</f>
        <v>0</v>
      </c>
      <c r="AX73" s="62"/>
      <c r="AY73" s="49">
        <f t="shared" ref="AY73:AY105" si="68">IF(AZ$4=0,0,(AX73/AZ$4))</f>
        <v>0</v>
      </c>
      <c r="AZ73" s="50">
        <f t="shared" ref="AZ73:AZ105" si="69">IF(AZ$4=0,0,(AY73*AY$4/12))</f>
        <v>0</v>
      </c>
      <c r="BA73" s="62"/>
      <c r="BB73" s="49">
        <f t="shared" ref="BB73:BB105" si="70">IF(BC$4=0,0,(BA73/BC$4))</f>
        <v>0</v>
      </c>
      <c r="BC73" s="50">
        <f t="shared" ref="BC73:BC105" si="71">IF(BC$4=0,0,(BB73*BB$4/12))</f>
        <v>0</v>
      </c>
      <c r="BD73" s="51">
        <f t="shared" ref="BD73:BD105" si="72">+AJ73+AN73+AQ73+AT73+AW73+AZ73+BC73</f>
        <v>0</v>
      </c>
    </row>
    <row r="74" spans="1:56" hidden="1">
      <c r="A74" s="32"/>
      <c r="B74" s="61"/>
      <c r="C74" s="33"/>
      <c r="D74" s="34"/>
      <c r="E74" s="35"/>
      <c r="F74" s="36"/>
      <c r="G74" s="73"/>
      <c r="H74" s="72"/>
      <c r="I74" s="74">
        <f>IF(H74=Tablas!$B$5,Tablas!$C$5,VLOOKUP(H74,Tablas!$B$5:$D$40,2,FALSE))</f>
        <v>1</v>
      </c>
      <c r="J74" s="71">
        <f>IF(I74=0,"",VLOOKUP(I74,Tablas!$C$5:$D$40,2,FALSE))</f>
        <v>0</v>
      </c>
      <c r="K74" s="37" t="str">
        <f t="shared" ref="K74:K105" si="73">IF(G74=0,"0",F74/G74)</f>
        <v>0</v>
      </c>
      <c r="L74" s="38">
        <f t="shared" si="42"/>
        <v>0</v>
      </c>
      <c r="M74" s="38">
        <f t="shared" si="43"/>
        <v>0</v>
      </c>
      <c r="N74" s="38">
        <f t="shared" si="44"/>
        <v>0</v>
      </c>
      <c r="O74" s="38">
        <f t="shared" si="45"/>
        <v>0</v>
      </c>
      <c r="P74" s="38">
        <f t="shared" si="46"/>
        <v>0</v>
      </c>
      <c r="Q74" s="39">
        <v>1</v>
      </c>
      <c r="R74" s="40">
        <f t="shared" si="47"/>
        <v>0</v>
      </c>
      <c r="S74" s="39">
        <v>1</v>
      </c>
      <c r="T74" s="41">
        <f t="shared" si="48"/>
        <v>0</v>
      </c>
      <c r="U74" s="42">
        <f t="shared" si="50"/>
        <v>0</v>
      </c>
      <c r="V74" s="43">
        <f t="shared" si="51"/>
        <v>0</v>
      </c>
      <c r="W74" s="197"/>
      <c r="X74" s="44">
        <f t="shared" si="52"/>
        <v>0</v>
      </c>
      <c r="Y74" s="45">
        <f t="shared" si="53"/>
        <v>0</v>
      </c>
      <c r="Z74" s="46" t="s">
        <v>0</v>
      </c>
      <c r="AA74" s="39">
        <v>1</v>
      </c>
      <c r="AB74" s="47">
        <f t="shared" si="54"/>
        <v>0</v>
      </c>
      <c r="AC74" s="39">
        <v>1</v>
      </c>
      <c r="AD74" s="47">
        <f t="shared" si="55"/>
        <v>0</v>
      </c>
      <c r="AE74" s="39">
        <v>1</v>
      </c>
      <c r="AF74" s="47">
        <f t="shared" si="56"/>
        <v>0</v>
      </c>
      <c r="AG74" s="188">
        <f t="shared" si="49"/>
        <v>0</v>
      </c>
      <c r="AH74" s="196"/>
      <c r="AI74" s="49">
        <f t="shared" si="57"/>
        <v>0</v>
      </c>
      <c r="AJ74" s="50">
        <f t="shared" si="58"/>
        <v>0</v>
      </c>
      <c r="AK74" s="188">
        <f t="shared" si="59"/>
        <v>0</v>
      </c>
      <c r="AL74" s="196"/>
      <c r="AM74" s="49">
        <f t="shared" si="60"/>
        <v>0</v>
      </c>
      <c r="AN74" s="50">
        <f t="shared" si="61"/>
        <v>0</v>
      </c>
      <c r="AO74" s="62"/>
      <c r="AP74" s="49">
        <f t="shared" si="62"/>
        <v>0</v>
      </c>
      <c r="AQ74" s="50">
        <f t="shared" si="63"/>
        <v>0</v>
      </c>
      <c r="AR74" s="62"/>
      <c r="AS74" s="49">
        <f t="shared" si="64"/>
        <v>0</v>
      </c>
      <c r="AT74" s="50">
        <f t="shared" si="65"/>
        <v>0</v>
      </c>
      <c r="AU74" s="62"/>
      <c r="AV74" s="49">
        <f t="shared" si="66"/>
        <v>0</v>
      </c>
      <c r="AW74" s="50">
        <f t="shared" si="67"/>
        <v>0</v>
      </c>
      <c r="AX74" s="62"/>
      <c r="AY74" s="49">
        <f t="shared" si="68"/>
        <v>0</v>
      </c>
      <c r="AZ74" s="50">
        <f t="shared" si="69"/>
        <v>0</v>
      </c>
      <c r="BA74" s="62"/>
      <c r="BB74" s="49">
        <f t="shared" si="70"/>
        <v>0</v>
      </c>
      <c r="BC74" s="50">
        <f t="shared" si="71"/>
        <v>0</v>
      </c>
      <c r="BD74" s="51">
        <f t="shared" si="72"/>
        <v>0</v>
      </c>
    </row>
    <row r="75" spans="1:56" hidden="1">
      <c r="A75" s="32"/>
      <c r="B75" s="61"/>
      <c r="C75" s="33"/>
      <c r="D75" s="34"/>
      <c r="E75" s="35"/>
      <c r="F75" s="36"/>
      <c r="G75" s="73"/>
      <c r="H75" s="72"/>
      <c r="I75" s="74">
        <f>IF(H75=Tablas!$B$5,Tablas!$C$5,VLOOKUP(H75,Tablas!$B$5:$D$40,2,FALSE))</f>
        <v>1</v>
      </c>
      <c r="J75" s="71">
        <f>IF(I75=0,"",VLOOKUP(I75,Tablas!$C$5:$D$40,2,FALSE))</f>
        <v>0</v>
      </c>
      <c r="K75" s="37" t="str">
        <f t="shared" si="73"/>
        <v>0</v>
      </c>
      <c r="L75" s="38">
        <f t="shared" si="42"/>
        <v>0</v>
      </c>
      <c r="M75" s="38">
        <f t="shared" si="43"/>
        <v>0</v>
      </c>
      <c r="N75" s="38">
        <f t="shared" si="44"/>
        <v>0</v>
      </c>
      <c r="O75" s="38">
        <f t="shared" si="45"/>
        <v>0</v>
      </c>
      <c r="P75" s="38">
        <f t="shared" si="46"/>
        <v>0</v>
      </c>
      <c r="Q75" s="39">
        <v>1</v>
      </c>
      <c r="R75" s="40">
        <f t="shared" si="47"/>
        <v>0</v>
      </c>
      <c r="S75" s="39">
        <v>1</v>
      </c>
      <c r="T75" s="41">
        <f t="shared" si="48"/>
        <v>0</v>
      </c>
      <c r="U75" s="42">
        <f t="shared" si="50"/>
        <v>0</v>
      </c>
      <c r="V75" s="43">
        <f t="shared" si="51"/>
        <v>0</v>
      </c>
      <c r="W75" s="197"/>
      <c r="X75" s="44">
        <f t="shared" si="52"/>
        <v>0</v>
      </c>
      <c r="Y75" s="45">
        <f t="shared" si="53"/>
        <v>0</v>
      </c>
      <c r="Z75" s="46" t="s">
        <v>0</v>
      </c>
      <c r="AA75" s="39">
        <v>1</v>
      </c>
      <c r="AB75" s="47">
        <f t="shared" si="54"/>
        <v>0</v>
      </c>
      <c r="AC75" s="39">
        <v>1</v>
      </c>
      <c r="AD75" s="47">
        <f t="shared" si="55"/>
        <v>0</v>
      </c>
      <c r="AE75" s="39">
        <v>1</v>
      </c>
      <c r="AF75" s="47">
        <f t="shared" si="56"/>
        <v>0</v>
      </c>
      <c r="AG75" s="188">
        <f t="shared" si="49"/>
        <v>0</v>
      </c>
      <c r="AH75" s="196"/>
      <c r="AI75" s="49">
        <f t="shared" si="57"/>
        <v>0</v>
      </c>
      <c r="AJ75" s="50">
        <f t="shared" si="58"/>
        <v>0</v>
      </c>
      <c r="AK75" s="188">
        <f t="shared" si="59"/>
        <v>0</v>
      </c>
      <c r="AL75" s="196"/>
      <c r="AM75" s="49">
        <f t="shared" si="60"/>
        <v>0</v>
      </c>
      <c r="AN75" s="50">
        <f t="shared" si="61"/>
        <v>0</v>
      </c>
      <c r="AO75" s="62"/>
      <c r="AP75" s="49">
        <f t="shared" si="62"/>
        <v>0</v>
      </c>
      <c r="AQ75" s="50">
        <f t="shared" si="63"/>
        <v>0</v>
      </c>
      <c r="AR75" s="62"/>
      <c r="AS75" s="49">
        <f t="shared" si="64"/>
        <v>0</v>
      </c>
      <c r="AT75" s="50">
        <f t="shared" si="65"/>
        <v>0</v>
      </c>
      <c r="AU75" s="62"/>
      <c r="AV75" s="49">
        <f t="shared" si="66"/>
        <v>0</v>
      </c>
      <c r="AW75" s="50">
        <f t="shared" si="67"/>
        <v>0</v>
      </c>
      <c r="AX75" s="62"/>
      <c r="AY75" s="49">
        <f t="shared" si="68"/>
        <v>0</v>
      </c>
      <c r="AZ75" s="50">
        <f t="shared" si="69"/>
        <v>0</v>
      </c>
      <c r="BA75" s="62"/>
      <c r="BB75" s="49">
        <f t="shared" si="70"/>
        <v>0</v>
      </c>
      <c r="BC75" s="50">
        <f t="shared" si="71"/>
        <v>0</v>
      </c>
      <c r="BD75" s="51">
        <f t="shared" si="72"/>
        <v>0</v>
      </c>
    </row>
    <row r="76" spans="1:56" hidden="1">
      <c r="A76" s="32"/>
      <c r="B76" s="61"/>
      <c r="C76" s="33"/>
      <c r="D76" s="34"/>
      <c r="E76" s="35"/>
      <c r="F76" s="36"/>
      <c r="G76" s="73"/>
      <c r="H76" s="72"/>
      <c r="I76" s="74">
        <f>IF(H76=Tablas!$B$5,Tablas!$C$5,VLOOKUP(H76,Tablas!$B$5:$D$40,2,FALSE))</f>
        <v>1</v>
      </c>
      <c r="J76" s="71">
        <f>IF(I76=0,"",VLOOKUP(I76,Tablas!$C$5:$D$40,2,FALSE))</f>
        <v>0</v>
      </c>
      <c r="K76" s="37" t="str">
        <f t="shared" si="73"/>
        <v>0</v>
      </c>
      <c r="L76" s="38">
        <f t="shared" si="42"/>
        <v>0</v>
      </c>
      <c r="M76" s="38">
        <f t="shared" si="43"/>
        <v>0</v>
      </c>
      <c r="N76" s="38">
        <f t="shared" si="44"/>
        <v>0</v>
      </c>
      <c r="O76" s="38">
        <f t="shared" si="45"/>
        <v>0</v>
      </c>
      <c r="P76" s="38">
        <f t="shared" si="46"/>
        <v>0</v>
      </c>
      <c r="Q76" s="39">
        <v>1</v>
      </c>
      <c r="R76" s="40">
        <f t="shared" si="47"/>
        <v>0</v>
      </c>
      <c r="S76" s="39">
        <v>1</v>
      </c>
      <c r="T76" s="41">
        <f t="shared" si="48"/>
        <v>0</v>
      </c>
      <c r="U76" s="42">
        <f t="shared" si="50"/>
        <v>0</v>
      </c>
      <c r="V76" s="43">
        <f t="shared" si="51"/>
        <v>0</v>
      </c>
      <c r="W76" s="197"/>
      <c r="X76" s="44">
        <f t="shared" si="52"/>
        <v>0</v>
      </c>
      <c r="Y76" s="45">
        <f t="shared" si="53"/>
        <v>0</v>
      </c>
      <c r="Z76" s="46" t="s">
        <v>0</v>
      </c>
      <c r="AA76" s="39">
        <v>1</v>
      </c>
      <c r="AB76" s="47">
        <f t="shared" si="54"/>
        <v>0</v>
      </c>
      <c r="AC76" s="39">
        <v>1</v>
      </c>
      <c r="AD76" s="47">
        <f t="shared" si="55"/>
        <v>0</v>
      </c>
      <c r="AE76" s="39">
        <v>1</v>
      </c>
      <c r="AF76" s="47">
        <f t="shared" si="56"/>
        <v>0</v>
      </c>
      <c r="AG76" s="188">
        <f t="shared" si="49"/>
        <v>0</v>
      </c>
      <c r="AH76" s="196"/>
      <c r="AI76" s="49">
        <f t="shared" si="57"/>
        <v>0</v>
      </c>
      <c r="AJ76" s="50">
        <f t="shared" si="58"/>
        <v>0</v>
      </c>
      <c r="AK76" s="188">
        <f t="shared" si="59"/>
        <v>0</v>
      </c>
      <c r="AL76" s="196"/>
      <c r="AM76" s="49">
        <f t="shared" si="60"/>
        <v>0</v>
      </c>
      <c r="AN76" s="50">
        <f t="shared" si="61"/>
        <v>0</v>
      </c>
      <c r="AO76" s="62"/>
      <c r="AP76" s="49">
        <f t="shared" si="62"/>
        <v>0</v>
      </c>
      <c r="AQ76" s="50">
        <f t="shared" si="63"/>
        <v>0</v>
      </c>
      <c r="AR76" s="62"/>
      <c r="AS76" s="49">
        <f t="shared" si="64"/>
        <v>0</v>
      </c>
      <c r="AT76" s="50">
        <f t="shared" si="65"/>
        <v>0</v>
      </c>
      <c r="AU76" s="62"/>
      <c r="AV76" s="49">
        <f t="shared" si="66"/>
        <v>0</v>
      </c>
      <c r="AW76" s="50">
        <f t="shared" si="67"/>
        <v>0</v>
      </c>
      <c r="AX76" s="62"/>
      <c r="AY76" s="49">
        <f t="shared" si="68"/>
        <v>0</v>
      </c>
      <c r="AZ76" s="50">
        <f t="shared" si="69"/>
        <v>0</v>
      </c>
      <c r="BA76" s="62"/>
      <c r="BB76" s="49">
        <f t="shared" si="70"/>
        <v>0</v>
      </c>
      <c r="BC76" s="50">
        <f t="shared" si="71"/>
        <v>0</v>
      </c>
      <c r="BD76" s="51">
        <f t="shared" si="72"/>
        <v>0</v>
      </c>
    </row>
    <row r="77" spans="1:56" hidden="1">
      <c r="A77" s="32"/>
      <c r="B77" s="61"/>
      <c r="C77" s="33"/>
      <c r="D77" s="34"/>
      <c r="E77" s="35"/>
      <c r="F77" s="36"/>
      <c r="G77" s="73"/>
      <c r="H77" s="72"/>
      <c r="I77" s="74">
        <f>IF(H77=Tablas!$B$5,Tablas!$C$5,VLOOKUP(H77,Tablas!$B$5:$D$40,2,FALSE))</f>
        <v>1</v>
      </c>
      <c r="J77" s="71">
        <f>IF(I77=0,"",VLOOKUP(I77,Tablas!$C$5:$D$40,2,FALSE))</f>
        <v>0</v>
      </c>
      <c r="K77" s="37" t="str">
        <f t="shared" si="73"/>
        <v>0</v>
      </c>
      <c r="L77" s="38">
        <f t="shared" si="42"/>
        <v>0</v>
      </c>
      <c r="M77" s="38">
        <f t="shared" si="43"/>
        <v>0</v>
      </c>
      <c r="N77" s="38">
        <f t="shared" si="44"/>
        <v>0</v>
      </c>
      <c r="O77" s="38">
        <f t="shared" si="45"/>
        <v>0</v>
      </c>
      <c r="P77" s="38">
        <f t="shared" si="46"/>
        <v>0</v>
      </c>
      <c r="Q77" s="39">
        <v>1</v>
      </c>
      <c r="R77" s="40">
        <f t="shared" si="47"/>
        <v>0</v>
      </c>
      <c r="S77" s="39">
        <v>1</v>
      </c>
      <c r="T77" s="41">
        <f t="shared" si="48"/>
        <v>0</v>
      </c>
      <c r="U77" s="42">
        <f t="shared" si="50"/>
        <v>0</v>
      </c>
      <c r="V77" s="43">
        <f t="shared" si="51"/>
        <v>0</v>
      </c>
      <c r="W77" s="197"/>
      <c r="X77" s="44">
        <f t="shared" si="52"/>
        <v>0</v>
      </c>
      <c r="Y77" s="45">
        <f t="shared" si="53"/>
        <v>0</v>
      </c>
      <c r="Z77" s="46" t="s">
        <v>0</v>
      </c>
      <c r="AA77" s="39">
        <v>1</v>
      </c>
      <c r="AB77" s="47">
        <f t="shared" si="54"/>
        <v>0</v>
      </c>
      <c r="AC77" s="39">
        <v>1</v>
      </c>
      <c r="AD77" s="47">
        <f t="shared" si="55"/>
        <v>0</v>
      </c>
      <c r="AE77" s="39">
        <v>1</v>
      </c>
      <c r="AF77" s="47">
        <f t="shared" si="56"/>
        <v>0</v>
      </c>
      <c r="AG77" s="188">
        <f t="shared" si="49"/>
        <v>0</v>
      </c>
      <c r="AH77" s="196"/>
      <c r="AI77" s="49">
        <f t="shared" si="57"/>
        <v>0</v>
      </c>
      <c r="AJ77" s="50">
        <f t="shared" si="58"/>
        <v>0</v>
      </c>
      <c r="AK77" s="188">
        <f t="shared" si="59"/>
        <v>0</v>
      </c>
      <c r="AL77" s="196"/>
      <c r="AM77" s="49">
        <f t="shared" si="60"/>
        <v>0</v>
      </c>
      <c r="AN77" s="50">
        <f t="shared" si="61"/>
        <v>0</v>
      </c>
      <c r="AO77" s="62"/>
      <c r="AP77" s="49">
        <f t="shared" si="62"/>
        <v>0</v>
      </c>
      <c r="AQ77" s="50">
        <f t="shared" si="63"/>
        <v>0</v>
      </c>
      <c r="AR77" s="62"/>
      <c r="AS77" s="49">
        <f t="shared" si="64"/>
        <v>0</v>
      </c>
      <c r="AT77" s="50">
        <f t="shared" si="65"/>
        <v>0</v>
      </c>
      <c r="AU77" s="62"/>
      <c r="AV77" s="49">
        <f t="shared" si="66"/>
        <v>0</v>
      </c>
      <c r="AW77" s="50">
        <f t="shared" si="67"/>
        <v>0</v>
      </c>
      <c r="AX77" s="62"/>
      <c r="AY77" s="49">
        <f t="shared" si="68"/>
        <v>0</v>
      </c>
      <c r="AZ77" s="50">
        <f t="shared" si="69"/>
        <v>0</v>
      </c>
      <c r="BA77" s="62"/>
      <c r="BB77" s="49">
        <f t="shared" si="70"/>
        <v>0</v>
      </c>
      <c r="BC77" s="50">
        <f t="shared" si="71"/>
        <v>0</v>
      </c>
      <c r="BD77" s="51">
        <f t="shared" si="72"/>
        <v>0</v>
      </c>
    </row>
    <row r="78" spans="1:56" hidden="1">
      <c r="A78" s="32"/>
      <c r="B78" s="61"/>
      <c r="C78" s="33"/>
      <c r="D78" s="34"/>
      <c r="E78" s="35"/>
      <c r="F78" s="36"/>
      <c r="G78" s="73"/>
      <c r="H78" s="72"/>
      <c r="I78" s="74">
        <f>IF(H78=Tablas!$B$5,Tablas!$C$5,VLOOKUP(H78,Tablas!$B$5:$D$40,2,FALSE))</f>
        <v>1</v>
      </c>
      <c r="J78" s="71">
        <f>IF(I78=0,"",VLOOKUP(I78,Tablas!$C$5:$D$40,2,FALSE))</f>
        <v>0</v>
      </c>
      <c r="K78" s="37" t="str">
        <f t="shared" si="73"/>
        <v>0</v>
      </c>
      <c r="L78" s="38">
        <f t="shared" si="42"/>
        <v>0</v>
      </c>
      <c r="M78" s="38">
        <f t="shared" si="43"/>
        <v>0</v>
      </c>
      <c r="N78" s="38">
        <f t="shared" si="44"/>
        <v>0</v>
      </c>
      <c r="O78" s="38">
        <f t="shared" si="45"/>
        <v>0</v>
      </c>
      <c r="P78" s="38">
        <f t="shared" si="46"/>
        <v>0</v>
      </c>
      <c r="Q78" s="39">
        <v>1</v>
      </c>
      <c r="R78" s="40">
        <f t="shared" si="47"/>
        <v>0</v>
      </c>
      <c r="S78" s="39">
        <v>1</v>
      </c>
      <c r="T78" s="41">
        <f t="shared" si="48"/>
        <v>0</v>
      </c>
      <c r="U78" s="42">
        <f t="shared" si="50"/>
        <v>0</v>
      </c>
      <c r="V78" s="43">
        <f t="shared" si="51"/>
        <v>0</v>
      </c>
      <c r="W78" s="197"/>
      <c r="X78" s="44">
        <f t="shared" si="52"/>
        <v>0</v>
      </c>
      <c r="Y78" s="45">
        <f t="shared" si="53"/>
        <v>0</v>
      </c>
      <c r="Z78" s="46" t="s">
        <v>0</v>
      </c>
      <c r="AA78" s="39">
        <v>1</v>
      </c>
      <c r="AB78" s="47">
        <f t="shared" si="54"/>
        <v>0</v>
      </c>
      <c r="AC78" s="39">
        <v>1</v>
      </c>
      <c r="AD78" s="47">
        <f t="shared" si="55"/>
        <v>0</v>
      </c>
      <c r="AE78" s="39">
        <v>1</v>
      </c>
      <c r="AF78" s="47">
        <f t="shared" si="56"/>
        <v>0</v>
      </c>
      <c r="AG78" s="188">
        <f t="shared" si="49"/>
        <v>0</v>
      </c>
      <c r="AH78" s="196"/>
      <c r="AI78" s="49">
        <f t="shared" si="57"/>
        <v>0</v>
      </c>
      <c r="AJ78" s="50">
        <f t="shared" si="58"/>
        <v>0</v>
      </c>
      <c r="AK78" s="188">
        <f t="shared" si="59"/>
        <v>0</v>
      </c>
      <c r="AL78" s="196"/>
      <c r="AM78" s="49">
        <f t="shared" si="60"/>
        <v>0</v>
      </c>
      <c r="AN78" s="50">
        <f t="shared" si="61"/>
        <v>0</v>
      </c>
      <c r="AO78" s="62"/>
      <c r="AP78" s="49">
        <f t="shared" si="62"/>
        <v>0</v>
      </c>
      <c r="AQ78" s="50">
        <f t="shared" si="63"/>
        <v>0</v>
      </c>
      <c r="AR78" s="62"/>
      <c r="AS78" s="49">
        <f t="shared" si="64"/>
        <v>0</v>
      </c>
      <c r="AT78" s="50">
        <f t="shared" si="65"/>
        <v>0</v>
      </c>
      <c r="AU78" s="62"/>
      <c r="AV78" s="49">
        <f t="shared" si="66"/>
        <v>0</v>
      </c>
      <c r="AW78" s="50">
        <f t="shared" si="67"/>
        <v>0</v>
      </c>
      <c r="AX78" s="62"/>
      <c r="AY78" s="49">
        <f t="shared" si="68"/>
        <v>0</v>
      </c>
      <c r="AZ78" s="50">
        <f t="shared" si="69"/>
        <v>0</v>
      </c>
      <c r="BA78" s="62"/>
      <c r="BB78" s="49">
        <f t="shared" si="70"/>
        <v>0</v>
      </c>
      <c r="BC78" s="50">
        <f t="shared" si="71"/>
        <v>0</v>
      </c>
      <c r="BD78" s="51">
        <f t="shared" si="72"/>
        <v>0</v>
      </c>
    </row>
    <row r="79" spans="1:56" hidden="1">
      <c r="A79" s="32"/>
      <c r="B79" s="61"/>
      <c r="C79" s="33"/>
      <c r="D79" s="34"/>
      <c r="E79" s="35"/>
      <c r="F79" s="36"/>
      <c r="G79" s="73"/>
      <c r="H79" s="72"/>
      <c r="I79" s="74">
        <f>IF(H79=Tablas!$B$5,Tablas!$C$5,VLOOKUP(H79,Tablas!$B$5:$D$40,2,FALSE))</f>
        <v>1</v>
      </c>
      <c r="J79" s="71">
        <f>IF(I79=0,"",VLOOKUP(I79,Tablas!$C$5:$D$40,2,FALSE))</f>
        <v>0</v>
      </c>
      <c r="K79" s="37" t="str">
        <f t="shared" si="73"/>
        <v>0</v>
      </c>
      <c r="L79" s="38">
        <f t="shared" si="42"/>
        <v>0</v>
      </c>
      <c r="M79" s="38">
        <f t="shared" si="43"/>
        <v>0</v>
      </c>
      <c r="N79" s="38">
        <f t="shared" si="44"/>
        <v>0</v>
      </c>
      <c r="O79" s="38">
        <f t="shared" si="45"/>
        <v>0</v>
      </c>
      <c r="P79" s="38">
        <f t="shared" si="46"/>
        <v>0</v>
      </c>
      <c r="Q79" s="39">
        <v>1</v>
      </c>
      <c r="R79" s="40">
        <f t="shared" si="47"/>
        <v>0</v>
      </c>
      <c r="S79" s="39">
        <v>1</v>
      </c>
      <c r="T79" s="41">
        <f t="shared" si="48"/>
        <v>0</v>
      </c>
      <c r="U79" s="42">
        <f t="shared" si="50"/>
        <v>0</v>
      </c>
      <c r="V79" s="43">
        <f t="shared" si="51"/>
        <v>0</v>
      </c>
      <c r="W79" s="197"/>
      <c r="X79" s="44">
        <f t="shared" si="52"/>
        <v>0</v>
      </c>
      <c r="Y79" s="45">
        <f t="shared" si="53"/>
        <v>0</v>
      </c>
      <c r="Z79" s="46" t="s">
        <v>0</v>
      </c>
      <c r="AA79" s="39">
        <v>1</v>
      </c>
      <c r="AB79" s="47">
        <f t="shared" si="54"/>
        <v>0</v>
      </c>
      <c r="AC79" s="39">
        <v>1</v>
      </c>
      <c r="AD79" s="47">
        <f t="shared" si="55"/>
        <v>0</v>
      </c>
      <c r="AE79" s="39">
        <v>1</v>
      </c>
      <c r="AF79" s="47">
        <f t="shared" si="56"/>
        <v>0</v>
      </c>
      <c r="AG79" s="188">
        <f t="shared" si="49"/>
        <v>0</v>
      </c>
      <c r="AH79" s="196"/>
      <c r="AI79" s="49">
        <f t="shared" si="57"/>
        <v>0</v>
      </c>
      <c r="AJ79" s="50">
        <f t="shared" si="58"/>
        <v>0</v>
      </c>
      <c r="AK79" s="188">
        <f t="shared" si="59"/>
        <v>0</v>
      </c>
      <c r="AL79" s="196"/>
      <c r="AM79" s="49">
        <f t="shared" si="60"/>
        <v>0</v>
      </c>
      <c r="AN79" s="50">
        <f t="shared" si="61"/>
        <v>0</v>
      </c>
      <c r="AO79" s="62"/>
      <c r="AP79" s="49">
        <f t="shared" si="62"/>
        <v>0</v>
      </c>
      <c r="AQ79" s="50">
        <f t="shared" si="63"/>
        <v>0</v>
      </c>
      <c r="AR79" s="62"/>
      <c r="AS79" s="49">
        <f t="shared" si="64"/>
        <v>0</v>
      </c>
      <c r="AT79" s="50">
        <f t="shared" si="65"/>
        <v>0</v>
      </c>
      <c r="AU79" s="62"/>
      <c r="AV79" s="49">
        <f t="shared" si="66"/>
        <v>0</v>
      </c>
      <c r="AW79" s="50">
        <f t="shared" si="67"/>
        <v>0</v>
      </c>
      <c r="AX79" s="62"/>
      <c r="AY79" s="49">
        <f t="shared" si="68"/>
        <v>0</v>
      </c>
      <c r="AZ79" s="50">
        <f t="shared" si="69"/>
        <v>0</v>
      </c>
      <c r="BA79" s="62"/>
      <c r="BB79" s="49">
        <f t="shared" si="70"/>
        <v>0</v>
      </c>
      <c r="BC79" s="50">
        <f t="shared" si="71"/>
        <v>0</v>
      </c>
      <c r="BD79" s="51">
        <f t="shared" si="72"/>
        <v>0</v>
      </c>
    </row>
    <row r="80" spans="1:56" hidden="1">
      <c r="A80" s="32"/>
      <c r="B80" s="61"/>
      <c r="C80" s="33"/>
      <c r="D80" s="34"/>
      <c r="E80" s="35"/>
      <c r="F80" s="36"/>
      <c r="G80" s="73"/>
      <c r="H80" s="72"/>
      <c r="I80" s="74">
        <f>IF(H80=Tablas!$B$5,Tablas!$C$5,VLOOKUP(H80,Tablas!$B$5:$D$40,2,FALSE))</f>
        <v>1</v>
      </c>
      <c r="J80" s="71">
        <f>IF(I80=0,"",VLOOKUP(I80,Tablas!$C$5:$D$40,2,FALSE))</f>
        <v>0</v>
      </c>
      <c r="K80" s="37" t="str">
        <f t="shared" si="73"/>
        <v>0</v>
      </c>
      <c r="L80" s="38">
        <f t="shared" si="42"/>
        <v>0</v>
      </c>
      <c r="M80" s="38">
        <f t="shared" si="43"/>
        <v>0</v>
      </c>
      <c r="N80" s="38">
        <f t="shared" si="44"/>
        <v>0</v>
      </c>
      <c r="O80" s="38">
        <f t="shared" si="45"/>
        <v>0</v>
      </c>
      <c r="P80" s="38">
        <f t="shared" si="46"/>
        <v>0</v>
      </c>
      <c r="Q80" s="39">
        <v>1</v>
      </c>
      <c r="R80" s="40">
        <f t="shared" si="47"/>
        <v>0</v>
      </c>
      <c r="S80" s="39">
        <v>1</v>
      </c>
      <c r="T80" s="41">
        <f t="shared" si="48"/>
        <v>0</v>
      </c>
      <c r="U80" s="42">
        <f t="shared" si="50"/>
        <v>0</v>
      </c>
      <c r="V80" s="43">
        <f t="shared" si="51"/>
        <v>0</v>
      </c>
      <c r="W80" s="197"/>
      <c r="X80" s="44">
        <f t="shared" si="52"/>
        <v>0</v>
      </c>
      <c r="Y80" s="45">
        <f t="shared" si="53"/>
        <v>0</v>
      </c>
      <c r="Z80" s="46" t="s">
        <v>0</v>
      </c>
      <c r="AA80" s="39">
        <v>1</v>
      </c>
      <c r="AB80" s="47">
        <f t="shared" si="54"/>
        <v>0</v>
      </c>
      <c r="AC80" s="39">
        <v>1</v>
      </c>
      <c r="AD80" s="47">
        <f t="shared" si="55"/>
        <v>0</v>
      </c>
      <c r="AE80" s="39">
        <v>1</v>
      </c>
      <c r="AF80" s="47">
        <f t="shared" si="56"/>
        <v>0</v>
      </c>
      <c r="AG80" s="188">
        <f t="shared" si="49"/>
        <v>0</v>
      </c>
      <c r="AH80" s="196"/>
      <c r="AI80" s="49">
        <f t="shared" si="57"/>
        <v>0</v>
      </c>
      <c r="AJ80" s="50">
        <f t="shared" si="58"/>
        <v>0</v>
      </c>
      <c r="AK80" s="188">
        <f t="shared" si="59"/>
        <v>0</v>
      </c>
      <c r="AL80" s="196"/>
      <c r="AM80" s="49">
        <f t="shared" si="60"/>
        <v>0</v>
      </c>
      <c r="AN80" s="50">
        <f t="shared" si="61"/>
        <v>0</v>
      </c>
      <c r="AO80" s="62"/>
      <c r="AP80" s="49">
        <f t="shared" si="62"/>
        <v>0</v>
      </c>
      <c r="AQ80" s="50">
        <f t="shared" si="63"/>
        <v>0</v>
      </c>
      <c r="AR80" s="62"/>
      <c r="AS80" s="49">
        <f t="shared" si="64"/>
        <v>0</v>
      </c>
      <c r="AT80" s="50">
        <f t="shared" si="65"/>
        <v>0</v>
      </c>
      <c r="AU80" s="62"/>
      <c r="AV80" s="49">
        <f t="shared" si="66"/>
        <v>0</v>
      </c>
      <c r="AW80" s="50">
        <f t="shared" si="67"/>
        <v>0</v>
      </c>
      <c r="AX80" s="62"/>
      <c r="AY80" s="49">
        <f t="shared" si="68"/>
        <v>0</v>
      </c>
      <c r="AZ80" s="50">
        <f t="shared" si="69"/>
        <v>0</v>
      </c>
      <c r="BA80" s="62"/>
      <c r="BB80" s="49">
        <f t="shared" si="70"/>
        <v>0</v>
      </c>
      <c r="BC80" s="50">
        <f t="shared" si="71"/>
        <v>0</v>
      </c>
      <c r="BD80" s="51">
        <f t="shared" si="72"/>
        <v>0</v>
      </c>
    </row>
    <row r="81" spans="1:56" hidden="1">
      <c r="A81" s="32"/>
      <c r="B81" s="61"/>
      <c r="C81" s="33"/>
      <c r="D81" s="34"/>
      <c r="E81" s="35"/>
      <c r="F81" s="36"/>
      <c r="G81" s="73"/>
      <c r="H81" s="72"/>
      <c r="I81" s="74">
        <f>IF(H81=Tablas!$B$5,Tablas!$C$5,VLOOKUP(H81,Tablas!$B$5:$D$40,2,FALSE))</f>
        <v>1</v>
      </c>
      <c r="J81" s="71">
        <f>IF(I81=0,"",VLOOKUP(I81,Tablas!$C$5:$D$40,2,FALSE))</f>
        <v>0</v>
      </c>
      <c r="K81" s="37" t="str">
        <f t="shared" si="73"/>
        <v>0</v>
      </c>
      <c r="L81" s="38">
        <f t="shared" si="42"/>
        <v>0</v>
      </c>
      <c r="M81" s="38">
        <f t="shared" si="43"/>
        <v>0</v>
      </c>
      <c r="N81" s="38">
        <f t="shared" si="44"/>
        <v>0</v>
      </c>
      <c r="O81" s="38">
        <f t="shared" si="45"/>
        <v>0</v>
      </c>
      <c r="P81" s="38">
        <f t="shared" si="46"/>
        <v>0</v>
      </c>
      <c r="Q81" s="39">
        <v>1</v>
      </c>
      <c r="R81" s="40">
        <f t="shared" si="47"/>
        <v>0</v>
      </c>
      <c r="S81" s="39">
        <v>1</v>
      </c>
      <c r="T81" s="41">
        <f t="shared" si="48"/>
        <v>0</v>
      </c>
      <c r="U81" s="42">
        <f t="shared" si="50"/>
        <v>0</v>
      </c>
      <c r="V81" s="43">
        <f t="shared" si="51"/>
        <v>0</v>
      </c>
      <c r="W81" s="197"/>
      <c r="X81" s="44">
        <f t="shared" si="52"/>
        <v>0</v>
      </c>
      <c r="Y81" s="45">
        <f t="shared" si="53"/>
        <v>0</v>
      </c>
      <c r="Z81" s="46" t="s">
        <v>0</v>
      </c>
      <c r="AA81" s="39">
        <v>1</v>
      </c>
      <c r="AB81" s="47">
        <f t="shared" si="54"/>
        <v>0</v>
      </c>
      <c r="AC81" s="39">
        <v>1</v>
      </c>
      <c r="AD81" s="47">
        <f t="shared" si="55"/>
        <v>0</v>
      </c>
      <c r="AE81" s="39">
        <v>1</v>
      </c>
      <c r="AF81" s="47">
        <f t="shared" si="56"/>
        <v>0</v>
      </c>
      <c r="AG81" s="188">
        <f t="shared" si="49"/>
        <v>0</v>
      </c>
      <c r="AH81" s="196"/>
      <c r="AI81" s="49">
        <f t="shared" si="57"/>
        <v>0</v>
      </c>
      <c r="AJ81" s="50">
        <f t="shared" si="58"/>
        <v>0</v>
      </c>
      <c r="AK81" s="188">
        <f t="shared" si="59"/>
        <v>0</v>
      </c>
      <c r="AL81" s="196"/>
      <c r="AM81" s="49">
        <f t="shared" si="60"/>
        <v>0</v>
      </c>
      <c r="AN81" s="50">
        <f t="shared" si="61"/>
        <v>0</v>
      </c>
      <c r="AO81" s="62"/>
      <c r="AP81" s="49">
        <f t="shared" si="62"/>
        <v>0</v>
      </c>
      <c r="AQ81" s="50">
        <f t="shared" si="63"/>
        <v>0</v>
      </c>
      <c r="AR81" s="62"/>
      <c r="AS81" s="49">
        <f t="shared" si="64"/>
        <v>0</v>
      </c>
      <c r="AT81" s="50">
        <f t="shared" si="65"/>
        <v>0</v>
      </c>
      <c r="AU81" s="62"/>
      <c r="AV81" s="49">
        <f t="shared" si="66"/>
        <v>0</v>
      </c>
      <c r="AW81" s="50">
        <f t="shared" si="67"/>
        <v>0</v>
      </c>
      <c r="AX81" s="62"/>
      <c r="AY81" s="49">
        <f t="shared" si="68"/>
        <v>0</v>
      </c>
      <c r="AZ81" s="50">
        <f t="shared" si="69"/>
        <v>0</v>
      </c>
      <c r="BA81" s="62"/>
      <c r="BB81" s="49">
        <f t="shared" si="70"/>
        <v>0</v>
      </c>
      <c r="BC81" s="50">
        <f t="shared" si="71"/>
        <v>0</v>
      </c>
      <c r="BD81" s="51">
        <f t="shared" si="72"/>
        <v>0</v>
      </c>
    </row>
    <row r="82" spans="1:56" hidden="1">
      <c r="A82" s="32"/>
      <c r="B82" s="61"/>
      <c r="C82" s="33"/>
      <c r="D82" s="34"/>
      <c r="E82" s="35"/>
      <c r="F82" s="36"/>
      <c r="G82" s="73"/>
      <c r="H82" s="72"/>
      <c r="I82" s="74">
        <f>IF(H82=Tablas!$B$5,Tablas!$C$5,VLOOKUP(H82,Tablas!$B$5:$D$40,2,FALSE))</f>
        <v>1</v>
      </c>
      <c r="J82" s="71">
        <f>IF(I82=0,"",VLOOKUP(I82,Tablas!$C$5:$D$40,2,FALSE))</f>
        <v>0</v>
      </c>
      <c r="K82" s="37" t="str">
        <f t="shared" si="73"/>
        <v>0</v>
      </c>
      <c r="L82" s="38">
        <f t="shared" si="42"/>
        <v>0</v>
      </c>
      <c r="M82" s="38">
        <f t="shared" si="43"/>
        <v>0</v>
      </c>
      <c r="N82" s="38">
        <f t="shared" si="44"/>
        <v>0</v>
      </c>
      <c r="O82" s="38">
        <f t="shared" si="45"/>
        <v>0</v>
      </c>
      <c r="P82" s="38">
        <f t="shared" si="46"/>
        <v>0</v>
      </c>
      <c r="Q82" s="39">
        <v>1</v>
      </c>
      <c r="R82" s="40">
        <f t="shared" si="47"/>
        <v>0</v>
      </c>
      <c r="S82" s="39">
        <v>1</v>
      </c>
      <c r="T82" s="41">
        <f t="shared" si="48"/>
        <v>0</v>
      </c>
      <c r="U82" s="42">
        <f t="shared" si="50"/>
        <v>0</v>
      </c>
      <c r="V82" s="43">
        <f t="shared" si="51"/>
        <v>0</v>
      </c>
      <c r="W82" s="197"/>
      <c r="X82" s="44">
        <f t="shared" si="52"/>
        <v>0</v>
      </c>
      <c r="Y82" s="45">
        <f t="shared" si="53"/>
        <v>0</v>
      </c>
      <c r="Z82" s="46" t="s">
        <v>0</v>
      </c>
      <c r="AA82" s="39">
        <v>1</v>
      </c>
      <c r="AB82" s="47">
        <f t="shared" si="54"/>
        <v>0</v>
      </c>
      <c r="AC82" s="39">
        <v>1</v>
      </c>
      <c r="AD82" s="47">
        <f t="shared" si="55"/>
        <v>0</v>
      </c>
      <c r="AE82" s="39">
        <v>1</v>
      </c>
      <c r="AF82" s="47">
        <f t="shared" si="56"/>
        <v>0</v>
      </c>
      <c r="AG82" s="188">
        <f t="shared" si="49"/>
        <v>0</v>
      </c>
      <c r="AH82" s="196"/>
      <c r="AI82" s="49">
        <f t="shared" si="57"/>
        <v>0</v>
      </c>
      <c r="AJ82" s="50">
        <f t="shared" si="58"/>
        <v>0</v>
      </c>
      <c r="AK82" s="188">
        <f t="shared" si="59"/>
        <v>0</v>
      </c>
      <c r="AL82" s="196"/>
      <c r="AM82" s="49">
        <f t="shared" si="60"/>
        <v>0</v>
      </c>
      <c r="AN82" s="50">
        <f t="shared" si="61"/>
        <v>0</v>
      </c>
      <c r="AO82" s="62"/>
      <c r="AP82" s="49">
        <f t="shared" si="62"/>
        <v>0</v>
      </c>
      <c r="AQ82" s="50">
        <f t="shared" si="63"/>
        <v>0</v>
      </c>
      <c r="AR82" s="62"/>
      <c r="AS82" s="49">
        <f t="shared" si="64"/>
        <v>0</v>
      </c>
      <c r="AT82" s="50">
        <f t="shared" si="65"/>
        <v>0</v>
      </c>
      <c r="AU82" s="62"/>
      <c r="AV82" s="49">
        <f t="shared" si="66"/>
        <v>0</v>
      </c>
      <c r="AW82" s="50">
        <f t="shared" si="67"/>
        <v>0</v>
      </c>
      <c r="AX82" s="62"/>
      <c r="AY82" s="49">
        <f t="shared" si="68"/>
        <v>0</v>
      </c>
      <c r="AZ82" s="50">
        <f t="shared" si="69"/>
        <v>0</v>
      </c>
      <c r="BA82" s="62"/>
      <c r="BB82" s="49">
        <f t="shared" si="70"/>
        <v>0</v>
      </c>
      <c r="BC82" s="50">
        <f t="shared" si="71"/>
        <v>0</v>
      </c>
      <c r="BD82" s="51">
        <f t="shared" si="72"/>
        <v>0</v>
      </c>
    </row>
    <row r="83" spans="1:56" hidden="1">
      <c r="A83" s="32"/>
      <c r="B83" s="61"/>
      <c r="C83" s="33"/>
      <c r="D83" s="34"/>
      <c r="E83" s="35"/>
      <c r="F83" s="36"/>
      <c r="G83" s="73"/>
      <c r="H83" s="72"/>
      <c r="I83" s="74">
        <f>IF(H83=Tablas!$B$5,Tablas!$C$5,VLOOKUP(H83,Tablas!$B$5:$D$40,2,FALSE))</f>
        <v>1</v>
      </c>
      <c r="J83" s="71">
        <f>IF(I83=0,"",VLOOKUP(I83,Tablas!$C$5:$D$40,2,FALSE))</f>
        <v>0</v>
      </c>
      <c r="K83" s="37" t="str">
        <f t="shared" si="73"/>
        <v>0</v>
      </c>
      <c r="L83" s="38">
        <f t="shared" si="42"/>
        <v>0</v>
      </c>
      <c r="M83" s="38">
        <f t="shared" si="43"/>
        <v>0</v>
      </c>
      <c r="N83" s="38">
        <f t="shared" si="44"/>
        <v>0</v>
      </c>
      <c r="O83" s="38">
        <f t="shared" si="45"/>
        <v>0</v>
      </c>
      <c r="P83" s="38">
        <f t="shared" si="46"/>
        <v>0</v>
      </c>
      <c r="Q83" s="39">
        <v>1</v>
      </c>
      <c r="R83" s="40">
        <f t="shared" si="47"/>
        <v>0</v>
      </c>
      <c r="S83" s="39">
        <v>1</v>
      </c>
      <c r="T83" s="41">
        <f t="shared" si="48"/>
        <v>0</v>
      </c>
      <c r="U83" s="42">
        <f t="shared" si="50"/>
        <v>0</v>
      </c>
      <c r="V83" s="43">
        <f t="shared" si="51"/>
        <v>0</v>
      </c>
      <c r="W83" s="197"/>
      <c r="X83" s="44">
        <f t="shared" si="52"/>
        <v>0</v>
      </c>
      <c r="Y83" s="45">
        <f t="shared" si="53"/>
        <v>0</v>
      </c>
      <c r="Z83" s="46" t="s">
        <v>0</v>
      </c>
      <c r="AA83" s="39">
        <v>1</v>
      </c>
      <c r="AB83" s="47">
        <f t="shared" si="54"/>
        <v>0</v>
      </c>
      <c r="AC83" s="39">
        <v>1</v>
      </c>
      <c r="AD83" s="47">
        <f t="shared" si="55"/>
        <v>0</v>
      </c>
      <c r="AE83" s="39">
        <v>1</v>
      </c>
      <c r="AF83" s="47">
        <f t="shared" si="56"/>
        <v>0</v>
      </c>
      <c r="AG83" s="188">
        <f t="shared" si="49"/>
        <v>0</v>
      </c>
      <c r="AH83" s="196"/>
      <c r="AI83" s="49">
        <f t="shared" si="57"/>
        <v>0</v>
      </c>
      <c r="AJ83" s="50">
        <f t="shared" si="58"/>
        <v>0</v>
      </c>
      <c r="AK83" s="188">
        <f t="shared" si="59"/>
        <v>0</v>
      </c>
      <c r="AL83" s="196"/>
      <c r="AM83" s="49">
        <f t="shared" si="60"/>
        <v>0</v>
      </c>
      <c r="AN83" s="50">
        <f t="shared" si="61"/>
        <v>0</v>
      </c>
      <c r="AO83" s="62"/>
      <c r="AP83" s="49">
        <f t="shared" si="62"/>
        <v>0</v>
      </c>
      <c r="AQ83" s="50">
        <f t="shared" si="63"/>
        <v>0</v>
      </c>
      <c r="AR83" s="62"/>
      <c r="AS83" s="49">
        <f t="shared" si="64"/>
        <v>0</v>
      </c>
      <c r="AT83" s="50">
        <f t="shared" si="65"/>
        <v>0</v>
      </c>
      <c r="AU83" s="62"/>
      <c r="AV83" s="49">
        <f t="shared" si="66"/>
        <v>0</v>
      </c>
      <c r="AW83" s="50">
        <f t="shared" si="67"/>
        <v>0</v>
      </c>
      <c r="AX83" s="62"/>
      <c r="AY83" s="49">
        <f t="shared" si="68"/>
        <v>0</v>
      </c>
      <c r="AZ83" s="50">
        <f t="shared" si="69"/>
        <v>0</v>
      </c>
      <c r="BA83" s="62"/>
      <c r="BB83" s="49">
        <f t="shared" si="70"/>
        <v>0</v>
      </c>
      <c r="BC83" s="50">
        <f t="shared" si="71"/>
        <v>0</v>
      </c>
      <c r="BD83" s="51">
        <f t="shared" si="72"/>
        <v>0</v>
      </c>
    </row>
    <row r="84" spans="1:56" hidden="1">
      <c r="A84" s="32"/>
      <c r="B84" s="61"/>
      <c r="C84" s="33"/>
      <c r="D84" s="34"/>
      <c r="E84" s="35"/>
      <c r="F84" s="36"/>
      <c r="G84" s="73"/>
      <c r="H84" s="72"/>
      <c r="I84" s="74">
        <f>IF(H84=Tablas!$B$5,Tablas!$C$5,VLOOKUP(H84,Tablas!$B$5:$D$40,2,FALSE))</f>
        <v>1</v>
      </c>
      <c r="J84" s="71">
        <f>IF(I84=0,"",VLOOKUP(I84,Tablas!$C$5:$D$40,2,FALSE))</f>
        <v>0</v>
      </c>
      <c r="K84" s="37" t="str">
        <f t="shared" si="73"/>
        <v>0</v>
      </c>
      <c r="L84" s="38">
        <f t="shared" si="42"/>
        <v>0</v>
      </c>
      <c r="M84" s="38">
        <f t="shared" si="43"/>
        <v>0</v>
      </c>
      <c r="N84" s="38">
        <f t="shared" si="44"/>
        <v>0</v>
      </c>
      <c r="O84" s="38">
        <f t="shared" si="45"/>
        <v>0</v>
      </c>
      <c r="P84" s="38">
        <f t="shared" si="46"/>
        <v>0</v>
      </c>
      <c r="Q84" s="39">
        <v>1</v>
      </c>
      <c r="R84" s="40">
        <f t="shared" si="47"/>
        <v>0</v>
      </c>
      <c r="S84" s="39">
        <v>1</v>
      </c>
      <c r="T84" s="41">
        <f t="shared" si="48"/>
        <v>0</v>
      </c>
      <c r="U84" s="42">
        <f t="shared" si="50"/>
        <v>0</v>
      </c>
      <c r="V84" s="43">
        <f t="shared" si="51"/>
        <v>0</v>
      </c>
      <c r="W84" s="197"/>
      <c r="X84" s="44">
        <f t="shared" si="52"/>
        <v>0</v>
      </c>
      <c r="Y84" s="45">
        <f t="shared" si="53"/>
        <v>0</v>
      </c>
      <c r="Z84" s="46" t="s">
        <v>0</v>
      </c>
      <c r="AA84" s="39">
        <v>1</v>
      </c>
      <c r="AB84" s="47">
        <f t="shared" si="54"/>
        <v>0</v>
      </c>
      <c r="AC84" s="39">
        <v>1</v>
      </c>
      <c r="AD84" s="47">
        <f t="shared" si="55"/>
        <v>0</v>
      </c>
      <c r="AE84" s="39">
        <v>1</v>
      </c>
      <c r="AF84" s="47">
        <f t="shared" si="56"/>
        <v>0</v>
      </c>
      <c r="AG84" s="188">
        <f t="shared" si="49"/>
        <v>0</v>
      </c>
      <c r="AH84" s="196"/>
      <c r="AI84" s="49">
        <f t="shared" si="57"/>
        <v>0</v>
      </c>
      <c r="AJ84" s="50">
        <f t="shared" si="58"/>
        <v>0</v>
      </c>
      <c r="AK84" s="188">
        <f t="shared" si="59"/>
        <v>0</v>
      </c>
      <c r="AL84" s="196"/>
      <c r="AM84" s="49">
        <f t="shared" si="60"/>
        <v>0</v>
      </c>
      <c r="AN84" s="50">
        <f t="shared" si="61"/>
        <v>0</v>
      </c>
      <c r="AO84" s="62"/>
      <c r="AP84" s="49">
        <f t="shared" si="62"/>
        <v>0</v>
      </c>
      <c r="AQ84" s="50">
        <f t="shared" si="63"/>
        <v>0</v>
      </c>
      <c r="AR84" s="62"/>
      <c r="AS84" s="49">
        <f t="shared" si="64"/>
        <v>0</v>
      </c>
      <c r="AT84" s="50">
        <f t="shared" si="65"/>
        <v>0</v>
      </c>
      <c r="AU84" s="62"/>
      <c r="AV84" s="49">
        <f t="shared" si="66"/>
        <v>0</v>
      </c>
      <c r="AW84" s="50">
        <f t="shared" si="67"/>
        <v>0</v>
      </c>
      <c r="AX84" s="62"/>
      <c r="AY84" s="49">
        <f t="shared" si="68"/>
        <v>0</v>
      </c>
      <c r="AZ84" s="50">
        <f t="shared" si="69"/>
        <v>0</v>
      </c>
      <c r="BA84" s="62"/>
      <c r="BB84" s="49">
        <f t="shared" si="70"/>
        <v>0</v>
      </c>
      <c r="BC84" s="50">
        <f t="shared" si="71"/>
        <v>0</v>
      </c>
      <c r="BD84" s="51">
        <f t="shared" si="72"/>
        <v>0</v>
      </c>
    </row>
    <row r="85" spans="1:56" hidden="1">
      <c r="A85" s="32"/>
      <c r="B85" s="61"/>
      <c r="C85" s="33"/>
      <c r="D85" s="34"/>
      <c r="E85" s="35"/>
      <c r="F85" s="36"/>
      <c r="G85" s="73"/>
      <c r="H85" s="72"/>
      <c r="I85" s="74">
        <f>IF(H85=Tablas!$B$5,Tablas!$C$5,VLOOKUP(H85,Tablas!$B$5:$D$40,2,FALSE))</f>
        <v>1</v>
      </c>
      <c r="J85" s="71">
        <f>IF(I85=0,"",VLOOKUP(I85,Tablas!$C$5:$D$40,2,FALSE))</f>
        <v>0</v>
      </c>
      <c r="K85" s="37" t="str">
        <f t="shared" si="73"/>
        <v>0</v>
      </c>
      <c r="L85" s="38">
        <f t="shared" si="42"/>
        <v>0</v>
      </c>
      <c r="M85" s="38">
        <f t="shared" si="43"/>
        <v>0</v>
      </c>
      <c r="N85" s="38">
        <f t="shared" si="44"/>
        <v>0</v>
      </c>
      <c r="O85" s="38">
        <f t="shared" si="45"/>
        <v>0</v>
      </c>
      <c r="P85" s="38">
        <f t="shared" si="46"/>
        <v>0</v>
      </c>
      <c r="Q85" s="39">
        <v>1</v>
      </c>
      <c r="R85" s="40">
        <f t="shared" si="47"/>
        <v>0</v>
      </c>
      <c r="S85" s="39">
        <v>1</v>
      </c>
      <c r="T85" s="41">
        <f t="shared" si="48"/>
        <v>0</v>
      </c>
      <c r="U85" s="42">
        <f t="shared" si="50"/>
        <v>0</v>
      </c>
      <c r="V85" s="43">
        <f t="shared" si="51"/>
        <v>0</v>
      </c>
      <c r="W85" s="197"/>
      <c r="X85" s="44">
        <f t="shared" si="52"/>
        <v>0</v>
      </c>
      <c r="Y85" s="45">
        <f t="shared" si="53"/>
        <v>0</v>
      </c>
      <c r="Z85" s="46" t="s">
        <v>0</v>
      </c>
      <c r="AA85" s="39">
        <v>1</v>
      </c>
      <c r="AB85" s="47">
        <f t="shared" si="54"/>
        <v>0</v>
      </c>
      <c r="AC85" s="39">
        <v>1</v>
      </c>
      <c r="AD85" s="47">
        <f t="shared" si="55"/>
        <v>0</v>
      </c>
      <c r="AE85" s="39">
        <v>1</v>
      </c>
      <c r="AF85" s="47">
        <f t="shared" si="56"/>
        <v>0</v>
      </c>
      <c r="AG85" s="188">
        <f t="shared" si="49"/>
        <v>0</v>
      </c>
      <c r="AH85" s="196"/>
      <c r="AI85" s="49">
        <f t="shared" si="57"/>
        <v>0</v>
      </c>
      <c r="AJ85" s="50">
        <f t="shared" si="58"/>
        <v>0</v>
      </c>
      <c r="AK85" s="188">
        <f t="shared" si="59"/>
        <v>0</v>
      </c>
      <c r="AL85" s="196"/>
      <c r="AM85" s="49">
        <f t="shared" si="60"/>
        <v>0</v>
      </c>
      <c r="AN85" s="50">
        <f t="shared" si="61"/>
        <v>0</v>
      </c>
      <c r="AO85" s="62"/>
      <c r="AP85" s="49">
        <f t="shared" si="62"/>
        <v>0</v>
      </c>
      <c r="AQ85" s="50">
        <f t="shared" si="63"/>
        <v>0</v>
      </c>
      <c r="AR85" s="62"/>
      <c r="AS85" s="49">
        <f t="shared" si="64"/>
        <v>0</v>
      </c>
      <c r="AT85" s="50">
        <f t="shared" si="65"/>
        <v>0</v>
      </c>
      <c r="AU85" s="62"/>
      <c r="AV85" s="49">
        <f t="shared" si="66"/>
        <v>0</v>
      </c>
      <c r="AW85" s="50">
        <f t="shared" si="67"/>
        <v>0</v>
      </c>
      <c r="AX85" s="62"/>
      <c r="AY85" s="49">
        <f t="shared" si="68"/>
        <v>0</v>
      </c>
      <c r="AZ85" s="50">
        <f t="shared" si="69"/>
        <v>0</v>
      </c>
      <c r="BA85" s="62"/>
      <c r="BB85" s="49">
        <f t="shared" si="70"/>
        <v>0</v>
      </c>
      <c r="BC85" s="50">
        <f t="shared" si="71"/>
        <v>0</v>
      </c>
      <c r="BD85" s="51">
        <f t="shared" si="72"/>
        <v>0</v>
      </c>
    </row>
    <row r="86" spans="1:56" hidden="1">
      <c r="A86" s="32"/>
      <c r="B86" s="61"/>
      <c r="C86" s="33"/>
      <c r="D86" s="34"/>
      <c r="E86" s="35"/>
      <c r="F86" s="36"/>
      <c r="G86" s="73"/>
      <c r="H86" s="72"/>
      <c r="I86" s="74">
        <f>IF(H86=Tablas!$B$5,Tablas!$C$5,VLOOKUP(H86,Tablas!$B$5:$D$40,2,FALSE))</f>
        <v>1</v>
      </c>
      <c r="J86" s="71">
        <f>IF(I86=0,"",VLOOKUP(I86,Tablas!$C$5:$D$40,2,FALSE))</f>
        <v>0</v>
      </c>
      <c r="K86" s="37" t="str">
        <f t="shared" si="73"/>
        <v>0</v>
      </c>
      <c r="L86" s="38">
        <f t="shared" si="42"/>
        <v>0</v>
      </c>
      <c r="M86" s="38">
        <f t="shared" si="43"/>
        <v>0</v>
      </c>
      <c r="N86" s="38">
        <f t="shared" si="44"/>
        <v>0</v>
      </c>
      <c r="O86" s="38">
        <f t="shared" si="45"/>
        <v>0</v>
      </c>
      <c r="P86" s="38">
        <f t="shared" si="46"/>
        <v>0</v>
      </c>
      <c r="Q86" s="39">
        <v>1</v>
      </c>
      <c r="R86" s="40">
        <f t="shared" si="47"/>
        <v>0</v>
      </c>
      <c r="S86" s="39">
        <v>1</v>
      </c>
      <c r="T86" s="41">
        <f t="shared" si="48"/>
        <v>0</v>
      </c>
      <c r="U86" s="42">
        <f t="shared" si="50"/>
        <v>0</v>
      </c>
      <c r="V86" s="43">
        <f t="shared" si="51"/>
        <v>0</v>
      </c>
      <c r="W86" s="197"/>
      <c r="X86" s="44">
        <f t="shared" si="52"/>
        <v>0</v>
      </c>
      <c r="Y86" s="45">
        <f t="shared" si="53"/>
        <v>0</v>
      </c>
      <c r="Z86" s="46" t="s">
        <v>0</v>
      </c>
      <c r="AA86" s="39">
        <v>1</v>
      </c>
      <c r="AB86" s="47">
        <f t="shared" si="54"/>
        <v>0</v>
      </c>
      <c r="AC86" s="39">
        <v>1</v>
      </c>
      <c r="AD86" s="47">
        <f t="shared" si="55"/>
        <v>0</v>
      </c>
      <c r="AE86" s="39">
        <v>1</v>
      </c>
      <c r="AF86" s="47">
        <f t="shared" si="56"/>
        <v>0</v>
      </c>
      <c r="AG86" s="188">
        <f t="shared" si="49"/>
        <v>0</v>
      </c>
      <c r="AH86" s="196"/>
      <c r="AI86" s="49">
        <f t="shared" si="57"/>
        <v>0</v>
      </c>
      <c r="AJ86" s="50">
        <f t="shared" si="58"/>
        <v>0</v>
      </c>
      <c r="AK86" s="188">
        <f t="shared" si="59"/>
        <v>0</v>
      </c>
      <c r="AL86" s="196"/>
      <c r="AM86" s="49">
        <f t="shared" si="60"/>
        <v>0</v>
      </c>
      <c r="AN86" s="50">
        <f t="shared" si="61"/>
        <v>0</v>
      </c>
      <c r="AO86" s="62"/>
      <c r="AP86" s="49">
        <f t="shared" si="62"/>
        <v>0</v>
      </c>
      <c r="AQ86" s="50">
        <f t="shared" si="63"/>
        <v>0</v>
      </c>
      <c r="AR86" s="62"/>
      <c r="AS86" s="49">
        <f t="shared" si="64"/>
        <v>0</v>
      </c>
      <c r="AT86" s="50">
        <f t="shared" si="65"/>
        <v>0</v>
      </c>
      <c r="AU86" s="62"/>
      <c r="AV86" s="49">
        <f t="shared" si="66"/>
        <v>0</v>
      </c>
      <c r="AW86" s="50">
        <f t="shared" si="67"/>
        <v>0</v>
      </c>
      <c r="AX86" s="62"/>
      <c r="AY86" s="49">
        <f t="shared" si="68"/>
        <v>0</v>
      </c>
      <c r="AZ86" s="50">
        <f t="shared" si="69"/>
        <v>0</v>
      </c>
      <c r="BA86" s="62"/>
      <c r="BB86" s="49">
        <f t="shared" si="70"/>
        <v>0</v>
      </c>
      <c r="BC86" s="50">
        <f t="shared" si="71"/>
        <v>0</v>
      </c>
      <c r="BD86" s="51">
        <f t="shared" si="72"/>
        <v>0</v>
      </c>
    </row>
    <row r="87" spans="1:56" hidden="1">
      <c r="A87" s="32"/>
      <c r="B87" s="61"/>
      <c r="C87" s="33"/>
      <c r="D87" s="34"/>
      <c r="E87" s="35"/>
      <c r="F87" s="36"/>
      <c r="G87" s="73"/>
      <c r="H87" s="72"/>
      <c r="I87" s="74">
        <f>IF(H87=Tablas!$B$5,Tablas!$C$5,VLOOKUP(H87,Tablas!$B$5:$D$40,2,FALSE))</f>
        <v>1</v>
      </c>
      <c r="J87" s="71">
        <f>IF(I87=0,"",VLOOKUP(I87,Tablas!$C$5:$D$40,2,FALSE))</f>
        <v>0</v>
      </c>
      <c r="K87" s="37" t="str">
        <f t="shared" si="73"/>
        <v>0</v>
      </c>
      <c r="L87" s="38">
        <f t="shared" si="42"/>
        <v>0</v>
      </c>
      <c r="M87" s="38">
        <f t="shared" si="43"/>
        <v>0</v>
      </c>
      <c r="N87" s="38">
        <f t="shared" si="44"/>
        <v>0</v>
      </c>
      <c r="O87" s="38">
        <f t="shared" si="45"/>
        <v>0</v>
      </c>
      <c r="P87" s="38">
        <f t="shared" si="46"/>
        <v>0</v>
      </c>
      <c r="Q87" s="39">
        <v>1</v>
      </c>
      <c r="R87" s="40">
        <f t="shared" si="47"/>
        <v>0</v>
      </c>
      <c r="S87" s="39">
        <v>1</v>
      </c>
      <c r="T87" s="41">
        <f t="shared" si="48"/>
        <v>0</v>
      </c>
      <c r="U87" s="42">
        <f t="shared" si="50"/>
        <v>0</v>
      </c>
      <c r="V87" s="43">
        <f t="shared" si="51"/>
        <v>0</v>
      </c>
      <c r="W87" s="197"/>
      <c r="X87" s="44">
        <f t="shared" si="52"/>
        <v>0</v>
      </c>
      <c r="Y87" s="45">
        <f t="shared" si="53"/>
        <v>0</v>
      </c>
      <c r="Z87" s="46" t="s">
        <v>0</v>
      </c>
      <c r="AA87" s="39">
        <v>1</v>
      </c>
      <c r="AB87" s="47">
        <f t="shared" si="54"/>
        <v>0</v>
      </c>
      <c r="AC87" s="39">
        <v>1</v>
      </c>
      <c r="AD87" s="47">
        <f t="shared" si="55"/>
        <v>0</v>
      </c>
      <c r="AE87" s="39">
        <v>1</v>
      </c>
      <c r="AF87" s="47">
        <f t="shared" si="56"/>
        <v>0</v>
      </c>
      <c r="AG87" s="188">
        <f t="shared" si="49"/>
        <v>0</v>
      </c>
      <c r="AH87" s="196"/>
      <c r="AI87" s="49">
        <f t="shared" si="57"/>
        <v>0</v>
      </c>
      <c r="AJ87" s="50">
        <f t="shared" si="58"/>
        <v>0</v>
      </c>
      <c r="AK87" s="188">
        <f t="shared" si="59"/>
        <v>0</v>
      </c>
      <c r="AL87" s="196"/>
      <c r="AM87" s="49">
        <f t="shared" si="60"/>
        <v>0</v>
      </c>
      <c r="AN87" s="50">
        <f t="shared" si="61"/>
        <v>0</v>
      </c>
      <c r="AO87" s="62"/>
      <c r="AP87" s="49">
        <f t="shared" si="62"/>
        <v>0</v>
      </c>
      <c r="AQ87" s="50">
        <f t="shared" si="63"/>
        <v>0</v>
      </c>
      <c r="AR87" s="62"/>
      <c r="AS87" s="49">
        <f t="shared" si="64"/>
        <v>0</v>
      </c>
      <c r="AT87" s="50">
        <f t="shared" si="65"/>
        <v>0</v>
      </c>
      <c r="AU87" s="62"/>
      <c r="AV87" s="49">
        <f t="shared" si="66"/>
        <v>0</v>
      </c>
      <c r="AW87" s="50">
        <f t="shared" si="67"/>
        <v>0</v>
      </c>
      <c r="AX87" s="62"/>
      <c r="AY87" s="49">
        <f t="shared" si="68"/>
        <v>0</v>
      </c>
      <c r="AZ87" s="50">
        <f t="shared" si="69"/>
        <v>0</v>
      </c>
      <c r="BA87" s="62"/>
      <c r="BB87" s="49">
        <f t="shared" si="70"/>
        <v>0</v>
      </c>
      <c r="BC87" s="50">
        <f t="shared" si="71"/>
        <v>0</v>
      </c>
      <c r="BD87" s="51">
        <f t="shared" si="72"/>
        <v>0</v>
      </c>
    </row>
    <row r="88" spans="1:56" hidden="1">
      <c r="A88" s="32"/>
      <c r="B88" s="61"/>
      <c r="C88" s="33"/>
      <c r="D88" s="34"/>
      <c r="E88" s="35"/>
      <c r="F88" s="36"/>
      <c r="G88" s="73"/>
      <c r="H88" s="72"/>
      <c r="I88" s="74">
        <f>IF(H88=Tablas!$B$5,Tablas!$C$5,VLOOKUP(H88,Tablas!$B$5:$D$40,2,FALSE))</f>
        <v>1</v>
      </c>
      <c r="J88" s="71">
        <f>IF(I88=0,"",VLOOKUP(I88,Tablas!$C$5:$D$40,2,FALSE))</f>
        <v>0</v>
      </c>
      <c r="K88" s="37" t="str">
        <f t="shared" si="73"/>
        <v>0</v>
      </c>
      <c r="L88" s="38">
        <f t="shared" si="42"/>
        <v>0</v>
      </c>
      <c r="M88" s="38">
        <f t="shared" si="43"/>
        <v>0</v>
      </c>
      <c r="N88" s="38">
        <f t="shared" si="44"/>
        <v>0</v>
      </c>
      <c r="O88" s="38">
        <f t="shared" si="45"/>
        <v>0</v>
      </c>
      <c r="P88" s="38">
        <f t="shared" si="46"/>
        <v>0</v>
      </c>
      <c r="Q88" s="39">
        <v>1</v>
      </c>
      <c r="R88" s="40">
        <f t="shared" si="47"/>
        <v>0</v>
      </c>
      <c r="S88" s="39">
        <v>1</v>
      </c>
      <c r="T88" s="41">
        <f t="shared" si="48"/>
        <v>0</v>
      </c>
      <c r="U88" s="42">
        <f t="shared" si="50"/>
        <v>0</v>
      </c>
      <c r="V88" s="43">
        <f t="shared" si="51"/>
        <v>0</v>
      </c>
      <c r="W88" s="197"/>
      <c r="X88" s="44">
        <f t="shared" si="52"/>
        <v>0</v>
      </c>
      <c r="Y88" s="45">
        <f t="shared" si="53"/>
        <v>0</v>
      </c>
      <c r="Z88" s="46" t="s">
        <v>0</v>
      </c>
      <c r="AA88" s="39">
        <v>1</v>
      </c>
      <c r="AB88" s="47">
        <f t="shared" si="54"/>
        <v>0</v>
      </c>
      <c r="AC88" s="39">
        <v>1</v>
      </c>
      <c r="AD88" s="47">
        <f t="shared" si="55"/>
        <v>0</v>
      </c>
      <c r="AE88" s="39">
        <v>1</v>
      </c>
      <c r="AF88" s="47">
        <f t="shared" si="56"/>
        <v>0</v>
      </c>
      <c r="AG88" s="188">
        <f t="shared" si="49"/>
        <v>0</v>
      </c>
      <c r="AH88" s="196"/>
      <c r="AI88" s="49">
        <f t="shared" si="57"/>
        <v>0</v>
      </c>
      <c r="AJ88" s="50">
        <f t="shared" si="58"/>
        <v>0</v>
      </c>
      <c r="AK88" s="188">
        <f t="shared" si="59"/>
        <v>0</v>
      </c>
      <c r="AL88" s="196"/>
      <c r="AM88" s="49">
        <f t="shared" si="60"/>
        <v>0</v>
      </c>
      <c r="AN88" s="50">
        <f t="shared" si="61"/>
        <v>0</v>
      </c>
      <c r="AO88" s="62"/>
      <c r="AP88" s="49">
        <f t="shared" si="62"/>
        <v>0</v>
      </c>
      <c r="AQ88" s="50">
        <f t="shared" si="63"/>
        <v>0</v>
      </c>
      <c r="AR88" s="62"/>
      <c r="AS88" s="49">
        <f t="shared" si="64"/>
        <v>0</v>
      </c>
      <c r="AT88" s="50">
        <f t="shared" si="65"/>
        <v>0</v>
      </c>
      <c r="AU88" s="62"/>
      <c r="AV88" s="49">
        <f t="shared" si="66"/>
        <v>0</v>
      </c>
      <c r="AW88" s="50">
        <f t="shared" si="67"/>
        <v>0</v>
      </c>
      <c r="AX88" s="62"/>
      <c r="AY88" s="49">
        <f t="shared" si="68"/>
        <v>0</v>
      </c>
      <c r="AZ88" s="50">
        <f t="shared" si="69"/>
        <v>0</v>
      </c>
      <c r="BA88" s="62"/>
      <c r="BB88" s="49">
        <f t="shared" si="70"/>
        <v>0</v>
      </c>
      <c r="BC88" s="50">
        <f t="shared" si="71"/>
        <v>0</v>
      </c>
      <c r="BD88" s="51">
        <f t="shared" si="72"/>
        <v>0</v>
      </c>
    </row>
    <row r="89" spans="1:56" hidden="1">
      <c r="A89" s="32"/>
      <c r="B89" s="61"/>
      <c r="C89" s="33"/>
      <c r="D89" s="34"/>
      <c r="E89" s="35"/>
      <c r="F89" s="36"/>
      <c r="G89" s="73"/>
      <c r="H89" s="72"/>
      <c r="I89" s="74">
        <f>IF(H89=Tablas!$B$5,Tablas!$C$5,VLOOKUP(H89,Tablas!$B$5:$D$40,2,FALSE))</f>
        <v>1</v>
      </c>
      <c r="J89" s="71">
        <f>IF(I89=0,"",VLOOKUP(I89,Tablas!$C$5:$D$40,2,FALSE))</f>
        <v>0</v>
      </c>
      <c r="K89" s="37" t="str">
        <f t="shared" si="73"/>
        <v>0</v>
      </c>
      <c r="L89" s="38">
        <f t="shared" si="42"/>
        <v>0</v>
      </c>
      <c r="M89" s="38">
        <f t="shared" si="43"/>
        <v>0</v>
      </c>
      <c r="N89" s="38">
        <f t="shared" si="44"/>
        <v>0</v>
      </c>
      <c r="O89" s="38">
        <f t="shared" si="45"/>
        <v>0</v>
      </c>
      <c r="P89" s="38">
        <f t="shared" si="46"/>
        <v>0</v>
      </c>
      <c r="Q89" s="39">
        <v>1</v>
      </c>
      <c r="R89" s="40">
        <f t="shared" si="47"/>
        <v>0</v>
      </c>
      <c r="S89" s="39">
        <v>1</v>
      </c>
      <c r="T89" s="41">
        <f t="shared" si="48"/>
        <v>0</v>
      </c>
      <c r="U89" s="42">
        <f t="shared" si="50"/>
        <v>0</v>
      </c>
      <c r="V89" s="43">
        <f t="shared" si="51"/>
        <v>0</v>
      </c>
      <c r="W89" s="197"/>
      <c r="X89" s="44">
        <f t="shared" si="52"/>
        <v>0</v>
      </c>
      <c r="Y89" s="45">
        <f t="shared" si="53"/>
        <v>0</v>
      </c>
      <c r="Z89" s="46" t="s">
        <v>0</v>
      </c>
      <c r="AA89" s="39">
        <v>1</v>
      </c>
      <c r="AB89" s="47">
        <f t="shared" si="54"/>
        <v>0</v>
      </c>
      <c r="AC89" s="39">
        <v>1</v>
      </c>
      <c r="AD89" s="47">
        <f t="shared" si="55"/>
        <v>0</v>
      </c>
      <c r="AE89" s="39">
        <v>1</v>
      </c>
      <c r="AF89" s="47">
        <f t="shared" si="56"/>
        <v>0</v>
      </c>
      <c r="AG89" s="188">
        <f t="shared" si="49"/>
        <v>0</v>
      </c>
      <c r="AH89" s="196"/>
      <c r="AI89" s="49">
        <f t="shared" si="57"/>
        <v>0</v>
      </c>
      <c r="AJ89" s="50">
        <f t="shared" si="58"/>
        <v>0</v>
      </c>
      <c r="AK89" s="188">
        <f t="shared" si="59"/>
        <v>0</v>
      </c>
      <c r="AL89" s="196"/>
      <c r="AM89" s="49">
        <f t="shared" si="60"/>
        <v>0</v>
      </c>
      <c r="AN89" s="50">
        <f t="shared" si="61"/>
        <v>0</v>
      </c>
      <c r="AO89" s="62"/>
      <c r="AP89" s="49">
        <f t="shared" si="62"/>
        <v>0</v>
      </c>
      <c r="AQ89" s="50">
        <f t="shared" si="63"/>
        <v>0</v>
      </c>
      <c r="AR89" s="62"/>
      <c r="AS89" s="49">
        <f t="shared" si="64"/>
        <v>0</v>
      </c>
      <c r="AT89" s="50">
        <f t="shared" si="65"/>
        <v>0</v>
      </c>
      <c r="AU89" s="62"/>
      <c r="AV89" s="49">
        <f t="shared" si="66"/>
        <v>0</v>
      </c>
      <c r="AW89" s="50">
        <f t="shared" si="67"/>
        <v>0</v>
      </c>
      <c r="AX89" s="62"/>
      <c r="AY89" s="49">
        <f t="shared" si="68"/>
        <v>0</v>
      </c>
      <c r="AZ89" s="50">
        <f t="shared" si="69"/>
        <v>0</v>
      </c>
      <c r="BA89" s="62"/>
      <c r="BB89" s="49">
        <f t="shared" si="70"/>
        <v>0</v>
      </c>
      <c r="BC89" s="50">
        <f t="shared" si="71"/>
        <v>0</v>
      </c>
      <c r="BD89" s="51">
        <f t="shared" si="72"/>
        <v>0</v>
      </c>
    </row>
    <row r="90" spans="1:56" hidden="1">
      <c r="A90" s="32"/>
      <c r="B90" s="61"/>
      <c r="C90" s="33"/>
      <c r="D90" s="34"/>
      <c r="E90" s="35"/>
      <c r="F90" s="36"/>
      <c r="G90" s="73"/>
      <c r="H90" s="72"/>
      <c r="I90" s="74">
        <f>IF(H90=Tablas!$B$5,Tablas!$C$5,VLOOKUP(H90,Tablas!$B$5:$D$40,2,FALSE))</f>
        <v>1</v>
      </c>
      <c r="J90" s="71">
        <f>IF(I90=0,"",VLOOKUP(I90,Tablas!$C$5:$D$40,2,FALSE))</f>
        <v>0</v>
      </c>
      <c r="K90" s="37" t="str">
        <f t="shared" si="73"/>
        <v>0</v>
      </c>
      <c r="L90" s="38">
        <f t="shared" si="42"/>
        <v>0</v>
      </c>
      <c r="M90" s="38">
        <f t="shared" si="43"/>
        <v>0</v>
      </c>
      <c r="N90" s="38">
        <f t="shared" si="44"/>
        <v>0</v>
      </c>
      <c r="O90" s="38">
        <f t="shared" si="45"/>
        <v>0</v>
      </c>
      <c r="P90" s="38">
        <f t="shared" si="46"/>
        <v>0</v>
      </c>
      <c r="Q90" s="39">
        <v>1</v>
      </c>
      <c r="R90" s="40">
        <f t="shared" si="47"/>
        <v>0</v>
      </c>
      <c r="S90" s="39">
        <v>1</v>
      </c>
      <c r="T90" s="41">
        <f t="shared" si="48"/>
        <v>0</v>
      </c>
      <c r="U90" s="42">
        <f t="shared" si="50"/>
        <v>0</v>
      </c>
      <c r="V90" s="43">
        <f t="shared" si="51"/>
        <v>0</v>
      </c>
      <c r="W90" s="197"/>
      <c r="X90" s="44">
        <f t="shared" si="52"/>
        <v>0</v>
      </c>
      <c r="Y90" s="45">
        <f t="shared" si="53"/>
        <v>0</v>
      </c>
      <c r="Z90" s="46" t="s">
        <v>0</v>
      </c>
      <c r="AA90" s="39">
        <v>1</v>
      </c>
      <c r="AB90" s="47">
        <f t="shared" si="54"/>
        <v>0</v>
      </c>
      <c r="AC90" s="39">
        <v>1</v>
      </c>
      <c r="AD90" s="47">
        <f t="shared" si="55"/>
        <v>0</v>
      </c>
      <c r="AE90" s="39">
        <v>1</v>
      </c>
      <c r="AF90" s="47">
        <f t="shared" si="56"/>
        <v>0</v>
      </c>
      <c r="AG90" s="188">
        <f t="shared" si="49"/>
        <v>0</v>
      </c>
      <c r="AH90" s="196"/>
      <c r="AI90" s="49">
        <f t="shared" si="57"/>
        <v>0</v>
      </c>
      <c r="AJ90" s="50">
        <f t="shared" si="58"/>
        <v>0</v>
      </c>
      <c r="AK90" s="188">
        <f t="shared" si="59"/>
        <v>0</v>
      </c>
      <c r="AL90" s="196"/>
      <c r="AM90" s="49">
        <f t="shared" si="60"/>
        <v>0</v>
      </c>
      <c r="AN90" s="50">
        <f t="shared" si="61"/>
        <v>0</v>
      </c>
      <c r="AO90" s="62"/>
      <c r="AP90" s="49">
        <f t="shared" si="62"/>
        <v>0</v>
      </c>
      <c r="AQ90" s="50">
        <f t="shared" si="63"/>
        <v>0</v>
      </c>
      <c r="AR90" s="62"/>
      <c r="AS90" s="49">
        <f t="shared" si="64"/>
        <v>0</v>
      </c>
      <c r="AT90" s="50">
        <f t="shared" si="65"/>
        <v>0</v>
      </c>
      <c r="AU90" s="62"/>
      <c r="AV90" s="49">
        <f t="shared" si="66"/>
        <v>0</v>
      </c>
      <c r="AW90" s="50">
        <f t="shared" si="67"/>
        <v>0</v>
      </c>
      <c r="AX90" s="62"/>
      <c r="AY90" s="49">
        <f t="shared" si="68"/>
        <v>0</v>
      </c>
      <c r="AZ90" s="50">
        <f t="shared" si="69"/>
        <v>0</v>
      </c>
      <c r="BA90" s="62"/>
      <c r="BB90" s="49">
        <f t="shared" si="70"/>
        <v>0</v>
      </c>
      <c r="BC90" s="50">
        <f t="shared" si="71"/>
        <v>0</v>
      </c>
      <c r="BD90" s="51">
        <f t="shared" si="72"/>
        <v>0</v>
      </c>
    </row>
    <row r="91" spans="1:56" hidden="1">
      <c r="A91" s="32"/>
      <c r="B91" s="61"/>
      <c r="C91" s="33"/>
      <c r="D91" s="34"/>
      <c r="E91" s="35"/>
      <c r="F91" s="36"/>
      <c r="G91" s="73"/>
      <c r="H91" s="72"/>
      <c r="I91" s="74">
        <f>IF(H91=Tablas!$B$5,Tablas!$C$5,VLOOKUP(H91,Tablas!$B$5:$D$40,2,FALSE))</f>
        <v>1</v>
      </c>
      <c r="J91" s="71">
        <f>IF(I91=0,"",VLOOKUP(I91,Tablas!$C$5:$D$40,2,FALSE))</f>
        <v>0</v>
      </c>
      <c r="K91" s="37" t="str">
        <f t="shared" si="73"/>
        <v>0</v>
      </c>
      <c r="L91" s="38">
        <f t="shared" si="42"/>
        <v>0</v>
      </c>
      <c r="M91" s="38">
        <f t="shared" si="43"/>
        <v>0</v>
      </c>
      <c r="N91" s="38">
        <f t="shared" si="44"/>
        <v>0</v>
      </c>
      <c r="O91" s="38">
        <f t="shared" si="45"/>
        <v>0</v>
      </c>
      <c r="P91" s="38">
        <f t="shared" si="46"/>
        <v>0</v>
      </c>
      <c r="Q91" s="39">
        <v>1</v>
      </c>
      <c r="R91" s="40">
        <f t="shared" si="47"/>
        <v>0</v>
      </c>
      <c r="S91" s="39">
        <v>1</v>
      </c>
      <c r="T91" s="41">
        <f t="shared" si="48"/>
        <v>0</v>
      </c>
      <c r="U91" s="42">
        <f t="shared" si="50"/>
        <v>0</v>
      </c>
      <c r="V91" s="43">
        <f t="shared" si="51"/>
        <v>0</v>
      </c>
      <c r="W91" s="197"/>
      <c r="X91" s="44">
        <f t="shared" si="52"/>
        <v>0</v>
      </c>
      <c r="Y91" s="45">
        <f t="shared" si="53"/>
        <v>0</v>
      </c>
      <c r="Z91" s="46" t="s">
        <v>0</v>
      </c>
      <c r="AA91" s="39">
        <v>1</v>
      </c>
      <c r="AB91" s="47">
        <f t="shared" si="54"/>
        <v>0</v>
      </c>
      <c r="AC91" s="39">
        <v>1</v>
      </c>
      <c r="AD91" s="47">
        <f t="shared" si="55"/>
        <v>0</v>
      </c>
      <c r="AE91" s="39">
        <v>1</v>
      </c>
      <c r="AF91" s="47">
        <f t="shared" si="56"/>
        <v>0</v>
      </c>
      <c r="AG91" s="188">
        <f t="shared" si="49"/>
        <v>0</v>
      </c>
      <c r="AH91" s="196"/>
      <c r="AI91" s="49">
        <f t="shared" si="57"/>
        <v>0</v>
      </c>
      <c r="AJ91" s="50">
        <f t="shared" si="58"/>
        <v>0</v>
      </c>
      <c r="AK91" s="188">
        <f t="shared" si="59"/>
        <v>0</v>
      </c>
      <c r="AL91" s="196"/>
      <c r="AM91" s="49">
        <f t="shared" si="60"/>
        <v>0</v>
      </c>
      <c r="AN91" s="50">
        <f t="shared" si="61"/>
        <v>0</v>
      </c>
      <c r="AO91" s="62"/>
      <c r="AP91" s="49">
        <f t="shared" si="62"/>
        <v>0</v>
      </c>
      <c r="AQ91" s="50">
        <f t="shared" si="63"/>
        <v>0</v>
      </c>
      <c r="AR91" s="62"/>
      <c r="AS91" s="49">
        <f t="shared" si="64"/>
        <v>0</v>
      </c>
      <c r="AT91" s="50">
        <f t="shared" si="65"/>
        <v>0</v>
      </c>
      <c r="AU91" s="62"/>
      <c r="AV91" s="49">
        <f t="shared" si="66"/>
        <v>0</v>
      </c>
      <c r="AW91" s="50">
        <f t="shared" si="67"/>
        <v>0</v>
      </c>
      <c r="AX91" s="62"/>
      <c r="AY91" s="49">
        <f t="shared" si="68"/>
        <v>0</v>
      </c>
      <c r="AZ91" s="50">
        <f t="shared" si="69"/>
        <v>0</v>
      </c>
      <c r="BA91" s="62"/>
      <c r="BB91" s="49">
        <f t="shared" si="70"/>
        <v>0</v>
      </c>
      <c r="BC91" s="50">
        <f t="shared" si="71"/>
        <v>0</v>
      </c>
      <c r="BD91" s="51">
        <f t="shared" si="72"/>
        <v>0</v>
      </c>
    </row>
    <row r="92" spans="1:56" hidden="1">
      <c r="A92" s="32"/>
      <c r="B92" s="61"/>
      <c r="C92" s="33"/>
      <c r="D92" s="34"/>
      <c r="E92" s="35"/>
      <c r="F92" s="36"/>
      <c r="G92" s="73"/>
      <c r="H92" s="72"/>
      <c r="I92" s="74">
        <f>IF(H92=Tablas!$B$5,Tablas!$C$5,VLOOKUP(H92,Tablas!$B$5:$D$40,2,FALSE))</f>
        <v>1</v>
      </c>
      <c r="J92" s="71">
        <f>IF(I92=0,"",VLOOKUP(I92,Tablas!$C$5:$D$40,2,FALSE))</f>
        <v>0</v>
      </c>
      <c r="K92" s="37" t="str">
        <f t="shared" si="73"/>
        <v>0</v>
      </c>
      <c r="L92" s="38">
        <f t="shared" si="42"/>
        <v>0</v>
      </c>
      <c r="M92" s="38">
        <f t="shared" si="43"/>
        <v>0</v>
      </c>
      <c r="N92" s="38">
        <f t="shared" si="44"/>
        <v>0</v>
      </c>
      <c r="O92" s="38">
        <f t="shared" si="45"/>
        <v>0</v>
      </c>
      <c r="P92" s="38">
        <f t="shared" si="46"/>
        <v>0</v>
      </c>
      <c r="Q92" s="39">
        <v>1</v>
      </c>
      <c r="R92" s="40">
        <f t="shared" si="47"/>
        <v>0</v>
      </c>
      <c r="S92" s="39">
        <v>1</v>
      </c>
      <c r="T92" s="41">
        <f t="shared" si="48"/>
        <v>0</v>
      </c>
      <c r="U92" s="42">
        <f t="shared" si="50"/>
        <v>0</v>
      </c>
      <c r="V92" s="43">
        <f t="shared" si="51"/>
        <v>0</v>
      </c>
      <c r="W92" s="197"/>
      <c r="X92" s="44">
        <f t="shared" si="52"/>
        <v>0</v>
      </c>
      <c r="Y92" s="45">
        <f t="shared" si="53"/>
        <v>0</v>
      </c>
      <c r="Z92" s="46" t="s">
        <v>0</v>
      </c>
      <c r="AA92" s="39">
        <v>1</v>
      </c>
      <c r="AB92" s="47">
        <f t="shared" si="54"/>
        <v>0</v>
      </c>
      <c r="AC92" s="39">
        <v>1</v>
      </c>
      <c r="AD92" s="47">
        <f t="shared" si="55"/>
        <v>0</v>
      </c>
      <c r="AE92" s="39">
        <v>1</v>
      </c>
      <c r="AF92" s="47">
        <f t="shared" si="56"/>
        <v>0</v>
      </c>
      <c r="AG92" s="188">
        <f t="shared" si="49"/>
        <v>0</v>
      </c>
      <c r="AH92" s="196"/>
      <c r="AI92" s="49">
        <f t="shared" si="57"/>
        <v>0</v>
      </c>
      <c r="AJ92" s="50">
        <f t="shared" si="58"/>
        <v>0</v>
      </c>
      <c r="AK92" s="188">
        <f t="shared" si="59"/>
        <v>0</v>
      </c>
      <c r="AL92" s="196"/>
      <c r="AM92" s="49">
        <f t="shared" si="60"/>
        <v>0</v>
      </c>
      <c r="AN92" s="50">
        <f t="shared" si="61"/>
        <v>0</v>
      </c>
      <c r="AO92" s="62"/>
      <c r="AP92" s="49">
        <f t="shared" si="62"/>
        <v>0</v>
      </c>
      <c r="AQ92" s="50">
        <f t="shared" si="63"/>
        <v>0</v>
      </c>
      <c r="AR92" s="62"/>
      <c r="AS92" s="49">
        <f t="shared" si="64"/>
        <v>0</v>
      </c>
      <c r="AT92" s="50">
        <f t="shared" si="65"/>
        <v>0</v>
      </c>
      <c r="AU92" s="62"/>
      <c r="AV92" s="49">
        <f t="shared" si="66"/>
        <v>0</v>
      </c>
      <c r="AW92" s="50">
        <f t="shared" si="67"/>
        <v>0</v>
      </c>
      <c r="AX92" s="62"/>
      <c r="AY92" s="49">
        <f t="shared" si="68"/>
        <v>0</v>
      </c>
      <c r="AZ92" s="50">
        <f t="shared" si="69"/>
        <v>0</v>
      </c>
      <c r="BA92" s="62"/>
      <c r="BB92" s="49">
        <f t="shared" si="70"/>
        <v>0</v>
      </c>
      <c r="BC92" s="50">
        <f t="shared" si="71"/>
        <v>0</v>
      </c>
      <c r="BD92" s="51">
        <f t="shared" si="72"/>
        <v>0</v>
      </c>
    </row>
    <row r="93" spans="1:56" hidden="1">
      <c r="A93" s="32"/>
      <c r="B93" s="61"/>
      <c r="C93" s="33"/>
      <c r="D93" s="34"/>
      <c r="E93" s="35"/>
      <c r="F93" s="36"/>
      <c r="G93" s="73"/>
      <c r="H93" s="72"/>
      <c r="I93" s="74">
        <f>IF(H93=Tablas!$B$5,Tablas!$C$5,VLOOKUP(H93,Tablas!$B$5:$D$40,2,FALSE))</f>
        <v>1</v>
      </c>
      <c r="J93" s="71">
        <f>IF(I93=0,"",VLOOKUP(I93,Tablas!$C$5:$D$40,2,FALSE))</f>
        <v>0</v>
      </c>
      <c r="K93" s="37" t="str">
        <f t="shared" si="73"/>
        <v>0</v>
      </c>
      <c r="L93" s="38">
        <f t="shared" si="42"/>
        <v>0</v>
      </c>
      <c r="M93" s="38">
        <f t="shared" si="43"/>
        <v>0</v>
      </c>
      <c r="N93" s="38">
        <f t="shared" si="44"/>
        <v>0</v>
      </c>
      <c r="O93" s="38">
        <f t="shared" si="45"/>
        <v>0</v>
      </c>
      <c r="P93" s="38">
        <f t="shared" si="46"/>
        <v>0</v>
      </c>
      <c r="Q93" s="39">
        <v>1</v>
      </c>
      <c r="R93" s="40">
        <f t="shared" si="47"/>
        <v>0</v>
      </c>
      <c r="S93" s="39">
        <v>1</v>
      </c>
      <c r="T93" s="41">
        <f t="shared" si="48"/>
        <v>0</v>
      </c>
      <c r="U93" s="42">
        <f t="shared" si="50"/>
        <v>0</v>
      </c>
      <c r="V93" s="43">
        <f t="shared" si="51"/>
        <v>0</v>
      </c>
      <c r="W93" s="197"/>
      <c r="X93" s="44">
        <f t="shared" si="52"/>
        <v>0</v>
      </c>
      <c r="Y93" s="45">
        <f t="shared" si="53"/>
        <v>0</v>
      </c>
      <c r="Z93" s="46" t="s">
        <v>0</v>
      </c>
      <c r="AA93" s="39">
        <v>1</v>
      </c>
      <c r="AB93" s="47">
        <f t="shared" si="54"/>
        <v>0</v>
      </c>
      <c r="AC93" s="39">
        <v>1</v>
      </c>
      <c r="AD93" s="47">
        <f t="shared" si="55"/>
        <v>0</v>
      </c>
      <c r="AE93" s="39">
        <v>1</v>
      </c>
      <c r="AF93" s="47">
        <f t="shared" si="56"/>
        <v>0</v>
      </c>
      <c r="AG93" s="188">
        <f t="shared" si="49"/>
        <v>0</v>
      </c>
      <c r="AH93" s="196"/>
      <c r="AI93" s="49">
        <f t="shared" si="57"/>
        <v>0</v>
      </c>
      <c r="AJ93" s="50">
        <f t="shared" si="58"/>
        <v>0</v>
      </c>
      <c r="AK93" s="188">
        <f t="shared" si="59"/>
        <v>0</v>
      </c>
      <c r="AL93" s="196"/>
      <c r="AM93" s="49">
        <f t="shared" si="60"/>
        <v>0</v>
      </c>
      <c r="AN93" s="50">
        <f t="shared" si="61"/>
        <v>0</v>
      </c>
      <c r="AO93" s="62"/>
      <c r="AP93" s="49">
        <f t="shared" si="62"/>
        <v>0</v>
      </c>
      <c r="AQ93" s="50">
        <f t="shared" si="63"/>
        <v>0</v>
      </c>
      <c r="AR93" s="62"/>
      <c r="AS93" s="49">
        <f t="shared" si="64"/>
        <v>0</v>
      </c>
      <c r="AT93" s="50">
        <f t="shared" si="65"/>
        <v>0</v>
      </c>
      <c r="AU93" s="62"/>
      <c r="AV93" s="49">
        <f t="shared" si="66"/>
        <v>0</v>
      </c>
      <c r="AW93" s="50">
        <f t="shared" si="67"/>
        <v>0</v>
      </c>
      <c r="AX93" s="62"/>
      <c r="AY93" s="49">
        <f t="shared" si="68"/>
        <v>0</v>
      </c>
      <c r="AZ93" s="50">
        <f t="shared" si="69"/>
        <v>0</v>
      </c>
      <c r="BA93" s="62"/>
      <c r="BB93" s="49">
        <f t="shared" si="70"/>
        <v>0</v>
      </c>
      <c r="BC93" s="50">
        <f t="shared" si="71"/>
        <v>0</v>
      </c>
      <c r="BD93" s="51">
        <f t="shared" si="72"/>
        <v>0</v>
      </c>
    </row>
    <row r="94" spans="1:56" hidden="1">
      <c r="A94" s="32"/>
      <c r="B94" s="61"/>
      <c r="C94" s="33"/>
      <c r="D94" s="34"/>
      <c r="E94" s="35"/>
      <c r="F94" s="36"/>
      <c r="G94" s="73"/>
      <c r="H94" s="72"/>
      <c r="I94" s="74">
        <f>IF(H94=Tablas!$B$5,Tablas!$C$5,VLOOKUP(H94,Tablas!$B$5:$D$40,2,FALSE))</f>
        <v>1</v>
      </c>
      <c r="J94" s="71">
        <f>IF(I94=0,"",VLOOKUP(I94,Tablas!$C$5:$D$40,2,FALSE))</f>
        <v>0</v>
      </c>
      <c r="K94" s="37" t="str">
        <f t="shared" si="73"/>
        <v>0</v>
      </c>
      <c r="L94" s="38">
        <f t="shared" si="42"/>
        <v>0</v>
      </c>
      <c r="M94" s="38">
        <f t="shared" si="43"/>
        <v>0</v>
      </c>
      <c r="N94" s="38">
        <f t="shared" si="44"/>
        <v>0</v>
      </c>
      <c r="O94" s="38">
        <f t="shared" si="45"/>
        <v>0</v>
      </c>
      <c r="P94" s="38">
        <f t="shared" si="46"/>
        <v>0</v>
      </c>
      <c r="Q94" s="39">
        <v>1</v>
      </c>
      <c r="R94" s="40">
        <f t="shared" si="47"/>
        <v>0</v>
      </c>
      <c r="S94" s="39">
        <v>1</v>
      </c>
      <c r="T94" s="41">
        <f t="shared" si="48"/>
        <v>0</v>
      </c>
      <c r="U94" s="42">
        <f t="shared" si="50"/>
        <v>0</v>
      </c>
      <c r="V94" s="43">
        <f t="shared" si="51"/>
        <v>0</v>
      </c>
      <c r="W94" s="197"/>
      <c r="X94" s="44">
        <f t="shared" si="52"/>
        <v>0</v>
      </c>
      <c r="Y94" s="45">
        <f t="shared" si="53"/>
        <v>0</v>
      </c>
      <c r="Z94" s="46" t="s">
        <v>0</v>
      </c>
      <c r="AA94" s="39">
        <v>1</v>
      </c>
      <c r="AB94" s="47">
        <f t="shared" si="54"/>
        <v>0</v>
      </c>
      <c r="AC94" s="39">
        <v>1</v>
      </c>
      <c r="AD94" s="47">
        <f t="shared" si="55"/>
        <v>0</v>
      </c>
      <c r="AE94" s="39">
        <v>1</v>
      </c>
      <c r="AF94" s="47">
        <f t="shared" si="56"/>
        <v>0</v>
      </c>
      <c r="AG94" s="188">
        <f t="shared" si="49"/>
        <v>0</v>
      </c>
      <c r="AH94" s="196"/>
      <c r="AI94" s="49">
        <f t="shared" si="57"/>
        <v>0</v>
      </c>
      <c r="AJ94" s="50">
        <f t="shared" si="58"/>
        <v>0</v>
      </c>
      <c r="AK94" s="188">
        <f t="shared" si="59"/>
        <v>0</v>
      </c>
      <c r="AL94" s="196"/>
      <c r="AM94" s="49">
        <f t="shared" si="60"/>
        <v>0</v>
      </c>
      <c r="AN94" s="50">
        <f t="shared" si="61"/>
        <v>0</v>
      </c>
      <c r="AO94" s="62"/>
      <c r="AP94" s="49">
        <f t="shared" si="62"/>
        <v>0</v>
      </c>
      <c r="AQ94" s="50">
        <f t="shared" si="63"/>
        <v>0</v>
      </c>
      <c r="AR94" s="62"/>
      <c r="AS94" s="49">
        <f t="shared" si="64"/>
        <v>0</v>
      </c>
      <c r="AT94" s="50">
        <f t="shared" si="65"/>
        <v>0</v>
      </c>
      <c r="AU94" s="62"/>
      <c r="AV94" s="49">
        <f t="shared" si="66"/>
        <v>0</v>
      </c>
      <c r="AW94" s="50">
        <f t="shared" si="67"/>
        <v>0</v>
      </c>
      <c r="AX94" s="62"/>
      <c r="AY94" s="49">
        <f t="shared" si="68"/>
        <v>0</v>
      </c>
      <c r="AZ94" s="50">
        <f t="shared" si="69"/>
        <v>0</v>
      </c>
      <c r="BA94" s="62"/>
      <c r="BB94" s="49">
        <f t="shared" si="70"/>
        <v>0</v>
      </c>
      <c r="BC94" s="50">
        <f t="shared" si="71"/>
        <v>0</v>
      </c>
      <c r="BD94" s="51">
        <f t="shared" si="72"/>
        <v>0</v>
      </c>
    </row>
    <row r="95" spans="1:56" hidden="1">
      <c r="A95" s="32"/>
      <c r="B95" s="61"/>
      <c r="C95" s="33"/>
      <c r="D95" s="34"/>
      <c r="E95" s="35"/>
      <c r="F95" s="36"/>
      <c r="G95" s="73"/>
      <c r="H95" s="72"/>
      <c r="I95" s="74">
        <f>IF(H95=Tablas!$B$5,Tablas!$C$5,VLOOKUP(H95,Tablas!$B$5:$D$40,2,FALSE))</f>
        <v>1</v>
      </c>
      <c r="J95" s="71">
        <f>IF(I95=0,"",VLOOKUP(I95,Tablas!$C$5:$D$40,2,FALSE))</f>
        <v>0</v>
      </c>
      <c r="K95" s="37" t="str">
        <f t="shared" si="73"/>
        <v>0</v>
      </c>
      <c r="L95" s="38">
        <f t="shared" si="42"/>
        <v>0</v>
      </c>
      <c r="M95" s="38">
        <f t="shared" si="43"/>
        <v>0</v>
      </c>
      <c r="N95" s="38">
        <f t="shared" si="44"/>
        <v>0</v>
      </c>
      <c r="O95" s="38">
        <f t="shared" si="45"/>
        <v>0</v>
      </c>
      <c r="P95" s="38">
        <f t="shared" si="46"/>
        <v>0</v>
      </c>
      <c r="Q95" s="39">
        <v>1</v>
      </c>
      <c r="R95" s="40">
        <f t="shared" si="47"/>
        <v>0</v>
      </c>
      <c r="S95" s="39">
        <v>1</v>
      </c>
      <c r="T95" s="41">
        <f t="shared" si="48"/>
        <v>0</v>
      </c>
      <c r="U95" s="42">
        <f t="shared" si="50"/>
        <v>0</v>
      </c>
      <c r="V95" s="43">
        <f t="shared" si="51"/>
        <v>0</v>
      </c>
      <c r="W95" s="197"/>
      <c r="X95" s="44">
        <f t="shared" si="52"/>
        <v>0</v>
      </c>
      <c r="Y95" s="45">
        <f t="shared" si="53"/>
        <v>0</v>
      </c>
      <c r="Z95" s="46" t="s">
        <v>0</v>
      </c>
      <c r="AA95" s="39">
        <v>1</v>
      </c>
      <c r="AB95" s="47">
        <f t="shared" si="54"/>
        <v>0</v>
      </c>
      <c r="AC95" s="39">
        <v>1</v>
      </c>
      <c r="AD95" s="47">
        <f t="shared" si="55"/>
        <v>0</v>
      </c>
      <c r="AE95" s="39">
        <v>1</v>
      </c>
      <c r="AF95" s="47">
        <f t="shared" si="56"/>
        <v>0</v>
      </c>
      <c r="AG95" s="188">
        <f t="shared" si="49"/>
        <v>0</v>
      </c>
      <c r="AH95" s="196"/>
      <c r="AI95" s="49">
        <f t="shared" si="57"/>
        <v>0</v>
      </c>
      <c r="AJ95" s="50">
        <f t="shared" si="58"/>
        <v>0</v>
      </c>
      <c r="AK95" s="188">
        <f t="shared" si="59"/>
        <v>0</v>
      </c>
      <c r="AL95" s="196"/>
      <c r="AM95" s="49">
        <f t="shared" si="60"/>
        <v>0</v>
      </c>
      <c r="AN95" s="50">
        <f t="shared" si="61"/>
        <v>0</v>
      </c>
      <c r="AO95" s="62"/>
      <c r="AP95" s="49">
        <f t="shared" si="62"/>
        <v>0</v>
      </c>
      <c r="AQ95" s="50">
        <f t="shared" si="63"/>
        <v>0</v>
      </c>
      <c r="AR95" s="62"/>
      <c r="AS95" s="49">
        <f t="shared" si="64"/>
        <v>0</v>
      </c>
      <c r="AT95" s="50">
        <f t="shared" si="65"/>
        <v>0</v>
      </c>
      <c r="AU95" s="62"/>
      <c r="AV95" s="49">
        <f t="shared" si="66"/>
        <v>0</v>
      </c>
      <c r="AW95" s="50">
        <f t="shared" si="67"/>
        <v>0</v>
      </c>
      <c r="AX95" s="62"/>
      <c r="AY95" s="49">
        <f t="shared" si="68"/>
        <v>0</v>
      </c>
      <c r="AZ95" s="50">
        <f t="shared" si="69"/>
        <v>0</v>
      </c>
      <c r="BA95" s="62"/>
      <c r="BB95" s="49">
        <f t="shared" si="70"/>
        <v>0</v>
      </c>
      <c r="BC95" s="50">
        <f t="shared" si="71"/>
        <v>0</v>
      </c>
      <c r="BD95" s="51">
        <f t="shared" si="72"/>
        <v>0</v>
      </c>
    </row>
    <row r="96" spans="1:56" hidden="1">
      <c r="A96" s="32"/>
      <c r="B96" s="61"/>
      <c r="C96" s="33"/>
      <c r="D96" s="34"/>
      <c r="E96" s="35"/>
      <c r="F96" s="36"/>
      <c r="G96" s="73"/>
      <c r="H96" s="72"/>
      <c r="I96" s="74">
        <f>IF(H96=Tablas!$B$5,Tablas!$C$5,VLOOKUP(H96,Tablas!$B$5:$D$40,2,FALSE))</f>
        <v>1</v>
      </c>
      <c r="J96" s="71">
        <f>IF(I96=0,"",VLOOKUP(I96,Tablas!$C$5:$D$40,2,FALSE))</f>
        <v>0</v>
      </c>
      <c r="K96" s="37" t="str">
        <f t="shared" si="73"/>
        <v>0</v>
      </c>
      <c r="L96" s="38">
        <f t="shared" si="42"/>
        <v>0</v>
      </c>
      <c r="M96" s="38">
        <f t="shared" si="43"/>
        <v>0</v>
      </c>
      <c r="N96" s="38">
        <f t="shared" si="44"/>
        <v>0</v>
      </c>
      <c r="O96" s="38">
        <f t="shared" si="45"/>
        <v>0</v>
      </c>
      <c r="P96" s="38">
        <f t="shared" si="46"/>
        <v>0</v>
      </c>
      <c r="Q96" s="39">
        <v>1</v>
      </c>
      <c r="R96" s="40">
        <f t="shared" si="47"/>
        <v>0</v>
      </c>
      <c r="S96" s="39">
        <v>1</v>
      </c>
      <c r="T96" s="41">
        <f t="shared" si="48"/>
        <v>0</v>
      </c>
      <c r="U96" s="42">
        <f t="shared" si="50"/>
        <v>0</v>
      </c>
      <c r="V96" s="43">
        <f t="shared" si="51"/>
        <v>0</v>
      </c>
      <c r="W96" s="197"/>
      <c r="X96" s="44">
        <f t="shared" si="52"/>
        <v>0</v>
      </c>
      <c r="Y96" s="45">
        <f t="shared" si="53"/>
        <v>0</v>
      </c>
      <c r="Z96" s="46" t="s">
        <v>0</v>
      </c>
      <c r="AA96" s="39">
        <v>1</v>
      </c>
      <c r="AB96" s="47">
        <f t="shared" si="54"/>
        <v>0</v>
      </c>
      <c r="AC96" s="39">
        <v>1</v>
      </c>
      <c r="AD96" s="47">
        <f t="shared" si="55"/>
        <v>0</v>
      </c>
      <c r="AE96" s="39">
        <v>1</v>
      </c>
      <c r="AF96" s="47">
        <f t="shared" si="56"/>
        <v>0</v>
      </c>
      <c r="AG96" s="188">
        <f t="shared" si="49"/>
        <v>0</v>
      </c>
      <c r="AH96" s="196"/>
      <c r="AI96" s="49">
        <f t="shared" si="57"/>
        <v>0</v>
      </c>
      <c r="AJ96" s="50">
        <f t="shared" si="58"/>
        <v>0</v>
      </c>
      <c r="AK96" s="188">
        <f t="shared" si="59"/>
        <v>0</v>
      </c>
      <c r="AL96" s="196"/>
      <c r="AM96" s="49">
        <f t="shared" si="60"/>
        <v>0</v>
      </c>
      <c r="AN96" s="50">
        <f t="shared" si="61"/>
        <v>0</v>
      </c>
      <c r="AO96" s="62"/>
      <c r="AP96" s="49">
        <f t="shared" si="62"/>
        <v>0</v>
      </c>
      <c r="AQ96" s="50">
        <f t="shared" si="63"/>
        <v>0</v>
      </c>
      <c r="AR96" s="62"/>
      <c r="AS96" s="49">
        <f t="shared" si="64"/>
        <v>0</v>
      </c>
      <c r="AT96" s="50">
        <f t="shared" si="65"/>
        <v>0</v>
      </c>
      <c r="AU96" s="62"/>
      <c r="AV96" s="49">
        <f t="shared" si="66"/>
        <v>0</v>
      </c>
      <c r="AW96" s="50">
        <f t="shared" si="67"/>
        <v>0</v>
      </c>
      <c r="AX96" s="62"/>
      <c r="AY96" s="49">
        <f t="shared" si="68"/>
        <v>0</v>
      </c>
      <c r="AZ96" s="50">
        <f t="shared" si="69"/>
        <v>0</v>
      </c>
      <c r="BA96" s="62"/>
      <c r="BB96" s="49">
        <f t="shared" si="70"/>
        <v>0</v>
      </c>
      <c r="BC96" s="50">
        <f t="shared" si="71"/>
        <v>0</v>
      </c>
      <c r="BD96" s="51">
        <f t="shared" si="72"/>
        <v>0</v>
      </c>
    </row>
    <row r="97" spans="1:56" hidden="1">
      <c r="A97" s="32"/>
      <c r="B97" s="61"/>
      <c r="C97" s="33"/>
      <c r="D97" s="34"/>
      <c r="E97" s="35"/>
      <c r="F97" s="36"/>
      <c r="G97" s="73"/>
      <c r="H97" s="72"/>
      <c r="I97" s="74">
        <f>IF(H97=Tablas!$B$5,Tablas!$C$5,VLOOKUP(H97,Tablas!$B$5:$D$40,2,FALSE))</f>
        <v>1</v>
      </c>
      <c r="J97" s="71">
        <f>IF(I97=0,"",VLOOKUP(I97,Tablas!$C$5:$D$40,2,FALSE))</f>
        <v>0</v>
      </c>
      <c r="K97" s="37" t="str">
        <f t="shared" si="73"/>
        <v>0</v>
      </c>
      <c r="L97" s="38">
        <f t="shared" si="42"/>
        <v>0</v>
      </c>
      <c r="M97" s="38">
        <f t="shared" si="43"/>
        <v>0</v>
      </c>
      <c r="N97" s="38">
        <f t="shared" si="44"/>
        <v>0</v>
      </c>
      <c r="O97" s="38">
        <f t="shared" si="45"/>
        <v>0</v>
      </c>
      <c r="P97" s="38">
        <f t="shared" si="46"/>
        <v>0</v>
      </c>
      <c r="Q97" s="39">
        <v>1</v>
      </c>
      <c r="R97" s="40">
        <f t="shared" si="47"/>
        <v>0</v>
      </c>
      <c r="S97" s="39">
        <v>1</v>
      </c>
      <c r="T97" s="41">
        <f t="shared" si="48"/>
        <v>0</v>
      </c>
      <c r="U97" s="42">
        <f t="shared" si="50"/>
        <v>0</v>
      </c>
      <c r="V97" s="43">
        <f t="shared" si="51"/>
        <v>0</v>
      </c>
      <c r="W97" s="197"/>
      <c r="X97" s="44">
        <f t="shared" si="52"/>
        <v>0</v>
      </c>
      <c r="Y97" s="45">
        <f t="shared" si="53"/>
        <v>0</v>
      </c>
      <c r="Z97" s="46" t="s">
        <v>0</v>
      </c>
      <c r="AA97" s="39">
        <v>1</v>
      </c>
      <c r="AB97" s="47">
        <f t="shared" si="54"/>
        <v>0</v>
      </c>
      <c r="AC97" s="39">
        <v>1</v>
      </c>
      <c r="AD97" s="47">
        <f t="shared" si="55"/>
        <v>0</v>
      </c>
      <c r="AE97" s="39">
        <v>1</v>
      </c>
      <c r="AF97" s="47">
        <f t="shared" si="56"/>
        <v>0</v>
      </c>
      <c r="AG97" s="188">
        <f t="shared" si="49"/>
        <v>0</v>
      </c>
      <c r="AH97" s="196"/>
      <c r="AI97" s="49">
        <f t="shared" si="57"/>
        <v>0</v>
      </c>
      <c r="AJ97" s="50">
        <f t="shared" si="58"/>
        <v>0</v>
      </c>
      <c r="AK97" s="188">
        <f t="shared" si="59"/>
        <v>0</v>
      </c>
      <c r="AL97" s="196"/>
      <c r="AM97" s="49">
        <f t="shared" si="60"/>
        <v>0</v>
      </c>
      <c r="AN97" s="50">
        <f t="shared" si="61"/>
        <v>0</v>
      </c>
      <c r="AO97" s="62"/>
      <c r="AP97" s="49">
        <f t="shared" si="62"/>
        <v>0</v>
      </c>
      <c r="AQ97" s="50">
        <f t="shared" si="63"/>
        <v>0</v>
      </c>
      <c r="AR97" s="62"/>
      <c r="AS97" s="49">
        <f t="shared" si="64"/>
        <v>0</v>
      </c>
      <c r="AT97" s="50">
        <f t="shared" si="65"/>
        <v>0</v>
      </c>
      <c r="AU97" s="62"/>
      <c r="AV97" s="49">
        <f t="shared" si="66"/>
        <v>0</v>
      </c>
      <c r="AW97" s="50">
        <f t="shared" si="67"/>
        <v>0</v>
      </c>
      <c r="AX97" s="62"/>
      <c r="AY97" s="49">
        <f t="shared" si="68"/>
        <v>0</v>
      </c>
      <c r="AZ97" s="50">
        <f t="shared" si="69"/>
        <v>0</v>
      </c>
      <c r="BA97" s="62"/>
      <c r="BB97" s="49">
        <f t="shared" si="70"/>
        <v>0</v>
      </c>
      <c r="BC97" s="50">
        <f t="shared" si="71"/>
        <v>0</v>
      </c>
      <c r="BD97" s="51">
        <f t="shared" si="72"/>
        <v>0</v>
      </c>
    </row>
    <row r="98" spans="1:56" hidden="1">
      <c r="A98" s="32"/>
      <c r="B98" s="61"/>
      <c r="C98" s="33"/>
      <c r="D98" s="34"/>
      <c r="E98" s="35"/>
      <c r="F98" s="36"/>
      <c r="G98" s="73"/>
      <c r="H98" s="72"/>
      <c r="I98" s="74">
        <f>IF(H98=Tablas!$B$5,Tablas!$C$5,VLOOKUP(H98,Tablas!$B$5:$D$40,2,FALSE))</f>
        <v>1</v>
      </c>
      <c r="J98" s="71">
        <f>IF(I98=0,"",VLOOKUP(I98,Tablas!$C$5:$D$40,2,FALSE))</f>
        <v>0</v>
      </c>
      <c r="K98" s="37" t="str">
        <f t="shared" si="73"/>
        <v>0</v>
      </c>
      <c r="L98" s="38">
        <f t="shared" si="42"/>
        <v>0</v>
      </c>
      <c r="M98" s="38">
        <f t="shared" si="43"/>
        <v>0</v>
      </c>
      <c r="N98" s="38">
        <f t="shared" si="44"/>
        <v>0</v>
      </c>
      <c r="O98" s="38">
        <f t="shared" si="45"/>
        <v>0</v>
      </c>
      <c r="P98" s="38">
        <f t="shared" si="46"/>
        <v>0</v>
      </c>
      <c r="Q98" s="39">
        <v>1</v>
      </c>
      <c r="R98" s="40">
        <f t="shared" si="47"/>
        <v>0</v>
      </c>
      <c r="S98" s="39">
        <v>1</v>
      </c>
      <c r="T98" s="41">
        <f t="shared" si="48"/>
        <v>0</v>
      </c>
      <c r="U98" s="42">
        <f t="shared" si="50"/>
        <v>0</v>
      </c>
      <c r="V98" s="43">
        <f t="shared" si="51"/>
        <v>0</v>
      </c>
      <c r="W98" s="197"/>
      <c r="X98" s="44">
        <f t="shared" si="52"/>
        <v>0</v>
      </c>
      <c r="Y98" s="45">
        <f t="shared" si="53"/>
        <v>0</v>
      </c>
      <c r="Z98" s="46" t="s">
        <v>0</v>
      </c>
      <c r="AA98" s="39">
        <v>1</v>
      </c>
      <c r="AB98" s="47">
        <f t="shared" si="54"/>
        <v>0</v>
      </c>
      <c r="AC98" s="39">
        <v>1</v>
      </c>
      <c r="AD98" s="47">
        <f t="shared" si="55"/>
        <v>0</v>
      </c>
      <c r="AE98" s="39">
        <v>1</v>
      </c>
      <c r="AF98" s="47">
        <f t="shared" si="56"/>
        <v>0</v>
      </c>
      <c r="AG98" s="188">
        <f t="shared" si="49"/>
        <v>0</v>
      </c>
      <c r="AH98" s="196"/>
      <c r="AI98" s="49">
        <f t="shared" si="57"/>
        <v>0</v>
      </c>
      <c r="AJ98" s="50">
        <f t="shared" si="58"/>
        <v>0</v>
      </c>
      <c r="AK98" s="188">
        <f t="shared" si="59"/>
        <v>0</v>
      </c>
      <c r="AL98" s="196"/>
      <c r="AM98" s="49">
        <f t="shared" si="60"/>
        <v>0</v>
      </c>
      <c r="AN98" s="50">
        <f t="shared" si="61"/>
        <v>0</v>
      </c>
      <c r="AO98" s="62"/>
      <c r="AP98" s="49">
        <f t="shared" si="62"/>
        <v>0</v>
      </c>
      <c r="AQ98" s="50">
        <f t="shared" si="63"/>
        <v>0</v>
      </c>
      <c r="AR98" s="62"/>
      <c r="AS98" s="49">
        <f t="shared" si="64"/>
        <v>0</v>
      </c>
      <c r="AT98" s="50">
        <f t="shared" si="65"/>
        <v>0</v>
      </c>
      <c r="AU98" s="62"/>
      <c r="AV98" s="49">
        <f t="shared" si="66"/>
        <v>0</v>
      </c>
      <c r="AW98" s="50">
        <f t="shared" si="67"/>
        <v>0</v>
      </c>
      <c r="AX98" s="62"/>
      <c r="AY98" s="49">
        <f t="shared" si="68"/>
        <v>0</v>
      </c>
      <c r="AZ98" s="50">
        <f t="shared" si="69"/>
        <v>0</v>
      </c>
      <c r="BA98" s="62"/>
      <c r="BB98" s="49">
        <f t="shared" si="70"/>
        <v>0</v>
      </c>
      <c r="BC98" s="50">
        <f t="shared" si="71"/>
        <v>0</v>
      </c>
      <c r="BD98" s="51">
        <f t="shared" si="72"/>
        <v>0</v>
      </c>
    </row>
    <row r="99" spans="1:56" hidden="1">
      <c r="A99" s="32"/>
      <c r="B99" s="61"/>
      <c r="C99" s="33"/>
      <c r="D99" s="34"/>
      <c r="E99" s="35"/>
      <c r="F99" s="36"/>
      <c r="G99" s="73"/>
      <c r="H99" s="72"/>
      <c r="I99" s="74">
        <f>IF(H99=Tablas!$B$5,Tablas!$C$5,VLOOKUP(H99,Tablas!$B$5:$D$40,2,FALSE))</f>
        <v>1</v>
      </c>
      <c r="J99" s="71">
        <f>IF(I99=0,"",VLOOKUP(I99,Tablas!$C$5:$D$40,2,FALSE))</f>
        <v>0</v>
      </c>
      <c r="K99" s="37" t="str">
        <f t="shared" si="73"/>
        <v>0</v>
      </c>
      <c r="L99" s="38">
        <f t="shared" si="42"/>
        <v>0</v>
      </c>
      <c r="M99" s="38">
        <f t="shared" si="43"/>
        <v>0</v>
      </c>
      <c r="N99" s="38">
        <f t="shared" si="44"/>
        <v>0</v>
      </c>
      <c r="O99" s="38">
        <f t="shared" si="45"/>
        <v>0</v>
      </c>
      <c r="P99" s="38">
        <f t="shared" si="46"/>
        <v>0</v>
      </c>
      <c r="Q99" s="39">
        <v>1</v>
      </c>
      <c r="R99" s="40">
        <f t="shared" si="47"/>
        <v>0</v>
      </c>
      <c r="S99" s="39">
        <v>1</v>
      </c>
      <c r="T99" s="41">
        <f t="shared" si="48"/>
        <v>0</v>
      </c>
      <c r="U99" s="42">
        <f t="shared" si="50"/>
        <v>0</v>
      </c>
      <c r="V99" s="43">
        <f t="shared" si="51"/>
        <v>0</v>
      </c>
      <c r="W99" s="197"/>
      <c r="X99" s="44">
        <f t="shared" si="52"/>
        <v>0</v>
      </c>
      <c r="Y99" s="45">
        <f t="shared" si="53"/>
        <v>0</v>
      </c>
      <c r="Z99" s="46" t="s">
        <v>0</v>
      </c>
      <c r="AA99" s="39">
        <v>1</v>
      </c>
      <c r="AB99" s="47">
        <f t="shared" si="54"/>
        <v>0</v>
      </c>
      <c r="AC99" s="39">
        <v>1</v>
      </c>
      <c r="AD99" s="47">
        <f t="shared" si="55"/>
        <v>0</v>
      </c>
      <c r="AE99" s="39">
        <v>1</v>
      </c>
      <c r="AF99" s="47">
        <f t="shared" si="56"/>
        <v>0</v>
      </c>
      <c r="AG99" s="188">
        <f t="shared" si="49"/>
        <v>0</v>
      </c>
      <c r="AH99" s="196"/>
      <c r="AI99" s="49">
        <f t="shared" si="57"/>
        <v>0</v>
      </c>
      <c r="AJ99" s="50">
        <f t="shared" si="58"/>
        <v>0</v>
      </c>
      <c r="AK99" s="188">
        <f t="shared" si="59"/>
        <v>0</v>
      </c>
      <c r="AL99" s="196"/>
      <c r="AM99" s="49">
        <f t="shared" si="60"/>
        <v>0</v>
      </c>
      <c r="AN99" s="50">
        <f t="shared" si="61"/>
        <v>0</v>
      </c>
      <c r="AO99" s="62"/>
      <c r="AP99" s="49">
        <f t="shared" si="62"/>
        <v>0</v>
      </c>
      <c r="AQ99" s="50">
        <f t="shared" si="63"/>
        <v>0</v>
      </c>
      <c r="AR99" s="62"/>
      <c r="AS99" s="49">
        <f t="shared" si="64"/>
        <v>0</v>
      </c>
      <c r="AT99" s="50">
        <f t="shared" si="65"/>
        <v>0</v>
      </c>
      <c r="AU99" s="62"/>
      <c r="AV99" s="49">
        <f t="shared" si="66"/>
        <v>0</v>
      </c>
      <c r="AW99" s="50">
        <f t="shared" si="67"/>
        <v>0</v>
      </c>
      <c r="AX99" s="62"/>
      <c r="AY99" s="49">
        <f t="shared" si="68"/>
        <v>0</v>
      </c>
      <c r="AZ99" s="50">
        <f t="shared" si="69"/>
        <v>0</v>
      </c>
      <c r="BA99" s="62"/>
      <c r="BB99" s="49">
        <f t="shared" si="70"/>
        <v>0</v>
      </c>
      <c r="BC99" s="50">
        <f t="shared" si="71"/>
        <v>0</v>
      </c>
      <c r="BD99" s="51">
        <f t="shared" si="72"/>
        <v>0</v>
      </c>
    </row>
    <row r="100" spans="1:56" hidden="1">
      <c r="A100" s="32"/>
      <c r="B100" s="61"/>
      <c r="C100" s="33"/>
      <c r="D100" s="34"/>
      <c r="E100" s="35"/>
      <c r="F100" s="36"/>
      <c r="G100" s="73"/>
      <c r="H100" s="72"/>
      <c r="I100" s="74">
        <f>IF(H100=Tablas!$B$5,Tablas!$C$5,VLOOKUP(H100,Tablas!$B$5:$D$40,2,FALSE))</f>
        <v>1</v>
      </c>
      <c r="J100" s="71">
        <f>IF(I100=0,"",VLOOKUP(I100,Tablas!$C$5:$D$40,2,FALSE))</f>
        <v>0</v>
      </c>
      <c r="K100" s="37" t="str">
        <f t="shared" si="73"/>
        <v>0</v>
      </c>
      <c r="L100" s="38">
        <f t="shared" si="42"/>
        <v>0</v>
      </c>
      <c r="M100" s="38">
        <f t="shared" si="43"/>
        <v>0</v>
      </c>
      <c r="N100" s="38">
        <f t="shared" si="44"/>
        <v>0</v>
      </c>
      <c r="O100" s="38">
        <f t="shared" si="45"/>
        <v>0</v>
      </c>
      <c r="P100" s="38">
        <f t="shared" si="46"/>
        <v>0</v>
      </c>
      <c r="Q100" s="39">
        <v>1</v>
      </c>
      <c r="R100" s="40">
        <f t="shared" si="47"/>
        <v>0</v>
      </c>
      <c r="S100" s="39">
        <v>1</v>
      </c>
      <c r="T100" s="41">
        <f t="shared" si="48"/>
        <v>0</v>
      </c>
      <c r="U100" s="42">
        <f t="shared" si="50"/>
        <v>0</v>
      </c>
      <c r="V100" s="43">
        <f t="shared" si="51"/>
        <v>0</v>
      </c>
      <c r="W100" s="197"/>
      <c r="X100" s="44">
        <f t="shared" si="52"/>
        <v>0</v>
      </c>
      <c r="Y100" s="45">
        <f t="shared" si="53"/>
        <v>0</v>
      </c>
      <c r="Z100" s="46" t="s">
        <v>0</v>
      </c>
      <c r="AA100" s="39">
        <v>1</v>
      </c>
      <c r="AB100" s="47">
        <f t="shared" si="54"/>
        <v>0</v>
      </c>
      <c r="AC100" s="39">
        <v>1</v>
      </c>
      <c r="AD100" s="47">
        <f t="shared" si="55"/>
        <v>0</v>
      </c>
      <c r="AE100" s="39">
        <v>1</v>
      </c>
      <c r="AF100" s="47">
        <f t="shared" si="56"/>
        <v>0</v>
      </c>
      <c r="AG100" s="188">
        <f t="shared" si="49"/>
        <v>0</v>
      </c>
      <c r="AH100" s="196"/>
      <c r="AI100" s="49">
        <f t="shared" si="57"/>
        <v>0</v>
      </c>
      <c r="AJ100" s="50">
        <f t="shared" si="58"/>
        <v>0</v>
      </c>
      <c r="AK100" s="188">
        <f t="shared" si="59"/>
        <v>0</v>
      </c>
      <c r="AL100" s="196"/>
      <c r="AM100" s="49">
        <f t="shared" si="60"/>
        <v>0</v>
      </c>
      <c r="AN100" s="50">
        <f t="shared" si="61"/>
        <v>0</v>
      </c>
      <c r="AO100" s="62"/>
      <c r="AP100" s="49">
        <f t="shared" si="62"/>
        <v>0</v>
      </c>
      <c r="AQ100" s="50">
        <f t="shared" si="63"/>
        <v>0</v>
      </c>
      <c r="AR100" s="62"/>
      <c r="AS100" s="49">
        <f t="shared" si="64"/>
        <v>0</v>
      </c>
      <c r="AT100" s="50">
        <f t="shared" si="65"/>
        <v>0</v>
      </c>
      <c r="AU100" s="62"/>
      <c r="AV100" s="49">
        <f t="shared" si="66"/>
        <v>0</v>
      </c>
      <c r="AW100" s="50">
        <f t="shared" si="67"/>
        <v>0</v>
      </c>
      <c r="AX100" s="62"/>
      <c r="AY100" s="49">
        <f t="shared" si="68"/>
        <v>0</v>
      </c>
      <c r="AZ100" s="50">
        <f t="shared" si="69"/>
        <v>0</v>
      </c>
      <c r="BA100" s="62"/>
      <c r="BB100" s="49">
        <f t="shared" si="70"/>
        <v>0</v>
      </c>
      <c r="BC100" s="50">
        <f t="shared" si="71"/>
        <v>0</v>
      </c>
      <c r="BD100" s="51">
        <f t="shared" si="72"/>
        <v>0</v>
      </c>
    </row>
    <row r="101" spans="1:56" hidden="1">
      <c r="A101" s="32"/>
      <c r="B101" s="61"/>
      <c r="C101" s="33"/>
      <c r="D101" s="34"/>
      <c r="E101" s="35"/>
      <c r="F101" s="36"/>
      <c r="G101" s="73"/>
      <c r="H101" s="72"/>
      <c r="I101" s="74">
        <f>IF(H101=Tablas!$B$5,Tablas!$C$5,VLOOKUP(H101,Tablas!$B$5:$D$40,2,FALSE))</f>
        <v>1</v>
      </c>
      <c r="J101" s="71">
        <f>IF(I101=0,"",VLOOKUP(I101,Tablas!$C$5:$D$40,2,FALSE))</f>
        <v>0</v>
      </c>
      <c r="K101" s="37" t="str">
        <f t="shared" si="73"/>
        <v>0</v>
      </c>
      <c r="L101" s="38">
        <f t="shared" si="42"/>
        <v>0</v>
      </c>
      <c r="M101" s="38">
        <f t="shared" si="43"/>
        <v>0</v>
      </c>
      <c r="N101" s="38">
        <f t="shared" si="44"/>
        <v>0</v>
      </c>
      <c r="O101" s="38">
        <f t="shared" si="45"/>
        <v>0</v>
      </c>
      <c r="P101" s="38">
        <f t="shared" si="46"/>
        <v>0</v>
      </c>
      <c r="Q101" s="39">
        <v>1</v>
      </c>
      <c r="R101" s="40">
        <f t="shared" si="47"/>
        <v>0</v>
      </c>
      <c r="S101" s="39">
        <v>1</v>
      </c>
      <c r="T101" s="41">
        <f t="shared" si="48"/>
        <v>0</v>
      </c>
      <c r="U101" s="42">
        <f t="shared" si="50"/>
        <v>0</v>
      </c>
      <c r="V101" s="43">
        <f t="shared" si="51"/>
        <v>0</v>
      </c>
      <c r="W101" s="197"/>
      <c r="X101" s="44">
        <f t="shared" si="52"/>
        <v>0</v>
      </c>
      <c r="Y101" s="45">
        <f t="shared" si="53"/>
        <v>0</v>
      </c>
      <c r="Z101" s="46" t="s">
        <v>0</v>
      </c>
      <c r="AA101" s="39">
        <v>1</v>
      </c>
      <c r="AB101" s="47">
        <f t="shared" si="54"/>
        <v>0</v>
      </c>
      <c r="AC101" s="39">
        <v>1</v>
      </c>
      <c r="AD101" s="47">
        <f t="shared" si="55"/>
        <v>0</v>
      </c>
      <c r="AE101" s="39">
        <v>1</v>
      </c>
      <c r="AF101" s="47">
        <f t="shared" si="56"/>
        <v>0</v>
      </c>
      <c r="AG101" s="188">
        <f t="shared" si="49"/>
        <v>0</v>
      </c>
      <c r="AH101" s="196"/>
      <c r="AI101" s="49">
        <f t="shared" si="57"/>
        <v>0</v>
      </c>
      <c r="AJ101" s="50">
        <f t="shared" si="58"/>
        <v>0</v>
      </c>
      <c r="AK101" s="188">
        <f t="shared" si="59"/>
        <v>0</v>
      </c>
      <c r="AL101" s="196"/>
      <c r="AM101" s="49">
        <f t="shared" si="60"/>
        <v>0</v>
      </c>
      <c r="AN101" s="50">
        <f t="shared" si="61"/>
        <v>0</v>
      </c>
      <c r="AO101" s="62"/>
      <c r="AP101" s="49">
        <f t="shared" si="62"/>
        <v>0</v>
      </c>
      <c r="AQ101" s="50">
        <f t="shared" si="63"/>
        <v>0</v>
      </c>
      <c r="AR101" s="62"/>
      <c r="AS101" s="49">
        <f t="shared" si="64"/>
        <v>0</v>
      </c>
      <c r="AT101" s="50">
        <f t="shared" si="65"/>
        <v>0</v>
      </c>
      <c r="AU101" s="62"/>
      <c r="AV101" s="49">
        <f t="shared" si="66"/>
        <v>0</v>
      </c>
      <c r="AW101" s="50">
        <f t="shared" si="67"/>
        <v>0</v>
      </c>
      <c r="AX101" s="62"/>
      <c r="AY101" s="49">
        <f t="shared" si="68"/>
        <v>0</v>
      </c>
      <c r="AZ101" s="50">
        <f t="shared" si="69"/>
        <v>0</v>
      </c>
      <c r="BA101" s="62"/>
      <c r="BB101" s="49">
        <f t="shared" si="70"/>
        <v>0</v>
      </c>
      <c r="BC101" s="50">
        <f t="shared" si="71"/>
        <v>0</v>
      </c>
      <c r="BD101" s="51">
        <f t="shared" si="72"/>
        <v>0</v>
      </c>
    </row>
    <row r="102" spans="1:56" hidden="1">
      <c r="A102" s="32"/>
      <c r="B102" s="61"/>
      <c r="C102" s="33"/>
      <c r="D102" s="34"/>
      <c r="E102" s="35"/>
      <c r="F102" s="36"/>
      <c r="G102" s="73"/>
      <c r="H102" s="72"/>
      <c r="I102" s="74">
        <f>IF(H102=Tablas!$B$5,Tablas!$C$5,VLOOKUP(H102,Tablas!$B$5:$D$40,2,FALSE))</f>
        <v>1</v>
      </c>
      <c r="J102" s="71">
        <f>IF(I102=0,"",VLOOKUP(I102,Tablas!$C$5:$D$40,2,FALSE))</f>
        <v>0</v>
      </c>
      <c r="K102" s="37" t="str">
        <f t="shared" si="73"/>
        <v>0</v>
      </c>
      <c r="L102" s="38">
        <f t="shared" si="42"/>
        <v>0</v>
      </c>
      <c r="M102" s="38">
        <f t="shared" si="43"/>
        <v>0</v>
      </c>
      <c r="N102" s="38">
        <f t="shared" si="44"/>
        <v>0</v>
      </c>
      <c r="O102" s="38">
        <f t="shared" si="45"/>
        <v>0</v>
      </c>
      <c r="P102" s="38">
        <f t="shared" si="46"/>
        <v>0</v>
      </c>
      <c r="Q102" s="39">
        <v>1</v>
      </c>
      <c r="R102" s="40">
        <f t="shared" si="47"/>
        <v>0</v>
      </c>
      <c r="S102" s="39">
        <v>1</v>
      </c>
      <c r="T102" s="41">
        <f t="shared" si="48"/>
        <v>0</v>
      </c>
      <c r="U102" s="42">
        <f t="shared" si="50"/>
        <v>0</v>
      </c>
      <c r="V102" s="43">
        <f t="shared" si="51"/>
        <v>0</v>
      </c>
      <c r="W102" s="197"/>
      <c r="X102" s="44">
        <f t="shared" si="52"/>
        <v>0</v>
      </c>
      <c r="Y102" s="45">
        <f t="shared" si="53"/>
        <v>0</v>
      </c>
      <c r="Z102" s="46" t="s">
        <v>0</v>
      </c>
      <c r="AA102" s="39">
        <v>1</v>
      </c>
      <c r="AB102" s="47">
        <f t="shared" si="54"/>
        <v>0</v>
      </c>
      <c r="AC102" s="39">
        <v>1</v>
      </c>
      <c r="AD102" s="47">
        <f t="shared" si="55"/>
        <v>0</v>
      </c>
      <c r="AE102" s="39">
        <v>1</v>
      </c>
      <c r="AF102" s="47">
        <f t="shared" si="56"/>
        <v>0</v>
      </c>
      <c r="AG102" s="188">
        <f t="shared" si="49"/>
        <v>0</v>
      </c>
      <c r="AH102" s="196"/>
      <c r="AI102" s="49">
        <f t="shared" si="57"/>
        <v>0</v>
      </c>
      <c r="AJ102" s="50">
        <f t="shared" si="58"/>
        <v>0</v>
      </c>
      <c r="AK102" s="188">
        <f t="shared" si="59"/>
        <v>0</v>
      </c>
      <c r="AL102" s="196"/>
      <c r="AM102" s="49">
        <f t="shared" si="60"/>
        <v>0</v>
      </c>
      <c r="AN102" s="50">
        <f t="shared" si="61"/>
        <v>0</v>
      </c>
      <c r="AO102" s="62"/>
      <c r="AP102" s="49">
        <f t="shared" si="62"/>
        <v>0</v>
      </c>
      <c r="AQ102" s="50">
        <f t="shared" si="63"/>
        <v>0</v>
      </c>
      <c r="AR102" s="62"/>
      <c r="AS102" s="49">
        <f t="shared" si="64"/>
        <v>0</v>
      </c>
      <c r="AT102" s="50">
        <f t="shared" si="65"/>
        <v>0</v>
      </c>
      <c r="AU102" s="62"/>
      <c r="AV102" s="49">
        <f t="shared" si="66"/>
        <v>0</v>
      </c>
      <c r="AW102" s="50">
        <f t="shared" si="67"/>
        <v>0</v>
      </c>
      <c r="AX102" s="62"/>
      <c r="AY102" s="49">
        <f t="shared" si="68"/>
        <v>0</v>
      </c>
      <c r="AZ102" s="50">
        <f t="shared" si="69"/>
        <v>0</v>
      </c>
      <c r="BA102" s="62"/>
      <c r="BB102" s="49">
        <f t="shared" si="70"/>
        <v>0</v>
      </c>
      <c r="BC102" s="50">
        <f t="shared" si="71"/>
        <v>0</v>
      </c>
      <c r="BD102" s="51">
        <f t="shared" si="72"/>
        <v>0</v>
      </c>
    </row>
    <row r="103" spans="1:56" hidden="1">
      <c r="A103" s="32"/>
      <c r="B103" s="61"/>
      <c r="C103" s="33"/>
      <c r="D103" s="34"/>
      <c r="E103" s="35"/>
      <c r="F103" s="36"/>
      <c r="G103" s="73"/>
      <c r="H103" s="72"/>
      <c r="I103" s="74">
        <f>IF(H103=Tablas!$B$5,Tablas!$C$5,VLOOKUP(H103,Tablas!$B$5:$D$40,2,FALSE))</f>
        <v>1</v>
      </c>
      <c r="J103" s="71">
        <f>IF(I103=0,"",VLOOKUP(I103,Tablas!$C$5:$D$40,2,FALSE))</f>
        <v>0</v>
      </c>
      <c r="K103" s="37" t="str">
        <f t="shared" si="73"/>
        <v>0</v>
      </c>
      <c r="L103" s="38">
        <f t="shared" si="42"/>
        <v>0</v>
      </c>
      <c r="M103" s="38">
        <f t="shared" si="43"/>
        <v>0</v>
      </c>
      <c r="N103" s="38">
        <f t="shared" si="44"/>
        <v>0</v>
      </c>
      <c r="O103" s="38">
        <f t="shared" si="45"/>
        <v>0</v>
      </c>
      <c r="P103" s="38">
        <f t="shared" si="46"/>
        <v>0</v>
      </c>
      <c r="Q103" s="39">
        <v>1</v>
      </c>
      <c r="R103" s="40">
        <f t="shared" si="47"/>
        <v>0</v>
      </c>
      <c r="S103" s="39">
        <v>1</v>
      </c>
      <c r="T103" s="41">
        <f t="shared" si="48"/>
        <v>0</v>
      </c>
      <c r="U103" s="42">
        <f t="shared" si="50"/>
        <v>0</v>
      </c>
      <c r="V103" s="43">
        <f t="shared" si="51"/>
        <v>0</v>
      </c>
      <c r="W103" s="197"/>
      <c r="X103" s="44">
        <f t="shared" si="52"/>
        <v>0</v>
      </c>
      <c r="Y103" s="45">
        <f t="shared" si="53"/>
        <v>0</v>
      </c>
      <c r="Z103" s="46" t="s">
        <v>0</v>
      </c>
      <c r="AA103" s="39">
        <v>1</v>
      </c>
      <c r="AB103" s="47">
        <f t="shared" si="54"/>
        <v>0</v>
      </c>
      <c r="AC103" s="39">
        <v>1</v>
      </c>
      <c r="AD103" s="47">
        <f t="shared" si="55"/>
        <v>0</v>
      </c>
      <c r="AE103" s="39">
        <v>1</v>
      </c>
      <c r="AF103" s="47">
        <f t="shared" si="56"/>
        <v>0</v>
      </c>
      <c r="AG103" s="188">
        <f t="shared" si="49"/>
        <v>0</v>
      </c>
      <c r="AH103" s="196"/>
      <c r="AI103" s="49">
        <f t="shared" si="57"/>
        <v>0</v>
      </c>
      <c r="AJ103" s="50">
        <f t="shared" si="58"/>
        <v>0</v>
      </c>
      <c r="AK103" s="188">
        <f t="shared" si="59"/>
        <v>0</v>
      </c>
      <c r="AL103" s="196"/>
      <c r="AM103" s="49">
        <f t="shared" si="60"/>
        <v>0</v>
      </c>
      <c r="AN103" s="50">
        <f t="shared" si="61"/>
        <v>0</v>
      </c>
      <c r="AO103" s="62"/>
      <c r="AP103" s="49">
        <f t="shared" si="62"/>
        <v>0</v>
      </c>
      <c r="AQ103" s="50">
        <f t="shared" si="63"/>
        <v>0</v>
      </c>
      <c r="AR103" s="62"/>
      <c r="AS103" s="49">
        <f t="shared" si="64"/>
        <v>0</v>
      </c>
      <c r="AT103" s="50">
        <f t="shared" si="65"/>
        <v>0</v>
      </c>
      <c r="AU103" s="62"/>
      <c r="AV103" s="49">
        <f t="shared" si="66"/>
        <v>0</v>
      </c>
      <c r="AW103" s="50">
        <f t="shared" si="67"/>
        <v>0</v>
      </c>
      <c r="AX103" s="62"/>
      <c r="AY103" s="49">
        <f t="shared" si="68"/>
        <v>0</v>
      </c>
      <c r="AZ103" s="50">
        <f t="shared" si="69"/>
        <v>0</v>
      </c>
      <c r="BA103" s="62"/>
      <c r="BB103" s="49">
        <f t="shared" si="70"/>
        <v>0</v>
      </c>
      <c r="BC103" s="50">
        <f t="shared" si="71"/>
        <v>0</v>
      </c>
      <c r="BD103" s="51">
        <f t="shared" si="72"/>
        <v>0</v>
      </c>
    </row>
    <row r="104" spans="1:56" hidden="1">
      <c r="A104" s="32"/>
      <c r="B104" s="61"/>
      <c r="C104" s="33"/>
      <c r="D104" s="34"/>
      <c r="E104" s="35"/>
      <c r="F104" s="36"/>
      <c r="G104" s="73"/>
      <c r="H104" s="72"/>
      <c r="I104" s="74">
        <f>IF(H104=Tablas!$B$5,Tablas!$C$5,VLOOKUP(H104,Tablas!$B$5:$D$40,2,FALSE))</f>
        <v>1</v>
      </c>
      <c r="J104" s="71">
        <f>IF(I104=0,"",VLOOKUP(I104,Tablas!$C$5:$D$40,2,FALSE))</f>
        <v>0</v>
      </c>
      <c r="K104" s="37" t="str">
        <f t="shared" ref="K104" si="74">IF(G104=0,"0",F104/G104)</f>
        <v>0</v>
      </c>
      <c r="L104" s="38">
        <f t="shared" si="42"/>
        <v>0</v>
      </c>
      <c r="M104" s="38">
        <f t="shared" si="43"/>
        <v>0</v>
      </c>
      <c r="N104" s="38">
        <f t="shared" si="44"/>
        <v>0</v>
      </c>
      <c r="O104" s="38">
        <f t="shared" si="45"/>
        <v>0</v>
      </c>
      <c r="P104" s="38">
        <f t="shared" si="46"/>
        <v>0</v>
      </c>
      <c r="Q104" s="39">
        <v>1</v>
      </c>
      <c r="R104" s="40">
        <f t="shared" ref="R104" si="75">(IF($Y104=6,$K104,)+IF($Y104=7,$K104,)+IF($Y104=12,$K104*2,)+IF($Y104=18,$K104*3,)+IF($Y104=28,$K104*4,0)+IF($Y104=21,$K104*3,)+IF($Y104=42,$K104*6,0)+IF($Y104=14,$K104*2,))*Q104</f>
        <v>0</v>
      </c>
      <c r="S104" s="39">
        <v>1</v>
      </c>
      <c r="T104" s="41">
        <f t="shared" ref="T104" si="76">(IF($Y104=7,$K104,)+IF($Y104=21,$K104*3,)+IF($Y104=42,$K104*6,0)+IF($Y104=28,$K104*4,0)+IF($Y104=14,$K104*2,))*S104</f>
        <v>0</v>
      </c>
      <c r="U104" s="42">
        <f t="shared" ref="U104" si="77">SUM(+L104+M104+N104+O104+P104+R104+T104)</f>
        <v>0</v>
      </c>
      <c r="V104" s="43">
        <f t="shared" ref="V104" si="78">+U104*4.345</f>
        <v>0</v>
      </c>
      <c r="W104" s="197"/>
      <c r="X104" s="44">
        <f t="shared" ref="X104" si="79">IF(V104="","",$X$4*V104)</f>
        <v>0</v>
      </c>
      <c r="Y104" s="45">
        <f t="shared" ref="Y104" si="80">ROUND(J104/4.3452380952381,1)</f>
        <v>0</v>
      </c>
      <c r="Z104" s="46" t="s">
        <v>0</v>
      </c>
      <c r="AA104" s="39">
        <v>1</v>
      </c>
      <c r="AB104" s="47">
        <f t="shared" ref="AB104" si="81">+IF($Z104="M",$U104,IF($Z104="MT",$U104/2,IF(Z104="MN",$U104/2,IF($Z104="MTN",$U104/3,0))))*AA104</f>
        <v>0</v>
      </c>
      <c r="AC104" s="39">
        <v>1</v>
      </c>
      <c r="AD104" s="47">
        <f t="shared" ref="AD104" si="82">+IF($Z104="T",$U104,IF($Z104="MT",$U104/2,IF($Z104="TN",$U104/2,IF($Z104="MTN",$U104/3,0))))*AC104</f>
        <v>0</v>
      </c>
      <c r="AE104" s="39">
        <v>1</v>
      </c>
      <c r="AF104" s="47">
        <f t="shared" ref="AF104" si="83">+IF($Z104="N",$U104,IF($Z104="MN",$U104/2,IF($Z104="TN",$U104/2,IF($Z104="MTN",$U104/3,0))))*AE104</f>
        <v>0</v>
      </c>
      <c r="AG104" s="188">
        <f t="shared" si="49"/>
        <v>0</v>
      </c>
      <c r="AH104" s="196"/>
      <c r="AI104" s="49">
        <f t="shared" ref="AI104" si="84">IF(AJ$4=0,0,(AG104/AJ$4))</f>
        <v>0</v>
      </c>
      <c r="AJ104" s="50">
        <f t="shared" ref="AJ104" si="85">IF(AJ$4=0,0,(AI104*AI$4/12))</f>
        <v>0</v>
      </c>
      <c r="AK104" s="188">
        <f t="shared" si="59"/>
        <v>0</v>
      </c>
      <c r="AL104" s="196"/>
      <c r="AM104" s="49">
        <f t="shared" ref="AM104" si="86">IF(AN$4=0,0,(AK104/AN$4))</f>
        <v>0</v>
      </c>
      <c r="AN104" s="50">
        <f t="shared" ref="AN104" si="87">IF(AN$4=0,0,(AM104*AM$4/12))</f>
        <v>0</v>
      </c>
      <c r="AO104" s="62"/>
      <c r="AP104" s="49">
        <f t="shared" ref="AP104" si="88">IF(AQ$4=0,0,(AO104/AQ$4))</f>
        <v>0</v>
      </c>
      <c r="AQ104" s="50">
        <f t="shared" ref="AQ104" si="89">IF(AQ$4=0,0,(AP104*AP$4/12))</f>
        <v>0</v>
      </c>
      <c r="AR104" s="62"/>
      <c r="AS104" s="49">
        <f t="shared" ref="AS104" si="90">IF(AT$4=0,0,(AR104/AT$4))</f>
        <v>0</v>
      </c>
      <c r="AT104" s="50">
        <f t="shared" ref="AT104" si="91">IF(AT$4=0,0,(AS104*AS$4/12))</f>
        <v>0</v>
      </c>
      <c r="AU104" s="62"/>
      <c r="AV104" s="49">
        <f t="shared" ref="AV104" si="92">IF(AW$4=0,0,(AU104/AW$4))</f>
        <v>0</v>
      </c>
      <c r="AW104" s="50">
        <f t="shared" ref="AW104" si="93">IF(AW$4=0,0,(AV104*AV$4/12))</f>
        <v>0</v>
      </c>
      <c r="AX104" s="62"/>
      <c r="AY104" s="49">
        <f t="shared" ref="AY104" si="94">IF(AZ$4=0,0,(AX104/AZ$4))</f>
        <v>0</v>
      </c>
      <c r="AZ104" s="50">
        <f t="shared" ref="AZ104" si="95">IF(AZ$4=0,0,(AY104*AY$4/12))</f>
        <v>0</v>
      </c>
      <c r="BA104" s="62"/>
      <c r="BB104" s="49">
        <f t="shared" ref="BB104" si="96">IF(BC$4=0,0,(BA104/BC$4))</f>
        <v>0</v>
      </c>
      <c r="BC104" s="50">
        <f t="shared" ref="BC104" si="97">IF(BC$4=0,0,(BB104*BB$4/12))</f>
        <v>0</v>
      </c>
      <c r="BD104" s="51">
        <f t="shared" ref="BD104" si="98">+AJ104+AN104+AQ104+AT104+AW104+AZ104+BC104</f>
        <v>0</v>
      </c>
    </row>
    <row r="105" spans="1:56" hidden="1">
      <c r="A105" s="32"/>
      <c r="B105" s="61"/>
      <c r="C105" s="33"/>
      <c r="D105" s="34"/>
      <c r="E105" s="35"/>
      <c r="F105" s="36"/>
      <c r="G105" s="73"/>
      <c r="H105" s="72"/>
      <c r="I105" s="74">
        <f>IF(H105=Tablas!$B$5,Tablas!$C$5,VLOOKUP(H105,Tablas!$B$5:$D$40,2,FALSE))</f>
        <v>1</v>
      </c>
      <c r="J105" s="71">
        <f>IF(I105=0,"",VLOOKUP(I105,Tablas!$C$5:$D$40,2,FALSE))</f>
        <v>0</v>
      </c>
      <c r="K105" s="37" t="str">
        <f t="shared" si="73"/>
        <v>0</v>
      </c>
      <c r="L105" s="38">
        <f t="shared" si="42"/>
        <v>0</v>
      </c>
      <c r="M105" s="38">
        <f t="shared" si="43"/>
        <v>0</v>
      </c>
      <c r="N105" s="38">
        <f t="shared" si="44"/>
        <v>0</v>
      </c>
      <c r="O105" s="38">
        <f t="shared" si="45"/>
        <v>0</v>
      </c>
      <c r="P105" s="38">
        <f t="shared" si="46"/>
        <v>0</v>
      </c>
      <c r="Q105" s="39">
        <v>1</v>
      </c>
      <c r="R105" s="40">
        <f t="shared" si="47"/>
        <v>0</v>
      </c>
      <c r="S105" s="39">
        <v>1</v>
      </c>
      <c r="T105" s="41">
        <f t="shared" si="48"/>
        <v>0</v>
      </c>
      <c r="U105" s="42">
        <f t="shared" si="50"/>
        <v>0</v>
      </c>
      <c r="V105" s="43">
        <f t="shared" si="51"/>
        <v>0</v>
      </c>
      <c r="W105" s="197"/>
      <c r="X105" s="44">
        <f t="shared" si="52"/>
        <v>0</v>
      </c>
      <c r="Y105" s="45">
        <f t="shared" si="53"/>
        <v>0</v>
      </c>
      <c r="Z105" s="46" t="s">
        <v>0</v>
      </c>
      <c r="AA105" s="39">
        <v>1</v>
      </c>
      <c r="AB105" s="47">
        <f t="shared" si="54"/>
        <v>0</v>
      </c>
      <c r="AC105" s="39">
        <v>1</v>
      </c>
      <c r="AD105" s="47">
        <f t="shared" si="55"/>
        <v>0</v>
      </c>
      <c r="AE105" s="39">
        <v>1</v>
      </c>
      <c r="AF105" s="47">
        <f t="shared" si="56"/>
        <v>0</v>
      </c>
      <c r="AG105" s="188">
        <f t="shared" si="49"/>
        <v>0</v>
      </c>
      <c r="AH105" s="196"/>
      <c r="AI105" s="49">
        <f t="shared" si="57"/>
        <v>0</v>
      </c>
      <c r="AJ105" s="50">
        <f t="shared" si="58"/>
        <v>0</v>
      </c>
      <c r="AK105" s="188">
        <f t="shared" si="59"/>
        <v>0</v>
      </c>
      <c r="AL105" s="196"/>
      <c r="AM105" s="49">
        <f t="shared" si="60"/>
        <v>0</v>
      </c>
      <c r="AN105" s="50">
        <f t="shared" si="61"/>
        <v>0</v>
      </c>
      <c r="AO105" s="62"/>
      <c r="AP105" s="49">
        <f t="shared" si="62"/>
        <v>0</v>
      </c>
      <c r="AQ105" s="50">
        <f t="shared" si="63"/>
        <v>0</v>
      </c>
      <c r="AR105" s="62"/>
      <c r="AS105" s="49">
        <f t="shared" si="64"/>
        <v>0</v>
      </c>
      <c r="AT105" s="50">
        <f t="shared" si="65"/>
        <v>0</v>
      </c>
      <c r="AU105" s="62"/>
      <c r="AV105" s="49">
        <f t="shared" si="66"/>
        <v>0</v>
      </c>
      <c r="AW105" s="50">
        <f t="shared" si="67"/>
        <v>0</v>
      </c>
      <c r="AX105" s="62"/>
      <c r="AY105" s="49">
        <f t="shared" si="68"/>
        <v>0</v>
      </c>
      <c r="AZ105" s="50">
        <f t="shared" si="69"/>
        <v>0</v>
      </c>
      <c r="BA105" s="62"/>
      <c r="BB105" s="49">
        <f t="shared" si="70"/>
        <v>0</v>
      </c>
      <c r="BC105" s="50">
        <f t="shared" si="71"/>
        <v>0</v>
      </c>
      <c r="BD105" s="51">
        <f t="shared" si="72"/>
        <v>0</v>
      </c>
    </row>
    <row r="106" spans="1:56" hidden="1">
      <c r="A106" s="32"/>
      <c r="B106" s="61"/>
      <c r="C106" s="33"/>
      <c r="D106" s="34"/>
      <c r="E106" s="35"/>
      <c r="F106" s="36"/>
      <c r="G106" s="73"/>
      <c r="H106" s="72"/>
      <c r="I106" s="74">
        <f>IF(H106=Tablas!$B$5,Tablas!$C$5,VLOOKUP(H106,Tablas!$B$5:$D$40,2,FALSE))</f>
        <v>1</v>
      </c>
      <c r="J106" s="71">
        <f>IF(I106=0,"",VLOOKUP(I106,Tablas!$C$5:$D$40,2,FALSE))</f>
        <v>0</v>
      </c>
      <c r="K106" s="37" t="str">
        <f t="shared" ref="K106:K107" si="99">IF(G106=0,"0",F106/G106)</f>
        <v>0</v>
      </c>
      <c r="L106" s="38">
        <f t="shared" si="42"/>
        <v>0</v>
      </c>
      <c r="M106" s="38">
        <f t="shared" si="43"/>
        <v>0</v>
      </c>
      <c r="N106" s="38">
        <f t="shared" si="44"/>
        <v>0</v>
      </c>
      <c r="O106" s="38">
        <f t="shared" si="45"/>
        <v>0</v>
      </c>
      <c r="P106" s="38">
        <f t="shared" si="46"/>
        <v>0</v>
      </c>
      <c r="Q106" s="39">
        <v>1</v>
      </c>
      <c r="R106" s="40">
        <f t="shared" ref="R106:R107" si="100">(IF($Y106=6,$K106,)+IF($Y106=7,$K106,)+IF($Y106=12,$K106*2,)+IF($Y106=18,$K106*3,)+IF($Y106=28,$K106*4,0)+IF($Y106=21,$K106*3,)+IF($Y106=42,$K106*6,0)+IF($Y106=14,$K106*2,))*Q106</f>
        <v>0</v>
      </c>
      <c r="S106" s="39">
        <v>1</v>
      </c>
      <c r="T106" s="41">
        <f t="shared" ref="T106:T107" si="101">(IF($Y106=7,$K106,)+IF($Y106=21,$K106*3,)+IF($Y106=42,$K106*6,0)+IF($Y106=28,$K106*4,0)+IF($Y106=14,$K106*2,))*S106</f>
        <v>0</v>
      </c>
      <c r="U106" s="42">
        <f t="shared" ref="U106:U107" si="102">SUM(+L106+M106+N106+O106+P106+R106+T106)</f>
        <v>0</v>
      </c>
      <c r="V106" s="43">
        <f t="shared" ref="V106:V107" si="103">+U106*4.345</f>
        <v>0</v>
      </c>
      <c r="W106" s="197"/>
      <c r="X106" s="44">
        <f t="shared" ref="X106:X107" si="104">IF(V106="","",$X$4*V106)</f>
        <v>0</v>
      </c>
      <c r="Y106" s="45">
        <f t="shared" ref="Y106:Y107" si="105">ROUND(J106/4.3452380952381,1)</f>
        <v>0</v>
      </c>
      <c r="Z106" s="46" t="s">
        <v>0</v>
      </c>
      <c r="AA106" s="39">
        <v>1</v>
      </c>
      <c r="AB106" s="47">
        <f t="shared" ref="AB106:AB107" si="106">+IF($Z106="M",$U106,IF($Z106="MT",$U106/2,IF(Z106="MN",$U106/2,IF($Z106="MTN",$U106/3,0))))*AA106</f>
        <v>0</v>
      </c>
      <c r="AC106" s="39">
        <v>1</v>
      </c>
      <c r="AD106" s="47">
        <f t="shared" ref="AD106:AD107" si="107">+IF($Z106="T",$U106,IF($Z106="MT",$U106/2,IF($Z106="TN",$U106/2,IF($Z106="MTN",$U106/3,0))))*AC106</f>
        <v>0</v>
      </c>
      <c r="AE106" s="39">
        <v>1</v>
      </c>
      <c r="AF106" s="47">
        <f t="shared" ref="AF106:AF107" si="108">+IF($Z106="N",$U106,IF($Z106="MN",$U106/2,IF($Z106="TN",$U106/2,IF($Z106="MTN",$U106/3,0))))*AE106</f>
        <v>0</v>
      </c>
      <c r="AG106" s="188">
        <f t="shared" ref="AG106:AG107" si="109">+F106*7%</f>
        <v>0</v>
      </c>
      <c r="AH106" s="196"/>
      <c r="AI106" s="49">
        <f t="shared" ref="AI106:AI107" si="110">IF(AJ$4=0,0,(AG106/AJ$4))</f>
        <v>0</v>
      </c>
      <c r="AJ106" s="50">
        <f t="shared" ref="AJ106:AJ107" si="111">IF(AJ$4=0,0,(AI106*AI$4/12))</f>
        <v>0</v>
      </c>
      <c r="AK106" s="188">
        <f t="shared" ref="AK106:AK107" si="112">+F106*15%</f>
        <v>0</v>
      </c>
      <c r="AL106" s="196"/>
      <c r="AM106" s="49">
        <f t="shared" ref="AM106:AM107" si="113">IF(AN$4=0,0,(AK106/AN$4))</f>
        <v>0</v>
      </c>
      <c r="AN106" s="50">
        <f t="shared" ref="AN106:AN107" si="114">IF(AN$4=0,0,(AM106*AM$4/12))</f>
        <v>0</v>
      </c>
      <c r="AO106" s="62"/>
      <c r="AP106" s="49">
        <f t="shared" ref="AP106:AP107" si="115">IF(AQ$4=0,0,(AO106/AQ$4))</f>
        <v>0</v>
      </c>
      <c r="AQ106" s="50">
        <f t="shared" ref="AQ106:AQ107" si="116">IF(AQ$4=0,0,(AP106*AP$4/12))</f>
        <v>0</v>
      </c>
      <c r="AR106" s="62"/>
      <c r="AS106" s="49">
        <f t="shared" ref="AS106:AS107" si="117">IF(AT$4=0,0,(AR106/AT$4))</f>
        <v>0</v>
      </c>
      <c r="AT106" s="50">
        <f t="shared" ref="AT106:AT107" si="118">IF(AT$4=0,0,(AS106*AS$4/12))</f>
        <v>0</v>
      </c>
      <c r="AU106" s="62"/>
      <c r="AV106" s="49">
        <f t="shared" ref="AV106:AV107" si="119">IF(AW$4=0,0,(AU106/AW$4))</f>
        <v>0</v>
      </c>
      <c r="AW106" s="50">
        <f t="shared" ref="AW106:AW107" si="120">IF(AW$4=0,0,(AV106*AV$4/12))</f>
        <v>0</v>
      </c>
      <c r="AX106" s="62"/>
      <c r="AY106" s="49">
        <f t="shared" ref="AY106:AY107" si="121">IF(AZ$4=0,0,(AX106/AZ$4))</f>
        <v>0</v>
      </c>
      <c r="AZ106" s="50">
        <f t="shared" ref="AZ106:AZ107" si="122">IF(AZ$4=0,0,(AY106*AY$4/12))</f>
        <v>0</v>
      </c>
      <c r="BA106" s="62"/>
      <c r="BB106" s="49">
        <f t="shared" ref="BB106:BB107" si="123">IF(BC$4=0,0,(BA106/BC$4))</f>
        <v>0</v>
      </c>
      <c r="BC106" s="50">
        <f t="shared" ref="BC106:BC107" si="124">IF(BC$4=0,0,(BB106*BB$4/12))</f>
        <v>0</v>
      </c>
      <c r="BD106" s="51">
        <f t="shared" ref="BD106:BD107" si="125">+AJ106+AN106+AQ106+AT106+AW106+AZ106+BC106</f>
        <v>0</v>
      </c>
    </row>
    <row r="107" spans="1:56" hidden="1">
      <c r="A107" s="32"/>
      <c r="B107" s="61"/>
      <c r="C107" s="33"/>
      <c r="D107" s="34"/>
      <c r="E107" s="35"/>
      <c r="F107" s="36"/>
      <c r="G107" s="189"/>
      <c r="H107" s="72"/>
      <c r="I107" s="74">
        <f>IF(H107=Tablas!$B$5,Tablas!$C$5,VLOOKUP(H107,Tablas!$B$5:$D$40,2,FALSE))</f>
        <v>1</v>
      </c>
      <c r="J107" s="71">
        <f>IF(I107=0,"",VLOOKUP(I107,Tablas!$C$5:$D$40,2,FALSE))</f>
        <v>0</v>
      </c>
      <c r="K107" s="37" t="str">
        <f t="shared" si="99"/>
        <v>0</v>
      </c>
      <c r="L107" s="38">
        <f t="shared" si="42"/>
        <v>0</v>
      </c>
      <c r="M107" s="38">
        <f t="shared" si="43"/>
        <v>0</v>
      </c>
      <c r="N107" s="38">
        <f t="shared" si="44"/>
        <v>0</v>
      </c>
      <c r="O107" s="38">
        <f t="shared" si="45"/>
        <v>0</v>
      </c>
      <c r="P107" s="38">
        <f t="shared" si="46"/>
        <v>0</v>
      </c>
      <c r="Q107" s="39">
        <v>1</v>
      </c>
      <c r="R107" s="40">
        <f t="shared" si="100"/>
        <v>0</v>
      </c>
      <c r="S107" s="39">
        <v>1</v>
      </c>
      <c r="T107" s="41">
        <f t="shared" si="101"/>
        <v>0</v>
      </c>
      <c r="U107" s="42">
        <f t="shared" si="102"/>
        <v>0</v>
      </c>
      <c r="V107" s="43">
        <f t="shared" si="103"/>
        <v>0</v>
      </c>
      <c r="W107" s="197"/>
      <c r="X107" s="44">
        <f t="shared" si="104"/>
        <v>0</v>
      </c>
      <c r="Y107" s="45">
        <f t="shared" si="105"/>
        <v>0</v>
      </c>
      <c r="Z107" s="46" t="s">
        <v>0</v>
      </c>
      <c r="AA107" s="39">
        <v>1</v>
      </c>
      <c r="AB107" s="47">
        <f t="shared" si="106"/>
        <v>0</v>
      </c>
      <c r="AC107" s="39">
        <v>1</v>
      </c>
      <c r="AD107" s="47">
        <f t="shared" si="107"/>
        <v>0</v>
      </c>
      <c r="AE107" s="39">
        <v>1</v>
      </c>
      <c r="AF107" s="47">
        <f t="shared" si="108"/>
        <v>0</v>
      </c>
      <c r="AG107" s="188">
        <f t="shared" si="109"/>
        <v>0</v>
      </c>
      <c r="AH107" s="196"/>
      <c r="AI107" s="49">
        <f t="shared" si="110"/>
        <v>0</v>
      </c>
      <c r="AJ107" s="50">
        <f t="shared" si="111"/>
        <v>0</v>
      </c>
      <c r="AK107" s="188">
        <f t="shared" si="112"/>
        <v>0</v>
      </c>
      <c r="AL107" s="196"/>
      <c r="AM107" s="49">
        <f t="shared" si="113"/>
        <v>0</v>
      </c>
      <c r="AN107" s="50">
        <f t="shared" si="114"/>
        <v>0</v>
      </c>
      <c r="AO107" s="62"/>
      <c r="AP107" s="49">
        <f t="shared" si="115"/>
        <v>0</v>
      </c>
      <c r="AQ107" s="50">
        <f t="shared" si="116"/>
        <v>0</v>
      </c>
      <c r="AR107" s="62"/>
      <c r="AS107" s="49">
        <f t="shared" si="117"/>
        <v>0</v>
      </c>
      <c r="AT107" s="50">
        <f t="shared" si="118"/>
        <v>0</v>
      </c>
      <c r="AU107" s="62"/>
      <c r="AV107" s="49">
        <f t="shared" si="119"/>
        <v>0</v>
      </c>
      <c r="AW107" s="50">
        <f t="shared" si="120"/>
        <v>0</v>
      </c>
      <c r="AX107" s="62"/>
      <c r="AY107" s="49">
        <f t="shared" si="121"/>
        <v>0</v>
      </c>
      <c r="AZ107" s="50">
        <f t="shared" si="122"/>
        <v>0</v>
      </c>
      <c r="BA107" s="62"/>
      <c r="BB107" s="49">
        <f t="shared" si="123"/>
        <v>0</v>
      </c>
      <c r="BC107" s="50">
        <f t="shared" si="124"/>
        <v>0</v>
      </c>
      <c r="BD107" s="51">
        <f t="shared" si="125"/>
        <v>0</v>
      </c>
    </row>
    <row r="108" spans="1:56" ht="15.75" thickBot="1">
      <c r="A108" s="3"/>
      <c r="B108" s="6"/>
      <c r="C108" s="6"/>
      <c r="D108" s="6"/>
      <c r="E108" s="6"/>
      <c r="F108" s="257">
        <f>SUM(F8:F107)</f>
        <v>509.51</v>
      </c>
      <c r="K108" s="52">
        <f t="shared" ref="K108:P108" si="126">SUM(K8:K107)</f>
        <v>0</v>
      </c>
      <c r="L108" s="52">
        <f t="shared" si="126"/>
        <v>0</v>
      </c>
      <c r="M108" s="52">
        <f t="shared" si="126"/>
        <v>0</v>
      </c>
      <c r="N108" s="52">
        <f t="shared" si="126"/>
        <v>0</v>
      </c>
      <c r="O108" s="52">
        <f t="shared" si="126"/>
        <v>0</v>
      </c>
      <c r="P108" s="52">
        <f t="shared" si="126"/>
        <v>0</v>
      </c>
      <c r="Q108" s="52"/>
      <c r="R108" s="52">
        <f>SUM(R8:R107)</f>
        <v>0</v>
      </c>
      <c r="S108" s="52"/>
      <c r="T108" s="52">
        <f>SUM(T8:T107)</f>
        <v>0</v>
      </c>
      <c r="U108" s="52">
        <f>SUM(U8:U107)</f>
        <v>0</v>
      </c>
      <c r="V108" s="52">
        <f>SUM(V8:V107)</f>
        <v>0</v>
      </c>
      <c r="W108" s="52"/>
      <c r="X108" s="52">
        <f>SUM(X8:X107)</f>
        <v>0</v>
      </c>
      <c r="Y108" s="53"/>
      <c r="Z108" s="53"/>
      <c r="AA108" s="53"/>
      <c r="AB108" s="52">
        <f>SUM(AB8:AB107)</f>
        <v>0</v>
      </c>
      <c r="AC108" s="52"/>
      <c r="AD108" s="52">
        <f>SUM(AD8:AD107)</f>
        <v>0</v>
      </c>
      <c r="AE108" s="52"/>
      <c r="AF108" s="52">
        <f>SUM(AF8:AF107)</f>
        <v>0</v>
      </c>
      <c r="AG108" s="54">
        <f>SUM(AG8:AG107)</f>
        <v>46.449999999999996</v>
      </c>
      <c r="AH108" s="54"/>
      <c r="AI108" s="54"/>
      <c r="AJ108" s="55">
        <f>SUM(AJ8:AJ107)</f>
        <v>0</v>
      </c>
      <c r="AK108" s="54">
        <f>SUM(AK8:AK107)</f>
        <v>54.124999999999993</v>
      </c>
      <c r="AL108" s="54"/>
      <c r="AM108" s="54"/>
      <c r="AN108" s="55">
        <f>SUM(AN8:AN107)</f>
        <v>0</v>
      </c>
      <c r="AO108" s="54">
        <f>SUM(AO8:AO107)</f>
        <v>463.88000000000005</v>
      </c>
      <c r="AP108" s="54"/>
      <c r="AQ108" s="55">
        <f>SUM(AQ8:AQ107)</f>
        <v>0</v>
      </c>
      <c r="AR108" s="54">
        <f>SUM(AR8:AR107)</f>
        <v>58.085000000000001</v>
      </c>
      <c r="AS108" s="54"/>
      <c r="AT108" s="55">
        <f>SUM(AT8:AT107)</f>
        <v>0</v>
      </c>
      <c r="AU108" s="54">
        <f>SUM(AU8:AU107)</f>
        <v>0</v>
      </c>
      <c r="AV108" s="54"/>
      <c r="AW108" s="55">
        <f>SUM(AW8:AW107)</f>
        <v>0</v>
      </c>
      <c r="AX108" s="54">
        <f>SUM(AX8:AX107)</f>
        <v>463.88000000000005</v>
      </c>
      <c r="AY108" s="54"/>
      <c r="AZ108" s="55">
        <f>SUM(AZ8:AZ107)</f>
        <v>0</v>
      </c>
      <c r="BA108" s="54">
        <f>SUM(BA8:BA107)</f>
        <v>27.062499999999996</v>
      </c>
      <c r="BB108" s="54"/>
      <c r="BC108" s="55">
        <f>SUM(BC8:BC107)</f>
        <v>0</v>
      </c>
      <c r="BD108" s="52">
        <f>SUM(BD8:BD107)</f>
        <v>0</v>
      </c>
    </row>
    <row r="109" spans="1:56" ht="15.75" hidden="1" thickBot="1">
      <c r="AB109" s="289">
        <f>SUM(AB108:AF108)</f>
        <v>0</v>
      </c>
      <c r="AC109" s="290"/>
      <c r="AD109" s="290"/>
      <c r="AE109" s="290"/>
      <c r="AF109" s="291"/>
      <c r="AG109" s="292">
        <f>+AJ108/4.345</f>
        <v>0</v>
      </c>
      <c r="AH109" s="292"/>
      <c r="AI109" s="292"/>
      <c r="AJ109" s="292"/>
      <c r="AK109" s="292">
        <f>+AN108/4.345</f>
        <v>0</v>
      </c>
      <c r="AL109" s="292"/>
      <c r="AM109" s="292"/>
      <c r="AN109" s="292"/>
      <c r="AO109" s="292">
        <f>+AQ108/4.345</f>
        <v>0</v>
      </c>
      <c r="AP109" s="292"/>
      <c r="AQ109" s="292"/>
      <c r="AR109" s="292">
        <f>+AT108/4.345</f>
        <v>0</v>
      </c>
      <c r="AS109" s="292"/>
      <c r="AT109" s="292"/>
      <c r="AU109" s="292">
        <f>+AW108/4.345</f>
        <v>0</v>
      </c>
      <c r="AV109" s="292"/>
      <c r="AW109" s="292"/>
      <c r="AX109" s="292">
        <f>+AZ108/4.345</f>
        <v>0</v>
      </c>
      <c r="AY109" s="292"/>
      <c r="AZ109" s="292"/>
      <c r="BA109" s="292">
        <f>+BC108/4.345</f>
        <v>0</v>
      </c>
      <c r="BB109" s="292"/>
      <c r="BC109" s="292"/>
      <c r="BD109" s="284" t="s">
        <v>4</v>
      </c>
    </row>
    <row r="110" spans="1:56" ht="16.5" thickTop="1" thickBot="1">
      <c r="AG110" s="286" t="s">
        <v>3</v>
      </c>
      <c r="AH110" s="286"/>
      <c r="AI110" s="286"/>
      <c r="AJ110" s="286"/>
      <c r="AK110" s="286"/>
      <c r="AL110" s="286"/>
      <c r="AM110" s="286"/>
      <c r="AN110" s="286"/>
      <c r="AO110" s="286"/>
      <c r="AP110" s="286"/>
      <c r="AQ110" s="286"/>
      <c r="AR110" s="286"/>
      <c r="AS110" s="286"/>
      <c r="AT110" s="286"/>
      <c r="AU110" s="286"/>
      <c r="AV110" s="286"/>
      <c r="AW110" s="286"/>
      <c r="AX110" s="286"/>
      <c r="AY110" s="286"/>
      <c r="AZ110" s="286"/>
      <c r="BA110" s="286"/>
      <c r="BB110" s="286"/>
      <c r="BC110" s="287"/>
      <c r="BD110" s="285"/>
    </row>
    <row r="112" spans="1:56">
      <c r="G112" s="56"/>
      <c r="H112" s="56"/>
      <c r="I112" s="56"/>
      <c r="J112" s="56"/>
    </row>
  </sheetData>
  <sheetProtection algorithmName="SHA-512" hashValue="L1AsEKQgrgjMRGeOCKtj+KkJdLS3Z8tjZNiyAVh0Qe1rNl0tLsk0rfVNQ+cK31e0LOUSE1RcYIcewYhoKJxU2w==" saltValue="uh8bBB2v3U7JA4mB1aDMrA==" spinCount="100000" sheet="1" selectLockedCells="1" autoFilter="0"/>
  <autoFilter ref="B7:BD109">
    <filterColumn colId="4">
      <customFilters>
        <customFilter operator="notEqual" val=" "/>
      </customFilters>
    </filterColumn>
  </autoFilter>
  <mergeCells count="48">
    <mergeCell ref="B1:C1"/>
    <mergeCell ref="B3:D3"/>
    <mergeCell ref="AG3:AJ3"/>
    <mergeCell ref="AK3:AN3"/>
    <mergeCell ref="AO3:AQ3"/>
    <mergeCell ref="AC6:AD6"/>
    <mergeCell ref="AE6:AF6"/>
    <mergeCell ref="AU3:AW3"/>
    <mergeCell ref="AX3:AZ3"/>
    <mergeCell ref="BA3:BC3"/>
    <mergeCell ref="AG4:AG5"/>
    <mergeCell ref="AI4:AI5"/>
    <mergeCell ref="AJ4:AJ5"/>
    <mergeCell ref="AK4:AK5"/>
    <mergeCell ref="AM4:AM5"/>
    <mergeCell ref="AP4:AP5"/>
    <mergeCell ref="AQ4:AQ5"/>
    <mergeCell ref="AN4:AN5"/>
    <mergeCell ref="AO4:AO5"/>
    <mergeCell ref="AH4:AH5"/>
    <mergeCell ref="AL4:AL5"/>
    <mergeCell ref="AX109:AZ109"/>
    <mergeCell ref="BA109:BC109"/>
    <mergeCell ref="AR4:AR5"/>
    <mergeCell ref="AS4:AS5"/>
    <mergeCell ref="AT4:AT5"/>
    <mergeCell ref="BB4:BB5"/>
    <mergeCell ref="BC4:BC5"/>
    <mergeCell ref="AY4:AY5"/>
    <mergeCell ref="AZ4:AZ5"/>
    <mergeCell ref="BA4:BA5"/>
    <mergeCell ref="AX4:AX5"/>
    <mergeCell ref="BD109:BD110"/>
    <mergeCell ref="AG110:BC110"/>
    <mergeCell ref="P1:AB1"/>
    <mergeCell ref="AB109:AF109"/>
    <mergeCell ref="AG109:AJ109"/>
    <mergeCell ref="AK109:AN109"/>
    <mergeCell ref="AO109:AQ109"/>
    <mergeCell ref="AR109:AT109"/>
    <mergeCell ref="AU109:AW109"/>
    <mergeCell ref="AR3:AT3"/>
    <mergeCell ref="BD4:BD5"/>
    <mergeCell ref="Y5:AF5"/>
    <mergeCell ref="AA6:AB6"/>
    <mergeCell ref="AV4:AV5"/>
    <mergeCell ref="AW4:AW5"/>
    <mergeCell ref="AU4:AU5"/>
  </mergeCells>
  <phoneticPr fontId="83" type="noConversion"/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H8:H107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 filterMode="1">
    <pageSetUpPr fitToPage="1"/>
  </sheetPr>
  <dimension ref="A1:BD93"/>
  <sheetViews>
    <sheetView workbookViewId="0">
      <pane xSplit="6" ySplit="7" topLeftCell="G8" activePane="bottomRight" state="frozen"/>
      <selection activeCell="H130" sqref="H130"/>
      <selection pane="topRight" activeCell="H130" sqref="H130"/>
      <selection pane="bottomLeft" activeCell="H130" sqref="H130"/>
      <selection pane="bottomRight" activeCell="G8" sqref="G8:G24"/>
    </sheetView>
  </sheetViews>
  <sheetFormatPr defaultColWidth="11.42578125" defaultRowHeight="15"/>
  <cols>
    <col min="1" max="1" width="2.85546875" style="2" customWidth="1"/>
    <col min="2" max="2" width="23.85546875" style="2" customWidth="1"/>
    <col min="3" max="3" width="11.5703125" style="2" bestFit="1" customWidth="1"/>
    <col min="4" max="4" width="23.7109375" style="2" bestFit="1" customWidth="1"/>
    <col min="5" max="5" width="9.5703125" style="2" customWidth="1"/>
    <col min="6" max="6" width="10.42578125" style="2" bestFit="1" customWidth="1"/>
    <col min="7" max="7" width="8.28515625" style="2" bestFit="1" customWidth="1"/>
    <col min="8" max="8" width="16.42578125" style="2" customWidth="1"/>
    <col min="9" max="9" width="8.7109375" style="2" hidden="1" customWidth="1"/>
    <col min="10" max="10" width="4.7109375" style="2" hidden="1" customWidth="1"/>
    <col min="11" max="11" width="6.5703125" style="2" bestFit="1" customWidth="1"/>
    <col min="12" max="12" width="6.28515625" style="2" bestFit="1" customWidth="1"/>
    <col min="13" max="16" width="8.42578125" style="2" customWidth="1"/>
    <col min="17" max="17" width="6.140625" style="2" bestFit="1" customWidth="1"/>
    <col min="18" max="18" width="8.42578125" style="2" customWidth="1"/>
    <col min="19" max="19" width="6.140625" style="2" bestFit="1" customWidth="1"/>
    <col min="20" max="20" width="9.140625" style="2" customWidth="1"/>
    <col min="21" max="21" width="9.28515625" style="2" customWidth="1"/>
    <col min="22" max="22" width="8.42578125" style="2" bestFit="1" customWidth="1"/>
    <col min="23" max="23" width="8.42578125" style="2" customWidth="1"/>
    <col min="24" max="24" width="9.28515625" style="2" bestFit="1" customWidth="1"/>
    <col min="25" max="25" width="4.7109375" style="2" customWidth="1"/>
    <col min="26" max="26" width="4.140625" style="2" bestFit="1" customWidth="1"/>
    <col min="27" max="27" width="5" style="2" bestFit="1" customWidth="1"/>
    <col min="28" max="28" width="7.140625" style="2" bestFit="1" customWidth="1"/>
    <col min="29" max="29" width="7.140625" style="2" customWidth="1"/>
    <col min="30" max="30" width="7.28515625" style="2" bestFit="1" customWidth="1"/>
    <col min="31" max="31" width="7.28515625" style="2" customWidth="1"/>
    <col min="32" max="32" width="5.7109375" style="2" bestFit="1" customWidth="1"/>
    <col min="33" max="33" width="7" style="2" bestFit="1" customWidth="1"/>
    <col min="34" max="34" width="7" style="2" customWidth="1"/>
    <col min="35" max="35" width="5.5703125" style="2" bestFit="1" customWidth="1"/>
    <col min="36" max="36" width="10.28515625" style="2" bestFit="1" customWidth="1"/>
    <col min="37" max="37" width="7.140625" style="2" bestFit="1" customWidth="1"/>
    <col min="38" max="38" width="7.140625" style="2" customWidth="1"/>
    <col min="39" max="39" width="6.140625" style="2" bestFit="1" customWidth="1"/>
    <col min="40" max="40" width="10.28515625" style="2" bestFit="1" customWidth="1"/>
    <col min="41" max="41" width="8.42578125" style="2" bestFit="1" customWidth="1"/>
    <col min="42" max="42" width="6" style="2" bestFit="1" customWidth="1"/>
    <col min="43" max="43" width="9.5703125" style="2" bestFit="1" customWidth="1"/>
    <col min="44" max="44" width="7.140625" style="2" bestFit="1" customWidth="1"/>
    <col min="45" max="45" width="6.140625" style="2" bestFit="1" customWidth="1"/>
    <col min="46" max="46" width="9.5703125" style="2" bestFit="1" customWidth="1"/>
    <col min="47" max="47" width="8.42578125" style="2" hidden="1" customWidth="1"/>
    <col min="48" max="48" width="7" style="2" hidden="1" customWidth="1"/>
    <col min="49" max="49" width="9.5703125" style="2" hidden="1" customWidth="1"/>
    <col min="50" max="50" width="8.42578125" style="2" bestFit="1" customWidth="1"/>
    <col min="51" max="51" width="7" style="2" bestFit="1" customWidth="1"/>
    <col min="52" max="52" width="9.5703125" style="2" bestFit="1" customWidth="1"/>
    <col min="53" max="53" width="6.85546875" style="2" customWidth="1"/>
    <col min="54" max="54" width="6.140625" style="2" customWidth="1"/>
    <col min="55" max="55" width="9.5703125" style="2" customWidth="1"/>
    <col min="56" max="56" width="13.7109375" style="2" bestFit="1" customWidth="1"/>
    <col min="57" max="16384" width="11.42578125" style="2"/>
  </cols>
  <sheetData>
    <row r="1" spans="1:56" ht="34.5" thickBot="1">
      <c r="A1" s="7"/>
      <c r="B1" s="274" t="s">
        <v>21</v>
      </c>
      <c r="C1" s="274"/>
      <c r="E1" s="8" t="str">
        <f>+'2'!E1</f>
        <v>Ajuntament de Matadepera</v>
      </c>
      <c r="F1" s="9"/>
      <c r="G1" s="9"/>
      <c r="H1" s="9"/>
      <c r="I1" s="9"/>
      <c r="J1" s="9"/>
      <c r="K1" s="9"/>
      <c r="L1" s="9"/>
      <c r="M1" s="10"/>
      <c r="N1" s="9"/>
      <c r="O1" s="9"/>
      <c r="P1" s="288" t="str">
        <f>+'Resumen Estudio'!D6</f>
        <v>Policia Local</v>
      </c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11"/>
      <c r="AD1" s="11"/>
      <c r="AE1" s="11"/>
      <c r="AF1" s="11"/>
      <c r="AG1" s="57"/>
      <c r="AH1" s="57"/>
      <c r="AI1" s="57"/>
      <c r="AJ1" s="58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ht="15.75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ht="30.75" customHeight="1" thickBot="1">
      <c r="A3" s="7"/>
      <c r="B3" s="309" t="str">
        <f>+'2'!B3:D3</f>
        <v>Annex 4</v>
      </c>
      <c r="C3" s="309"/>
      <c r="D3" s="309"/>
      <c r="E3" s="15"/>
      <c r="F3" s="127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9" t="s">
        <v>12</v>
      </c>
      <c r="Y3" s="13"/>
      <c r="Z3" s="13"/>
      <c r="AA3" s="13"/>
      <c r="AB3" s="13"/>
      <c r="AC3" s="13"/>
      <c r="AD3" s="13"/>
      <c r="AE3" s="13"/>
      <c r="AF3" s="13"/>
      <c r="AG3" s="293" t="str">
        <f>'1'!AG3</f>
        <v>Vidres interiors</v>
      </c>
      <c r="AH3" s="293"/>
      <c r="AI3" s="293"/>
      <c r="AJ3" s="293"/>
      <c r="AK3" s="293" t="str">
        <f>'1'!AK3</f>
        <v>Vidres perimetre</v>
      </c>
      <c r="AL3" s="293"/>
      <c r="AM3" s="293"/>
      <c r="AN3" s="293"/>
      <c r="AO3" s="293" t="str">
        <f>'1'!AO3</f>
        <v>Punts de llum i difusors d'aire</v>
      </c>
      <c r="AP3" s="293"/>
      <c r="AQ3" s="293"/>
      <c r="AR3" s="293" t="str">
        <f>'1'!AR3</f>
        <v>Neteja de cadires i moquetes</v>
      </c>
      <c r="AS3" s="293"/>
      <c r="AT3" s="293"/>
      <c r="AU3" s="293" t="str">
        <f>'1'!AU3</f>
        <v>Neteja de Sostres</v>
      </c>
      <c r="AV3" s="293"/>
      <c r="AW3" s="293"/>
      <c r="AX3" s="293" t="str">
        <f>'1'!AX3</f>
        <v>Tractament de Terres</v>
      </c>
      <c r="AY3" s="293"/>
      <c r="AZ3" s="293"/>
      <c r="BA3" s="293" t="str">
        <f>'1'!BA3</f>
        <v>Neteja de Persianes</v>
      </c>
      <c r="BB3" s="293"/>
      <c r="BC3" s="293"/>
      <c r="BD3" s="19" t="s">
        <v>4</v>
      </c>
    </row>
    <row r="4" spans="1:56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+L89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+'Resumen Estudio'!H6</f>
        <v>12</v>
      </c>
      <c r="Y4" s="23"/>
      <c r="Z4" s="23"/>
      <c r="AA4" s="23"/>
      <c r="AB4" s="23"/>
      <c r="AC4" s="23"/>
      <c r="AD4" s="23"/>
      <c r="AE4" s="23"/>
      <c r="AF4" s="23"/>
      <c r="AG4" s="304"/>
      <c r="AH4" s="304"/>
      <c r="AI4" s="302">
        <f>'1'!AI4</f>
        <v>3</v>
      </c>
      <c r="AJ4" s="303">
        <f>'1'!AJ4</f>
        <v>0</v>
      </c>
      <c r="AK4" s="304"/>
      <c r="AL4" s="304"/>
      <c r="AM4" s="302">
        <f>'1'!AM4</f>
        <v>3</v>
      </c>
      <c r="AN4" s="303">
        <f>'1'!AN4</f>
        <v>0</v>
      </c>
      <c r="AO4" s="304" t="str">
        <f>'1'!AO4</f>
        <v>Freq</v>
      </c>
      <c r="AP4" s="302">
        <f>'1'!AP4</f>
        <v>1</v>
      </c>
      <c r="AQ4" s="303">
        <f>'1'!AQ4</f>
        <v>0</v>
      </c>
      <c r="AR4" s="304" t="str">
        <f>'1'!AR4</f>
        <v>Freq</v>
      </c>
      <c r="AS4" s="302">
        <f>'1'!AS4</f>
        <v>1</v>
      </c>
      <c r="AT4" s="303">
        <f>'1'!AT4</f>
        <v>0</v>
      </c>
      <c r="AU4" s="304" t="str">
        <f>'1'!AU4</f>
        <v>Freq</v>
      </c>
      <c r="AV4" s="302">
        <f>'1'!AV4</f>
        <v>1</v>
      </c>
      <c r="AW4" s="303">
        <f>'1'!AW4</f>
        <v>50</v>
      </c>
      <c r="AX4" s="304" t="str">
        <f>'1'!AX4</f>
        <v>Freq</v>
      </c>
      <c r="AY4" s="302">
        <f>'1'!AY4</f>
        <v>1</v>
      </c>
      <c r="AZ4" s="303">
        <f>'1'!AZ4</f>
        <v>0</v>
      </c>
      <c r="BA4" s="304" t="str">
        <f>'1'!BA4</f>
        <v>Freq</v>
      </c>
      <c r="BB4" s="302">
        <f>'1'!BB4</f>
        <v>1</v>
      </c>
      <c r="BC4" s="303">
        <f>'1'!BC4</f>
        <v>0</v>
      </c>
      <c r="BD4" s="294">
        <f>BD89</f>
        <v>0</v>
      </c>
    </row>
    <row r="5" spans="1:56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96" t="s">
        <v>7</v>
      </c>
      <c r="Z5" s="297"/>
      <c r="AA5" s="298"/>
      <c r="AB5" s="298"/>
      <c r="AC5" s="297"/>
      <c r="AD5" s="297"/>
      <c r="AE5" s="297"/>
      <c r="AF5" s="299"/>
      <c r="AG5" s="304"/>
      <c r="AH5" s="304"/>
      <c r="AI5" s="302"/>
      <c r="AJ5" s="303"/>
      <c r="AK5" s="304"/>
      <c r="AL5" s="304"/>
      <c r="AM5" s="302"/>
      <c r="AN5" s="303"/>
      <c r="AO5" s="304"/>
      <c r="AP5" s="302"/>
      <c r="AQ5" s="303"/>
      <c r="AR5" s="304"/>
      <c r="AS5" s="302"/>
      <c r="AT5" s="303"/>
      <c r="AU5" s="304"/>
      <c r="AV5" s="302"/>
      <c r="AW5" s="303"/>
      <c r="AX5" s="304"/>
      <c r="AY5" s="302"/>
      <c r="AZ5" s="303"/>
      <c r="BA5" s="304"/>
      <c r="BB5" s="302"/>
      <c r="BC5" s="303"/>
      <c r="BD5" s="295"/>
    </row>
    <row r="6" spans="1:56" ht="30.75" customHeight="1" thickBot="1">
      <c r="A6" s="24"/>
      <c r="B6" s="141" t="s">
        <v>22</v>
      </c>
      <c r="C6" s="141" t="s">
        <v>8</v>
      </c>
      <c r="D6" s="141" t="s">
        <v>5</v>
      </c>
      <c r="E6" s="141" t="s">
        <v>23</v>
      </c>
      <c r="F6" s="141" t="s">
        <v>9</v>
      </c>
      <c r="G6" s="141" t="s">
        <v>24</v>
      </c>
      <c r="H6" s="141" t="s">
        <v>25</v>
      </c>
      <c r="I6" s="118"/>
      <c r="J6" s="118"/>
      <c r="K6" s="141" t="s">
        <v>26</v>
      </c>
      <c r="L6" s="141" t="s">
        <v>27</v>
      </c>
      <c r="M6" s="141" t="s">
        <v>28</v>
      </c>
      <c r="N6" s="141" t="s">
        <v>29</v>
      </c>
      <c r="O6" s="141" t="s">
        <v>30</v>
      </c>
      <c r="P6" s="141" t="s">
        <v>31</v>
      </c>
      <c r="Q6" s="141"/>
      <c r="R6" s="141" t="s">
        <v>37</v>
      </c>
      <c r="S6" s="141"/>
      <c r="T6" s="141" t="s">
        <v>38</v>
      </c>
      <c r="U6" s="141" t="s">
        <v>32</v>
      </c>
      <c r="V6" s="141" t="s">
        <v>33</v>
      </c>
      <c r="W6" s="142" t="s">
        <v>52</v>
      </c>
      <c r="X6" s="141" t="s">
        <v>34</v>
      </c>
      <c r="Y6" s="141" t="s">
        <v>10</v>
      </c>
      <c r="Z6" s="141" t="s">
        <v>35</v>
      </c>
      <c r="AA6" s="322" t="s">
        <v>36</v>
      </c>
      <c r="AB6" s="323"/>
      <c r="AC6" s="324" t="s">
        <v>39</v>
      </c>
      <c r="AD6" s="325"/>
      <c r="AE6" s="324" t="s">
        <v>40</v>
      </c>
      <c r="AF6" s="326"/>
      <c r="AG6" s="25" t="s">
        <v>97</v>
      </c>
      <c r="AH6" s="25" t="s">
        <v>6</v>
      </c>
      <c r="AI6" s="25" t="s">
        <v>11</v>
      </c>
      <c r="AJ6" s="25" t="s">
        <v>45</v>
      </c>
      <c r="AK6" s="25" t="s">
        <v>97</v>
      </c>
      <c r="AL6" s="25" t="s">
        <v>6</v>
      </c>
      <c r="AM6" s="25" t="s">
        <v>11</v>
      </c>
      <c r="AN6" s="25" t="s">
        <v>45</v>
      </c>
      <c r="AO6" s="25" t="s">
        <v>97</v>
      </c>
      <c r="AP6" s="25" t="str">
        <f>+'1'!AP6</f>
        <v>H/V</v>
      </c>
      <c r="AQ6" s="25" t="str">
        <f>+'1'!AQ6</f>
        <v>Hores/mes</v>
      </c>
      <c r="AR6" s="25" t="s">
        <v>97</v>
      </c>
      <c r="AS6" s="25" t="str">
        <f>+'1'!AS6</f>
        <v>H/V</v>
      </c>
      <c r="AT6" s="25" t="str">
        <f>+'1'!AT6</f>
        <v>Hores/mes</v>
      </c>
      <c r="AU6" s="25" t="s">
        <v>97</v>
      </c>
      <c r="AV6" s="25" t="str">
        <f>+'1'!AV6</f>
        <v>H/V</v>
      </c>
      <c r="AW6" s="25" t="str">
        <f>+'1'!AW6</f>
        <v>Hores/mes</v>
      </c>
      <c r="AX6" s="25" t="s">
        <v>97</v>
      </c>
      <c r="AY6" s="25" t="str">
        <f>+'1'!AY6</f>
        <v>H/V</v>
      </c>
      <c r="AZ6" s="25" t="str">
        <f>+'1'!AZ6</f>
        <v>Hores/mes</v>
      </c>
      <c r="BA6" s="25" t="s">
        <v>97</v>
      </c>
      <c r="BB6" s="25" t="str">
        <f>+'1'!BB6</f>
        <v>H/V</v>
      </c>
      <c r="BC6" s="25" t="str">
        <f>+'1'!BC6</f>
        <v>Hores/mes</v>
      </c>
      <c r="BD6" s="28" t="s">
        <v>4</v>
      </c>
    </row>
    <row r="7" spans="1:56">
      <c r="A7" s="24"/>
      <c r="B7" s="141"/>
      <c r="C7" s="141"/>
      <c r="D7" s="141"/>
      <c r="E7" s="141"/>
      <c r="F7" s="141"/>
      <c r="G7" s="141"/>
      <c r="H7" s="141"/>
      <c r="I7" s="118"/>
      <c r="J7" s="118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29"/>
      <c r="AH7" s="29"/>
      <c r="AI7" s="30"/>
      <c r="AJ7" s="31"/>
      <c r="AK7" s="29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29"/>
      <c r="BB7" s="30"/>
      <c r="BC7" s="31"/>
      <c r="BD7" s="60"/>
    </row>
    <row r="8" spans="1:56">
      <c r="A8" s="32"/>
      <c r="B8" s="169" t="s">
        <v>157</v>
      </c>
      <c r="C8" s="170" t="s">
        <v>205</v>
      </c>
      <c r="D8" s="34" t="s">
        <v>263</v>
      </c>
      <c r="E8" s="35" t="s">
        <v>275</v>
      </c>
      <c r="F8" s="36">
        <v>16.599999999999998</v>
      </c>
      <c r="G8" s="73"/>
      <c r="H8" s="72" t="s">
        <v>130</v>
      </c>
      <c r="I8" s="74">
        <f>IF(H8=Tablas!$B$5,Tablas!$C$5,VLOOKUP(H8,Tablas!$B$5:$D$40,2,FALSE))</f>
        <v>7</v>
      </c>
      <c r="J8" s="71">
        <f>IF(I8=0,"",VLOOKUP(I8,Tablas!$C$5:$D$40,2,FALSE))</f>
        <v>30.416666666666668</v>
      </c>
      <c r="K8" s="37" t="str">
        <f t="shared" ref="K8:K88" si="1">IF(G8=0,"0",F8/G8)</f>
        <v>0</v>
      </c>
      <c r="L8" s="38">
        <f t="shared" ref="L8:L88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88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88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88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88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88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88" si="8">(IF($Y8=7,$K8,)+IF($Y8=21,$K8*3,)+IF($Y8=42,$K8*6,0)+IF($Y8=28,$K8*4,0)+IF($Y8=14,$K8*2,))*S8</f>
        <v>0</v>
      </c>
      <c r="U8" s="42">
        <f t="shared" ref="U8:U88" si="9">SUM(+L8+M8+N8+O8+P8+R8+T8)</f>
        <v>0</v>
      </c>
      <c r="V8" s="43">
        <f t="shared" ref="V8:V88" si="10">+U8*4.345</f>
        <v>0</v>
      </c>
      <c r="W8" s="193">
        <f>$X$4</f>
        <v>12</v>
      </c>
      <c r="X8" s="44">
        <f>IF(V8="","",W8*V8)</f>
        <v>0</v>
      </c>
      <c r="Y8" s="45">
        <f t="shared" ref="Y8:Y88" si="11">ROUND(J8/4.3452380952381,1)</f>
        <v>7</v>
      </c>
      <c r="Z8" s="46" t="s">
        <v>0</v>
      </c>
      <c r="AA8" s="39">
        <v>1</v>
      </c>
      <c r="AB8" s="47">
        <f t="shared" ref="AB8:AB88" si="12">+IF($Z8="M",$U8,IF($Z8="MT",$U8/2,IF(Z8="MN",$U8/2,IF($Z8="MTN",$U8/3,0))))*AA8</f>
        <v>0</v>
      </c>
      <c r="AC8" s="39">
        <v>1</v>
      </c>
      <c r="AD8" s="47">
        <f t="shared" ref="AD8:AD88" si="13">+IF($Z8="T",$U8,IF($Z8="MT",$U8/2,IF($Z8="TN",$U8/2,IF($Z8="MTN",$U8/3,0))))*AC8</f>
        <v>0</v>
      </c>
      <c r="AE8" s="39">
        <v>1</v>
      </c>
      <c r="AF8" s="47">
        <f t="shared" ref="AF8:AF88" si="14">+IF($Z8="N",$U8,IF($Z8="MN",$U8/2,IF($Z8="TN",$U8/2,IF($Z8="MTN",$U8/3,0))))*AE8</f>
        <v>0</v>
      </c>
      <c r="AG8" s="188"/>
      <c r="AH8" s="194">
        <f t="shared" ref="AH8:AH29" si="15">+$AI$4</f>
        <v>3</v>
      </c>
      <c r="AI8" s="49">
        <f t="shared" ref="AI8" si="16">IF(AJ$4=0,0,(AG8/AJ$4))</f>
        <v>0</v>
      </c>
      <c r="AJ8" s="50">
        <f t="shared" ref="AJ8" si="17">IF(AJ$4=0,0,(AI8*AI$4/12))</f>
        <v>0</v>
      </c>
      <c r="AK8" s="188"/>
      <c r="AL8" s="194">
        <f t="shared" ref="AL8:AL29" si="18">+$AM$4</f>
        <v>3</v>
      </c>
      <c r="AM8" s="49">
        <f t="shared" ref="AM8:AM70" si="19">IF(AN$4=0,0,(AK8/AN$4))</f>
        <v>0</v>
      </c>
      <c r="AN8" s="50">
        <f t="shared" ref="AN8:AN70" si="20">IF(AN$4=0,0,(AM8*AM$4/12))</f>
        <v>0</v>
      </c>
      <c r="AO8" s="188">
        <v>16.599999999999998</v>
      </c>
      <c r="AP8" s="49">
        <f t="shared" ref="AP8:AP88" si="21">IF(AQ$4=0,0,(AO8/AQ$4))</f>
        <v>0</v>
      </c>
      <c r="AQ8" s="50">
        <f t="shared" ref="AQ8:AQ88" si="22">IF(AQ$4=0,0,(AP8*AP$4/12))</f>
        <v>0</v>
      </c>
      <c r="AR8" s="188"/>
      <c r="AS8" s="49">
        <f t="shared" ref="AS8:AS88" si="23">IF(AT$4=0,0,(AR8/AT$4))</f>
        <v>0</v>
      </c>
      <c r="AT8" s="50">
        <f t="shared" ref="AT8:AT88" si="24">IF(AT$4=0,0,(AS8*AS$4/12))</f>
        <v>0</v>
      </c>
      <c r="AU8" s="62"/>
      <c r="AV8" s="49">
        <f t="shared" ref="AV8:AV88" si="25">IF(AW$4=0,0,(AU8/AW$4))</f>
        <v>0</v>
      </c>
      <c r="AW8" s="50">
        <f t="shared" ref="AW8:AW88" si="26">IF(AW$4=0,0,(AV8*AV$4/12))</f>
        <v>0</v>
      </c>
      <c r="AX8" s="188">
        <v>16.599999999999998</v>
      </c>
      <c r="AY8" s="49">
        <f t="shared" ref="AY8:AY88" si="27">IF(AZ$4=0,0,(AX8/AZ$4))</f>
        <v>0</v>
      </c>
      <c r="AZ8" s="50">
        <f t="shared" ref="AZ8:AZ88" si="28">IF(AZ$4=0,0,(AY8*AY$4/12))</f>
        <v>0</v>
      </c>
      <c r="BA8" s="188">
        <v>0</v>
      </c>
      <c r="BB8" s="49">
        <f t="shared" ref="BB8:BB88" si="29">IF(BC$4=0,0,(BA8/BC$4))</f>
        <v>0</v>
      </c>
      <c r="BC8" s="50">
        <f t="shared" ref="BC8:BC88" si="30">IF(BC$4=0,0,(BB8*BB$4/12))</f>
        <v>0</v>
      </c>
      <c r="BD8" s="51">
        <f t="shared" ref="BD8:BD88" si="31">+AJ8+AN8+AQ8+AT8+AW8+AZ8+BC8</f>
        <v>0</v>
      </c>
    </row>
    <row r="9" spans="1:56">
      <c r="A9" s="32"/>
      <c r="B9" s="169" t="s">
        <v>157</v>
      </c>
      <c r="C9" s="170" t="s">
        <v>205</v>
      </c>
      <c r="D9" s="34" t="s">
        <v>257</v>
      </c>
      <c r="E9" s="35" t="s">
        <v>275</v>
      </c>
      <c r="F9" s="36">
        <v>5.35</v>
      </c>
      <c r="G9" s="73"/>
      <c r="H9" s="72" t="s">
        <v>16</v>
      </c>
      <c r="I9" s="74">
        <f>IF(H9=Tablas!$B$5,Tablas!$C$5,VLOOKUP(H9,Tablas!$B$5:$D$40,2,FALSE))</f>
        <v>29</v>
      </c>
      <c r="J9" s="71">
        <f>IF(I9=0,"",VLOOKUP(I9,Tablas!$C$5:$D$40,2,FALSE))</f>
        <v>1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193">
        <f t="shared" ref="W9:W72" si="32">$X$4</f>
        <v>12</v>
      </c>
      <c r="X9" s="44">
        <f t="shared" ref="X9:X19" si="33">IF(V9="","",W9*V9)</f>
        <v>0</v>
      </c>
      <c r="Y9" s="45">
        <f t="shared" si="11"/>
        <v>0.2</v>
      </c>
      <c r="Z9" s="46" t="s">
        <v>0</v>
      </c>
      <c r="AA9" s="39">
        <v>1</v>
      </c>
      <c r="AB9" s="47">
        <f t="shared" si="12"/>
        <v>0</v>
      </c>
      <c r="AC9" s="39">
        <v>1</v>
      </c>
      <c r="AD9" s="47">
        <f t="shared" si="13"/>
        <v>0</v>
      </c>
      <c r="AE9" s="39">
        <v>1</v>
      </c>
      <c r="AF9" s="47">
        <f t="shared" si="14"/>
        <v>0</v>
      </c>
      <c r="AG9" s="188"/>
      <c r="AH9" s="194">
        <f t="shared" si="15"/>
        <v>3</v>
      </c>
      <c r="AI9" s="49">
        <f t="shared" ref="AI9:AI71" si="34">IF(AJ$4=0,0,(AG9/AJ$4))</f>
        <v>0</v>
      </c>
      <c r="AJ9" s="50">
        <f t="shared" ref="AJ9:AJ71" si="35">IF(AJ$4=0,0,(AI9*AI$4/12))</f>
        <v>0</v>
      </c>
      <c r="AK9" s="188"/>
      <c r="AL9" s="194">
        <f t="shared" si="18"/>
        <v>3</v>
      </c>
      <c r="AM9" s="49">
        <f t="shared" si="19"/>
        <v>0</v>
      </c>
      <c r="AN9" s="50">
        <f t="shared" si="20"/>
        <v>0</v>
      </c>
      <c r="AO9" s="188">
        <v>5.35</v>
      </c>
      <c r="AP9" s="49">
        <f t="shared" si="21"/>
        <v>0</v>
      </c>
      <c r="AQ9" s="50">
        <f t="shared" si="22"/>
        <v>0</v>
      </c>
      <c r="AR9" s="188"/>
      <c r="AS9" s="49">
        <f t="shared" si="23"/>
        <v>0</v>
      </c>
      <c r="AT9" s="50">
        <f t="shared" si="24"/>
        <v>0</v>
      </c>
      <c r="AU9" s="62"/>
      <c r="AV9" s="49">
        <f t="shared" si="25"/>
        <v>0</v>
      </c>
      <c r="AW9" s="50">
        <f t="shared" si="26"/>
        <v>0</v>
      </c>
      <c r="AX9" s="188">
        <v>5.35</v>
      </c>
      <c r="AY9" s="49">
        <f t="shared" si="27"/>
        <v>0</v>
      </c>
      <c r="AZ9" s="50">
        <f t="shared" si="28"/>
        <v>0</v>
      </c>
      <c r="BA9" s="188">
        <v>0</v>
      </c>
      <c r="BB9" s="49">
        <f t="shared" si="29"/>
        <v>0</v>
      </c>
      <c r="BC9" s="50">
        <f t="shared" si="30"/>
        <v>0</v>
      </c>
      <c r="BD9" s="51">
        <f t="shared" si="31"/>
        <v>0</v>
      </c>
    </row>
    <row r="10" spans="1:56">
      <c r="A10" s="32"/>
      <c r="B10" s="169" t="s">
        <v>157</v>
      </c>
      <c r="C10" s="170" t="s">
        <v>205</v>
      </c>
      <c r="D10" s="34" t="s">
        <v>264</v>
      </c>
      <c r="E10" s="35" t="s">
        <v>275</v>
      </c>
      <c r="F10" s="36">
        <v>9.3699999999999992</v>
      </c>
      <c r="G10" s="73"/>
      <c r="H10" s="72" t="s">
        <v>130</v>
      </c>
      <c r="I10" s="74">
        <f>IF(H10=Tablas!$B$5,Tablas!$C$5,VLOOKUP(H10,Tablas!$B$5:$D$40,2,FALSE))</f>
        <v>7</v>
      </c>
      <c r="J10" s="71">
        <f>IF(I10=0,"",VLOOKUP(I10,Tablas!$C$5:$D$40,2,FALSE))</f>
        <v>30.416666666666668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193">
        <f t="shared" si="32"/>
        <v>12</v>
      </c>
      <c r="X10" s="44">
        <f t="shared" si="33"/>
        <v>0</v>
      </c>
      <c r="Y10" s="45">
        <f t="shared" si="11"/>
        <v>7</v>
      </c>
      <c r="Z10" s="46" t="s">
        <v>0</v>
      </c>
      <c r="AA10" s="39">
        <v>1</v>
      </c>
      <c r="AB10" s="47">
        <f t="shared" si="12"/>
        <v>0</v>
      </c>
      <c r="AC10" s="39">
        <v>1</v>
      </c>
      <c r="AD10" s="47">
        <f t="shared" si="13"/>
        <v>0</v>
      </c>
      <c r="AE10" s="39">
        <v>1</v>
      </c>
      <c r="AF10" s="47">
        <f t="shared" si="14"/>
        <v>0</v>
      </c>
      <c r="AG10" s="188">
        <v>6.8000000000000007</v>
      </c>
      <c r="AH10" s="194">
        <f t="shared" si="15"/>
        <v>3</v>
      </c>
      <c r="AI10" s="49">
        <f t="shared" si="34"/>
        <v>0</v>
      </c>
      <c r="AJ10" s="50">
        <f t="shared" si="35"/>
        <v>0</v>
      </c>
      <c r="AK10" s="188"/>
      <c r="AL10" s="194">
        <f t="shared" si="18"/>
        <v>3</v>
      </c>
      <c r="AM10" s="49">
        <f t="shared" si="19"/>
        <v>0</v>
      </c>
      <c r="AN10" s="50">
        <f t="shared" si="20"/>
        <v>0</v>
      </c>
      <c r="AO10" s="188">
        <v>9.3699999999999992</v>
      </c>
      <c r="AP10" s="49">
        <f t="shared" si="21"/>
        <v>0</v>
      </c>
      <c r="AQ10" s="50">
        <f t="shared" si="22"/>
        <v>0</v>
      </c>
      <c r="AR10" s="188">
        <v>2.3424999999999998</v>
      </c>
      <c r="AS10" s="49">
        <f t="shared" si="23"/>
        <v>0</v>
      </c>
      <c r="AT10" s="50">
        <f t="shared" si="24"/>
        <v>0</v>
      </c>
      <c r="AU10" s="62"/>
      <c r="AV10" s="49">
        <f t="shared" si="25"/>
        <v>0</v>
      </c>
      <c r="AW10" s="50">
        <f t="shared" si="26"/>
        <v>0</v>
      </c>
      <c r="AX10" s="188">
        <v>9.3699999999999992</v>
      </c>
      <c r="AY10" s="49">
        <f t="shared" si="27"/>
        <v>0</v>
      </c>
      <c r="AZ10" s="50">
        <f t="shared" si="28"/>
        <v>0</v>
      </c>
      <c r="BA10" s="188">
        <v>0</v>
      </c>
      <c r="BB10" s="49">
        <f t="shared" si="29"/>
        <v>0</v>
      </c>
      <c r="BC10" s="50">
        <f t="shared" si="30"/>
        <v>0</v>
      </c>
      <c r="BD10" s="51">
        <f t="shared" si="31"/>
        <v>0</v>
      </c>
    </row>
    <row r="11" spans="1:56">
      <c r="A11" s="32"/>
      <c r="B11" s="169" t="s">
        <v>157</v>
      </c>
      <c r="C11" s="170" t="s">
        <v>205</v>
      </c>
      <c r="D11" s="34" t="s">
        <v>265</v>
      </c>
      <c r="E11" s="35" t="s">
        <v>275</v>
      </c>
      <c r="F11" s="36">
        <v>10.9</v>
      </c>
      <c r="G11" s="73"/>
      <c r="H11" s="72" t="s">
        <v>130</v>
      </c>
      <c r="I11" s="74">
        <f>IF(H11=Tablas!$B$5,Tablas!$C$5,VLOOKUP(H11,Tablas!$B$5:$D$40,2,FALSE))</f>
        <v>7</v>
      </c>
      <c r="J11" s="71">
        <f>IF(I11=0,"",VLOOKUP(I11,Tablas!$C$5:$D$40,2,FALSE))</f>
        <v>30.416666666666668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193">
        <f t="shared" si="32"/>
        <v>12</v>
      </c>
      <c r="X11" s="44">
        <f t="shared" si="33"/>
        <v>0</v>
      </c>
      <c r="Y11" s="45">
        <f t="shared" si="11"/>
        <v>7</v>
      </c>
      <c r="Z11" s="46" t="s">
        <v>0</v>
      </c>
      <c r="AA11" s="39">
        <v>1</v>
      </c>
      <c r="AB11" s="47">
        <f t="shared" si="12"/>
        <v>0</v>
      </c>
      <c r="AC11" s="39">
        <v>1</v>
      </c>
      <c r="AD11" s="47">
        <f t="shared" si="13"/>
        <v>0</v>
      </c>
      <c r="AE11" s="39">
        <v>1</v>
      </c>
      <c r="AF11" s="47">
        <f t="shared" si="14"/>
        <v>0</v>
      </c>
      <c r="AG11" s="188">
        <v>16.475000000000001</v>
      </c>
      <c r="AH11" s="194">
        <f t="shared" si="15"/>
        <v>3</v>
      </c>
      <c r="AI11" s="49">
        <f t="shared" si="34"/>
        <v>0</v>
      </c>
      <c r="AJ11" s="50">
        <f t="shared" si="35"/>
        <v>0</v>
      </c>
      <c r="AK11" s="188"/>
      <c r="AL11" s="194">
        <f t="shared" si="18"/>
        <v>3</v>
      </c>
      <c r="AM11" s="49">
        <f t="shared" si="19"/>
        <v>0</v>
      </c>
      <c r="AN11" s="50">
        <f t="shared" si="20"/>
        <v>0</v>
      </c>
      <c r="AO11" s="188">
        <v>10.9</v>
      </c>
      <c r="AP11" s="49">
        <f t="shared" si="21"/>
        <v>0</v>
      </c>
      <c r="AQ11" s="50">
        <f t="shared" si="22"/>
        <v>0</v>
      </c>
      <c r="AR11" s="188">
        <v>2.7250000000000001</v>
      </c>
      <c r="AS11" s="49">
        <f t="shared" si="23"/>
        <v>0</v>
      </c>
      <c r="AT11" s="50">
        <f t="shared" si="24"/>
        <v>0</v>
      </c>
      <c r="AU11" s="62"/>
      <c r="AV11" s="49">
        <f t="shared" si="25"/>
        <v>0</v>
      </c>
      <c r="AW11" s="50">
        <f t="shared" si="26"/>
        <v>0</v>
      </c>
      <c r="AX11" s="188">
        <v>10.9</v>
      </c>
      <c r="AY11" s="49">
        <f t="shared" si="27"/>
        <v>0</v>
      </c>
      <c r="AZ11" s="50">
        <f t="shared" si="28"/>
        <v>0</v>
      </c>
      <c r="BA11" s="188">
        <v>0</v>
      </c>
      <c r="BB11" s="49">
        <f t="shared" si="29"/>
        <v>0</v>
      </c>
      <c r="BC11" s="50">
        <f t="shared" si="30"/>
        <v>0</v>
      </c>
      <c r="BD11" s="51">
        <f t="shared" si="31"/>
        <v>0</v>
      </c>
    </row>
    <row r="12" spans="1:56">
      <c r="A12" s="32"/>
      <c r="B12" s="169" t="s">
        <v>157</v>
      </c>
      <c r="C12" s="170" t="s">
        <v>205</v>
      </c>
      <c r="D12" s="34" t="s">
        <v>266</v>
      </c>
      <c r="E12" s="35" t="s">
        <v>275</v>
      </c>
      <c r="F12" s="36">
        <v>10.5</v>
      </c>
      <c r="G12" s="73"/>
      <c r="H12" s="72" t="s">
        <v>130</v>
      </c>
      <c r="I12" s="74">
        <f>IF(H12=Tablas!$B$5,Tablas!$C$5,VLOOKUP(H12,Tablas!$B$5:$D$40,2,FALSE))</f>
        <v>7</v>
      </c>
      <c r="J12" s="71">
        <f>IF(I12=0,"",VLOOKUP(I12,Tablas!$C$5:$D$40,2,FALSE))</f>
        <v>30.416666666666668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193">
        <f t="shared" si="32"/>
        <v>12</v>
      </c>
      <c r="X12" s="44">
        <f t="shared" si="33"/>
        <v>0</v>
      </c>
      <c r="Y12" s="45">
        <f t="shared" si="11"/>
        <v>7</v>
      </c>
      <c r="Z12" s="46" t="s">
        <v>0</v>
      </c>
      <c r="AA12" s="39">
        <v>1</v>
      </c>
      <c r="AB12" s="47">
        <f t="shared" si="12"/>
        <v>0</v>
      </c>
      <c r="AC12" s="39">
        <v>1</v>
      </c>
      <c r="AD12" s="47">
        <f t="shared" si="13"/>
        <v>0</v>
      </c>
      <c r="AE12" s="39">
        <v>1</v>
      </c>
      <c r="AF12" s="47">
        <f t="shared" si="14"/>
        <v>0</v>
      </c>
      <c r="AG12" s="188"/>
      <c r="AH12" s="194">
        <f t="shared" si="15"/>
        <v>3</v>
      </c>
      <c r="AI12" s="49">
        <f t="shared" si="34"/>
        <v>0</v>
      </c>
      <c r="AJ12" s="50">
        <f t="shared" si="35"/>
        <v>0</v>
      </c>
      <c r="AK12" s="188">
        <v>1.75</v>
      </c>
      <c r="AL12" s="194">
        <f t="shared" si="18"/>
        <v>3</v>
      </c>
      <c r="AM12" s="49">
        <f t="shared" si="19"/>
        <v>0</v>
      </c>
      <c r="AN12" s="50">
        <f t="shared" si="20"/>
        <v>0</v>
      </c>
      <c r="AO12" s="188">
        <v>10.5</v>
      </c>
      <c r="AP12" s="49">
        <f t="shared" si="21"/>
        <v>0</v>
      </c>
      <c r="AQ12" s="50">
        <f t="shared" si="22"/>
        <v>0</v>
      </c>
      <c r="AR12" s="188"/>
      <c r="AS12" s="49">
        <f t="shared" si="23"/>
        <v>0</v>
      </c>
      <c r="AT12" s="50">
        <f t="shared" si="24"/>
        <v>0</v>
      </c>
      <c r="AU12" s="62"/>
      <c r="AV12" s="49">
        <f t="shared" si="25"/>
        <v>0</v>
      </c>
      <c r="AW12" s="50">
        <f t="shared" si="26"/>
        <v>0</v>
      </c>
      <c r="AX12" s="188">
        <v>10.5</v>
      </c>
      <c r="AY12" s="49">
        <f t="shared" si="27"/>
        <v>0</v>
      </c>
      <c r="AZ12" s="50">
        <f t="shared" si="28"/>
        <v>0</v>
      </c>
      <c r="BA12" s="188">
        <v>0.875</v>
      </c>
      <c r="BB12" s="49">
        <f t="shared" si="29"/>
        <v>0</v>
      </c>
      <c r="BC12" s="50">
        <f t="shared" si="30"/>
        <v>0</v>
      </c>
      <c r="BD12" s="51">
        <f t="shared" si="31"/>
        <v>0</v>
      </c>
    </row>
    <row r="13" spans="1:56">
      <c r="A13" s="32"/>
      <c r="B13" s="169" t="s">
        <v>157</v>
      </c>
      <c r="C13" s="170" t="s">
        <v>205</v>
      </c>
      <c r="D13" s="34" t="s">
        <v>218</v>
      </c>
      <c r="E13" s="35" t="s">
        <v>275</v>
      </c>
      <c r="F13" s="36">
        <v>25.05</v>
      </c>
      <c r="G13" s="73"/>
      <c r="H13" s="72" t="s">
        <v>130</v>
      </c>
      <c r="I13" s="74">
        <f>IF(H13=Tablas!$B$5,Tablas!$C$5,VLOOKUP(H13,Tablas!$B$5:$D$40,2,FALSE))</f>
        <v>7</v>
      </c>
      <c r="J13" s="71">
        <f>IF(I13=0,"",VLOOKUP(I13,Tablas!$C$5:$D$40,2,FALSE))</f>
        <v>30.416666666666668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193">
        <f t="shared" si="32"/>
        <v>12</v>
      </c>
      <c r="X13" s="44">
        <f t="shared" si="33"/>
        <v>0</v>
      </c>
      <c r="Y13" s="45">
        <f t="shared" si="11"/>
        <v>7</v>
      </c>
      <c r="Z13" s="46" t="s">
        <v>0</v>
      </c>
      <c r="AA13" s="39">
        <v>1</v>
      </c>
      <c r="AB13" s="47">
        <f t="shared" si="12"/>
        <v>0</v>
      </c>
      <c r="AC13" s="39">
        <v>1</v>
      </c>
      <c r="AD13" s="47">
        <f t="shared" si="13"/>
        <v>0</v>
      </c>
      <c r="AE13" s="39">
        <v>1</v>
      </c>
      <c r="AF13" s="47">
        <f t="shared" si="14"/>
        <v>0</v>
      </c>
      <c r="AG13" s="188"/>
      <c r="AH13" s="194">
        <f t="shared" si="15"/>
        <v>3</v>
      </c>
      <c r="AI13" s="49">
        <f t="shared" si="34"/>
        <v>0</v>
      </c>
      <c r="AJ13" s="50">
        <f t="shared" si="35"/>
        <v>0</v>
      </c>
      <c r="AK13" s="188">
        <v>11.845000000000001</v>
      </c>
      <c r="AL13" s="194">
        <f t="shared" si="18"/>
        <v>3</v>
      </c>
      <c r="AM13" s="49">
        <f t="shared" si="19"/>
        <v>0</v>
      </c>
      <c r="AN13" s="50">
        <f t="shared" si="20"/>
        <v>0</v>
      </c>
      <c r="AO13" s="188">
        <v>25.05</v>
      </c>
      <c r="AP13" s="49">
        <f t="shared" si="21"/>
        <v>0</v>
      </c>
      <c r="AQ13" s="50">
        <f t="shared" si="22"/>
        <v>0</v>
      </c>
      <c r="AR13" s="188">
        <v>6.2625000000000002</v>
      </c>
      <c r="AS13" s="49">
        <f t="shared" si="23"/>
        <v>0</v>
      </c>
      <c r="AT13" s="50">
        <f t="shared" si="24"/>
        <v>0</v>
      </c>
      <c r="AU13" s="62"/>
      <c r="AV13" s="49">
        <f t="shared" si="25"/>
        <v>0</v>
      </c>
      <c r="AW13" s="50">
        <f t="shared" si="26"/>
        <v>0</v>
      </c>
      <c r="AX13" s="188">
        <v>25.05</v>
      </c>
      <c r="AY13" s="49">
        <f t="shared" si="27"/>
        <v>0</v>
      </c>
      <c r="AZ13" s="50">
        <f t="shared" si="28"/>
        <v>0</v>
      </c>
      <c r="BA13" s="188">
        <v>5.9225000000000003</v>
      </c>
      <c r="BB13" s="49">
        <f t="shared" si="29"/>
        <v>0</v>
      </c>
      <c r="BC13" s="50">
        <f t="shared" si="30"/>
        <v>0</v>
      </c>
      <c r="BD13" s="51">
        <f t="shared" si="31"/>
        <v>0</v>
      </c>
    </row>
    <row r="14" spans="1:56">
      <c r="A14" s="32"/>
      <c r="B14" s="169" t="s">
        <v>157</v>
      </c>
      <c r="C14" s="170" t="s">
        <v>205</v>
      </c>
      <c r="D14" s="34" t="s">
        <v>267</v>
      </c>
      <c r="E14" s="35" t="s">
        <v>275</v>
      </c>
      <c r="F14" s="36">
        <v>13.77</v>
      </c>
      <c r="G14" s="73"/>
      <c r="H14" s="72" t="s">
        <v>130</v>
      </c>
      <c r="I14" s="74">
        <f>IF(H14=Tablas!$B$5,Tablas!$C$5,VLOOKUP(H14,Tablas!$B$5:$D$40,2,FALSE))</f>
        <v>7</v>
      </c>
      <c r="J14" s="71">
        <f>IF(I14=0,"",VLOOKUP(I14,Tablas!$C$5:$D$40,2,FALSE))</f>
        <v>30.416666666666668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193">
        <f t="shared" si="32"/>
        <v>12</v>
      </c>
      <c r="X14" s="44">
        <f t="shared" si="33"/>
        <v>0</v>
      </c>
      <c r="Y14" s="45">
        <f t="shared" si="11"/>
        <v>7</v>
      </c>
      <c r="Z14" s="46" t="s">
        <v>0</v>
      </c>
      <c r="AA14" s="39">
        <v>1</v>
      </c>
      <c r="AB14" s="47">
        <f t="shared" si="12"/>
        <v>0</v>
      </c>
      <c r="AC14" s="39">
        <v>1</v>
      </c>
      <c r="AD14" s="47">
        <f t="shared" si="13"/>
        <v>0</v>
      </c>
      <c r="AE14" s="39">
        <v>1</v>
      </c>
      <c r="AF14" s="47">
        <f t="shared" si="14"/>
        <v>0</v>
      </c>
      <c r="AG14" s="188">
        <v>10.925000000000001</v>
      </c>
      <c r="AH14" s="194">
        <f t="shared" si="15"/>
        <v>3</v>
      </c>
      <c r="AI14" s="49">
        <f t="shared" si="34"/>
        <v>0</v>
      </c>
      <c r="AJ14" s="50">
        <f t="shared" si="35"/>
        <v>0</v>
      </c>
      <c r="AK14" s="188">
        <v>1.595</v>
      </c>
      <c r="AL14" s="194">
        <f t="shared" si="18"/>
        <v>3</v>
      </c>
      <c r="AM14" s="49">
        <f t="shared" si="19"/>
        <v>0</v>
      </c>
      <c r="AN14" s="50">
        <f t="shared" si="20"/>
        <v>0</v>
      </c>
      <c r="AO14" s="188">
        <v>13.77</v>
      </c>
      <c r="AP14" s="49">
        <f t="shared" si="21"/>
        <v>0</v>
      </c>
      <c r="AQ14" s="50">
        <f t="shared" si="22"/>
        <v>0</v>
      </c>
      <c r="AR14" s="188">
        <v>3.4424999999999999</v>
      </c>
      <c r="AS14" s="49">
        <f t="shared" si="23"/>
        <v>0</v>
      </c>
      <c r="AT14" s="50">
        <f t="shared" si="24"/>
        <v>0</v>
      </c>
      <c r="AU14" s="62"/>
      <c r="AV14" s="49">
        <f t="shared" si="25"/>
        <v>0</v>
      </c>
      <c r="AW14" s="50">
        <f t="shared" si="26"/>
        <v>0</v>
      </c>
      <c r="AX14" s="188">
        <v>13.77</v>
      </c>
      <c r="AY14" s="49">
        <f t="shared" si="27"/>
        <v>0</v>
      </c>
      <c r="AZ14" s="50">
        <f t="shared" si="28"/>
        <v>0</v>
      </c>
      <c r="BA14" s="188">
        <v>0.79749999999999999</v>
      </c>
      <c r="BB14" s="49">
        <f t="shared" si="29"/>
        <v>0</v>
      </c>
      <c r="BC14" s="50">
        <f t="shared" si="30"/>
        <v>0</v>
      </c>
      <c r="BD14" s="51">
        <f t="shared" si="31"/>
        <v>0</v>
      </c>
    </row>
    <row r="15" spans="1:56">
      <c r="A15" s="32"/>
      <c r="B15" s="169" t="s">
        <v>157</v>
      </c>
      <c r="C15" s="170" t="s">
        <v>205</v>
      </c>
      <c r="D15" s="34" t="s">
        <v>268</v>
      </c>
      <c r="E15" s="35"/>
      <c r="F15" s="36">
        <v>2</v>
      </c>
      <c r="G15" s="73"/>
      <c r="H15" s="72" t="s">
        <v>130</v>
      </c>
      <c r="I15" s="74">
        <f>IF(H15=Tablas!$B$5,Tablas!$C$5,VLOOKUP(H15,Tablas!$B$5:$D$40,2,FALSE))</f>
        <v>7</v>
      </c>
      <c r="J15" s="71">
        <f>IF(I15=0,"",VLOOKUP(I15,Tablas!$C$5:$D$40,2,FALSE))</f>
        <v>30.416666666666668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193">
        <f t="shared" si="32"/>
        <v>12</v>
      </c>
      <c r="X15" s="44">
        <f t="shared" si="33"/>
        <v>0</v>
      </c>
      <c r="Y15" s="45">
        <f t="shared" si="11"/>
        <v>7</v>
      </c>
      <c r="Z15" s="46" t="s">
        <v>0</v>
      </c>
      <c r="AA15" s="39">
        <v>1</v>
      </c>
      <c r="AB15" s="47">
        <f t="shared" si="12"/>
        <v>0</v>
      </c>
      <c r="AC15" s="39">
        <v>1</v>
      </c>
      <c r="AD15" s="47">
        <f t="shared" si="13"/>
        <v>0</v>
      </c>
      <c r="AE15" s="39">
        <v>1</v>
      </c>
      <c r="AF15" s="47">
        <f t="shared" si="14"/>
        <v>0</v>
      </c>
      <c r="AG15" s="188"/>
      <c r="AH15" s="194">
        <f t="shared" si="15"/>
        <v>3</v>
      </c>
      <c r="AI15" s="49">
        <f t="shared" si="34"/>
        <v>0</v>
      </c>
      <c r="AJ15" s="50">
        <f t="shared" si="35"/>
        <v>0</v>
      </c>
      <c r="AK15" s="188"/>
      <c r="AL15" s="194">
        <f t="shared" si="18"/>
        <v>3</v>
      </c>
      <c r="AM15" s="49">
        <f t="shared" si="19"/>
        <v>0</v>
      </c>
      <c r="AN15" s="50">
        <f t="shared" si="20"/>
        <v>0</v>
      </c>
      <c r="AO15" s="188"/>
      <c r="AP15" s="49">
        <f t="shared" si="21"/>
        <v>0</v>
      </c>
      <c r="AQ15" s="50">
        <f t="shared" si="22"/>
        <v>0</v>
      </c>
      <c r="AR15" s="188"/>
      <c r="AS15" s="49">
        <f t="shared" si="23"/>
        <v>0</v>
      </c>
      <c r="AT15" s="50">
        <f t="shared" si="24"/>
        <v>0</v>
      </c>
      <c r="AU15" s="62"/>
      <c r="AV15" s="49">
        <f t="shared" si="25"/>
        <v>0</v>
      </c>
      <c r="AW15" s="50">
        <f t="shared" si="26"/>
        <v>0</v>
      </c>
      <c r="AX15" s="188"/>
      <c r="AY15" s="49">
        <f t="shared" si="27"/>
        <v>0</v>
      </c>
      <c r="AZ15" s="50">
        <f t="shared" si="28"/>
        <v>0</v>
      </c>
      <c r="BA15" s="188">
        <v>0</v>
      </c>
      <c r="BB15" s="49">
        <f t="shared" si="29"/>
        <v>0</v>
      </c>
      <c r="BC15" s="50">
        <f t="shared" si="30"/>
        <v>0</v>
      </c>
      <c r="BD15" s="51">
        <f t="shared" si="31"/>
        <v>0</v>
      </c>
    </row>
    <row r="16" spans="1:56">
      <c r="A16" s="32"/>
      <c r="B16" s="169" t="s">
        <v>157</v>
      </c>
      <c r="C16" s="170" t="s">
        <v>262</v>
      </c>
      <c r="D16" s="34" t="s">
        <v>259</v>
      </c>
      <c r="E16" s="35" t="s">
        <v>275</v>
      </c>
      <c r="F16" s="36">
        <v>11.5</v>
      </c>
      <c r="G16" s="73"/>
      <c r="H16" s="72" t="s">
        <v>16</v>
      </c>
      <c r="I16" s="74">
        <f>IF(H16=Tablas!$B$5,Tablas!$C$5,VLOOKUP(H16,Tablas!$B$5:$D$40,2,FALSE))</f>
        <v>29</v>
      </c>
      <c r="J16" s="71">
        <f>IF(I16=0,"",VLOOKUP(I16,Tablas!$C$5:$D$40,2,FALSE))</f>
        <v>1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193">
        <f t="shared" si="32"/>
        <v>12</v>
      </c>
      <c r="X16" s="44">
        <f t="shared" si="33"/>
        <v>0</v>
      </c>
      <c r="Y16" s="45">
        <f t="shared" si="11"/>
        <v>0.2</v>
      </c>
      <c r="Z16" s="46" t="s">
        <v>0</v>
      </c>
      <c r="AA16" s="39">
        <v>1</v>
      </c>
      <c r="AB16" s="47">
        <f t="shared" si="12"/>
        <v>0</v>
      </c>
      <c r="AC16" s="39">
        <v>1</v>
      </c>
      <c r="AD16" s="47">
        <f t="shared" si="13"/>
        <v>0</v>
      </c>
      <c r="AE16" s="39">
        <v>1</v>
      </c>
      <c r="AF16" s="47">
        <f t="shared" si="14"/>
        <v>0</v>
      </c>
      <c r="AG16" s="188"/>
      <c r="AH16" s="194">
        <f t="shared" si="15"/>
        <v>3</v>
      </c>
      <c r="AI16" s="49">
        <f t="shared" si="34"/>
        <v>0</v>
      </c>
      <c r="AJ16" s="50">
        <f t="shared" si="35"/>
        <v>0</v>
      </c>
      <c r="AK16" s="188"/>
      <c r="AL16" s="194">
        <f t="shared" si="18"/>
        <v>3</v>
      </c>
      <c r="AM16" s="49">
        <f t="shared" si="19"/>
        <v>0</v>
      </c>
      <c r="AN16" s="50">
        <f t="shared" si="20"/>
        <v>0</v>
      </c>
      <c r="AO16" s="188">
        <v>11.5</v>
      </c>
      <c r="AP16" s="49">
        <f t="shared" si="21"/>
        <v>0</v>
      </c>
      <c r="AQ16" s="50">
        <f t="shared" si="22"/>
        <v>0</v>
      </c>
      <c r="AR16" s="188"/>
      <c r="AS16" s="49">
        <f t="shared" si="23"/>
        <v>0</v>
      </c>
      <c r="AT16" s="50">
        <f t="shared" si="24"/>
        <v>0</v>
      </c>
      <c r="AU16" s="62"/>
      <c r="AV16" s="49">
        <f t="shared" si="25"/>
        <v>0</v>
      </c>
      <c r="AW16" s="50">
        <f t="shared" si="26"/>
        <v>0</v>
      </c>
      <c r="AX16" s="188">
        <v>11.5</v>
      </c>
      <c r="AY16" s="49">
        <f t="shared" si="27"/>
        <v>0</v>
      </c>
      <c r="AZ16" s="50">
        <f t="shared" si="28"/>
        <v>0</v>
      </c>
      <c r="BA16" s="188">
        <v>0</v>
      </c>
      <c r="BB16" s="49">
        <f t="shared" si="29"/>
        <v>0</v>
      </c>
      <c r="BC16" s="50">
        <f t="shared" si="30"/>
        <v>0</v>
      </c>
      <c r="BD16" s="51">
        <f t="shared" si="31"/>
        <v>0</v>
      </c>
    </row>
    <row r="17" spans="1:56">
      <c r="A17" s="32"/>
      <c r="B17" s="169" t="s">
        <v>157</v>
      </c>
      <c r="C17" s="170" t="s">
        <v>262</v>
      </c>
      <c r="D17" s="34" t="s">
        <v>269</v>
      </c>
      <c r="E17" s="35" t="s">
        <v>275</v>
      </c>
      <c r="F17" s="36">
        <v>28</v>
      </c>
      <c r="G17" s="73"/>
      <c r="H17" s="72" t="s">
        <v>130</v>
      </c>
      <c r="I17" s="74">
        <f>IF(H17=Tablas!$B$5,Tablas!$C$5,VLOOKUP(H17,Tablas!$B$5:$D$40,2,FALSE))</f>
        <v>7</v>
      </c>
      <c r="J17" s="71">
        <f>IF(I17=0,"",VLOOKUP(I17,Tablas!$C$5:$D$40,2,FALSE))</f>
        <v>30.416666666666668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193">
        <f t="shared" si="32"/>
        <v>12</v>
      </c>
      <c r="X17" s="44">
        <f t="shared" si="33"/>
        <v>0</v>
      </c>
      <c r="Y17" s="45">
        <f t="shared" si="11"/>
        <v>7</v>
      </c>
      <c r="Z17" s="46" t="s">
        <v>0</v>
      </c>
      <c r="AA17" s="39">
        <v>1</v>
      </c>
      <c r="AB17" s="47">
        <f t="shared" si="12"/>
        <v>0</v>
      </c>
      <c r="AC17" s="39">
        <v>1</v>
      </c>
      <c r="AD17" s="47">
        <f t="shared" si="13"/>
        <v>0</v>
      </c>
      <c r="AE17" s="39">
        <v>1</v>
      </c>
      <c r="AF17" s="47">
        <f t="shared" si="14"/>
        <v>0</v>
      </c>
      <c r="AG17" s="188"/>
      <c r="AH17" s="194">
        <f t="shared" si="15"/>
        <v>3</v>
      </c>
      <c r="AI17" s="49">
        <f t="shared" si="34"/>
        <v>0</v>
      </c>
      <c r="AJ17" s="50">
        <f t="shared" si="35"/>
        <v>0</v>
      </c>
      <c r="AK17" s="188">
        <v>12.25</v>
      </c>
      <c r="AL17" s="194">
        <f t="shared" si="18"/>
        <v>3</v>
      </c>
      <c r="AM17" s="49">
        <f t="shared" si="19"/>
        <v>0</v>
      </c>
      <c r="AN17" s="50">
        <f t="shared" si="20"/>
        <v>0</v>
      </c>
      <c r="AO17" s="188">
        <v>28</v>
      </c>
      <c r="AP17" s="49">
        <f t="shared" si="21"/>
        <v>0</v>
      </c>
      <c r="AQ17" s="50">
        <f t="shared" si="22"/>
        <v>0</v>
      </c>
      <c r="AR17" s="188"/>
      <c r="AS17" s="49">
        <f t="shared" si="23"/>
        <v>0</v>
      </c>
      <c r="AT17" s="50">
        <f t="shared" si="24"/>
        <v>0</v>
      </c>
      <c r="AU17" s="62"/>
      <c r="AV17" s="49">
        <f t="shared" si="25"/>
        <v>0</v>
      </c>
      <c r="AW17" s="50">
        <f t="shared" si="26"/>
        <v>0</v>
      </c>
      <c r="AX17" s="188">
        <v>28</v>
      </c>
      <c r="AY17" s="49">
        <f t="shared" si="27"/>
        <v>0</v>
      </c>
      <c r="AZ17" s="50">
        <f t="shared" si="28"/>
        <v>0</v>
      </c>
      <c r="BA17" s="62">
        <v>6.125</v>
      </c>
      <c r="BB17" s="49">
        <f t="shared" si="29"/>
        <v>0</v>
      </c>
      <c r="BC17" s="50">
        <f t="shared" si="30"/>
        <v>0</v>
      </c>
      <c r="BD17" s="51">
        <f t="shared" si="31"/>
        <v>0</v>
      </c>
    </row>
    <row r="18" spans="1:56">
      <c r="A18" s="32"/>
      <c r="B18" s="169" t="s">
        <v>157</v>
      </c>
      <c r="C18" s="170" t="s">
        <v>262</v>
      </c>
      <c r="D18" s="34" t="s">
        <v>270</v>
      </c>
      <c r="E18" s="35" t="s">
        <v>276</v>
      </c>
      <c r="F18" s="36">
        <v>200</v>
      </c>
      <c r="G18" s="73"/>
      <c r="H18" s="72" t="s">
        <v>148</v>
      </c>
      <c r="I18" s="74">
        <f>IF(H18=Tablas!$B$5,Tablas!$C$5,VLOOKUP(H18,Tablas!$B$5:$D$40,2,FALSE))</f>
        <v>26</v>
      </c>
      <c r="J18" s="71">
        <f>IF(I18=0,"",VLOOKUP(I18,Tablas!$C$5:$D$40,2,FALSE))</f>
        <v>4.3452380952380958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193">
        <f t="shared" si="32"/>
        <v>12</v>
      </c>
      <c r="X18" s="44">
        <f t="shared" si="33"/>
        <v>0</v>
      </c>
      <c r="Y18" s="45">
        <f t="shared" si="11"/>
        <v>1</v>
      </c>
      <c r="Z18" s="46" t="s">
        <v>0</v>
      </c>
      <c r="AA18" s="39">
        <v>1</v>
      </c>
      <c r="AB18" s="47">
        <f t="shared" si="12"/>
        <v>0</v>
      </c>
      <c r="AC18" s="39">
        <v>1</v>
      </c>
      <c r="AD18" s="47">
        <f t="shared" si="13"/>
        <v>0</v>
      </c>
      <c r="AE18" s="39">
        <v>1</v>
      </c>
      <c r="AF18" s="47">
        <f t="shared" si="14"/>
        <v>0</v>
      </c>
      <c r="AG18" s="188"/>
      <c r="AH18" s="194">
        <f t="shared" si="15"/>
        <v>3</v>
      </c>
      <c r="AI18" s="49">
        <f t="shared" si="34"/>
        <v>0</v>
      </c>
      <c r="AJ18" s="50">
        <f t="shared" si="35"/>
        <v>0</v>
      </c>
      <c r="AK18" s="188"/>
      <c r="AL18" s="194">
        <f t="shared" si="18"/>
        <v>3</v>
      </c>
      <c r="AM18" s="49">
        <f t="shared" si="19"/>
        <v>0</v>
      </c>
      <c r="AN18" s="50">
        <f t="shared" si="20"/>
        <v>0</v>
      </c>
      <c r="AO18" s="188"/>
      <c r="AP18" s="49">
        <f t="shared" si="21"/>
        <v>0</v>
      </c>
      <c r="AQ18" s="50">
        <f t="shared" si="22"/>
        <v>0</v>
      </c>
      <c r="AR18" s="188"/>
      <c r="AS18" s="49">
        <f t="shared" si="23"/>
        <v>0</v>
      </c>
      <c r="AT18" s="50">
        <f t="shared" si="24"/>
        <v>0</v>
      </c>
      <c r="AU18" s="62"/>
      <c r="AV18" s="49">
        <f t="shared" si="25"/>
        <v>0</v>
      </c>
      <c r="AW18" s="50">
        <f t="shared" si="26"/>
        <v>0</v>
      </c>
      <c r="AX18" s="188"/>
      <c r="AY18" s="49">
        <f t="shared" si="27"/>
        <v>0</v>
      </c>
      <c r="AZ18" s="50">
        <f t="shared" si="28"/>
        <v>0</v>
      </c>
      <c r="BA18" s="62">
        <v>0</v>
      </c>
      <c r="BB18" s="49">
        <f t="shared" si="29"/>
        <v>0</v>
      </c>
      <c r="BC18" s="50">
        <f t="shared" si="30"/>
        <v>0</v>
      </c>
      <c r="BD18" s="51">
        <f t="shared" si="31"/>
        <v>0</v>
      </c>
    </row>
    <row r="19" spans="1:56">
      <c r="A19" s="32"/>
      <c r="B19" s="169" t="s">
        <v>157</v>
      </c>
      <c r="C19" s="170" t="s">
        <v>262</v>
      </c>
      <c r="D19" s="34" t="s">
        <v>271</v>
      </c>
      <c r="E19" s="35" t="s">
        <v>275</v>
      </c>
      <c r="F19" s="36">
        <v>21.22</v>
      </c>
      <c r="G19" s="73"/>
      <c r="H19" s="72" t="s">
        <v>130</v>
      </c>
      <c r="I19" s="74">
        <f>IF(H19=Tablas!$B$5,Tablas!$C$5,VLOOKUP(H19,Tablas!$B$5:$D$40,2,FALSE))</f>
        <v>7</v>
      </c>
      <c r="J19" s="71">
        <f>IF(I19=0,"",VLOOKUP(I19,Tablas!$C$5:$D$40,2,FALSE))</f>
        <v>30.416666666666668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193">
        <f t="shared" si="32"/>
        <v>12</v>
      </c>
      <c r="X19" s="44">
        <f t="shared" si="33"/>
        <v>0</v>
      </c>
      <c r="Y19" s="45">
        <f t="shared" si="11"/>
        <v>7</v>
      </c>
      <c r="Z19" s="46" t="s">
        <v>0</v>
      </c>
      <c r="AA19" s="39">
        <v>1</v>
      </c>
      <c r="AB19" s="47">
        <f t="shared" si="12"/>
        <v>0</v>
      </c>
      <c r="AC19" s="39">
        <v>1</v>
      </c>
      <c r="AD19" s="47">
        <f t="shared" si="13"/>
        <v>0</v>
      </c>
      <c r="AE19" s="39">
        <v>1</v>
      </c>
      <c r="AF19" s="47">
        <f t="shared" si="14"/>
        <v>0</v>
      </c>
      <c r="AG19" s="188"/>
      <c r="AH19" s="194">
        <f t="shared" si="15"/>
        <v>3</v>
      </c>
      <c r="AI19" s="49">
        <f t="shared" si="34"/>
        <v>0</v>
      </c>
      <c r="AJ19" s="50">
        <f t="shared" si="35"/>
        <v>0</v>
      </c>
      <c r="AK19" s="188">
        <v>7.25</v>
      </c>
      <c r="AL19" s="194">
        <f t="shared" si="18"/>
        <v>3</v>
      </c>
      <c r="AM19" s="49">
        <f t="shared" si="19"/>
        <v>0</v>
      </c>
      <c r="AN19" s="50">
        <f t="shared" si="20"/>
        <v>0</v>
      </c>
      <c r="AO19" s="62">
        <v>21.22</v>
      </c>
      <c r="AP19" s="49">
        <f t="shared" si="21"/>
        <v>0</v>
      </c>
      <c r="AQ19" s="50">
        <f t="shared" si="22"/>
        <v>0</v>
      </c>
      <c r="AR19" s="62"/>
      <c r="AS19" s="49">
        <f t="shared" si="23"/>
        <v>0</v>
      </c>
      <c r="AT19" s="50">
        <f t="shared" si="24"/>
        <v>0</v>
      </c>
      <c r="AU19" s="62"/>
      <c r="AV19" s="49">
        <f t="shared" si="25"/>
        <v>0</v>
      </c>
      <c r="AW19" s="50">
        <f t="shared" si="26"/>
        <v>0</v>
      </c>
      <c r="AX19" s="62">
        <v>21.22</v>
      </c>
      <c r="AY19" s="49">
        <f t="shared" si="27"/>
        <v>0</v>
      </c>
      <c r="AZ19" s="50">
        <f t="shared" si="28"/>
        <v>0</v>
      </c>
      <c r="BA19" s="62">
        <v>3.625</v>
      </c>
      <c r="BB19" s="49">
        <f t="shared" si="29"/>
        <v>0</v>
      </c>
      <c r="BC19" s="50">
        <f t="shared" si="30"/>
        <v>0</v>
      </c>
      <c r="BD19" s="51">
        <f t="shared" si="31"/>
        <v>0</v>
      </c>
    </row>
    <row r="20" spans="1:56">
      <c r="A20" s="32"/>
      <c r="B20" s="169" t="s">
        <v>157</v>
      </c>
      <c r="C20" s="170" t="s">
        <v>262</v>
      </c>
      <c r="D20" s="34" t="s">
        <v>272</v>
      </c>
      <c r="E20" s="35" t="s">
        <v>275</v>
      </c>
      <c r="F20" s="36">
        <v>15.2</v>
      </c>
      <c r="G20" s="73"/>
      <c r="H20" s="72" t="s">
        <v>130</v>
      </c>
      <c r="I20" s="74">
        <f>IF(H20=Tablas!$B$5,Tablas!$C$5,VLOOKUP(H20,Tablas!$B$5:$D$40,2,FALSE))</f>
        <v>7</v>
      </c>
      <c r="J20" s="71">
        <f>IF(I20=0,"",VLOOKUP(I20,Tablas!$C$5:$D$40,2,FALSE))</f>
        <v>30.416666666666668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193">
        <f t="shared" si="32"/>
        <v>12</v>
      </c>
      <c r="X20" s="44">
        <f t="shared" ref="X20:X34" si="36">IF(V20="","",$X$4*V20)</f>
        <v>0</v>
      </c>
      <c r="Y20" s="45">
        <f t="shared" si="11"/>
        <v>7</v>
      </c>
      <c r="Z20" s="46" t="s">
        <v>0</v>
      </c>
      <c r="AA20" s="39">
        <v>1</v>
      </c>
      <c r="AB20" s="47">
        <f t="shared" si="12"/>
        <v>0</v>
      </c>
      <c r="AC20" s="39">
        <v>1</v>
      </c>
      <c r="AD20" s="47">
        <f t="shared" si="13"/>
        <v>0</v>
      </c>
      <c r="AE20" s="39">
        <v>1</v>
      </c>
      <c r="AF20" s="47">
        <f t="shared" si="14"/>
        <v>0</v>
      </c>
      <c r="AG20" s="188"/>
      <c r="AH20" s="194">
        <f t="shared" si="15"/>
        <v>3</v>
      </c>
      <c r="AI20" s="49">
        <f t="shared" ref="AI20:AI34" si="37">IF(AJ$4=0,0,(AG20/AJ$4))</f>
        <v>0</v>
      </c>
      <c r="AJ20" s="50">
        <f t="shared" ref="AJ20:AJ34" si="38">IF(AJ$4=0,0,(AI20*AI$4/12))</f>
        <v>0</v>
      </c>
      <c r="AK20" s="188">
        <v>5</v>
      </c>
      <c r="AL20" s="194">
        <f t="shared" si="18"/>
        <v>3</v>
      </c>
      <c r="AM20" s="49">
        <f t="shared" ref="AM20:AM34" si="39">IF(AN$4=0,0,(AK20/AN$4))</f>
        <v>0</v>
      </c>
      <c r="AN20" s="50">
        <f t="shared" ref="AN20:AN34" si="40">IF(AN$4=0,0,(AM20*AM$4/12))</f>
        <v>0</v>
      </c>
      <c r="AO20" s="188">
        <v>15.2</v>
      </c>
      <c r="AP20" s="49">
        <f t="shared" si="21"/>
        <v>0</v>
      </c>
      <c r="AQ20" s="50">
        <f t="shared" si="22"/>
        <v>0</v>
      </c>
      <c r="AR20" s="62">
        <v>3.8</v>
      </c>
      <c r="AS20" s="49">
        <f t="shared" si="23"/>
        <v>0</v>
      </c>
      <c r="AT20" s="50">
        <f t="shared" si="24"/>
        <v>0</v>
      </c>
      <c r="AU20" s="62"/>
      <c r="AV20" s="49">
        <f t="shared" si="25"/>
        <v>0</v>
      </c>
      <c r="AW20" s="50">
        <f t="shared" si="26"/>
        <v>0</v>
      </c>
      <c r="AX20" s="188">
        <v>15.2</v>
      </c>
      <c r="AY20" s="49">
        <f t="shared" si="27"/>
        <v>0</v>
      </c>
      <c r="AZ20" s="50">
        <f t="shared" si="28"/>
        <v>0</v>
      </c>
      <c r="BA20" s="62">
        <v>2.5</v>
      </c>
      <c r="BB20" s="49">
        <f t="shared" si="29"/>
        <v>0</v>
      </c>
      <c r="BC20" s="50">
        <f t="shared" si="30"/>
        <v>0</v>
      </c>
      <c r="BD20" s="51">
        <f t="shared" si="31"/>
        <v>0</v>
      </c>
    </row>
    <row r="21" spans="1:56">
      <c r="A21" s="32"/>
      <c r="B21" s="169" t="s">
        <v>157</v>
      </c>
      <c r="C21" s="170" t="s">
        <v>262</v>
      </c>
      <c r="D21" s="34" t="s">
        <v>273</v>
      </c>
      <c r="E21" s="35" t="s">
        <v>275</v>
      </c>
      <c r="F21" s="36">
        <v>4.4000000000000004</v>
      </c>
      <c r="G21" s="73"/>
      <c r="H21" s="72" t="s">
        <v>150</v>
      </c>
      <c r="I21" s="74">
        <f>IF(H21=Tablas!$B$5,Tablas!$C$5,VLOOKUP(H21,Tablas!$B$5:$D$40,2,FALSE))</f>
        <v>28</v>
      </c>
      <c r="J21" s="71">
        <f>IF(I21=0,"",VLOOKUP(I21,Tablas!$C$5:$D$40,2,FALSE))</f>
        <v>2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193">
        <f t="shared" si="32"/>
        <v>12</v>
      </c>
      <c r="X21" s="44">
        <f t="shared" si="36"/>
        <v>0</v>
      </c>
      <c r="Y21" s="45">
        <f t="shared" si="11"/>
        <v>0.5</v>
      </c>
      <c r="Z21" s="46" t="s">
        <v>0</v>
      </c>
      <c r="AA21" s="39">
        <v>1</v>
      </c>
      <c r="AB21" s="47">
        <f t="shared" si="12"/>
        <v>0</v>
      </c>
      <c r="AC21" s="39">
        <v>1</v>
      </c>
      <c r="AD21" s="47">
        <f t="shared" si="13"/>
        <v>0</v>
      </c>
      <c r="AE21" s="39">
        <v>1</v>
      </c>
      <c r="AF21" s="47">
        <f t="shared" si="14"/>
        <v>0</v>
      </c>
      <c r="AG21" s="188"/>
      <c r="AH21" s="194">
        <f t="shared" si="15"/>
        <v>3</v>
      </c>
      <c r="AI21" s="49">
        <f t="shared" si="37"/>
        <v>0</v>
      </c>
      <c r="AJ21" s="50">
        <f t="shared" si="38"/>
        <v>0</v>
      </c>
      <c r="AK21" s="188"/>
      <c r="AL21" s="194">
        <f t="shared" si="18"/>
        <v>3</v>
      </c>
      <c r="AM21" s="49">
        <f t="shared" si="39"/>
        <v>0</v>
      </c>
      <c r="AN21" s="50">
        <f t="shared" si="40"/>
        <v>0</v>
      </c>
      <c r="AO21" s="188">
        <v>4.4000000000000004</v>
      </c>
      <c r="AP21" s="49">
        <f t="shared" si="21"/>
        <v>0</v>
      </c>
      <c r="AQ21" s="50">
        <f t="shared" si="22"/>
        <v>0</v>
      </c>
      <c r="AR21" s="62"/>
      <c r="AS21" s="49">
        <f t="shared" si="23"/>
        <v>0</v>
      </c>
      <c r="AT21" s="50">
        <f t="shared" si="24"/>
        <v>0</v>
      </c>
      <c r="AU21" s="62"/>
      <c r="AV21" s="49">
        <f t="shared" si="25"/>
        <v>0</v>
      </c>
      <c r="AW21" s="50">
        <f t="shared" si="26"/>
        <v>0</v>
      </c>
      <c r="AX21" s="188">
        <v>4.4000000000000004</v>
      </c>
      <c r="AY21" s="49">
        <f t="shared" si="27"/>
        <v>0</v>
      </c>
      <c r="AZ21" s="50">
        <f t="shared" si="28"/>
        <v>0</v>
      </c>
      <c r="BA21" s="62">
        <v>0</v>
      </c>
      <c r="BB21" s="49">
        <f t="shared" si="29"/>
        <v>0</v>
      </c>
      <c r="BC21" s="50">
        <f t="shared" si="30"/>
        <v>0</v>
      </c>
      <c r="BD21" s="51">
        <f t="shared" si="31"/>
        <v>0</v>
      </c>
    </row>
    <row r="22" spans="1:56">
      <c r="A22" s="32"/>
      <c r="B22" s="169" t="s">
        <v>157</v>
      </c>
      <c r="C22" s="170" t="s">
        <v>262</v>
      </c>
      <c r="D22" s="34" t="s">
        <v>263</v>
      </c>
      <c r="E22" s="35" t="s">
        <v>275</v>
      </c>
      <c r="F22" s="36">
        <v>6.95</v>
      </c>
      <c r="G22" s="73"/>
      <c r="H22" s="72" t="s">
        <v>130</v>
      </c>
      <c r="I22" s="74">
        <f>IF(H22=Tablas!$B$5,Tablas!$C$5,VLOOKUP(H22,Tablas!$B$5:$D$40,2,FALSE))</f>
        <v>7</v>
      </c>
      <c r="J22" s="71">
        <f>IF(I22=0,"",VLOOKUP(I22,Tablas!$C$5:$D$40,2,FALSE))</f>
        <v>30.416666666666668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193">
        <f t="shared" si="32"/>
        <v>12</v>
      </c>
      <c r="X22" s="44">
        <f t="shared" si="36"/>
        <v>0</v>
      </c>
      <c r="Y22" s="45">
        <f t="shared" si="11"/>
        <v>7</v>
      </c>
      <c r="Z22" s="46" t="s">
        <v>0</v>
      </c>
      <c r="AA22" s="39">
        <v>1</v>
      </c>
      <c r="AB22" s="47">
        <f t="shared" si="12"/>
        <v>0</v>
      </c>
      <c r="AC22" s="39">
        <v>1</v>
      </c>
      <c r="AD22" s="47">
        <f t="shared" si="13"/>
        <v>0</v>
      </c>
      <c r="AE22" s="39">
        <v>1</v>
      </c>
      <c r="AF22" s="47">
        <f t="shared" si="14"/>
        <v>0</v>
      </c>
      <c r="AG22" s="188"/>
      <c r="AH22" s="194">
        <f t="shared" si="15"/>
        <v>3</v>
      </c>
      <c r="AI22" s="49">
        <f t="shared" si="37"/>
        <v>0</v>
      </c>
      <c r="AJ22" s="50">
        <f t="shared" si="38"/>
        <v>0</v>
      </c>
      <c r="AK22" s="188"/>
      <c r="AL22" s="194">
        <f t="shared" si="18"/>
        <v>3</v>
      </c>
      <c r="AM22" s="49">
        <f t="shared" si="39"/>
        <v>0</v>
      </c>
      <c r="AN22" s="50">
        <f t="shared" si="40"/>
        <v>0</v>
      </c>
      <c r="AO22" s="188">
        <v>6.95</v>
      </c>
      <c r="AP22" s="49">
        <f t="shared" si="21"/>
        <v>0</v>
      </c>
      <c r="AQ22" s="50">
        <f t="shared" si="22"/>
        <v>0</v>
      </c>
      <c r="AR22" s="62"/>
      <c r="AS22" s="49">
        <f t="shared" si="23"/>
        <v>0</v>
      </c>
      <c r="AT22" s="50">
        <f t="shared" si="24"/>
        <v>0</v>
      </c>
      <c r="AU22" s="62"/>
      <c r="AV22" s="49">
        <f t="shared" si="25"/>
        <v>0</v>
      </c>
      <c r="AW22" s="50">
        <f t="shared" si="26"/>
        <v>0</v>
      </c>
      <c r="AX22" s="188">
        <v>6.95</v>
      </c>
      <c r="AY22" s="49">
        <f t="shared" si="27"/>
        <v>0</v>
      </c>
      <c r="AZ22" s="50">
        <f t="shared" si="28"/>
        <v>0</v>
      </c>
      <c r="BA22" s="62">
        <v>0</v>
      </c>
      <c r="BB22" s="49">
        <f t="shared" si="29"/>
        <v>0</v>
      </c>
      <c r="BC22" s="50">
        <f t="shared" si="30"/>
        <v>0</v>
      </c>
      <c r="BD22" s="51">
        <f t="shared" si="31"/>
        <v>0</v>
      </c>
    </row>
    <row r="23" spans="1:56">
      <c r="A23" s="32"/>
      <c r="B23" s="169" t="s">
        <v>157</v>
      </c>
      <c r="C23" s="33" t="s">
        <v>262</v>
      </c>
      <c r="D23" s="34" t="s">
        <v>261</v>
      </c>
      <c r="E23" s="35" t="s">
        <v>275</v>
      </c>
      <c r="F23" s="36">
        <v>4.2</v>
      </c>
      <c r="G23" s="73"/>
      <c r="H23" s="72" t="s">
        <v>130</v>
      </c>
      <c r="I23" s="74">
        <f>IF(H23=Tablas!$B$5,Tablas!$C$5,VLOOKUP(H23,Tablas!$B$5:$D$40,2,FALSE))</f>
        <v>7</v>
      </c>
      <c r="J23" s="71">
        <f>IF(I23=0,"",VLOOKUP(I23,Tablas!$C$5:$D$40,2,FALSE))</f>
        <v>30.416666666666668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193">
        <f t="shared" si="32"/>
        <v>12</v>
      </c>
      <c r="X23" s="44">
        <f t="shared" si="36"/>
        <v>0</v>
      </c>
      <c r="Y23" s="45">
        <f t="shared" si="11"/>
        <v>7</v>
      </c>
      <c r="Z23" s="46" t="s">
        <v>0</v>
      </c>
      <c r="AA23" s="39">
        <v>1</v>
      </c>
      <c r="AB23" s="47">
        <f t="shared" si="12"/>
        <v>0</v>
      </c>
      <c r="AC23" s="39">
        <v>1</v>
      </c>
      <c r="AD23" s="47">
        <f t="shared" si="13"/>
        <v>0</v>
      </c>
      <c r="AE23" s="39">
        <v>1</v>
      </c>
      <c r="AF23" s="47">
        <f t="shared" si="14"/>
        <v>0</v>
      </c>
      <c r="AG23" s="188"/>
      <c r="AH23" s="194">
        <f t="shared" si="15"/>
        <v>3</v>
      </c>
      <c r="AI23" s="49">
        <f t="shared" si="37"/>
        <v>0</v>
      </c>
      <c r="AJ23" s="50">
        <f t="shared" si="38"/>
        <v>0</v>
      </c>
      <c r="AK23" s="188"/>
      <c r="AL23" s="194">
        <f t="shared" si="18"/>
        <v>3</v>
      </c>
      <c r="AM23" s="49">
        <f t="shared" si="39"/>
        <v>0</v>
      </c>
      <c r="AN23" s="50">
        <f t="shared" si="40"/>
        <v>0</v>
      </c>
      <c r="AO23" s="188">
        <v>4.2</v>
      </c>
      <c r="AP23" s="49">
        <f t="shared" si="21"/>
        <v>0</v>
      </c>
      <c r="AQ23" s="50">
        <f t="shared" si="22"/>
        <v>0</v>
      </c>
      <c r="AR23" s="62"/>
      <c r="AS23" s="49">
        <f t="shared" si="23"/>
        <v>0</v>
      </c>
      <c r="AT23" s="50">
        <f t="shared" si="24"/>
        <v>0</v>
      </c>
      <c r="AU23" s="62"/>
      <c r="AV23" s="49">
        <f t="shared" si="25"/>
        <v>0</v>
      </c>
      <c r="AW23" s="50">
        <f t="shared" si="26"/>
        <v>0</v>
      </c>
      <c r="AX23" s="188">
        <v>4.2</v>
      </c>
      <c r="AY23" s="49">
        <f t="shared" si="27"/>
        <v>0</v>
      </c>
      <c r="AZ23" s="50">
        <f t="shared" si="28"/>
        <v>0</v>
      </c>
      <c r="BA23" s="62">
        <v>0</v>
      </c>
      <c r="BB23" s="49">
        <f t="shared" si="29"/>
        <v>0</v>
      </c>
      <c r="BC23" s="50">
        <f t="shared" si="30"/>
        <v>0</v>
      </c>
      <c r="BD23" s="51">
        <f t="shared" si="31"/>
        <v>0</v>
      </c>
    </row>
    <row r="24" spans="1:56">
      <c r="A24" s="32"/>
      <c r="B24" s="169" t="s">
        <v>157</v>
      </c>
      <c r="C24" s="33" t="s">
        <v>262</v>
      </c>
      <c r="D24" s="34" t="s">
        <v>274</v>
      </c>
      <c r="E24" s="35" t="s">
        <v>277</v>
      </c>
      <c r="F24" s="36">
        <v>70.430000000000007</v>
      </c>
      <c r="G24" s="73"/>
      <c r="H24" s="72" t="s">
        <v>148</v>
      </c>
      <c r="I24" s="74">
        <f>IF(H24=Tablas!$B$5,Tablas!$C$5,VLOOKUP(H24,Tablas!$B$5:$D$40,2,FALSE))</f>
        <v>26</v>
      </c>
      <c r="J24" s="71">
        <f>IF(I24=0,"",VLOOKUP(I24,Tablas!$C$5:$D$40,2,FALSE))</f>
        <v>4.3452380952380958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193">
        <f t="shared" si="32"/>
        <v>12</v>
      </c>
      <c r="X24" s="44">
        <f t="shared" si="36"/>
        <v>0</v>
      </c>
      <c r="Y24" s="45">
        <f t="shared" si="11"/>
        <v>1</v>
      </c>
      <c r="Z24" s="46" t="s">
        <v>0</v>
      </c>
      <c r="AA24" s="39">
        <v>1</v>
      </c>
      <c r="AB24" s="47">
        <f t="shared" si="12"/>
        <v>0</v>
      </c>
      <c r="AC24" s="39">
        <v>1</v>
      </c>
      <c r="AD24" s="47">
        <f t="shared" si="13"/>
        <v>0</v>
      </c>
      <c r="AE24" s="39">
        <v>1</v>
      </c>
      <c r="AF24" s="47">
        <f t="shared" si="14"/>
        <v>0</v>
      </c>
      <c r="AG24" s="188"/>
      <c r="AH24" s="194">
        <f t="shared" si="15"/>
        <v>3</v>
      </c>
      <c r="AI24" s="49">
        <f t="shared" si="37"/>
        <v>0</v>
      </c>
      <c r="AJ24" s="50">
        <f t="shared" si="38"/>
        <v>0</v>
      </c>
      <c r="AK24" s="188"/>
      <c r="AL24" s="194">
        <f t="shared" si="18"/>
        <v>3</v>
      </c>
      <c r="AM24" s="49">
        <f t="shared" si="39"/>
        <v>0</v>
      </c>
      <c r="AN24" s="50">
        <f t="shared" si="40"/>
        <v>0</v>
      </c>
      <c r="AO24" s="188"/>
      <c r="AP24" s="49">
        <f t="shared" si="21"/>
        <v>0</v>
      </c>
      <c r="AQ24" s="50">
        <f t="shared" si="22"/>
        <v>0</v>
      </c>
      <c r="AR24" s="62"/>
      <c r="AS24" s="49">
        <f t="shared" si="23"/>
        <v>0</v>
      </c>
      <c r="AT24" s="50">
        <f t="shared" si="24"/>
        <v>0</v>
      </c>
      <c r="AU24" s="62"/>
      <c r="AV24" s="49">
        <f t="shared" si="25"/>
        <v>0</v>
      </c>
      <c r="AW24" s="50">
        <f t="shared" si="26"/>
        <v>0</v>
      </c>
      <c r="AX24" s="188"/>
      <c r="AY24" s="49">
        <f t="shared" si="27"/>
        <v>0</v>
      </c>
      <c r="AZ24" s="50">
        <f t="shared" si="28"/>
        <v>0</v>
      </c>
      <c r="BA24" s="62">
        <v>0</v>
      </c>
      <c r="BB24" s="49">
        <f t="shared" si="29"/>
        <v>0</v>
      </c>
      <c r="BC24" s="50">
        <f t="shared" si="30"/>
        <v>0</v>
      </c>
      <c r="BD24" s="51">
        <f t="shared" si="31"/>
        <v>0</v>
      </c>
    </row>
    <row r="25" spans="1:56" hidden="1">
      <c r="A25" s="32"/>
      <c r="B25" s="169"/>
      <c r="C25" s="33"/>
      <c r="D25" s="34"/>
      <c r="E25" s="35"/>
      <c r="F25" s="36"/>
      <c r="G25" s="73"/>
      <c r="H25" s="72"/>
      <c r="I25" s="74">
        <f>IF(H25=Tablas!$B$5,Tablas!$C$5,VLOOKUP(H25,Tablas!$B$5:$D$40,2,FALSE))</f>
        <v>1</v>
      </c>
      <c r="J25" s="71">
        <f>IF(I25=0,"",VLOOKUP(I25,Tablas!$C$5:$D$40,2,FALSE))</f>
        <v>0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193">
        <f t="shared" si="32"/>
        <v>12</v>
      </c>
      <c r="X25" s="44">
        <f t="shared" si="36"/>
        <v>0</v>
      </c>
      <c r="Y25" s="45">
        <f t="shared" si="11"/>
        <v>0</v>
      </c>
      <c r="Z25" s="46" t="s">
        <v>0</v>
      </c>
      <c r="AA25" s="39">
        <v>1</v>
      </c>
      <c r="AB25" s="47">
        <f t="shared" si="12"/>
        <v>0</v>
      </c>
      <c r="AC25" s="39">
        <v>1</v>
      </c>
      <c r="AD25" s="47">
        <f t="shared" si="13"/>
        <v>0</v>
      </c>
      <c r="AE25" s="39">
        <v>1</v>
      </c>
      <c r="AF25" s="47">
        <f t="shared" si="14"/>
        <v>0</v>
      </c>
      <c r="AG25" s="188"/>
      <c r="AH25" s="194">
        <f t="shared" si="15"/>
        <v>3</v>
      </c>
      <c r="AI25" s="49">
        <f t="shared" si="37"/>
        <v>0</v>
      </c>
      <c r="AJ25" s="50">
        <f t="shared" si="38"/>
        <v>0</v>
      </c>
      <c r="AK25" s="188"/>
      <c r="AL25" s="194">
        <f t="shared" si="18"/>
        <v>3</v>
      </c>
      <c r="AM25" s="49">
        <f t="shared" si="39"/>
        <v>0</v>
      </c>
      <c r="AN25" s="50">
        <f t="shared" si="40"/>
        <v>0</v>
      </c>
      <c r="AO25" s="188"/>
      <c r="AP25" s="49">
        <f t="shared" si="21"/>
        <v>0</v>
      </c>
      <c r="AQ25" s="50">
        <f t="shared" si="22"/>
        <v>0</v>
      </c>
      <c r="AR25" s="62"/>
      <c r="AS25" s="49">
        <f t="shared" si="23"/>
        <v>0</v>
      </c>
      <c r="AT25" s="50">
        <f t="shared" si="24"/>
        <v>0</v>
      </c>
      <c r="AU25" s="62"/>
      <c r="AV25" s="49">
        <f t="shared" si="25"/>
        <v>0</v>
      </c>
      <c r="AW25" s="50">
        <f t="shared" si="26"/>
        <v>0</v>
      </c>
      <c r="AX25" s="188"/>
      <c r="AY25" s="49">
        <f t="shared" si="27"/>
        <v>0</v>
      </c>
      <c r="AZ25" s="50">
        <f t="shared" si="28"/>
        <v>0</v>
      </c>
      <c r="BA25" s="62"/>
      <c r="BB25" s="49">
        <f t="shared" si="29"/>
        <v>0</v>
      </c>
      <c r="BC25" s="50">
        <f t="shared" si="30"/>
        <v>0</v>
      </c>
      <c r="BD25" s="51">
        <f t="shared" si="31"/>
        <v>0</v>
      </c>
    </row>
    <row r="26" spans="1:56" hidden="1">
      <c r="A26" s="32"/>
      <c r="B26" s="169"/>
      <c r="C26" s="33"/>
      <c r="D26" s="34"/>
      <c r="E26" s="35"/>
      <c r="F26" s="36"/>
      <c r="G26" s="73"/>
      <c r="H26" s="72"/>
      <c r="I26" s="74">
        <f>IF(H26=Tablas!$B$5,Tablas!$C$5,VLOOKUP(H26,Tablas!$B$5:$D$40,2,FALSE))</f>
        <v>1</v>
      </c>
      <c r="J26" s="71">
        <f>IF(I26=0,"",VLOOKUP(I26,Tablas!$C$5:$D$40,2,FALSE))</f>
        <v>0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193">
        <f t="shared" si="32"/>
        <v>12</v>
      </c>
      <c r="X26" s="44">
        <f t="shared" si="36"/>
        <v>0</v>
      </c>
      <c r="Y26" s="45">
        <f t="shared" si="11"/>
        <v>0</v>
      </c>
      <c r="Z26" s="46" t="s">
        <v>0</v>
      </c>
      <c r="AA26" s="39">
        <v>1</v>
      </c>
      <c r="AB26" s="47">
        <f t="shared" si="12"/>
        <v>0</v>
      </c>
      <c r="AC26" s="39">
        <v>1</v>
      </c>
      <c r="AD26" s="47">
        <f t="shared" si="13"/>
        <v>0</v>
      </c>
      <c r="AE26" s="39">
        <v>1</v>
      </c>
      <c r="AF26" s="47">
        <f t="shared" si="14"/>
        <v>0</v>
      </c>
      <c r="AG26" s="188"/>
      <c r="AH26" s="194">
        <f t="shared" si="15"/>
        <v>3</v>
      </c>
      <c r="AI26" s="49">
        <f t="shared" si="37"/>
        <v>0</v>
      </c>
      <c r="AJ26" s="50">
        <f t="shared" si="38"/>
        <v>0</v>
      </c>
      <c r="AK26" s="188"/>
      <c r="AL26" s="194">
        <f t="shared" si="18"/>
        <v>3</v>
      </c>
      <c r="AM26" s="49">
        <f t="shared" si="39"/>
        <v>0</v>
      </c>
      <c r="AN26" s="50">
        <f t="shared" si="40"/>
        <v>0</v>
      </c>
      <c r="AO26" s="188"/>
      <c r="AP26" s="49">
        <f t="shared" si="21"/>
        <v>0</v>
      </c>
      <c r="AQ26" s="50">
        <f t="shared" si="22"/>
        <v>0</v>
      </c>
      <c r="AR26" s="62"/>
      <c r="AS26" s="49">
        <f t="shared" si="23"/>
        <v>0</v>
      </c>
      <c r="AT26" s="50">
        <f t="shared" si="24"/>
        <v>0</v>
      </c>
      <c r="AU26" s="62"/>
      <c r="AV26" s="49">
        <f t="shared" si="25"/>
        <v>0</v>
      </c>
      <c r="AW26" s="50">
        <f t="shared" si="26"/>
        <v>0</v>
      </c>
      <c r="AX26" s="188"/>
      <c r="AY26" s="49">
        <f t="shared" si="27"/>
        <v>0</v>
      </c>
      <c r="AZ26" s="50">
        <f t="shared" si="28"/>
        <v>0</v>
      </c>
      <c r="BA26" s="62"/>
      <c r="BB26" s="49">
        <f t="shared" si="29"/>
        <v>0</v>
      </c>
      <c r="BC26" s="50">
        <f t="shared" si="30"/>
        <v>0</v>
      </c>
      <c r="BD26" s="51">
        <f t="shared" si="31"/>
        <v>0</v>
      </c>
    </row>
    <row r="27" spans="1:56" hidden="1">
      <c r="A27" s="32"/>
      <c r="B27" s="169"/>
      <c r="C27" s="33"/>
      <c r="D27" s="34"/>
      <c r="E27" s="35"/>
      <c r="F27" s="36"/>
      <c r="G27" s="73"/>
      <c r="H27" s="72"/>
      <c r="I27" s="74">
        <f>IF(H27=Tablas!$B$5,Tablas!$C$5,VLOOKUP(H27,Tablas!$B$5:$D$40,2,FALSE))</f>
        <v>1</v>
      </c>
      <c r="J27" s="71">
        <f>IF(I27=0,"",VLOOKUP(I27,Tablas!$C$5:$D$40,2,FALSE))</f>
        <v>0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193">
        <f t="shared" si="32"/>
        <v>12</v>
      </c>
      <c r="X27" s="44">
        <f t="shared" si="36"/>
        <v>0</v>
      </c>
      <c r="Y27" s="45">
        <f t="shared" si="11"/>
        <v>0</v>
      </c>
      <c r="Z27" s="46" t="s">
        <v>0</v>
      </c>
      <c r="AA27" s="39">
        <v>1</v>
      </c>
      <c r="AB27" s="47">
        <f t="shared" si="12"/>
        <v>0</v>
      </c>
      <c r="AC27" s="39">
        <v>1</v>
      </c>
      <c r="AD27" s="47">
        <f t="shared" si="13"/>
        <v>0</v>
      </c>
      <c r="AE27" s="39">
        <v>1</v>
      </c>
      <c r="AF27" s="47">
        <f t="shared" si="14"/>
        <v>0</v>
      </c>
      <c r="AG27" s="188"/>
      <c r="AH27" s="194">
        <f t="shared" si="15"/>
        <v>3</v>
      </c>
      <c r="AI27" s="49">
        <f t="shared" si="37"/>
        <v>0</v>
      </c>
      <c r="AJ27" s="50">
        <f t="shared" si="38"/>
        <v>0</v>
      </c>
      <c r="AK27" s="188"/>
      <c r="AL27" s="194">
        <f t="shared" si="18"/>
        <v>3</v>
      </c>
      <c r="AM27" s="49">
        <f t="shared" si="39"/>
        <v>0</v>
      </c>
      <c r="AN27" s="50">
        <f t="shared" si="40"/>
        <v>0</v>
      </c>
      <c r="AO27" s="188"/>
      <c r="AP27" s="49">
        <f t="shared" si="21"/>
        <v>0</v>
      </c>
      <c r="AQ27" s="50">
        <f t="shared" si="22"/>
        <v>0</v>
      </c>
      <c r="AR27" s="62"/>
      <c r="AS27" s="49">
        <f t="shared" si="23"/>
        <v>0</v>
      </c>
      <c r="AT27" s="50">
        <f t="shared" si="24"/>
        <v>0</v>
      </c>
      <c r="AU27" s="62"/>
      <c r="AV27" s="49">
        <f t="shared" si="25"/>
        <v>0</v>
      </c>
      <c r="AW27" s="50">
        <f t="shared" si="26"/>
        <v>0</v>
      </c>
      <c r="AX27" s="188"/>
      <c r="AY27" s="49">
        <f t="shared" si="27"/>
        <v>0</v>
      </c>
      <c r="AZ27" s="50">
        <f t="shared" si="28"/>
        <v>0</v>
      </c>
      <c r="BA27" s="62"/>
      <c r="BB27" s="49">
        <f t="shared" si="29"/>
        <v>0</v>
      </c>
      <c r="BC27" s="50">
        <f t="shared" si="30"/>
        <v>0</v>
      </c>
      <c r="BD27" s="51">
        <f t="shared" si="31"/>
        <v>0</v>
      </c>
    </row>
    <row r="28" spans="1:56" hidden="1">
      <c r="A28" s="32"/>
      <c r="B28" s="169"/>
      <c r="C28" s="33"/>
      <c r="D28" s="34"/>
      <c r="E28" s="35"/>
      <c r="F28" s="36"/>
      <c r="G28" s="73"/>
      <c r="H28" s="72"/>
      <c r="I28" s="74">
        <f>IF(H28=Tablas!$B$5,Tablas!$C$5,VLOOKUP(H28,Tablas!$B$5:$D$40,2,FALSE))</f>
        <v>1</v>
      </c>
      <c r="J28" s="71">
        <f>IF(I28=0,"",VLOOKUP(I28,Tablas!$C$5:$D$40,2,FALSE))</f>
        <v>0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193">
        <f t="shared" si="32"/>
        <v>12</v>
      </c>
      <c r="X28" s="44">
        <f t="shared" si="36"/>
        <v>0</v>
      </c>
      <c r="Y28" s="45">
        <f t="shared" si="11"/>
        <v>0</v>
      </c>
      <c r="Z28" s="46" t="s">
        <v>0</v>
      </c>
      <c r="AA28" s="39">
        <v>1</v>
      </c>
      <c r="AB28" s="47">
        <f t="shared" si="12"/>
        <v>0</v>
      </c>
      <c r="AC28" s="39">
        <v>1</v>
      </c>
      <c r="AD28" s="47">
        <f t="shared" si="13"/>
        <v>0</v>
      </c>
      <c r="AE28" s="39">
        <v>1</v>
      </c>
      <c r="AF28" s="47">
        <f t="shared" si="14"/>
        <v>0</v>
      </c>
      <c r="AG28" s="188"/>
      <c r="AH28" s="194">
        <f t="shared" si="15"/>
        <v>3</v>
      </c>
      <c r="AI28" s="49">
        <f t="shared" si="37"/>
        <v>0</v>
      </c>
      <c r="AJ28" s="50">
        <f t="shared" si="38"/>
        <v>0</v>
      </c>
      <c r="AK28" s="188"/>
      <c r="AL28" s="194">
        <f t="shared" si="18"/>
        <v>3</v>
      </c>
      <c r="AM28" s="49">
        <f t="shared" si="39"/>
        <v>0</v>
      </c>
      <c r="AN28" s="50">
        <f t="shared" si="40"/>
        <v>0</v>
      </c>
      <c r="AO28" s="188"/>
      <c r="AP28" s="49">
        <f t="shared" si="21"/>
        <v>0</v>
      </c>
      <c r="AQ28" s="50">
        <f t="shared" si="22"/>
        <v>0</v>
      </c>
      <c r="AR28" s="62"/>
      <c r="AS28" s="49">
        <f t="shared" si="23"/>
        <v>0</v>
      </c>
      <c r="AT28" s="50">
        <f t="shared" si="24"/>
        <v>0</v>
      </c>
      <c r="AU28" s="62"/>
      <c r="AV28" s="49">
        <f t="shared" si="25"/>
        <v>0</v>
      </c>
      <c r="AW28" s="50">
        <f t="shared" si="26"/>
        <v>0</v>
      </c>
      <c r="AX28" s="188"/>
      <c r="AY28" s="49">
        <f t="shared" si="27"/>
        <v>0</v>
      </c>
      <c r="AZ28" s="50">
        <f t="shared" si="28"/>
        <v>0</v>
      </c>
      <c r="BA28" s="62"/>
      <c r="BB28" s="49">
        <f t="shared" si="29"/>
        <v>0</v>
      </c>
      <c r="BC28" s="50">
        <f t="shared" si="30"/>
        <v>0</v>
      </c>
      <c r="BD28" s="51">
        <f t="shared" si="31"/>
        <v>0</v>
      </c>
    </row>
    <row r="29" spans="1:56" hidden="1">
      <c r="A29" s="32"/>
      <c r="B29" s="169"/>
      <c r="C29" s="33"/>
      <c r="D29" s="34"/>
      <c r="E29" s="35"/>
      <c r="F29" s="36"/>
      <c r="G29" s="73"/>
      <c r="H29" s="72"/>
      <c r="I29" s="74">
        <f>IF(H29=Tablas!$B$5,Tablas!$C$5,VLOOKUP(H29,Tablas!$B$5:$D$40,2,FALSE))</f>
        <v>1</v>
      </c>
      <c r="J29" s="71">
        <f>IF(I29=0,"",VLOOKUP(I29,Tablas!$C$5:$D$40,2,FALSE))</f>
        <v>0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193">
        <f t="shared" si="32"/>
        <v>12</v>
      </c>
      <c r="X29" s="44">
        <f t="shared" si="36"/>
        <v>0</v>
      </c>
      <c r="Y29" s="45">
        <f t="shared" si="11"/>
        <v>0</v>
      </c>
      <c r="Z29" s="46" t="s">
        <v>0</v>
      </c>
      <c r="AA29" s="39">
        <v>1</v>
      </c>
      <c r="AB29" s="47">
        <f t="shared" si="12"/>
        <v>0</v>
      </c>
      <c r="AC29" s="39">
        <v>1</v>
      </c>
      <c r="AD29" s="47">
        <f t="shared" si="13"/>
        <v>0</v>
      </c>
      <c r="AE29" s="39">
        <v>1</v>
      </c>
      <c r="AF29" s="47">
        <f t="shared" si="14"/>
        <v>0</v>
      </c>
      <c r="AG29" s="188"/>
      <c r="AH29" s="194">
        <f t="shared" si="15"/>
        <v>3</v>
      </c>
      <c r="AI29" s="49">
        <f t="shared" si="37"/>
        <v>0</v>
      </c>
      <c r="AJ29" s="50">
        <f t="shared" si="38"/>
        <v>0</v>
      </c>
      <c r="AK29" s="188"/>
      <c r="AL29" s="194">
        <f t="shared" si="18"/>
        <v>3</v>
      </c>
      <c r="AM29" s="49">
        <f t="shared" si="39"/>
        <v>0</v>
      </c>
      <c r="AN29" s="50">
        <f t="shared" si="40"/>
        <v>0</v>
      </c>
      <c r="AO29" s="188"/>
      <c r="AP29" s="49">
        <f t="shared" si="21"/>
        <v>0</v>
      </c>
      <c r="AQ29" s="50">
        <f t="shared" si="22"/>
        <v>0</v>
      </c>
      <c r="AR29" s="62"/>
      <c r="AS29" s="49">
        <f t="shared" si="23"/>
        <v>0</v>
      </c>
      <c r="AT29" s="50">
        <f t="shared" si="24"/>
        <v>0</v>
      </c>
      <c r="AU29" s="62"/>
      <c r="AV29" s="49">
        <f t="shared" si="25"/>
        <v>0</v>
      </c>
      <c r="AW29" s="50">
        <f t="shared" si="26"/>
        <v>0</v>
      </c>
      <c r="AX29" s="188"/>
      <c r="AY29" s="49">
        <f t="shared" si="27"/>
        <v>0</v>
      </c>
      <c r="AZ29" s="50">
        <f t="shared" si="28"/>
        <v>0</v>
      </c>
      <c r="BA29" s="62"/>
      <c r="BB29" s="49">
        <f t="shared" si="29"/>
        <v>0</v>
      </c>
      <c r="BC29" s="50">
        <f t="shared" si="30"/>
        <v>0</v>
      </c>
      <c r="BD29" s="51">
        <f t="shared" si="31"/>
        <v>0</v>
      </c>
    </row>
    <row r="30" spans="1:56" hidden="1">
      <c r="A30" s="32"/>
      <c r="B30" s="61"/>
      <c r="C30" s="33"/>
      <c r="D30" s="34"/>
      <c r="E30" s="35"/>
      <c r="F30" s="36"/>
      <c r="G30" s="73"/>
      <c r="H30" s="72"/>
      <c r="I30" s="74">
        <f>IF(H30=Tablas!$B$5,Tablas!$C$5,VLOOKUP(H30,Tablas!$B$5:$D$40,2,FALSE))</f>
        <v>1</v>
      </c>
      <c r="J30" s="71">
        <f>IF(I30=0,"",VLOOKUP(I30,Tablas!$C$5:$D$40,2,FALSE))</f>
        <v>0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193">
        <f t="shared" si="32"/>
        <v>12</v>
      </c>
      <c r="X30" s="44">
        <f t="shared" si="36"/>
        <v>0</v>
      </c>
      <c r="Y30" s="45">
        <f t="shared" si="11"/>
        <v>0</v>
      </c>
      <c r="Z30" s="46" t="s">
        <v>78</v>
      </c>
      <c r="AA30" s="39">
        <v>1</v>
      </c>
      <c r="AB30" s="47">
        <f t="shared" si="12"/>
        <v>0</v>
      </c>
      <c r="AC30" s="39">
        <v>1</v>
      </c>
      <c r="AD30" s="47">
        <f t="shared" si="13"/>
        <v>0</v>
      </c>
      <c r="AE30" s="39">
        <v>1</v>
      </c>
      <c r="AF30" s="47">
        <f t="shared" si="14"/>
        <v>0</v>
      </c>
      <c r="AG30" s="188"/>
      <c r="AH30" s="196"/>
      <c r="AI30" s="49">
        <f t="shared" si="37"/>
        <v>0</v>
      </c>
      <c r="AJ30" s="50">
        <f t="shared" si="38"/>
        <v>0</v>
      </c>
      <c r="AK30" s="188"/>
      <c r="AL30" s="196"/>
      <c r="AM30" s="49">
        <f t="shared" si="39"/>
        <v>0</v>
      </c>
      <c r="AN30" s="50">
        <f t="shared" si="40"/>
        <v>0</v>
      </c>
      <c r="AO30" s="188"/>
      <c r="AP30" s="49">
        <f t="shared" si="21"/>
        <v>0</v>
      </c>
      <c r="AQ30" s="50">
        <f t="shared" si="22"/>
        <v>0</v>
      </c>
      <c r="AR30" s="62"/>
      <c r="AS30" s="49">
        <f t="shared" si="23"/>
        <v>0</v>
      </c>
      <c r="AT30" s="50">
        <f t="shared" si="24"/>
        <v>0</v>
      </c>
      <c r="AU30" s="62"/>
      <c r="AV30" s="49">
        <f t="shared" si="25"/>
        <v>0</v>
      </c>
      <c r="AW30" s="50">
        <f t="shared" si="26"/>
        <v>0</v>
      </c>
      <c r="AX30" s="188"/>
      <c r="AY30" s="49">
        <f t="shared" si="27"/>
        <v>0</v>
      </c>
      <c r="AZ30" s="50">
        <f t="shared" si="28"/>
        <v>0</v>
      </c>
      <c r="BA30" s="62"/>
      <c r="BB30" s="49">
        <f t="shared" si="29"/>
        <v>0</v>
      </c>
      <c r="BC30" s="50">
        <f t="shared" si="30"/>
        <v>0</v>
      </c>
      <c r="BD30" s="51">
        <f t="shared" si="31"/>
        <v>0</v>
      </c>
    </row>
    <row r="31" spans="1:56" hidden="1">
      <c r="A31" s="32"/>
      <c r="B31" s="61"/>
      <c r="C31" s="33"/>
      <c r="D31" s="34"/>
      <c r="E31" s="35"/>
      <c r="F31" s="36"/>
      <c r="G31" s="73"/>
      <c r="H31" s="72"/>
      <c r="I31" s="74">
        <f>IF(H31=Tablas!$B$5,Tablas!$C$5,VLOOKUP(H31,Tablas!$B$5:$D$40,2,FALSE))</f>
        <v>1</v>
      </c>
      <c r="J31" s="71">
        <f>IF(I31=0,"",VLOOKUP(I31,Tablas!$C$5:$D$40,2,FALSE))</f>
        <v>0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193">
        <f t="shared" si="32"/>
        <v>12</v>
      </c>
      <c r="X31" s="44">
        <f t="shared" si="36"/>
        <v>0</v>
      </c>
      <c r="Y31" s="45">
        <f t="shared" si="11"/>
        <v>0</v>
      </c>
      <c r="Z31" s="46" t="s">
        <v>78</v>
      </c>
      <c r="AA31" s="39">
        <v>1</v>
      </c>
      <c r="AB31" s="47">
        <f t="shared" si="12"/>
        <v>0</v>
      </c>
      <c r="AC31" s="39">
        <v>1</v>
      </c>
      <c r="AD31" s="47">
        <f t="shared" si="13"/>
        <v>0</v>
      </c>
      <c r="AE31" s="39">
        <v>1</v>
      </c>
      <c r="AF31" s="47">
        <f t="shared" si="14"/>
        <v>0</v>
      </c>
      <c r="AG31" s="188"/>
      <c r="AH31" s="196"/>
      <c r="AI31" s="49">
        <f t="shared" si="37"/>
        <v>0</v>
      </c>
      <c r="AJ31" s="50">
        <f t="shared" si="38"/>
        <v>0</v>
      </c>
      <c r="AK31" s="188"/>
      <c r="AL31" s="196"/>
      <c r="AM31" s="49">
        <f t="shared" si="39"/>
        <v>0</v>
      </c>
      <c r="AN31" s="50">
        <f t="shared" si="40"/>
        <v>0</v>
      </c>
      <c r="AO31" s="188"/>
      <c r="AP31" s="49">
        <f t="shared" si="21"/>
        <v>0</v>
      </c>
      <c r="AQ31" s="50">
        <f t="shared" si="22"/>
        <v>0</v>
      </c>
      <c r="AR31" s="62"/>
      <c r="AS31" s="49">
        <f t="shared" si="23"/>
        <v>0</v>
      </c>
      <c r="AT31" s="50">
        <f t="shared" si="24"/>
        <v>0</v>
      </c>
      <c r="AU31" s="62"/>
      <c r="AV31" s="49">
        <f t="shared" si="25"/>
        <v>0</v>
      </c>
      <c r="AW31" s="50">
        <f t="shared" si="26"/>
        <v>0</v>
      </c>
      <c r="AX31" s="188"/>
      <c r="AY31" s="49">
        <f t="shared" si="27"/>
        <v>0</v>
      </c>
      <c r="AZ31" s="50">
        <f t="shared" si="28"/>
        <v>0</v>
      </c>
      <c r="BA31" s="62"/>
      <c r="BB31" s="49">
        <f t="shared" si="29"/>
        <v>0</v>
      </c>
      <c r="BC31" s="50">
        <f t="shared" si="30"/>
        <v>0</v>
      </c>
      <c r="BD31" s="51">
        <f t="shared" si="31"/>
        <v>0</v>
      </c>
    </row>
    <row r="32" spans="1:56" hidden="1">
      <c r="A32" s="32"/>
      <c r="B32" s="61"/>
      <c r="C32" s="33"/>
      <c r="D32" s="34"/>
      <c r="E32" s="35"/>
      <c r="F32" s="36"/>
      <c r="G32" s="73"/>
      <c r="H32" s="72"/>
      <c r="I32" s="74">
        <f>IF(H32=Tablas!$B$5,Tablas!$C$5,VLOOKUP(H32,Tablas!$B$5:$D$40,2,FALSE))</f>
        <v>1</v>
      </c>
      <c r="J32" s="71">
        <f>IF(I32=0,"",VLOOKUP(I32,Tablas!$C$5:$D$40,2,FALSE))</f>
        <v>0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193">
        <f t="shared" si="32"/>
        <v>12</v>
      </c>
      <c r="X32" s="44">
        <f t="shared" si="36"/>
        <v>0</v>
      </c>
      <c r="Y32" s="45">
        <f t="shared" si="11"/>
        <v>0</v>
      </c>
      <c r="Z32" s="46" t="s">
        <v>78</v>
      </c>
      <c r="AA32" s="39">
        <v>1</v>
      </c>
      <c r="AB32" s="47">
        <f t="shared" si="12"/>
        <v>0</v>
      </c>
      <c r="AC32" s="39">
        <v>1</v>
      </c>
      <c r="AD32" s="47">
        <f t="shared" si="13"/>
        <v>0</v>
      </c>
      <c r="AE32" s="39">
        <v>1</v>
      </c>
      <c r="AF32" s="47">
        <f t="shared" si="14"/>
        <v>0</v>
      </c>
      <c r="AG32" s="188"/>
      <c r="AH32" s="196"/>
      <c r="AI32" s="49">
        <f t="shared" si="37"/>
        <v>0</v>
      </c>
      <c r="AJ32" s="50">
        <f t="shared" si="38"/>
        <v>0</v>
      </c>
      <c r="AK32" s="188"/>
      <c r="AL32" s="196"/>
      <c r="AM32" s="49">
        <f t="shared" si="39"/>
        <v>0</v>
      </c>
      <c r="AN32" s="50">
        <f t="shared" si="40"/>
        <v>0</v>
      </c>
      <c r="AO32" s="188"/>
      <c r="AP32" s="49">
        <f t="shared" si="21"/>
        <v>0</v>
      </c>
      <c r="AQ32" s="50">
        <f t="shared" si="22"/>
        <v>0</v>
      </c>
      <c r="AR32" s="62"/>
      <c r="AS32" s="49">
        <f t="shared" si="23"/>
        <v>0</v>
      </c>
      <c r="AT32" s="50">
        <f t="shared" si="24"/>
        <v>0</v>
      </c>
      <c r="AU32" s="62"/>
      <c r="AV32" s="49">
        <f t="shared" si="25"/>
        <v>0</v>
      </c>
      <c r="AW32" s="50">
        <f t="shared" si="26"/>
        <v>0</v>
      </c>
      <c r="AX32" s="188"/>
      <c r="AY32" s="49">
        <f t="shared" si="27"/>
        <v>0</v>
      </c>
      <c r="AZ32" s="50">
        <f t="shared" si="28"/>
        <v>0</v>
      </c>
      <c r="BA32" s="62"/>
      <c r="BB32" s="49">
        <f t="shared" si="29"/>
        <v>0</v>
      </c>
      <c r="BC32" s="50">
        <f t="shared" si="30"/>
        <v>0</v>
      </c>
      <c r="BD32" s="51">
        <f t="shared" si="31"/>
        <v>0</v>
      </c>
    </row>
    <row r="33" spans="1:56" hidden="1">
      <c r="A33" s="32"/>
      <c r="B33" s="61"/>
      <c r="C33" s="33"/>
      <c r="D33" s="34"/>
      <c r="E33" s="35"/>
      <c r="F33" s="36"/>
      <c r="G33" s="73"/>
      <c r="H33" s="72"/>
      <c r="I33" s="74">
        <f>IF(H33=Tablas!$B$5,Tablas!$C$5,VLOOKUP(H33,Tablas!$B$5:$D$40,2,FALSE))</f>
        <v>1</v>
      </c>
      <c r="J33" s="71">
        <f>IF(I33=0,"",VLOOKUP(I33,Tablas!$C$5:$D$40,2,FALSE))</f>
        <v>0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193">
        <f t="shared" si="32"/>
        <v>12</v>
      </c>
      <c r="X33" s="44">
        <f t="shared" si="36"/>
        <v>0</v>
      </c>
      <c r="Y33" s="45">
        <f t="shared" si="11"/>
        <v>0</v>
      </c>
      <c r="Z33" s="46" t="s">
        <v>78</v>
      </c>
      <c r="AA33" s="39">
        <v>1</v>
      </c>
      <c r="AB33" s="47">
        <f t="shared" si="12"/>
        <v>0</v>
      </c>
      <c r="AC33" s="39">
        <v>1</v>
      </c>
      <c r="AD33" s="47">
        <f t="shared" si="13"/>
        <v>0</v>
      </c>
      <c r="AE33" s="39">
        <v>1</v>
      </c>
      <c r="AF33" s="47">
        <f t="shared" si="14"/>
        <v>0</v>
      </c>
      <c r="AG33" s="188"/>
      <c r="AH33" s="196"/>
      <c r="AI33" s="49">
        <f t="shared" si="37"/>
        <v>0</v>
      </c>
      <c r="AJ33" s="50">
        <f t="shared" si="38"/>
        <v>0</v>
      </c>
      <c r="AK33" s="188"/>
      <c r="AL33" s="196"/>
      <c r="AM33" s="49">
        <f t="shared" si="39"/>
        <v>0</v>
      </c>
      <c r="AN33" s="50">
        <f t="shared" si="40"/>
        <v>0</v>
      </c>
      <c r="AO33" s="188"/>
      <c r="AP33" s="49">
        <f t="shared" si="21"/>
        <v>0</v>
      </c>
      <c r="AQ33" s="50">
        <f t="shared" si="22"/>
        <v>0</v>
      </c>
      <c r="AR33" s="62"/>
      <c r="AS33" s="49">
        <f t="shared" si="23"/>
        <v>0</v>
      </c>
      <c r="AT33" s="50">
        <f t="shared" si="24"/>
        <v>0</v>
      </c>
      <c r="AU33" s="62"/>
      <c r="AV33" s="49">
        <f t="shared" si="25"/>
        <v>0</v>
      </c>
      <c r="AW33" s="50">
        <f t="shared" si="26"/>
        <v>0</v>
      </c>
      <c r="AX33" s="188"/>
      <c r="AY33" s="49">
        <f t="shared" si="27"/>
        <v>0</v>
      </c>
      <c r="AZ33" s="50">
        <f t="shared" si="28"/>
        <v>0</v>
      </c>
      <c r="BA33" s="62"/>
      <c r="BB33" s="49">
        <f t="shared" si="29"/>
        <v>0</v>
      </c>
      <c r="BC33" s="50">
        <f t="shared" si="30"/>
        <v>0</v>
      </c>
      <c r="BD33" s="51">
        <f t="shared" si="31"/>
        <v>0</v>
      </c>
    </row>
    <row r="34" spans="1:56" hidden="1">
      <c r="A34" s="32"/>
      <c r="B34" s="61"/>
      <c r="C34" s="33"/>
      <c r="D34" s="34"/>
      <c r="E34" s="35"/>
      <c r="F34" s="36"/>
      <c r="G34" s="73"/>
      <c r="H34" s="72"/>
      <c r="I34" s="74">
        <f>IF(H34=Tablas!$B$5,Tablas!$C$5,VLOOKUP(H34,Tablas!$B$5:$D$40,2,FALSE))</f>
        <v>1</v>
      </c>
      <c r="J34" s="71">
        <f>IF(I34=0,"",VLOOKUP(I34,Tablas!$C$5:$D$40,2,FALSE))</f>
        <v>0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193">
        <f t="shared" si="32"/>
        <v>12</v>
      </c>
      <c r="X34" s="44">
        <f t="shared" si="36"/>
        <v>0</v>
      </c>
      <c r="Y34" s="45">
        <f t="shared" si="11"/>
        <v>0</v>
      </c>
      <c r="Z34" s="46" t="s">
        <v>78</v>
      </c>
      <c r="AA34" s="39">
        <v>1</v>
      </c>
      <c r="AB34" s="47">
        <f t="shared" si="12"/>
        <v>0</v>
      </c>
      <c r="AC34" s="39">
        <v>1</v>
      </c>
      <c r="AD34" s="47">
        <f t="shared" si="13"/>
        <v>0</v>
      </c>
      <c r="AE34" s="39">
        <v>1</v>
      </c>
      <c r="AF34" s="47">
        <f t="shared" si="14"/>
        <v>0</v>
      </c>
      <c r="AG34" s="188"/>
      <c r="AH34" s="196"/>
      <c r="AI34" s="49">
        <f t="shared" si="37"/>
        <v>0</v>
      </c>
      <c r="AJ34" s="50">
        <f t="shared" si="38"/>
        <v>0</v>
      </c>
      <c r="AK34" s="188"/>
      <c r="AL34" s="196"/>
      <c r="AM34" s="49">
        <f t="shared" si="39"/>
        <v>0</v>
      </c>
      <c r="AN34" s="50">
        <f t="shared" si="40"/>
        <v>0</v>
      </c>
      <c r="AO34" s="188"/>
      <c r="AP34" s="49">
        <f t="shared" si="21"/>
        <v>0</v>
      </c>
      <c r="AQ34" s="50">
        <f t="shared" si="22"/>
        <v>0</v>
      </c>
      <c r="AR34" s="62"/>
      <c r="AS34" s="49">
        <f t="shared" si="23"/>
        <v>0</v>
      </c>
      <c r="AT34" s="50">
        <f t="shared" si="24"/>
        <v>0</v>
      </c>
      <c r="AU34" s="62"/>
      <c r="AV34" s="49">
        <f t="shared" si="25"/>
        <v>0</v>
      </c>
      <c r="AW34" s="50">
        <f t="shared" si="26"/>
        <v>0</v>
      </c>
      <c r="AX34" s="188"/>
      <c r="AY34" s="49">
        <f t="shared" si="27"/>
        <v>0</v>
      </c>
      <c r="AZ34" s="50">
        <f t="shared" si="28"/>
        <v>0</v>
      </c>
      <c r="BA34" s="62"/>
      <c r="BB34" s="49">
        <f t="shared" si="29"/>
        <v>0</v>
      </c>
      <c r="BC34" s="50">
        <f t="shared" si="30"/>
        <v>0</v>
      </c>
      <c r="BD34" s="51">
        <f t="shared" si="31"/>
        <v>0</v>
      </c>
    </row>
    <row r="35" spans="1:56" hidden="1">
      <c r="A35" s="32"/>
      <c r="B35" s="61"/>
      <c r="C35" s="33"/>
      <c r="D35" s="34"/>
      <c r="E35" s="35"/>
      <c r="F35" s="36"/>
      <c r="G35" s="73"/>
      <c r="H35" s="72"/>
      <c r="I35" s="74">
        <f>IF(H35=Tablas!$B$5,Tablas!$C$5,VLOOKUP(H35,Tablas!$B$5:$D$40,2,FALSE))</f>
        <v>1</v>
      </c>
      <c r="J35" s="71">
        <f>IF(I35=0,"",VLOOKUP(I35,Tablas!$C$5:$D$40,2,FALSE))</f>
        <v>0</v>
      </c>
      <c r="K35" s="37" t="str">
        <f t="shared" ref="K35:K47" si="41">IF(G35=0,"0",F35/G35)</f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ref="R35:R47" si="42">(IF($Y35=6,$K35,)+IF($Y35=7,$K35,)+IF($Y35=12,$K35*2,)+IF($Y35=18,$K35*3,)+IF($Y35=28,$K35*4,0)+IF($Y35=21,$K35*3,)+IF($Y35=42,$K35*6,0)+IF($Y35=14,$K35*2,))*Q35</f>
        <v>0</v>
      </c>
      <c r="S35" s="39">
        <v>1</v>
      </c>
      <c r="T35" s="41">
        <f t="shared" ref="T35:T47" si="43">(IF($Y35=7,$K35,)+IF($Y35=21,$K35*3,)+IF($Y35=42,$K35*6,0)+IF($Y35=28,$K35*4,0)+IF($Y35=14,$K35*2,))*S35</f>
        <v>0</v>
      </c>
      <c r="U35" s="42">
        <f t="shared" ref="U35:U47" si="44">SUM(+L35+M35+N35+O35+P35+R35+T35)</f>
        <v>0</v>
      </c>
      <c r="V35" s="43">
        <f t="shared" ref="V35:V47" si="45">+U35*4.345</f>
        <v>0</v>
      </c>
      <c r="W35" s="193">
        <f t="shared" si="32"/>
        <v>12</v>
      </c>
      <c r="X35" s="44">
        <f t="shared" ref="X35:X47" si="46">IF(V35="","",$X$4*V35)</f>
        <v>0</v>
      </c>
      <c r="Y35" s="45">
        <f t="shared" ref="Y35:Y47" si="47">ROUND(J35/4.3452380952381,1)</f>
        <v>0</v>
      </c>
      <c r="Z35" s="46" t="s">
        <v>78</v>
      </c>
      <c r="AA35" s="39">
        <v>1</v>
      </c>
      <c r="AB35" s="47">
        <f t="shared" ref="AB35:AB47" si="48">+IF($Z35="M",$U35,IF($Z35="MT",$U35/2,IF(Z35="MN",$U35/2,IF($Z35="MTN",$U35/3,0))))*AA35</f>
        <v>0</v>
      </c>
      <c r="AC35" s="39">
        <v>1</v>
      </c>
      <c r="AD35" s="47">
        <f t="shared" ref="AD35:AD47" si="49">+IF($Z35="T",$U35,IF($Z35="MT",$U35/2,IF($Z35="TN",$U35/2,IF($Z35="MTN",$U35/3,0))))*AC35</f>
        <v>0</v>
      </c>
      <c r="AE35" s="39">
        <v>1</v>
      </c>
      <c r="AF35" s="47">
        <f t="shared" ref="AF35:AF47" si="50">+IF($Z35="N",$U35,IF($Z35="MN",$U35/2,IF($Z35="TN",$U35/2,IF($Z35="MTN",$U35/3,0))))*AE35</f>
        <v>0</v>
      </c>
      <c r="AG35" s="188"/>
      <c r="AH35" s="196"/>
      <c r="AI35" s="49">
        <f t="shared" si="34"/>
        <v>0</v>
      </c>
      <c r="AJ35" s="50">
        <f t="shared" si="35"/>
        <v>0</v>
      </c>
      <c r="AK35" s="188"/>
      <c r="AL35" s="196"/>
      <c r="AM35" s="49">
        <f t="shared" si="19"/>
        <v>0</v>
      </c>
      <c r="AN35" s="50">
        <f t="shared" si="20"/>
        <v>0</v>
      </c>
      <c r="AO35" s="188"/>
      <c r="AP35" s="49">
        <f t="shared" ref="AP35:AP47" si="51">IF(AQ$4=0,0,(AO35/AQ$4))</f>
        <v>0</v>
      </c>
      <c r="AQ35" s="50">
        <f t="shared" ref="AQ35:AQ47" si="52">IF(AQ$4=0,0,(AP35*AP$4/12))</f>
        <v>0</v>
      </c>
      <c r="AR35" s="62"/>
      <c r="AS35" s="49">
        <f t="shared" ref="AS35:AS47" si="53">IF(AT$4=0,0,(AR35/AT$4))</f>
        <v>0</v>
      </c>
      <c r="AT35" s="50">
        <f t="shared" ref="AT35:AT47" si="54">IF(AT$4=0,0,(AS35*AS$4/12))</f>
        <v>0</v>
      </c>
      <c r="AU35" s="62"/>
      <c r="AV35" s="49">
        <f t="shared" ref="AV35:AV47" si="55">IF(AW$4=0,0,(AU35/AW$4))</f>
        <v>0</v>
      </c>
      <c r="AW35" s="50">
        <f t="shared" ref="AW35:AW47" si="56">IF(AW$4=0,0,(AV35*AV$4/12))</f>
        <v>0</v>
      </c>
      <c r="AX35" s="188"/>
      <c r="AY35" s="49">
        <f t="shared" ref="AY35:AY47" si="57">IF(AZ$4=0,0,(AX35/AZ$4))</f>
        <v>0</v>
      </c>
      <c r="AZ35" s="50">
        <f t="shared" ref="AZ35:AZ47" si="58">IF(AZ$4=0,0,(AY35*AY$4/12))</f>
        <v>0</v>
      </c>
      <c r="BA35" s="62"/>
      <c r="BB35" s="49">
        <f t="shared" ref="BB35:BB47" si="59">IF(BC$4=0,0,(BA35/BC$4))</f>
        <v>0</v>
      </c>
      <c r="BC35" s="50">
        <f t="shared" ref="BC35:BC47" si="60">IF(BC$4=0,0,(BB35*BB$4/12))</f>
        <v>0</v>
      </c>
      <c r="BD35" s="51">
        <f t="shared" ref="BD35:BD47" si="61">+AJ35+AN35+AQ35+AT35+AW35+AZ35+BC35</f>
        <v>0</v>
      </c>
    </row>
    <row r="36" spans="1:56" hidden="1">
      <c r="A36" s="32"/>
      <c r="B36" s="61"/>
      <c r="C36" s="33"/>
      <c r="D36" s="34"/>
      <c r="E36" s="35"/>
      <c r="F36" s="36"/>
      <c r="G36" s="73"/>
      <c r="H36" s="72"/>
      <c r="I36" s="74">
        <f>IF(H36=Tablas!$B$5,Tablas!$C$5,VLOOKUP(H36,Tablas!$B$5:$D$40,2,FALSE))</f>
        <v>1</v>
      </c>
      <c r="J36" s="71">
        <f>IF(I36=0,"",VLOOKUP(I36,Tablas!$C$5:$D$40,2,FALSE))</f>
        <v>0</v>
      </c>
      <c r="K36" s="37" t="str">
        <f t="shared" si="4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42"/>
        <v>0</v>
      </c>
      <c r="S36" s="39">
        <v>1</v>
      </c>
      <c r="T36" s="41">
        <f t="shared" si="43"/>
        <v>0</v>
      </c>
      <c r="U36" s="42">
        <f t="shared" si="44"/>
        <v>0</v>
      </c>
      <c r="V36" s="43">
        <f t="shared" si="45"/>
        <v>0</v>
      </c>
      <c r="W36" s="193">
        <f t="shared" si="32"/>
        <v>12</v>
      </c>
      <c r="X36" s="44">
        <f t="shared" si="46"/>
        <v>0</v>
      </c>
      <c r="Y36" s="45">
        <f t="shared" si="47"/>
        <v>0</v>
      </c>
      <c r="Z36" s="46" t="s">
        <v>78</v>
      </c>
      <c r="AA36" s="39">
        <v>1</v>
      </c>
      <c r="AB36" s="47">
        <f t="shared" si="48"/>
        <v>0</v>
      </c>
      <c r="AC36" s="39">
        <v>1</v>
      </c>
      <c r="AD36" s="47">
        <f t="shared" si="49"/>
        <v>0</v>
      </c>
      <c r="AE36" s="39">
        <v>1</v>
      </c>
      <c r="AF36" s="47">
        <f t="shared" si="50"/>
        <v>0</v>
      </c>
      <c r="AG36" s="188"/>
      <c r="AH36" s="196"/>
      <c r="AI36" s="49">
        <f t="shared" si="34"/>
        <v>0</v>
      </c>
      <c r="AJ36" s="50">
        <f t="shared" si="35"/>
        <v>0</v>
      </c>
      <c r="AK36" s="188"/>
      <c r="AL36" s="196"/>
      <c r="AM36" s="49">
        <f t="shared" si="19"/>
        <v>0</v>
      </c>
      <c r="AN36" s="50">
        <f t="shared" si="20"/>
        <v>0</v>
      </c>
      <c r="AO36" s="188"/>
      <c r="AP36" s="49">
        <f t="shared" si="51"/>
        <v>0</v>
      </c>
      <c r="AQ36" s="50">
        <f t="shared" si="52"/>
        <v>0</v>
      </c>
      <c r="AR36" s="62"/>
      <c r="AS36" s="49">
        <f t="shared" si="53"/>
        <v>0</v>
      </c>
      <c r="AT36" s="50">
        <f t="shared" si="54"/>
        <v>0</v>
      </c>
      <c r="AU36" s="62"/>
      <c r="AV36" s="49">
        <f t="shared" si="55"/>
        <v>0</v>
      </c>
      <c r="AW36" s="50">
        <f t="shared" si="56"/>
        <v>0</v>
      </c>
      <c r="AX36" s="188"/>
      <c r="AY36" s="49">
        <f t="shared" si="57"/>
        <v>0</v>
      </c>
      <c r="AZ36" s="50">
        <f t="shared" si="58"/>
        <v>0</v>
      </c>
      <c r="BA36" s="62"/>
      <c r="BB36" s="49">
        <f t="shared" si="59"/>
        <v>0</v>
      </c>
      <c r="BC36" s="50">
        <f t="shared" si="60"/>
        <v>0</v>
      </c>
      <c r="BD36" s="51">
        <f t="shared" si="61"/>
        <v>0</v>
      </c>
    </row>
    <row r="37" spans="1:56" hidden="1">
      <c r="A37" s="32"/>
      <c r="B37" s="61"/>
      <c r="C37" s="33"/>
      <c r="D37" s="34"/>
      <c r="E37" s="35"/>
      <c r="F37" s="36"/>
      <c r="G37" s="73"/>
      <c r="H37" s="72"/>
      <c r="I37" s="74">
        <f>IF(H37=Tablas!$B$5,Tablas!$C$5,VLOOKUP(H37,Tablas!$B$5:$D$40,2,FALSE))</f>
        <v>1</v>
      </c>
      <c r="J37" s="71">
        <f>IF(I37=0,"",VLOOKUP(I37,Tablas!$C$5:$D$40,2,FALSE))</f>
        <v>0</v>
      </c>
      <c r="K37" s="37" t="str">
        <f t="shared" si="4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42"/>
        <v>0</v>
      </c>
      <c r="S37" s="39">
        <v>1</v>
      </c>
      <c r="T37" s="41">
        <f t="shared" si="43"/>
        <v>0</v>
      </c>
      <c r="U37" s="42">
        <f t="shared" si="44"/>
        <v>0</v>
      </c>
      <c r="V37" s="43">
        <f t="shared" si="45"/>
        <v>0</v>
      </c>
      <c r="W37" s="193">
        <f t="shared" si="32"/>
        <v>12</v>
      </c>
      <c r="X37" s="44">
        <f t="shared" si="46"/>
        <v>0</v>
      </c>
      <c r="Y37" s="45">
        <f t="shared" si="47"/>
        <v>0</v>
      </c>
      <c r="Z37" s="46" t="s">
        <v>78</v>
      </c>
      <c r="AA37" s="39">
        <v>1</v>
      </c>
      <c r="AB37" s="47">
        <f t="shared" si="48"/>
        <v>0</v>
      </c>
      <c r="AC37" s="39">
        <v>1</v>
      </c>
      <c r="AD37" s="47">
        <f t="shared" si="49"/>
        <v>0</v>
      </c>
      <c r="AE37" s="39">
        <v>1</v>
      </c>
      <c r="AF37" s="47">
        <f t="shared" si="50"/>
        <v>0</v>
      </c>
      <c r="AG37" s="188"/>
      <c r="AH37" s="196"/>
      <c r="AI37" s="49">
        <f t="shared" si="34"/>
        <v>0</v>
      </c>
      <c r="AJ37" s="50">
        <f t="shared" si="35"/>
        <v>0</v>
      </c>
      <c r="AK37" s="188"/>
      <c r="AL37" s="196"/>
      <c r="AM37" s="49">
        <f t="shared" si="19"/>
        <v>0</v>
      </c>
      <c r="AN37" s="50">
        <f t="shared" si="20"/>
        <v>0</v>
      </c>
      <c r="AO37" s="188"/>
      <c r="AP37" s="49">
        <f t="shared" si="51"/>
        <v>0</v>
      </c>
      <c r="AQ37" s="50">
        <f t="shared" si="52"/>
        <v>0</v>
      </c>
      <c r="AR37" s="62"/>
      <c r="AS37" s="49">
        <f t="shared" si="53"/>
        <v>0</v>
      </c>
      <c r="AT37" s="50">
        <f t="shared" si="54"/>
        <v>0</v>
      </c>
      <c r="AU37" s="62"/>
      <c r="AV37" s="49">
        <f t="shared" si="55"/>
        <v>0</v>
      </c>
      <c r="AW37" s="50">
        <f t="shared" si="56"/>
        <v>0</v>
      </c>
      <c r="AX37" s="188"/>
      <c r="AY37" s="49">
        <f t="shared" si="57"/>
        <v>0</v>
      </c>
      <c r="AZ37" s="50">
        <f t="shared" si="58"/>
        <v>0</v>
      </c>
      <c r="BA37" s="62"/>
      <c r="BB37" s="49">
        <f t="shared" si="59"/>
        <v>0</v>
      </c>
      <c r="BC37" s="50">
        <f t="shared" si="60"/>
        <v>0</v>
      </c>
      <c r="BD37" s="51">
        <f t="shared" si="61"/>
        <v>0</v>
      </c>
    </row>
    <row r="38" spans="1:56" hidden="1">
      <c r="A38" s="32"/>
      <c r="B38" s="61"/>
      <c r="C38" s="33"/>
      <c r="D38" s="34"/>
      <c r="E38" s="35"/>
      <c r="F38" s="36"/>
      <c r="G38" s="73"/>
      <c r="H38" s="72"/>
      <c r="I38" s="74">
        <f>IF(H38=Tablas!$B$5,Tablas!$C$5,VLOOKUP(H38,Tablas!$B$5:$D$40,2,FALSE))</f>
        <v>1</v>
      </c>
      <c r="J38" s="71">
        <f>IF(I38=0,"",VLOOKUP(I38,Tablas!$C$5:$D$40,2,FALSE))</f>
        <v>0</v>
      </c>
      <c r="K38" s="37" t="str">
        <f t="shared" si="4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42"/>
        <v>0</v>
      </c>
      <c r="S38" s="39">
        <v>1</v>
      </c>
      <c r="T38" s="41">
        <f t="shared" si="43"/>
        <v>0</v>
      </c>
      <c r="U38" s="42">
        <f t="shared" si="44"/>
        <v>0</v>
      </c>
      <c r="V38" s="43">
        <f t="shared" si="45"/>
        <v>0</v>
      </c>
      <c r="W38" s="193">
        <f t="shared" si="32"/>
        <v>12</v>
      </c>
      <c r="X38" s="44">
        <f t="shared" si="46"/>
        <v>0</v>
      </c>
      <c r="Y38" s="45">
        <f t="shared" si="47"/>
        <v>0</v>
      </c>
      <c r="Z38" s="46" t="s">
        <v>78</v>
      </c>
      <c r="AA38" s="39">
        <v>1</v>
      </c>
      <c r="AB38" s="47">
        <f t="shared" si="48"/>
        <v>0</v>
      </c>
      <c r="AC38" s="39">
        <v>1</v>
      </c>
      <c r="AD38" s="47">
        <f t="shared" si="49"/>
        <v>0</v>
      </c>
      <c r="AE38" s="39">
        <v>1</v>
      </c>
      <c r="AF38" s="47">
        <f t="shared" si="50"/>
        <v>0</v>
      </c>
      <c r="AG38" s="188"/>
      <c r="AH38" s="196"/>
      <c r="AI38" s="49">
        <f t="shared" si="34"/>
        <v>0</v>
      </c>
      <c r="AJ38" s="50">
        <f t="shared" si="35"/>
        <v>0</v>
      </c>
      <c r="AK38" s="188"/>
      <c r="AL38" s="196"/>
      <c r="AM38" s="49">
        <f t="shared" si="19"/>
        <v>0</v>
      </c>
      <c r="AN38" s="50">
        <f t="shared" si="20"/>
        <v>0</v>
      </c>
      <c r="AO38" s="188"/>
      <c r="AP38" s="49">
        <f t="shared" si="51"/>
        <v>0</v>
      </c>
      <c r="AQ38" s="50">
        <f t="shared" si="52"/>
        <v>0</v>
      </c>
      <c r="AR38" s="62"/>
      <c r="AS38" s="49">
        <f t="shared" si="53"/>
        <v>0</v>
      </c>
      <c r="AT38" s="50">
        <f t="shared" si="54"/>
        <v>0</v>
      </c>
      <c r="AU38" s="62"/>
      <c r="AV38" s="49">
        <f t="shared" si="55"/>
        <v>0</v>
      </c>
      <c r="AW38" s="50">
        <f t="shared" si="56"/>
        <v>0</v>
      </c>
      <c r="AX38" s="188"/>
      <c r="AY38" s="49">
        <f t="shared" si="57"/>
        <v>0</v>
      </c>
      <c r="AZ38" s="50">
        <f t="shared" si="58"/>
        <v>0</v>
      </c>
      <c r="BA38" s="62"/>
      <c r="BB38" s="49">
        <f t="shared" si="59"/>
        <v>0</v>
      </c>
      <c r="BC38" s="50">
        <f t="shared" si="60"/>
        <v>0</v>
      </c>
      <c r="BD38" s="51">
        <f t="shared" si="61"/>
        <v>0</v>
      </c>
    </row>
    <row r="39" spans="1:56" hidden="1">
      <c r="A39" s="32"/>
      <c r="B39" s="61"/>
      <c r="C39" s="33"/>
      <c r="D39" s="34"/>
      <c r="E39" s="35"/>
      <c r="F39" s="36"/>
      <c r="G39" s="73"/>
      <c r="H39" s="72"/>
      <c r="I39" s="74">
        <f>IF(H39=Tablas!$B$5,Tablas!$C$5,VLOOKUP(H39,Tablas!$B$5:$D$40,2,FALSE))</f>
        <v>1</v>
      </c>
      <c r="J39" s="71">
        <f>IF(I39=0,"",VLOOKUP(I39,Tablas!$C$5:$D$40,2,FALSE))</f>
        <v>0</v>
      </c>
      <c r="K39" s="37" t="str">
        <f t="shared" si="4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42"/>
        <v>0</v>
      </c>
      <c r="S39" s="39">
        <v>1</v>
      </c>
      <c r="T39" s="41">
        <f t="shared" si="43"/>
        <v>0</v>
      </c>
      <c r="U39" s="42">
        <f t="shared" si="44"/>
        <v>0</v>
      </c>
      <c r="V39" s="43">
        <f t="shared" si="45"/>
        <v>0</v>
      </c>
      <c r="W39" s="193">
        <f t="shared" si="32"/>
        <v>12</v>
      </c>
      <c r="X39" s="44">
        <f t="shared" si="46"/>
        <v>0</v>
      </c>
      <c r="Y39" s="45">
        <f t="shared" si="47"/>
        <v>0</v>
      </c>
      <c r="Z39" s="46" t="s">
        <v>78</v>
      </c>
      <c r="AA39" s="39">
        <v>1</v>
      </c>
      <c r="AB39" s="47">
        <f t="shared" si="48"/>
        <v>0</v>
      </c>
      <c r="AC39" s="39">
        <v>1</v>
      </c>
      <c r="AD39" s="47">
        <f t="shared" si="49"/>
        <v>0</v>
      </c>
      <c r="AE39" s="39">
        <v>1</v>
      </c>
      <c r="AF39" s="47">
        <f t="shared" si="50"/>
        <v>0</v>
      </c>
      <c r="AG39" s="188"/>
      <c r="AH39" s="196"/>
      <c r="AI39" s="49">
        <f t="shared" si="34"/>
        <v>0</v>
      </c>
      <c r="AJ39" s="50">
        <f t="shared" si="35"/>
        <v>0</v>
      </c>
      <c r="AK39" s="188"/>
      <c r="AL39" s="196"/>
      <c r="AM39" s="49">
        <f t="shared" si="19"/>
        <v>0</v>
      </c>
      <c r="AN39" s="50">
        <f t="shared" si="20"/>
        <v>0</v>
      </c>
      <c r="AO39" s="188"/>
      <c r="AP39" s="49">
        <f t="shared" si="51"/>
        <v>0</v>
      </c>
      <c r="AQ39" s="50">
        <f t="shared" si="52"/>
        <v>0</v>
      </c>
      <c r="AR39" s="62"/>
      <c r="AS39" s="49">
        <f t="shared" si="53"/>
        <v>0</v>
      </c>
      <c r="AT39" s="50">
        <f t="shared" si="54"/>
        <v>0</v>
      </c>
      <c r="AU39" s="62"/>
      <c r="AV39" s="49">
        <f t="shared" si="55"/>
        <v>0</v>
      </c>
      <c r="AW39" s="50">
        <f t="shared" si="56"/>
        <v>0</v>
      </c>
      <c r="AX39" s="188"/>
      <c r="AY39" s="49">
        <f t="shared" si="57"/>
        <v>0</v>
      </c>
      <c r="AZ39" s="50">
        <f t="shared" si="58"/>
        <v>0</v>
      </c>
      <c r="BA39" s="62"/>
      <c r="BB39" s="49">
        <f t="shared" si="59"/>
        <v>0</v>
      </c>
      <c r="BC39" s="50">
        <f t="shared" si="60"/>
        <v>0</v>
      </c>
      <c r="BD39" s="51">
        <f t="shared" si="61"/>
        <v>0</v>
      </c>
    </row>
    <row r="40" spans="1:56" hidden="1">
      <c r="A40" s="32"/>
      <c r="B40" s="61"/>
      <c r="C40" s="33"/>
      <c r="D40" s="34"/>
      <c r="E40" s="35"/>
      <c r="F40" s="36"/>
      <c r="G40" s="73"/>
      <c r="H40" s="72"/>
      <c r="I40" s="74">
        <f>IF(H40=Tablas!$B$5,Tablas!$C$5,VLOOKUP(H40,Tablas!$B$5:$D$40,2,FALSE))</f>
        <v>1</v>
      </c>
      <c r="J40" s="71">
        <f>IF(I40=0,"",VLOOKUP(I40,Tablas!$C$5:$D$40,2,FALSE))</f>
        <v>0</v>
      </c>
      <c r="K40" s="37" t="str">
        <f t="shared" si="41"/>
        <v>0</v>
      </c>
      <c r="L40" s="38">
        <f t="shared" si="2"/>
        <v>0</v>
      </c>
      <c r="M40" s="38">
        <f t="shared" si="3"/>
        <v>0</v>
      </c>
      <c r="N40" s="38">
        <f t="shared" si="4"/>
        <v>0</v>
      </c>
      <c r="O40" s="38">
        <f t="shared" si="5"/>
        <v>0</v>
      </c>
      <c r="P40" s="38">
        <f t="shared" si="6"/>
        <v>0</v>
      </c>
      <c r="Q40" s="39">
        <v>1</v>
      </c>
      <c r="R40" s="40">
        <f t="shared" si="42"/>
        <v>0</v>
      </c>
      <c r="S40" s="39">
        <v>1</v>
      </c>
      <c r="T40" s="41">
        <f t="shared" si="43"/>
        <v>0</v>
      </c>
      <c r="U40" s="42">
        <f t="shared" si="44"/>
        <v>0</v>
      </c>
      <c r="V40" s="43">
        <f t="shared" si="45"/>
        <v>0</v>
      </c>
      <c r="W40" s="193">
        <f t="shared" si="32"/>
        <v>12</v>
      </c>
      <c r="X40" s="44">
        <f t="shared" si="46"/>
        <v>0</v>
      </c>
      <c r="Y40" s="45">
        <f t="shared" si="47"/>
        <v>0</v>
      </c>
      <c r="Z40" s="46" t="s">
        <v>78</v>
      </c>
      <c r="AA40" s="39">
        <v>1</v>
      </c>
      <c r="AB40" s="47">
        <f t="shared" si="48"/>
        <v>0</v>
      </c>
      <c r="AC40" s="39">
        <v>1</v>
      </c>
      <c r="AD40" s="47">
        <f t="shared" si="49"/>
        <v>0</v>
      </c>
      <c r="AE40" s="39">
        <v>1</v>
      </c>
      <c r="AF40" s="47">
        <f t="shared" si="50"/>
        <v>0</v>
      </c>
      <c r="AG40" s="188"/>
      <c r="AH40" s="196"/>
      <c r="AI40" s="49">
        <f t="shared" si="34"/>
        <v>0</v>
      </c>
      <c r="AJ40" s="50">
        <f t="shared" si="35"/>
        <v>0</v>
      </c>
      <c r="AK40" s="188"/>
      <c r="AL40" s="196"/>
      <c r="AM40" s="49">
        <f t="shared" si="19"/>
        <v>0</v>
      </c>
      <c r="AN40" s="50">
        <f t="shared" si="20"/>
        <v>0</v>
      </c>
      <c r="AO40" s="188"/>
      <c r="AP40" s="49">
        <f t="shared" si="51"/>
        <v>0</v>
      </c>
      <c r="AQ40" s="50">
        <f t="shared" si="52"/>
        <v>0</v>
      </c>
      <c r="AR40" s="62"/>
      <c r="AS40" s="49">
        <f t="shared" si="53"/>
        <v>0</v>
      </c>
      <c r="AT40" s="50">
        <f t="shared" si="54"/>
        <v>0</v>
      </c>
      <c r="AU40" s="62"/>
      <c r="AV40" s="49">
        <f t="shared" si="55"/>
        <v>0</v>
      </c>
      <c r="AW40" s="50">
        <f t="shared" si="56"/>
        <v>0</v>
      </c>
      <c r="AX40" s="188"/>
      <c r="AY40" s="49">
        <f t="shared" si="57"/>
        <v>0</v>
      </c>
      <c r="AZ40" s="50">
        <f t="shared" si="58"/>
        <v>0</v>
      </c>
      <c r="BA40" s="62"/>
      <c r="BB40" s="49">
        <f t="shared" si="59"/>
        <v>0</v>
      </c>
      <c r="BC40" s="50">
        <f t="shared" si="60"/>
        <v>0</v>
      </c>
      <c r="BD40" s="51">
        <f t="shared" si="61"/>
        <v>0</v>
      </c>
    </row>
    <row r="41" spans="1:56" hidden="1">
      <c r="A41" s="32"/>
      <c r="B41" s="61"/>
      <c r="C41" s="33"/>
      <c r="D41" s="34"/>
      <c r="E41" s="35"/>
      <c r="F41" s="36"/>
      <c r="G41" s="73"/>
      <c r="H41" s="72"/>
      <c r="I41" s="74">
        <f>IF(H41=Tablas!$B$5,Tablas!$C$5,VLOOKUP(H41,Tablas!$B$5:$D$40,2,FALSE))</f>
        <v>1</v>
      </c>
      <c r="J41" s="71">
        <f>IF(I41=0,"",VLOOKUP(I41,Tablas!$C$5:$D$40,2,FALSE))</f>
        <v>0</v>
      </c>
      <c r="K41" s="37" t="str">
        <f t="shared" si="41"/>
        <v>0</v>
      </c>
      <c r="L41" s="38">
        <f t="shared" si="2"/>
        <v>0</v>
      </c>
      <c r="M41" s="38">
        <f t="shared" si="3"/>
        <v>0</v>
      </c>
      <c r="N41" s="38">
        <f t="shared" si="4"/>
        <v>0</v>
      </c>
      <c r="O41" s="38">
        <f t="shared" si="5"/>
        <v>0</v>
      </c>
      <c r="P41" s="38">
        <f t="shared" si="6"/>
        <v>0</v>
      </c>
      <c r="Q41" s="39">
        <v>1</v>
      </c>
      <c r="R41" s="40">
        <f t="shared" si="42"/>
        <v>0</v>
      </c>
      <c r="S41" s="39">
        <v>1</v>
      </c>
      <c r="T41" s="41">
        <f t="shared" si="43"/>
        <v>0</v>
      </c>
      <c r="U41" s="42">
        <f t="shared" si="44"/>
        <v>0</v>
      </c>
      <c r="V41" s="43">
        <f t="shared" si="45"/>
        <v>0</v>
      </c>
      <c r="W41" s="193">
        <f t="shared" si="32"/>
        <v>12</v>
      </c>
      <c r="X41" s="44">
        <f t="shared" si="46"/>
        <v>0</v>
      </c>
      <c r="Y41" s="45">
        <f t="shared" si="47"/>
        <v>0</v>
      </c>
      <c r="Z41" s="46" t="s">
        <v>78</v>
      </c>
      <c r="AA41" s="39">
        <v>1</v>
      </c>
      <c r="AB41" s="47">
        <f t="shared" si="48"/>
        <v>0</v>
      </c>
      <c r="AC41" s="39">
        <v>1</v>
      </c>
      <c r="AD41" s="47">
        <f t="shared" si="49"/>
        <v>0</v>
      </c>
      <c r="AE41" s="39">
        <v>1</v>
      </c>
      <c r="AF41" s="47">
        <f t="shared" si="50"/>
        <v>0</v>
      </c>
      <c r="AG41" s="188"/>
      <c r="AH41" s="196"/>
      <c r="AI41" s="49">
        <f t="shared" si="34"/>
        <v>0</v>
      </c>
      <c r="AJ41" s="50">
        <f t="shared" si="35"/>
        <v>0</v>
      </c>
      <c r="AK41" s="188"/>
      <c r="AL41" s="196"/>
      <c r="AM41" s="49">
        <f t="shared" si="19"/>
        <v>0</v>
      </c>
      <c r="AN41" s="50">
        <f t="shared" si="20"/>
        <v>0</v>
      </c>
      <c r="AO41" s="188"/>
      <c r="AP41" s="49">
        <f t="shared" si="51"/>
        <v>0</v>
      </c>
      <c r="AQ41" s="50">
        <f t="shared" si="52"/>
        <v>0</v>
      </c>
      <c r="AR41" s="62"/>
      <c r="AS41" s="49">
        <f t="shared" si="53"/>
        <v>0</v>
      </c>
      <c r="AT41" s="50">
        <f t="shared" si="54"/>
        <v>0</v>
      </c>
      <c r="AU41" s="62"/>
      <c r="AV41" s="49">
        <f t="shared" si="55"/>
        <v>0</v>
      </c>
      <c r="AW41" s="50">
        <f t="shared" si="56"/>
        <v>0</v>
      </c>
      <c r="AX41" s="188"/>
      <c r="AY41" s="49">
        <f t="shared" si="57"/>
        <v>0</v>
      </c>
      <c r="AZ41" s="50">
        <f t="shared" si="58"/>
        <v>0</v>
      </c>
      <c r="BA41" s="62"/>
      <c r="BB41" s="49">
        <f t="shared" si="59"/>
        <v>0</v>
      </c>
      <c r="BC41" s="50">
        <f t="shared" si="60"/>
        <v>0</v>
      </c>
      <c r="BD41" s="51">
        <f t="shared" si="61"/>
        <v>0</v>
      </c>
    </row>
    <row r="42" spans="1:56" hidden="1">
      <c r="A42" s="32"/>
      <c r="B42" s="61"/>
      <c r="C42" s="33"/>
      <c r="D42" s="34"/>
      <c r="E42" s="35"/>
      <c r="F42" s="36"/>
      <c r="G42" s="73"/>
      <c r="H42" s="72"/>
      <c r="I42" s="74">
        <f>IF(H42=Tablas!$B$5,Tablas!$C$5,VLOOKUP(H42,Tablas!$B$5:$D$40,2,FALSE))</f>
        <v>1</v>
      </c>
      <c r="J42" s="71">
        <f>IF(I42=0,"",VLOOKUP(I42,Tablas!$C$5:$D$40,2,FALSE))</f>
        <v>0</v>
      </c>
      <c r="K42" s="37" t="str">
        <f t="shared" si="41"/>
        <v>0</v>
      </c>
      <c r="L42" s="38">
        <f t="shared" si="2"/>
        <v>0</v>
      </c>
      <c r="M42" s="38">
        <f t="shared" si="3"/>
        <v>0</v>
      </c>
      <c r="N42" s="38">
        <f t="shared" si="4"/>
        <v>0</v>
      </c>
      <c r="O42" s="38">
        <f t="shared" si="5"/>
        <v>0</v>
      </c>
      <c r="P42" s="38">
        <f t="shared" si="6"/>
        <v>0</v>
      </c>
      <c r="Q42" s="39">
        <v>1</v>
      </c>
      <c r="R42" s="40">
        <f t="shared" si="42"/>
        <v>0</v>
      </c>
      <c r="S42" s="39">
        <v>1</v>
      </c>
      <c r="T42" s="41">
        <f t="shared" si="43"/>
        <v>0</v>
      </c>
      <c r="U42" s="42">
        <f t="shared" si="44"/>
        <v>0</v>
      </c>
      <c r="V42" s="43">
        <f t="shared" si="45"/>
        <v>0</v>
      </c>
      <c r="W42" s="193">
        <f t="shared" si="32"/>
        <v>12</v>
      </c>
      <c r="X42" s="44">
        <f t="shared" si="46"/>
        <v>0</v>
      </c>
      <c r="Y42" s="45">
        <f t="shared" si="47"/>
        <v>0</v>
      </c>
      <c r="Z42" s="46" t="s">
        <v>78</v>
      </c>
      <c r="AA42" s="39">
        <v>1</v>
      </c>
      <c r="AB42" s="47">
        <f t="shared" si="48"/>
        <v>0</v>
      </c>
      <c r="AC42" s="39">
        <v>1</v>
      </c>
      <c r="AD42" s="47">
        <f t="shared" si="49"/>
        <v>0</v>
      </c>
      <c r="AE42" s="39">
        <v>1</v>
      </c>
      <c r="AF42" s="47">
        <f t="shared" si="50"/>
        <v>0</v>
      </c>
      <c r="AG42" s="188"/>
      <c r="AH42" s="196"/>
      <c r="AI42" s="49">
        <f t="shared" si="34"/>
        <v>0</v>
      </c>
      <c r="AJ42" s="50">
        <f t="shared" si="35"/>
        <v>0</v>
      </c>
      <c r="AK42" s="188"/>
      <c r="AL42" s="196"/>
      <c r="AM42" s="49">
        <f t="shared" si="19"/>
        <v>0</v>
      </c>
      <c r="AN42" s="50">
        <f t="shared" si="20"/>
        <v>0</v>
      </c>
      <c r="AO42" s="188"/>
      <c r="AP42" s="49">
        <f t="shared" si="51"/>
        <v>0</v>
      </c>
      <c r="AQ42" s="50">
        <f t="shared" si="52"/>
        <v>0</v>
      </c>
      <c r="AR42" s="62"/>
      <c r="AS42" s="49">
        <f t="shared" si="53"/>
        <v>0</v>
      </c>
      <c r="AT42" s="50">
        <f t="shared" si="54"/>
        <v>0</v>
      </c>
      <c r="AU42" s="62"/>
      <c r="AV42" s="49">
        <f t="shared" si="55"/>
        <v>0</v>
      </c>
      <c r="AW42" s="50">
        <f t="shared" si="56"/>
        <v>0</v>
      </c>
      <c r="AX42" s="188"/>
      <c r="AY42" s="49">
        <f t="shared" si="57"/>
        <v>0</v>
      </c>
      <c r="AZ42" s="50">
        <f t="shared" si="58"/>
        <v>0</v>
      </c>
      <c r="BA42" s="62"/>
      <c r="BB42" s="49">
        <f t="shared" si="59"/>
        <v>0</v>
      </c>
      <c r="BC42" s="50">
        <f t="shared" si="60"/>
        <v>0</v>
      </c>
      <c r="BD42" s="51">
        <f t="shared" si="61"/>
        <v>0</v>
      </c>
    </row>
    <row r="43" spans="1:56" hidden="1">
      <c r="A43" s="32"/>
      <c r="B43" s="61"/>
      <c r="C43" s="33"/>
      <c r="D43" s="34"/>
      <c r="E43" s="35"/>
      <c r="F43" s="36"/>
      <c r="G43" s="73"/>
      <c r="H43" s="72"/>
      <c r="I43" s="74">
        <f>IF(H43=Tablas!$B$5,Tablas!$C$5,VLOOKUP(H43,Tablas!$B$5:$D$40,2,FALSE))</f>
        <v>1</v>
      </c>
      <c r="J43" s="71">
        <f>IF(I43=0,"",VLOOKUP(I43,Tablas!$C$5:$D$40,2,FALSE))</f>
        <v>0</v>
      </c>
      <c r="K43" s="37" t="str">
        <f t="shared" si="41"/>
        <v>0</v>
      </c>
      <c r="L43" s="38">
        <f t="shared" si="2"/>
        <v>0</v>
      </c>
      <c r="M43" s="38">
        <f t="shared" si="3"/>
        <v>0</v>
      </c>
      <c r="N43" s="38">
        <f t="shared" si="4"/>
        <v>0</v>
      </c>
      <c r="O43" s="38">
        <f t="shared" si="5"/>
        <v>0</v>
      </c>
      <c r="P43" s="38">
        <f t="shared" si="6"/>
        <v>0</v>
      </c>
      <c r="Q43" s="39">
        <v>1</v>
      </c>
      <c r="R43" s="40">
        <f t="shared" si="42"/>
        <v>0</v>
      </c>
      <c r="S43" s="39">
        <v>1</v>
      </c>
      <c r="T43" s="41">
        <f t="shared" si="43"/>
        <v>0</v>
      </c>
      <c r="U43" s="42">
        <f t="shared" si="44"/>
        <v>0</v>
      </c>
      <c r="V43" s="43">
        <f t="shared" si="45"/>
        <v>0</v>
      </c>
      <c r="W43" s="193">
        <f t="shared" si="32"/>
        <v>12</v>
      </c>
      <c r="X43" s="44">
        <f t="shared" si="46"/>
        <v>0</v>
      </c>
      <c r="Y43" s="45">
        <f t="shared" si="47"/>
        <v>0</v>
      </c>
      <c r="Z43" s="46" t="s">
        <v>78</v>
      </c>
      <c r="AA43" s="39">
        <v>1</v>
      </c>
      <c r="AB43" s="47">
        <f t="shared" si="48"/>
        <v>0</v>
      </c>
      <c r="AC43" s="39">
        <v>1</v>
      </c>
      <c r="AD43" s="47">
        <f t="shared" si="49"/>
        <v>0</v>
      </c>
      <c r="AE43" s="39">
        <v>1</v>
      </c>
      <c r="AF43" s="47">
        <f t="shared" si="50"/>
        <v>0</v>
      </c>
      <c r="AG43" s="188"/>
      <c r="AH43" s="196"/>
      <c r="AI43" s="49">
        <f t="shared" si="34"/>
        <v>0</v>
      </c>
      <c r="AJ43" s="50">
        <f t="shared" si="35"/>
        <v>0</v>
      </c>
      <c r="AK43" s="188"/>
      <c r="AL43" s="196"/>
      <c r="AM43" s="49">
        <f t="shared" si="19"/>
        <v>0</v>
      </c>
      <c r="AN43" s="50">
        <f t="shared" si="20"/>
        <v>0</v>
      </c>
      <c r="AO43" s="188"/>
      <c r="AP43" s="49">
        <f t="shared" si="51"/>
        <v>0</v>
      </c>
      <c r="AQ43" s="50">
        <f t="shared" si="52"/>
        <v>0</v>
      </c>
      <c r="AR43" s="62"/>
      <c r="AS43" s="49">
        <f t="shared" si="53"/>
        <v>0</v>
      </c>
      <c r="AT43" s="50">
        <f t="shared" si="54"/>
        <v>0</v>
      </c>
      <c r="AU43" s="62"/>
      <c r="AV43" s="49">
        <f t="shared" si="55"/>
        <v>0</v>
      </c>
      <c r="AW43" s="50">
        <f t="shared" si="56"/>
        <v>0</v>
      </c>
      <c r="AX43" s="188"/>
      <c r="AY43" s="49">
        <f t="shared" si="57"/>
        <v>0</v>
      </c>
      <c r="AZ43" s="50">
        <f t="shared" si="58"/>
        <v>0</v>
      </c>
      <c r="BA43" s="62"/>
      <c r="BB43" s="49">
        <f t="shared" si="59"/>
        <v>0</v>
      </c>
      <c r="BC43" s="50">
        <f t="shared" si="60"/>
        <v>0</v>
      </c>
      <c r="BD43" s="51">
        <f t="shared" si="61"/>
        <v>0</v>
      </c>
    </row>
    <row r="44" spans="1:56" hidden="1">
      <c r="A44" s="32"/>
      <c r="B44" s="61"/>
      <c r="C44" s="33"/>
      <c r="D44" s="34"/>
      <c r="E44" s="35"/>
      <c r="F44" s="36"/>
      <c r="G44" s="73"/>
      <c r="H44" s="72"/>
      <c r="I44" s="74">
        <f>IF(H44=Tablas!$B$5,Tablas!$C$5,VLOOKUP(H44,Tablas!$B$5:$D$40,2,FALSE))</f>
        <v>1</v>
      </c>
      <c r="J44" s="71">
        <f>IF(I44=0,"",VLOOKUP(I44,Tablas!$C$5:$D$40,2,FALSE))</f>
        <v>0</v>
      </c>
      <c r="K44" s="37" t="str">
        <f t="shared" si="41"/>
        <v>0</v>
      </c>
      <c r="L44" s="38">
        <f t="shared" si="2"/>
        <v>0</v>
      </c>
      <c r="M44" s="38">
        <f t="shared" si="3"/>
        <v>0</v>
      </c>
      <c r="N44" s="38">
        <f t="shared" si="4"/>
        <v>0</v>
      </c>
      <c r="O44" s="38">
        <f t="shared" si="5"/>
        <v>0</v>
      </c>
      <c r="P44" s="38">
        <f t="shared" si="6"/>
        <v>0</v>
      </c>
      <c r="Q44" s="39">
        <v>1</v>
      </c>
      <c r="R44" s="40">
        <f t="shared" si="42"/>
        <v>0</v>
      </c>
      <c r="S44" s="39">
        <v>1</v>
      </c>
      <c r="T44" s="41">
        <f t="shared" si="43"/>
        <v>0</v>
      </c>
      <c r="U44" s="42">
        <f t="shared" si="44"/>
        <v>0</v>
      </c>
      <c r="V44" s="43">
        <f t="shared" si="45"/>
        <v>0</v>
      </c>
      <c r="W44" s="193">
        <f t="shared" si="32"/>
        <v>12</v>
      </c>
      <c r="X44" s="44">
        <f t="shared" si="46"/>
        <v>0</v>
      </c>
      <c r="Y44" s="45">
        <f t="shared" si="47"/>
        <v>0</v>
      </c>
      <c r="Z44" s="46" t="s">
        <v>78</v>
      </c>
      <c r="AA44" s="39">
        <v>1</v>
      </c>
      <c r="AB44" s="47">
        <f t="shared" si="48"/>
        <v>0</v>
      </c>
      <c r="AC44" s="39">
        <v>1</v>
      </c>
      <c r="AD44" s="47">
        <f t="shared" si="49"/>
        <v>0</v>
      </c>
      <c r="AE44" s="39">
        <v>1</v>
      </c>
      <c r="AF44" s="47">
        <f t="shared" si="50"/>
        <v>0</v>
      </c>
      <c r="AG44" s="188"/>
      <c r="AH44" s="196"/>
      <c r="AI44" s="49">
        <f t="shared" si="34"/>
        <v>0</v>
      </c>
      <c r="AJ44" s="50">
        <f t="shared" si="35"/>
        <v>0</v>
      </c>
      <c r="AK44" s="188"/>
      <c r="AL44" s="196"/>
      <c r="AM44" s="49">
        <f t="shared" si="19"/>
        <v>0</v>
      </c>
      <c r="AN44" s="50">
        <f t="shared" si="20"/>
        <v>0</v>
      </c>
      <c r="AO44" s="188"/>
      <c r="AP44" s="49">
        <f t="shared" si="51"/>
        <v>0</v>
      </c>
      <c r="AQ44" s="50">
        <f t="shared" si="52"/>
        <v>0</v>
      </c>
      <c r="AR44" s="62"/>
      <c r="AS44" s="49">
        <f t="shared" si="53"/>
        <v>0</v>
      </c>
      <c r="AT44" s="50">
        <f t="shared" si="54"/>
        <v>0</v>
      </c>
      <c r="AU44" s="62"/>
      <c r="AV44" s="49">
        <f t="shared" si="55"/>
        <v>0</v>
      </c>
      <c r="AW44" s="50">
        <f t="shared" si="56"/>
        <v>0</v>
      </c>
      <c r="AX44" s="188"/>
      <c r="AY44" s="49">
        <f t="shared" si="57"/>
        <v>0</v>
      </c>
      <c r="AZ44" s="50">
        <f t="shared" si="58"/>
        <v>0</v>
      </c>
      <c r="BA44" s="62"/>
      <c r="BB44" s="49">
        <f t="shared" si="59"/>
        <v>0</v>
      </c>
      <c r="BC44" s="50">
        <f t="shared" si="60"/>
        <v>0</v>
      </c>
      <c r="BD44" s="51">
        <f t="shared" si="61"/>
        <v>0</v>
      </c>
    </row>
    <row r="45" spans="1:56" hidden="1">
      <c r="A45" s="32"/>
      <c r="B45" s="61"/>
      <c r="C45" s="33"/>
      <c r="D45" s="34"/>
      <c r="E45" s="35"/>
      <c r="F45" s="36"/>
      <c r="G45" s="73"/>
      <c r="H45" s="72"/>
      <c r="I45" s="74">
        <f>IF(H45=Tablas!$B$5,Tablas!$C$5,VLOOKUP(H45,Tablas!$B$5:$D$40,2,FALSE))</f>
        <v>1</v>
      </c>
      <c r="J45" s="71">
        <f>IF(I45=0,"",VLOOKUP(I45,Tablas!$C$5:$D$40,2,FALSE))</f>
        <v>0</v>
      </c>
      <c r="K45" s="37" t="str">
        <f t="shared" si="41"/>
        <v>0</v>
      </c>
      <c r="L45" s="38">
        <f t="shared" si="2"/>
        <v>0</v>
      </c>
      <c r="M45" s="38">
        <f t="shared" si="3"/>
        <v>0</v>
      </c>
      <c r="N45" s="38">
        <f t="shared" si="4"/>
        <v>0</v>
      </c>
      <c r="O45" s="38">
        <f t="shared" si="5"/>
        <v>0</v>
      </c>
      <c r="P45" s="38">
        <f t="shared" si="6"/>
        <v>0</v>
      </c>
      <c r="Q45" s="39">
        <v>1</v>
      </c>
      <c r="R45" s="40">
        <f t="shared" si="42"/>
        <v>0</v>
      </c>
      <c r="S45" s="39">
        <v>1</v>
      </c>
      <c r="T45" s="41">
        <f t="shared" si="43"/>
        <v>0</v>
      </c>
      <c r="U45" s="42">
        <f t="shared" si="44"/>
        <v>0</v>
      </c>
      <c r="V45" s="43">
        <f t="shared" si="45"/>
        <v>0</v>
      </c>
      <c r="W45" s="193">
        <f t="shared" si="32"/>
        <v>12</v>
      </c>
      <c r="X45" s="44">
        <f t="shared" si="46"/>
        <v>0</v>
      </c>
      <c r="Y45" s="45">
        <f t="shared" si="47"/>
        <v>0</v>
      </c>
      <c r="Z45" s="46" t="s">
        <v>78</v>
      </c>
      <c r="AA45" s="39">
        <v>1</v>
      </c>
      <c r="AB45" s="47">
        <f t="shared" si="48"/>
        <v>0</v>
      </c>
      <c r="AC45" s="39">
        <v>1</v>
      </c>
      <c r="AD45" s="47">
        <f t="shared" si="49"/>
        <v>0</v>
      </c>
      <c r="AE45" s="39">
        <v>1</v>
      </c>
      <c r="AF45" s="47">
        <f t="shared" si="50"/>
        <v>0</v>
      </c>
      <c r="AG45" s="188"/>
      <c r="AH45" s="196"/>
      <c r="AI45" s="49">
        <f t="shared" si="34"/>
        <v>0</v>
      </c>
      <c r="AJ45" s="50">
        <f t="shared" si="35"/>
        <v>0</v>
      </c>
      <c r="AK45" s="188"/>
      <c r="AL45" s="196"/>
      <c r="AM45" s="49">
        <f t="shared" si="19"/>
        <v>0</v>
      </c>
      <c r="AN45" s="50">
        <f t="shared" si="20"/>
        <v>0</v>
      </c>
      <c r="AO45" s="188"/>
      <c r="AP45" s="49">
        <f t="shared" si="51"/>
        <v>0</v>
      </c>
      <c r="AQ45" s="50">
        <f t="shared" si="52"/>
        <v>0</v>
      </c>
      <c r="AR45" s="62"/>
      <c r="AS45" s="49">
        <f t="shared" si="53"/>
        <v>0</v>
      </c>
      <c r="AT45" s="50">
        <f t="shared" si="54"/>
        <v>0</v>
      </c>
      <c r="AU45" s="62"/>
      <c r="AV45" s="49">
        <f t="shared" si="55"/>
        <v>0</v>
      </c>
      <c r="AW45" s="50">
        <f t="shared" si="56"/>
        <v>0</v>
      </c>
      <c r="AX45" s="188"/>
      <c r="AY45" s="49">
        <f t="shared" si="57"/>
        <v>0</v>
      </c>
      <c r="AZ45" s="50">
        <f t="shared" si="58"/>
        <v>0</v>
      </c>
      <c r="BA45" s="62"/>
      <c r="BB45" s="49">
        <f t="shared" si="59"/>
        <v>0</v>
      </c>
      <c r="BC45" s="50">
        <f t="shared" si="60"/>
        <v>0</v>
      </c>
      <c r="BD45" s="51">
        <f t="shared" si="61"/>
        <v>0</v>
      </c>
    </row>
    <row r="46" spans="1:56" hidden="1">
      <c r="A46" s="32"/>
      <c r="B46" s="61"/>
      <c r="C46" s="33"/>
      <c r="D46" s="34"/>
      <c r="E46" s="35"/>
      <c r="F46" s="36"/>
      <c r="G46" s="73"/>
      <c r="H46" s="72"/>
      <c r="I46" s="74">
        <f>IF(H46=Tablas!$B$5,Tablas!$C$5,VLOOKUP(H46,Tablas!$B$5:$D$40,2,FALSE))</f>
        <v>1</v>
      </c>
      <c r="J46" s="71">
        <f>IF(I46=0,"",VLOOKUP(I46,Tablas!$C$5:$D$40,2,FALSE))</f>
        <v>0</v>
      </c>
      <c r="K46" s="37" t="str">
        <f t="shared" si="41"/>
        <v>0</v>
      </c>
      <c r="L46" s="38">
        <f t="shared" si="2"/>
        <v>0</v>
      </c>
      <c r="M46" s="38">
        <f t="shared" si="3"/>
        <v>0</v>
      </c>
      <c r="N46" s="38">
        <f t="shared" si="4"/>
        <v>0</v>
      </c>
      <c r="O46" s="38">
        <f t="shared" si="5"/>
        <v>0</v>
      </c>
      <c r="P46" s="38">
        <f t="shared" si="6"/>
        <v>0</v>
      </c>
      <c r="Q46" s="39">
        <v>1</v>
      </c>
      <c r="R46" s="40">
        <f t="shared" si="42"/>
        <v>0</v>
      </c>
      <c r="S46" s="39">
        <v>1</v>
      </c>
      <c r="T46" s="41">
        <f t="shared" si="43"/>
        <v>0</v>
      </c>
      <c r="U46" s="42">
        <f t="shared" si="44"/>
        <v>0</v>
      </c>
      <c r="V46" s="43">
        <f t="shared" si="45"/>
        <v>0</v>
      </c>
      <c r="W46" s="193">
        <f t="shared" si="32"/>
        <v>12</v>
      </c>
      <c r="X46" s="44">
        <f t="shared" si="46"/>
        <v>0</v>
      </c>
      <c r="Y46" s="45">
        <f t="shared" si="47"/>
        <v>0</v>
      </c>
      <c r="Z46" s="46" t="s">
        <v>78</v>
      </c>
      <c r="AA46" s="39">
        <v>1</v>
      </c>
      <c r="AB46" s="47">
        <f t="shared" si="48"/>
        <v>0</v>
      </c>
      <c r="AC46" s="39">
        <v>1</v>
      </c>
      <c r="AD46" s="47">
        <f t="shared" si="49"/>
        <v>0</v>
      </c>
      <c r="AE46" s="39">
        <v>1</v>
      </c>
      <c r="AF46" s="47">
        <f t="shared" si="50"/>
        <v>0</v>
      </c>
      <c r="AG46" s="188"/>
      <c r="AH46" s="196"/>
      <c r="AI46" s="49">
        <f t="shared" si="34"/>
        <v>0</v>
      </c>
      <c r="AJ46" s="50">
        <f t="shared" si="35"/>
        <v>0</v>
      </c>
      <c r="AK46" s="188"/>
      <c r="AL46" s="196"/>
      <c r="AM46" s="49">
        <f t="shared" si="19"/>
        <v>0</v>
      </c>
      <c r="AN46" s="50">
        <f t="shared" si="20"/>
        <v>0</v>
      </c>
      <c r="AO46" s="188"/>
      <c r="AP46" s="49">
        <f t="shared" si="51"/>
        <v>0</v>
      </c>
      <c r="AQ46" s="50">
        <f t="shared" si="52"/>
        <v>0</v>
      </c>
      <c r="AR46" s="62"/>
      <c r="AS46" s="49">
        <f t="shared" si="53"/>
        <v>0</v>
      </c>
      <c r="AT46" s="50">
        <f t="shared" si="54"/>
        <v>0</v>
      </c>
      <c r="AU46" s="62"/>
      <c r="AV46" s="49">
        <f t="shared" si="55"/>
        <v>0</v>
      </c>
      <c r="AW46" s="50">
        <f t="shared" si="56"/>
        <v>0</v>
      </c>
      <c r="AX46" s="188"/>
      <c r="AY46" s="49">
        <f t="shared" si="57"/>
        <v>0</v>
      </c>
      <c r="AZ46" s="50">
        <f t="shared" si="58"/>
        <v>0</v>
      </c>
      <c r="BA46" s="62"/>
      <c r="BB46" s="49">
        <f t="shared" si="59"/>
        <v>0</v>
      </c>
      <c r="BC46" s="50">
        <f t="shared" si="60"/>
        <v>0</v>
      </c>
      <c r="BD46" s="51">
        <f t="shared" si="61"/>
        <v>0</v>
      </c>
    </row>
    <row r="47" spans="1:56" hidden="1">
      <c r="A47" s="32"/>
      <c r="B47" s="61"/>
      <c r="C47" s="33"/>
      <c r="D47" s="34"/>
      <c r="E47" s="35"/>
      <c r="F47" s="36"/>
      <c r="G47" s="73"/>
      <c r="H47" s="72"/>
      <c r="I47" s="74">
        <f>IF(H47=Tablas!$B$5,Tablas!$C$5,VLOOKUP(H47,Tablas!$B$5:$D$40,2,FALSE))</f>
        <v>1</v>
      </c>
      <c r="J47" s="71">
        <f>IF(I47=0,"",VLOOKUP(I47,Tablas!$C$5:$D$40,2,FALSE))</f>
        <v>0</v>
      </c>
      <c r="K47" s="37" t="str">
        <f t="shared" si="41"/>
        <v>0</v>
      </c>
      <c r="L47" s="38">
        <f t="shared" si="2"/>
        <v>0</v>
      </c>
      <c r="M47" s="38">
        <f t="shared" si="3"/>
        <v>0</v>
      </c>
      <c r="N47" s="38">
        <f t="shared" si="4"/>
        <v>0</v>
      </c>
      <c r="O47" s="38">
        <f t="shared" si="5"/>
        <v>0</v>
      </c>
      <c r="P47" s="38">
        <f t="shared" si="6"/>
        <v>0</v>
      </c>
      <c r="Q47" s="39">
        <v>1</v>
      </c>
      <c r="R47" s="40">
        <f t="shared" si="42"/>
        <v>0</v>
      </c>
      <c r="S47" s="39">
        <v>1</v>
      </c>
      <c r="T47" s="41">
        <f t="shared" si="43"/>
        <v>0</v>
      </c>
      <c r="U47" s="42">
        <f t="shared" si="44"/>
        <v>0</v>
      </c>
      <c r="V47" s="43">
        <f t="shared" si="45"/>
        <v>0</v>
      </c>
      <c r="W47" s="193">
        <f t="shared" si="32"/>
        <v>12</v>
      </c>
      <c r="X47" s="44">
        <f t="shared" si="46"/>
        <v>0</v>
      </c>
      <c r="Y47" s="45">
        <f t="shared" si="47"/>
        <v>0</v>
      </c>
      <c r="Z47" s="46" t="s">
        <v>78</v>
      </c>
      <c r="AA47" s="39">
        <v>1</v>
      </c>
      <c r="AB47" s="47">
        <f t="shared" si="48"/>
        <v>0</v>
      </c>
      <c r="AC47" s="39">
        <v>1</v>
      </c>
      <c r="AD47" s="47">
        <f t="shared" si="49"/>
        <v>0</v>
      </c>
      <c r="AE47" s="39">
        <v>1</v>
      </c>
      <c r="AF47" s="47">
        <f t="shared" si="50"/>
        <v>0</v>
      </c>
      <c r="AG47" s="188"/>
      <c r="AH47" s="196"/>
      <c r="AI47" s="49">
        <f t="shared" si="34"/>
        <v>0</v>
      </c>
      <c r="AJ47" s="50">
        <f t="shared" si="35"/>
        <v>0</v>
      </c>
      <c r="AK47" s="188"/>
      <c r="AL47" s="196"/>
      <c r="AM47" s="49">
        <f t="shared" si="19"/>
        <v>0</v>
      </c>
      <c r="AN47" s="50">
        <f t="shared" si="20"/>
        <v>0</v>
      </c>
      <c r="AO47" s="188"/>
      <c r="AP47" s="49">
        <f t="shared" si="51"/>
        <v>0</v>
      </c>
      <c r="AQ47" s="50">
        <f t="shared" si="52"/>
        <v>0</v>
      </c>
      <c r="AR47" s="62"/>
      <c r="AS47" s="49">
        <f t="shared" si="53"/>
        <v>0</v>
      </c>
      <c r="AT47" s="50">
        <f t="shared" si="54"/>
        <v>0</v>
      </c>
      <c r="AU47" s="62"/>
      <c r="AV47" s="49">
        <f t="shared" si="55"/>
        <v>0</v>
      </c>
      <c r="AW47" s="50">
        <f t="shared" si="56"/>
        <v>0</v>
      </c>
      <c r="AX47" s="188"/>
      <c r="AY47" s="49">
        <f t="shared" si="57"/>
        <v>0</v>
      </c>
      <c r="AZ47" s="50">
        <f t="shared" si="58"/>
        <v>0</v>
      </c>
      <c r="BA47" s="62"/>
      <c r="BB47" s="49">
        <f t="shared" si="59"/>
        <v>0</v>
      </c>
      <c r="BC47" s="50">
        <f t="shared" si="60"/>
        <v>0</v>
      </c>
      <c r="BD47" s="51">
        <f t="shared" si="61"/>
        <v>0</v>
      </c>
    </row>
    <row r="48" spans="1:56" hidden="1">
      <c r="A48" s="32"/>
      <c r="B48" s="61"/>
      <c r="C48" s="33"/>
      <c r="D48" s="34"/>
      <c r="E48" s="35"/>
      <c r="F48" s="36"/>
      <c r="G48" s="73"/>
      <c r="H48" s="72"/>
      <c r="I48" s="74">
        <f>IF(H48=Tablas!$B$5,Tablas!$C$5,VLOOKUP(H48,Tablas!$B$5:$D$40,2,FALSE))</f>
        <v>1</v>
      </c>
      <c r="J48" s="71">
        <f>IF(I48=0,"",VLOOKUP(I48,Tablas!$C$5:$D$40,2,FALSE))</f>
        <v>0</v>
      </c>
      <c r="K48" s="37" t="str">
        <f t="shared" ref="K48:K69" si="62">IF(G48=0,"0",F48/G48)</f>
        <v>0</v>
      </c>
      <c r="L48" s="38">
        <f t="shared" si="2"/>
        <v>0</v>
      </c>
      <c r="M48" s="38">
        <f t="shared" si="3"/>
        <v>0</v>
      </c>
      <c r="N48" s="38">
        <f t="shared" si="4"/>
        <v>0</v>
      </c>
      <c r="O48" s="38">
        <f t="shared" si="5"/>
        <v>0</v>
      </c>
      <c r="P48" s="38">
        <f t="shared" si="6"/>
        <v>0</v>
      </c>
      <c r="Q48" s="39">
        <v>1</v>
      </c>
      <c r="R48" s="40">
        <f t="shared" ref="R48:R69" si="63">(IF($Y48=6,$K48,)+IF($Y48=7,$K48,)+IF($Y48=12,$K48*2,)+IF($Y48=18,$K48*3,)+IF($Y48=28,$K48*4,0)+IF($Y48=21,$K48*3,)+IF($Y48=42,$K48*6,0)+IF($Y48=14,$K48*2,))*Q48</f>
        <v>0</v>
      </c>
      <c r="S48" s="39">
        <v>1</v>
      </c>
      <c r="T48" s="41">
        <f t="shared" ref="T48:T69" si="64">(IF($Y48=7,$K48,)+IF($Y48=21,$K48*3,)+IF($Y48=42,$K48*6,0)+IF($Y48=28,$K48*4,0)+IF($Y48=14,$K48*2,))*S48</f>
        <v>0</v>
      </c>
      <c r="U48" s="42">
        <f t="shared" ref="U48:U69" si="65">SUM(+L48+M48+N48+O48+P48+R48+T48)</f>
        <v>0</v>
      </c>
      <c r="V48" s="43">
        <f t="shared" ref="V48:V69" si="66">+U48*4.345</f>
        <v>0</v>
      </c>
      <c r="W48" s="193">
        <f t="shared" si="32"/>
        <v>12</v>
      </c>
      <c r="X48" s="44">
        <f t="shared" ref="X48:X69" si="67">IF(V48="","",$X$4*V48)</f>
        <v>0</v>
      </c>
      <c r="Y48" s="45">
        <f t="shared" ref="Y48:Y69" si="68">ROUND(J48/4.3452380952381,1)</f>
        <v>0</v>
      </c>
      <c r="Z48" s="46" t="s">
        <v>78</v>
      </c>
      <c r="AA48" s="39">
        <v>1</v>
      </c>
      <c r="AB48" s="47">
        <f t="shared" ref="AB48:AB69" si="69">+IF($Z48="M",$U48,IF($Z48="MT",$U48/2,IF(Z48="MN",$U48/2,IF($Z48="MTN",$U48/3,0))))*AA48</f>
        <v>0</v>
      </c>
      <c r="AC48" s="39">
        <v>1</v>
      </c>
      <c r="AD48" s="47">
        <f t="shared" ref="AD48:AD69" si="70">+IF($Z48="T",$U48,IF($Z48="MT",$U48/2,IF($Z48="TN",$U48/2,IF($Z48="MTN",$U48/3,0))))*AC48</f>
        <v>0</v>
      </c>
      <c r="AE48" s="39">
        <v>1</v>
      </c>
      <c r="AF48" s="47">
        <f t="shared" ref="AF48:AF69" si="71">+IF($Z48="N",$U48,IF($Z48="MN",$U48/2,IF($Z48="TN",$U48/2,IF($Z48="MTN",$U48/3,0))))*AE48</f>
        <v>0</v>
      </c>
      <c r="AG48" s="188"/>
      <c r="AH48" s="196"/>
      <c r="AI48" s="49">
        <f t="shared" si="34"/>
        <v>0</v>
      </c>
      <c r="AJ48" s="50">
        <f t="shared" si="35"/>
        <v>0</v>
      </c>
      <c r="AK48" s="188"/>
      <c r="AL48" s="196"/>
      <c r="AM48" s="49">
        <f t="shared" si="19"/>
        <v>0</v>
      </c>
      <c r="AN48" s="50">
        <f t="shared" si="20"/>
        <v>0</v>
      </c>
      <c r="AO48" s="188"/>
      <c r="AP48" s="49">
        <f t="shared" ref="AP48:AP69" si="72">IF(AQ$4=0,0,(AO48/AQ$4))</f>
        <v>0</v>
      </c>
      <c r="AQ48" s="50">
        <f t="shared" ref="AQ48:AQ69" si="73">IF(AQ$4=0,0,(AP48*AP$4/12))</f>
        <v>0</v>
      </c>
      <c r="AR48" s="62"/>
      <c r="AS48" s="49">
        <f t="shared" ref="AS48:AS69" si="74">IF(AT$4=0,0,(AR48/AT$4))</f>
        <v>0</v>
      </c>
      <c r="AT48" s="50">
        <f t="shared" ref="AT48:AT69" si="75">IF(AT$4=0,0,(AS48*AS$4/12))</f>
        <v>0</v>
      </c>
      <c r="AU48" s="62"/>
      <c r="AV48" s="49">
        <f t="shared" ref="AV48:AV69" si="76">IF(AW$4=0,0,(AU48/AW$4))</f>
        <v>0</v>
      </c>
      <c r="AW48" s="50">
        <f t="shared" ref="AW48:AW69" si="77">IF(AW$4=0,0,(AV48*AV$4/12))</f>
        <v>0</v>
      </c>
      <c r="AX48" s="188"/>
      <c r="AY48" s="49">
        <f t="shared" ref="AY48:AY69" si="78">IF(AZ$4=0,0,(AX48/AZ$4))</f>
        <v>0</v>
      </c>
      <c r="AZ48" s="50">
        <f t="shared" ref="AZ48:AZ69" si="79">IF(AZ$4=0,0,(AY48*AY$4/12))</f>
        <v>0</v>
      </c>
      <c r="BA48" s="62"/>
      <c r="BB48" s="49">
        <f t="shared" ref="BB48:BB69" si="80">IF(BC$4=0,0,(BA48/BC$4))</f>
        <v>0</v>
      </c>
      <c r="BC48" s="50">
        <f t="shared" ref="BC48:BC69" si="81">IF(BC$4=0,0,(BB48*BB$4/12))</f>
        <v>0</v>
      </c>
      <c r="BD48" s="51">
        <f t="shared" ref="BD48:BD69" si="82">+AJ48+AN48+AQ48+AT48+AW48+AZ48+BC48</f>
        <v>0</v>
      </c>
    </row>
    <row r="49" spans="1:56" hidden="1">
      <c r="A49" s="32"/>
      <c r="B49" s="61"/>
      <c r="C49" s="33"/>
      <c r="D49" s="34"/>
      <c r="E49" s="35"/>
      <c r="F49" s="36"/>
      <c r="G49" s="73"/>
      <c r="H49" s="72"/>
      <c r="I49" s="74">
        <f>IF(H49=Tablas!$B$5,Tablas!$C$5,VLOOKUP(H49,Tablas!$B$5:$D$40,2,FALSE))</f>
        <v>1</v>
      </c>
      <c r="J49" s="71">
        <f>IF(I49=0,"",VLOOKUP(I49,Tablas!$C$5:$D$40,2,FALSE))</f>
        <v>0</v>
      </c>
      <c r="K49" s="37" t="str">
        <f t="shared" si="62"/>
        <v>0</v>
      </c>
      <c r="L49" s="38">
        <f t="shared" si="2"/>
        <v>0</v>
      </c>
      <c r="M49" s="38">
        <f t="shared" si="3"/>
        <v>0</v>
      </c>
      <c r="N49" s="38">
        <f t="shared" si="4"/>
        <v>0</v>
      </c>
      <c r="O49" s="38">
        <f t="shared" si="5"/>
        <v>0</v>
      </c>
      <c r="P49" s="38">
        <f t="shared" si="6"/>
        <v>0</v>
      </c>
      <c r="Q49" s="39">
        <v>1</v>
      </c>
      <c r="R49" s="40">
        <f t="shared" si="63"/>
        <v>0</v>
      </c>
      <c r="S49" s="39">
        <v>1</v>
      </c>
      <c r="T49" s="41">
        <f t="shared" si="64"/>
        <v>0</v>
      </c>
      <c r="U49" s="42">
        <f t="shared" si="65"/>
        <v>0</v>
      </c>
      <c r="V49" s="43">
        <f t="shared" si="66"/>
        <v>0</v>
      </c>
      <c r="W49" s="193">
        <f t="shared" si="32"/>
        <v>12</v>
      </c>
      <c r="X49" s="44">
        <f t="shared" si="67"/>
        <v>0</v>
      </c>
      <c r="Y49" s="45">
        <f t="shared" si="68"/>
        <v>0</v>
      </c>
      <c r="Z49" s="46" t="s">
        <v>78</v>
      </c>
      <c r="AA49" s="39">
        <v>1</v>
      </c>
      <c r="AB49" s="47">
        <f t="shared" si="69"/>
        <v>0</v>
      </c>
      <c r="AC49" s="39">
        <v>1</v>
      </c>
      <c r="AD49" s="47">
        <f t="shared" si="70"/>
        <v>0</v>
      </c>
      <c r="AE49" s="39">
        <v>1</v>
      </c>
      <c r="AF49" s="47">
        <f t="shared" si="71"/>
        <v>0</v>
      </c>
      <c r="AG49" s="188"/>
      <c r="AH49" s="196"/>
      <c r="AI49" s="49">
        <f t="shared" si="34"/>
        <v>0</v>
      </c>
      <c r="AJ49" s="50">
        <f t="shared" si="35"/>
        <v>0</v>
      </c>
      <c r="AK49" s="188"/>
      <c r="AL49" s="196"/>
      <c r="AM49" s="49">
        <f t="shared" si="19"/>
        <v>0</v>
      </c>
      <c r="AN49" s="50">
        <f t="shared" si="20"/>
        <v>0</v>
      </c>
      <c r="AO49" s="188"/>
      <c r="AP49" s="49">
        <f t="shared" si="72"/>
        <v>0</v>
      </c>
      <c r="AQ49" s="50">
        <f t="shared" si="73"/>
        <v>0</v>
      </c>
      <c r="AR49" s="62"/>
      <c r="AS49" s="49">
        <f t="shared" si="74"/>
        <v>0</v>
      </c>
      <c r="AT49" s="50">
        <f t="shared" si="75"/>
        <v>0</v>
      </c>
      <c r="AU49" s="62"/>
      <c r="AV49" s="49">
        <f t="shared" si="76"/>
        <v>0</v>
      </c>
      <c r="AW49" s="50">
        <f t="shared" si="77"/>
        <v>0</v>
      </c>
      <c r="AX49" s="188"/>
      <c r="AY49" s="49">
        <f t="shared" si="78"/>
        <v>0</v>
      </c>
      <c r="AZ49" s="50">
        <f t="shared" si="79"/>
        <v>0</v>
      </c>
      <c r="BA49" s="62"/>
      <c r="BB49" s="49">
        <f t="shared" si="80"/>
        <v>0</v>
      </c>
      <c r="BC49" s="50">
        <f t="shared" si="81"/>
        <v>0</v>
      </c>
      <c r="BD49" s="51">
        <f t="shared" si="82"/>
        <v>0</v>
      </c>
    </row>
    <row r="50" spans="1:56" hidden="1">
      <c r="A50" s="32"/>
      <c r="B50" s="61"/>
      <c r="C50" s="33"/>
      <c r="D50" s="34"/>
      <c r="E50" s="35"/>
      <c r="F50" s="36"/>
      <c r="G50" s="73"/>
      <c r="H50" s="72"/>
      <c r="I50" s="74">
        <f>IF(H50=Tablas!$B$5,Tablas!$C$5,VLOOKUP(H50,Tablas!$B$5:$D$40,2,FALSE))</f>
        <v>1</v>
      </c>
      <c r="J50" s="71">
        <f>IF(I50=0,"",VLOOKUP(I50,Tablas!$C$5:$D$40,2,FALSE))</f>
        <v>0</v>
      </c>
      <c r="K50" s="37" t="str">
        <f t="shared" si="62"/>
        <v>0</v>
      </c>
      <c r="L50" s="38">
        <f t="shared" si="2"/>
        <v>0</v>
      </c>
      <c r="M50" s="38">
        <f t="shared" si="3"/>
        <v>0</v>
      </c>
      <c r="N50" s="38">
        <f t="shared" si="4"/>
        <v>0</v>
      </c>
      <c r="O50" s="38">
        <f t="shared" si="5"/>
        <v>0</v>
      </c>
      <c r="P50" s="38">
        <f t="shared" si="6"/>
        <v>0</v>
      </c>
      <c r="Q50" s="39">
        <v>1</v>
      </c>
      <c r="R50" s="40">
        <f t="shared" si="63"/>
        <v>0</v>
      </c>
      <c r="S50" s="39">
        <v>1</v>
      </c>
      <c r="T50" s="41">
        <f t="shared" si="64"/>
        <v>0</v>
      </c>
      <c r="U50" s="42">
        <f t="shared" si="65"/>
        <v>0</v>
      </c>
      <c r="V50" s="43">
        <f t="shared" si="66"/>
        <v>0</v>
      </c>
      <c r="W50" s="193">
        <f t="shared" si="32"/>
        <v>12</v>
      </c>
      <c r="X50" s="44">
        <f t="shared" si="67"/>
        <v>0</v>
      </c>
      <c r="Y50" s="45">
        <f t="shared" si="68"/>
        <v>0</v>
      </c>
      <c r="Z50" s="46" t="s">
        <v>78</v>
      </c>
      <c r="AA50" s="39">
        <v>1</v>
      </c>
      <c r="AB50" s="47">
        <f t="shared" si="69"/>
        <v>0</v>
      </c>
      <c r="AC50" s="39">
        <v>1</v>
      </c>
      <c r="AD50" s="47">
        <f t="shared" si="70"/>
        <v>0</v>
      </c>
      <c r="AE50" s="39">
        <v>1</v>
      </c>
      <c r="AF50" s="47">
        <f t="shared" si="71"/>
        <v>0</v>
      </c>
      <c r="AG50" s="188"/>
      <c r="AH50" s="196"/>
      <c r="AI50" s="49">
        <f t="shared" si="34"/>
        <v>0</v>
      </c>
      <c r="AJ50" s="50">
        <f t="shared" si="35"/>
        <v>0</v>
      </c>
      <c r="AK50" s="188"/>
      <c r="AL50" s="196"/>
      <c r="AM50" s="49">
        <f t="shared" si="19"/>
        <v>0</v>
      </c>
      <c r="AN50" s="50">
        <f t="shared" si="20"/>
        <v>0</v>
      </c>
      <c r="AO50" s="188"/>
      <c r="AP50" s="49">
        <f t="shared" si="72"/>
        <v>0</v>
      </c>
      <c r="AQ50" s="50">
        <f t="shared" si="73"/>
        <v>0</v>
      </c>
      <c r="AR50" s="62"/>
      <c r="AS50" s="49">
        <f t="shared" si="74"/>
        <v>0</v>
      </c>
      <c r="AT50" s="50">
        <f t="shared" si="75"/>
        <v>0</v>
      </c>
      <c r="AU50" s="62"/>
      <c r="AV50" s="49">
        <f t="shared" si="76"/>
        <v>0</v>
      </c>
      <c r="AW50" s="50">
        <f t="shared" si="77"/>
        <v>0</v>
      </c>
      <c r="AX50" s="188"/>
      <c r="AY50" s="49">
        <f t="shared" si="78"/>
        <v>0</v>
      </c>
      <c r="AZ50" s="50">
        <f t="shared" si="79"/>
        <v>0</v>
      </c>
      <c r="BA50" s="62"/>
      <c r="BB50" s="49">
        <f t="shared" si="80"/>
        <v>0</v>
      </c>
      <c r="BC50" s="50">
        <f t="shared" si="81"/>
        <v>0</v>
      </c>
      <c r="BD50" s="51">
        <f t="shared" si="82"/>
        <v>0</v>
      </c>
    </row>
    <row r="51" spans="1:56" hidden="1">
      <c r="A51" s="32"/>
      <c r="B51" s="61"/>
      <c r="C51" s="33"/>
      <c r="D51" s="34"/>
      <c r="E51" s="35"/>
      <c r="F51" s="36"/>
      <c r="G51" s="73"/>
      <c r="H51" s="72"/>
      <c r="I51" s="74">
        <f>IF(H51=Tablas!$B$5,Tablas!$C$5,VLOOKUP(H51,Tablas!$B$5:$D$40,2,FALSE))</f>
        <v>1</v>
      </c>
      <c r="J51" s="71">
        <f>IF(I51=0,"",VLOOKUP(I51,Tablas!$C$5:$D$40,2,FALSE))</f>
        <v>0</v>
      </c>
      <c r="K51" s="37" t="str">
        <f t="shared" si="62"/>
        <v>0</v>
      </c>
      <c r="L51" s="38">
        <f t="shared" si="2"/>
        <v>0</v>
      </c>
      <c r="M51" s="38">
        <f t="shared" si="3"/>
        <v>0</v>
      </c>
      <c r="N51" s="38">
        <f t="shared" si="4"/>
        <v>0</v>
      </c>
      <c r="O51" s="38">
        <f t="shared" si="5"/>
        <v>0</v>
      </c>
      <c r="P51" s="38">
        <f t="shared" si="6"/>
        <v>0</v>
      </c>
      <c r="Q51" s="39">
        <v>1</v>
      </c>
      <c r="R51" s="40">
        <f t="shared" si="63"/>
        <v>0</v>
      </c>
      <c r="S51" s="39">
        <v>1</v>
      </c>
      <c r="T51" s="41">
        <f t="shared" si="64"/>
        <v>0</v>
      </c>
      <c r="U51" s="42">
        <f t="shared" si="65"/>
        <v>0</v>
      </c>
      <c r="V51" s="43">
        <f t="shared" si="66"/>
        <v>0</v>
      </c>
      <c r="W51" s="193">
        <f t="shared" si="32"/>
        <v>12</v>
      </c>
      <c r="X51" s="44">
        <f t="shared" si="67"/>
        <v>0</v>
      </c>
      <c r="Y51" s="45">
        <f t="shared" si="68"/>
        <v>0</v>
      </c>
      <c r="Z51" s="46" t="s">
        <v>78</v>
      </c>
      <c r="AA51" s="39">
        <v>1</v>
      </c>
      <c r="AB51" s="47">
        <f t="shared" si="69"/>
        <v>0</v>
      </c>
      <c r="AC51" s="39">
        <v>1</v>
      </c>
      <c r="AD51" s="47">
        <f t="shared" si="70"/>
        <v>0</v>
      </c>
      <c r="AE51" s="39">
        <v>1</v>
      </c>
      <c r="AF51" s="47">
        <f t="shared" si="71"/>
        <v>0</v>
      </c>
      <c r="AG51" s="188"/>
      <c r="AH51" s="196"/>
      <c r="AI51" s="49">
        <f t="shared" si="34"/>
        <v>0</v>
      </c>
      <c r="AJ51" s="50">
        <f t="shared" si="35"/>
        <v>0</v>
      </c>
      <c r="AK51" s="188"/>
      <c r="AL51" s="196"/>
      <c r="AM51" s="49">
        <f t="shared" si="19"/>
        <v>0</v>
      </c>
      <c r="AN51" s="50">
        <f t="shared" si="20"/>
        <v>0</v>
      </c>
      <c r="AO51" s="188"/>
      <c r="AP51" s="49">
        <f t="shared" si="72"/>
        <v>0</v>
      </c>
      <c r="AQ51" s="50">
        <f t="shared" si="73"/>
        <v>0</v>
      </c>
      <c r="AR51" s="62"/>
      <c r="AS51" s="49">
        <f t="shared" si="74"/>
        <v>0</v>
      </c>
      <c r="AT51" s="50">
        <f t="shared" si="75"/>
        <v>0</v>
      </c>
      <c r="AU51" s="62"/>
      <c r="AV51" s="49">
        <f t="shared" si="76"/>
        <v>0</v>
      </c>
      <c r="AW51" s="50">
        <f t="shared" si="77"/>
        <v>0</v>
      </c>
      <c r="AX51" s="188"/>
      <c r="AY51" s="49">
        <f t="shared" si="78"/>
        <v>0</v>
      </c>
      <c r="AZ51" s="50">
        <f t="shared" si="79"/>
        <v>0</v>
      </c>
      <c r="BA51" s="62"/>
      <c r="BB51" s="49">
        <f t="shared" si="80"/>
        <v>0</v>
      </c>
      <c r="BC51" s="50">
        <f t="shared" si="81"/>
        <v>0</v>
      </c>
      <c r="BD51" s="51">
        <f t="shared" si="82"/>
        <v>0</v>
      </c>
    </row>
    <row r="52" spans="1:56" hidden="1">
      <c r="A52" s="32"/>
      <c r="B52" s="61"/>
      <c r="C52" s="33"/>
      <c r="D52" s="34"/>
      <c r="E52" s="35"/>
      <c r="F52" s="36"/>
      <c r="G52" s="73"/>
      <c r="H52" s="72"/>
      <c r="I52" s="74">
        <f>IF(H52=Tablas!$B$5,Tablas!$C$5,VLOOKUP(H52,Tablas!$B$5:$D$40,2,FALSE))</f>
        <v>1</v>
      </c>
      <c r="J52" s="71">
        <f>IF(I52=0,"",VLOOKUP(I52,Tablas!$C$5:$D$40,2,FALSE))</f>
        <v>0</v>
      </c>
      <c r="K52" s="37" t="str">
        <f t="shared" si="62"/>
        <v>0</v>
      </c>
      <c r="L52" s="38">
        <f t="shared" si="2"/>
        <v>0</v>
      </c>
      <c r="M52" s="38">
        <f t="shared" si="3"/>
        <v>0</v>
      </c>
      <c r="N52" s="38">
        <f t="shared" si="4"/>
        <v>0</v>
      </c>
      <c r="O52" s="38">
        <f t="shared" si="5"/>
        <v>0</v>
      </c>
      <c r="P52" s="38">
        <f t="shared" si="6"/>
        <v>0</v>
      </c>
      <c r="Q52" s="39">
        <v>1</v>
      </c>
      <c r="R52" s="40">
        <f t="shared" si="63"/>
        <v>0</v>
      </c>
      <c r="S52" s="39">
        <v>1</v>
      </c>
      <c r="T52" s="41">
        <f t="shared" si="64"/>
        <v>0</v>
      </c>
      <c r="U52" s="42">
        <f t="shared" si="65"/>
        <v>0</v>
      </c>
      <c r="V52" s="43">
        <f t="shared" si="66"/>
        <v>0</v>
      </c>
      <c r="W52" s="193">
        <f t="shared" si="32"/>
        <v>12</v>
      </c>
      <c r="X52" s="44">
        <f t="shared" si="67"/>
        <v>0</v>
      </c>
      <c r="Y52" s="45">
        <f t="shared" si="68"/>
        <v>0</v>
      </c>
      <c r="Z52" s="46" t="s">
        <v>78</v>
      </c>
      <c r="AA52" s="39">
        <v>1</v>
      </c>
      <c r="AB52" s="47">
        <f t="shared" si="69"/>
        <v>0</v>
      </c>
      <c r="AC52" s="39">
        <v>1</v>
      </c>
      <c r="AD52" s="47">
        <f t="shared" si="70"/>
        <v>0</v>
      </c>
      <c r="AE52" s="39">
        <v>1</v>
      </c>
      <c r="AF52" s="47">
        <f t="shared" si="71"/>
        <v>0</v>
      </c>
      <c r="AG52" s="188"/>
      <c r="AH52" s="196"/>
      <c r="AI52" s="49">
        <f t="shared" si="34"/>
        <v>0</v>
      </c>
      <c r="AJ52" s="50">
        <f t="shared" si="35"/>
        <v>0</v>
      </c>
      <c r="AK52" s="188"/>
      <c r="AL52" s="196"/>
      <c r="AM52" s="49">
        <f t="shared" si="19"/>
        <v>0</v>
      </c>
      <c r="AN52" s="50">
        <f t="shared" si="20"/>
        <v>0</v>
      </c>
      <c r="AO52" s="188"/>
      <c r="AP52" s="49">
        <f t="shared" si="72"/>
        <v>0</v>
      </c>
      <c r="AQ52" s="50">
        <f t="shared" si="73"/>
        <v>0</v>
      </c>
      <c r="AR52" s="62"/>
      <c r="AS52" s="49">
        <f t="shared" si="74"/>
        <v>0</v>
      </c>
      <c r="AT52" s="50">
        <f t="shared" si="75"/>
        <v>0</v>
      </c>
      <c r="AU52" s="62"/>
      <c r="AV52" s="49">
        <f t="shared" si="76"/>
        <v>0</v>
      </c>
      <c r="AW52" s="50">
        <f t="shared" si="77"/>
        <v>0</v>
      </c>
      <c r="AX52" s="188"/>
      <c r="AY52" s="49">
        <f t="shared" si="78"/>
        <v>0</v>
      </c>
      <c r="AZ52" s="50">
        <f t="shared" si="79"/>
        <v>0</v>
      </c>
      <c r="BA52" s="62"/>
      <c r="BB52" s="49">
        <f t="shared" si="80"/>
        <v>0</v>
      </c>
      <c r="BC52" s="50">
        <f t="shared" si="81"/>
        <v>0</v>
      </c>
      <c r="BD52" s="51">
        <f t="shared" si="82"/>
        <v>0</v>
      </c>
    </row>
    <row r="53" spans="1:56" hidden="1">
      <c r="A53" s="32"/>
      <c r="B53" s="61"/>
      <c r="C53" s="33"/>
      <c r="D53" s="34"/>
      <c r="E53" s="35"/>
      <c r="F53" s="36"/>
      <c r="G53" s="73"/>
      <c r="H53" s="72"/>
      <c r="I53" s="74">
        <f>IF(H53=Tablas!$B$5,Tablas!$C$5,VLOOKUP(H53,Tablas!$B$5:$D$40,2,FALSE))</f>
        <v>1</v>
      </c>
      <c r="J53" s="71">
        <f>IF(I53=0,"",VLOOKUP(I53,Tablas!$C$5:$D$40,2,FALSE))</f>
        <v>0</v>
      </c>
      <c r="K53" s="37" t="str">
        <f t="shared" si="62"/>
        <v>0</v>
      </c>
      <c r="L53" s="38">
        <f t="shared" si="2"/>
        <v>0</v>
      </c>
      <c r="M53" s="38">
        <f t="shared" si="3"/>
        <v>0</v>
      </c>
      <c r="N53" s="38">
        <f t="shared" si="4"/>
        <v>0</v>
      </c>
      <c r="O53" s="38">
        <f t="shared" si="5"/>
        <v>0</v>
      </c>
      <c r="P53" s="38">
        <f t="shared" si="6"/>
        <v>0</v>
      </c>
      <c r="Q53" s="39">
        <v>1</v>
      </c>
      <c r="R53" s="40">
        <f t="shared" si="63"/>
        <v>0</v>
      </c>
      <c r="S53" s="39">
        <v>1</v>
      </c>
      <c r="T53" s="41">
        <f t="shared" si="64"/>
        <v>0</v>
      </c>
      <c r="U53" s="42">
        <f t="shared" si="65"/>
        <v>0</v>
      </c>
      <c r="V53" s="43">
        <f t="shared" si="66"/>
        <v>0</v>
      </c>
      <c r="W53" s="193">
        <f t="shared" si="32"/>
        <v>12</v>
      </c>
      <c r="X53" s="44">
        <f t="shared" si="67"/>
        <v>0</v>
      </c>
      <c r="Y53" s="45">
        <f t="shared" si="68"/>
        <v>0</v>
      </c>
      <c r="Z53" s="46" t="s">
        <v>78</v>
      </c>
      <c r="AA53" s="39">
        <v>1</v>
      </c>
      <c r="AB53" s="47">
        <f t="shared" si="69"/>
        <v>0</v>
      </c>
      <c r="AC53" s="39">
        <v>1</v>
      </c>
      <c r="AD53" s="47">
        <f t="shared" si="70"/>
        <v>0</v>
      </c>
      <c r="AE53" s="39">
        <v>1</v>
      </c>
      <c r="AF53" s="47">
        <f t="shared" si="71"/>
        <v>0</v>
      </c>
      <c r="AG53" s="188"/>
      <c r="AH53" s="196"/>
      <c r="AI53" s="49">
        <f t="shared" si="34"/>
        <v>0</v>
      </c>
      <c r="AJ53" s="50">
        <f t="shared" si="35"/>
        <v>0</v>
      </c>
      <c r="AK53" s="188"/>
      <c r="AL53" s="196"/>
      <c r="AM53" s="49">
        <f t="shared" si="19"/>
        <v>0</v>
      </c>
      <c r="AN53" s="50">
        <f t="shared" si="20"/>
        <v>0</v>
      </c>
      <c r="AO53" s="188"/>
      <c r="AP53" s="49">
        <f t="shared" si="72"/>
        <v>0</v>
      </c>
      <c r="AQ53" s="50">
        <f t="shared" si="73"/>
        <v>0</v>
      </c>
      <c r="AR53" s="62"/>
      <c r="AS53" s="49">
        <f t="shared" si="74"/>
        <v>0</v>
      </c>
      <c r="AT53" s="50">
        <f t="shared" si="75"/>
        <v>0</v>
      </c>
      <c r="AU53" s="62"/>
      <c r="AV53" s="49">
        <f t="shared" si="76"/>
        <v>0</v>
      </c>
      <c r="AW53" s="50">
        <f t="shared" si="77"/>
        <v>0</v>
      </c>
      <c r="AX53" s="188"/>
      <c r="AY53" s="49">
        <f t="shared" si="78"/>
        <v>0</v>
      </c>
      <c r="AZ53" s="50">
        <f t="shared" si="79"/>
        <v>0</v>
      </c>
      <c r="BA53" s="62"/>
      <c r="BB53" s="49">
        <f t="shared" si="80"/>
        <v>0</v>
      </c>
      <c r="BC53" s="50">
        <f t="shared" si="81"/>
        <v>0</v>
      </c>
      <c r="BD53" s="51">
        <f t="shared" si="82"/>
        <v>0</v>
      </c>
    </row>
    <row r="54" spans="1:56" hidden="1">
      <c r="A54" s="32"/>
      <c r="B54" s="61"/>
      <c r="C54" s="33"/>
      <c r="D54" s="34"/>
      <c r="E54" s="35"/>
      <c r="F54" s="36"/>
      <c r="G54" s="73"/>
      <c r="H54" s="72"/>
      <c r="I54" s="74">
        <f>IF(H54=Tablas!$B$5,Tablas!$C$5,VLOOKUP(H54,Tablas!$B$5:$D$40,2,FALSE))</f>
        <v>1</v>
      </c>
      <c r="J54" s="71">
        <f>IF(I54=0,"",VLOOKUP(I54,Tablas!$C$5:$D$40,2,FALSE))</f>
        <v>0</v>
      </c>
      <c r="K54" s="37" t="str">
        <f t="shared" si="62"/>
        <v>0</v>
      </c>
      <c r="L54" s="38">
        <f t="shared" si="2"/>
        <v>0</v>
      </c>
      <c r="M54" s="38">
        <f t="shared" si="3"/>
        <v>0</v>
      </c>
      <c r="N54" s="38">
        <f t="shared" si="4"/>
        <v>0</v>
      </c>
      <c r="O54" s="38">
        <f t="shared" si="5"/>
        <v>0</v>
      </c>
      <c r="P54" s="38">
        <f t="shared" si="6"/>
        <v>0</v>
      </c>
      <c r="Q54" s="39">
        <v>1</v>
      </c>
      <c r="R54" s="40">
        <f t="shared" si="63"/>
        <v>0</v>
      </c>
      <c r="S54" s="39">
        <v>1</v>
      </c>
      <c r="T54" s="41">
        <f t="shared" si="64"/>
        <v>0</v>
      </c>
      <c r="U54" s="42">
        <f t="shared" si="65"/>
        <v>0</v>
      </c>
      <c r="V54" s="43">
        <f t="shared" si="66"/>
        <v>0</v>
      </c>
      <c r="W54" s="193">
        <f t="shared" si="32"/>
        <v>12</v>
      </c>
      <c r="X54" s="44">
        <f t="shared" si="67"/>
        <v>0</v>
      </c>
      <c r="Y54" s="45">
        <f t="shared" si="68"/>
        <v>0</v>
      </c>
      <c r="Z54" s="46" t="s">
        <v>78</v>
      </c>
      <c r="AA54" s="39">
        <v>1</v>
      </c>
      <c r="AB54" s="47">
        <f t="shared" si="69"/>
        <v>0</v>
      </c>
      <c r="AC54" s="39">
        <v>1</v>
      </c>
      <c r="AD54" s="47">
        <f t="shared" si="70"/>
        <v>0</v>
      </c>
      <c r="AE54" s="39">
        <v>1</v>
      </c>
      <c r="AF54" s="47">
        <f t="shared" si="71"/>
        <v>0</v>
      </c>
      <c r="AG54" s="188"/>
      <c r="AH54" s="196"/>
      <c r="AI54" s="49">
        <f t="shared" si="34"/>
        <v>0</v>
      </c>
      <c r="AJ54" s="50">
        <f t="shared" si="35"/>
        <v>0</v>
      </c>
      <c r="AK54" s="188"/>
      <c r="AL54" s="196"/>
      <c r="AM54" s="49">
        <f t="shared" si="19"/>
        <v>0</v>
      </c>
      <c r="AN54" s="50">
        <f t="shared" si="20"/>
        <v>0</v>
      </c>
      <c r="AO54" s="188"/>
      <c r="AP54" s="49">
        <f t="shared" si="72"/>
        <v>0</v>
      </c>
      <c r="AQ54" s="50">
        <f t="shared" si="73"/>
        <v>0</v>
      </c>
      <c r="AR54" s="62"/>
      <c r="AS54" s="49">
        <f t="shared" si="74"/>
        <v>0</v>
      </c>
      <c r="AT54" s="50">
        <f t="shared" si="75"/>
        <v>0</v>
      </c>
      <c r="AU54" s="62"/>
      <c r="AV54" s="49">
        <f t="shared" si="76"/>
        <v>0</v>
      </c>
      <c r="AW54" s="50">
        <f t="shared" si="77"/>
        <v>0</v>
      </c>
      <c r="AX54" s="188"/>
      <c r="AY54" s="49">
        <f t="shared" si="78"/>
        <v>0</v>
      </c>
      <c r="AZ54" s="50">
        <f t="shared" si="79"/>
        <v>0</v>
      </c>
      <c r="BA54" s="62"/>
      <c r="BB54" s="49">
        <f t="shared" si="80"/>
        <v>0</v>
      </c>
      <c r="BC54" s="50">
        <f t="shared" si="81"/>
        <v>0</v>
      </c>
      <c r="BD54" s="51">
        <f t="shared" si="82"/>
        <v>0</v>
      </c>
    </row>
    <row r="55" spans="1:56" hidden="1">
      <c r="A55" s="32"/>
      <c r="B55" s="61"/>
      <c r="C55" s="33"/>
      <c r="D55" s="34"/>
      <c r="E55" s="35"/>
      <c r="F55" s="36"/>
      <c r="G55" s="73"/>
      <c r="H55" s="72"/>
      <c r="I55" s="74">
        <f>IF(H55=Tablas!$B$5,Tablas!$C$5,VLOOKUP(H55,Tablas!$B$5:$D$40,2,FALSE))</f>
        <v>1</v>
      </c>
      <c r="J55" s="71">
        <f>IF(I55=0,"",VLOOKUP(I55,Tablas!$C$5:$D$40,2,FALSE))</f>
        <v>0</v>
      </c>
      <c r="K55" s="37" t="str">
        <f t="shared" si="62"/>
        <v>0</v>
      </c>
      <c r="L55" s="38">
        <f t="shared" si="2"/>
        <v>0</v>
      </c>
      <c r="M55" s="38">
        <f t="shared" si="3"/>
        <v>0</v>
      </c>
      <c r="N55" s="38">
        <f t="shared" si="4"/>
        <v>0</v>
      </c>
      <c r="O55" s="38">
        <f t="shared" si="5"/>
        <v>0</v>
      </c>
      <c r="P55" s="38">
        <f t="shared" si="6"/>
        <v>0</v>
      </c>
      <c r="Q55" s="39">
        <v>1</v>
      </c>
      <c r="R55" s="40">
        <f t="shared" si="63"/>
        <v>0</v>
      </c>
      <c r="S55" s="39">
        <v>1</v>
      </c>
      <c r="T55" s="41">
        <f t="shared" si="64"/>
        <v>0</v>
      </c>
      <c r="U55" s="42">
        <f t="shared" si="65"/>
        <v>0</v>
      </c>
      <c r="V55" s="43">
        <f t="shared" si="66"/>
        <v>0</v>
      </c>
      <c r="W55" s="193">
        <f t="shared" si="32"/>
        <v>12</v>
      </c>
      <c r="X55" s="44">
        <f t="shared" si="67"/>
        <v>0</v>
      </c>
      <c r="Y55" s="45">
        <f t="shared" si="68"/>
        <v>0</v>
      </c>
      <c r="Z55" s="46" t="s">
        <v>78</v>
      </c>
      <c r="AA55" s="39">
        <v>1</v>
      </c>
      <c r="AB55" s="47">
        <f t="shared" si="69"/>
        <v>0</v>
      </c>
      <c r="AC55" s="39">
        <v>1</v>
      </c>
      <c r="AD55" s="47">
        <f t="shared" si="70"/>
        <v>0</v>
      </c>
      <c r="AE55" s="39">
        <v>1</v>
      </c>
      <c r="AF55" s="47">
        <f t="shared" si="71"/>
        <v>0</v>
      </c>
      <c r="AG55" s="188"/>
      <c r="AH55" s="196"/>
      <c r="AI55" s="49">
        <f t="shared" si="34"/>
        <v>0</v>
      </c>
      <c r="AJ55" s="50">
        <f t="shared" si="35"/>
        <v>0</v>
      </c>
      <c r="AK55" s="188"/>
      <c r="AL55" s="196"/>
      <c r="AM55" s="49">
        <f t="shared" si="19"/>
        <v>0</v>
      </c>
      <c r="AN55" s="50">
        <f t="shared" si="20"/>
        <v>0</v>
      </c>
      <c r="AO55" s="188"/>
      <c r="AP55" s="49">
        <f t="shared" si="72"/>
        <v>0</v>
      </c>
      <c r="AQ55" s="50">
        <f t="shared" si="73"/>
        <v>0</v>
      </c>
      <c r="AR55" s="62"/>
      <c r="AS55" s="49">
        <f t="shared" si="74"/>
        <v>0</v>
      </c>
      <c r="AT55" s="50">
        <f t="shared" si="75"/>
        <v>0</v>
      </c>
      <c r="AU55" s="62"/>
      <c r="AV55" s="49">
        <f t="shared" si="76"/>
        <v>0</v>
      </c>
      <c r="AW55" s="50">
        <f t="shared" si="77"/>
        <v>0</v>
      </c>
      <c r="AX55" s="188"/>
      <c r="AY55" s="49">
        <f t="shared" si="78"/>
        <v>0</v>
      </c>
      <c r="AZ55" s="50">
        <f t="shared" si="79"/>
        <v>0</v>
      </c>
      <c r="BA55" s="62"/>
      <c r="BB55" s="49">
        <f t="shared" si="80"/>
        <v>0</v>
      </c>
      <c r="BC55" s="50">
        <f t="shared" si="81"/>
        <v>0</v>
      </c>
      <c r="BD55" s="51">
        <f t="shared" si="82"/>
        <v>0</v>
      </c>
    </row>
    <row r="56" spans="1:56" hidden="1">
      <c r="A56" s="32"/>
      <c r="B56" s="61"/>
      <c r="C56" s="33"/>
      <c r="D56" s="34"/>
      <c r="E56" s="35"/>
      <c r="F56" s="36"/>
      <c r="G56" s="73"/>
      <c r="H56" s="72"/>
      <c r="I56" s="74">
        <f>IF(H56=Tablas!$B$5,Tablas!$C$5,VLOOKUP(H56,Tablas!$B$5:$D$40,2,FALSE))</f>
        <v>1</v>
      </c>
      <c r="J56" s="71">
        <f>IF(I56=0,"",VLOOKUP(I56,Tablas!$C$5:$D$40,2,FALSE))</f>
        <v>0</v>
      </c>
      <c r="K56" s="37" t="str">
        <f t="shared" si="62"/>
        <v>0</v>
      </c>
      <c r="L56" s="38">
        <f t="shared" si="2"/>
        <v>0</v>
      </c>
      <c r="M56" s="38">
        <f t="shared" si="3"/>
        <v>0</v>
      </c>
      <c r="N56" s="38">
        <f t="shared" si="4"/>
        <v>0</v>
      </c>
      <c r="O56" s="38">
        <f t="shared" si="5"/>
        <v>0</v>
      </c>
      <c r="P56" s="38">
        <f t="shared" si="6"/>
        <v>0</v>
      </c>
      <c r="Q56" s="39">
        <v>1</v>
      </c>
      <c r="R56" s="40">
        <f t="shared" si="63"/>
        <v>0</v>
      </c>
      <c r="S56" s="39">
        <v>1</v>
      </c>
      <c r="T56" s="41">
        <f t="shared" si="64"/>
        <v>0</v>
      </c>
      <c r="U56" s="42">
        <f t="shared" si="65"/>
        <v>0</v>
      </c>
      <c r="V56" s="43">
        <f t="shared" si="66"/>
        <v>0</v>
      </c>
      <c r="W56" s="193">
        <f t="shared" si="32"/>
        <v>12</v>
      </c>
      <c r="X56" s="44">
        <f t="shared" si="67"/>
        <v>0</v>
      </c>
      <c r="Y56" s="45">
        <f t="shared" si="68"/>
        <v>0</v>
      </c>
      <c r="Z56" s="46" t="s">
        <v>78</v>
      </c>
      <c r="AA56" s="39">
        <v>1</v>
      </c>
      <c r="AB56" s="47">
        <f t="shared" si="69"/>
        <v>0</v>
      </c>
      <c r="AC56" s="39">
        <v>1</v>
      </c>
      <c r="AD56" s="47">
        <f t="shared" si="70"/>
        <v>0</v>
      </c>
      <c r="AE56" s="39">
        <v>1</v>
      </c>
      <c r="AF56" s="47">
        <f t="shared" si="71"/>
        <v>0</v>
      </c>
      <c r="AG56" s="188"/>
      <c r="AH56" s="196"/>
      <c r="AI56" s="49">
        <f t="shared" si="34"/>
        <v>0</v>
      </c>
      <c r="AJ56" s="50">
        <f t="shared" si="35"/>
        <v>0</v>
      </c>
      <c r="AK56" s="188"/>
      <c r="AL56" s="196"/>
      <c r="AM56" s="49">
        <f t="shared" si="19"/>
        <v>0</v>
      </c>
      <c r="AN56" s="50">
        <f t="shared" si="20"/>
        <v>0</v>
      </c>
      <c r="AO56" s="188"/>
      <c r="AP56" s="49">
        <f t="shared" si="72"/>
        <v>0</v>
      </c>
      <c r="AQ56" s="50">
        <f t="shared" si="73"/>
        <v>0</v>
      </c>
      <c r="AR56" s="62"/>
      <c r="AS56" s="49">
        <f t="shared" si="74"/>
        <v>0</v>
      </c>
      <c r="AT56" s="50">
        <f t="shared" si="75"/>
        <v>0</v>
      </c>
      <c r="AU56" s="62"/>
      <c r="AV56" s="49">
        <f t="shared" si="76"/>
        <v>0</v>
      </c>
      <c r="AW56" s="50">
        <f t="shared" si="77"/>
        <v>0</v>
      </c>
      <c r="AX56" s="188"/>
      <c r="AY56" s="49">
        <f t="shared" si="78"/>
        <v>0</v>
      </c>
      <c r="AZ56" s="50">
        <f t="shared" si="79"/>
        <v>0</v>
      </c>
      <c r="BA56" s="62"/>
      <c r="BB56" s="49">
        <f t="shared" si="80"/>
        <v>0</v>
      </c>
      <c r="BC56" s="50">
        <f t="shared" si="81"/>
        <v>0</v>
      </c>
      <c r="BD56" s="51">
        <f t="shared" si="82"/>
        <v>0</v>
      </c>
    </row>
    <row r="57" spans="1:56" hidden="1">
      <c r="A57" s="32"/>
      <c r="B57" s="61"/>
      <c r="C57" s="33"/>
      <c r="D57" s="34"/>
      <c r="E57" s="35"/>
      <c r="F57" s="36"/>
      <c r="G57" s="73"/>
      <c r="H57" s="72"/>
      <c r="I57" s="74">
        <f>IF(H57=Tablas!$B$5,Tablas!$C$5,VLOOKUP(H57,Tablas!$B$5:$D$40,2,FALSE))</f>
        <v>1</v>
      </c>
      <c r="J57" s="71">
        <f>IF(I57=0,"",VLOOKUP(I57,Tablas!$C$5:$D$40,2,FALSE))</f>
        <v>0</v>
      </c>
      <c r="K57" s="37" t="str">
        <f t="shared" si="62"/>
        <v>0</v>
      </c>
      <c r="L57" s="38">
        <f t="shared" si="2"/>
        <v>0</v>
      </c>
      <c r="M57" s="38">
        <f t="shared" si="3"/>
        <v>0</v>
      </c>
      <c r="N57" s="38">
        <f t="shared" si="4"/>
        <v>0</v>
      </c>
      <c r="O57" s="38">
        <f t="shared" si="5"/>
        <v>0</v>
      </c>
      <c r="P57" s="38">
        <f t="shared" si="6"/>
        <v>0</v>
      </c>
      <c r="Q57" s="39">
        <v>1</v>
      </c>
      <c r="R57" s="40">
        <f t="shared" si="63"/>
        <v>0</v>
      </c>
      <c r="S57" s="39">
        <v>1</v>
      </c>
      <c r="T57" s="41">
        <f t="shared" si="64"/>
        <v>0</v>
      </c>
      <c r="U57" s="42">
        <f t="shared" si="65"/>
        <v>0</v>
      </c>
      <c r="V57" s="43">
        <f t="shared" si="66"/>
        <v>0</v>
      </c>
      <c r="W57" s="193">
        <f t="shared" si="32"/>
        <v>12</v>
      </c>
      <c r="X57" s="44">
        <f t="shared" si="67"/>
        <v>0</v>
      </c>
      <c r="Y57" s="45">
        <f t="shared" si="68"/>
        <v>0</v>
      </c>
      <c r="Z57" s="46" t="s">
        <v>78</v>
      </c>
      <c r="AA57" s="39">
        <v>1</v>
      </c>
      <c r="AB57" s="47">
        <f t="shared" si="69"/>
        <v>0</v>
      </c>
      <c r="AC57" s="39">
        <v>1</v>
      </c>
      <c r="AD57" s="47">
        <f t="shared" si="70"/>
        <v>0</v>
      </c>
      <c r="AE57" s="39">
        <v>1</v>
      </c>
      <c r="AF57" s="47">
        <f t="shared" si="71"/>
        <v>0</v>
      </c>
      <c r="AG57" s="188"/>
      <c r="AH57" s="196"/>
      <c r="AI57" s="49">
        <f t="shared" si="34"/>
        <v>0</v>
      </c>
      <c r="AJ57" s="50">
        <f t="shared" si="35"/>
        <v>0</v>
      </c>
      <c r="AK57" s="188"/>
      <c r="AL57" s="196"/>
      <c r="AM57" s="49">
        <f t="shared" si="19"/>
        <v>0</v>
      </c>
      <c r="AN57" s="50">
        <f t="shared" si="20"/>
        <v>0</v>
      </c>
      <c r="AO57" s="188"/>
      <c r="AP57" s="49">
        <f t="shared" si="72"/>
        <v>0</v>
      </c>
      <c r="AQ57" s="50">
        <f t="shared" si="73"/>
        <v>0</v>
      </c>
      <c r="AR57" s="62"/>
      <c r="AS57" s="49">
        <f t="shared" si="74"/>
        <v>0</v>
      </c>
      <c r="AT57" s="50">
        <f t="shared" si="75"/>
        <v>0</v>
      </c>
      <c r="AU57" s="62"/>
      <c r="AV57" s="49">
        <f t="shared" si="76"/>
        <v>0</v>
      </c>
      <c r="AW57" s="50">
        <f t="shared" si="77"/>
        <v>0</v>
      </c>
      <c r="AX57" s="188"/>
      <c r="AY57" s="49">
        <f t="shared" si="78"/>
        <v>0</v>
      </c>
      <c r="AZ57" s="50">
        <f t="shared" si="79"/>
        <v>0</v>
      </c>
      <c r="BA57" s="62"/>
      <c r="BB57" s="49">
        <f t="shared" si="80"/>
        <v>0</v>
      </c>
      <c r="BC57" s="50">
        <f t="shared" si="81"/>
        <v>0</v>
      </c>
      <c r="BD57" s="51">
        <f t="shared" si="82"/>
        <v>0</v>
      </c>
    </row>
    <row r="58" spans="1:56" hidden="1">
      <c r="A58" s="32"/>
      <c r="B58" s="61"/>
      <c r="C58" s="33"/>
      <c r="D58" s="34"/>
      <c r="E58" s="35"/>
      <c r="F58" s="36"/>
      <c r="G58" s="73"/>
      <c r="H58" s="72"/>
      <c r="I58" s="74">
        <f>IF(H58=Tablas!$B$5,Tablas!$C$5,VLOOKUP(H58,Tablas!$B$5:$D$40,2,FALSE))</f>
        <v>1</v>
      </c>
      <c r="J58" s="71">
        <f>IF(I58=0,"",VLOOKUP(I58,Tablas!$C$5:$D$40,2,FALSE))</f>
        <v>0</v>
      </c>
      <c r="K58" s="37" t="str">
        <f t="shared" si="62"/>
        <v>0</v>
      </c>
      <c r="L58" s="38">
        <f t="shared" si="2"/>
        <v>0</v>
      </c>
      <c r="M58" s="38">
        <f t="shared" si="3"/>
        <v>0</v>
      </c>
      <c r="N58" s="38">
        <f t="shared" si="4"/>
        <v>0</v>
      </c>
      <c r="O58" s="38">
        <f t="shared" si="5"/>
        <v>0</v>
      </c>
      <c r="P58" s="38">
        <f t="shared" si="6"/>
        <v>0</v>
      </c>
      <c r="Q58" s="39">
        <v>1</v>
      </c>
      <c r="R58" s="40">
        <f t="shared" si="63"/>
        <v>0</v>
      </c>
      <c r="S58" s="39">
        <v>1</v>
      </c>
      <c r="T58" s="41">
        <f t="shared" si="64"/>
        <v>0</v>
      </c>
      <c r="U58" s="42">
        <f t="shared" si="65"/>
        <v>0</v>
      </c>
      <c r="V58" s="43">
        <f t="shared" si="66"/>
        <v>0</v>
      </c>
      <c r="W58" s="193">
        <f t="shared" si="32"/>
        <v>12</v>
      </c>
      <c r="X58" s="44">
        <f t="shared" si="67"/>
        <v>0</v>
      </c>
      <c r="Y58" s="45">
        <f t="shared" si="68"/>
        <v>0</v>
      </c>
      <c r="Z58" s="46" t="s">
        <v>78</v>
      </c>
      <c r="AA58" s="39">
        <v>1</v>
      </c>
      <c r="AB58" s="47">
        <f t="shared" si="69"/>
        <v>0</v>
      </c>
      <c r="AC58" s="39">
        <v>1</v>
      </c>
      <c r="AD58" s="47">
        <f t="shared" si="70"/>
        <v>0</v>
      </c>
      <c r="AE58" s="39">
        <v>1</v>
      </c>
      <c r="AF58" s="47">
        <f t="shared" si="71"/>
        <v>0</v>
      </c>
      <c r="AG58" s="188"/>
      <c r="AH58" s="196"/>
      <c r="AI58" s="49">
        <f t="shared" si="34"/>
        <v>0</v>
      </c>
      <c r="AJ58" s="50">
        <f t="shared" si="35"/>
        <v>0</v>
      </c>
      <c r="AK58" s="188"/>
      <c r="AL58" s="196"/>
      <c r="AM58" s="49">
        <f t="shared" si="19"/>
        <v>0</v>
      </c>
      <c r="AN58" s="50">
        <f t="shared" si="20"/>
        <v>0</v>
      </c>
      <c r="AO58" s="188"/>
      <c r="AP58" s="49">
        <f t="shared" si="72"/>
        <v>0</v>
      </c>
      <c r="AQ58" s="50">
        <f t="shared" si="73"/>
        <v>0</v>
      </c>
      <c r="AR58" s="62"/>
      <c r="AS58" s="49">
        <f t="shared" si="74"/>
        <v>0</v>
      </c>
      <c r="AT58" s="50">
        <f t="shared" si="75"/>
        <v>0</v>
      </c>
      <c r="AU58" s="62"/>
      <c r="AV58" s="49">
        <f t="shared" si="76"/>
        <v>0</v>
      </c>
      <c r="AW58" s="50">
        <f t="shared" si="77"/>
        <v>0</v>
      </c>
      <c r="AX58" s="188"/>
      <c r="AY58" s="49">
        <f t="shared" si="78"/>
        <v>0</v>
      </c>
      <c r="AZ58" s="50">
        <f t="shared" si="79"/>
        <v>0</v>
      </c>
      <c r="BA58" s="62"/>
      <c r="BB58" s="49">
        <f t="shared" si="80"/>
        <v>0</v>
      </c>
      <c r="BC58" s="50">
        <f t="shared" si="81"/>
        <v>0</v>
      </c>
      <c r="BD58" s="51">
        <f t="shared" si="82"/>
        <v>0</v>
      </c>
    </row>
    <row r="59" spans="1:56" hidden="1">
      <c r="A59" s="32"/>
      <c r="B59" s="61"/>
      <c r="C59" s="33"/>
      <c r="D59" s="34"/>
      <c r="E59" s="35"/>
      <c r="F59" s="36"/>
      <c r="G59" s="73"/>
      <c r="H59" s="72"/>
      <c r="I59" s="74">
        <f>IF(H59=Tablas!$B$5,Tablas!$C$5,VLOOKUP(H59,Tablas!$B$5:$D$40,2,FALSE))</f>
        <v>1</v>
      </c>
      <c r="J59" s="71">
        <f>IF(I59=0,"",VLOOKUP(I59,Tablas!$C$5:$D$40,2,FALSE))</f>
        <v>0</v>
      </c>
      <c r="K59" s="37" t="str">
        <f t="shared" si="62"/>
        <v>0</v>
      </c>
      <c r="L59" s="38">
        <f t="shared" si="2"/>
        <v>0</v>
      </c>
      <c r="M59" s="38">
        <f t="shared" si="3"/>
        <v>0</v>
      </c>
      <c r="N59" s="38">
        <f t="shared" si="4"/>
        <v>0</v>
      </c>
      <c r="O59" s="38">
        <f t="shared" si="5"/>
        <v>0</v>
      </c>
      <c r="P59" s="38">
        <f t="shared" si="6"/>
        <v>0</v>
      </c>
      <c r="Q59" s="39">
        <v>1</v>
      </c>
      <c r="R59" s="40">
        <f t="shared" si="63"/>
        <v>0</v>
      </c>
      <c r="S59" s="39">
        <v>1</v>
      </c>
      <c r="T59" s="41">
        <f t="shared" si="64"/>
        <v>0</v>
      </c>
      <c r="U59" s="42">
        <f t="shared" si="65"/>
        <v>0</v>
      </c>
      <c r="V59" s="43">
        <f t="shared" si="66"/>
        <v>0</v>
      </c>
      <c r="W59" s="193">
        <f t="shared" si="32"/>
        <v>12</v>
      </c>
      <c r="X59" s="44">
        <f t="shared" si="67"/>
        <v>0</v>
      </c>
      <c r="Y59" s="45">
        <f t="shared" si="68"/>
        <v>0</v>
      </c>
      <c r="Z59" s="46" t="s">
        <v>78</v>
      </c>
      <c r="AA59" s="39">
        <v>1</v>
      </c>
      <c r="AB59" s="47">
        <f t="shared" si="69"/>
        <v>0</v>
      </c>
      <c r="AC59" s="39">
        <v>1</v>
      </c>
      <c r="AD59" s="47">
        <f t="shared" si="70"/>
        <v>0</v>
      </c>
      <c r="AE59" s="39">
        <v>1</v>
      </c>
      <c r="AF59" s="47">
        <f t="shared" si="71"/>
        <v>0</v>
      </c>
      <c r="AG59" s="188"/>
      <c r="AH59" s="196"/>
      <c r="AI59" s="49">
        <f t="shared" si="34"/>
        <v>0</v>
      </c>
      <c r="AJ59" s="50">
        <f t="shared" si="35"/>
        <v>0</v>
      </c>
      <c r="AK59" s="188"/>
      <c r="AL59" s="196"/>
      <c r="AM59" s="49">
        <f t="shared" si="19"/>
        <v>0</v>
      </c>
      <c r="AN59" s="50">
        <f t="shared" si="20"/>
        <v>0</v>
      </c>
      <c r="AO59" s="188"/>
      <c r="AP59" s="49">
        <f t="shared" si="72"/>
        <v>0</v>
      </c>
      <c r="AQ59" s="50">
        <f t="shared" si="73"/>
        <v>0</v>
      </c>
      <c r="AR59" s="62"/>
      <c r="AS59" s="49">
        <f t="shared" si="74"/>
        <v>0</v>
      </c>
      <c r="AT59" s="50">
        <f t="shared" si="75"/>
        <v>0</v>
      </c>
      <c r="AU59" s="62"/>
      <c r="AV59" s="49">
        <f t="shared" si="76"/>
        <v>0</v>
      </c>
      <c r="AW59" s="50">
        <f t="shared" si="77"/>
        <v>0</v>
      </c>
      <c r="AX59" s="188"/>
      <c r="AY59" s="49">
        <f t="shared" si="78"/>
        <v>0</v>
      </c>
      <c r="AZ59" s="50">
        <f t="shared" si="79"/>
        <v>0</v>
      </c>
      <c r="BA59" s="62"/>
      <c r="BB59" s="49">
        <f t="shared" si="80"/>
        <v>0</v>
      </c>
      <c r="BC59" s="50">
        <f t="shared" si="81"/>
        <v>0</v>
      </c>
      <c r="BD59" s="51">
        <f t="shared" si="82"/>
        <v>0</v>
      </c>
    </row>
    <row r="60" spans="1:56" hidden="1">
      <c r="A60" s="32"/>
      <c r="B60" s="61"/>
      <c r="C60" s="33"/>
      <c r="D60" s="34"/>
      <c r="E60" s="35"/>
      <c r="F60" s="36"/>
      <c r="G60" s="73"/>
      <c r="H60" s="72"/>
      <c r="I60" s="74">
        <f>IF(H60=Tablas!$B$5,Tablas!$C$5,VLOOKUP(H60,Tablas!$B$5:$D$40,2,FALSE))</f>
        <v>1</v>
      </c>
      <c r="J60" s="71">
        <f>IF(I60=0,"",VLOOKUP(I60,Tablas!$C$5:$D$40,2,FALSE))</f>
        <v>0</v>
      </c>
      <c r="K60" s="37" t="str">
        <f t="shared" si="62"/>
        <v>0</v>
      </c>
      <c r="L60" s="38">
        <f t="shared" si="2"/>
        <v>0</v>
      </c>
      <c r="M60" s="38">
        <f t="shared" si="3"/>
        <v>0</v>
      </c>
      <c r="N60" s="38">
        <f t="shared" si="4"/>
        <v>0</v>
      </c>
      <c r="O60" s="38">
        <f t="shared" si="5"/>
        <v>0</v>
      </c>
      <c r="P60" s="38">
        <f t="shared" si="6"/>
        <v>0</v>
      </c>
      <c r="Q60" s="39">
        <v>1</v>
      </c>
      <c r="R60" s="40">
        <f t="shared" si="63"/>
        <v>0</v>
      </c>
      <c r="S60" s="39">
        <v>1</v>
      </c>
      <c r="T60" s="41">
        <f t="shared" si="64"/>
        <v>0</v>
      </c>
      <c r="U60" s="42">
        <f t="shared" si="65"/>
        <v>0</v>
      </c>
      <c r="V60" s="43">
        <f t="shared" si="66"/>
        <v>0</v>
      </c>
      <c r="W60" s="193">
        <f t="shared" si="32"/>
        <v>12</v>
      </c>
      <c r="X60" s="44">
        <f t="shared" si="67"/>
        <v>0</v>
      </c>
      <c r="Y60" s="45">
        <f t="shared" si="68"/>
        <v>0</v>
      </c>
      <c r="Z60" s="46" t="s">
        <v>78</v>
      </c>
      <c r="AA60" s="39">
        <v>1</v>
      </c>
      <c r="AB60" s="47">
        <f t="shared" si="69"/>
        <v>0</v>
      </c>
      <c r="AC60" s="39">
        <v>1</v>
      </c>
      <c r="AD60" s="47">
        <f t="shared" si="70"/>
        <v>0</v>
      </c>
      <c r="AE60" s="39">
        <v>1</v>
      </c>
      <c r="AF60" s="47">
        <f t="shared" si="71"/>
        <v>0</v>
      </c>
      <c r="AG60" s="188"/>
      <c r="AH60" s="196"/>
      <c r="AI60" s="49">
        <f t="shared" si="34"/>
        <v>0</v>
      </c>
      <c r="AJ60" s="50">
        <f t="shared" si="35"/>
        <v>0</v>
      </c>
      <c r="AK60" s="188"/>
      <c r="AL60" s="196"/>
      <c r="AM60" s="49">
        <f t="shared" si="19"/>
        <v>0</v>
      </c>
      <c r="AN60" s="50">
        <f t="shared" si="20"/>
        <v>0</v>
      </c>
      <c r="AO60" s="188"/>
      <c r="AP60" s="49">
        <f t="shared" si="72"/>
        <v>0</v>
      </c>
      <c r="AQ60" s="50">
        <f t="shared" si="73"/>
        <v>0</v>
      </c>
      <c r="AR60" s="62"/>
      <c r="AS60" s="49">
        <f t="shared" si="74"/>
        <v>0</v>
      </c>
      <c r="AT60" s="50">
        <f t="shared" si="75"/>
        <v>0</v>
      </c>
      <c r="AU60" s="62"/>
      <c r="AV60" s="49">
        <f t="shared" si="76"/>
        <v>0</v>
      </c>
      <c r="AW60" s="50">
        <f t="shared" si="77"/>
        <v>0</v>
      </c>
      <c r="AX60" s="188"/>
      <c r="AY60" s="49">
        <f t="shared" si="78"/>
        <v>0</v>
      </c>
      <c r="AZ60" s="50">
        <f t="shared" si="79"/>
        <v>0</v>
      </c>
      <c r="BA60" s="62"/>
      <c r="BB60" s="49">
        <f t="shared" si="80"/>
        <v>0</v>
      </c>
      <c r="BC60" s="50">
        <f t="shared" si="81"/>
        <v>0</v>
      </c>
      <c r="BD60" s="51">
        <f t="shared" si="82"/>
        <v>0</v>
      </c>
    </row>
    <row r="61" spans="1:56" hidden="1">
      <c r="A61" s="32"/>
      <c r="B61" s="61"/>
      <c r="C61" s="33"/>
      <c r="D61" s="34"/>
      <c r="E61" s="35"/>
      <c r="F61" s="36"/>
      <c r="G61" s="73"/>
      <c r="H61" s="72"/>
      <c r="I61" s="74">
        <f>IF(H61=Tablas!$B$5,Tablas!$C$5,VLOOKUP(H61,Tablas!$B$5:$D$40,2,FALSE))</f>
        <v>1</v>
      </c>
      <c r="J61" s="71">
        <f>IF(I61=0,"",VLOOKUP(I61,Tablas!$C$5:$D$40,2,FALSE))</f>
        <v>0</v>
      </c>
      <c r="K61" s="37" t="str">
        <f t="shared" si="62"/>
        <v>0</v>
      </c>
      <c r="L61" s="38">
        <f t="shared" si="2"/>
        <v>0</v>
      </c>
      <c r="M61" s="38">
        <f t="shared" si="3"/>
        <v>0</v>
      </c>
      <c r="N61" s="38">
        <f t="shared" si="4"/>
        <v>0</v>
      </c>
      <c r="O61" s="38">
        <f t="shared" si="5"/>
        <v>0</v>
      </c>
      <c r="P61" s="38">
        <f t="shared" si="6"/>
        <v>0</v>
      </c>
      <c r="Q61" s="39">
        <v>1</v>
      </c>
      <c r="R61" s="40">
        <f t="shared" si="63"/>
        <v>0</v>
      </c>
      <c r="S61" s="39">
        <v>1</v>
      </c>
      <c r="T61" s="41">
        <f t="shared" si="64"/>
        <v>0</v>
      </c>
      <c r="U61" s="42">
        <f t="shared" si="65"/>
        <v>0</v>
      </c>
      <c r="V61" s="43">
        <f t="shared" si="66"/>
        <v>0</v>
      </c>
      <c r="W61" s="193">
        <f t="shared" si="32"/>
        <v>12</v>
      </c>
      <c r="X61" s="44">
        <f t="shared" si="67"/>
        <v>0</v>
      </c>
      <c r="Y61" s="45">
        <f t="shared" si="68"/>
        <v>0</v>
      </c>
      <c r="Z61" s="46" t="s">
        <v>78</v>
      </c>
      <c r="AA61" s="39">
        <v>1</v>
      </c>
      <c r="AB61" s="47">
        <f t="shared" si="69"/>
        <v>0</v>
      </c>
      <c r="AC61" s="39">
        <v>1</v>
      </c>
      <c r="AD61" s="47">
        <f t="shared" si="70"/>
        <v>0</v>
      </c>
      <c r="AE61" s="39">
        <v>1</v>
      </c>
      <c r="AF61" s="47">
        <f t="shared" si="71"/>
        <v>0</v>
      </c>
      <c r="AG61" s="188"/>
      <c r="AH61" s="196"/>
      <c r="AI61" s="49">
        <f t="shared" si="34"/>
        <v>0</v>
      </c>
      <c r="AJ61" s="50">
        <f t="shared" si="35"/>
        <v>0</v>
      </c>
      <c r="AK61" s="188"/>
      <c r="AL61" s="196"/>
      <c r="AM61" s="49">
        <f t="shared" si="19"/>
        <v>0</v>
      </c>
      <c r="AN61" s="50">
        <f t="shared" si="20"/>
        <v>0</v>
      </c>
      <c r="AO61" s="188"/>
      <c r="AP61" s="49">
        <f t="shared" si="72"/>
        <v>0</v>
      </c>
      <c r="AQ61" s="50">
        <f t="shared" si="73"/>
        <v>0</v>
      </c>
      <c r="AR61" s="62"/>
      <c r="AS61" s="49">
        <f t="shared" si="74"/>
        <v>0</v>
      </c>
      <c r="AT61" s="50">
        <f t="shared" si="75"/>
        <v>0</v>
      </c>
      <c r="AU61" s="62"/>
      <c r="AV61" s="49">
        <f t="shared" si="76"/>
        <v>0</v>
      </c>
      <c r="AW61" s="50">
        <f t="shared" si="77"/>
        <v>0</v>
      </c>
      <c r="AX61" s="188"/>
      <c r="AY61" s="49">
        <f t="shared" si="78"/>
        <v>0</v>
      </c>
      <c r="AZ61" s="50">
        <f t="shared" si="79"/>
        <v>0</v>
      </c>
      <c r="BA61" s="62"/>
      <c r="BB61" s="49">
        <f t="shared" si="80"/>
        <v>0</v>
      </c>
      <c r="BC61" s="50">
        <f t="shared" si="81"/>
        <v>0</v>
      </c>
      <c r="BD61" s="51">
        <f t="shared" si="82"/>
        <v>0</v>
      </c>
    </row>
    <row r="62" spans="1:56" hidden="1">
      <c r="A62" s="32"/>
      <c r="B62" s="61"/>
      <c r="C62" s="33"/>
      <c r="D62" s="34"/>
      <c r="E62" s="35"/>
      <c r="F62" s="36"/>
      <c r="G62" s="73"/>
      <c r="H62" s="72"/>
      <c r="I62" s="74">
        <f>IF(H62=Tablas!$B$5,Tablas!$C$5,VLOOKUP(H62,Tablas!$B$5:$D$40,2,FALSE))</f>
        <v>1</v>
      </c>
      <c r="J62" s="71">
        <f>IF(I62=0,"",VLOOKUP(I62,Tablas!$C$5:$D$40,2,FALSE))</f>
        <v>0</v>
      </c>
      <c r="K62" s="37" t="str">
        <f t="shared" ref="K62:K65" si="83">IF(G62=0,"0",F62/G62)</f>
        <v>0</v>
      </c>
      <c r="L62" s="38">
        <f t="shared" si="2"/>
        <v>0</v>
      </c>
      <c r="M62" s="38">
        <f t="shared" si="3"/>
        <v>0</v>
      </c>
      <c r="N62" s="38">
        <f t="shared" si="4"/>
        <v>0</v>
      </c>
      <c r="O62" s="38">
        <f t="shared" si="5"/>
        <v>0</v>
      </c>
      <c r="P62" s="38">
        <f t="shared" si="6"/>
        <v>0</v>
      </c>
      <c r="Q62" s="39">
        <v>1</v>
      </c>
      <c r="R62" s="40">
        <f t="shared" ref="R62:R65" si="84">(IF($Y62=6,$K62,)+IF($Y62=7,$K62,)+IF($Y62=12,$K62*2,)+IF($Y62=18,$K62*3,)+IF($Y62=28,$K62*4,0)+IF($Y62=21,$K62*3,)+IF($Y62=42,$K62*6,0)+IF($Y62=14,$K62*2,))*Q62</f>
        <v>0</v>
      </c>
      <c r="S62" s="39">
        <v>1</v>
      </c>
      <c r="T62" s="41">
        <f t="shared" ref="T62:T65" si="85">(IF($Y62=7,$K62,)+IF($Y62=21,$K62*3,)+IF($Y62=42,$K62*6,0)+IF($Y62=28,$K62*4,0)+IF($Y62=14,$K62*2,))*S62</f>
        <v>0</v>
      </c>
      <c r="U62" s="42">
        <f t="shared" ref="U62:U65" si="86">SUM(+L62+M62+N62+O62+P62+R62+T62)</f>
        <v>0</v>
      </c>
      <c r="V62" s="43">
        <f t="shared" ref="V62:V65" si="87">+U62*4.345</f>
        <v>0</v>
      </c>
      <c r="W62" s="193">
        <f t="shared" si="32"/>
        <v>12</v>
      </c>
      <c r="X62" s="44">
        <f t="shared" ref="X62:X65" si="88">IF(V62="","",$X$4*V62)</f>
        <v>0</v>
      </c>
      <c r="Y62" s="45">
        <f t="shared" ref="Y62:Y65" si="89">ROUND(J62/4.3452380952381,1)</f>
        <v>0</v>
      </c>
      <c r="Z62" s="46" t="s">
        <v>78</v>
      </c>
      <c r="AA62" s="39">
        <v>1</v>
      </c>
      <c r="AB62" s="47">
        <f t="shared" ref="AB62:AB65" si="90">+IF($Z62="M",$U62,IF($Z62="MT",$U62/2,IF(Z62="MN",$U62/2,IF($Z62="MTN",$U62/3,0))))*AA62</f>
        <v>0</v>
      </c>
      <c r="AC62" s="39">
        <v>1</v>
      </c>
      <c r="AD62" s="47">
        <f t="shared" ref="AD62:AD65" si="91">+IF($Z62="T",$U62,IF($Z62="MT",$U62/2,IF($Z62="TN",$U62/2,IF($Z62="MTN",$U62/3,0))))*AC62</f>
        <v>0</v>
      </c>
      <c r="AE62" s="39">
        <v>1</v>
      </c>
      <c r="AF62" s="47">
        <f t="shared" ref="AF62:AF65" si="92">+IF($Z62="N",$U62,IF($Z62="MN",$U62/2,IF($Z62="TN",$U62/2,IF($Z62="MTN",$U62/3,0))))*AE62</f>
        <v>0</v>
      </c>
      <c r="AG62" s="188"/>
      <c r="AH62" s="196"/>
      <c r="AI62" s="49">
        <f t="shared" si="34"/>
        <v>0</v>
      </c>
      <c r="AJ62" s="50">
        <f t="shared" si="35"/>
        <v>0</v>
      </c>
      <c r="AK62" s="188"/>
      <c r="AL62" s="196"/>
      <c r="AM62" s="49">
        <f t="shared" si="19"/>
        <v>0</v>
      </c>
      <c r="AN62" s="50">
        <f t="shared" si="20"/>
        <v>0</v>
      </c>
      <c r="AO62" s="188"/>
      <c r="AP62" s="49">
        <f t="shared" ref="AP62:AP65" si="93">IF(AQ$4=0,0,(AO62/AQ$4))</f>
        <v>0</v>
      </c>
      <c r="AQ62" s="50">
        <f t="shared" ref="AQ62:AQ65" si="94">IF(AQ$4=0,0,(AP62*AP$4/12))</f>
        <v>0</v>
      </c>
      <c r="AR62" s="62"/>
      <c r="AS62" s="49">
        <f t="shared" ref="AS62:AS65" si="95">IF(AT$4=0,0,(AR62/AT$4))</f>
        <v>0</v>
      </c>
      <c r="AT62" s="50">
        <f t="shared" ref="AT62:AT65" si="96">IF(AT$4=0,0,(AS62*AS$4/12))</f>
        <v>0</v>
      </c>
      <c r="AU62" s="62"/>
      <c r="AV62" s="49">
        <f t="shared" ref="AV62:AV65" si="97">IF(AW$4=0,0,(AU62/AW$4))</f>
        <v>0</v>
      </c>
      <c r="AW62" s="50">
        <f t="shared" ref="AW62:AW65" si="98">IF(AW$4=0,0,(AV62*AV$4/12))</f>
        <v>0</v>
      </c>
      <c r="AX62" s="188"/>
      <c r="AY62" s="49">
        <f t="shared" ref="AY62:AY65" si="99">IF(AZ$4=0,0,(AX62/AZ$4))</f>
        <v>0</v>
      </c>
      <c r="AZ62" s="50">
        <f t="shared" ref="AZ62:AZ65" si="100">IF(AZ$4=0,0,(AY62*AY$4/12))</f>
        <v>0</v>
      </c>
      <c r="BA62" s="62"/>
      <c r="BB62" s="49">
        <f t="shared" ref="BB62:BB65" si="101">IF(BC$4=0,0,(BA62/BC$4))</f>
        <v>0</v>
      </c>
      <c r="BC62" s="50">
        <f t="shared" ref="BC62:BC65" si="102">IF(BC$4=0,0,(BB62*BB$4/12))</f>
        <v>0</v>
      </c>
      <c r="BD62" s="51">
        <f t="shared" ref="BD62:BD65" si="103">+AJ62+AN62+AQ62+AT62+AW62+AZ62+BC62</f>
        <v>0</v>
      </c>
    </row>
    <row r="63" spans="1:56" hidden="1">
      <c r="A63" s="32"/>
      <c r="B63" s="61"/>
      <c r="C63" s="33"/>
      <c r="D63" s="34"/>
      <c r="E63" s="35"/>
      <c r="F63" s="36"/>
      <c r="G63" s="73"/>
      <c r="H63" s="72"/>
      <c r="I63" s="74">
        <f>IF(H63=Tablas!$B$5,Tablas!$C$5,VLOOKUP(H63,Tablas!$B$5:$D$40,2,FALSE))</f>
        <v>1</v>
      </c>
      <c r="J63" s="71">
        <f>IF(I63=0,"",VLOOKUP(I63,Tablas!$C$5:$D$40,2,FALSE))</f>
        <v>0</v>
      </c>
      <c r="K63" s="37" t="str">
        <f t="shared" si="83"/>
        <v>0</v>
      </c>
      <c r="L63" s="38">
        <f t="shared" si="2"/>
        <v>0</v>
      </c>
      <c r="M63" s="38">
        <f t="shared" si="3"/>
        <v>0</v>
      </c>
      <c r="N63" s="38">
        <f t="shared" si="4"/>
        <v>0</v>
      </c>
      <c r="O63" s="38">
        <f t="shared" si="5"/>
        <v>0</v>
      </c>
      <c r="P63" s="38">
        <f t="shared" si="6"/>
        <v>0</v>
      </c>
      <c r="Q63" s="39">
        <v>1</v>
      </c>
      <c r="R63" s="40">
        <f t="shared" si="84"/>
        <v>0</v>
      </c>
      <c r="S63" s="39">
        <v>1</v>
      </c>
      <c r="T63" s="41">
        <f t="shared" si="85"/>
        <v>0</v>
      </c>
      <c r="U63" s="42">
        <f t="shared" si="86"/>
        <v>0</v>
      </c>
      <c r="V63" s="43">
        <f t="shared" si="87"/>
        <v>0</v>
      </c>
      <c r="W63" s="193">
        <f t="shared" si="32"/>
        <v>12</v>
      </c>
      <c r="X63" s="44">
        <f t="shared" si="88"/>
        <v>0</v>
      </c>
      <c r="Y63" s="45">
        <f t="shared" si="89"/>
        <v>0</v>
      </c>
      <c r="Z63" s="46" t="s">
        <v>78</v>
      </c>
      <c r="AA63" s="39">
        <v>1</v>
      </c>
      <c r="AB63" s="47">
        <f t="shared" si="90"/>
        <v>0</v>
      </c>
      <c r="AC63" s="39">
        <v>1</v>
      </c>
      <c r="AD63" s="47">
        <f t="shared" si="91"/>
        <v>0</v>
      </c>
      <c r="AE63" s="39">
        <v>1</v>
      </c>
      <c r="AF63" s="47">
        <f t="shared" si="92"/>
        <v>0</v>
      </c>
      <c r="AG63" s="188"/>
      <c r="AH63" s="196"/>
      <c r="AI63" s="49">
        <f t="shared" si="34"/>
        <v>0</v>
      </c>
      <c r="AJ63" s="50">
        <f t="shared" si="35"/>
        <v>0</v>
      </c>
      <c r="AK63" s="188"/>
      <c r="AL63" s="196"/>
      <c r="AM63" s="49">
        <f t="shared" si="19"/>
        <v>0</v>
      </c>
      <c r="AN63" s="50">
        <f t="shared" si="20"/>
        <v>0</v>
      </c>
      <c r="AO63" s="188"/>
      <c r="AP63" s="49">
        <f t="shared" si="93"/>
        <v>0</v>
      </c>
      <c r="AQ63" s="50">
        <f t="shared" si="94"/>
        <v>0</v>
      </c>
      <c r="AR63" s="62"/>
      <c r="AS63" s="49">
        <f t="shared" si="95"/>
        <v>0</v>
      </c>
      <c r="AT63" s="50">
        <f t="shared" si="96"/>
        <v>0</v>
      </c>
      <c r="AU63" s="62"/>
      <c r="AV63" s="49">
        <f t="shared" si="97"/>
        <v>0</v>
      </c>
      <c r="AW63" s="50">
        <f t="shared" si="98"/>
        <v>0</v>
      </c>
      <c r="AX63" s="188"/>
      <c r="AY63" s="49">
        <f t="shared" si="99"/>
        <v>0</v>
      </c>
      <c r="AZ63" s="50">
        <f t="shared" si="100"/>
        <v>0</v>
      </c>
      <c r="BA63" s="62"/>
      <c r="BB63" s="49">
        <f t="shared" si="101"/>
        <v>0</v>
      </c>
      <c r="BC63" s="50">
        <f t="shared" si="102"/>
        <v>0</v>
      </c>
      <c r="BD63" s="51">
        <f t="shared" si="103"/>
        <v>0</v>
      </c>
    </row>
    <row r="64" spans="1:56" hidden="1">
      <c r="A64" s="32"/>
      <c r="B64" s="61"/>
      <c r="C64" s="33"/>
      <c r="D64" s="34"/>
      <c r="E64" s="35"/>
      <c r="F64" s="36"/>
      <c r="G64" s="73"/>
      <c r="H64" s="72"/>
      <c r="I64" s="74">
        <f>IF(H64=Tablas!$B$5,Tablas!$C$5,VLOOKUP(H64,Tablas!$B$5:$D$40,2,FALSE))</f>
        <v>1</v>
      </c>
      <c r="J64" s="71">
        <f>IF(I64=0,"",VLOOKUP(I64,Tablas!$C$5:$D$40,2,FALSE))</f>
        <v>0</v>
      </c>
      <c r="K64" s="37" t="str">
        <f t="shared" si="83"/>
        <v>0</v>
      </c>
      <c r="L64" s="38">
        <f t="shared" si="2"/>
        <v>0</v>
      </c>
      <c r="M64" s="38">
        <f t="shared" si="3"/>
        <v>0</v>
      </c>
      <c r="N64" s="38">
        <f t="shared" si="4"/>
        <v>0</v>
      </c>
      <c r="O64" s="38">
        <f t="shared" si="5"/>
        <v>0</v>
      </c>
      <c r="P64" s="38">
        <f t="shared" si="6"/>
        <v>0</v>
      </c>
      <c r="Q64" s="39">
        <v>1</v>
      </c>
      <c r="R64" s="40">
        <f t="shared" si="84"/>
        <v>0</v>
      </c>
      <c r="S64" s="39">
        <v>1</v>
      </c>
      <c r="T64" s="41">
        <f t="shared" si="85"/>
        <v>0</v>
      </c>
      <c r="U64" s="42">
        <f t="shared" si="86"/>
        <v>0</v>
      </c>
      <c r="V64" s="43">
        <f t="shared" si="87"/>
        <v>0</v>
      </c>
      <c r="W64" s="193">
        <f t="shared" si="32"/>
        <v>12</v>
      </c>
      <c r="X64" s="44">
        <f t="shared" si="88"/>
        <v>0</v>
      </c>
      <c r="Y64" s="45">
        <f t="shared" si="89"/>
        <v>0</v>
      </c>
      <c r="Z64" s="46" t="s">
        <v>78</v>
      </c>
      <c r="AA64" s="39">
        <v>1</v>
      </c>
      <c r="AB64" s="47">
        <f t="shared" si="90"/>
        <v>0</v>
      </c>
      <c r="AC64" s="39">
        <v>1</v>
      </c>
      <c r="AD64" s="47">
        <f t="shared" si="91"/>
        <v>0</v>
      </c>
      <c r="AE64" s="39">
        <v>1</v>
      </c>
      <c r="AF64" s="47">
        <f t="shared" si="92"/>
        <v>0</v>
      </c>
      <c r="AG64" s="188"/>
      <c r="AH64" s="196"/>
      <c r="AI64" s="49">
        <f t="shared" si="34"/>
        <v>0</v>
      </c>
      <c r="AJ64" s="50">
        <f t="shared" si="35"/>
        <v>0</v>
      </c>
      <c r="AK64" s="188"/>
      <c r="AL64" s="196"/>
      <c r="AM64" s="49">
        <f t="shared" si="19"/>
        <v>0</v>
      </c>
      <c r="AN64" s="50">
        <f t="shared" si="20"/>
        <v>0</v>
      </c>
      <c r="AO64" s="188"/>
      <c r="AP64" s="49">
        <f t="shared" si="93"/>
        <v>0</v>
      </c>
      <c r="AQ64" s="50">
        <f t="shared" si="94"/>
        <v>0</v>
      </c>
      <c r="AR64" s="62"/>
      <c r="AS64" s="49">
        <f t="shared" si="95"/>
        <v>0</v>
      </c>
      <c r="AT64" s="50">
        <f t="shared" si="96"/>
        <v>0</v>
      </c>
      <c r="AU64" s="62"/>
      <c r="AV64" s="49">
        <f t="shared" si="97"/>
        <v>0</v>
      </c>
      <c r="AW64" s="50">
        <f t="shared" si="98"/>
        <v>0</v>
      </c>
      <c r="AX64" s="188"/>
      <c r="AY64" s="49">
        <f t="shared" si="99"/>
        <v>0</v>
      </c>
      <c r="AZ64" s="50">
        <f t="shared" si="100"/>
        <v>0</v>
      </c>
      <c r="BA64" s="62"/>
      <c r="BB64" s="49">
        <f t="shared" si="101"/>
        <v>0</v>
      </c>
      <c r="BC64" s="50">
        <f t="shared" si="102"/>
        <v>0</v>
      </c>
      <c r="BD64" s="51">
        <f t="shared" si="103"/>
        <v>0</v>
      </c>
    </row>
    <row r="65" spans="1:56" hidden="1">
      <c r="A65" s="32"/>
      <c r="B65" s="61"/>
      <c r="C65" s="33"/>
      <c r="D65" s="34"/>
      <c r="E65" s="35"/>
      <c r="F65" s="36"/>
      <c r="G65" s="73"/>
      <c r="H65" s="72"/>
      <c r="I65" s="74">
        <f>IF(H65=Tablas!$B$5,Tablas!$C$5,VLOOKUP(H65,Tablas!$B$5:$D$40,2,FALSE))</f>
        <v>1</v>
      </c>
      <c r="J65" s="71">
        <f>IF(I65=0,"",VLOOKUP(I65,Tablas!$C$5:$D$40,2,FALSE))</f>
        <v>0</v>
      </c>
      <c r="K65" s="37" t="str">
        <f t="shared" si="83"/>
        <v>0</v>
      </c>
      <c r="L65" s="38">
        <f t="shared" si="2"/>
        <v>0</v>
      </c>
      <c r="M65" s="38">
        <f t="shared" si="3"/>
        <v>0</v>
      </c>
      <c r="N65" s="38">
        <f t="shared" si="4"/>
        <v>0</v>
      </c>
      <c r="O65" s="38">
        <f t="shared" si="5"/>
        <v>0</v>
      </c>
      <c r="P65" s="38">
        <f t="shared" si="6"/>
        <v>0</v>
      </c>
      <c r="Q65" s="39">
        <v>1</v>
      </c>
      <c r="R65" s="40">
        <f t="shared" si="84"/>
        <v>0</v>
      </c>
      <c r="S65" s="39">
        <v>1</v>
      </c>
      <c r="T65" s="41">
        <f t="shared" si="85"/>
        <v>0</v>
      </c>
      <c r="U65" s="42">
        <f t="shared" si="86"/>
        <v>0</v>
      </c>
      <c r="V65" s="43">
        <f t="shared" si="87"/>
        <v>0</v>
      </c>
      <c r="W65" s="193">
        <f t="shared" si="32"/>
        <v>12</v>
      </c>
      <c r="X65" s="44">
        <f t="shared" si="88"/>
        <v>0</v>
      </c>
      <c r="Y65" s="45">
        <f t="shared" si="89"/>
        <v>0</v>
      </c>
      <c r="Z65" s="46" t="s">
        <v>78</v>
      </c>
      <c r="AA65" s="39">
        <v>1</v>
      </c>
      <c r="AB65" s="47">
        <f t="shared" si="90"/>
        <v>0</v>
      </c>
      <c r="AC65" s="39">
        <v>1</v>
      </c>
      <c r="AD65" s="47">
        <f t="shared" si="91"/>
        <v>0</v>
      </c>
      <c r="AE65" s="39">
        <v>1</v>
      </c>
      <c r="AF65" s="47">
        <f t="shared" si="92"/>
        <v>0</v>
      </c>
      <c r="AG65" s="188"/>
      <c r="AH65" s="196"/>
      <c r="AI65" s="49">
        <f t="shared" si="34"/>
        <v>0</v>
      </c>
      <c r="AJ65" s="50">
        <f t="shared" si="35"/>
        <v>0</v>
      </c>
      <c r="AK65" s="188"/>
      <c r="AL65" s="196"/>
      <c r="AM65" s="49">
        <f t="shared" si="19"/>
        <v>0</v>
      </c>
      <c r="AN65" s="50">
        <f t="shared" si="20"/>
        <v>0</v>
      </c>
      <c r="AO65" s="188"/>
      <c r="AP65" s="49">
        <f t="shared" si="93"/>
        <v>0</v>
      </c>
      <c r="AQ65" s="50">
        <f t="shared" si="94"/>
        <v>0</v>
      </c>
      <c r="AR65" s="62"/>
      <c r="AS65" s="49">
        <f t="shared" si="95"/>
        <v>0</v>
      </c>
      <c r="AT65" s="50">
        <f t="shared" si="96"/>
        <v>0</v>
      </c>
      <c r="AU65" s="62"/>
      <c r="AV65" s="49">
        <f t="shared" si="97"/>
        <v>0</v>
      </c>
      <c r="AW65" s="50">
        <f t="shared" si="98"/>
        <v>0</v>
      </c>
      <c r="AX65" s="188"/>
      <c r="AY65" s="49">
        <f t="shared" si="99"/>
        <v>0</v>
      </c>
      <c r="AZ65" s="50">
        <f t="shared" si="100"/>
        <v>0</v>
      </c>
      <c r="BA65" s="62"/>
      <c r="BB65" s="49">
        <f t="shared" si="101"/>
        <v>0</v>
      </c>
      <c r="BC65" s="50">
        <f t="shared" si="102"/>
        <v>0</v>
      </c>
      <c r="BD65" s="51">
        <f t="shared" si="103"/>
        <v>0</v>
      </c>
    </row>
    <row r="66" spans="1:56" hidden="1">
      <c r="A66" s="32"/>
      <c r="B66" s="61"/>
      <c r="C66" s="33"/>
      <c r="D66" s="34"/>
      <c r="E66" s="35"/>
      <c r="F66" s="36"/>
      <c r="G66" s="73"/>
      <c r="H66" s="72"/>
      <c r="I66" s="74">
        <f>IF(H66=Tablas!$B$5,Tablas!$C$5,VLOOKUP(H66,Tablas!$B$5:$D$40,2,FALSE))</f>
        <v>1</v>
      </c>
      <c r="J66" s="71">
        <f>IF(I66=0,"",VLOOKUP(I66,Tablas!$C$5:$D$40,2,FALSE))</f>
        <v>0</v>
      </c>
      <c r="K66" s="37" t="str">
        <f t="shared" si="62"/>
        <v>0</v>
      </c>
      <c r="L66" s="38">
        <f t="shared" si="2"/>
        <v>0</v>
      </c>
      <c r="M66" s="38">
        <f t="shared" si="3"/>
        <v>0</v>
      </c>
      <c r="N66" s="38">
        <f t="shared" si="4"/>
        <v>0</v>
      </c>
      <c r="O66" s="38">
        <f t="shared" si="5"/>
        <v>0</v>
      </c>
      <c r="P66" s="38">
        <f t="shared" si="6"/>
        <v>0</v>
      </c>
      <c r="Q66" s="39">
        <v>1</v>
      </c>
      <c r="R66" s="40">
        <f t="shared" si="63"/>
        <v>0</v>
      </c>
      <c r="S66" s="39">
        <v>1</v>
      </c>
      <c r="T66" s="41">
        <f t="shared" si="64"/>
        <v>0</v>
      </c>
      <c r="U66" s="42">
        <f t="shared" si="65"/>
        <v>0</v>
      </c>
      <c r="V66" s="43">
        <f t="shared" si="66"/>
        <v>0</v>
      </c>
      <c r="W66" s="193">
        <f t="shared" si="32"/>
        <v>12</v>
      </c>
      <c r="X66" s="44">
        <f t="shared" si="67"/>
        <v>0</v>
      </c>
      <c r="Y66" s="45">
        <f t="shared" si="68"/>
        <v>0</v>
      </c>
      <c r="Z66" s="46" t="s">
        <v>78</v>
      </c>
      <c r="AA66" s="39">
        <v>1</v>
      </c>
      <c r="AB66" s="47">
        <f t="shared" si="69"/>
        <v>0</v>
      </c>
      <c r="AC66" s="39">
        <v>1</v>
      </c>
      <c r="AD66" s="47">
        <f t="shared" si="70"/>
        <v>0</v>
      </c>
      <c r="AE66" s="39">
        <v>1</v>
      </c>
      <c r="AF66" s="47">
        <f t="shared" si="71"/>
        <v>0</v>
      </c>
      <c r="AG66" s="188"/>
      <c r="AH66" s="196"/>
      <c r="AI66" s="49">
        <f t="shared" si="34"/>
        <v>0</v>
      </c>
      <c r="AJ66" s="50">
        <f t="shared" si="35"/>
        <v>0</v>
      </c>
      <c r="AK66" s="188"/>
      <c r="AL66" s="196"/>
      <c r="AM66" s="49">
        <f t="shared" si="19"/>
        <v>0</v>
      </c>
      <c r="AN66" s="50">
        <f t="shared" si="20"/>
        <v>0</v>
      </c>
      <c r="AO66" s="188"/>
      <c r="AP66" s="49">
        <f t="shared" si="72"/>
        <v>0</v>
      </c>
      <c r="AQ66" s="50">
        <f t="shared" si="73"/>
        <v>0</v>
      </c>
      <c r="AR66" s="62"/>
      <c r="AS66" s="49">
        <f t="shared" si="74"/>
        <v>0</v>
      </c>
      <c r="AT66" s="50">
        <f t="shared" si="75"/>
        <v>0</v>
      </c>
      <c r="AU66" s="62"/>
      <c r="AV66" s="49">
        <f t="shared" si="76"/>
        <v>0</v>
      </c>
      <c r="AW66" s="50">
        <f t="shared" si="77"/>
        <v>0</v>
      </c>
      <c r="AX66" s="188"/>
      <c r="AY66" s="49">
        <f t="shared" si="78"/>
        <v>0</v>
      </c>
      <c r="AZ66" s="50">
        <f t="shared" si="79"/>
        <v>0</v>
      </c>
      <c r="BA66" s="62"/>
      <c r="BB66" s="49">
        <f t="shared" si="80"/>
        <v>0</v>
      </c>
      <c r="BC66" s="50">
        <f t="shared" si="81"/>
        <v>0</v>
      </c>
      <c r="BD66" s="51">
        <f t="shared" si="82"/>
        <v>0</v>
      </c>
    </row>
    <row r="67" spans="1:56" hidden="1">
      <c r="A67" s="32"/>
      <c r="B67" s="61"/>
      <c r="C67" s="33"/>
      <c r="D67" s="34"/>
      <c r="E67" s="35"/>
      <c r="F67" s="36"/>
      <c r="G67" s="73"/>
      <c r="H67" s="72"/>
      <c r="I67" s="74">
        <f>IF(H67=Tablas!$B$5,Tablas!$C$5,VLOOKUP(H67,Tablas!$B$5:$D$40,2,FALSE))</f>
        <v>1</v>
      </c>
      <c r="J67" s="71">
        <f>IF(I67=0,"",VLOOKUP(I67,Tablas!$C$5:$D$40,2,FALSE))</f>
        <v>0</v>
      </c>
      <c r="K67" s="37" t="str">
        <f t="shared" si="62"/>
        <v>0</v>
      </c>
      <c r="L67" s="38">
        <f t="shared" si="2"/>
        <v>0</v>
      </c>
      <c r="M67" s="38">
        <f t="shared" si="3"/>
        <v>0</v>
      </c>
      <c r="N67" s="38">
        <f t="shared" si="4"/>
        <v>0</v>
      </c>
      <c r="O67" s="38">
        <f t="shared" si="5"/>
        <v>0</v>
      </c>
      <c r="P67" s="38">
        <f t="shared" si="6"/>
        <v>0</v>
      </c>
      <c r="Q67" s="39">
        <v>1</v>
      </c>
      <c r="R67" s="40">
        <f t="shared" si="63"/>
        <v>0</v>
      </c>
      <c r="S67" s="39">
        <v>1</v>
      </c>
      <c r="T67" s="41">
        <f t="shared" si="64"/>
        <v>0</v>
      </c>
      <c r="U67" s="42">
        <f t="shared" si="65"/>
        <v>0</v>
      </c>
      <c r="V67" s="43">
        <f t="shared" si="66"/>
        <v>0</v>
      </c>
      <c r="W67" s="193">
        <f t="shared" si="32"/>
        <v>12</v>
      </c>
      <c r="X67" s="44">
        <f t="shared" si="67"/>
        <v>0</v>
      </c>
      <c r="Y67" s="45">
        <f t="shared" si="68"/>
        <v>0</v>
      </c>
      <c r="Z67" s="46" t="s">
        <v>78</v>
      </c>
      <c r="AA67" s="39">
        <v>1</v>
      </c>
      <c r="AB67" s="47">
        <f t="shared" si="69"/>
        <v>0</v>
      </c>
      <c r="AC67" s="39">
        <v>1</v>
      </c>
      <c r="AD67" s="47">
        <f t="shared" si="70"/>
        <v>0</v>
      </c>
      <c r="AE67" s="39">
        <v>1</v>
      </c>
      <c r="AF67" s="47">
        <f t="shared" si="71"/>
        <v>0</v>
      </c>
      <c r="AG67" s="188"/>
      <c r="AH67" s="196"/>
      <c r="AI67" s="49">
        <f t="shared" si="34"/>
        <v>0</v>
      </c>
      <c r="AJ67" s="50">
        <f t="shared" si="35"/>
        <v>0</v>
      </c>
      <c r="AK67" s="188"/>
      <c r="AL67" s="196"/>
      <c r="AM67" s="49">
        <f t="shared" si="19"/>
        <v>0</v>
      </c>
      <c r="AN67" s="50">
        <f t="shared" si="20"/>
        <v>0</v>
      </c>
      <c r="AO67" s="188"/>
      <c r="AP67" s="49">
        <f t="shared" si="72"/>
        <v>0</v>
      </c>
      <c r="AQ67" s="50">
        <f t="shared" si="73"/>
        <v>0</v>
      </c>
      <c r="AR67" s="62"/>
      <c r="AS67" s="49">
        <f t="shared" si="74"/>
        <v>0</v>
      </c>
      <c r="AT67" s="50">
        <f t="shared" si="75"/>
        <v>0</v>
      </c>
      <c r="AU67" s="62"/>
      <c r="AV67" s="49">
        <f t="shared" si="76"/>
        <v>0</v>
      </c>
      <c r="AW67" s="50">
        <f t="shared" si="77"/>
        <v>0</v>
      </c>
      <c r="AX67" s="188"/>
      <c r="AY67" s="49">
        <f t="shared" si="78"/>
        <v>0</v>
      </c>
      <c r="AZ67" s="50">
        <f t="shared" si="79"/>
        <v>0</v>
      </c>
      <c r="BA67" s="62"/>
      <c r="BB67" s="49">
        <f t="shared" si="80"/>
        <v>0</v>
      </c>
      <c r="BC67" s="50">
        <f t="shared" si="81"/>
        <v>0</v>
      </c>
      <c r="BD67" s="51">
        <f t="shared" si="82"/>
        <v>0</v>
      </c>
    </row>
    <row r="68" spans="1:56" hidden="1">
      <c r="A68" s="32"/>
      <c r="B68" s="61"/>
      <c r="C68" s="33"/>
      <c r="D68" s="34"/>
      <c r="E68" s="35"/>
      <c r="F68" s="36"/>
      <c r="G68" s="73"/>
      <c r="H68" s="72"/>
      <c r="I68" s="74">
        <f>IF(H68=Tablas!$B$5,Tablas!$C$5,VLOOKUP(H68,Tablas!$B$5:$D$40,2,FALSE))</f>
        <v>1</v>
      </c>
      <c r="J68" s="71">
        <f>IF(I68=0,"",VLOOKUP(I68,Tablas!$C$5:$D$40,2,FALSE))</f>
        <v>0</v>
      </c>
      <c r="K68" s="37" t="str">
        <f t="shared" si="62"/>
        <v>0</v>
      </c>
      <c r="L68" s="38">
        <f t="shared" si="2"/>
        <v>0</v>
      </c>
      <c r="M68" s="38">
        <f t="shared" si="3"/>
        <v>0</v>
      </c>
      <c r="N68" s="38">
        <f t="shared" si="4"/>
        <v>0</v>
      </c>
      <c r="O68" s="38">
        <f t="shared" si="5"/>
        <v>0</v>
      </c>
      <c r="P68" s="38">
        <f t="shared" si="6"/>
        <v>0</v>
      </c>
      <c r="Q68" s="39">
        <v>1</v>
      </c>
      <c r="R68" s="40">
        <f t="shared" si="63"/>
        <v>0</v>
      </c>
      <c r="S68" s="39">
        <v>1</v>
      </c>
      <c r="T68" s="41">
        <f t="shared" si="64"/>
        <v>0</v>
      </c>
      <c r="U68" s="42">
        <f t="shared" si="65"/>
        <v>0</v>
      </c>
      <c r="V68" s="43">
        <f t="shared" si="66"/>
        <v>0</v>
      </c>
      <c r="W68" s="193">
        <f t="shared" si="32"/>
        <v>12</v>
      </c>
      <c r="X68" s="44">
        <f t="shared" si="67"/>
        <v>0</v>
      </c>
      <c r="Y68" s="45">
        <f t="shared" si="68"/>
        <v>0</v>
      </c>
      <c r="Z68" s="46" t="s">
        <v>78</v>
      </c>
      <c r="AA68" s="39">
        <v>1</v>
      </c>
      <c r="AB68" s="47">
        <f t="shared" si="69"/>
        <v>0</v>
      </c>
      <c r="AC68" s="39">
        <v>1</v>
      </c>
      <c r="AD68" s="47">
        <f t="shared" si="70"/>
        <v>0</v>
      </c>
      <c r="AE68" s="39">
        <v>1</v>
      </c>
      <c r="AF68" s="47">
        <f t="shared" si="71"/>
        <v>0</v>
      </c>
      <c r="AG68" s="188"/>
      <c r="AH68" s="196"/>
      <c r="AI68" s="49">
        <f t="shared" si="34"/>
        <v>0</v>
      </c>
      <c r="AJ68" s="50">
        <f t="shared" si="35"/>
        <v>0</v>
      </c>
      <c r="AK68" s="188"/>
      <c r="AL68" s="196"/>
      <c r="AM68" s="49">
        <f t="shared" si="19"/>
        <v>0</v>
      </c>
      <c r="AN68" s="50">
        <f t="shared" si="20"/>
        <v>0</v>
      </c>
      <c r="AO68" s="188"/>
      <c r="AP68" s="49">
        <f t="shared" si="72"/>
        <v>0</v>
      </c>
      <c r="AQ68" s="50">
        <f t="shared" si="73"/>
        <v>0</v>
      </c>
      <c r="AR68" s="62"/>
      <c r="AS68" s="49">
        <f t="shared" si="74"/>
        <v>0</v>
      </c>
      <c r="AT68" s="50">
        <f t="shared" si="75"/>
        <v>0</v>
      </c>
      <c r="AU68" s="62"/>
      <c r="AV68" s="49">
        <f t="shared" si="76"/>
        <v>0</v>
      </c>
      <c r="AW68" s="50">
        <f t="shared" si="77"/>
        <v>0</v>
      </c>
      <c r="AX68" s="188"/>
      <c r="AY68" s="49">
        <f t="shared" si="78"/>
        <v>0</v>
      </c>
      <c r="AZ68" s="50">
        <f t="shared" si="79"/>
        <v>0</v>
      </c>
      <c r="BA68" s="62"/>
      <c r="BB68" s="49">
        <f t="shared" si="80"/>
        <v>0</v>
      </c>
      <c r="BC68" s="50">
        <f t="shared" si="81"/>
        <v>0</v>
      </c>
      <c r="BD68" s="51">
        <f t="shared" si="82"/>
        <v>0</v>
      </c>
    </row>
    <row r="69" spans="1:56" hidden="1">
      <c r="A69" s="32"/>
      <c r="B69" s="61"/>
      <c r="C69" s="33"/>
      <c r="D69" s="34"/>
      <c r="E69" s="35"/>
      <c r="F69" s="36"/>
      <c r="G69" s="73"/>
      <c r="H69" s="72"/>
      <c r="I69" s="74">
        <f>IF(H69=Tablas!$B$5,Tablas!$C$5,VLOOKUP(H69,Tablas!$B$5:$D$40,2,FALSE))</f>
        <v>1</v>
      </c>
      <c r="J69" s="71">
        <f>IF(I69=0,"",VLOOKUP(I69,Tablas!$C$5:$D$40,2,FALSE))</f>
        <v>0</v>
      </c>
      <c r="K69" s="37" t="str">
        <f t="shared" si="62"/>
        <v>0</v>
      </c>
      <c r="L69" s="38">
        <f t="shared" si="2"/>
        <v>0</v>
      </c>
      <c r="M69" s="38">
        <f t="shared" si="3"/>
        <v>0</v>
      </c>
      <c r="N69" s="38">
        <f t="shared" si="4"/>
        <v>0</v>
      </c>
      <c r="O69" s="38">
        <f t="shared" si="5"/>
        <v>0</v>
      </c>
      <c r="P69" s="38">
        <f t="shared" si="6"/>
        <v>0</v>
      </c>
      <c r="Q69" s="39">
        <v>1</v>
      </c>
      <c r="R69" s="40">
        <f t="shared" si="63"/>
        <v>0</v>
      </c>
      <c r="S69" s="39">
        <v>1</v>
      </c>
      <c r="T69" s="41">
        <f t="shared" si="64"/>
        <v>0</v>
      </c>
      <c r="U69" s="42">
        <f t="shared" si="65"/>
        <v>0</v>
      </c>
      <c r="V69" s="43">
        <f t="shared" si="66"/>
        <v>0</v>
      </c>
      <c r="W69" s="193">
        <f t="shared" si="32"/>
        <v>12</v>
      </c>
      <c r="X69" s="44">
        <f t="shared" si="67"/>
        <v>0</v>
      </c>
      <c r="Y69" s="45">
        <f t="shared" si="68"/>
        <v>0</v>
      </c>
      <c r="Z69" s="46" t="s">
        <v>78</v>
      </c>
      <c r="AA69" s="39">
        <v>1</v>
      </c>
      <c r="AB69" s="47">
        <f t="shared" si="69"/>
        <v>0</v>
      </c>
      <c r="AC69" s="39">
        <v>1</v>
      </c>
      <c r="AD69" s="47">
        <f t="shared" si="70"/>
        <v>0</v>
      </c>
      <c r="AE69" s="39">
        <v>1</v>
      </c>
      <c r="AF69" s="47">
        <f t="shared" si="71"/>
        <v>0</v>
      </c>
      <c r="AG69" s="188"/>
      <c r="AH69" s="196"/>
      <c r="AI69" s="49">
        <f t="shared" si="34"/>
        <v>0</v>
      </c>
      <c r="AJ69" s="50">
        <f t="shared" si="35"/>
        <v>0</v>
      </c>
      <c r="AK69" s="188"/>
      <c r="AL69" s="196"/>
      <c r="AM69" s="49">
        <f t="shared" si="19"/>
        <v>0</v>
      </c>
      <c r="AN69" s="50">
        <f t="shared" si="20"/>
        <v>0</v>
      </c>
      <c r="AO69" s="188"/>
      <c r="AP69" s="49">
        <f t="shared" si="72"/>
        <v>0</v>
      </c>
      <c r="AQ69" s="50">
        <f t="shared" si="73"/>
        <v>0</v>
      </c>
      <c r="AR69" s="62"/>
      <c r="AS69" s="49">
        <f t="shared" si="74"/>
        <v>0</v>
      </c>
      <c r="AT69" s="50">
        <f t="shared" si="75"/>
        <v>0</v>
      </c>
      <c r="AU69" s="62"/>
      <c r="AV69" s="49">
        <f t="shared" si="76"/>
        <v>0</v>
      </c>
      <c r="AW69" s="50">
        <f t="shared" si="77"/>
        <v>0</v>
      </c>
      <c r="AX69" s="188"/>
      <c r="AY69" s="49">
        <f t="shared" si="78"/>
        <v>0</v>
      </c>
      <c r="AZ69" s="50">
        <f t="shared" si="79"/>
        <v>0</v>
      </c>
      <c r="BA69" s="62"/>
      <c r="BB69" s="49">
        <f t="shared" si="80"/>
        <v>0</v>
      </c>
      <c r="BC69" s="50">
        <f t="shared" si="81"/>
        <v>0</v>
      </c>
      <c r="BD69" s="51">
        <f t="shared" si="82"/>
        <v>0</v>
      </c>
    </row>
    <row r="70" spans="1:56" hidden="1">
      <c r="A70" s="32"/>
      <c r="B70" s="61"/>
      <c r="C70" s="33"/>
      <c r="D70" s="34"/>
      <c r="E70" s="35"/>
      <c r="F70" s="36"/>
      <c r="G70" s="73"/>
      <c r="H70" s="72"/>
      <c r="I70" s="74">
        <f>IF(H70=Tablas!$B$5,Tablas!$C$5,VLOOKUP(H70,Tablas!$B$5:$D$40,2,FALSE))</f>
        <v>1</v>
      </c>
      <c r="J70" s="71">
        <f>IF(I70=0,"",VLOOKUP(I70,Tablas!$C$5:$D$40,2,FALSE))</f>
        <v>0</v>
      </c>
      <c r="K70" s="37" t="str">
        <f t="shared" si="1"/>
        <v>0</v>
      </c>
      <c r="L70" s="38">
        <f t="shared" si="2"/>
        <v>0</v>
      </c>
      <c r="M70" s="38">
        <f t="shared" si="3"/>
        <v>0</v>
      </c>
      <c r="N70" s="38">
        <f t="shared" si="4"/>
        <v>0</v>
      </c>
      <c r="O70" s="38">
        <f t="shared" si="5"/>
        <v>0</v>
      </c>
      <c r="P70" s="38">
        <f t="shared" si="6"/>
        <v>0</v>
      </c>
      <c r="Q70" s="39">
        <v>1</v>
      </c>
      <c r="R70" s="40">
        <f t="shared" si="7"/>
        <v>0</v>
      </c>
      <c r="S70" s="39">
        <v>1</v>
      </c>
      <c r="T70" s="41">
        <f t="shared" si="8"/>
        <v>0</v>
      </c>
      <c r="U70" s="42">
        <f t="shared" si="9"/>
        <v>0</v>
      </c>
      <c r="V70" s="43">
        <f t="shared" si="10"/>
        <v>0</v>
      </c>
      <c r="W70" s="193">
        <f t="shared" si="32"/>
        <v>12</v>
      </c>
      <c r="X70" s="44">
        <f t="shared" ref="X70:X88" si="104">IF(V70="","",$X$4*V70)</f>
        <v>0</v>
      </c>
      <c r="Y70" s="45">
        <f t="shared" si="11"/>
        <v>0</v>
      </c>
      <c r="Z70" s="46" t="s">
        <v>78</v>
      </c>
      <c r="AA70" s="39">
        <v>1</v>
      </c>
      <c r="AB70" s="47">
        <f t="shared" si="12"/>
        <v>0</v>
      </c>
      <c r="AC70" s="39">
        <v>1</v>
      </c>
      <c r="AD70" s="47">
        <f t="shared" si="13"/>
        <v>0</v>
      </c>
      <c r="AE70" s="39">
        <v>1</v>
      </c>
      <c r="AF70" s="47">
        <f t="shared" si="14"/>
        <v>0</v>
      </c>
      <c r="AG70" s="188"/>
      <c r="AH70" s="196"/>
      <c r="AI70" s="49">
        <f t="shared" si="34"/>
        <v>0</v>
      </c>
      <c r="AJ70" s="50">
        <f t="shared" si="35"/>
        <v>0</v>
      </c>
      <c r="AK70" s="188"/>
      <c r="AL70" s="196"/>
      <c r="AM70" s="49">
        <f t="shared" si="19"/>
        <v>0</v>
      </c>
      <c r="AN70" s="50">
        <f t="shared" si="20"/>
        <v>0</v>
      </c>
      <c r="AO70" s="188"/>
      <c r="AP70" s="49">
        <f t="shared" si="21"/>
        <v>0</v>
      </c>
      <c r="AQ70" s="50">
        <f t="shared" si="22"/>
        <v>0</v>
      </c>
      <c r="AR70" s="62"/>
      <c r="AS70" s="49">
        <f t="shared" si="23"/>
        <v>0</v>
      </c>
      <c r="AT70" s="50">
        <f t="shared" si="24"/>
        <v>0</v>
      </c>
      <c r="AU70" s="62"/>
      <c r="AV70" s="49">
        <f t="shared" si="25"/>
        <v>0</v>
      </c>
      <c r="AW70" s="50">
        <f t="shared" si="26"/>
        <v>0</v>
      </c>
      <c r="AX70" s="188"/>
      <c r="AY70" s="49">
        <f t="shared" si="27"/>
        <v>0</v>
      </c>
      <c r="AZ70" s="50">
        <f t="shared" si="28"/>
        <v>0</v>
      </c>
      <c r="BA70" s="62"/>
      <c r="BB70" s="49">
        <f t="shared" si="29"/>
        <v>0</v>
      </c>
      <c r="BC70" s="50">
        <f t="shared" si="30"/>
        <v>0</v>
      </c>
      <c r="BD70" s="51">
        <f t="shared" si="31"/>
        <v>0</v>
      </c>
    </row>
    <row r="71" spans="1:56" hidden="1">
      <c r="A71" s="32"/>
      <c r="B71" s="61"/>
      <c r="C71" s="33"/>
      <c r="D71" s="34"/>
      <c r="E71" s="35"/>
      <c r="F71" s="36"/>
      <c r="G71" s="73"/>
      <c r="H71" s="72"/>
      <c r="I71" s="74">
        <f>IF(H71=Tablas!$B$5,Tablas!$C$5,VLOOKUP(H71,Tablas!$B$5:$D$40,2,FALSE))</f>
        <v>1</v>
      </c>
      <c r="J71" s="71">
        <f>IF(I71=0,"",VLOOKUP(I71,Tablas!$C$5:$D$40,2,FALSE))</f>
        <v>0</v>
      </c>
      <c r="K71" s="37" t="str">
        <f t="shared" si="1"/>
        <v>0</v>
      </c>
      <c r="L71" s="38">
        <f t="shared" si="2"/>
        <v>0</v>
      </c>
      <c r="M71" s="38">
        <f t="shared" si="3"/>
        <v>0</v>
      </c>
      <c r="N71" s="38">
        <f t="shared" si="4"/>
        <v>0</v>
      </c>
      <c r="O71" s="38">
        <f t="shared" si="5"/>
        <v>0</v>
      </c>
      <c r="P71" s="38">
        <f t="shared" si="6"/>
        <v>0</v>
      </c>
      <c r="Q71" s="39">
        <v>1</v>
      </c>
      <c r="R71" s="40">
        <f t="shared" si="7"/>
        <v>0</v>
      </c>
      <c r="S71" s="39">
        <v>1</v>
      </c>
      <c r="T71" s="41">
        <f t="shared" si="8"/>
        <v>0</v>
      </c>
      <c r="U71" s="42">
        <f t="shared" si="9"/>
        <v>0</v>
      </c>
      <c r="V71" s="43">
        <f t="shared" si="10"/>
        <v>0</v>
      </c>
      <c r="W71" s="193">
        <f t="shared" si="32"/>
        <v>12</v>
      </c>
      <c r="X71" s="44">
        <f t="shared" si="104"/>
        <v>0</v>
      </c>
      <c r="Y71" s="45">
        <f t="shared" si="11"/>
        <v>0</v>
      </c>
      <c r="Z71" s="46" t="s">
        <v>78</v>
      </c>
      <c r="AA71" s="39">
        <v>1</v>
      </c>
      <c r="AB71" s="47">
        <f t="shared" si="12"/>
        <v>0</v>
      </c>
      <c r="AC71" s="39">
        <v>1</v>
      </c>
      <c r="AD71" s="47">
        <f t="shared" si="13"/>
        <v>0</v>
      </c>
      <c r="AE71" s="39">
        <v>1</v>
      </c>
      <c r="AF71" s="47">
        <f t="shared" si="14"/>
        <v>0</v>
      </c>
      <c r="AG71" s="188"/>
      <c r="AH71" s="196"/>
      <c r="AI71" s="49">
        <f t="shared" si="34"/>
        <v>0</v>
      </c>
      <c r="AJ71" s="50">
        <f t="shared" si="35"/>
        <v>0</v>
      </c>
      <c r="AK71" s="188"/>
      <c r="AL71" s="196"/>
      <c r="AM71" s="49">
        <f t="shared" ref="AM71:AM88" si="105">IF(AN$4=0,0,(AK71/AN$4))</f>
        <v>0</v>
      </c>
      <c r="AN71" s="50">
        <f t="shared" ref="AN71:AN88" si="106">IF(AN$4=0,0,(AM71*AM$4/12))</f>
        <v>0</v>
      </c>
      <c r="AO71" s="188"/>
      <c r="AP71" s="49">
        <f t="shared" si="21"/>
        <v>0</v>
      </c>
      <c r="AQ71" s="50">
        <f t="shared" si="22"/>
        <v>0</v>
      </c>
      <c r="AR71" s="62"/>
      <c r="AS71" s="49">
        <f t="shared" si="23"/>
        <v>0</v>
      </c>
      <c r="AT71" s="50">
        <f t="shared" si="24"/>
        <v>0</v>
      </c>
      <c r="AU71" s="62"/>
      <c r="AV71" s="49">
        <f t="shared" si="25"/>
        <v>0</v>
      </c>
      <c r="AW71" s="50">
        <f t="shared" si="26"/>
        <v>0</v>
      </c>
      <c r="AX71" s="188"/>
      <c r="AY71" s="49">
        <f t="shared" si="27"/>
        <v>0</v>
      </c>
      <c r="AZ71" s="50">
        <f t="shared" si="28"/>
        <v>0</v>
      </c>
      <c r="BA71" s="62"/>
      <c r="BB71" s="49">
        <f t="shared" si="29"/>
        <v>0</v>
      </c>
      <c r="BC71" s="50">
        <f t="shared" si="30"/>
        <v>0</v>
      </c>
      <c r="BD71" s="51">
        <f t="shared" si="31"/>
        <v>0</v>
      </c>
    </row>
    <row r="72" spans="1:56" hidden="1">
      <c r="A72" s="32"/>
      <c r="B72" s="61"/>
      <c r="C72" s="33"/>
      <c r="D72" s="34"/>
      <c r="E72" s="35"/>
      <c r="F72" s="36"/>
      <c r="G72" s="73"/>
      <c r="H72" s="72"/>
      <c r="I72" s="74">
        <f>IF(H72=Tablas!$B$5,Tablas!$C$5,VLOOKUP(H72,Tablas!$B$5:$D$40,2,FALSE))</f>
        <v>1</v>
      </c>
      <c r="J72" s="71">
        <f>IF(I72=0,"",VLOOKUP(I72,Tablas!$C$5:$D$40,2,FALSE))</f>
        <v>0</v>
      </c>
      <c r="K72" s="37" t="str">
        <f t="shared" si="1"/>
        <v>0</v>
      </c>
      <c r="L72" s="38">
        <f t="shared" si="2"/>
        <v>0</v>
      </c>
      <c r="M72" s="38">
        <f t="shared" si="3"/>
        <v>0</v>
      </c>
      <c r="N72" s="38">
        <f t="shared" si="4"/>
        <v>0</v>
      </c>
      <c r="O72" s="38">
        <f t="shared" si="5"/>
        <v>0</v>
      </c>
      <c r="P72" s="38">
        <f t="shared" si="6"/>
        <v>0</v>
      </c>
      <c r="Q72" s="39">
        <v>1</v>
      </c>
      <c r="R72" s="40">
        <f t="shared" si="7"/>
        <v>0</v>
      </c>
      <c r="S72" s="39">
        <v>1</v>
      </c>
      <c r="T72" s="41">
        <f t="shared" si="8"/>
        <v>0</v>
      </c>
      <c r="U72" s="42">
        <f t="shared" si="9"/>
        <v>0</v>
      </c>
      <c r="V72" s="43">
        <f t="shared" si="10"/>
        <v>0</v>
      </c>
      <c r="W72" s="193">
        <f t="shared" si="32"/>
        <v>12</v>
      </c>
      <c r="X72" s="44">
        <f t="shared" si="104"/>
        <v>0</v>
      </c>
      <c r="Y72" s="45">
        <f t="shared" si="11"/>
        <v>0</v>
      </c>
      <c r="Z72" s="46" t="s">
        <v>78</v>
      </c>
      <c r="AA72" s="39">
        <v>1</v>
      </c>
      <c r="AB72" s="47">
        <f t="shared" si="12"/>
        <v>0</v>
      </c>
      <c r="AC72" s="39">
        <v>1</v>
      </c>
      <c r="AD72" s="47">
        <f t="shared" si="13"/>
        <v>0</v>
      </c>
      <c r="AE72" s="39">
        <v>1</v>
      </c>
      <c r="AF72" s="47">
        <f t="shared" si="14"/>
        <v>0</v>
      </c>
      <c r="AG72" s="188"/>
      <c r="AH72" s="196"/>
      <c r="AI72" s="49">
        <f t="shared" ref="AI72:AI88" si="107">IF(AJ$4=0,0,(AG72/AJ$4))</f>
        <v>0</v>
      </c>
      <c r="AJ72" s="50">
        <f t="shared" ref="AJ72:AJ88" si="108">IF(AJ$4=0,0,(AI72*AI$4/12))</f>
        <v>0</v>
      </c>
      <c r="AK72" s="188"/>
      <c r="AL72" s="196"/>
      <c r="AM72" s="49">
        <f t="shared" si="105"/>
        <v>0</v>
      </c>
      <c r="AN72" s="50">
        <f t="shared" si="106"/>
        <v>0</v>
      </c>
      <c r="AO72" s="188"/>
      <c r="AP72" s="49">
        <f t="shared" si="21"/>
        <v>0</v>
      </c>
      <c r="AQ72" s="50">
        <f t="shared" si="22"/>
        <v>0</v>
      </c>
      <c r="AR72" s="62"/>
      <c r="AS72" s="49">
        <f t="shared" si="23"/>
        <v>0</v>
      </c>
      <c r="AT72" s="50">
        <f t="shared" si="24"/>
        <v>0</v>
      </c>
      <c r="AU72" s="62"/>
      <c r="AV72" s="49">
        <f t="shared" si="25"/>
        <v>0</v>
      </c>
      <c r="AW72" s="50">
        <f t="shared" si="26"/>
        <v>0</v>
      </c>
      <c r="AX72" s="188"/>
      <c r="AY72" s="49">
        <f t="shared" si="27"/>
        <v>0</v>
      </c>
      <c r="AZ72" s="50">
        <f t="shared" si="28"/>
        <v>0</v>
      </c>
      <c r="BA72" s="62"/>
      <c r="BB72" s="49">
        <f t="shared" si="29"/>
        <v>0</v>
      </c>
      <c r="BC72" s="50">
        <f t="shared" si="30"/>
        <v>0</v>
      </c>
      <c r="BD72" s="51">
        <f t="shared" si="31"/>
        <v>0</v>
      </c>
    </row>
    <row r="73" spans="1:56" hidden="1">
      <c r="A73" s="32"/>
      <c r="B73" s="61"/>
      <c r="C73" s="33"/>
      <c r="D73" s="34"/>
      <c r="E73" s="35"/>
      <c r="F73" s="36"/>
      <c r="G73" s="73"/>
      <c r="H73" s="72"/>
      <c r="I73" s="74">
        <f>IF(H73=Tablas!$B$5,Tablas!$C$5,VLOOKUP(H73,Tablas!$B$5:$D$40,2,FALSE))</f>
        <v>1</v>
      </c>
      <c r="J73" s="71">
        <f>IF(I73=0,"",VLOOKUP(I73,Tablas!$C$5:$D$40,2,FALSE))</f>
        <v>0</v>
      </c>
      <c r="K73" s="37" t="str">
        <f t="shared" si="1"/>
        <v>0</v>
      </c>
      <c r="L73" s="38">
        <f t="shared" si="2"/>
        <v>0</v>
      </c>
      <c r="M73" s="38">
        <f t="shared" si="3"/>
        <v>0</v>
      </c>
      <c r="N73" s="38">
        <f t="shared" si="4"/>
        <v>0</v>
      </c>
      <c r="O73" s="38">
        <f t="shared" si="5"/>
        <v>0</v>
      </c>
      <c r="P73" s="38">
        <f t="shared" si="6"/>
        <v>0</v>
      </c>
      <c r="Q73" s="39">
        <v>1</v>
      </c>
      <c r="R73" s="40">
        <f t="shared" si="7"/>
        <v>0</v>
      </c>
      <c r="S73" s="39">
        <v>1</v>
      </c>
      <c r="T73" s="41">
        <f t="shared" si="8"/>
        <v>0</v>
      </c>
      <c r="U73" s="42">
        <f t="shared" si="9"/>
        <v>0</v>
      </c>
      <c r="V73" s="43">
        <f t="shared" si="10"/>
        <v>0</v>
      </c>
      <c r="W73" s="193">
        <f t="shared" ref="W73:W88" si="109">$X$4</f>
        <v>12</v>
      </c>
      <c r="X73" s="44">
        <f t="shared" si="104"/>
        <v>0</v>
      </c>
      <c r="Y73" s="45">
        <f t="shared" si="11"/>
        <v>0</v>
      </c>
      <c r="Z73" s="46" t="s">
        <v>78</v>
      </c>
      <c r="AA73" s="39">
        <v>1</v>
      </c>
      <c r="AB73" s="47">
        <f t="shared" si="12"/>
        <v>0</v>
      </c>
      <c r="AC73" s="39">
        <v>1</v>
      </c>
      <c r="AD73" s="47">
        <f t="shared" si="13"/>
        <v>0</v>
      </c>
      <c r="AE73" s="39">
        <v>1</v>
      </c>
      <c r="AF73" s="47">
        <f t="shared" si="14"/>
        <v>0</v>
      </c>
      <c r="AG73" s="188"/>
      <c r="AH73" s="196"/>
      <c r="AI73" s="49">
        <f t="shared" si="107"/>
        <v>0</v>
      </c>
      <c r="AJ73" s="50">
        <f t="shared" si="108"/>
        <v>0</v>
      </c>
      <c r="AK73" s="188"/>
      <c r="AL73" s="196"/>
      <c r="AM73" s="49">
        <f t="shared" si="105"/>
        <v>0</v>
      </c>
      <c r="AN73" s="50">
        <f t="shared" si="106"/>
        <v>0</v>
      </c>
      <c r="AO73" s="188"/>
      <c r="AP73" s="49">
        <f t="shared" si="21"/>
        <v>0</v>
      </c>
      <c r="AQ73" s="50">
        <f t="shared" si="22"/>
        <v>0</v>
      </c>
      <c r="AR73" s="62"/>
      <c r="AS73" s="49">
        <f t="shared" si="23"/>
        <v>0</v>
      </c>
      <c r="AT73" s="50">
        <f t="shared" si="24"/>
        <v>0</v>
      </c>
      <c r="AU73" s="62"/>
      <c r="AV73" s="49">
        <f t="shared" si="25"/>
        <v>0</v>
      </c>
      <c r="AW73" s="50">
        <f t="shared" si="26"/>
        <v>0</v>
      </c>
      <c r="AX73" s="188"/>
      <c r="AY73" s="49">
        <f t="shared" si="27"/>
        <v>0</v>
      </c>
      <c r="AZ73" s="50">
        <f t="shared" si="28"/>
        <v>0</v>
      </c>
      <c r="BA73" s="62"/>
      <c r="BB73" s="49">
        <f t="shared" si="29"/>
        <v>0</v>
      </c>
      <c r="BC73" s="50">
        <f t="shared" si="30"/>
        <v>0</v>
      </c>
      <c r="BD73" s="51">
        <f t="shared" si="31"/>
        <v>0</v>
      </c>
    </row>
    <row r="74" spans="1:56" hidden="1">
      <c r="A74" s="32"/>
      <c r="B74" s="61"/>
      <c r="C74" s="33"/>
      <c r="D74" s="34"/>
      <c r="E74" s="35"/>
      <c r="F74" s="36"/>
      <c r="G74" s="73"/>
      <c r="H74" s="72"/>
      <c r="I74" s="74">
        <f>IF(H74=Tablas!$B$5,Tablas!$C$5,VLOOKUP(H74,Tablas!$B$5:$D$40,2,FALSE))</f>
        <v>1</v>
      </c>
      <c r="J74" s="71">
        <f>IF(I74=0,"",VLOOKUP(I74,Tablas!$C$5:$D$40,2,FALSE))</f>
        <v>0</v>
      </c>
      <c r="K74" s="37" t="str">
        <f t="shared" si="1"/>
        <v>0</v>
      </c>
      <c r="L74" s="38">
        <f t="shared" si="2"/>
        <v>0</v>
      </c>
      <c r="M74" s="38">
        <f t="shared" si="3"/>
        <v>0</v>
      </c>
      <c r="N74" s="38">
        <f t="shared" si="4"/>
        <v>0</v>
      </c>
      <c r="O74" s="38">
        <f t="shared" si="5"/>
        <v>0</v>
      </c>
      <c r="P74" s="38">
        <f t="shared" si="6"/>
        <v>0</v>
      </c>
      <c r="Q74" s="39">
        <v>1</v>
      </c>
      <c r="R74" s="40">
        <f t="shared" si="7"/>
        <v>0</v>
      </c>
      <c r="S74" s="39">
        <v>1</v>
      </c>
      <c r="T74" s="41">
        <f t="shared" si="8"/>
        <v>0</v>
      </c>
      <c r="U74" s="42">
        <f t="shared" si="9"/>
        <v>0</v>
      </c>
      <c r="V74" s="43">
        <f t="shared" si="10"/>
        <v>0</v>
      </c>
      <c r="W74" s="193">
        <f t="shared" si="109"/>
        <v>12</v>
      </c>
      <c r="X74" s="44">
        <f t="shared" si="104"/>
        <v>0</v>
      </c>
      <c r="Y74" s="45">
        <f t="shared" si="11"/>
        <v>0</v>
      </c>
      <c r="Z74" s="46" t="s">
        <v>78</v>
      </c>
      <c r="AA74" s="39">
        <v>1</v>
      </c>
      <c r="AB74" s="47">
        <f t="shared" si="12"/>
        <v>0</v>
      </c>
      <c r="AC74" s="39">
        <v>1</v>
      </c>
      <c r="AD74" s="47">
        <f t="shared" si="13"/>
        <v>0</v>
      </c>
      <c r="AE74" s="39">
        <v>1</v>
      </c>
      <c r="AF74" s="47">
        <f t="shared" si="14"/>
        <v>0</v>
      </c>
      <c r="AG74" s="188"/>
      <c r="AH74" s="196"/>
      <c r="AI74" s="49">
        <f t="shared" si="107"/>
        <v>0</v>
      </c>
      <c r="AJ74" s="50">
        <f t="shared" si="108"/>
        <v>0</v>
      </c>
      <c r="AK74" s="188"/>
      <c r="AL74" s="196"/>
      <c r="AM74" s="49">
        <f t="shared" si="105"/>
        <v>0</v>
      </c>
      <c r="AN74" s="50">
        <f t="shared" si="106"/>
        <v>0</v>
      </c>
      <c r="AO74" s="188"/>
      <c r="AP74" s="49">
        <f t="shared" si="21"/>
        <v>0</v>
      </c>
      <c r="AQ74" s="50">
        <f t="shared" si="22"/>
        <v>0</v>
      </c>
      <c r="AR74" s="62"/>
      <c r="AS74" s="49">
        <f t="shared" si="23"/>
        <v>0</v>
      </c>
      <c r="AT74" s="50">
        <f t="shared" si="24"/>
        <v>0</v>
      </c>
      <c r="AU74" s="62"/>
      <c r="AV74" s="49">
        <f t="shared" si="25"/>
        <v>0</v>
      </c>
      <c r="AW74" s="50">
        <f t="shared" si="26"/>
        <v>0</v>
      </c>
      <c r="AX74" s="188"/>
      <c r="AY74" s="49">
        <f t="shared" si="27"/>
        <v>0</v>
      </c>
      <c r="AZ74" s="50">
        <f t="shared" si="28"/>
        <v>0</v>
      </c>
      <c r="BA74" s="62"/>
      <c r="BB74" s="49">
        <f t="shared" si="29"/>
        <v>0</v>
      </c>
      <c r="BC74" s="50">
        <f t="shared" si="30"/>
        <v>0</v>
      </c>
      <c r="BD74" s="51">
        <f t="shared" si="31"/>
        <v>0</v>
      </c>
    </row>
    <row r="75" spans="1:56" hidden="1">
      <c r="A75" s="32"/>
      <c r="B75" s="61"/>
      <c r="C75" s="33"/>
      <c r="D75" s="34"/>
      <c r="E75" s="35"/>
      <c r="F75" s="36"/>
      <c r="G75" s="73"/>
      <c r="H75" s="72"/>
      <c r="I75" s="74">
        <f>IF(H75=Tablas!$B$5,Tablas!$C$5,VLOOKUP(H75,Tablas!$B$5:$D$40,2,FALSE))</f>
        <v>1</v>
      </c>
      <c r="J75" s="71">
        <f>IF(I75=0,"",VLOOKUP(I75,Tablas!$C$5:$D$40,2,FALSE))</f>
        <v>0</v>
      </c>
      <c r="K75" s="37" t="str">
        <f t="shared" si="1"/>
        <v>0</v>
      </c>
      <c r="L75" s="38">
        <f t="shared" si="2"/>
        <v>0</v>
      </c>
      <c r="M75" s="38">
        <f t="shared" si="3"/>
        <v>0</v>
      </c>
      <c r="N75" s="38">
        <f t="shared" si="4"/>
        <v>0</v>
      </c>
      <c r="O75" s="38">
        <f t="shared" si="5"/>
        <v>0</v>
      </c>
      <c r="P75" s="38">
        <f t="shared" si="6"/>
        <v>0</v>
      </c>
      <c r="Q75" s="39">
        <v>1</v>
      </c>
      <c r="R75" s="40">
        <f t="shared" si="7"/>
        <v>0</v>
      </c>
      <c r="S75" s="39">
        <v>1</v>
      </c>
      <c r="T75" s="41">
        <f t="shared" si="8"/>
        <v>0</v>
      </c>
      <c r="U75" s="42">
        <f t="shared" si="9"/>
        <v>0</v>
      </c>
      <c r="V75" s="43">
        <f t="shared" si="10"/>
        <v>0</v>
      </c>
      <c r="W75" s="193">
        <f t="shared" si="109"/>
        <v>12</v>
      </c>
      <c r="X75" s="44">
        <f t="shared" si="104"/>
        <v>0</v>
      </c>
      <c r="Y75" s="45">
        <f t="shared" si="11"/>
        <v>0</v>
      </c>
      <c r="Z75" s="46" t="s">
        <v>78</v>
      </c>
      <c r="AA75" s="39">
        <v>1</v>
      </c>
      <c r="AB75" s="47">
        <f t="shared" si="12"/>
        <v>0</v>
      </c>
      <c r="AC75" s="39">
        <v>1</v>
      </c>
      <c r="AD75" s="47">
        <f t="shared" si="13"/>
        <v>0</v>
      </c>
      <c r="AE75" s="39">
        <v>1</v>
      </c>
      <c r="AF75" s="47">
        <f t="shared" si="14"/>
        <v>0</v>
      </c>
      <c r="AG75" s="188"/>
      <c r="AH75" s="196"/>
      <c r="AI75" s="49">
        <f t="shared" si="107"/>
        <v>0</v>
      </c>
      <c r="AJ75" s="50">
        <f t="shared" si="108"/>
        <v>0</v>
      </c>
      <c r="AK75" s="188"/>
      <c r="AL75" s="196"/>
      <c r="AM75" s="49">
        <f t="shared" si="105"/>
        <v>0</v>
      </c>
      <c r="AN75" s="50">
        <f t="shared" si="106"/>
        <v>0</v>
      </c>
      <c r="AO75" s="188"/>
      <c r="AP75" s="49">
        <f t="shared" si="21"/>
        <v>0</v>
      </c>
      <c r="AQ75" s="50">
        <f t="shared" si="22"/>
        <v>0</v>
      </c>
      <c r="AR75" s="62"/>
      <c r="AS75" s="49">
        <f t="shared" si="23"/>
        <v>0</v>
      </c>
      <c r="AT75" s="50">
        <f t="shared" si="24"/>
        <v>0</v>
      </c>
      <c r="AU75" s="62"/>
      <c r="AV75" s="49">
        <f t="shared" si="25"/>
        <v>0</v>
      </c>
      <c r="AW75" s="50">
        <f t="shared" si="26"/>
        <v>0</v>
      </c>
      <c r="AX75" s="188"/>
      <c r="AY75" s="49">
        <f t="shared" si="27"/>
        <v>0</v>
      </c>
      <c r="AZ75" s="50">
        <f t="shared" si="28"/>
        <v>0</v>
      </c>
      <c r="BA75" s="62"/>
      <c r="BB75" s="49">
        <f t="shared" si="29"/>
        <v>0</v>
      </c>
      <c r="BC75" s="50">
        <f t="shared" si="30"/>
        <v>0</v>
      </c>
      <c r="BD75" s="51">
        <f t="shared" si="31"/>
        <v>0</v>
      </c>
    </row>
    <row r="76" spans="1:56" hidden="1">
      <c r="A76" s="32"/>
      <c r="B76" s="61"/>
      <c r="C76" s="33"/>
      <c r="D76" s="34"/>
      <c r="E76" s="35"/>
      <c r="F76" s="36"/>
      <c r="G76" s="73"/>
      <c r="H76" s="72"/>
      <c r="I76" s="74">
        <f>IF(H76=Tablas!$B$5,Tablas!$C$5,VLOOKUP(H76,Tablas!$B$5:$D$40,2,FALSE))</f>
        <v>1</v>
      </c>
      <c r="J76" s="71">
        <f>IF(I76=0,"",VLOOKUP(I76,Tablas!$C$5:$D$40,2,FALSE))</f>
        <v>0</v>
      </c>
      <c r="K76" s="37" t="str">
        <f t="shared" si="1"/>
        <v>0</v>
      </c>
      <c r="L76" s="38">
        <f t="shared" si="2"/>
        <v>0</v>
      </c>
      <c r="M76" s="38">
        <f t="shared" si="3"/>
        <v>0</v>
      </c>
      <c r="N76" s="38">
        <f t="shared" si="4"/>
        <v>0</v>
      </c>
      <c r="O76" s="38">
        <f t="shared" si="5"/>
        <v>0</v>
      </c>
      <c r="P76" s="38">
        <f t="shared" si="6"/>
        <v>0</v>
      </c>
      <c r="Q76" s="39">
        <v>1</v>
      </c>
      <c r="R76" s="40">
        <f t="shared" si="7"/>
        <v>0</v>
      </c>
      <c r="S76" s="39">
        <v>1</v>
      </c>
      <c r="T76" s="41">
        <f t="shared" si="8"/>
        <v>0</v>
      </c>
      <c r="U76" s="42">
        <f t="shared" si="9"/>
        <v>0</v>
      </c>
      <c r="V76" s="43">
        <f t="shared" si="10"/>
        <v>0</v>
      </c>
      <c r="W76" s="193">
        <f t="shared" si="109"/>
        <v>12</v>
      </c>
      <c r="X76" s="44">
        <f t="shared" si="104"/>
        <v>0</v>
      </c>
      <c r="Y76" s="45">
        <f t="shared" si="11"/>
        <v>0</v>
      </c>
      <c r="Z76" s="46" t="s">
        <v>78</v>
      </c>
      <c r="AA76" s="39">
        <v>1</v>
      </c>
      <c r="AB76" s="47">
        <f t="shared" si="12"/>
        <v>0</v>
      </c>
      <c r="AC76" s="39">
        <v>1</v>
      </c>
      <c r="AD76" s="47">
        <f t="shared" si="13"/>
        <v>0</v>
      </c>
      <c r="AE76" s="39">
        <v>1</v>
      </c>
      <c r="AF76" s="47">
        <f t="shared" si="14"/>
        <v>0</v>
      </c>
      <c r="AG76" s="188"/>
      <c r="AH76" s="196"/>
      <c r="AI76" s="49">
        <f t="shared" si="107"/>
        <v>0</v>
      </c>
      <c r="AJ76" s="50">
        <f t="shared" si="108"/>
        <v>0</v>
      </c>
      <c r="AK76" s="188"/>
      <c r="AL76" s="196"/>
      <c r="AM76" s="49">
        <f t="shared" si="105"/>
        <v>0</v>
      </c>
      <c r="AN76" s="50">
        <f t="shared" si="106"/>
        <v>0</v>
      </c>
      <c r="AO76" s="188"/>
      <c r="AP76" s="49">
        <f t="shared" si="21"/>
        <v>0</v>
      </c>
      <c r="AQ76" s="50">
        <f t="shared" si="22"/>
        <v>0</v>
      </c>
      <c r="AR76" s="62"/>
      <c r="AS76" s="49">
        <f t="shared" si="23"/>
        <v>0</v>
      </c>
      <c r="AT76" s="50">
        <f t="shared" si="24"/>
        <v>0</v>
      </c>
      <c r="AU76" s="62"/>
      <c r="AV76" s="49">
        <f t="shared" si="25"/>
        <v>0</v>
      </c>
      <c r="AW76" s="50">
        <f t="shared" si="26"/>
        <v>0</v>
      </c>
      <c r="AX76" s="188"/>
      <c r="AY76" s="49">
        <f t="shared" si="27"/>
        <v>0</v>
      </c>
      <c r="AZ76" s="50">
        <f t="shared" si="28"/>
        <v>0</v>
      </c>
      <c r="BA76" s="62"/>
      <c r="BB76" s="49">
        <f t="shared" si="29"/>
        <v>0</v>
      </c>
      <c r="BC76" s="50">
        <f t="shared" si="30"/>
        <v>0</v>
      </c>
      <c r="BD76" s="51">
        <f t="shared" si="31"/>
        <v>0</v>
      </c>
    </row>
    <row r="77" spans="1:56" hidden="1">
      <c r="A77" s="32"/>
      <c r="B77" s="61"/>
      <c r="C77" s="33"/>
      <c r="D77" s="34"/>
      <c r="E77" s="35"/>
      <c r="F77" s="36"/>
      <c r="G77" s="73"/>
      <c r="H77" s="72"/>
      <c r="I77" s="74">
        <f>IF(H77=Tablas!$B$5,Tablas!$C$5,VLOOKUP(H77,Tablas!$B$5:$D$40,2,FALSE))</f>
        <v>1</v>
      </c>
      <c r="J77" s="71">
        <f>IF(I77=0,"",VLOOKUP(I77,Tablas!$C$5:$D$40,2,FALSE))</f>
        <v>0</v>
      </c>
      <c r="K77" s="37" t="str">
        <f t="shared" si="1"/>
        <v>0</v>
      </c>
      <c r="L77" s="38">
        <f t="shared" si="2"/>
        <v>0</v>
      </c>
      <c r="M77" s="38">
        <f t="shared" si="3"/>
        <v>0</v>
      </c>
      <c r="N77" s="38">
        <f t="shared" si="4"/>
        <v>0</v>
      </c>
      <c r="O77" s="38">
        <f t="shared" si="5"/>
        <v>0</v>
      </c>
      <c r="P77" s="38">
        <f t="shared" si="6"/>
        <v>0</v>
      </c>
      <c r="Q77" s="39">
        <v>1</v>
      </c>
      <c r="R77" s="40">
        <f t="shared" si="7"/>
        <v>0</v>
      </c>
      <c r="S77" s="39">
        <v>1</v>
      </c>
      <c r="T77" s="41">
        <f t="shared" si="8"/>
        <v>0</v>
      </c>
      <c r="U77" s="42">
        <f t="shared" si="9"/>
        <v>0</v>
      </c>
      <c r="V77" s="43">
        <f t="shared" si="10"/>
        <v>0</v>
      </c>
      <c r="W77" s="193">
        <f t="shared" si="109"/>
        <v>12</v>
      </c>
      <c r="X77" s="44">
        <f t="shared" si="104"/>
        <v>0</v>
      </c>
      <c r="Y77" s="45">
        <f t="shared" si="11"/>
        <v>0</v>
      </c>
      <c r="Z77" s="46" t="s">
        <v>78</v>
      </c>
      <c r="AA77" s="39">
        <v>1</v>
      </c>
      <c r="AB77" s="47">
        <f t="shared" si="12"/>
        <v>0</v>
      </c>
      <c r="AC77" s="39">
        <v>1</v>
      </c>
      <c r="AD77" s="47">
        <f t="shared" si="13"/>
        <v>0</v>
      </c>
      <c r="AE77" s="39">
        <v>1</v>
      </c>
      <c r="AF77" s="47">
        <f t="shared" si="14"/>
        <v>0</v>
      </c>
      <c r="AG77" s="188"/>
      <c r="AH77" s="196"/>
      <c r="AI77" s="49">
        <f t="shared" si="107"/>
        <v>0</v>
      </c>
      <c r="AJ77" s="50">
        <f t="shared" si="108"/>
        <v>0</v>
      </c>
      <c r="AK77" s="188"/>
      <c r="AL77" s="196"/>
      <c r="AM77" s="49">
        <f t="shared" si="105"/>
        <v>0</v>
      </c>
      <c r="AN77" s="50">
        <f t="shared" si="106"/>
        <v>0</v>
      </c>
      <c r="AO77" s="188"/>
      <c r="AP77" s="49">
        <f t="shared" si="21"/>
        <v>0</v>
      </c>
      <c r="AQ77" s="50">
        <f t="shared" si="22"/>
        <v>0</v>
      </c>
      <c r="AR77" s="62"/>
      <c r="AS77" s="49">
        <f t="shared" si="23"/>
        <v>0</v>
      </c>
      <c r="AT77" s="50">
        <f t="shared" si="24"/>
        <v>0</v>
      </c>
      <c r="AU77" s="62"/>
      <c r="AV77" s="49">
        <f t="shared" si="25"/>
        <v>0</v>
      </c>
      <c r="AW77" s="50">
        <f t="shared" si="26"/>
        <v>0</v>
      </c>
      <c r="AX77" s="188"/>
      <c r="AY77" s="49">
        <f t="shared" si="27"/>
        <v>0</v>
      </c>
      <c r="AZ77" s="50">
        <f t="shared" si="28"/>
        <v>0</v>
      </c>
      <c r="BA77" s="62"/>
      <c r="BB77" s="49">
        <f t="shared" si="29"/>
        <v>0</v>
      </c>
      <c r="BC77" s="50">
        <f t="shared" si="30"/>
        <v>0</v>
      </c>
      <c r="BD77" s="51">
        <f t="shared" si="31"/>
        <v>0</v>
      </c>
    </row>
    <row r="78" spans="1:56" hidden="1">
      <c r="A78" s="32"/>
      <c r="B78" s="61"/>
      <c r="C78" s="33"/>
      <c r="D78" s="34"/>
      <c r="E78" s="35"/>
      <c r="F78" s="36"/>
      <c r="G78" s="73"/>
      <c r="H78" s="72"/>
      <c r="I78" s="74">
        <f>IF(H78=Tablas!$B$5,Tablas!$C$5,VLOOKUP(H78,Tablas!$B$5:$D$40,2,FALSE))</f>
        <v>1</v>
      </c>
      <c r="J78" s="71">
        <f>IF(I78=0,"",VLOOKUP(I78,Tablas!$C$5:$D$40,2,FALSE))</f>
        <v>0</v>
      </c>
      <c r="K78" s="37" t="str">
        <f t="shared" si="1"/>
        <v>0</v>
      </c>
      <c r="L78" s="38">
        <f t="shared" si="2"/>
        <v>0</v>
      </c>
      <c r="M78" s="38">
        <f t="shared" si="3"/>
        <v>0</v>
      </c>
      <c r="N78" s="38">
        <f t="shared" si="4"/>
        <v>0</v>
      </c>
      <c r="O78" s="38">
        <f t="shared" si="5"/>
        <v>0</v>
      </c>
      <c r="P78" s="38">
        <f t="shared" si="6"/>
        <v>0</v>
      </c>
      <c r="Q78" s="39">
        <v>1</v>
      </c>
      <c r="R78" s="40">
        <f t="shared" si="7"/>
        <v>0</v>
      </c>
      <c r="S78" s="39">
        <v>1</v>
      </c>
      <c r="T78" s="41">
        <f t="shared" si="8"/>
        <v>0</v>
      </c>
      <c r="U78" s="42">
        <f t="shared" si="9"/>
        <v>0</v>
      </c>
      <c r="V78" s="43">
        <f t="shared" si="10"/>
        <v>0</v>
      </c>
      <c r="W78" s="193">
        <f t="shared" si="109"/>
        <v>12</v>
      </c>
      <c r="X78" s="44">
        <f t="shared" si="104"/>
        <v>0</v>
      </c>
      <c r="Y78" s="45">
        <f t="shared" si="11"/>
        <v>0</v>
      </c>
      <c r="Z78" s="46" t="s">
        <v>78</v>
      </c>
      <c r="AA78" s="39">
        <v>1</v>
      </c>
      <c r="AB78" s="47">
        <f t="shared" si="12"/>
        <v>0</v>
      </c>
      <c r="AC78" s="39">
        <v>1</v>
      </c>
      <c r="AD78" s="47">
        <f t="shared" si="13"/>
        <v>0</v>
      </c>
      <c r="AE78" s="39">
        <v>1</v>
      </c>
      <c r="AF78" s="47">
        <f t="shared" si="14"/>
        <v>0</v>
      </c>
      <c r="AG78" s="188"/>
      <c r="AH78" s="196"/>
      <c r="AI78" s="49">
        <f t="shared" si="107"/>
        <v>0</v>
      </c>
      <c r="AJ78" s="50">
        <f t="shared" si="108"/>
        <v>0</v>
      </c>
      <c r="AK78" s="188"/>
      <c r="AL78" s="196"/>
      <c r="AM78" s="49">
        <f t="shared" si="105"/>
        <v>0</v>
      </c>
      <c r="AN78" s="50">
        <f t="shared" si="106"/>
        <v>0</v>
      </c>
      <c r="AO78" s="188"/>
      <c r="AP78" s="49">
        <f t="shared" si="21"/>
        <v>0</v>
      </c>
      <c r="AQ78" s="50">
        <f t="shared" si="22"/>
        <v>0</v>
      </c>
      <c r="AR78" s="62"/>
      <c r="AS78" s="49">
        <f t="shared" si="23"/>
        <v>0</v>
      </c>
      <c r="AT78" s="50">
        <f t="shared" si="24"/>
        <v>0</v>
      </c>
      <c r="AU78" s="62"/>
      <c r="AV78" s="49">
        <f t="shared" si="25"/>
        <v>0</v>
      </c>
      <c r="AW78" s="50">
        <f t="shared" si="26"/>
        <v>0</v>
      </c>
      <c r="AX78" s="188"/>
      <c r="AY78" s="49">
        <f t="shared" si="27"/>
        <v>0</v>
      </c>
      <c r="AZ78" s="50">
        <f t="shared" si="28"/>
        <v>0</v>
      </c>
      <c r="BA78" s="62"/>
      <c r="BB78" s="49">
        <f t="shared" si="29"/>
        <v>0</v>
      </c>
      <c r="BC78" s="50">
        <f t="shared" si="30"/>
        <v>0</v>
      </c>
      <c r="BD78" s="51">
        <f t="shared" si="31"/>
        <v>0</v>
      </c>
    </row>
    <row r="79" spans="1:56" hidden="1">
      <c r="A79" s="32"/>
      <c r="B79" s="61"/>
      <c r="C79" s="33"/>
      <c r="D79" s="34"/>
      <c r="E79" s="35"/>
      <c r="F79" s="36"/>
      <c r="G79" s="73"/>
      <c r="H79" s="72"/>
      <c r="I79" s="74">
        <f>IF(H79=Tablas!$B$5,Tablas!$C$5,VLOOKUP(H79,Tablas!$B$5:$D$40,2,FALSE))</f>
        <v>1</v>
      </c>
      <c r="J79" s="71">
        <f>IF(I79=0,"",VLOOKUP(I79,Tablas!$C$5:$D$40,2,FALSE))</f>
        <v>0</v>
      </c>
      <c r="K79" s="37" t="str">
        <f t="shared" si="1"/>
        <v>0</v>
      </c>
      <c r="L79" s="38">
        <f t="shared" si="2"/>
        <v>0</v>
      </c>
      <c r="M79" s="38">
        <f t="shared" si="3"/>
        <v>0</v>
      </c>
      <c r="N79" s="38">
        <f t="shared" si="4"/>
        <v>0</v>
      </c>
      <c r="O79" s="38">
        <f t="shared" si="5"/>
        <v>0</v>
      </c>
      <c r="P79" s="38">
        <f t="shared" si="6"/>
        <v>0</v>
      </c>
      <c r="Q79" s="39">
        <v>1</v>
      </c>
      <c r="R79" s="40">
        <f t="shared" si="7"/>
        <v>0</v>
      </c>
      <c r="S79" s="39">
        <v>1</v>
      </c>
      <c r="T79" s="41">
        <f t="shared" si="8"/>
        <v>0</v>
      </c>
      <c r="U79" s="42">
        <f t="shared" si="9"/>
        <v>0</v>
      </c>
      <c r="V79" s="43">
        <f t="shared" si="10"/>
        <v>0</v>
      </c>
      <c r="W79" s="193">
        <f t="shared" si="109"/>
        <v>12</v>
      </c>
      <c r="X79" s="44">
        <f t="shared" si="104"/>
        <v>0</v>
      </c>
      <c r="Y79" s="45">
        <f t="shared" si="11"/>
        <v>0</v>
      </c>
      <c r="Z79" s="46" t="s">
        <v>78</v>
      </c>
      <c r="AA79" s="39">
        <v>1</v>
      </c>
      <c r="AB79" s="47">
        <f t="shared" si="12"/>
        <v>0</v>
      </c>
      <c r="AC79" s="39">
        <v>1</v>
      </c>
      <c r="AD79" s="47">
        <f t="shared" si="13"/>
        <v>0</v>
      </c>
      <c r="AE79" s="39">
        <v>1</v>
      </c>
      <c r="AF79" s="47">
        <f t="shared" si="14"/>
        <v>0</v>
      </c>
      <c r="AG79" s="188"/>
      <c r="AH79" s="196"/>
      <c r="AI79" s="49">
        <f t="shared" si="107"/>
        <v>0</v>
      </c>
      <c r="AJ79" s="50">
        <f t="shared" si="108"/>
        <v>0</v>
      </c>
      <c r="AK79" s="188"/>
      <c r="AL79" s="196"/>
      <c r="AM79" s="49">
        <f t="shared" si="105"/>
        <v>0</v>
      </c>
      <c r="AN79" s="50">
        <f t="shared" si="106"/>
        <v>0</v>
      </c>
      <c r="AO79" s="188"/>
      <c r="AP79" s="49">
        <f t="shared" si="21"/>
        <v>0</v>
      </c>
      <c r="AQ79" s="50">
        <f t="shared" si="22"/>
        <v>0</v>
      </c>
      <c r="AR79" s="62"/>
      <c r="AS79" s="49">
        <f t="shared" si="23"/>
        <v>0</v>
      </c>
      <c r="AT79" s="50">
        <f t="shared" si="24"/>
        <v>0</v>
      </c>
      <c r="AU79" s="62"/>
      <c r="AV79" s="49">
        <f t="shared" si="25"/>
        <v>0</v>
      </c>
      <c r="AW79" s="50">
        <f t="shared" si="26"/>
        <v>0</v>
      </c>
      <c r="AX79" s="188"/>
      <c r="AY79" s="49">
        <f t="shared" si="27"/>
        <v>0</v>
      </c>
      <c r="AZ79" s="50">
        <f t="shared" si="28"/>
        <v>0</v>
      </c>
      <c r="BA79" s="62"/>
      <c r="BB79" s="49">
        <f t="shared" si="29"/>
        <v>0</v>
      </c>
      <c r="BC79" s="50">
        <f t="shared" si="30"/>
        <v>0</v>
      </c>
      <c r="BD79" s="51">
        <f t="shared" si="31"/>
        <v>0</v>
      </c>
    </row>
    <row r="80" spans="1:56" hidden="1">
      <c r="A80" s="32"/>
      <c r="B80" s="61"/>
      <c r="C80" s="33"/>
      <c r="D80" s="34"/>
      <c r="E80" s="35"/>
      <c r="F80" s="36"/>
      <c r="G80" s="73"/>
      <c r="H80" s="72"/>
      <c r="I80" s="74">
        <f>IF(H80=Tablas!$B$5,Tablas!$C$5,VLOOKUP(H80,Tablas!$B$5:$D$40,2,FALSE))</f>
        <v>1</v>
      </c>
      <c r="J80" s="71">
        <f>IF(I80=0,"",VLOOKUP(I80,Tablas!$C$5:$D$40,2,FALSE))</f>
        <v>0</v>
      </c>
      <c r="K80" s="37" t="str">
        <f t="shared" si="1"/>
        <v>0</v>
      </c>
      <c r="L80" s="38">
        <f t="shared" si="2"/>
        <v>0</v>
      </c>
      <c r="M80" s="38">
        <f t="shared" si="3"/>
        <v>0</v>
      </c>
      <c r="N80" s="38">
        <f t="shared" si="4"/>
        <v>0</v>
      </c>
      <c r="O80" s="38">
        <f t="shared" si="5"/>
        <v>0</v>
      </c>
      <c r="P80" s="38">
        <f t="shared" si="6"/>
        <v>0</v>
      </c>
      <c r="Q80" s="39">
        <v>1</v>
      </c>
      <c r="R80" s="40">
        <f t="shared" si="7"/>
        <v>0</v>
      </c>
      <c r="S80" s="39">
        <v>1</v>
      </c>
      <c r="T80" s="41">
        <f t="shared" si="8"/>
        <v>0</v>
      </c>
      <c r="U80" s="42">
        <f t="shared" si="9"/>
        <v>0</v>
      </c>
      <c r="V80" s="43">
        <f t="shared" si="10"/>
        <v>0</v>
      </c>
      <c r="W80" s="193">
        <f t="shared" si="109"/>
        <v>12</v>
      </c>
      <c r="X80" s="44">
        <f t="shared" si="104"/>
        <v>0</v>
      </c>
      <c r="Y80" s="45">
        <f t="shared" si="11"/>
        <v>0</v>
      </c>
      <c r="Z80" s="46" t="s">
        <v>78</v>
      </c>
      <c r="AA80" s="39">
        <v>1</v>
      </c>
      <c r="AB80" s="47">
        <f t="shared" si="12"/>
        <v>0</v>
      </c>
      <c r="AC80" s="39">
        <v>1</v>
      </c>
      <c r="AD80" s="47">
        <f t="shared" si="13"/>
        <v>0</v>
      </c>
      <c r="AE80" s="39">
        <v>1</v>
      </c>
      <c r="AF80" s="47">
        <f t="shared" si="14"/>
        <v>0</v>
      </c>
      <c r="AG80" s="188"/>
      <c r="AH80" s="196"/>
      <c r="AI80" s="49">
        <f t="shared" si="107"/>
        <v>0</v>
      </c>
      <c r="AJ80" s="50">
        <f t="shared" si="108"/>
        <v>0</v>
      </c>
      <c r="AK80" s="188"/>
      <c r="AL80" s="196"/>
      <c r="AM80" s="49">
        <f t="shared" si="105"/>
        <v>0</v>
      </c>
      <c r="AN80" s="50">
        <f t="shared" si="106"/>
        <v>0</v>
      </c>
      <c r="AO80" s="188"/>
      <c r="AP80" s="49">
        <f t="shared" si="21"/>
        <v>0</v>
      </c>
      <c r="AQ80" s="50">
        <f t="shared" si="22"/>
        <v>0</v>
      </c>
      <c r="AR80" s="62"/>
      <c r="AS80" s="49">
        <f t="shared" si="23"/>
        <v>0</v>
      </c>
      <c r="AT80" s="50">
        <f t="shared" si="24"/>
        <v>0</v>
      </c>
      <c r="AU80" s="62"/>
      <c r="AV80" s="49">
        <f t="shared" si="25"/>
        <v>0</v>
      </c>
      <c r="AW80" s="50">
        <f t="shared" si="26"/>
        <v>0</v>
      </c>
      <c r="AX80" s="188"/>
      <c r="AY80" s="49">
        <f t="shared" si="27"/>
        <v>0</v>
      </c>
      <c r="AZ80" s="50">
        <f t="shared" si="28"/>
        <v>0</v>
      </c>
      <c r="BA80" s="62"/>
      <c r="BB80" s="49">
        <f t="shared" si="29"/>
        <v>0</v>
      </c>
      <c r="BC80" s="50">
        <f t="shared" si="30"/>
        <v>0</v>
      </c>
      <c r="BD80" s="51">
        <f t="shared" si="31"/>
        <v>0</v>
      </c>
    </row>
    <row r="81" spans="1:56" hidden="1">
      <c r="A81" s="32"/>
      <c r="B81" s="61"/>
      <c r="C81" s="33"/>
      <c r="D81" s="34"/>
      <c r="E81" s="35"/>
      <c r="F81" s="36"/>
      <c r="G81" s="73"/>
      <c r="H81" s="72"/>
      <c r="I81" s="74">
        <f>IF(H81=Tablas!$B$5,Tablas!$C$5,VLOOKUP(H81,Tablas!$B$5:$D$40,2,FALSE))</f>
        <v>1</v>
      </c>
      <c r="J81" s="71">
        <f>IF(I81=0,"",VLOOKUP(I81,Tablas!$C$5:$D$40,2,FALSE))</f>
        <v>0</v>
      </c>
      <c r="K81" s="37" t="str">
        <f t="shared" si="1"/>
        <v>0</v>
      </c>
      <c r="L81" s="38">
        <f t="shared" si="2"/>
        <v>0</v>
      </c>
      <c r="M81" s="38">
        <f t="shared" si="3"/>
        <v>0</v>
      </c>
      <c r="N81" s="38">
        <f t="shared" si="4"/>
        <v>0</v>
      </c>
      <c r="O81" s="38">
        <f t="shared" si="5"/>
        <v>0</v>
      </c>
      <c r="P81" s="38">
        <f t="shared" si="6"/>
        <v>0</v>
      </c>
      <c r="Q81" s="39">
        <v>1</v>
      </c>
      <c r="R81" s="40">
        <f t="shared" si="7"/>
        <v>0</v>
      </c>
      <c r="S81" s="39">
        <v>1</v>
      </c>
      <c r="T81" s="41">
        <f t="shared" si="8"/>
        <v>0</v>
      </c>
      <c r="U81" s="42">
        <f t="shared" si="9"/>
        <v>0</v>
      </c>
      <c r="V81" s="43">
        <f t="shared" si="10"/>
        <v>0</v>
      </c>
      <c r="W81" s="193">
        <f t="shared" si="109"/>
        <v>12</v>
      </c>
      <c r="X81" s="44">
        <f t="shared" si="104"/>
        <v>0</v>
      </c>
      <c r="Y81" s="45">
        <f t="shared" si="11"/>
        <v>0</v>
      </c>
      <c r="Z81" s="46" t="s">
        <v>78</v>
      </c>
      <c r="AA81" s="39">
        <v>1</v>
      </c>
      <c r="AB81" s="47">
        <f t="shared" si="12"/>
        <v>0</v>
      </c>
      <c r="AC81" s="39">
        <v>1</v>
      </c>
      <c r="AD81" s="47">
        <f t="shared" si="13"/>
        <v>0</v>
      </c>
      <c r="AE81" s="39">
        <v>1</v>
      </c>
      <c r="AF81" s="47">
        <f t="shared" si="14"/>
        <v>0</v>
      </c>
      <c r="AG81" s="188"/>
      <c r="AH81" s="196"/>
      <c r="AI81" s="49">
        <f t="shared" si="107"/>
        <v>0</v>
      </c>
      <c r="AJ81" s="50">
        <f t="shared" si="108"/>
        <v>0</v>
      </c>
      <c r="AK81" s="188"/>
      <c r="AL81" s="196"/>
      <c r="AM81" s="49">
        <f t="shared" si="105"/>
        <v>0</v>
      </c>
      <c r="AN81" s="50">
        <f t="shared" si="106"/>
        <v>0</v>
      </c>
      <c r="AO81" s="188"/>
      <c r="AP81" s="49">
        <f t="shared" si="21"/>
        <v>0</v>
      </c>
      <c r="AQ81" s="50">
        <f t="shared" si="22"/>
        <v>0</v>
      </c>
      <c r="AR81" s="62"/>
      <c r="AS81" s="49">
        <f t="shared" si="23"/>
        <v>0</v>
      </c>
      <c r="AT81" s="50">
        <f t="shared" si="24"/>
        <v>0</v>
      </c>
      <c r="AU81" s="62"/>
      <c r="AV81" s="49">
        <f t="shared" si="25"/>
        <v>0</v>
      </c>
      <c r="AW81" s="50">
        <f t="shared" si="26"/>
        <v>0</v>
      </c>
      <c r="AX81" s="188"/>
      <c r="AY81" s="49">
        <f t="shared" si="27"/>
        <v>0</v>
      </c>
      <c r="AZ81" s="50">
        <f t="shared" si="28"/>
        <v>0</v>
      </c>
      <c r="BA81" s="62"/>
      <c r="BB81" s="49">
        <f t="shared" si="29"/>
        <v>0</v>
      </c>
      <c r="BC81" s="50">
        <f t="shared" si="30"/>
        <v>0</v>
      </c>
      <c r="BD81" s="51">
        <f t="shared" si="31"/>
        <v>0</v>
      </c>
    </row>
    <row r="82" spans="1:56" hidden="1">
      <c r="A82" s="32"/>
      <c r="B82" s="61"/>
      <c r="C82" s="33"/>
      <c r="D82" s="34"/>
      <c r="E82" s="35"/>
      <c r="F82" s="36"/>
      <c r="G82" s="73"/>
      <c r="H82" s="72"/>
      <c r="I82" s="74">
        <f>IF(H82=Tablas!$B$5,Tablas!$C$5,VLOOKUP(H82,Tablas!$B$5:$D$40,2,FALSE))</f>
        <v>1</v>
      </c>
      <c r="J82" s="71">
        <f>IF(I82=0,"",VLOOKUP(I82,Tablas!$C$5:$D$40,2,FALSE))</f>
        <v>0</v>
      </c>
      <c r="K82" s="37" t="str">
        <f t="shared" si="1"/>
        <v>0</v>
      </c>
      <c r="L82" s="38">
        <f t="shared" si="2"/>
        <v>0</v>
      </c>
      <c r="M82" s="38">
        <f t="shared" si="3"/>
        <v>0</v>
      </c>
      <c r="N82" s="38">
        <f t="shared" si="4"/>
        <v>0</v>
      </c>
      <c r="O82" s="38">
        <f t="shared" si="5"/>
        <v>0</v>
      </c>
      <c r="P82" s="38">
        <f t="shared" si="6"/>
        <v>0</v>
      </c>
      <c r="Q82" s="39">
        <v>1</v>
      </c>
      <c r="R82" s="40">
        <f t="shared" si="7"/>
        <v>0</v>
      </c>
      <c r="S82" s="39">
        <v>1</v>
      </c>
      <c r="T82" s="41">
        <f t="shared" si="8"/>
        <v>0</v>
      </c>
      <c r="U82" s="42">
        <f t="shared" si="9"/>
        <v>0</v>
      </c>
      <c r="V82" s="43">
        <f t="shared" si="10"/>
        <v>0</v>
      </c>
      <c r="W82" s="193">
        <f t="shared" si="109"/>
        <v>12</v>
      </c>
      <c r="X82" s="44">
        <f t="shared" si="104"/>
        <v>0</v>
      </c>
      <c r="Y82" s="45">
        <f t="shared" si="11"/>
        <v>0</v>
      </c>
      <c r="Z82" s="46" t="s">
        <v>78</v>
      </c>
      <c r="AA82" s="39">
        <v>1</v>
      </c>
      <c r="AB82" s="47">
        <f t="shared" si="12"/>
        <v>0</v>
      </c>
      <c r="AC82" s="39">
        <v>1</v>
      </c>
      <c r="AD82" s="47">
        <f t="shared" si="13"/>
        <v>0</v>
      </c>
      <c r="AE82" s="39">
        <v>1</v>
      </c>
      <c r="AF82" s="47">
        <f t="shared" si="14"/>
        <v>0</v>
      </c>
      <c r="AG82" s="188"/>
      <c r="AH82" s="196"/>
      <c r="AI82" s="49">
        <f t="shared" si="107"/>
        <v>0</v>
      </c>
      <c r="AJ82" s="50">
        <f t="shared" si="108"/>
        <v>0</v>
      </c>
      <c r="AK82" s="188"/>
      <c r="AL82" s="196"/>
      <c r="AM82" s="49">
        <f t="shared" si="105"/>
        <v>0</v>
      </c>
      <c r="AN82" s="50">
        <f t="shared" si="106"/>
        <v>0</v>
      </c>
      <c r="AO82" s="188"/>
      <c r="AP82" s="49">
        <f t="shared" si="21"/>
        <v>0</v>
      </c>
      <c r="AQ82" s="50">
        <f t="shared" si="22"/>
        <v>0</v>
      </c>
      <c r="AR82" s="62"/>
      <c r="AS82" s="49">
        <f t="shared" si="23"/>
        <v>0</v>
      </c>
      <c r="AT82" s="50">
        <f t="shared" si="24"/>
        <v>0</v>
      </c>
      <c r="AU82" s="62"/>
      <c r="AV82" s="49">
        <f t="shared" si="25"/>
        <v>0</v>
      </c>
      <c r="AW82" s="50">
        <f t="shared" si="26"/>
        <v>0</v>
      </c>
      <c r="AX82" s="188"/>
      <c r="AY82" s="49">
        <f t="shared" si="27"/>
        <v>0</v>
      </c>
      <c r="AZ82" s="50">
        <f t="shared" si="28"/>
        <v>0</v>
      </c>
      <c r="BA82" s="62"/>
      <c r="BB82" s="49">
        <f t="shared" si="29"/>
        <v>0</v>
      </c>
      <c r="BC82" s="50">
        <f t="shared" si="30"/>
        <v>0</v>
      </c>
      <c r="BD82" s="51">
        <f t="shared" si="31"/>
        <v>0</v>
      </c>
    </row>
    <row r="83" spans="1:56" hidden="1">
      <c r="A83" s="32"/>
      <c r="B83" s="61"/>
      <c r="C83" s="33"/>
      <c r="D83" s="34"/>
      <c r="E83" s="35"/>
      <c r="F83" s="36"/>
      <c r="G83" s="73"/>
      <c r="H83" s="72"/>
      <c r="I83" s="74">
        <f>IF(H83=Tablas!$B$5,Tablas!$C$5,VLOOKUP(H83,Tablas!$B$5:$D$40,2,FALSE))</f>
        <v>1</v>
      </c>
      <c r="J83" s="71">
        <f>IF(I83=0,"",VLOOKUP(I83,Tablas!$C$5:$D$40,2,FALSE))</f>
        <v>0</v>
      </c>
      <c r="K83" s="37" t="str">
        <f t="shared" si="1"/>
        <v>0</v>
      </c>
      <c r="L83" s="38">
        <f t="shared" si="2"/>
        <v>0</v>
      </c>
      <c r="M83" s="38">
        <f t="shared" si="3"/>
        <v>0</v>
      </c>
      <c r="N83" s="38">
        <f t="shared" si="4"/>
        <v>0</v>
      </c>
      <c r="O83" s="38">
        <f t="shared" si="5"/>
        <v>0</v>
      </c>
      <c r="P83" s="38">
        <f t="shared" si="6"/>
        <v>0</v>
      </c>
      <c r="Q83" s="39">
        <v>1</v>
      </c>
      <c r="R83" s="40">
        <f t="shared" si="7"/>
        <v>0</v>
      </c>
      <c r="S83" s="39">
        <v>1</v>
      </c>
      <c r="T83" s="41">
        <f t="shared" si="8"/>
        <v>0</v>
      </c>
      <c r="U83" s="42">
        <f t="shared" si="9"/>
        <v>0</v>
      </c>
      <c r="V83" s="43">
        <f t="shared" si="10"/>
        <v>0</v>
      </c>
      <c r="W83" s="193">
        <f t="shared" si="109"/>
        <v>12</v>
      </c>
      <c r="X83" s="44">
        <f t="shared" si="104"/>
        <v>0</v>
      </c>
      <c r="Y83" s="45">
        <f t="shared" si="11"/>
        <v>0</v>
      </c>
      <c r="Z83" s="46" t="s">
        <v>78</v>
      </c>
      <c r="AA83" s="39">
        <v>1</v>
      </c>
      <c r="AB83" s="47">
        <f t="shared" si="12"/>
        <v>0</v>
      </c>
      <c r="AC83" s="39">
        <v>1</v>
      </c>
      <c r="AD83" s="47">
        <f t="shared" si="13"/>
        <v>0</v>
      </c>
      <c r="AE83" s="39">
        <v>1</v>
      </c>
      <c r="AF83" s="47">
        <f t="shared" si="14"/>
        <v>0</v>
      </c>
      <c r="AG83" s="188"/>
      <c r="AH83" s="196"/>
      <c r="AI83" s="49">
        <f t="shared" si="107"/>
        <v>0</v>
      </c>
      <c r="AJ83" s="50">
        <f t="shared" si="108"/>
        <v>0</v>
      </c>
      <c r="AK83" s="188"/>
      <c r="AL83" s="196"/>
      <c r="AM83" s="49">
        <f t="shared" si="105"/>
        <v>0</v>
      </c>
      <c r="AN83" s="50">
        <f t="shared" si="106"/>
        <v>0</v>
      </c>
      <c r="AO83" s="188"/>
      <c r="AP83" s="49">
        <f t="shared" si="21"/>
        <v>0</v>
      </c>
      <c r="AQ83" s="50">
        <f t="shared" si="22"/>
        <v>0</v>
      </c>
      <c r="AR83" s="62"/>
      <c r="AS83" s="49">
        <f t="shared" si="23"/>
        <v>0</v>
      </c>
      <c r="AT83" s="50">
        <f t="shared" si="24"/>
        <v>0</v>
      </c>
      <c r="AU83" s="62"/>
      <c r="AV83" s="49">
        <f t="shared" si="25"/>
        <v>0</v>
      </c>
      <c r="AW83" s="50">
        <f t="shared" si="26"/>
        <v>0</v>
      </c>
      <c r="AX83" s="188"/>
      <c r="AY83" s="49">
        <f t="shared" si="27"/>
        <v>0</v>
      </c>
      <c r="AZ83" s="50">
        <f t="shared" si="28"/>
        <v>0</v>
      </c>
      <c r="BA83" s="62"/>
      <c r="BB83" s="49">
        <f t="shared" si="29"/>
        <v>0</v>
      </c>
      <c r="BC83" s="50">
        <f t="shared" si="30"/>
        <v>0</v>
      </c>
      <c r="BD83" s="51">
        <f t="shared" si="31"/>
        <v>0</v>
      </c>
    </row>
    <row r="84" spans="1:56" hidden="1">
      <c r="A84" s="32"/>
      <c r="B84" s="61"/>
      <c r="C84" s="33"/>
      <c r="D84" s="34"/>
      <c r="E84" s="35"/>
      <c r="F84" s="36"/>
      <c r="G84" s="73"/>
      <c r="H84" s="72"/>
      <c r="I84" s="74">
        <f>IF(H84=Tablas!$B$5,Tablas!$C$5,VLOOKUP(H84,Tablas!$B$5:$D$40,2,FALSE))</f>
        <v>1</v>
      </c>
      <c r="J84" s="71">
        <f>IF(I84=0,"",VLOOKUP(I84,Tablas!$C$5:$D$40,2,FALSE))</f>
        <v>0</v>
      </c>
      <c r="K84" s="37" t="str">
        <f t="shared" si="1"/>
        <v>0</v>
      </c>
      <c r="L84" s="38">
        <f t="shared" si="2"/>
        <v>0</v>
      </c>
      <c r="M84" s="38">
        <f t="shared" si="3"/>
        <v>0</v>
      </c>
      <c r="N84" s="38">
        <f t="shared" si="4"/>
        <v>0</v>
      </c>
      <c r="O84" s="38">
        <f t="shared" si="5"/>
        <v>0</v>
      </c>
      <c r="P84" s="38">
        <f t="shared" si="6"/>
        <v>0</v>
      </c>
      <c r="Q84" s="39">
        <v>1</v>
      </c>
      <c r="R84" s="40">
        <f t="shared" si="7"/>
        <v>0</v>
      </c>
      <c r="S84" s="39">
        <v>1</v>
      </c>
      <c r="T84" s="41">
        <f t="shared" si="8"/>
        <v>0</v>
      </c>
      <c r="U84" s="42">
        <f t="shared" si="9"/>
        <v>0</v>
      </c>
      <c r="V84" s="43">
        <f t="shared" si="10"/>
        <v>0</v>
      </c>
      <c r="W84" s="193">
        <f t="shared" si="109"/>
        <v>12</v>
      </c>
      <c r="X84" s="44">
        <f t="shared" si="104"/>
        <v>0</v>
      </c>
      <c r="Y84" s="45">
        <f t="shared" si="11"/>
        <v>0</v>
      </c>
      <c r="Z84" s="46" t="s">
        <v>78</v>
      </c>
      <c r="AA84" s="39">
        <v>1</v>
      </c>
      <c r="AB84" s="47">
        <f t="shared" si="12"/>
        <v>0</v>
      </c>
      <c r="AC84" s="39">
        <v>1</v>
      </c>
      <c r="AD84" s="47">
        <f t="shared" si="13"/>
        <v>0</v>
      </c>
      <c r="AE84" s="39">
        <v>1</v>
      </c>
      <c r="AF84" s="47">
        <f t="shared" si="14"/>
        <v>0</v>
      </c>
      <c r="AG84" s="188"/>
      <c r="AH84" s="196"/>
      <c r="AI84" s="49">
        <f t="shared" si="107"/>
        <v>0</v>
      </c>
      <c r="AJ84" s="50">
        <f t="shared" si="108"/>
        <v>0</v>
      </c>
      <c r="AK84" s="188"/>
      <c r="AL84" s="196"/>
      <c r="AM84" s="49">
        <f t="shared" si="105"/>
        <v>0</v>
      </c>
      <c r="AN84" s="50">
        <f t="shared" si="106"/>
        <v>0</v>
      </c>
      <c r="AO84" s="188"/>
      <c r="AP84" s="49">
        <f t="shared" si="21"/>
        <v>0</v>
      </c>
      <c r="AQ84" s="50">
        <f t="shared" si="22"/>
        <v>0</v>
      </c>
      <c r="AR84" s="62"/>
      <c r="AS84" s="49">
        <f t="shared" si="23"/>
        <v>0</v>
      </c>
      <c r="AT84" s="50">
        <f t="shared" si="24"/>
        <v>0</v>
      </c>
      <c r="AU84" s="62"/>
      <c r="AV84" s="49">
        <f t="shared" si="25"/>
        <v>0</v>
      </c>
      <c r="AW84" s="50">
        <f t="shared" si="26"/>
        <v>0</v>
      </c>
      <c r="AX84" s="188"/>
      <c r="AY84" s="49">
        <f t="shared" si="27"/>
        <v>0</v>
      </c>
      <c r="AZ84" s="50">
        <f t="shared" si="28"/>
        <v>0</v>
      </c>
      <c r="BA84" s="62"/>
      <c r="BB84" s="49">
        <f t="shared" si="29"/>
        <v>0</v>
      </c>
      <c r="BC84" s="50">
        <f t="shared" si="30"/>
        <v>0</v>
      </c>
      <c r="BD84" s="51">
        <f t="shared" si="31"/>
        <v>0</v>
      </c>
    </row>
    <row r="85" spans="1:56" hidden="1">
      <c r="A85" s="32"/>
      <c r="B85" s="61"/>
      <c r="C85" s="33"/>
      <c r="D85" s="34"/>
      <c r="E85" s="35"/>
      <c r="F85" s="36"/>
      <c r="G85" s="73"/>
      <c r="H85" s="72"/>
      <c r="I85" s="74">
        <f>IF(H85=Tablas!$B$5,Tablas!$C$5,VLOOKUP(H85,Tablas!$B$5:$D$40,2,FALSE))</f>
        <v>1</v>
      </c>
      <c r="J85" s="71">
        <f>IF(I85=0,"",VLOOKUP(I85,Tablas!$C$5:$D$40,2,FALSE))</f>
        <v>0</v>
      </c>
      <c r="K85" s="37" t="str">
        <f t="shared" si="1"/>
        <v>0</v>
      </c>
      <c r="L85" s="38">
        <f t="shared" si="2"/>
        <v>0</v>
      </c>
      <c r="M85" s="38">
        <f t="shared" si="3"/>
        <v>0</v>
      </c>
      <c r="N85" s="38">
        <f t="shared" si="4"/>
        <v>0</v>
      </c>
      <c r="O85" s="38">
        <f t="shared" si="5"/>
        <v>0</v>
      </c>
      <c r="P85" s="38">
        <f t="shared" si="6"/>
        <v>0</v>
      </c>
      <c r="Q85" s="39">
        <v>1</v>
      </c>
      <c r="R85" s="40">
        <f t="shared" si="7"/>
        <v>0</v>
      </c>
      <c r="S85" s="39">
        <v>1</v>
      </c>
      <c r="T85" s="41">
        <f t="shared" si="8"/>
        <v>0</v>
      </c>
      <c r="U85" s="42">
        <f t="shared" si="9"/>
        <v>0</v>
      </c>
      <c r="V85" s="43">
        <f t="shared" si="10"/>
        <v>0</v>
      </c>
      <c r="W85" s="193">
        <f t="shared" si="109"/>
        <v>12</v>
      </c>
      <c r="X85" s="44">
        <f t="shared" si="104"/>
        <v>0</v>
      </c>
      <c r="Y85" s="45">
        <f t="shared" si="11"/>
        <v>0</v>
      </c>
      <c r="Z85" s="46" t="s">
        <v>78</v>
      </c>
      <c r="AA85" s="39">
        <v>1</v>
      </c>
      <c r="AB85" s="47">
        <f t="shared" si="12"/>
        <v>0</v>
      </c>
      <c r="AC85" s="39">
        <v>1</v>
      </c>
      <c r="AD85" s="47">
        <f t="shared" si="13"/>
        <v>0</v>
      </c>
      <c r="AE85" s="39">
        <v>1</v>
      </c>
      <c r="AF85" s="47">
        <f t="shared" si="14"/>
        <v>0</v>
      </c>
      <c r="AG85" s="188"/>
      <c r="AH85" s="196"/>
      <c r="AI85" s="49">
        <f t="shared" si="107"/>
        <v>0</v>
      </c>
      <c r="AJ85" s="50">
        <f t="shared" si="108"/>
        <v>0</v>
      </c>
      <c r="AK85" s="188"/>
      <c r="AL85" s="196"/>
      <c r="AM85" s="49">
        <f t="shared" si="105"/>
        <v>0</v>
      </c>
      <c r="AN85" s="50">
        <f t="shared" si="106"/>
        <v>0</v>
      </c>
      <c r="AO85" s="188"/>
      <c r="AP85" s="49">
        <f t="shared" si="21"/>
        <v>0</v>
      </c>
      <c r="AQ85" s="50">
        <f t="shared" si="22"/>
        <v>0</v>
      </c>
      <c r="AR85" s="62"/>
      <c r="AS85" s="49">
        <f t="shared" si="23"/>
        <v>0</v>
      </c>
      <c r="AT85" s="50">
        <f t="shared" si="24"/>
        <v>0</v>
      </c>
      <c r="AU85" s="62"/>
      <c r="AV85" s="49">
        <f t="shared" si="25"/>
        <v>0</v>
      </c>
      <c r="AW85" s="50">
        <f t="shared" si="26"/>
        <v>0</v>
      </c>
      <c r="AX85" s="188"/>
      <c r="AY85" s="49">
        <f t="shared" si="27"/>
        <v>0</v>
      </c>
      <c r="AZ85" s="50">
        <f t="shared" si="28"/>
        <v>0</v>
      </c>
      <c r="BA85" s="62"/>
      <c r="BB85" s="49">
        <f t="shared" si="29"/>
        <v>0</v>
      </c>
      <c r="BC85" s="50">
        <f t="shared" si="30"/>
        <v>0</v>
      </c>
      <c r="BD85" s="51">
        <f t="shared" si="31"/>
        <v>0</v>
      </c>
    </row>
    <row r="86" spans="1:56" hidden="1">
      <c r="A86" s="32"/>
      <c r="B86" s="61"/>
      <c r="C86" s="33"/>
      <c r="D86" s="34"/>
      <c r="E86" s="35"/>
      <c r="F86" s="36"/>
      <c r="G86" s="73"/>
      <c r="H86" s="72"/>
      <c r="I86" s="74">
        <f>IF(H86=Tablas!$B$5,Tablas!$C$5,VLOOKUP(H86,Tablas!$B$5:$D$40,2,FALSE))</f>
        <v>1</v>
      </c>
      <c r="J86" s="71">
        <f>IF(I86=0,"",VLOOKUP(I86,Tablas!$C$5:$D$40,2,FALSE))</f>
        <v>0</v>
      </c>
      <c r="K86" s="37" t="str">
        <f t="shared" si="1"/>
        <v>0</v>
      </c>
      <c r="L86" s="38">
        <f t="shared" si="2"/>
        <v>0</v>
      </c>
      <c r="M86" s="38">
        <f t="shared" si="3"/>
        <v>0</v>
      </c>
      <c r="N86" s="38">
        <f t="shared" si="4"/>
        <v>0</v>
      </c>
      <c r="O86" s="38">
        <f t="shared" si="5"/>
        <v>0</v>
      </c>
      <c r="P86" s="38">
        <f t="shared" si="6"/>
        <v>0</v>
      </c>
      <c r="Q86" s="39">
        <v>1</v>
      </c>
      <c r="R86" s="40">
        <f t="shared" si="7"/>
        <v>0</v>
      </c>
      <c r="S86" s="39">
        <v>1</v>
      </c>
      <c r="T86" s="41">
        <f t="shared" si="8"/>
        <v>0</v>
      </c>
      <c r="U86" s="42">
        <f t="shared" si="9"/>
        <v>0</v>
      </c>
      <c r="V86" s="43">
        <f t="shared" si="10"/>
        <v>0</v>
      </c>
      <c r="W86" s="193">
        <f t="shared" si="109"/>
        <v>12</v>
      </c>
      <c r="X86" s="44">
        <f t="shared" si="104"/>
        <v>0</v>
      </c>
      <c r="Y86" s="45">
        <f t="shared" si="11"/>
        <v>0</v>
      </c>
      <c r="Z86" s="46" t="s">
        <v>78</v>
      </c>
      <c r="AA86" s="39">
        <v>1</v>
      </c>
      <c r="AB86" s="47">
        <f t="shared" si="12"/>
        <v>0</v>
      </c>
      <c r="AC86" s="39">
        <v>1</v>
      </c>
      <c r="AD86" s="47">
        <f t="shared" si="13"/>
        <v>0</v>
      </c>
      <c r="AE86" s="39">
        <v>1</v>
      </c>
      <c r="AF86" s="47">
        <f t="shared" si="14"/>
        <v>0</v>
      </c>
      <c r="AG86" s="188"/>
      <c r="AH86" s="62"/>
      <c r="AI86" s="49">
        <f t="shared" si="107"/>
        <v>0</v>
      </c>
      <c r="AJ86" s="50">
        <f t="shared" si="108"/>
        <v>0</v>
      </c>
      <c r="AK86" s="188"/>
      <c r="AL86" s="62"/>
      <c r="AM86" s="49">
        <f t="shared" si="105"/>
        <v>0</v>
      </c>
      <c r="AN86" s="50">
        <f t="shared" si="106"/>
        <v>0</v>
      </c>
      <c r="AO86" s="188"/>
      <c r="AP86" s="49">
        <f t="shared" si="21"/>
        <v>0</v>
      </c>
      <c r="AQ86" s="50">
        <f t="shared" si="22"/>
        <v>0</v>
      </c>
      <c r="AR86" s="62"/>
      <c r="AS86" s="49">
        <f t="shared" si="23"/>
        <v>0</v>
      </c>
      <c r="AT86" s="50">
        <f t="shared" si="24"/>
        <v>0</v>
      </c>
      <c r="AU86" s="62"/>
      <c r="AV86" s="49">
        <f t="shared" si="25"/>
        <v>0</v>
      </c>
      <c r="AW86" s="50">
        <f t="shared" si="26"/>
        <v>0</v>
      </c>
      <c r="AX86" s="188"/>
      <c r="AY86" s="49">
        <f t="shared" si="27"/>
        <v>0</v>
      </c>
      <c r="AZ86" s="50">
        <f t="shared" si="28"/>
        <v>0</v>
      </c>
      <c r="BA86" s="62"/>
      <c r="BB86" s="49">
        <f t="shared" si="29"/>
        <v>0</v>
      </c>
      <c r="BC86" s="50">
        <f t="shared" si="30"/>
        <v>0</v>
      </c>
      <c r="BD86" s="51">
        <f t="shared" si="31"/>
        <v>0</v>
      </c>
    </row>
    <row r="87" spans="1:56" hidden="1">
      <c r="A87" s="32"/>
      <c r="B87" s="61"/>
      <c r="C87" s="33"/>
      <c r="D87" s="34"/>
      <c r="E87" s="35"/>
      <c r="F87" s="36"/>
      <c r="G87" s="73"/>
      <c r="H87" s="72"/>
      <c r="I87" s="74">
        <f>IF(H87=Tablas!$B$5,Tablas!$C$5,VLOOKUP(H87,Tablas!$B$5:$D$40,2,FALSE))</f>
        <v>1</v>
      </c>
      <c r="J87" s="71">
        <f>IF(I87=0,"",VLOOKUP(I87,Tablas!$C$5:$D$40,2,FALSE))</f>
        <v>0</v>
      </c>
      <c r="K87" s="37" t="str">
        <f t="shared" si="1"/>
        <v>0</v>
      </c>
      <c r="L87" s="38">
        <f t="shared" si="2"/>
        <v>0</v>
      </c>
      <c r="M87" s="38">
        <f t="shared" si="3"/>
        <v>0</v>
      </c>
      <c r="N87" s="38">
        <f t="shared" si="4"/>
        <v>0</v>
      </c>
      <c r="O87" s="38">
        <f t="shared" si="5"/>
        <v>0</v>
      </c>
      <c r="P87" s="38">
        <f t="shared" si="6"/>
        <v>0</v>
      </c>
      <c r="Q87" s="39">
        <v>1</v>
      </c>
      <c r="R87" s="40">
        <f t="shared" si="7"/>
        <v>0</v>
      </c>
      <c r="S87" s="39">
        <v>1</v>
      </c>
      <c r="T87" s="41">
        <f t="shared" si="8"/>
        <v>0</v>
      </c>
      <c r="U87" s="42">
        <f t="shared" si="9"/>
        <v>0</v>
      </c>
      <c r="V87" s="43">
        <f t="shared" si="10"/>
        <v>0</v>
      </c>
      <c r="W87" s="193">
        <f t="shared" si="109"/>
        <v>12</v>
      </c>
      <c r="X87" s="44">
        <f t="shared" si="104"/>
        <v>0</v>
      </c>
      <c r="Y87" s="45">
        <f t="shared" si="11"/>
        <v>0</v>
      </c>
      <c r="Z87" s="46" t="s">
        <v>78</v>
      </c>
      <c r="AA87" s="39">
        <v>1</v>
      </c>
      <c r="AB87" s="47">
        <f t="shared" si="12"/>
        <v>0</v>
      </c>
      <c r="AC87" s="39">
        <v>1</v>
      </c>
      <c r="AD87" s="47">
        <f t="shared" si="13"/>
        <v>0</v>
      </c>
      <c r="AE87" s="39">
        <v>1</v>
      </c>
      <c r="AF87" s="47">
        <f t="shared" si="14"/>
        <v>0</v>
      </c>
      <c r="AG87" s="188"/>
      <c r="AH87" s="62"/>
      <c r="AI87" s="49">
        <f t="shared" si="107"/>
        <v>0</v>
      </c>
      <c r="AJ87" s="50">
        <f t="shared" si="108"/>
        <v>0</v>
      </c>
      <c r="AK87" s="188"/>
      <c r="AL87" s="62"/>
      <c r="AM87" s="49">
        <f t="shared" si="105"/>
        <v>0</v>
      </c>
      <c r="AN87" s="50">
        <f t="shared" si="106"/>
        <v>0</v>
      </c>
      <c r="AO87" s="188"/>
      <c r="AP87" s="49">
        <f t="shared" si="21"/>
        <v>0</v>
      </c>
      <c r="AQ87" s="50">
        <f t="shared" si="22"/>
        <v>0</v>
      </c>
      <c r="AR87" s="62"/>
      <c r="AS87" s="49">
        <f t="shared" si="23"/>
        <v>0</v>
      </c>
      <c r="AT87" s="50">
        <f t="shared" si="24"/>
        <v>0</v>
      </c>
      <c r="AU87" s="62"/>
      <c r="AV87" s="49">
        <f t="shared" si="25"/>
        <v>0</v>
      </c>
      <c r="AW87" s="50">
        <f t="shared" si="26"/>
        <v>0</v>
      </c>
      <c r="AX87" s="188"/>
      <c r="AY87" s="49">
        <f t="shared" si="27"/>
        <v>0</v>
      </c>
      <c r="AZ87" s="50">
        <f t="shared" si="28"/>
        <v>0</v>
      </c>
      <c r="BA87" s="62"/>
      <c r="BB87" s="49">
        <f t="shared" si="29"/>
        <v>0</v>
      </c>
      <c r="BC87" s="50">
        <f t="shared" si="30"/>
        <v>0</v>
      </c>
      <c r="BD87" s="51">
        <f t="shared" si="31"/>
        <v>0</v>
      </c>
    </row>
    <row r="88" spans="1:56" hidden="1">
      <c r="A88" s="32"/>
      <c r="B88" s="61"/>
      <c r="C88" s="33"/>
      <c r="D88" s="34"/>
      <c r="E88" s="35"/>
      <c r="F88" s="36"/>
      <c r="G88" s="73"/>
      <c r="H88" s="72"/>
      <c r="I88" s="74">
        <f>IF(H88=Tablas!$B$5,Tablas!$C$5,VLOOKUP(H88,Tablas!$B$5:$D$40,2,FALSE))</f>
        <v>1</v>
      </c>
      <c r="J88" s="71">
        <f>IF(I88=0,"",VLOOKUP(I88,Tablas!$C$5:$D$40,2,FALSE))</f>
        <v>0</v>
      </c>
      <c r="K88" s="37" t="str">
        <f t="shared" si="1"/>
        <v>0</v>
      </c>
      <c r="L88" s="38">
        <f t="shared" si="2"/>
        <v>0</v>
      </c>
      <c r="M88" s="38">
        <f t="shared" si="3"/>
        <v>0</v>
      </c>
      <c r="N88" s="38">
        <f t="shared" si="4"/>
        <v>0</v>
      </c>
      <c r="O88" s="38">
        <f t="shared" si="5"/>
        <v>0</v>
      </c>
      <c r="P88" s="38">
        <f t="shared" si="6"/>
        <v>0</v>
      </c>
      <c r="Q88" s="39">
        <v>1</v>
      </c>
      <c r="R88" s="40">
        <f t="shared" si="7"/>
        <v>0</v>
      </c>
      <c r="S88" s="39">
        <v>1</v>
      </c>
      <c r="T88" s="41">
        <f t="shared" si="8"/>
        <v>0</v>
      </c>
      <c r="U88" s="42">
        <f t="shared" si="9"/>
        <v>0</v>
      </c>
      <c r="V88" s="43">
        <f t="shared" si="10"/>
        <v>0</v>
      </c>
      <c r="W88" s="193">
        <f t="shared" si="109"/>
        <v>12</v>
      </c>
      <c r="X88" s="44">
        <f t="shared" si="104"/>
        <v>0</v>
      </c>
      <c r="Y88" s="45">
        <f t="shared" si="11"/>
        <v>0</v>
      </c>
      <c r="Z88" s="46" t="s">
        <v>78</v>
      </c>
      <c r="AA88" s="39">
        <v>1</v>
      </c>
      <c r="AB88" s="47">
        <f t="shared" si="12"/>
        <v>0</v>
      </c>
      <c r="AC88" s="39">
        <v>1</v>
      </c>
      <c r="AD88" s="47">
        <f t="shared" si="13"/>
        <v>0</v>
      </c>
      <c r="AE88" s="39">
        <v>1</v>
      </c>
      <c r="AF88" s="47">
        <f t="shared" si="14"/>
        <v>0</v>
      </c>
      <c r="AG88" s="188"/>
      <c r="AH88" s="62"/>
      <c r="AI88" s="49">
        <f t="shared" si="107"/>
        <v>0</v>
      </c>
      <c r="AJ88" s="50">
        <f t="shared" si="108"/>
        <v>0</v>
      </c>
      <c r="AK88" s="188"/>
      <c r="AL88" s="62"/>
      <c r="AM88" s="49">
        <f t="shared" si="105"/>
        <v>0</v>
      </c>
      <c r="AN88" s="50">
        <f t="shared" si="106"/>
        <v>0</v>
      </c>
      <c r="AO88" s="188"/>
      <c r="AP88" s="49">
        <f t="shared" si="21"/>
        <v>0</v>
      </c>
      <c r="AQ88" s="50">
        <f t="shared" si="22"/>
        <v>0</v>
      </c>
      <c r="AR88" s="62"/>
      <c r="AS88" s="49">
        <f t="shared" si="23"/>
        <v>0</v>
      </c>
      <c r="AT88" s="50">
        <f t="shared" si="24"/>
        <v>0</v>
      </c>
      <c r="AU88" s="62"/>
      <c r="AV88" s="49">
        <f t="shared" si="25"/>
        <v>0</v>
      </c>
      <c r="AW88" s="50">
        <f t="shared" si="26"/>
        <v>0</v>
      </c>
      <c r="AX88" s="188"/>
      <c r="AY88" s="49">
        <f t="shared" si="27"/>
        <v>0</v>
      </c>
      <c r="AZ88" s="50">
        <f t="shared" si="28"/>
        <v>0</v>
      </c>
      <c r="BA88" s="62"/>
      <c r="BB88" s="49">
        <f t="shared" si="29"/>
        <v>0</v>
      </c>
      <c r="BC88" s="50">
        <f t="shared" si="30"/>
        <v>0</v>
      </c>
      <c r="BD88" s="51">
        <f t="shared" si="31"/>
        <v>0</v>
      </c>
    </row>
    <row r="89" spans="1:56" ht="15.75" thickBot="1">
      <c r="A89" s="3"/>
      <c r="B89" s="6"/>
      <c r="C89" s="6"/>
      <c r="D89" s="6"/>
      <c r="E89" s="6"/>
      <c r="F89" s="257">
        <f>SUM(F8:F88)</f>
        <v>455.43999999999994</v>
      </c>
      <c r="K89" s="52">
        <f t="shared" ref="K89:P89" si="110">SUM(K8:K88)</f>
        <v>0</v>
      </c>
      <c r="L89" s="52">
        <f t="shared" si="110"/>
        <v>0</v>
      </c>
      <c r="M89" s="52">
        <f t="shared" si="110"/>
        <v>0</v>
      </c>
      <c r="N89" s="52">
        <f t="shared" si="110"/>
        <v>0</v>
      </c>
      <c r="O89" s="52">
        <f t="shared" si="110"/>
        <v>0</v>
      </c>
      <c r="P89" s="52">
        <f t="shared" si="110"/>
        <v>0</v>
      </c>
      <c r="Q89" s="52"/>
      <c r="R89" s="52">
        <f>SUM(R8:R88)</f>
        <v>0</v>
      </c>
      <c r="S89" s="52"/>
      <c r="T89" s="52">
        <f>SUM(T8:T88)</f>
        <v>0</v>
      </c>
      <c r="U89" s="52">
        <f>SUM(U8:U88)</f>
        <v>0</v>
      </c>
      <c r="V89" s="52">
        <f>SUM(V8:V88)</f>
        <v>0</v>
      </c>
      <c r="W89" s="52"/>
      <c r="X89" s="52">
        <f>SUM(X8:X88)</f>
        <v>0</v>
      </c>
      <c r="Y89" s="53"/>
      <c r="Z89" s="53"/>
      <c r="AA89" s="53"/>
      <c r="AB89" s="52">
        <f>SUM(AB8:AB88)</f>
        <v>0</v>
      </c>
      <c r="AC89" s="52"/>
      <c r="AD89" s="52">
        <f>SUM(AD8:AD88)</f>
        <v>0</v>
      </c>
      <c r="AE89" s="52"/>
      <c r="AF89" s="52">
        <f>SUM(AF8:AF88)</f>
        <v>0</v>
      </c>
      <c r="AG89" s="54">
        <f>SUM(AG8:AG88)</f>
        <v>34.200000000000003</v>
      </c>
      <c r="AH89" s="54"/>
      <c r="AI89" s="54"/>
      <c r="AJ89" s="55">
        <f>SUM(AJ8:AJ88)</f>
        <v>0</v>
      </c>
      <c r="AK89" s="54">
        <f>SUM(AK8:AK88)</f>
        <v>39.69</v>
      </c>
      <c r="AL89" s="54"/>
      <c r="AM89" s="54"/>
      <c r="AN89" s="55">
        <f>SUM(AN8:AN88)</f>
        <v>0</v>
      </c>
      <c r="AO89" s="54">
        <f>SUM(AO8:AO88)</f>
        <v>183.00999999999996</v>
      </c>
      <c r="AP89" s="54"/>
      <c r="AQ89" s="55">
        <f>SUM(AQ8:AQ88)</f>
        <v>0</v>
      </c>
      <c r="AR89" s="54">
        <f>SUM(AR8:AR88)</f>
        <v>18.572500000000002</v>
      </c>
      <c r="AS89" s="54"/>
      <c r="AT89" s="55">
        <f>SUM(AT8:AT88)</f>
        <v>0</v>
      </c>
      <c r="AU89" s="54">
        <f>SUM(AU8:AU88)</f>
        <v>0</v>
      </c>
      <c r="AV89" s="54"/>
      <c r="AW89" s="55">
        <f>SUM(AW8:AW88)</f>
        <v>0</v>
      </c>
      <c r="AX89" s="54">
        <f>SUM(AX8:AX88)</f>
        <v>183.00999999999996</v>
      </c>
      <c r="AY89" s="54"/>
      <c r="AZ89" s="55">
        <f>SUM(AZ8:AZ88)</f>
        <v>0</v>
      </c>
      <c r="BA89" s="54">
        <f>SUM(BA8:BA88)</f>
        <v>19.844999999999999</v>
      </c>
      <c r="BB89" s="54"/>
      <c r="BC89" s="55">
        <f>SUM(BC8:BC88)</f>
        <v>0</v>
      </c>
      <c r="BD89" s="52">
        <f>SUM(BD8:BD88)</f>
        <v>0</v>
      </c>
    </row>
    <row r="90" spans="1:56" ht="15.75" hidden="1" thickBot="1">
      <c r="AB90" s="289">
        <f>SUM(AB89:AF89)</f>
        <v>0</v>
      </c>
      <c r="AC90" s="290"/>
      <c r="AD90" s="290"/>
      <c r="AE90" s="290"/>
      <c r="AF90" s="291"/>
      <c r="AG90" s="292">
        <f>+AJ89/4.345</f>
        <v>0</v>
      </c>
      <c r="AH90" s="292"/>
      <c r="AI90" s="292"/>
      <c r="AJ90" s="292"/>
      <c r="AK90" s="292">
        <f>+AN89/4.345</f>
        <v>0</v>
      </c>
      <c r="AL90" s="292"/>
      <c r="AM90" s="292"/>
      <c r="AN90" s="292"/>
      <c r="AO90" s="292">
        <f>+AQ89/4.345</f>
        <v>0</v>
      </c>
      <c r="AP90" s="292"/>
      <c r="AQ90" s="292"/>
      <c r="AR90" s="292">
        <f>+AT89/4.345</f>
        <v>0</v>
      </c>
      <c r="AS90" s="292"/>
      <c r="AT90" s="292"/>
      <c r="AU90" s="292">
        <f>+AW89/4.345</f>
        <v>0</v>
      </c>
      <c r="AV90" s="292"/>
      <c r="AW90" s="292"/>
      <c r="AX90" s="292">
        <f>+AZ89/4.345</f>
        <v>0</v>
      </c>
      <c r="AY90" s="292"/>
      <c r="AZ90" s="292"/>
      <c r="BA90" s="292">
        <f>+BC89/4.345</f>
        <v>0</v>
      </c>
      <c r="BB90" s="292"/>
      <c r="BC90" s="292"/>
      <c r="BD90" s="284" t="s">
        <v>4</v>
      </c>
    </row>
    <row r="91" spans="1:56" ht="16.5" thickTop="1" thickBot="1">
      <c r="AG91" s="286" t="s">
        <v>3</v>
      </c>
      <c r="AH91" s="286"/>
      <c r="AI91" s="286"/>
      <c r="AJ91" s="286"/>
      <c r="AK91" s="286"/>
      <c r="AL91" s="286"/>
      <c r="AM91" s="286"/>
      <c r="AN91" s="286"/>
      <c r="AO91" s="286"/>
      <c r="AP91" s="286"/>
      <c r="AQ91" s="286"/>
      <c r="AR91" s="286"/>
      <c r="AS91" s="286"/>
      <c r="AT91" s="286"/>
      <c r="AU91" s="286"/>
      <c r="AV91" s="286"/>
      <c r="AW91" s="286"/>
      <c r="AX91" s="286"/>
      <c r="AY91" s="286"/>
      <c r="AZ91" s="286"/>
      <c r="BA91" s="286"/>
      <c r="BB91" s="286"/>
      <c r="BC91" s="287"/>
      <c r="BD91" s="285"/>
    </row>
    <row r="93" spans="1:56">
      <c r="G93" s="56"/>
      <c r="H93" s="56"/>
      <c r="I93" s="56"/>
      <c r="J93" s="56"/>
    </row>
  </sheetData>
  <sheetProtection algorithmName="SHA-512" hashValue="igG3nrksi17SdUXvpsAcWsp6ceP4BfdgJpx3N+LtQSPjZkfQOt7zjfzsvODZTJqX3LO1lFt7sKo0V+3ZzUpiNg==" saltValue="3DcBba10lyiWuVcWyGkzjQ==" spinCount="100000" sheet="1" selectLockedCells="1" autoFilter="0"/>
  <autoFilter ref="B7:BD90">
    <filterColumn colId="4">
      <customFilters>
        <customFilter operator="notEqual" val=" "/>
      </customFilters>
    </filterColumn>
  </autoFilter>
  <mergeCells count="48">
    <mergeCell ref="B1:C1"/>
    <mergeCell ref="B3:D3"/>
    <mergeCell ref="AG3:AJ3"/>
    <mergeCell ref="AK3:AN3"/>
    <mergeCell ref="AO3:AQ3"/>
    <mergeCell ref="AC6:AD6"/>
    <mergeCell ref="AE6:AF6"/>
    <mergeCell ref="AU3:AW3"/>
    <mergeCell ref="AX3:AZ3"/>
    <mergeCell ref="BA3:BC3"/>
    <mergeCell ref="AG4:AG5"/>
    <mergeCell ref="AI4:AI5"/>
    <mergeCell ref="AJ4:AJ5"/>
    <mergeCell ref="AK4:AK5"/>
    <mergeCell ref="AM4:AM5"/>
    <mergeCell ref="AP4:AP5"/>
    <mergeCell ref="AQ4:AQ5"/>
    <mergeCell ref="AN4:AN5"/>
    <mergeCell ref="AO4:AO5"/>
    <mergeCell ref="AH4:AH5"/>
    <mergeCell ref="AL4:AL5"/>
    <mergeCell ref="AX90:AZ90"/>
    <mergeCell ref="BA90:BC90"/>
    <mergeCell ref="AR4:AR5"/>
    <mergeCell ref="AS4:AS5"/>
    <mergeCell ref="AT4:AT5"/>
    <mergeCell ref="BB4:BB5"/>
    <mergeCell ref="BC4:BC5"/>
    <mergeCell ref="AY4:AY5"/>
    <mergeCell ref="AZ4:AZ5"/>
    <mergeCell ref="BA4:BA5"/>
    <mergeCell ref="AX4:AX5"/>
    <mergeCell ref="BD90:BD91"/>
    <mergeCell ref="AG91:BC91"/>
    <mergeCell ref="P1:AB1"/>
    <mergeCell ref="AB90:AF90"/>
    <mergeCell ref="AG90:AJ90"/>
    <mergeCell ref="AK90:AN90"/>
    <mergeCell ref="AO90:AQ90"/>
    <mergeCell ref="AR90:AT90"/>
    <mergeCell ref="AU90:AW90"/>
    <mergeCell ref="AR3:AT3"/>
    <mergeCell ref="BD4:BD5"/>
    <mergeCell ref="Y5:AF5"/>
    <mergeCell ref="AA6:AB6"/>
    <mergeCell ref="AV4:AV5"/>
    <mergeCell ref="AW4:AW5"/>
    <mergeCell ref="AU4:AU5"/>
  </mergeCells>
  <phoneticPr fontId="5" type="noConversion"/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H8:H88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 filterMode="1">
    <pageSetUpPr fitToPage="1"/>
  </sheetPr>
  <dimension ref="A1:BD106"/>
  <sheetViews>
    <sheetView zoomScaleNormal="100" workbookViewId="0">
      <pane xSplit="6" ySplit="7" topLeftCell="G8" activePane="bottomRight" state="frozen"/>
      <selection sqref="A1:AE1"/>
      <selection pane="topRight" sqref="A1:AE1"/>
      <selection pane="bottomLeft" sqref="A1:AE1"/>
      <selection pane="bottomRight" activeCell="G8" sqref="G8:G16"/>
    </sheetView>
  </sheetViews>
  <sheetFormatPr defaultColWidth="11.42578125" defaultRowHeight="15"/>
  <cols>
    <col min="1" max="1" width="2.85546875" style="2" customWidth="1"/>
    <col min="2" max="2" width="25.140625" style="2" customWidth="1"/>
    <col min="3" max="3" width="11.5703125" style="2" bestFit="1" customWidth="1"/>
    <col min="4" max="4" width="19.5703125" style="2" customWidth="1"/>
    <col min="5" max="5" width="9.5703125" style="2" customWidth="1"/>
    <col min="6" max="6" width="10.42578125" style="2" bestFit="1" customWidth="1"/>
    <col min="7" max="7" width="11.7109375" style="2" customWidth="1"/>
    <col min="8" max="8" width="14.85546875" style="2" bestFit="1" customWidth="1"/>
    <col min="9" max="9" width="6.28515625" style="2" hidden="1" customWidth="1"/>
    <col min="10" max="10" width="5.140625" style="2" hidden="1" customWidth="1"/>
    <col min="11" max="11" width="6.5703125" style="2" bestFit="1" customWidth="1"/>
    <col min="12" max="12" width="6.28515625" style="2" bestFit="1" customWidth="1"/>
    <col min="13" max="15" width="8.42578125" style="2" customWidth="1"/>
    <col min="16" max="16" width="10.140625" style="2" customWidth="1"/>
    <col min="17" max="17" width="5" style="2" bestFit="1" customWidth="1"/>
    <col min="18" max="18" width="8.42578125" style="2" customWidth="1"/>
    <col min="19" max="19" width="5" style="2" bestFit="1" customWidth="1"/>
    <col min="20" max="20" width="8.42578125" style="2" customWidth="1"/>
    <col min="21" max="21" width="9.28515625" style="2" customWidth="1"/>
    <col min="22" max="22" width="8.42578125" style="2" bestFit="1" customWidth="1"/>
    <col min="23" max="23" width="8.42578125" style="2" customWidth="1"/>
    <col min="24" max="24" width="9.28515625" style="2" bestFit="1" customWidth="1"/>
    <col min="25" max="25" width="4.7109375" style="2" customWidth="1"/>
    <col min="26" max="26" width="4.140625" style="2" bestFit="1" customWidth="1"/>
    <col min="27" max="27" width="5" style="2" bestFit="1" customWidth="1"/>
    <col min="28" max="28" width="7.140625" style="2" bestFit="1" customWidth="1"/>
    <col min="29" max="29" width="7.140625" style="2" customWidth="1"/>
    <col min="30" max="30" width="7.28515625" style="2" bestFit="1" customWidth="1"/>
    <col min="31" max="31" width="7.28515625" style="2" customWidth="1"/>
    <col min="32" max="32" width="5.7109375" style="2" bestFit="1" customWidth="1"/>
    <col min="33" max="33" width="7" style="2" bestFit="1" customWidth="1"/>
    <col min="34" max="34" width="7" style="2" customWidth="1"/>
    <col min="35" max="35" width="5.5703125" style="2" bestFit="1" customWidth="1"/>
    <col min="36" max="36" width="10.28515625" style="2" bestFit="1" customWidth="1"/>
    <col min="37" max="37" width="7.140625" style="2" bestFit="1" customWidth="1"/>
    <col min="38" max="38" width="7.140625" style="2" customWidth="1"/>
    <col min="39" max="39" width="6.140625" style="2" bestFit="1" customWidth="1"/>
    <col min="40" max="40" width="10.28515625" style="2" bestFit="1" customWidth="1"/>
    <col min="41" max="41" width="8.42578125" style="2" bestFit="1" customWidth="1"/>
    <col min="42" max="42" width="6.42578125" style="2" customWidth="1"/>
    <col min="43" max="43" width="9.5703125" style="2" bestFit="1" customWidth="1"/>
    <col min="44" max="44" width="7.140625" style="2" customWidth="1"/>
    <col min="45" max="45" width="6.140625" style="2" customWidth="1"/>
    <col min="46" max="46" width="9.5703125" style="2" customWidth="1"/>
    <col min="47" max="47" width="8.42578125" style="2" hidden="1" customWidth="1"/>
    <col min="48" max="48" width="7" style="2" hidden="1" customWidth="1"/>
    <col min="49" max="49" width="9.5703125" style="2" hidden="1" customWidth="1"/>
    <col min="50" max="50" width="8.42578125" style="2" bestFit="1" customWidth="1"/>
    <col min="51" max="51" width="7" style="2" bestFit="1" customWidth="1"/>
    <col min="52" max="52" width="9.5703125" style="2" bestFit="1" customWidth="1"/>
    <col min="53" max="53" width="6.85546875" style="2" customWidth="1"/>
    <col min="54" max="54" width="6.140625" style="2" customWidth="1"/>
    <col min="55" max="55" width="9.5703125" style="2" customWidth="1"/>
    <col min="56" max="56" width="13.7109375" style="2" bestFit="1" customWidth="1"/>
    <col min="57" max="16384" width="11.42578125" style="2"/>
  </cols>
  <sheetData>
    <row r="1" spans="1:56" ht="34.5" thickBot="1">
      <c r="A1" s="7"/>
      <c r="B1" s="274" t="s">
        <v>21</v>
      </c>
      <c r="C1" s="274"/>
      <c r="E1" s="8" t="str">
        <f>+'2'!E1</f>
        <v>Ajuntament de Matadepera</v>
      </c>
      <c r="F1" s="126"/>
      <c r="G1" s="9"/>
      <c r="H1" s="9"/>
      <c r="I1" s="9"/>
      <c r="J1" s="9"/>
      <c r="K1" s="9"/>
      <c r="L1" s="9"/>
      <c r="M1" s="10"/>
      <c r="N1" s="9"/>
      <c r="O1" s="9"/>
      <c r="P1" s="288" t="str">
        <f>+'Resumen Estudio'!D7</f>
        <v>Parc de Bombers (maig a setembre)</v>
      </c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11"/>
      <c r="AD1" s="11"/>
      <c r="AE1" s="11"/>
      <c r="AF1" s="11"/>
      <c r="AG1" s="57"/>
      <c r="AH1" s="57"/>
      <c r="AI1" s="57"/>
      <c r="AJ1" s="58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ht="15.75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ht="30.75" customHeight="1" thickBot="1">
      <c r="A3" s="7"/>
      <c r="B3" s="309" t="str">
        <f>+'2'!B3:D3</f>
        <v>Annex 4</v>
      </c>
      <c r="C3" s="309"/>
      <c r="D3" s="30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9" t="s">
        <v>12</v>
      </c>
      <c r="Y3" s="13"/>
      <c r="Z3" s="13"/>
      <c r="AA3" s="13"/>
      <c r="AB3" s="13"/>
      <c r="AC3" s="13"/>
      <c r="AD3" s="13"/>
      <c r="AE3" s="13"/>
      <c r="AF3" s="13"/>
      <c r="AG3" s="293" t="str">
        <f>'1'!AG3</f>
        <v>Vidres interiors</v>
      </c>
      <c r="AH3" s="293"/>
      <c r="AI3" s="293"/>
      <c r="AJ3" s="293"/>
      <c r="AK3" s="293" t="str">
        <f>'1'!AK3</f>
        <v>Vidres perimetre</v>
      </c>
      <c r="AL3" s="293"/>
      <c r="AM3" s="293"/>
      <c r="AN3" s="293"/>
      <c r="AO3" s="293" t="str">
        <f>'1'!AO3</f>
        <v>Punts de llum i difusors d'aire</v>
      </c>
      <c r="AP3" s="293"/>
      <c r="AQ3" s="293"/>
      <c r="AR3" s="293" t="str">
        <f>'1'!AR3</f>
        <v>Neteja de cadires i moquetes</v>
      </c>
      <c r="AS3" s="293"/>
      <c r="AT3" s="293"/>
      <c r="AU3" s="293" t="str">
        <f>'1'!AU3</f>
        <v>Neteja de Sostres</v>
      </c>
      <c r="AV3" s="293"/>
      <c r="AW3" s="293"/>
      <c r="AX3" s="293" t="str">
        <f>'1'!AX3</f>
        <v>Tractament de Terres</v>
      </c>
      <c r="AY3" s="293"/>
      <c r="AZ3" s="293"/>
      <c r="BA3" s="293" t="str">
        <f>'1'!BA3</f>
        <v>Neteja de Persianes</v>
      </c>
      <c r="BB3" s="293"/>
      <c r="BC3" s="293"/>
      <c r="BD3" s="19" t="s">
        <v>4</v>
      </c>
    </row>
    <row r="4" spans="1:56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+L102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+'Resumen Estudio'!H7</f>
        <v>5</v>
      </c>
      <c r="Y4" s="23"/>
      <c r="Z4" s="23"/>
      <c r="AA4" s="23"/>
      <c r="AB4" s="23"/>
      <c r="AC4" s="23"/>
      <c r="AD4" s="23"/>
      <c r="AE4" s="23"/>
      <c r="AF4" s="23"/>
      <c r="AG4" s="304"/>
      <c r="AH4" s="304"/>
      <c r="AI4" s="302">
        <v>3</v>
      </c>
      <c r="AJ4" s="303">
        <f>'1'!AJ4</f>
        <v>0</v>
      </c>
      <c r="AK4" s="304"/>
      <c r="AL4" s="304"/>
      <c r="AM4" s="302">
        <v>3</v>
      </c>
      <c r="AN4" s="303">
        <f>'1'!AN4</f>
        <v>0</v>
      </c>
      <c r="AO4" s="304" t="str">
        <f>'1'!AO4</f>
        <v>Freq</v>
      </c>
      <c r="AP4" s="302">
        <f>'1'!AP4</f>
        <v>1</v>
      </c>
      <c r="AQ4" s="303">
        <f>'1'!AQ4</f>
        <v>0</v>
      </c>
      <c r="AR4" s="304" t="str">
        <f>'1'!AR4</f>
        <v>Freq</v>
      </c>
      <c r="AS4" s="302">
        <f>'1'!AS4</f>
        <v>1</v>
      </c>
      <c r="AT4" s="303">
        <f>'1'!AT4</f>
        <v>0</v>
      </c>
      <c r="AU4" s="304" t="str">
        <f>'1'!AU4</f>
        <v>Freq</v>
      </c>
      <c r="AV4" s="302">
        <f>'1'!AV4</f>
        <v>1</v>
      </c>
      <c r="AW4" s="303">
        <f>'1'!AW4</f>
        <v>50</v>
      </c>
      <c r="AX4" s="304" t="str">
        <f>'1'!AX4</f>
        <v>Freq</v>
      </c>
      <c r="AY4" s="302">
        <f>'1'!AY4</f>
        <v>1</v>
      </c>
      <c r="AZ4" s="303">
        <f>'1'!AZ4</f>
        <v>0</v>
      </c>
      <c r="BA4" s="304" t="str">
        <f>'1'!BA4</f>
        <v>Freq</v>
      </c>
      <c r="BB4" s="302">
        <f>'1'!BB4</f>
        <v>1</v>
      </c>
      <c r="BC4" s="303">
        <f>'1'!BC4</f>
        <v>0</v>
      </c>
      <c r="BD4" s="294">
        <f>BD102</f>
        <v>0</v>
      </c>
    </row>
    <row r="5" spans="1:56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96" t="s">
        <v>7</v>
      </c>
      <c r="Z5" s="297"/>
      <c r="AA5" s="298"/>
      <c r="AB5" s="298"/>
      <c r="AC5" s="297"/>
      <c r="AD5" s="297"/>
      <c r="AE5" s="297"/>
      <c r="AF5" s="299"/>
      <c r="AG5" s="304"/>
      <c r="AH5" s="304"/>
      <c r="AI5" s="302"/>
      <c r="AJ5" s="303"/>
      <c r="AK5" s="304"/>
      <c r="AL5" s="304"/>
      <c r="AM5" s="302"/>
      <c r="AN5" s="303"/>
      <c r="AO5" s="304"/>
      <c r="AP5" s="302"/>
      <c r="AQ5" s="303"/>
      <c r="AR5" s="304"/>
      <c r="AS5" s="302"/>
      <c r="AT5" s="303"/>
      <c r="AU5" s="304"/>
      <c r="AV5" s="302"/>
      <c r="AW5" s="303"/>
      <c r="AX5" s="304"/>
      <c r="AY5" s="302"/>
      <c r="AZ5" s="303"/>
      <c r="BA5" s="304"/>
      <c r="BB5" s="302"/>
      <c r="BC5" s="303"/>
      <c r="BD5" s="295"/>
    </row>
    <row r="6" spans="1:56" ht="26.25" thickBot="1">
      <c r="A6" s="24"/>
      <c r="B6" s="141" t="s">
        <v>22</v>
      </c>
      <c r="C6" s="141" t="s">
        <v>8</v>
      </c>
      <c r="D6" s="141" t="s">
        <v>5</v>
      </c>
      <c r="E6" s="141" t="s">
        <v>23</v>
      </c>
      <c r="F6" s="141" t="s">
        <v>9</v>
      </c>
      <c r="G6" s="141" t="s">
        <v>24</v>
      </c>
      <c r="H6" s="141" t="s">
        <v>25</v>
      </c>
      <c r="I6" s="118"/>
      <c r="J6" s="118"/>
      <c r="K6" s="141" t="s">
        <v>26</v>
      </c>
      <c r="L6" s="141" t="s">
        <v>27</v>
      </c>
      <c r="M6" s="141" t="s">
        <v>28</v>
      </c>
      <c r="N6" s="141" t="s">
        <v>29</v>
      </c>
      <c r="O6" s="141" t="s">
        <v>30</v>
      </c>
      <c r="P6" s="141" t="s">
        <v>31</v>
      </c>
      <c r="Q6" s="141"/>
      <c r="R6" s="141" t="s">
        <v>37</v>
      </c>
      <c r="S6" s="141"/>
      <c r="T6" s="141" t="s">
        <v>38</v>
      </c>
      <c r="U6" s="141" t="s">
        <v>32</v>
      </c>
      <c r="V6" s="141" t="s">
        <v>33</v>
      </c>
      <c r="W6" s="142" t="s">
        <v>52</v>
      </c>
      <c r="X6" s="141" t="s">
        <v>34</v>
      </c>
      <c r="Y6" s="141" t="s">
        <v>10</v>
      </c>
      <c r="Z6" s="141" t="s">
        <v>35</v>
      </c>
      <c r="AA6" s="322" t="s">
        <v>36</v>
      </c>
      <c r="AB6" s="323"/>
      <c r="AC6" s="324" t="s">
        <v>39</v>
      </c>
      <c r="AD6" s="325"/>
      <c r="AE6" s="324" t="s">
        <v>40</v>
      </c>
      <c r="AF6" s="326"/>
      <c r="AG6" s="25" t="s">
        <v>97</v>
      </c>
      <c r="AH6" s="25" t="s">
        <v>6</v>
      </c>
      <c r="AI6" s="25" t="s">
        <v>11</v>
      </c>
      <c r="AJ6" s="25" t="s">
        <v>45</v>
      </c>
      <c r="AK6" s="25" t="s">
        <v>97</v>
      </c>
      <c r="AL6" s="25" t="s">
        <v>6</v>
      </c>
      <c r="AM6" s="25" t="s">
        <v>11</v>
      </c>
      <c r="AN6" s="25" t="s">
        <v>45</v>
      </c>
      <c r="AO6" s="25" t="s">
        <v>97</v>
      </c>
      <c r="AP6" s="25" t="str">
        <f>+'1'!AP6</f>
        <v>H/V</v>
      </c>
      <c r="AQ6" s="25" t="str">
        <f>+'1'!AQ6</f>
        <v>Hores/mes</v>
      </c>
      <c r="AR6" s="25" t="s">
        <v>97</v>
      </c>
      <c r="AS6" s="25" t="str">
        <f>+'1'!AS6</f>
        <v>H/V</v>
      </c>
      <c r="AT6" s="25" t="str">
        <f>+'1'!AT6</f>
        <v>Hores/mes</v>
      </c>
      <c r="AU6" s="25" t="s">
        <v>97</v>
      </c>
      <c r="AV6" s="25" t="str">
        <f>+'1'!AV6</f>
        <v>H/V</v>
      </c>
      <c r="AW6" s="25" t="str">
        <f>+'1'!AW6</f>
        <v>Hores/mes</v>
      </c>
      <c r="AX6" s="25" t="s">
        <v>97</v>
      </c>
      <c r="AY6" s="25" t="str">
        <f>+'1'!AY6</f>
        <v>H/V</v>
      </c>
      <c r="AZ6" s="25" t="str">
        <f>+'1'!AZ6</f>
        <v>Hores/mes</v>
      </c>
      <c r="BA6" s="25" t="s">
        <v>97</v>
      </c>
      <c r="BB6" s="25" t="str">
        <f>+'1'!BB6</f>
        <v>H/V</v>
      </c>
      <c r="BC6" s="25" t="str">
        <f>+'1'!BC6</f>
        <v>Hores/mes</v>
      </c>
      <c r="BD6" s="28" t="s">
        <v>4</v>
      </c>
    </row>
    <row r="7" spans="1:56">
      <c r="A7" s="24"/>
      <c r="B7" s="141"/>
      <c r="C7" s="141"/>
      <c r="D7" s="141"/>
      <c r="E7" s="141"/>
      <c r="F7" s="141"/>
      <c r="G7" s="141"/>
      <c r="H7" s="141"/>
      <c r="I7" s="118"/>
      <c r="J7" s="118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29"/>
      <c r="AH7" s="29"/>
      <c r="AI7" s="30"/>
      <c r="AJ7" s="31"/>
      <c r="AK7" s="29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29"/>
      <c r="BB7" s="30"/>
      <c r="BC7" s="31"/>
      <c r="BD7" s="60"/>
    </row>
    <row r="8" spans="1:56">
      <c r="A8" s="32"/>
      <c r="B8" s="169" t="s">
        <v>278</v>
      </c>
      <c r="C8" s="170" t="s">
        <v>205</v>
      </c>
      <c r="D8" s="34" t="s">
        <v>279</v>
      </c>
      <c r="E8" s="35" t="s">
        <v>209</v>
      </c>
      <c r="F8" s="36">
        <v>5</v>
      </c>
      <c r="G8" s="73"/>
      <c r="H8" s="72" t="s">
        <v>144</v>
      </c>
      <c r="I8" s="74">
        <f>IF(H8=Tablas!$B$5,Tablas!$C$5,VLOOKUP(H8,Tablas!$B$5:$D$40,2,FALSE))</f>
        <v>22</v>
      </c>
      <c r="J8" s="71">
        <f>IF(I8=0,"",VLOOKUP(I8,Tablas!$C$5:$D$40,2,FALSE))</f>
        <v>8.6904761904761916</v>
      </c>
      <c r="K8" s="37" t="str">
        <f t="shared" ref="K8:K22" si="1">IF(G8=0,"0",F8/G8)</f>
        <v>0</v>
      </c>
      <c r="L8" s="38">
        <f t="shared" ref="L8:L22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22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22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22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22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22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22" si="8">(IF($Y8=7,$K8,)+IF($Y8=21,$K8*3,)+IF($Y8=42,$K8*6,0)+IF($Y8=28,$K8*4,0)+IF($Y8=14,$K8*2,))*S8</f>
        <v>0</v>
      </c>
      <c r="U8" s="42">
        <f t="shared" ref="U8:U22" si="9">SUM(+L8+M8+N8+O8+P8+R8+T8)</f>
        <v>0</v>
      </c>
      <c r="V8" s="43">
        <f t="shared" ref="V8:V22" si="10">+U8*4.345</f>
        <v>0</v>
      </c>
      <c r="W8" s="193">
        <f t="shared" ref="W8:W54" si="11">$X$4</f>
        <v>5</v>
      </c>
      <c r="X8" s="44">
        <f t="shared" ref="X8:X22" si="12">IF(V8="","",W8*V8)</f>
        <v>0</v>
      </c>
      <c r="Y8" s="45">
        <f t="shared" ref="Y8:Y22" si="13">ROUND(J8/4.3452380952381,1)</f>
        <v>2</v>
      </c>
      <c r="Z8" s="46" t="s">
        <v>0</v>
      </c>
      <c r="AA8" s="39">
        <v>1</v>
      </c>
      <c r="AB8" s="47">
        <f t="shared" ref="AB8:AB22" si="14">+IF($Z8="M",$U8,IF($Z8="MT",$U8/2,IF(Z8="MN",$U8/2,IF($Z8="MTN",$U8/3,0))))*AA8</f>
        <v>0</v>
      </c>
      <c r="AC8" s="39">
        <v>1</v>
      </c>
      <c r="AD8" s="47">
        <f t="shared" ref="AD8:AD22" si="15">+IF($Z8="T",$U8,IF($Z8="MT",$U8/2,IF($Z8="TN",$U8/2,IF($Z8="MTN",$U8/3,0))))*AC8</f>
        <v>0</v>
      </c>
      <c r="AE8" s="39">
        <v>1</v>
      </c>
      <c r="AF8" s="47">
        <f t="shared" ref="AF8:AF22" si="16">+IF($Z8="N",$U8,IF($Z8="MN",$U8/2,IF($Z8="TN",$U8/2,IF($Z8="MTN",$U8/3,0))))*AE8</f>
        <v>0</v>
      </c>
      <c r="AG8" s="188"/>
      <c r="AH8" s="194">
        <f t="shared" ref="AH8:AH54" si="17">+$AI$4</f>
        <v>3</v>
      </c>
      <c r="AI8" s="49">
        <f t="shared" ref="AI8" si="18">IF(AJ$4=0,0,(AG8/AJ$4))</f>
        <v>0</v>
      </c>
      <c r="AJ8" s="50">
        <f t="shared" ref="AJ8" si="19">IF(AJ$4=0,0,(AI8*AI$4/12))</f>
        <v>0</v>
      </c>
      <c r="AK8" s="188">
        <v>1.25</v>
      </c>
      <c r="AL8" s="194">
        <f t="shared" ref="AL8:AL54" si="20">+$AM$4</f>
        <v>3</v>
      </c>
      <c r="AM8" s="49">
        <f t="shared" ref="AM8:AM22" si="21">IF(AN$4=0,0,(AK8/AN$4))</f>
        <v>0</v>
      </c>
      <c r="AN8" s="50">
        <f t="shared" ref="AN8:AN22" si="22">IF(AN$4=0,0,(AM8*AM$4/12))</f>
        <v>0</v>
      </c>
      <c r="AO8" s="188">
        <v>5</v>
      </c>
      <c r="AP8" s="49">
        <f t="shared" ref="AP8:AP22" si="23">IF(AQ$4=0,0,(AO8/AQ$4))</f>
        <v>0</v>
      </c>
      <c r="AQ8" s="50">
        <f t="shared" ref="AQ8:AQ22" si="24">IF(AQ$4=0,0,(AP8*AP$4/12))</f>
        <v>0</v>
      </c>
      <c r="AR8" s="188"/>
      <c r="AS8" s="49">
        <f t="shared" ref="AS8:AS22" si="25">IF(AT$4=0,0,(AR8/AT$4))</f>
        <v>0</v>
      </c>
      <c r="AT8" s="50">
        <f t="shared" ref="AT8:AT22" si="26">IF(AT$4=0,0,(AS8*AS$4/12))</f>
        <v>0</v>
      </c>
      <c r="AU8" s="62"/>
      <c r="AV8" s="49">
        <f t="shared" ref="AV8:AV22" si="27">IF(AW$4=0,0,(AU8/AW$4))</f>
        <v>0</v>
      </c>
      <c r="AW8" s="50">
        <f t="shared" ref="AW8:AW22" si="28">IF(AW$4=0,0,(AV8*AV$4/12))</f>
        <v>0</v>
      </c>
      <c r="AX8" s="188">
        <v>5</v>
      </c>
      <c r="AY8" s="49">
        <f t="shared" ref="AY8:AY22" si="29">IF(AZ$4=0,0,(AX8/AZ$4))</f>
        <v>0</v>
      </c>
      <c r="AZ8" s="50">
        <f t="shared" ref="AZ8:AZ22" si="30">IF(AZ$4=0,0,(AY8*AY$4/12))</f>
        <v>0</v>
      </c>
      <c r="BA8" s="188">
        <v>0.625</v>
      </c>
      <c r="BB8" s="49">
        <f t="shared" ref="BB8:BB22" si="31">IF(BC$4=0,0,(BA8/BC$4))</f>
        <v>0</v>
      </c>
      <c r="BC8" s="50">
        <f t="shared" ref="BC8:BC22" si="32">IF(BC$4=0,0,(BB8*BB$4/12))</f>
        <v>0</v>
      </c>
      <c r="BD8" s="51">
        <f t="shared" ref="BD8:BD22" si="33">+AJ8+AN8+AQ8+AT8+AW8+AZ8+BC8</f>
        <v>0</v>
      </c>
    </row>
    <row r="9" spans="1:56">
      <c r="A9" s="32"/>
      <c r="B9" s="169" t="s">
        <v>278</v>
      </c>
      <c r="C9" s="170" t="s">
        <v>205</v>
      </c>
      <c r="D9" s="34" t="s">
        <v>280</v>
      </c>
      <c r="E9" s="35" t="s">
        <v>209</v>
      </c>
      <c r="F9" s="36">
        <v>15</v>
      </c>
      <c r="G9" s="73"/>
      <c r="H9" s="72" t="s">
        <v>144</v>
      </c>
      <c r="I9" s="74">
        <f>IF(H9=Tablas!$B$5,Tablas!$C$5,VLOOKUP(H9,Tablas!$B$5:$D$40,2,FALSE))</f>
        <v>22</v>
      </c>
      <c r="J9" s="71">
        <f>IF(I9=0,"",VLOOKUP(I9,Tablas!$C$5:$D$40,2,FALSE))</f>
        <v>8.6904761904761916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193">
        <f t="shared" si="11"/>
        <v>5</v>
      </c>
      <c r="X9" s="44">
        <f t="shared" si="12"/>
        <v>0</v>
      </c>
      <c r="Y9" s="45">
        <f t="shared" si="13"/>
        <v>2</v>
      </c>
      <c r="Z9" s="46" t="s">
        <v>0</v>
      </c>
      <c r="AA9" s="39">
        <v>1</v>
      </c>
      <c r="AB9" s="47">
        <f t="shared" si="14"/>
        <v>0</v>
      </c>
      <c r="AC9" s="39">
        <v>1</v>
      </c>
      <c r="AD9" s="47">
        <f t="shared" si="15"/>
        <v>0</v>
      </c>
      <c r="AE9" s="39">
        <v>1</v>
      </c>
      <c r="AF9" s="47">
        <f t="shared" si="16"/>
        <v>0</v>
      </c>
      <c r="AG9" s="188"/>
      <c r="AH9" s="194">
        <f t="shared" si="17"/>
        <v>3</v>
      </c>
      <c r="AI9" s="49">
        <f t="shared" ref="AI9:AI54" si="34">IF(AJ$4=0,0,(AG9/AJ$4))</f>
        <v>0</v>
      </c>
      <c r="AJ9" s="50">
        <f t="shared" ref="AJ9:AJ54" si="35">IF(AJ$4=0,0,(AI9*AI$4/12))</f>
        <v>0</v>
      </c>
      <c r="AK9" s="188">
        <v>3.75</v>
      </c>
      <c r="AL9" s="194">
        <f t="shared" si="20"/>
        <v>3</v>
      </c>
      <c r="AM9" s="49">
        <f t="shared" si="21"/>
        <v>0</v>
      </c>
      <c r="AN9" s="50">
        <f t="shared" si="22"/>
        <v>0</v>
      </c>
      <c r="AO9" s="188">
        <v>15</v>
      </c>
      <c r="AP9" s="49">
        <f t="shared" si="23"/>
        <v>0</v>
      </c>
      <c r="AQ9" s="50">
        <f t="shared" si="24"/>
        <v>0</v>
      </c>
      <c r="AR9" s="188"/>
      <c r="AS9" s="49">
        <f t="shared" si="25"/>
        <v>0</v>
      </c>
      <c r="AT9" s="50">
        <f t="shared" si="26"/>
        <v>0</v>
      </c>
      <c r="AU9" s="62"/>
      <c r="AV9" s="49">
        <f t="shared" si="27"/>
        <v>0</v>
      </c>
      <c r="AW9" s="50">
        <f t="shared" si="28"/>
        <v>0</v>
      </c>
      <c r="AX9" s="188">
        <v>15</v>
      </c>
      <c r="AY9" s="49">
        <f t="shared" si="29"/>
        <v>0</v>
      </c>
      <c r="AZ9" s="50">
        <f t="shared" si="30"/>
        <v>0</v>
      </c>
      <c r="BA9" s="188">
        <v>1.875</v>
      </c>
      <c r="BB9" s="49">
        <f t="shared" si="31"/>
        <v>0</v>
      </c>
      <c r="BC9" s="50">
        <f t="shared" si="32"/>
        <v>0</v>
      </c>
      <c r="BD9" s="51">
        <f t="shared" si="33"/>
        <v>0</v>
      </c>
    </row>
    <row r="10" spans="1:56">
      <c r="A10" s="32"/>
      <c r="B10" s="169" t="s">
        <v>278</v>
      </c>
      <c r="C10" s="170" t="s">
        <v>205</v>
      </c>
      <c r="D10" s="34" t="s">
        <v>212</v>
      </c>
      <c r="E10" s="35" t="s">
        <v>209</v>
      </c>
      <c r="F10" s="36">
        <v>15</v>
      </c>
      <c r="G10" s="73"/>
      <c r="H10" s="72" t="s">
        <v>144</v>
      </c>
      <c r="I10" s="74">
        <f>IF(H10=Tablas!$B$5,Tablas!$C$5,VLOOKUP(H10,Tablas!$B$5:$D$40,2,FALSE))</f>
        <v>22</v>
      </c>
      <c r="J10" s="71">
        <f>IF(I10=0,"",VLOOKUP(I10,Tablas!$C$5:$D$40,2,FALSE))</f>
        <v>8.6904761904761916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193">
        <f t="shared" si="11"/>
        <v>5</v>
      </c>
      <c r="X10" s="44">
        <f t="shared" si="12"/>
        <v>0</v>
      </c>
      <c r="Y10" s="45">
        <f t="shared" si="13"/>
        <v>2</v>
      </c>
      <c r="Z10" s="46" t="s">
        <v>0</v>
      </c>
      <c r="AA10" s="39">
        <v>1</v>
      </c>
      <c r="AB10" s="47">
        <f t="shared" si="14"/>
        <v>0</v>
      </c>
      <c r="AC10" s="39">
        <v>1</v>
      </c>
      <c r="AD10" s="47">
        <f t="shared" si="15"/>
        <v>0</v>
      </c>
      <c r="AE10" s="39">
        <v>1</v>
      </c>
      <c r="AF10" s="47">
        <f t="shared" si="16"/>
        <v>0</v>
      </c>
      <c r="AG10" s="188"/>
      <c r="AH10" s="194">
        <f t="shared" si="17"/>
        <v>3</v>
      </c>
      <c r="AI10" s="49">
        <f t="shared" si="34"/>
        <v>0</v>
      </c>
      <c r="AJ10" s="50">
        <f t="shared" si="35"/>
        <v>0</v>
      </c>
      <c r="AK10" s="188">
        <v>3.75</v>
      </c>
      <c r="AL10" s="194">
        <f t="shared" si="20"/>
        <v>3</v>
      </c>
      <c r="AM10" s="49">
        <f t="shared" si="21"/>
        <v>0</v>
      </c>
      <c r="AN10" s="50">
        <f t="shared" si="22"/>
        <v>0</v>
      </c>
      <c r="AO10" s="188">
        <v>15</v>
      </c>
      <c r="AP10" s="49">
        <f t="shared" si="23"/>
        <v>0</v>
      </c>
      <c r="AQ10" s="50">
        <f t="shared" si="24"/>
        <v>0</v>
      </c>
      <c r="AR10" s="188"/>
      <c r="AS10" s="49">
        <f t="shared" si="25"/>
        <v>0</v>
      </c>
      <c r="AT10" s="50">
        <f t="shared" si="26"/>
        <v>0</v>
      </c>
      <c r="AU10" s="62"/>
      <c r="AV10" s="49">
        <f t="shared" si="27"/>
        <v>0</v>
      </c>
      <c r="AW10" s="50">
        <f t="shared" si="28"/>
        <v>0</v>
      </c>
      <c r="AX10" s="188">
        <v>15</v>
      </c>
      <c r="AY10" s="49">
        <f t="shared" si="29"/>
        <v>0</v>
      </c>
      <c r="AZ10" s="50">
        <f t="shared" si="30"/>
        <v>0</v>
      </c>
      <c r="BA10" s="188">
        <v>1.875</v>
      </c>
      <c r="BB10" s="49">
        <f t="shared" si="31"/>
        <v>0</v>
      </c>
      <c r="BC10" s="50">
        <f t="shared" si="32"/>
        <v>0</v>
      </c>
      <c r="BD10" s="51">
        <f t="shared" si="33"/>
        <v>0</v>
      </c>
    </row>
    <row r="11" spans="1:56">
      <c r="A11" s="32"/>
      <c r="B11" s="169" t="s">
        <v>278</v>
      </c>
      <c r="C11" s="170" t="s">
        <v>205</v>
      </c>
      <c r="D11" s="34" t="s">
        <v>281</v>
      </c>
      <c r="E11" s="35" t="s">
        <v>209</v>
      </c>
      <c r="F11" s="36">
        <v>25</v>
      </c>
      <c r="G11" s="73"/>
      <c r="H11" s="72" t="s">
        <v>144</v>
      </c>
      <c r="I11" s="74">
        <f>IF(H12=Tablas!$B$5,Tablas!$C$5,VLOOKUP(H12,Tablas!$B$5:$D$40,2,FALSE))</f>
        <v>22</v>
      </c>
      <c r="J11" s="71">
        <f>IF(I11=0,"",VLOOKUP(I11,Tablas!$C$5:$D$40,2,FALSE))</f>
        <v>8.6904761904761916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193">
        <f t="shared" si="11"/>
        <v>5</v>
      </c>
      <c r="X11" s="44">
        <f t="shared" si="12"/>
        <v>0</v>
      </c>
      <c r="Y11" s="45">
        <f t="shared" si="13"/>
        <v>2</v>
      </c>
      <c r="Z11" s="46" t="s">
        <v>0</v>
      </c>
      <c r="AA11" s="39">
        <v>1</v>
      </c>
      <c r="AB11" s="47">
        <f t="shared" si="14"/>
        <v>0</v>
      </c>
      <c r="AC11" s="39">
        <v>1</v>
      </c>
      <c r="AD11" s="47">
        <f t="shared" si="15"/>
        <v>0</v>
      </c>
      <c r="AE11" s="39">
        <v>1</v>
      </c>
      <c r="AF11" s="47">
        <f t="shared" si="16"/>
        <v>0</v>
      </c>
      <c r="AG11" s="188"/>
      <c r="AH11" s="194">
        <f t="shared" si="17"/>
        <v>3</v>
      </c>
      <c r="AI11" s="49">
        <f t="shared" si="34"/>
        <v>0</v>
      </c>
      <c r="AJ11" s="50">
        <f t="shared" si="35"/>
        <v>0</v>
      </c>
      <c r="AK11" s="188">
        <v>6.25</v>
      </c>
      <c r="AL11" s="194">
        <f t="shared" si="20"/>
        <v>3</v>
      </c>
      <c r="AM11" s="49">
        <f t="shared" si="21"/>
        <v>0</v>
      </c>
      <c r="AN11" s="50">
        <f t="shared" si="22"/>
        <v>0</v>
      </c>
      <c r="AO11" s="188">
        <v>25</v>
      </c>
      <c r="AP11" s="49">
        <f t="shared" si="23"/>
        <v>0</v>
      </c>
      <c r="AQ11" s="50">
        <f t="shared" si="24"/>
        <v>0</v>
      </c>
      <c r="AR11" s="188"/>
      <c r="AS11" s="49">
        <f t="shared" si="25"/>
        <v>0</v>
      </c>
      <c r="AT11" s="50">
        <f t="shared" si="26"/>
        <v>0</v>
      </c>
      <c r="AU11" s="62"/>
      <c r="AV11" s="49">
        <f t="shared" si="27"/>
        <v>0</v>
      </c>
      <c r="AW11" s="50">
        <f t="shared" si="28"/>
        <v>0</v>
      </c>
      <c r="AX11" s="188">
        <v>25</v>
      </c>
      <c r="AY11" s="49">
        <f t="shared" si="29"/>
        <v>0</v>
      </c>
      <c r="AZ11" s="50">
        <f t="shared" si="30"/>
        <v>0</v>
      </c>
      <c r="BA11" s="188">
        <v>3.125</v>
      </c>
      <c r="BB11" s="49">
        <f t="shared" si="31"/>
        <v>0</v>
      </c>
      <c r="BC11" s="50">
        <f t="shared" si="32"/>
        <v>0</v>
      </c>
      <c r="BD11" s="51">
        <f t="shared" si="33"/>
        <v>0</v>
      </c>
    </row>
    <row r="12" spans="1:56">
      <c r="A12" s="32"/>
      <c r="B12" s="169" t="s">
        <v>278</v>
      </c>
      <c r="C12" s="170" t="s">
        <v>205</v>
      </c>
      <c r="D12" s="34" t="s">
        <v>282</v>
      </c>
      <c r="E12" s="35" t="s">
        <v>209</v>
      </c>
      <c r="F12" s="36">
        <v>30</v>
      </c>
      <c r="G12" s="73"/>
      <c r="H12" s="72" t="s">
        <v>144</v>
      </c>
      <c r="I12" s="74">
        <f>IF(H13=Tablas!$B$5,Tablas!$C$5,VLOOKUP(H13,Tablas!$B$5:$D$40,2,FALSE))</f>
        <v>22</v>
      </c>
      <c r="J12" s="71">
        <f>IF(I12=0,"",VLOOKUP(I12,Tablas!$C$5:$D$40,2,FALSE))</f>
        <v>8.6904761904761916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193">
        <f t="shared" si="11"/>
        <v>5</v>
      </c>
      <c r="X12" s="44">
        <f t="shared" si="12"/>
        <v>0</v>
      </c>
      <c r="Y12" s="45">
        <f t="shared" si="13"/>
        <v>2</v>
      </c>
      <c r="Z12" s="46" t="s">
        <v>0</v>
      </c>
      <c r="AA12" s="39">
        <v>1</v>
      </c>
      <c r="AB12" s="47">
        <f t="shared" si="14"/>
        <v>0</v>
      </c>
      <c r="AC12" s="39">
        <v>1</v>
      </c>
      <c r="AD12" s="47">
        <f t="shared" si="15"/>
        <v>0</v>
      </c>
      <c r="AE12" s="39">
        <v>1</v>
      </c>
      <c r="AF12" s="47">
        <f t="shared" si="16"/>
        <v>0</v>
      </c>
      <c r="AG12" s="188"/>
      <c r="AH12" s="194">
        <f t="shared" si="17"/>
        <v>3</v>
      </c>
      <c r="AI12" s="49">
        <f t="shared" si="34"/>
        <v>0</v>
      </c>
      <c r="AJ12" s="50">
        <f t="shared" si="35"/>
        <v>0</v>
      </c>
      <c r="AK12" s="188">
        <v>7.5</v>
      </c>
      <c r="AL12" s="194">
        <f t="shared" si="20"/>
        <v>3</v>
      </c>
      <c r="AM12" s="49">
        <f t="shared" si="21"/>
        <v>0</v>
      </c>
      <c r="AN12" s="50">
        <f t="shared" si="22"/>
        <v>0</v>
      </c>
      <c r="AO12" s="188">
        <v>30</v>
      </c>
      <c r="AP12" s="49">
        <f t="shared" si="23"/>
        <v>0</v>
      </c>
      <c r="AQ12" s="50">
        <f t="shared" si="24"/>
        <v>0</v>
      </c>
      <c r="AR12" s="188"/>
      <c r="AS12" s="49">
        <f t="shared" si="25"/>
        <v>0</v>
      </c>
      <c r="AT12" s="50">
        <f t="shared" si="26"/>
        <v>0</v>
      </c>
      <c r="AU12" s="62"/>
      <c r="AV12" s="49">
        <f t="shared" si="27"/>
        <v>0</v>
      </c>
      <c r="AW12" s="50">
        <f t="shared" si="28"/>
        <v>0</v>
      </c>
      <c r="AX12" s="188">
        <v>30</v>
      </c>
      <c r="AY12" s="49">
        <f t="shared" si="29"/>
        <v>0</v>
      </c>
      <c r="AZ12" s="50">
        <f t="shared" si="30"/>
        <v>0</v>
      </c>
      <c r="BA12" s="188">
        <v>3.75</v>
      </c>
      <c r="BB12" s="49">
        <f t="shared" si="31"/>
        <v>0</v>
      </c>
      <c r="BC12" s="50">
        <f t="shared" si="32"/>
        <v>0</v>
      </c>
      <c r="BD12" s="51">
        <f t="shared" si="33"/>
        <v>0</v>
      </c>
    </row>
    <row r="13" spans="1:56">
      <c r="A13" s="32"/>
      <c r="B13" s="169" t="s">
        <v>278</v>
      </c>
      <c r="C13" s="170" t="s">
        <v>205</v>
      </c>
      <c r="D13" s="34" t="s">
        <v>283</v>
      </c>
      <c r="E13" s="35" t="s">
        <v>209</v>
      </c>
      <c r="F13" s="36">
        <v>30</v>
      </c>
      <c r="G13" s="73"/>
      <c r="H13" s="72" t="s">
        <v>144</v>
      </c>
      <c r="I13" s="74">
        <f>IF(H13=Tablas!$B$5,Tablas!$C$5,VLOOKUP(H13,Tablas!$B$5:$D$40,2,FALSE))</f>
        <v>22</v>
      </c>
      <c r="J13" s="71">
        <f>IF(I13=0,"",VLOOKUP(I13,Tablas!$C$5:$D$40,2,FALSE))</f>
        <v>8.6904761904761916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193">
        <f t="shared" si="11"/>
        <v>5</v>
      </c>
      <c r="X13" s="44">
        <f t="shared" si="12"/>
        <v>0</v>
      </c>
      <c r="Y13" s="45">
        <f t="shared" si="13"/>
        <v>2</v>
      </c>
      <c r="Z13" s="46" t="s">
        <v>0</v>
      </c>
      <c r="AA13" s="39">
        <v>1</v>
      </c>
      <c r="AB13" s="47">
        <f t="shared" si="14"/>
        <v>0</v>
      </c>
      <c r="AC13" s="39">
        <v>1</v>
      </c>
      <c r="AD13" s="47">
        <f t="shared" si="15"/>
        <v>0</v>
      </c>
      <c r="AE13" s="39">
        <v>1</v>
      </c>
      <c r="AF13" s="47">
        <f t="shared" si="16"/>
        <v>0</v>
      </c>
      <c r="AG13" s="188"/>
      <c r="AH13" s="194">
        <f t="shared" si="17"/>
        <v>3</v>
      </c>
      <c r="AI13" s="49">
        <f t="shared" si="34"/>
        <v>0</v>
      </c>
      <c r="AJ13" s="50">
        <f t="shared" si="35"/>
        <v>0</v>
      </c>
      <c r="AK13" s="188">
        <v>7.5</v>
      </c>
      <c r="AL13" s="194">
        <f t="shared" si="20"/>
        <v>3</v>
      </c>
      <c r="AM13" s="49">
        <f t="shared" si="21"/>
        <v>0</v>
      </c>
      <c r="AN13" s="50">
        <f t="shared" si="22"/>
        <v>0</v>
      </c>
      <c r="AO13" s="188">
        <v>30</v>
      </c>
      <c r="AP13" s="49">
        <f t="shared" si="23"/>
        <v>0</v>
      </c>
      <c r="AQ13" s="50">
        <f t="shared" si="24"/>
        <v>0</v>
      </c>
      <c r="AR13" s="188"/>
      <c r="AS13" s="49">
        <f t="shared" si="25"/>
        <v>0</v>
      </c>
      <c r="AT13" s="50">
        <f t="shared" si="26"/>
        <v>0</v>
      </c>
      <c r="AU13" s="62"/>
      <c r="AV13" s="49">
        <f t="shared" si="27"/>
        <v>0</v>
      </c>
      <c r="AW13" s="50">
        <f t="shared" si="28"/>
        <v>0</v>
      </c>
      <c r="AX13" s="188">
        <v>30</v>
      </c>
      <c r="AY13" s="49">
        <f t="shared" si="29"/>
        <v>0</v>
      </c>
      <c r="AZ13" s="50">
        <f t="shared" si="30"/>
        <v>0</v>
      </c>
      <c r="BA13" s="188">
        <v>3.75</v>
      </c>
      <c r="BB13" s="49">
        <f t="shared" si="31"/>
        <v>0</v>
      </c>
      <c r="BC13" s="50">
        <f t="shared" si="32"/>
        <v>0</v>
      </c>
      <c r="BD13" s="51">
        <f t="shared" si="33"/>
        <v>0</v>
      </c>
    </row>
    <row r="14" spans="1:56">
      <c r="A14" s="32"/>
      <c r="B14" s="169" t="s">
        <v>278</v>
      </c>
      <c r="C14" s="170" t="s">
        <v>205</v>
      </c>
      <c r="D14" s="34" t="s">
        <v>284</v>
      </c>
      <c r="E14" s="35" t="s">
        <v>209</v>
      </c>
      <c r="F14" s="36">
        <v>12</v>
      </c>
      <c r="G14" s="73"/>
      <c r="H14" s="72" t="s">
        <v>144</v>
      </c>
      <c r="I14" s="74">
        <f>IF(H14=Tablas!$B$5,Tablas!$C$5,VLOOKUP(H14,Tablas!$B$5:$D$40,2,FALSE))</f>
        <v>22</v>
      </c>
      <c r="J14" s="71">
        <f>IF(I14=0,"",VLOOKUP(I14,Tablas!$C$5:$D$40,2,FALSE))</f>
        <v>8.6904761904761916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193">
        <f t="shared" si="11"/>
        <v>5</v>
      </c>
      <c r="X14" s="44">
        <f t="shared" si="12"/>
        <v>0</v>
      </c>
      <c r="Y14" s="45">
        <f t="shared" si="13"/>
        <v>2</v>
      </c>
      <c r="Z14" s="46" t="s">
        <v>0</v>
      </c>
      <c r="AA14" s="39">
        <v>1</v>
      </c>
      <c r="AB14" s="47">
        <f t="shared" si="14"/>
        <v>0</v>
      </c>
      <c r="AC14" s="39">
        <v>1</v>
      </c>
      <c r="AD14" s="47">
        <f t="shared" si="15"/>
        <v>0</v>
      </c>
      <c r="AE14" s="39">
        <v>1</v>
      </c>
      <c r="AF14" s="47">
        <f t="shared" si="16"/>
        <v>0</v>
      </c>
      <c r="AG14" s="188"/>
      <c r="AH14" s="194">
        <f t="shared" si="17"/>
        <v>3</v>
      </c>
      <c r="AI14" s="49">
        <f t="shared" si="34"/>
        <v>0</v>
      </c>
      <c r="AJ14" s="50">
        <f t="shared" si="35"/>
        <v>0</v>
      </c>
      <c r="AK14" s="188">
        <v>3</v>
      </c>
      <c r="AL14" s="194">
        <f t="shared" si="20"/>
        <v>3</v>
      </c>
      <c r="AM14" s="49">
        <f t="shared" si="21"/>
        <v>0</v>
      </c>
      <c r="AN14" s="50">
        <f t="shared" si="22"/>
        <v>0</v>
      </c>
      <c r="AO14" s="188">
        <v>12</v>
      </c>
      <c r="AP14" s="49">
        <f t="shared" si="23"/>
        <v>0</v>
      </c>
      <c r="AQ14" s="50">
        <f t="shared" si="24"/>
        <v>0</v>
      </c>
      <c r="AR14" s="188"/>
      <c r="AS14" s="49">
        <f t="shared" si="25"/>
        <v>0</v>
      </c>
      <c r="AT14" s="50">
        <f t="shared" si="26"/>
        <v>0</v>
      </c>
      <c r="AU14" s="62"/>
      <c r="AV14" s="49">
        <f t="shared" si="27"/>
        <v>0</v>
      </c>
      <c r="AW14" s="50">
        <f t="shared" si="28"/>
        <v>0</v>
      </c>
      <c r="AX14" s="188">
        <v>12</v>
      </c>
      <c r="AY14" s="49">
        <f t="shared" si="29"/>
        <v>0</v>
      </c>
      <c r="AZ14" s="50">
        <f t="shared" si="30"/>
        <v>0</v>
      </c>
      <c r="BA14" s="188">
        <v>1.5</v>
      </c>
      <c r="BB14" s="49">
        <f t="shared" si="31"/>
        <v>0</v>
      </c>
      <c r="BC14" s="50">
        <f t="shared" si="32"/>
        <v>0</v>
      </c>
      <c r="BD14" s="51">
        <f t="shared" si="33"/>
        <v>0</v>
      </c>
    </row>
    <row r="15" spans="1:56">
      <c r="A15" s="32"/>
      <c r="B15" s="169" t="s">
        <v>278</v>
      </c>
      <c r="C15" s="170" t="s">
        <v>205</v>
      </c>
      <c r="D15" s="34" t="s">
        <v>285</v>
      </c>
      <c r="E15" s="35" t="s">
        <v>209</v>
      </c>
      <c r="F15" s="36">
        <v>25</v>
      </c>
      <c r="G15" s="73"/>
      <c r="H15" s="72" t="s">
        <v>144</v>
      </c>
      <c r="I15" s="74">
        <f>IF(H15=Tablas!$B$5,Tablas!$C$5,VLOOKUP(H15,Tablas!$B$5:$D$40,2,FALSE))</f>
        <v>22</v>
      </c>
      <c r="J15" s="71">
        <f>IF(I15=0,"",VLOOKUP(I15,Tablas!$C$5:$D$40,2,FALSE))</f>
        <v>8.6904761904761916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193">
        <f t="shared" si="11"/>
        <v>5</v>
      </c>
      <c r="X15" s="44">
        <f t="shared" si="12"/>
        <v>0</v>
      </c>
      <c r="Y15" s="45">
        <f t="shared" si="13"/>
        <v>2</v>
      </c>
      <c r="Z15" s="46" t="s">
        <v>0</v>
      </c>
      <c r="AA15" s="39">
        <v>1</v>
      </c>
      <c r="AB15" s="47">
        <f t="shared" si="14"/>
        <v>0</v>
      </c>
      <c r="AC15" s="39">
        <v>1</v>
      </c>
      <c r="AD15" s="47">
        <f t="shared" si="15"/>
        <v>0</v>
      </c>
      <c r="AE15" s="39">
        <v>1</v>
      </c>
      <c r="AF15" s="47">
        <f t="shared" si="16"/>
        <v>0</v>
      </c>
      <c r="AG15" s="188"/>
      <c r="AH15" s="194">
        <f t="shared" si="17"/>
        <v>3</v>
      </c>
      <c r="AI15" s="49">
        <f t="shared" si="34"/>
        <v>0</v>
      </c>
      <c r="AJ15" s="50">
        <f t="shared" si="35"/>
        <v>0</v>
      </c>
      <c r="AK15" s="188">
        <v>6.25</v>
      </c>
      <c r="AL15" s="194">
        <f t="shared" si="20"/>
        <v>3</v>
      </c>
      <c r="AM15" s="49">
        <f t="shared" si="21"/>
        <v>0</v>
      </c>
      <c r="AN15" s="50">
        <f t="shared" si="22"/>
        <v>0</v>
      </c>
      <c r="AO15" s="188">
        <v>25</v>
      </c>
      <c r="AP15" s="49">
        <f t="shared" si="23"/>
        <v>0</v>
      </c>
      <c r="AQ15" s="50">
        <f t="shared" si="24"/>
        <v>0</v>
      </c>
      <c r="AR15" s="188"/>
      <c r="AS15" s="49">
        <f t="shared" si="25"/>
        <v>0</v>
      </c>
      <c r="AT15" s="50">
        <f t="shared" si="26"/>
        <v>0</v>
      </c>
      <c r="AU15" s="62"/>
      <c r="AV15" s="49">
        <f t="shared" si="27"/>
        <v>0</v>
      </c>
      <c r="AW15" s="50">
        <f t="shared" si="28"/>
        <v>0</v>
      </c>
      <c r="AX15" s="188">
        <v>25</v>
      </c>
      <c r="AY15" s="49">
        <f t="shared" si="29"/>
        <v>0</v>
      </c>
      <c r="AZ15" s="50">
        <f t="shared" si="30"/>
        <v>0</v>
      </c>
      <c r="BA15" s="188">
        <v>3.125</v>
      </c>
      <c r="BB15" s="49">
        <f t="shared" si="31"/>
        <v>0</v>
      </c>
      <c r="BC15" s="50">
        <f t="shared" si="32"/>
        <v>0</v>
      </c>
      <c r="BD15" s="51">
        <f t="shared" si="33"/>
        <v>0</v>
      </c>
    </row>
    <row r="16" spans="1:56">
      <c r="A16" s="32"/>
      <c r="B16" s="169" t="s">
        <v>278</v>
      </c>
      <c r="C16" s="170" t="s">
        <v>205</v>
      </c>
      <c r="D16" s="34" t="s">
        <v>286</v>
      </c>
      <c r="E16" s="35" t="s">
        <v>209</v>
      </c>
      <c r="F16" s="36">
        <v>28.8</v>
      </c>
      <c r="G16" s="73"/>
      <c r="H16" s="72" t="s">
        <v>144</v>
      </c>
      <c r="I16" s="74">
        <f>IF(H16=Tablas!$B$5,Tablas!$C$5,VLOOKUP(H16,Tablas!$B$5:$D$40,2,FALSE))</f>
        <v>22</v>
      </c>
      <c r="J16" s="71">
        <f>IF(I16=0,"",VLOOKUP(I16,Tablas!$C$5:$D$40,2,FALSE))</f>
        <v>8.6904761904761916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193">
        <f t="shared" si="11"/>
        <v>5</v>
      </c>
      <c r="X16" s="44">
        <f t="shared" si="12"/>
        <v>0</v>
      </c>
      <c r="Y16" s="45">
        <f t="shared" si="13"/>
        <v>2</v>
      </c>
      <c r="Z16" s="46" t="s">
        <v>0</v>
      </c>
      <c r="AA16" s="39">
        <v>1</v>
      </c>
      <c r="AB16" s="47">
        <f t="shared" si="14"/>
        <v>0</v>
      </c>
      <c r="AC16" s="39">
        <v>1</v>
      </c>
      <c r="AD16" s="47">
        <f t="shared" si="15"/>
        <v>0</v>
      </c>
      <c r="AE16" s="39">
        <v>1</v>
      </c>
      <c r="AF16" s="47">
        <f t="shared" si="16"/>
        <v>0</v>
      </c>
      <c r="AG16" s="188"/>
      <c r="AH16" s="194">
        <f t="shared" si="17"/>
        <v>3</v>
      </c>
      <c r="AI16" s="49">
        <f t="shared" si="34"/>
        <v>0</v>
      </c>
      <c r="AJ16" s="50">
        <f t="shared" si="35"/>
        <v>0</v>
      </c>
      <c r="AK16" s="188">
        <v>7.2</v>
      </c>
      <c r="AL16" s="194">
        <f t="shared" si="20"/>
        <v>3</v>
      </c>
      <c r="AM16" s="49">
        <f t="shared" si="21"/>
        <v>0</v>
      </c>
      <c r="AN16" s="50">
        <f t="shared" si="22"/>
        <v>0</v>
      </c>
      <c r="AO16" s="188">
        <v>28.8</v>
      </c>
      <c r="AP16" s="49">
        <f t="shared" si="23"/>
        <v>0</v>
      </c>
      <c r="AQ16" s="50">
        <f t="shared" si="24"/>
        <v>0</v>
      </c>
      <c r="AR16" s="188"/>
      <c r="AS16" s="49">
        <f t="shared" si="25"/>
        <v>0</v>
      </c>
      <c r="AT16" s="50">
        <f t="shared" si="26"/>
        <v>0</v>
      </c>
      <c r="AU16" s="62"/>
      <c r="AV16" s="49">
        <f t="shared" si="27"/>
        <v>0</v>
      </c>
      <c r="AW16" s="50">
        <f t="shared" si="28"/>
        <v>0</v>
      </c>
      <c r="AX16" s="188">
        <v>28.8</v>
      </c>
      <c r="AY16" s="49">
        <f t="shared" si="29"/>
        <v>0</v>
      </c>
      <c r="AZ16" s="50">
        <f t="shared" si="30"/>
        <v>0</v>
      </c>
      <c r="BA16" s="188">
        <v>3.6</v>
      </c>
      <c r="BB16" s="49">
        <f t="shared" si="31"/>
        <v>0</v>
      </c>
      <c r="BC16" s="50">
        <f t="shared" si="32"/>
        <v>0</v>
      </c>
      <c r="BD16" s="51">
        <f t="shared" si="33"/>
        <v>0</v>
      </c>
    </row>
    <row r="17" spans="1:56" hidden="1">
      <c r="A17" s="32"/>
      <c r="B17" s="169"/>
      <c r="C17" s="170"/>
      <c r="D17" s="34"/>
      <c r="E17" s="35"/>
      <c r="F17" s="36"/>
      <c r="G17" s="73"/>
      <c r="H17" s="72"/>
      <c r="I17" s="74">
        <f>IF(H17=Tablas!$B$5,Tablas!$C$5,VLOOKUP(H17,Tablas!$B$5:$D$40,2,FALSE))</f>
        <v>1</v>
      </c>
      <c r="J17" s="71">
        <f>IF(I17=0,"",VLOOKUP(I17,Tablas!$C$5:$D$40,2,FALSE))</f>
        <v>0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193">
        <f t="shared" si="11"/>
        <v>5</v>
      </c>
      <c r="X17" s="44">
        <f t="shared" si="12"/>
        <v>0</v>
      </c>
      <c r="Y17" s="45">
        <f t="shared" si="13"/>
        <v>0</v>
      </c>
      <c r="Z17" s="46" t="s">
        <v>78</v>
      </c>
      <c r="AA17" s="39">
        <v>1</v>
      </c>
      <c r="AB17" s="47">
        <f t="shared" si="14"/>
        <v>0</v>
      </c>
      <c r="AC17" s="39">
        <v>1</v>
      </c>
      <c r="AD17" s="47">
        <f t="shared" si="15"/>
        <v>0</v>
      </c>
      <c r="AE17" s="39">
        <v>1</v>
      </c>
      <c r="AF17" s="47">
        <f t="shared" si="16"/>
        <v>0</v>
      </c>
      <c r="AG17" s="188"/>
      <c r="AH17" s="194">
        <f t="shared" si="17"/>
        <v>3</v>
      </c>
      <c r="AI17" s="49">
        <f t="shared" si="34"/>
        <v>0</v>
      </c>
      <c r="AJ17" s="50">
        <f t="shared" si="35"/>
        <v>0</v>
      </c>
      <c r="AK17" s="188"/>
      <c r="AL17" s="194">
        <f t="shared" si="20"/>
        <v>3</v>
      </c>
      <c r="AM17" s="49">
        <f t="shared" si="21"/>
        <v>0</v>
      </c>
      <c r="AN17" s="50">
        <f t="shared" si="22"/>
        <v>0</v>
      </c>
      <c r="AO17" s="188"/>
      <c r="AP17" s="49">
        <f t="shared" si="23"/>
        <v>0</v>
      </c>
      <c r="AQ17" s="50">
        <f t="shared" si="24"/>
        <v>0</v>
      </c>
      <c r="AR17" s="188"/>
      <c r="AS17" s="49">
        <f t="shared" si="25"/>
        <v>0</v>
      </c>
      <c r="AT17" s="50">
        <f t="shared" si="26"/>
        <v>0</v>
      </c>
      <c r="AU17" s="62"/>
      <c r="AV17" s="49">
        <f t="shared" si="27"/>
        <v>0</v>
      </c>
      <c r="AW17" s="50">
        <f t="shared" si="28"/>
        <v>0</v>
      </c>
      <c r="AX17" s="188"/>
      <c r="AY17" s="49">
        <f t="shared" si="29"/>
        <v>0</v>
      </c>
      <c r="AZ17" s="50">
        <f t="shared" si="30"/>
        <v>0</v>
      </c>
      <c r="BA17" s="188"/>
      <c r="BB17" s="49">
        <f t="shared" si="31"/>
        <v>0</v>
      </c>
      <c r="BC17" s="50">
        <f t="shared" si="32"/>
        <v>0</v>
      </c>
      <c r="BD17" s="51">
        <f t="shared" si="33"/>
        <v>0</v>
      </c>
    </row>
    <row r="18" spans="1:56" hidden="1">
      <c r="A18" s="32"/>
      <c r="B18" s="169"/>
      <c r="C18" s="170"/>
      <c r="D18" s="34"/>
      <c r="E18" s="35"/>
      <c r="F18" s="36"/>
      <c r="G18" s="73"/>
      <c r="H18" s="72"/>
      <c r="I18" s="74">
        <f>IF(H18=Tablas!$B$5,Tablas!$C$5,VLOOKUP(H18,Tablas!$B$5:$D$40,2,FALSE))</f>
        <v>1</v>
      </c>
      <c r="J18" s="71">
        <f>IF(I18=0,"",VLOOKUP(I18,Tablas!$C$5:$D$40,2,FALSE))</f>
        <v>0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193">
        <f t="shared" si="11"/>
        <v>5</v>
      </c>
      <c r="X18" s="44">
        <f t="shared" si="12"/>
        <v>0</v>
      </c>
      <c r="Y18" s="45">
        <f t="shared" si="13"/>
        <v>0</v>
      </c>
      <c r="Z18" s="46" t="s">
        <v>78</v>
      </c>
      <c r="AA18" s="39">
        <v>1</v>
      </c>
      <c r="AB18" s="47">
        <f t="shared" si="14"/>
        <v>0</v>
      </c>
      <c r="AC18" s="39">
        <v>1</v>
      </c>
      <c r="AD18" s="47">
        <f t="shared" si="15"/>
        <v>0</v>
      </c>
      <c r="AE18" s="39">
        <v>1</v>
      </c>
      <c r="AF18" s="47">
        <f t="shared" si="16"/>
        <v>0</v>
      </c>
      <c r="AG18" s="188"/>
      <c r="AH18" s="194">
        <f t="shared" si="17"/>
        <v>3</v>
      </c>
      <c r="AI18" s="49">
        <f t="shared" si="34"/>
        <v>0</v>
      </c>
      <c r="AJ18" s="50">
        <f t="shared" si="35"/>
        <v>0</v>
      </c>
      <c r="AK18" s="188"/>
      <c r="AL18" s="194">
        <f t="shared" si="20"/>
        <v>3</v>
      </c>
      <c r="AM18" s="49">
        <f t="shared" si="21"/>
        <v>0</v>
      </c>
      <c r="AN18" s="50">
        <f t="shared" si="22"/>
        <v>0</v>
      </c>
      <c r="AO18" s="188"/>
      <c r="AP18" s="49">
        <f t="shared" si="23"/>
        <v>0</v>
      </c>
      <c r="AQ18" s="50">
        <f t="shared" si="24"/>
        <v>0</v>
      </c>
      <c r="AR18" s="188"/>
      <c r="AS18" s="49">
        <f t="shared" si="25"/>
        <v>0</v>
      </c>
      <c r="AT18" s="50">
        <f t="shared" si="26"/>
        <v>0</v>
      </c>
      <c r="AU18" s="62"/>
      <c r="AV18" s="49">
        <f t="shared" si="27"/>
        <v>0</v>
      </c>
      <c r="AW18" s="50">
        <f t="shared" si="28"/>
        <v>0</v>
      </c>
      <c r="AX18" s="188"/>
      <c r="AY18" s="49">
        <f t="shared" si="29"/>
        <v>0</v>
      </c>
      <c r="AZ18" s="50">
        <f t="shared" si="30"/>
        <v>0</v>
      </c>
      <c r="BA18" s="188"/>
      <c r="BB18" s="49">
        <f t="shared" si="31"/>
        <v>0</v>
      </c>
      <c r="BC18" s="50">
        <f t="shared" si="32"/>
        <v>0</v>
      </c>
      <c r="BD18" s="51">
        <f t="shared" si="33"/>
        <v>0</v>
      </c>
    </row>
    <row r="19" spans="1:56" hidden="1">
      <c r="A19" s="32"/>
      <c r="B19" s="169"/>
      <c r="C19" s="170"/>
      <c r="D19" s="34"/>
      <c r="E19" s="35"/>
      <c r="F19" s="36"/>
      <c r="G19" s="73"/>
      <c r="H19" s="72"/>
      <c r="I19" s="74">
        <f>IF(H19=Tablas!$B$5,Tablas!$C$5,VLOOKUP(H19,Tablas!$B$5:$D$40,2,FALSE))</f>
        <v>1</v>
      </c>
      <c r="J19" s="71">
        <f>IF(I19=0,"",VLOOKUP(I19,Tablas!$C$5:$D$40,2,FALSE))</f>
        <v>0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193">
        <f t="shared" si="11"/>
        <v>5</v>
      </c>
      <c r="X19" s="44">
        <f t="shared" si="12"/>
        <v>0</v>
      </c>
      <c r="Y19" s="45">
        <f t="shared" si="13"/>
        <v>0</v>
      </c>
      <c r="Z19" s="46" t="s">
        <v>78</v>
      </c>
      <c r="AA19" s="39">
        <v>1</v>
      </c>
      <c r="AB19" s="47">
        <f t="shared" si="14"/>
        <v>0</v>
      </c>
      <c r="AC19" s="39">
        <v>1</v>
      </c>
      <c r="AD19" s="47">
        <f t="shared" si="15"/>
        <v>0</v>
      </c>
      <c r="AE19" s="39">
        <v>1</v>
      </c>
      <c r="AF19" s="47">
        <f t="shared" si="16"/>
        <v>0</v>
      </c>
      <c r="AG19" s="188"/>
      <c r="AH19" s="194">
        <f t="shared" si="17"/>
        <v>3</v>
      </c>
      <c r="AI19" s="49">
        <f t="shared" si="34"/>
        <v>0</v>
      </c>
      <c r="AJ19" s="50">
        <f t="shared" si="35"/>
        <v>0</v>
      </c>
      <c r="AK19" s="188"/>
      <c r="AL19" s="194">
        <f t="shared" si="20"/>
        <v>3</v>
      </c>
      <c r="AM19" s="49">
        <f t="shared" si="21"/>
        <v>0</v>
      </c>
      <c r="AN19" s="50">
        <f t="shared" si="22"/>
        <v>0</v>
      </c>
      <c r="AO19" s="188"/>
      <c r="AP19" s="49">
        <f t="shared" si="23"/>
        <v>0</v>
      </c>
      <c r="AQ19" s="50">
        <f t="shared" si="24"/>
        <v>0</v>
      </c>
      <c r="AR19" s="188"/>
      <c r="AS19" s="49">
        <f t="shared" si="25"/>
        <v>0</v>
      </c>
      <c r="AT19" s="50">
        <f t="shared" si="26"/>
        <v>0</v>
      </c>
      <c r="AU19" s="62"/>
      <c r="AV19" s="49">
        <f t="shared" si="27"/>
        <v>0</v>
      </c>
      <c r="AW19" s="50">
        <f t="shared" si="28"/>
        <v>0</v>
      </c>
      <c r="AX19" s="188"/>
      <c r="AY19" s="49">
        <f t="shared" si="29"/>
        <v>0</v>
      </c>
      <c r="AZ19" s="50">
        <f t="shared" si="30"/>
        <v>0</v>
      </c>
      <c r="BA19" s="188"/>
      <c r="BB19" s="49">
        <f t="shared" si="31"/>
        <v>0</v>
      </c>
      <c r="BC19" s="50">
        <f t="shared" si="32"/>
        <v>0</v>
      </c>
      <c r="BD19" s="51">
        <f t="shared" si="33"/>
        <v>0</v>
      </c>
    </row>
    <row r="20" spans="1:56" hidden="1">
      <c r="A20" s="32"/>
      <c r="B20" s="169"/>
      <c r="C20" s="170"/>
      <c r="D20" s="34"/>
      <c r="E20" s="35"/>
      <c r="F20" s="36"/>
      <c r="G20" s="73"/>
      <c r="H20" s="72"/>
      <c r="I20" s="74">
        <f>IF(H20=Tablas!$B$5,Tablas!$C$5,VLOOKUP(H20,Tablas!$B$5:$D$40,2,FALSE))</f>
        <v>1</v>
      </c>
      <c r="J20" s="71">
        <f>IF(I20=0,"",VLOOKUP(I20,Tablas!$C$5:$D$40,2,FALSE))</f>
        <v>0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193">
        <f t="shared" si="11"/>
        <v>5</v>
      </c>
      <c r="X20" s="44">
        <f t="shared" si="12"/>
        <v>0</v>
      </c>
      <c r="Y20" s="45">
        <f t="shared" si="13"/>
        <v>0</v>
      </c>
      <c r="Z20" s="46" t="s">
        <v>78</v>
      </c>
      <c r="AA20" s="39">
        <v>1</v>
      </c>
      <c r="AB20" s="47">
        <f t="shared" si="14"/>
        <v>0</v>
      </c>
      <c r="AC20" s="39">
        <v>1</v>
      </c>
      <c r="AD20" s="47">
        <f t="shared" si="15"/>
        <v>0</v>
      </c>
      <c r="AE20" s="39">
        <v>1</v>
      </c>
      <c r="AF20" s="47">
        <f t="shared" si="16"/>
        <v>0</v>
      </c>
      <c r="AG20" s="188"/>
      <c r="AH20" s="194">
        <f t="shared" si="17"/>
        <v>3</v>
      </c>
      <c r="AI20" s="49">
        <f t="shared" si="34"/>
        <v>0</v>
      </c>
      <c r="AJ20" s="50">
        <f t="shared" si="35"/>
        <v>0</v>
      </c>
      <c r="AK20" s="188"/>
      <c r="AL20" s="194">
        <f t="shared" si="20"/>
        <v>3</v>
      </c>
      <c r="AM20" s="49">
        <f t="shared" si="21"/>
        <v>0</v>
      </c>
      <c r="AN20" s="50">
        <f t="shared" si="22"/>
        <v>0</v>
      </c>
      <c r="AO20" s="188"/>
      <c r="AP20" s="49">
        <f t="shared" si="23"/>
        <v>0</v>
      </c>
      <c r="AQ20" s="50">
        <f t="shared" si="24"/>
        <v>0</v>
      </c>
      <c r="AR20" s="188"/>
      <c r="AS20" s="49">
        <f t="shared" si="25"/>
        <v>0</v>
      </c>
      <c r="AT20" s="50">
        <f t="shared" si="26"/>
        <v>0</v>
      </c>
      <c r="AU20" s="62"/>
      <c r="AV20" s="49">
        <f t="shared" si="27"/>
        <v>0</v>
      </c>
      <c r="AW20" s="50">
        <f t="shared" si="28"/>
        <v>0</v>
      </c>
      <c r="AX20" s="188"/>
      <c r="AY20" s="49">
        <f t="shared" si="29"/>
        <v>0</v>
      </c>
      <c r="AZ20" s="50">
        <f t="shared" si="30"/>
        <v>0</v>
      </c>
      <c r="BA20" s="188"/>
      <c r="BB20" s="49">
        <f t="shared" si="31"/>
        <v>0</v>
      </c>
      <c r="BC20" s="50">
        <f t="shared" si="32"/>
        <v>0</v>
      </c>
      <c r="BD20" s="51">
        <f t="shared" si="33"/>
        <v>0</v>
      </c>
    </row>
    <row r="21" spans="1:56" hidden="1">
      <c r="A21" s="32"/>
      <c r="B21" s="169"/>
      <c r="C21" s="170"/>
      <c r="D21" s="34"/>
      <c r="E21" s="35"/>
      <c r="F21" s="36"/>
      <c r="G21" s="73"/>
      <c r="H21" s="72"/>
      <c r="I21" s="74">
        <f>IF(H21=Tablas!$B$5,Tablas!$C$5,VLOOKUP(H21,Tablas!$B$5:$D$40,2,FALSE))</f>
        <v>1</v>
      </c>
      <c r="J21" s="71">
        <f>IF(I21=0,"",VLOOKUP(I21,Tablas!$C$5:$D$40,2,FALSE))</f>
        <v>0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193">
        <f t="shared" si="11"/>
        <v>5</v>
      </c>
      <c r="X21" s="44">
        <f t="shared" si="12"/>
        <v>0</v>
      </c>
      <c r="Y21" s="45">
        <f t="shared" si="13"/>
        <v>0</v>
      </c>
      <c r="Z21" s="46" t="s">
        <v>78</v>
      </c>
      <c r="AA21" s="39">
        <v>1</v>
      </c>
      <c r="AB21" s="47">
        <f t="shared" si="14"/>
        <v>0</v>
      </c>
      <c r="AC21" s="39">
        <v>1</v>
      </c>
      <c r="AD21" s="47">
        <f t="shared" si="15"/>
        <v>0</v>
      </c>
      <c r="AE21" s="39">
        <v>1</v>
      </c>
      <c r="AF21" s="47">
        <f t="shared" si="16"/>
        <v>0</v>
      </c>
      <c r="AG21" s="188"/>
      <c r="AH21" s="194">
        <f t="shared" si="17"/>
        <v>3</v>
      </c>
      <c r="AI21" s="49">
        <f t="shared" si="34"/>
        <v>0</v>
      </c>
      <c r="AJ21" s="50">
        <f t="shared" si="35"/>
        <v>0</v>
      </c>
      <c r="AK21" s="188"/>
      <c r="AL21" s="194">
        <f t="shared" si="20"/>
        <v>3</v>
      </c>
      <c r="AM21" s="49">
        <f t="shared" si="21"/>
        <v>0</v>
      </c>
      <c r="AN21" s="50">
        <f t="shared" si="22"/>
        <v>0</v>
      </c>
      <c r="AO21" s="188"/>
      <c r="AP21" s="49">
        <f t="shared" si="23"/>
        <v>0</v>
      </c>
      <c r="AQ21" s="50">
        <f t="shared" si="24"/>
        <v>0</v>
      </c>
      <c r="AR21" s="188"/>
      <c r="AS21" s="49">
        <f t="shared" si="25"/>
        <v>0</v>
      </c>
      <c r="AT21" s="50">
        <f t="shared" si="26"/>
        <v>0</v>
      </c>
      <c r="AU21" s="62"/>
      <c r="AV21" s="49">
        <f t="shared" si="27"/>
        <v>0</v>
      </c>
      <c r="AW21" s="50">
        <f t="shared" si="28"/>
        <v>0</v>
      </c>
      <c r="AX21" s="188"/>
      <c r="AY21" s="49">
        <f t="shared" si="29"/>
        <v>0</v>
      </c>
      <c r="AZ21" s="50">
        <f t="shared" si="30"/>
        <v>0</v>
      </c>
      <c r="BA21" s="188"/>
      <c r="BB21" s="49">
        <f t="shared" si="31"/>
        <v>0</v>
      </c>
      <c r="BC21" s="50">
        <f t="shared" si="32"/>
        <v>0</v>
      </c>
      <c r="BD21" s="51">
        <f t="shared" si="33"/>
        <v>0</v>
      </c>
    </row>
    <row r="22" spans="1:56" hidden="1">
      <c r="A22" s="32"/>
      <c r="B22" s="169"/>
      <c r="C22" s="170"/>
      <c r="D22" s="34"/>
      <c r="E22" s="35"/>
      <c r="F22" s="36"/>
      <c r="G22" s="73"/>
      <c r="H22" s="72"/>
      <c r="I22" s="74">
        <f>IF(H22=Tablas!$B$5,Tablas!$C$5,VLOOKUP(H22,Tablas!$B$5:$D$40,2,FALSE))</f>
        <v>1</v>
      </c>
      <c r="J22" s="71">
        <f>IF(I22=0,"",VLOOKUP(I22,Tablas!$C$5:$D$40,2,FALSE))</f>
        <v>0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193">
        <f t="shared" si="11"/>
        <v>5</v>
      </c>
      <c r="X22" s="44">
        <f t="shared" si="12"/>
        <v>0</v>
      </c>
      <c r="Y22" s="45">
        <f t="shared" si="13"/>
        <v>0</v>
      </c>
      <c r="Z22" s="46" t="s">
        <v>78</v>
      </c>
      <c r="AA22" s="39">
        <v>1</v>
      </c>
      <c r="AB22" s="47">
        <f t="shared" si="14"/>
        <v>0</v>
      </c>
      <c r="AC22" s="39">
        <v>1</v>
      </c>
      <c r="AD22" s="47">
        <f t="shared" si="15"/>
        <v>0</v>
      </c>
      <c r="AE22" s="39">
        <v>1</v>
      </c>
      <c r="AF22" s="47">
        <f t="shared" si="16"/>
        <v>0</v>
      </c>
      <c r="AG22" s="188"/>
      <c r="AH22" s="194">
        <f t="shared" si="17"/>
        <v>3</v>
      </c>
      <c r="AI22" s="49">
        <f t="shared" si="34"/>
        <v>0</v>
      </c>
      <c r="AJ22" s="50">
        <f t="shared" si="35"/>
        <v>0</v>
      </c>
      <c r="AK22" s="188"/>
      <c r="AL22" s="194">
        <f t="shared" si="20"/>
        <v>3</v>
      </c>
      <c r="AM22" s="49">
        <f t="shared" si="21"/>
        <v>0</v>
      </c>
      <c r="AN22" s="50">
        <f t="shared" si="22"/>
        <v>0</v>
      </c>
      <c r="AO22" s="188"/>
      <c r="AP22" s="49">
        <f t="shared" si="23"/>
        <v>0</v>
      </c>
      <c r="AQ22" s="50">
        <f t="shared" si="24"/>
        <v>0</v>
      </c>
      <c r="AR22" s="188"/>
      <c r="AS22" s="49">
        <f t="shared" si="25"/>
        <v>0</v>
      </c>
      <c r="AT22" s="50">
        <f t="shared" si="26"/>
        <v>0</v>
      </c>
      <c r="AU22" s="62"/>
      <c r="AV22" s="49">
        <f t="shared" si="27"/>
        <v>0</v>
      </c>
      <c r="AW22" s="50">
        <f t="shared" si="28"/>
        <v>0</v>
      </c>
      <c r="AX22" s="188"/>
      <c r="AY22" s="49">
        <f t="shared" si="29"/>
        <v>0</v>
      </c>
      <c r="AZ22" s="50">
        <f t="shared" si="30"/>
        <v>0</v>
      </c>
      <c r="BA22" s="188"/>
      <c r="BB22" s="49">
        <f t="shared" si="31"/>
        <v>0</v>
      </c>
      <c r="BC22" s="50">
        <f t="shared" si="32"/>
        <v>0</v>
      </c>
      <c r="BD22" s="51">
        <f t="shared" si="33"/>
        <v>0</v>
      </c>
    </row>
    <row r="23" spans="1:56" hidden="1">
      <c r="A23" s="32"/>
      <c r="B23" s="169"/>
      <c r="C23" s="170"/>
      <c r="D23" s="34"/>
      <c r="E23" s="35"/>
      <c r="F23" s="36"/>
      <c r="G23" s="73"/>
      <c r="H23" s="72"/>
      <c r="I23" s="74">
        <f>IF(H23=Tablas!$B$5,Tablas!$C$5,VLOOKUP(H23,Tablas!$B$5:$D$40,2,FALSE))</f>
        <v>1</v>
      </c>
      <c r="J23" s="71">
        <f>IF(I23=0,"",VLOOKUP(I23,Tablas!$C$5:$D$40,2,FALSE))</f>
        <v>0</v>
      </c>
      <c r="K23" s="37" t="str">
        <f t="shared" ref="K23:K37" si="36">IF(G23=0,"0",F23/G23)</f>
        <v>0</v>
      </c>
      <c r="L23" s="38">
        <f t="shared" ref="L23:L71" si="37">IF($Y23=3,$K23,0)+IF($Y23=4,$K23,0)+IF($Y23=5,$K23,0)+IF($Y23=6,$K23,0)+IF($Y23=7,$K23,0)+IF($Y23=10,$K23*2,0)+IF($Y23=12,$K23*2,0)+IF($Y23=14,$K23*2,0)+IF($Y23=21,$K23*3,0)+IF($Y23&lt;=1,$K23*$J23/21.75,0)+IF($Y23=15,$K23*3,0)+IF($Y23=42,$K23*6,0)+IF($Y23=28,$K23*4,0)</f>
        <v>0</v>
      </c>
      <c r="M23" s="38">
        <f t="shared" ref="M23:M71" si="38">IF($Y23=2,$K23,0)+IF($Y23=4,$K23,0)+IF($Y23=5,$K23,0)+IF($Y23=6,$K23,0)+IF($Y23=7,$K23,0)+IF($Y23=10,$K23*2,0)+IF($Y23=12,$K23*2,0)+IF($Y23=14,$K23*2,0)+IF($Y23=15,$K23*3,0)+IF($Y23=21,$K23*3,0)+IF($Y23&lt;=1,$K23*$J23/21.75,0)+IF($Y23=42,$K23*6,0)+IF($Y23=28,$K23*4,0)</f>
        <v>0</v>
      </c>
      <c r="N23" s="38">
        <f t="shared" ref="N23:N71" si="39">IF($Y23=3,$K23,0)+IF($Y23=4,$K23,0)+IF($Y23=5,$K23,0)+IF($Y23=6,$K23,0)+IF($Y23=7,$K23,0)+IF($Y23=10,$K23*2,0)+IF($Y23=12,$K23*2,0)+IF($Y23=14,$K23*2,0)+IF($Y23=21,$K23*3,0)+IF($Y23&lt;=1,$K23*$J23/21.75,0)+IF($Y23=15,$K23*3,0)+IF($Y23=42,$K23*6,0)+IF($Y23=28,$K23*4,0)</f>
        <v>0</v>
      </c>
      <c r="O23" s="38">
        <f t="shared" ref="O23:O71" si="40">IF($Y23=2,$K23,0)+IF($Y23=4,$K23,0)+IF($Y23=5,$K23,0)+IF($Y23=6,$K23,0)+IF($Y23=7,$K23,0)+IF($Y23=10,$K23*2,0)+IF($Y23=12,$K23*2,0)+IF($Y23=14,$K23*2,0)+IF($Y23=15,$K23*3,0)+IF($Y23=21,$K23*3,0)+IF($Y23&lt;=1,$K23*$J23/21.75,0)+IF($Y23=42,$K23*6,0)+IF($Y23=28,$K23*4,0)</f>
        <v>0</v>
      </c>
      <c r="P23" s="38">
        <f t="shared" ref="P23:P71" si="41">IF($Y23=3,$K23,0)+IF($Y23=4,$K23,0)+IF($Y23=5,$K23,0)+IF($Y23=6,$K23,0)+IF($Y23=7,$K23,0)+IF($Y23=10,$K23*2,0)+IF($Y23=12,$K23*2,0)+IF($Y23=14,$K23*2,0)+IF($Y23=21,$K23*3,0)+IF($Y23&lt;=1,$K23*$J23/21.75,0)+IF($Y23=15,$K23*3,0)+IF($Y23=42,$K23*6,0)+IF($Y23=28,$K23*4,0)</f>
        <v>0</v>
      </c>
      <c r="Q23" s="39">
        <v>1</v>
      </c>
      <c r="R23" s="40">
        <f t="shared" ref="R23:R37" si="42">(IF($Y23=6,$K23,)+IF($Y23=7,$K23,)+IF($Y23=12,$K23*2,)+IF($Y23=18,$K23*3,)+IF($Y23=28,$K23*4,0)+IF($Y23=21,$K23*3,)+IF($Y23=42,$K23*6,0)+IF($Y23=14,$K23*2,))*Q23</f>
        <v>0</v>
      </c>
      <c r="S23" s="39">
        <v>1</v>
      </c>
      <c r="T23" s="41">
        <f t="shared" ref="T23:T37" si="43">(IF($Y23=7,$K23,)+IF($Y23=21,$K23*3,)+IF($Y23=42,$K23*6,0)+IF($Y23=28,$K23*4,0)+IF($Y23=14,$K23*2,))*S23</f>
        <v>0</v>
      </c>
      <c r="U23" s="42">
        <f t="shared" ref="U23:U37" si="44">SUM(+L23+M23+N23+O23+P23+R23+T23)</f>
        <v>0</v>
      </c>
      <c r="V23" s="43">
        <f t="shared" ref="V23:V37" si="45">+U23*4.345</f>
        <v>0</v>
      </c>
      <c r="W23" s="193">
        <f t="shared" si="11"/>
        <v>5</v>
      </c>
      <c r="X23" s="44">
        <f t="shared" ref="X23:X37" si="46">IF(V23="","",W23*V23)</f>
        <v>0</v>
      </c>
      <c r="Y23" s="45">
        <f t="shared" ref="Y23:Y37" si="47">ROUND(J23/4.3452380952381,1)</f>
        <v>0</v>
      </c>
      <c r="Z23" s="46" t="s">
        <v>78</v>
      </c>
      <c r="AA23" s="39">
        <v>1</v>
      </c>
      <c r="AB23" s="47">
        <f t="shared" ref="AB23:AB37" si="48">+IF($Z23="M",$U23,IF($Z23="MT",$U23/2,IF(Z23="MN",$U23/2,IF($Z23="MTN",$U23/3,0))))*AA23</f>
        <v>0</v>
      </c>
      <c r="AC23" s="39">
        <v>1</v>
      </c>
      <c r="AD23" s="47">
        <f t="shared" ref="AD23:AD37" si="49">+IF($Z23="T",$U23,IF($Z23="MT",$U23/2,IF($Z23="TN",$U23/2,IF($Z23="MTN",$U23/3,0))))*AC23</f>
        <v>0</v>
      </c>
      <c r="AE23" s="39">
        <v>1</v>
      </c>
      <c r="AF23" s="47">
        <f t="shared" ref="AF23:AF37" si="50">+IF($Z23="N",$U23,IF($Z23="MN",$U23/2,IF($Z23="TN",$U23/2,IF($Z23="MTN",$U23/3,0))))*AE23</f>
        <v>0</v>
      </c>
      <c r="AG23" s="188"/>
      <c r="AH23" s="194">
        <f t="shared" si="17"/>
        <v>3</v>
      </c>
      <c r="AI23" s="49">
        <f t="shared" si="34"/>
        <v>0</v>
      </c>
      <c r="AJ23" s="50">
        <f t="shared" si="35"/>
        <v>0</v>
      </c>
      <c r="AK23" s="188"/>
      <c r="AL23" s="194">
        <f t="shared" si="20"/>
        <v>3</v>
      </c>
      <c r="AM23" s="49">
        <f t="shared" ref="AM23:AM37" si="51">IF(AN$4=0,0,(AK23/AN$4))</f>
        <v>0</v>
      </c>
      <c r="AN23" s="50">
        <f t="shared" ref="AN23:AN37" si="52">IF(AN$4=0,0,(AM23*AM$4/12))</f>
        <v>0</v>
      </c>
      <c r="AO23" s="188"/>
      <c r="AP23" s="49">
        <f t="shared" ref="AP23:AP37" si="53">IF(AQ$4=0,0,(AO23/AQ$4))</f>
        <v>0</v>
      </c>
      <c r="AQ23" s="50">
        <f t="shared" ref="AQ23:AQ37" si="54">IF(AQ$4=0,0,(AP23*AP$4/12))</f>
        <v>0</v>
      </c>
      <c r="AR23" s="188"/>
      <c r="AS23" s="49">
        <f t="shared" ref="AS23:AS37" si="55">IF(AT$4=0,0,(AR23/AT$4))</f>
        <v>0</v>
      </c>
      <c r="AT23" s="50">
        <f t="shared" ref="AT23:AT37" si="56">IF(AT$4=0,0,(AS23*AS$4/12))</f>
        <v>0</v>
      </c>
      <c r="AU23" s="62"/>
      <c r="AV23" s="49">
        <f t="shared" ref="AV23:AV37" si="57">IF(AW$4=0,0,(AU23/AW$4))</f>
        <v>0</v>
      </c>
      <c r="AW23" s="50">
        <f t="shared" ref="AW23:AW37" si="58">IF(AW$4=0,0,(AV23*AV$4/12))</f>
        <v>0</v>
      </c>
      <c r="AX23" s="188"/>
      <c r="AY23" s="49">
        <f t="shared" ref="AY23:AY37" si="59">IF(AZ$4=0,0,(AX23/AZ$4))</f>
        <v>0</v>
      </c>
      <c r="AZ23" s="50">
        <f t="shared" ref="AZ23:AZ37" si="60">IF(AZ$4=0,0,(AY23*AY$4/12))</f>
        <v>0</v>
      </c>
      <c r="BA23" s="188"/>
      <c r="BB23" s="49">
        <f t="shared" ref="BB23:BB37" si="61">IF(BC$4=0,0,(BA23/BC$4))</f>
        <v>0</v>
      </c>
      <c r="BC23" s="50">
        <f t="shared" ref="BC23:BC37" si="62">IF(BC$4=0,0,(BB23*BB$4/12))</f>
        <v>0</v>
      </c>
      <c r="BD23" s="51">
        <f t="shared" ref="BD23:BD37" si="63">+AJ23+AN23+AQ23+AT23+AW23+AZ23+BC23</f>
        <v>0</v>
      </c>
    </row>
    <row r="24" spans="1:56" hidden="1">
      <c r="A24" s="32"/>
      <c r="B24" s="169"/>
      <c r="C24" s="170"/>
      <c r="D24" s="34"/>
      <c r="E24" s="35"/>
      <c r="F24" s="36"/>
      <c r="G24" s="73"/>
      <c r="H24" s="72"/>
      <c r="I24" s="74">
        <f>IF(H24=Tablas!$B$5,Tablas!$C$5,VLOOKUP(H24,Tablas!$B$5:$D$40,2,FALSE))</f>
        <v>1</v>
      </c>
      <c r="J24" s="71">
        <f>IF(I24=0,"",VLOOKUP(I24,Tablas!$C$5:$D$40,2,FALSE))</f>
        <v>0</v>
      </c>
      <c r="K24" s="37" t="str">
        <f t="shared" si="36"/>
        <v>0</v>
      </c>
      <c r="L24" s="38">
        <f t="shared" si="37"/>
        <v>0</v>
      </c>
      <c r="M24" s="38">
        <f t="shared" si="38"/>
        <v>0</v>
      </c>
      <c r="N24" s="38">
        <f t="shared" si="39"/>
        <v>0</v>
      </c>
      <c r="O24" s="38">
        <f t="shared" si="40"/>
        <v>0</v>
      </c>
      <c r="P24" s="38">
        <f t="shared" si="41"/>
        <v>0</v>
      </c>
      <c r="Q24" s="39">
        <v>1</v>
      </c>
      <c r="R24" s="40">
        <f t="shared" si="42"/>
        <v>0</v>
      </c>
      <c r="S24" s="39">
        <v>1</v>
      </c>
      <c r="T24" s="41">
        <f t="shared" si="43"/>
        <v>0</v>
      </c>
      <c r="U24" s="42">
        <f t="shared" si="44"/>
        <v>0</v>
      </c>
      <c r="V24" s="43">
        <f t="shared" si="45"/>
        <v>0</v>
      </c>
      <c r="W24" s="193">
        <f t="shared" si="11"/>
        <v>5</v>
      </c>
      <c r="X24" s="44">
        <f t="shared" si="46"/>
        <v>0</v>
      </c>
      <c r="Y24" s="45">
        <f t="shared" si="47"/>
        <v>0</v>
      </c>
      <c r="Z24" s="46" t="s">
        <v>78</v>
      </c>
      <c r="AA24" s="39">
        <v>1</v>
      </c>
      <c r="AB24" s="47">
        <f t="shared" si="48"/>
        <v>0</v>
      </c>
      <c r="AC24" s="39">
        <v>1</v>
      </c>
      <c r="AD24" s="47">
        <f t="shared" si="49"/>
        <v>0</v>
      </c>
      <c r="AE24" s="39">
        <v>1</v>
      </c>
      <c r="AF24" s="47">
        <f t="shared" si="50"/>
        <v>0</v>
      </c>
      <c r="AG24" s="188"/>
      <c r="AH24" s="194">
        <f t="shared" si="17"/>
        <v>3</v>
      </c>
      <c r="AI24" s="49">
        <f t="shared" si="34"/>
        <v>0</v>
      </c>
      <c r="AJ24" s="50">
        <f t="shared" si="35"/>
        <v>0</v>
      </c>
      <c r="AK24" s="188"/>
      <c r="AL24" s="194">
        <f t="shared" si="20"/>
        <v>3</v>
      </c>
      <c r="AM24" s="49">
        <f t="shared" si="51"/>
        <v>0</v>
      </c>
      <c r="AN24" s="50">
        <f t="shared" si="52"/>
        <v>0</v>
      </c>
      <c r="AO24" s="188"/>
      <c r="AP24" s="49">
        <f t="shared" si="53"/>
        <v>0</v>
      </c>
      <c r="AQ24" s="50">
        <f t="shared" si="54"/>
        <v>0</v>
      </c>
      <c r="AR24" s="188"/>
      <c r="AS24" s="49">
        <f t="shared" si="55"/>
        <v>0</v>
      </c>
      <c r="AT24" s="50">
        <f t="shared" si="56"/>
        <v>0</v>
      </c>
      <c r="AU24" s="62"/>
      <c r="AV24" s="49">
        <f t="shared" si="57"/>
        <v>0</v>
      </c>
      <c r="AW24" s="50">
        <f t="shared" si="58"/>
        <v>0</v>
      </c>
      <c r="AX24" s="188"/>
      <c r="AY24" s="49">
        <f t="shared" si="59"/>
        <v>0</v>
      </c>
      <c r="AZ24" s="50">
        <f t="shared" si="60"/>
        <v>0</v>
      </c>
      <c r="BA24" s="188"/>
      <c r="BB24" s="49">
        <f t="shared" si="61"/>
        <v>0</v>
      </c>
      <c r="BC24" s="50">
        <f t="shared" si="62"/>
        <v>0</v>
      </c>
      <c r="BD24" s="51">
        <f t="shared" si="63"/>
        <v>0</v>
      </c>
    </row>
    <row r="25" spans="1:56" hidden="1">
      <c r="A25" s="32">
        <v>4</v>
      </c>
      <c r="B25" s="169"/>
      <c r="C25" s="170"/>
      <c r="D25" s="34"/>
      <c r="E25" s="35"/>
      <c r="F25" s="36"/>
      <c r="G25" s="73"/>
      <c r="H25" s="72"/>
      <c r="I25" s="74">
        <f>IF(H25=Tablas!$B$5,Tablas!$C$5,VLOOKUP(H25,Tablas!$B$5:$D$40,2,FALSE))</f>
        <v>1</v>
      </c>
      <c r="J25" s="71">
        <f>IF(I25=0,"",VLOOKUP(I25,Tablas!$C$5:$D$40,2,FALSE))</f>
        <v>0</v>
      </c>
      <c r="K25" s="37" t="str">
        <f t="shared" si="36"/>
        <v>0</v>
      </c>
      <c r="L25" s="38">
        <f t="shared" si="37"/>
        <v>0</v>
      </c>
      <c r="M25" s="38">
        <f t="shared" si="38"/>
        <v>0</v>
      </c>
      <c r="N25" s="38">
        <f t="shared" si="39"/>
        <v>0</v>
      </c>
      <c r="O25" s="38">
        <f t="shared" si="40"/>
        <v>0</v>
      </c>
      <c r="P25" s="38">
        <f t="shared" si="41"/>
        <v>0</v>
      </c>
      <c r="Q25" s="39">
        <v>1</v>
      </c>
      <c r="R25" s="40">
        <f t="shared" si="42"/>
        <v>0</v>
      </c>
      <c r="S25" s="39">
        <v>1</v>
      </c>
      <c r="T25" s="41">
        <f t="shared" si="43"/>
        <v>0</v>
      </c>
      <c r="U25" s="42">
        <f t="shared" si="44"/>
        <v>0</v>
      </c>
      <c r="V25" s="43">
        <f t="shared" si="45"/>
        <v>0</v>
      </c>
      <c r="W25" s="193">
        <f t="shared" si="11"/>
        <v>5</v>
      </c>
      <c r="X25" s="44">
        <f t="shared" si="46"/>
        <v>0</v>
      </c>
      <c r="Y25" s="45">
        <f t="shared" si="47"/>
        <v>0</v>
      </c>
      <c r="Z25" s="46" t="s">
        <v>0</v>
      </c>
      <c r="AA25" s="39">
        <v>1</v>
      </c>
      <c r="AB25" s="47">
        <f t="shared" si="48"/>
        <v>0</v>
      </c>
      <c r="AC25" s="39">
        <v>1</v>
      </c>
      <c r="AD25" s="47">
        <f t="shared" si="49"/>
        <v>0</v>
      </c>
      <c r="AE25" s="39">
        <v>1</v>
      </c>
      <c r="AF25" s="47">
        <f t="shared" si="50"/>
        <v>0</v>
      </c>
      <c r="AG25" s="188"/>
      <c r="AH25" s="194">
        <f t="shared" si="17"/>
        <v>3</v>
      </c>
      <c r="AI25" s="49">
        <f t="shared" si="34"/>
        <v>0</v>
      </c>
      <c r="AJ25" s="50">
        <f t="shared" si="35"/>
        <v>0</v>
      </c>
      <c r="AK25" s="188"/>
      <c r="AL25" s="194">
        <f t="shared" si="20"/>
        <v>3</v>
      </c>
      <c r="AM25" s="49">
        <f t="shared" si="51"/>
        <v>0</v>
      </c>
      <c r="AN25" s="50">
        <f t="shared" si="52"/>
        <v>0</v>
      </c>
      <c r="AO25" s="188"/>
      <c r="AP25" s="49">
        <f t="shared" si="53"/>
        <v>0</v>
      </c>
      <c r="AQ25" s="50">
        <f t="shared" si="54"/>
        <v>0</v>
      </c>
      <c r="AR25" s="188"/>
      <c r="AS25" s="49">
        <f t="shared" si="55"/>
        <v>0</v>
      </c>
      <c r="AT25" s="50">
        <f t="shared" si="56"/>
        <v>0</v>
      </c>
      <c r="AU25" s="62"/>
      <c r="AV25" s="49">
        <f t="shared" si="57"/>
        <v>0</v>
      </c>
      <c r="AW25" s="50">
        <f t="shared" si="58"/>
        <v>0</v>
      </c>
      <c r="AX25" s="188"/>
      <c r="AY25" s="49">
        <f t="shared" si="59"/>
        <v>0</v>
      </c>
      <c r="AZ25" s="50">
        <f t="shared" si="60"/>
        <v>0</v>
      </c>
      <c r="BA25" s="188"/>
      <c r="BB25" s="49">
        <f t="shared" si="61"/>
        <v>0</v>
      </c>
      <c r="BC25" s="50">
        <f t="shared" si="62"/>
        <v>0</v>
      </c>
      <c r="BD25" s="51">
        <f t="shared" si="63"/>
        <v>0</v>
      </c>
    </row>
    <row r="26" spans="1:56" hidden="1">
      <c r="A26" s="32">
        <v>4</v>
      </c>
      <c r="B26" s="169"/>
      <c r="C26" s="170"/>
      <c r="D26" s="34"/>
      <c r="E26" s="35"/>
      <c r="F26" s="36"/>
      <c r="G26" s="73"/>
      <c r="H26" s="72"/>
      <c r="I26" s="74">
        <f>IF(H26=Tablas!$B$5,Tablas!$C$5,VLOOKUP(H26,Tablas!$B$5:$D$40,2,FALSE))</f>
        <v>1</v>
      </c>
      <c r="J26" s="71">
        <f>IF(I26=0,"",VLOOKUP(I26,Tablas!$C$5:$D$40,2,FALSE))</f>
        <v>0</v>
      </c>
      <c r="K26" s="37" t="str">
        <f t="shared" si="36"/>
        <v>0</v>
      </c>
      <c r="L26" s="38">
        <f t="shared" si="37"/>
        <v>0</v>
      </c>
      <c r="M26" s="38">
        <f t="shared" si="38"/>
        <v>0</v>
      </c>
      <c r="N26" s="38">
        <f t="shared" si="39"/>
        <v>0</v>
      </c>
      <c r="O26" s="38">
        <f t="shared" si="40"/>
        <v>0</v>
      </c>
      <c r="P26" s="38">
        <f t="shared" si="41"/>
        <v>0</v>
      </c>
      <c r="Q26" s="39">
        <v>1</v>
      </c>
      <c r="R26" s="40">
        <f t="shared" si="42"/>
        <v>0</v>
      </c>
      <c r="S26" s="39">
        <v>1</v>
      </c>
      <c r="T26" s="41">
        <f t="shared" si="43"/>
        <v>0</v>
      </c>
      <c r="U26" s="42">
        <f t="shared" si="44"/>
        <v>0</v>
      </c>
      <c r="V26" s="43">
        <f t="shared" si="45"/>
        <v>0</v>
      </c>
      <c r="W26" s="193">
        <f t="shared" si="11"/>
        <v>5</v>
      </c>
      <c r="X26" s="44">
        <f t="shared" si="46"/>
        <v>0</v>
      </c>
      <c r="Y26" s="45">
        <f t="shared" si="47"/>
        <v>0</v>
      </c>
      <c r="Z26" s="46" t="s">
        <v>0</v>
      </c>
      <c r="AA26" s="39">
        <v>1</v>
      </c>
      <c r="AB26" s="47">
        <f t="shared" si="48"/>
        <v>0</v>
      </c>
      <c r="AC26" s="39">
        <v>1</v>
      </c>
      <c r="AD26" s="47">
        <f t="shared" si="49"/>
        <v>0</v>
      </c>
      <c r="AE26" s="39">
        <v>1</v>
      </c>
      <c r="AF26" s="47">
        <f t="shared" si="50"/>
        <v>0</v>
      </c>
      <c r="AG26" s="188"/>
      <c r="AH26" s="194">
        <f t="shared" si="17"/>
        <v>3</v>
      </c>
      <c r="AI26" s="49">
        <f t="shared" si="34"/>
        <v>0</v>
      </c>
      <c r="AJ26" s="50">
        <f t="shared" si="35"/>
        <v>0</v>
      </c>
      <c r="AK26" s="188"/>
      <c r="AL26" s="194">
        <f t="shared" si="20"/>
        <v>3</v>
      </c>
      <c r="AM26" s="49">
        <f t="shared" si="51"/>
        <v>0</v>
      </c>
      <c r="AN26" s="50">
        <f t="shared" si="52"/>
        <v>0</v>
      </c>
      <c r="AO26" s="188"/>
      <c r="AP26" s="49">
        <f t="shared" si="53"/>
        <v>0</v>
      </c>
      <c r="AQ26" s="50">
        <f t="shared" si="54"/>
        <v>0</v>
      </c>
      <c r="AR26" s="188"/>
      <c r="AS26" s="49">
        <f t="shared" si="55"/>
        <v>0</v>
      </c>
      <c r="AT26" s="50">
        <f t="shared" si="56"/>
        <v>0</v>
      </c>
      <c r="AU26" s="62"/>
      <c r="AV26" s="49">
        <f t="shared" si="57"/>
        <v>0</v>
      </c>
      <c r="AW26" s="50">
        <f t="shared" si="58"/>
        <v>0</v>
      </c>
      <c r="AX26" s="188"/>
      <c r="AY26" s="49">
        <f t="shared" si="59"/>
        <v>0</v>
      </c>
      <c r="AZ26" s="50">
        <f t="shared" si="60"/>
        <v>0</v>
      </c>
      <c r="BA26" s="188"/>
      <c r="BB26" s="49">
        <f t="shared" si="61"/>
        <v>0</v>
      </c>
      <c r="BC26" s="50">
        <f t="shared" si="62"/>
        <v>0</v>
      </c>
      <c r="BD26" s="51">
        <f t="shared" si="63"/>
        <v>0</v>
      </c>
    </row>
    <row r="27" spans="1:56" hidden="1">
      <c r="A27" s="32">
        <v>4</v>
      </c>
      <c r="B27" s="169"/>
      <c r="C27" s="170"/>
      <c r="D27" s="34"/>
      <c r="E27" s="35"/>
      <c r="F27" s="36"/>
      <c r="G27" s="73"/>
      <c r="H27" s="72"/>
      <c r="I27" s="74">
        <f>IF(H27=Tablas!$B$5,Tablas!$C$5,VLOOKUP(H27,Tablas!$B$5:$D$40,2,FALSE))</f>
        <v>1</v>
      </c>
      <c r="J27" s="71">
        <f>IF(I27=0,"",VLOOKUP(I27,Tablas!$C$5:$D$40,2,FALSE))</f>
        <v>0</v>
      </c>
      <c r="K27" s="37" t="str">
        <f t="shared" si="36"/>
        <v>0</v>
      </c>
      <c r="L27" s="38">
        <f t="shared" si="37"/>
        <v>0</v>
      </c>
      <c r="M27" s="38">
        <f t="shared" si="38"/>
        <v>0</v>
      </c>
      <c r="N27" s="38">
        <f t="shared" si="39"/>
        <v>0</v>
      </c>
      <c r="O27" s="38">
        <f t="shared" si="40"/>
        <v>0</v>
      </c>
      <c r="P27" s="38">
        <f t="shared" si="41"/>
        <v>0</v>
      </c>
      <c r="Q27" s="39">
        <v>1</v>
      </c>
      <c r="R27" s="40">
        <f t="shared" si="42"/>
        <v>0</v>
      </c>
      <c r="S27" s="39">
        <v>1</v>
      </c>
      <c r="T27" s="41">
        <f t="shared" si="43"/>
        <v>0</v>
      </c>
      <c r="U27" s="42">
        <f t="shared" si="44"/>
        <v>0</v>
      </c>
      <c r="V27" s="43">
        <f t="shared" si="45"/>
        <v>0</v>
      </c>
      <c r="W27" s="193">
        <f t="shared" si="11"/>
        <v>5</v>
      </c>
      <c r="X27" s="44">
        <f t="shared" si="46"/>
        <v>0</v>
      </c>
      <c r="Y27" s="45">
        <f t="shared" si="47"/>
        <v>0</v>
      </c>
      <c r="Z27" s="46" t="s">
        <v>0</v>
      </c>
      <c r="AA27" s="39">
        <v>1</v>
      </c>
      <c r="AB27" s="47">
        <f t="shared" si="48"/>
        <v>0</v>
      </c>
      <c r="AC27" s="39">
        <v>1</v>
      </c>
      <c r="AD27" s="47">
        <f t="shared" si="49"/>
        <v>0</v>
      </c>
      <c r="AE27" s="39">
        <v>1</v>
      </c>
      <c r="AF27" s="47">
        <f t="shared" si="50"/>
        <v>0</v>
      </c>
      <c r="AG27" s="188"/>
      <c r="AH27" s="194">
        <f t="shared" si="17"/>
        <v>3</v>
      </c>
      <c r="AI27" s="49">
        <f t="shared" si="34"/>
        <v>0</v>
      </c>
      <c r="AJ27" s="50">
        <f t="shared" si="35"/>
        <v>0</v>
      </c>
      <c r="AK27" s="188"/>
      <c r="AL27" s="194">
        <f t="shared" si="20"/>
        <v>3</v>
      </c>
      <c r="AM27" s="49">
        <f t="shared" si="51"/>
        <v>0</v>
      </c>
      <c r="AN27" s="50">
        <f t="shared" si="52"/>
        <v>0</v>
      </c>
      <c r="AO27" s="188"/>
      <c r="AP27" s="49">
        <f t="shared" si="53"/>
        <v>0</v>
      </c>
      <c r="AQ27" s="50">
        <f t="shared" si="54"/>
        <v>0</v>
      </c>
      <c r="AR27" s="188"/>
      <c r="AS27" s="49">
        <f t="shared" si="55"/>
        <v>0</v>
      </c>
      <c r="AT27" s="50">
        <f t="shared" si="56"/>
        <v>0</v>
      </c>
      <c r="AU27" s="62"/>
      <c r="AV27" s="49">
        <f t="shared" si="57"/>
        <v>0</v>
      </c>
      <c r="AW27" s="50">
        <f t="shared" si="58"/>
        <v>0</v>
      </c>
      <c r="AX27" s="188"/>
      <c r="AY27" s="49">
        <f t="shared" si="59"/>
        <v>0</v>
      </c>
      <c r="AZ27" s="50">
        <f t="shared" si="60"/>
        <v>0</v>
      </c>
      <c r="BA27" s="188"/>
      <c r="BB27" s="49">
        <f t="shared" si="61"/>
        <v>0</v>
      </c>
      <c r="BC27" s="50">
        <f t="shared" si="62"/>
        <v>0</v>
      </c>
      <c r="BD27" s="51">
        <f t="shared" si="63"/>
        <v>0</v>
      </c>
    </row>
    <row r="28" spans="1:56" hidden="1">
      <c r="A28" s="32">
        <v>4</v>
      </c>
      <c r="B28" s="169"/>
      <c r="C28" s="170"/>
      <c r="D28" s="34"/>
      <c r="E28" s="35"/>
      <c r="F28" s="36"/>
      <c r="G28" s="73"/>
      <c r="H28" s="72"/>
      <c r="I28" s="74">
        <f>IF(H28=Tablas!$B$5,Tablas!$C$5,VLOOKUP(H28,Tablas!$B$5:$D$40,2,FALSE))</f>
        <v>1</v>
      </c>
      <c r="J28" s="71">
        <f>IF(I28=0,"",VLOOKUP(I28,Tablas!$C$5:$D$40,2,FALSE))</f>
        <v>0</v>
      </c>
      <c r="K28" s="37" t="str">
        <f t="shared" si="36"/>
        <v>0</v>
      </c>
      <c r="L28" s="38">
        <f t="shared" si="37"/>
        <v>0</v>
      </c>
      <c r="M28" s="38">
        <f t="shared" si="38"/>
        <v>0</v>
      </c>
      <c r="N28" s="38">
        <f t="shared" si="39"/>
        <v>0</v>
      </c>
      <c r="O28" s="38">
        <f t="shared" si="40"/>
        <v>0</v>
      </c>
      <c r="P28" s="38">
        <f t="shared" si="41"/>
        <v>0</v>
      </c>
      <c r="Q28" s="39">
        <v>1</v>
      </c>
      <c r="R28" s="40">
        <f t="shared" si="42"/>
        <v>0</v>
      </c>
      <c r="S28" s="39">
        <v>1</v>
      </c>
      <c r="T28" s="41">
        <f t="shared" si="43"/>
        <v>0</v>
      </c>
      <c r="U28" s="42">
        <f t="shared" si="44"/>
        <v>0</v>
      </c>
      <c r="V28" s="43">
        <f t="shared" si="45"/>
        <v>0</v>
      </c>
      <c r="W28" s="193">
        <f t="shared" si="11"/>
        <v>5</v>
      </c>
      <c r="X28" s="44">
        <f t="shared" si="46"/>
        <v>0</v>
      </c>
      <c r="Y28" s="45">
        <f t="shared" si="47"/>
        <v>0</v>
      </c>
      <c r="Z28" s="46" t="s">
        <v>0</v>
      </c>
      <c r="AA28" s="39">
        <v>1</v>
      </c>
      <c r="AB28" s="47">
        <f t="shared" si="48"/>
        <v>0</v>
      </c>
      <c r="AC28" s="39">
        <v>1</v>
      </c>
      <c r="AD28" s="47">
        <f t="shared" si="49"/>
        <v>0</v>
      </c>
      <c r="AE28" s="39">
        <v>1</v>
      </c>
      <c r="AF28" s="47">
        <f t="shared" si="50"/>
        <v>0</v>
      </c>
      <c r="AG28" s="188"/>
      <c r="AH28" s="194">
        <f t="shared" si="17"/>
        <v>3</v>
      </c>
      <c r="AI28" s="49">
        <f t="shared" si="34"/>
        <v>0</v>
      </c>
      <c r="AJ28" s="50">
        <f t="shared" si="35"/>
        <v>0</v>
      </c>
      <c r="AK28" s="188"/>
      <c r="AL28" s="194">
        <f t="shared" si="20"/>
        <v>3</v>
      </c>
      <c r="AM28" s="49">
        <f t="shared" si="51"/>
        <v>0</v>
      </c>
      <c r="AN28" s="50">
        <f t="shared" si="52"/>
        <v>0</v>
      </c>
      <c r="AO28" s="188"/>
      <c r="AP28" s="49">
        <f t="shared" si="53"/>
        <v>0</v>
      </c>
      <c r="AQ28" s="50">
        <f t="shared" si="54"/>
        <v>0</v>
      </c>
      <c r="AR28" s="188"/>
      <c r="AS28" s="49">
        <f t="shared" si="55"/>
        <v>0</v>
      </c>
      <c r="AT28" s="50">
        <f t="shared" si="56"/>
        <v>0</v>
      </c>
      <c r="AU28" s="62"/>
      <c r="AV28" s="49">
        <f t="shared" si="57"/>
        <v>0</v>
      </c>
      <c r="AW28" s="50">
        <f t="shared" si="58"/>
        <v>0</v>
      </c>
      <c r="AX28" s="188"/>
      <c r="AY28" s="49">
        <f t="shared" si="59"/>
        <v>0</v>
      </c>
      <c r="AZ28" s="50">
        <f t="shared" si="60"/>
        <v>0</v>
      </c>
      <c r="BA28" s="188"/>
      <c r="BB28" s="49">
        <f t="shared" si="61"/>
        <v>0</v>
      </c>
      <c r="BC28" s="50">
        <f t="shared" si="62"/>
        <v>0</v>
      </c>
      <c r="BD28" s="51">
        <f t="shared" si="63"/>
        <v>0</v>
      </c>
    </row>
    <row r="29" spans="1:56" hidden="1">
      <c r="A29" s="32">
        <v>4</v>
      </c>
      <c r="B29" s="169"/>
      <c r="C29" s="170"/>
      <c r="D29" s="34"/>
      <c r="E29" s="35"/>
      <c r="F29" s="36"/>
      <c r="G29" s="73"/>
      <c r="H29" s="72"/>
      <c r="I29" s="74">
        <f>IF(H29=Tablas!$B$5,Tablas!$C$5,VLOOKUP(H29,Tablas!$B$5:$D$40,2,FALSE))</f>
        <v>1</v>
      </c>
      <c r="J29" s="71">
        <f>IF(I29=0,"",VLOOKUP(I29,Tablas!$C$5:$D$40,2,FALSE))</f>
        <v>0</v>
      </c>
      <c r="K29" s="37" t="str">
        <f t="shared" si="36"/>
        <v>0</v>
      </c>
      <c r="L29" s="38">
        <f t="shared" si="37"/>
        <v>0</v>
      </c>
      <c r="M29" s="38">
        <f t="shared" si="38"/>
        <v>0</v>
      </c>
      <c r="N29" s="38">
        <f t="shared" si="39"/>
        <v>0</v>
      </c>
      <c r="O29" s="38">
        <f t="shared" si="40"/>
        <v>0</v>
      </c>
      <c r="P29" s="38">
        <f t="shared" si="41"/>
        <v>0</v>
      </c>
      <c r="Q29" s="39">
        <v>1</v>
      </c>
      <c r="R29" s="40">
        <f t="shared" si="42"/>
        <v>0</v>
      </c>
      <c r="S29" s="39">
        <v>1</v>
      </c>
      <c r="T29" s="41">
        <f t="shared" si="43"/>
        <v>0</v>
      </c>
      <c r="U29" s="42">
        <f t="shared" si="44"/>
        <v>0</v>
      </c>
      <c r="V29" s="43">
        <f t="shared" si="45"/>
        <v>0</v>
      </c>
      <c r="W29" s="193">
        <f t="shared" si="11"/>
        <v>5</v>
      </c>
      <c r="X29" s="44">
        <f t="shared" si="46"/>
        <v>0</v>
      </c>
      <c r="Y29" s="45">
        <f t="shared" si="47"/>
        <v>0</v>
      </c>
      <c r="Z29" s="46" t="s">
        <v>0</v>
      </c>
      <c r="AA29" s="39">
        <v>1</v>
      </c>
      <c r="AB29" s="47">
        <f t="shared" si="48"/>
        <v>0</v>
      </c>
      <c r="AC29" s="39">
        <v>1</v>
      </c>
      <c r="AD29" s="47">
        <f t="shared" si="49"/>
        <v>0</v>
      </c>
      <c r="AE29" s="39">
        <v>1</v>
      </c>
      <c r="AF29" s="47">
        <f t="shared" si="50"/>
        <v>0</v>
      </c>
      <c r="AG29" s="188"/>
      <c r="AH29" s="194">
        <f t="shared" si="17"/>
        <v>3</v>
      </c>
      <c r="AI29" s="49">
        <f t="shared" si="34"/>
        <v>0</v>
      </c>
      <c r="AJ29" s="50">
        <f t="shared" si="35"/>
        <v>0</v>
      </c>
      <c r="AK29" s="188"/>
      <c r="AL29" s="194">
        <f t="shared" si="20"/>
        <v>3</v>
      </c>
      <c r="AM29" s="49">
        <f t="shared" si="51"/>
        <v>0</v>
      </c>
      <c r="AN29" s="50">
        <f t="shared" si="52"/>
        <v>0</v>
      </c>
      <c r="AO29" s="188"/>
      <c r="AP29" s="49">
        <f t="shared" si="53"/>
        <v>0</v>
      </c>
      <c r="AQ29" s="50">
        <f t="shared" si="54"/>
        <v>0</v>
      </c>
      <c r="AR29" s="188"/>
      <c r="AS29" s="49">
        <f t="shared" si="55"/>
        <v>0</v>
      </c>
      <c r="AT29" s="50">
        <f t="shared" si="56"/>
        <v>0</v>
      </c>
      <c r="AU29" s="62"/>
      <c r="AV29" s="49">
        <f t="shared" si="57"/>
        <v>0</v>
      </c>
      <c r="AW29" s="50">
        <f t="shared" si="58"/>
        <v>0</v>
      </c>
      <c r="AX29" s="188"/>
      <c r="AY29" s="49">
        <f t="shared" si="59"/>
        <v>0</v>
      </c>
      <c r="AZ29" s="50">
        <f t="shared" si="60"/>
        <v>0</v>
      </c>
      <c r="BA29" s="188"/>
      <c r="BB29" s="49">
        <f t="shared" si="61"/>
        <v>0</v>
      </c>
      <c r="BC29" s="50">
        <f t="shared" si="62"/>
        <v>0</v>
      </c>
      <c r="BD29" s="51">
        <f t="shared" si="63"/>
        <v>0</v>
      </c>
    </row>
    <row r="30" spans="1:56" hidden="1">
      <c r="A30" s="32">
        <v>4</v>
      </c>
      <c r="B30" s="169"/>
      <c r="C30" s="170"/>
      <c r="D30" s="34"/>
      <c r="E30" s="35"/>
      <c r="F30" s="36"/>
      <c r="G30" s="73"/>
      <c r="H30" s="72"/>
      <c r="I30" s="74">
        <f>IF(H30=Tablas!$B$5,Tablas!$C$5,VLOOKUP(H30,Tablas!$B$5:$D$40,2,FALSE))</f>
        <v>1</v>
      </c>
      <c r="J30" s="71">
        <f>IF(I30=0,"",VLOOKUP(I30,Tablas!$C$5:$D$40,2,FALSE))</f>
        <v>0</v>
      </c>
      <c r="K30" s="37" t="str">
        <f t="shared" si="36"/>
        <v>0</v>
      </c>
      <c r="L30" s="38">
        <f t="shared" si="37"/>
        <v>0</v>
      </c>
      <c r="M30" s="38">
        <f t="shared" si="38"/>
        <v>0</v>
      </c>
      <c r="N30" s="38">
        <f t="shared" si="39"/>
        <v>0</v>
      </c>
      <c r="O30" s="38">
        <f t="shared" si="40"/>
        <v>0</v>
      </c>
      <c r="P30" s="38">
        <f t="shared" si="41"/>
        <v>0</v>
      </c>
      <c r="Q30" s="39">
        <v>1</v>
      </c>
      <c r="R30" s="40">
        <f t="shared" si="42"/>
        <v>0</v>
      </c>
      <c r="S30" s="39">
        <v>1</v>
      </c>
      <c r="T30" s="41">
        <f t="shared" si="43"/>
        <v>0</v>
      </c>
      <c r="U30" s="42">
        <f t="shared" si="44"/>
        <v>0</v>
      </c>
      <c r="V30" s="43">
        <f t="shared" si="45"/>
        <v>0</v>
      </c>
      <c r="W30" s="193">
        <f t="shared" si="11"/>
        <v>5</v>
      </c>
      <c r="X30" s="44">
        <f t="shared" si="46"/>
        <v>0</v>
      </c>
      <c r="Y30" s="45">
        <f t="shared" si="47"/>
        <v>0</v>
      </c>
      <c r="Z30" s="46" t="s">
        <v>0</v>
      </c>
      <c r="AA30" s="39">
        <v>1</v>
      </c>
      <c r="AB30" s="47">
        <f t="shared" si="48"/>
        <v>0</v>
      </c>
      <c r="AC30" s="39">
        <v>1</v>
      </c>
      <c r="AD30" s="47">
        <f t="shared" si="49"/>
        <v>0</v>
      </c>
      <c r="AE30" s="39">
        <v>1</v>
      </c>
      <c r="AF30" s="47">
        <f t="shared" si="50"/>
        <v>0</v>
      </c>
      <c r="AG30" s="188"/>
      <c r="AH30" s="194">
        <f t="shared" si="17"/>
        <v>3</v>
      </c>
      <c r="AI30" s="49">
        <f t="shared" si="34"/>
        <v>0</v>
      </c>
      <c r="AJ30" s="50">
        <f t="shared" si="35"/>
        <v>0</v>
      </c>
      <c r="AK30" s="188"/>
      <c r="AL30" s="194">
        <f t="shared" si="20"/>
        <v>3</v>
      </c>
      <c r="AM30" s="49">
        <f t="shared" si="51"/>
        <v>0</v>
      </c>
      <c r="AN30" s="50">
        <f t="shared" si="52"/>
        <v>0</v>
      </c>
      <c r="AO30" s="188"/>
      <c r="AP30" s="49">
        <f t="shared" si="53"/>
        <v>0</v>
      </c>
      <c r="AQ30" s="50">
        <f t="shared" si="54"/>
        <v>0</v>
      </c>
      <c r="AR30" s="188"/>
      <c r="AS30" s="49">
        <f t="shared" si="55"/>
        <v>0</v>
      </c>
      <c r="AT30" s="50">
        <f t="shared" si="56"/>
        <v>0</v>
      </c>
      <c r="AU30" s="62"/>
      <c r="AV30" s="49">
        <f t="shared" si="57"/>
        <v>0</v>
      </c>
      <c r="AW30" s="50">
        <f t="shared" si="58"/>
        <v>0</v>
      </c>
      <c r="AX30" s="188"/>
      <c r="AY30" s="49">
        <f t="shared" si="59"/>
        <v>0</v>
      </c>
      <c r="AZ30" s="50">
        <f t="shared" si="60"/>
        <v>0</v>
      </c>
      <c r="BA30" s="188"/>
      <c r="BB30" s="49">
        <f t="shared" si="61"/>
        <v>0</v>
      </c>
      <c r="BC30" s="50">
        <f t="shared" si="62"/>
        <v>0</v>
      </c>
      <c r="BD30" s="51">
        <f t="shared" si="63"/>
        <v>0</v>
      </c>
    </row>
    <row r="31" spans="1:56" hidden="1">
      <c r="A31" s="32">
        <v>4</v>
      </c>
      <c r="B31" s="169"/>
      <c r="C31" s="170"/>
      <c r="D31" s="34"/>
      <c r="E31" s="35"/>
      <c r="F31" s="36"/>
      <c r="G31" s="73"/>
      <c r="H31" s="72"/>
      <c r="I31" s="74">
        <f>IF(H31=Tablas!$B$5,Tablas!$C$5,VLOOKUP(H31,Tablas!$B$5:$D$40,2,FALSE))</f>
        <v>1</v>
      </c>
      <c r="J31" s="71">
        <f>IF(I31=0,"",VLOOKUP(I31,Tablas!$C$5:$D$40,2,FALSE))</f>
        <v>0</v>
      </c>
      <c r="K31" s="37" t="str">
        <f t="shared" si="36"/>
        <v>0</v>
      </c>
      <c r="L31" s="38">
        <f t="shared" si="37"/>
        <v>0</v>
      </c>
      <c r="M31" s="38">
        <f t="shared" si="38"/>
        <v>0</v>
      </c>
      <c r="N31" s="38">
        <f t="shared" si="39"/>
        <v>0</v>
      </c>
      <c r="O31" s="38">
        <f t="shared" si="40"/>
        <v>0</v>
      </c>
      <c r="P31" s="38">
        <f t="shared" si="41"/>
        <v>0</v>
      </c>
      <c r="Q31" s="39">
        <v>1</v>
      </c>
      <c r="R31" s="40">
        <f t="shared" si="42"/>
        <v>0</v>
      </c>
      <c r="S31" s="39">
        <v>1</v>
      </c>
      <c r="T31" s="41">
        <f t="shared" si="43"/>
        <v>0</v>
      </c>
      <c r="U31" s="42">
        <f t="shared" si="44"/>
        <v>0</v>
      </c>
      <c r="V31" s="43">
        <f t="shared" si="45"/>
        <v>0</v>
      </c>
      <c r="W31" s="193">
        <f t="shared" si="11"/>
        <v>5</v>
      </c>
      <c r="X31" s="44">
        <f t="shared" si="46"/>
        <v>0</v>
      </c>
      <c r="Y31" s="45">
        <f t="shared" si="47"/>
        <v>0</v>
      </c>
      <c r="Z31" s="46" t="s">
        <v>0</v>
      </c>
      <c r="AA31" s="39">
        <v>1</v>
      </c>
      <c r="AB31" s="47">
        <f t="shared" si="48"/>
        <v>0</v>
      </c>
      <c r="AC31" s="39">
        <v>1</v>
      </c>
      <c r="AD31" s="47">
        <f t="shared" si="49"/>
        <v>0</v>
      </c>
      <c r="AE31" s="39">
        <v>1</v>
      </c>
      <c r="AF31" s="47">
        <f t="shared" si="50"/>
        <v>0</v>
      </c>
      <c r="AG31" s="188"/>
      <c r="AH31" s="194">
        <f t="shared" si="17"/>
        <v>3</v>
      </c>
      <c r="AI31" s="49">
        <f t="shared" si="34"/>
        <v>0</v>
      </c>
      <c r="AJ31" s="50">
        <f t="shared" si="35"/>
        <v>0</v>
      </c>
      <c r="AK31" s="188"/>
      <c r="AL31" s="194">
        <f t="shared" si="20"/>
        <v>3</v>
      </c>
      <c r="AM31" s="49">
        <f t="shared" si="51"/>
        <v>0</v>
      </c>
      <c r="AN31" s="50">
        <f t="shared" si="52"/>
        <v>0</v>
      </c>
      <c r="AO31" s="188"/>
      <c r="AP31" s="49">
        <f t="shared" si="53"/>
        <v>0</v>
      </c>
      <c r="AQ31" s="50">
        <f t="shared" si="54"/>
        <v>0</v>
      </c>
      <c r="AR31" s="188"/>
      <c r="AS31" s="49">
        <f t="shared" si="55"/>
        <v>0</v>
      </c>
      <c r="AT31" s="50">
        <f t="shared" si="56"/>
        <v>0</v>
      </c>
      <c r="AU31" s="62"/>
      <c r="AV31" s="49">
        <f t="shared" si="57"/>
        <v>0</v>
      </c>
      <c r="AW31" s="50">
        <f t="shared" si="58"/>
        <v>0</v>
      </c>
      <c r="AX31" s="188"/>
      <c r="AY31" s="49">
        <f t="shared" si="59"/>
        <v>0</v>
      </c>
      <c r="AZ31" s="50">
        <f t="shared" si="60"/>
        <v>0</v>
      </c>
      <c r="BA31" s="188"/>
      <c r="BB31" s="49">
        <f t="shared" si="61"/>
        <v>0</v>
      </c>
      <c r="BC31" s="50">
        <f t="shared" si="62"/>
        <v>0</v>
      </c>
      <c r="BD31" s="51">
        <f t="shared" si="63"/>
        <v>0</v>
      </c>
    </row>
    <row r="32" spans="1:56" hidden="1">
      <c r="A32" s="32">
        <v>4</v>
      </c>
      <c r="B32" s="169"/>
      <c r="C32" s="170"/>
      <c r="D32" s="34"/>
      <c r="E32" s="35"/>
      <c r="F32" s="36"/>
      <c r="G32" s="73"/>
      <c r="H32" s="72"/>
      <c r="I32" s="74">
        <f>IF(H32=Tablas!$B$5,Tablas!$C$5,VLOOKUP(H32,Tablas!$B$5:$D$40,2,FALSE))</f>
        <v>1</v>
      </c>
      <c r="J32" s="71">
        <f>IF(I32=0,"",VLOOKUP(I32,Tablas!$C$5:$D$40,2,FALSE))</f>
        <v>0</v>
      </c>
      <c r="K32" s="37" t="str">
        <f t="shared" si="36"/>
        <v>0</v>
      </c>
      <c r="L32" s="38">
        <f t="shared" si="37"/>
        <v>0</v>
      </c>
      <c r="M32" s="38">
        <f t="shared" si="38"/>
        <v>0</v>
      </c>
      <c r="N32" s="38">
        <f t="shared" si="39"/>
        <v>0</v>
      </c>
      <c r="O32" s="38">
        <f t="shared" si="40"/>
        <v>0</v>
      </c>
      <c r="P32" s="38">
        <f t="shared" si="41"/>
        <v>0</v>
      </c>
      <c r="Q32" s="39">
        <v>1</v>
      </c>
      <c r="R32" s="40">
        <f t="shared" si="42"/>
        <v>0</v>
      </c>
      <c r="S32" s="39">
        <v>1</v>
      </c>
      <c r="T32" s="41">
        <f t="shared" si="43"/>
        <v>0</v>
      </c>
      <c r="U32" s="42">
        <f t="shared" si="44"/>
        <v>0</v>
      </c>
      <c r="V32" s="43">
        <f t="shared" si="45"/>
        <v>0</v>
      </c>
      <c r="W32" s="193">
        <f t="shared" si="11"/>
        <v>5</v>
      </c>
      <c r="X32" s="44">
        <f t="shared" si="46"/>
        <v>0</v>
      </c>
      <c r="Y32" s="45">
        <f t="shared" si="47"/>
        <v>0</v>
      </c>
      <c r="Z32" s="46" t="s">
        <v>0</v>
      </c>
      <c r="AA32" s="39">
        <v>1</v>
      </c>
      <c r="AB32" s="47">
        <f t="shared" si="48"/>
        <v>0</v>
      </c>
      <c r="AC32" s="39">
        <v>1</v>
      </c>
      <c r="AD32" s="47">
        <f t="shared" si="49"/>
        <v>0</v>
      </c>
      <c r="AE32" s="39">
        <v>1</v>
      </c>
      <c r="AF32" s="47">
        <f t="shared" si="50"/>
        <v>0</v>
      </c>
      <c r="AG32" s="188"/>
      <c r="AH32" s="194">
        <f t="shared" si="17"/>
        <v>3</v>
      </c>
      <c r="AI32" s="49">
        <f t="shared" si="34"/>
        <v>0</v>
      </c>
      <c r="AJ32" s="50">
        <f t="shared" si="35"/>
        <v>0</v>
      </c>
      <c r="AK32" s="188"/>
      <c r="AL32" s="194">
        <f t="shared" si="20"/>
        <v>3</v>
      </c>
      <c r="AM32" s="49">
        <f t="shared" si="51"/>
        <v>0</v>
      </c>
      <c r="AN32" s="50">
        <f t="shared" si="52"/>
        <v>0</v>
      </c>
      <c r="AO32" s="188"/>
      <c r="AP32" s="49">
        <f t="shared" si="53"/>
        <v>0</v>
      </c>
      <c r="AQ32" s="50">
        <f t="shared" si="54"/>
        <v>0</v>
      </c>
      <c r="AR32" s="188"/>
      <c r="AS32" s="49">
        <f t="shared" si="55"/>
        <v>0</v>
      </c>
      <c r="AT32" s="50">
        <f t="shared" si="56"/>
        <v>0</v>
      </c>
      <c r="AU32" s="62"/>
      <c r="AV32" s="49">
        <f t="shared" si="57"/>
        <v>0</v>
      </c>
      <c r="AW32" s="50">
        <f t="shared" si="58"/>
        <v>0</v>
      </c>
      <c r="AX32" s="188"/>
      <c r="AY32" s="49">
        <f t="shared" si="59"/>
        <v>0</v>
      </c>
      <c r="AZ32" s="50">
        <f t="shared" si="60"/>
        <v>0</v>
      </c>
      <c r="BA32" s="188"/>
      <c r="BB32" s="49">
        <f t="shared" si="61"/>
        <v>0</v>
      </c>
      <c r="BC32" s="50">
        <f t="shared" si="62"/>
        <v>0</v>
      </c>
      <c r="BD32" s="51">
        <f t="shared" si="63"/>
        <v>0</v>
      </c>
    </row>
    <row r="33" spans="1:56" hidden="1">
      <c r="A33" s="32">
        <v>4</v>
      </c>
      <c r="B33" s="169"/>
      <c r="C33" s="170"/>
      <c r="D33" s="34"/>
      <c r="E33" s="35"/>
      <c r="F33" s="36"/>
      <c r="G33" s="73"/>
      <c r="H33" s="72"/>
      <c r="I33" s="74">
        <f>IF(H33=Tablas!$B$5,Tablas!$C$5,VLOOKUP(H33,Tablas!$B$5:$D$40,2,FALSE))</f>
        <v>1</v>
      </c>
      <c r="J33" s="71">
        <f>IF(I33=0,"",VLOOKUP(I33,Tablas!$C$5:$D$40,2,FALSE))</f>
        <v>0</v>
      </c>
      <c r="K33" s="37" t="str">
        <f t="shared" si="36"/>
        <v>0</v>
      </c>
      <c r="L33" s="38">
        <f t="shared" si="37"/>
        <v>0</v>
      </c>
      <c r="M33" s="38">
        <f t="shared" si="38"/>
        <v>0</v>
      </c>
      <c r="N33" s="38">
        <f t="shared" si="39"/>
        <v>0</v>
      </c>
      <c r="O33" s="38">
        <f t="shared" si="40"/>
        <v>0</v>
      </c>
      <c r="P33" s="38">
        <f t="shared" si="41"/>
        <v>0</v>
      </c>
      <c r="Q33" s="39">
        <v>1</v>
      </c>
      <c r="R33" s="40">
        <f t="shared" si="42"/>
        <v>0</v>
      </c>
      <c r="S33" s="39">
        <v>1</v>
      </c>
      <c r="T33" s="41">
        <f t="shared" si="43"/>
        <v>0</v>
      </c>
      <c r="U33" s="42">
        <f t="shared" si="44"/>
        <v>0</v>
      </c>
      <c r="V33" s="43">
        <f t="shared" si="45"/>
        <v>0</v>
      </c>
      <c r="W33" s="193">
        <f t="shared" si="11"/>
        <v>5</v>
      </c>
      <c r="X33" s="44">
        <f t="shared" si="46"/>
        <v>0</v>
      </c>
      <c r="Y33" s="45">
        <f t="shared" si="47"/>
        <v>0</v>
      </c>
      <c r="Z33" s="46" t="s">
        <v>0</v>
      </c>
      <c r="AA33" s="39">
        <v>1</v>
      </c>
      <c r="AB33" s="47">
        <f t="shared" si="48"/>
        <v>0</v>
      </c>
      <c r="AC33" s="39">
        <v>1</v>
      </c>
      <c r="AD33" s="47">
        <f t="shared" si="49"/>
        <v>0</v>
      </c>
      <c r="AE33" s="39">
        <v>1</v>
      </c>
      <c r="AF33" s="47">
        <f t="shared" si="50"/>
        <v>0</v>
      </c>
      <c r="AG33" s="188"/>
      <c r="AH33" s="194">
        <f t="shared" si="17"/>
        <v>3</v>
      </c>
      <c r="AI33" s="49">
        <f t="shared" si="34"/>
        <v>0</v>
      </c>
      <c r="AJ33" s="50">
        <f t="shared" si="35"/>
        <v>0</v>
      </c>
      <c r="AK33" s="188"/>
      <c r="AL33" s="194">
        <f t="shared" si="20"/>
        <v>3</v>
      </c>
      <c r="AM33" s="49">
        <f t="shared" si="51"/>
        <v>0</v>
      </c>
      <c r="AN33" s="50">
        <f t="shared" si="52"/>
        <v>0</v>
      </c>
      <c r="AO33" s="188"/>
      <c r="AP33" s="49">
        <f t="shared" si="53"/>
        <v>0</v>
      </c>
      <c r="AQ33" s="50">
        <f t="shared" si="54"/>
        <v>0</v>
      </c>
      <c r="AR33" s="188"/>
      <c r="AS33" s="49">
        <f t="shared" si="55"/>
        <v>0</v>
      </c>
      <c r="AT33" s="50">
        <f t="shared" si="56"/>
        <v>0</v>
      </c>
      <c r="AU33" s="62"/>
      <c r="AV33" s="49">
        <f t="shared" si="57"/>
        <v>0</v>
      </c>
      <c r="AW33" s="50">
        <f t="shared" si="58"/>
        <v>0</v>
      </c>
      <c r="AX33" s="188"/>
      <c r="AY33" s="49">
        <f t="shared" si="59"/>
        <v>0</v>
      </c>
      <c r="AZ33" s="50">
        <f t="shared" si="60"/>
        <v>0</v>
      </c>
      <c r="BA33" s="188"/>
      <c r="BB33" s="49">
        <f t="shared" si="61"/>
        <v>0</v>
      </c>
      <c r="BC33" s="50">
        <f t="shared" si="62"/>
        <v>0</v>
      </c>
      <c r="BD33" s="51">
        <f t="shared" si="63"/>
        <v>0</v>
      </c>
    </row>
    <row r="34" spans="1:56" hidden="1">
      <c r="A34" s="32">
        <v>4</v>
      </c>
      <c r="B34" s="169"/>
      <c r="C34" s="170"/>
      <c r="D34" s="34"/>
      <c r="E34" s="35"/>
      <c r="F34" s="36"/>
      <c r="G34" s="73"/>
      <c r="H34" s="72"/>
      <c r="I34" s="74">
        <f>IF(H34=Tablas!$B$5,Tablas!$C$5,VLOOKUP(H34,Tablas!$B$5:$D$40,2,FALSE))</f>
        <v>1</v>
      </c>
      <c r="J34" s="71">
        <f>IF(I34=0,"",VLOOKUP(I34,Tablas!$C$5:$D$40,2,FALSE))</f>
        <v>0</v>
      </c>
      <c r="K34" s="37" t="str">
        <f t="shared" si="36"/>
        <v>0</v>
      </c>
      <c r="L34" s="38">
        <f t="shared" si="37"/>
        <v>0</v>
      </c>
      <c r="M34" s="38">
        <f t="shared" si="38"/>
        <v>0</v>
      </c>
      <c r="N34" s="38">
        <f t="shared" si="39"/>
        <v>0</v>
      </c>
      <c r="O34" s="38">
        <f t="shared" si="40"/>
        <v>0</v>
      </c>
      <c r="P34" s="38">
        <f t="shared" si="41"/>
        <v>0</v>
      </c>
      <c r="Q34" s="39">
        <v>1</v>
      </c>
      <c r="R34" s="40">
        <f t="shared" si="42"/>
        <v>0</v>
      </c>
      <c r="S34" s="39">
        <v>1</v>
      </c>
      <c r="T34" s="41">
        <f t="shared" si="43"/>
        <v>0</v>
      </c>
      <c r="U34" s="42">
        <f t="shared" si="44"/>
        <v>0</v>
      </c>
      <c r="V34" s="43">
        <f t="shared" si="45"/>
        <v>0</v>
      </c>
      <c r="W34" s="193">
        <f t="shared" si="11"/>
        <v>5</v>
      </c>
      <c r="X34" s="44">
        <f t="shared" si="46"/>
        <v>0</v>
      </c>
      <c r="Y34" s="45">
        <f t="shared" si="47"/>
        <v>0</v>
      </c>
      <c r="Z34" s="46" t="s">
        <v>0</v>
      </c>
      <c r="AA34" s="39">
        <v>1</v>
      </c>
      <c r="AB34" s="47">
        <f t="shared" si="48"/>
        <v>0</v>
      </c>
      <c r="AC34" s="39">
        <v>1</v>
      </c>
      <c r="AD34" s="47">
        <f t="shared" si="49"/>
        <v>0</v>
      </c>
      <c r="AE34" s="39">
        <v>1</v>
      </c>
      <c r="AF34" s="47">
        <f t="shared" si="50"/>
        <v>0</v>
      </c>
      <c r="AG34" s="188"/>
      <c r="AH34" s="194">
        <f t="shared" si="17"/>
        <v>3</v>
      </c>
      <c r="AI34" s="49">
        <f t="shared" si="34"/>
        <v>0</v>
      </c>
      <c r="AJ34" s="50">
        <f t="shared" si="35"/>
        <v>0</v>
      </c>
      <c r="AK34" s="188"/>
      <c r="AL34" s="194">
        <f t="shared" si="20"/>
        <v>3</v>
      </c>
      <c r="AM34" s="49">
        <f t="shared" si="51"/>
        <v>0</v>
      </c>
      <c r="AN34" s="50">
        <f t="shared" si="52"/>
        <v>0</v>
      </c>
      <c r="AO34" s="188"/>
      <c r="AP34" s="49">
        <f t="shared" si="53"/>
        <v>0</v>
      </c>
      <c r="AQ34" s="50">
        <f t="shared" si="54"/>
        <v>0</v>
      </c>
      <c r="AR34" s="188"/>
      <c r="AS34" s="49">
        <f t="shared" si="55"/>
        <v>0</v>
      </c>
      <c r="AT34" s="50">
        <f t="shared" si="56"/>
        <v>0</v>
      </c>
      <c r="AU34" s="62"/>
      <c r="AV34" s="49">
        <f t="shared" si="57"/>
        <v>0</v>
      </c>
      <c r="AW34" s="50">
        <f t="shared" si="58"/>
        <v>0</v>
      </c>
      <c r="AX34" s="188"/>
      <c r="AY34" s="49">
        <f t="shared" si="59"/>
        <v>0</v>
      </c>
      <c r="AZ34" s="50">
        <f t="shared" si="60"/>
        <v>0</v>
      </c>
      <c r="BA34" s="188"/>
      <c r="BB34" s="49">
        <f t="shared" si="61"/>
        <v>0</v>
      </c>
      <c r="BC34" s="50">
        <f t="shared" si="62"/>
        <v>0</v>
      </c>
      <c r="BD34" s="51">
        <f t="shared" si="63"/>
        <v>0</v>
      </c>
    </row>
    <row r="35" spans="1:56" hidden="1">
      <c r="A35" s="32">
        <v>4</v>
      </c>
      <c r="B35" s="169"/>
      <c r="C35" s="170"/>
      <c r="D35" s="34"/>
      <c r="E35" s="35"/>
      <c r="F35" s="36"/>
      <c r="G35" s="73"/>
      <c r="H35" s="72"/>
      <c r="I35" s="74">
        <f>IF(H35=Tablas!$B$5,Tablas!$C$5,VLOOKUP(H35,Tablas!$B$5:$D$40,2,FALSE))</f>
        <v>1</v>
      </c>
      <c r="J35" s="71">
        <f>IF(I35=0,"",VLOOKUP(I35,Tablas!$C$5:$D$40,2,FALSE))</f>
        <v>0</v>
      </c>
      <c r="K35" s="37" t="str">
        <f t="shared" si="36"/>
        <v>0</v>
      </c>
      <c r="L35" s="38">
        <f t="shared" si="37"/>
        <v>0</v>
      </c>
      <c r="M35" s="38">
        <f t="shared" si="38"/>
        <v>0</v>
      </c>
      <c r="N35" s="38">
        <f t="shared" si="39"/>
        <v>0</v>
      </c>
      <c r="O35" s="38">
        <f t="shared" si="40"/>
        <v>0</v>
      </c>
      <c r="P35" s="38">
        <f t="shared" si="41"/>
        <v>0</v>
      </c>
      <c r="Q35" s="39">
        <v>1</v>
      </c>
      <c r="R35" s="40">
        <f t="shared" si="42"/>
        <v>0</v>
      </c>
      <c r="S35" s="39">
        <v>1</v>
      </c>
      <c r="T35" s="41">
        <f t="shared" si="43"/>
        <v>0</v>
      </c>
      <c r="U35" s="42">
        <f t="shared" si="44"/>
        <v>0</v>
      </c>
      <c r="V35" s="43">
        <f t="shared" si="45"/>
        <v>0</v>
      </c>
      <c r="W35" s="193">
        <f t="shared" si="11"/>
        <v>5</v>
      </c>
      <c r="X35" s="44">
        <f t="shared" si="46"/>
        <v>0</v>
      </c>
      <c r="Y35" s="45">
        <f t="shared" si="47"/>
        <v>0</v>
      </c>
      <c r="Z35" s="46" t="s">
        <v>0</v>
      </c>
      <c r="AA35" s="39">
        <v>1</v>
      </c>
      <c r="AB35" s="47">
        <f t="shared" si="48"/>
        <v>0</v>
      </c>
      <c r="AC35" s="39">
        <v>1</v>
      </c>
      <c r="AD35" s="47">
        <f t="shared" si="49"/>
        <v>0</v>
      </c>
      <c r="AE35" s="39">
        <v>1</v>
      </c>
      <c r="AF35" s="47">
        <f t="shared" si="50"/>
        <v>0</v>
      </c>
      <c r="AG35" s="188"/>
      <c r="AH35" s="194">
        <f t="shared" si="17"/>
        <v>3</v>
      </c>
      <c r="AI35" s="49">
        <f t="shared" si="34"/>
        <v>0</v>
      </c>
      <c r="AJ35" s="50">
        <f t="shared" si="35"/>
        <v>0</v>
      </c>
      <c r="AK35" s="188"/>
      <c r="AL35" s="194">
        <f t="shared" si="20"/>
        <v>3</v>
      </c>
      <c r="AM35" s="49">
        <f t="shared" si="51"/>
        <v>0</v>
      </c>
      <c r="AN35" s="50">
        <f t="shared" si="52"/>
        <v>0</v>
      </c>
      <c r="AO35" s="188"/>
      <c r="AP35" s="49">
        <f t="shared" si="53"/>
        <v>0</v>
      </c>
      <c r="AQ35" s="50">
        <f t="shared" si="54"/>
        <v>0</v>
      </c>
      <c r="AR35" s="188"/>
      <c r="AS35" s="49">
        <f t="shared" si="55"/>
        <v>0</v>
      </c>
      <c r="AT35" s="50">
        <f t="shared" si="56"/>
        <v>0</v>
      </c>
      <c r="AU35" s="62"/>
      <c r="AV35" s="49">
        <f t="shared" si="57"/>
        <v>0</v>
      </c>
      <c r="AW35" s="50">
        <f t="shared" si="58"/>
        <v>0</v>
      </c>
      <c r="AX35" s="188"/>
      <c r="AY35" s="49">
        <f t="shared" si="59"/>
        <v>0</v>
      </c>
      <c r="AZ35" s="50">
        <f t="shared" si="60"/>
        <v>0</v>
      </c>
      <c r="BA35" s="188"/>
      <c r="BB35" s="49">
        <f t="shared" si="61"/>
        <v>0</v>
      </c>
      <c r="BC35" s="50">
        <f t="shared" si="62"/>
        <v>0</v>
      </c>
      <c r="BD35" s="51">
        <f t="shared" si="63"/>
        <v>0</v>
      </c>
    </row>
    <row r="36" spans="1:56" hidden="1">
      <c r="A36" s="32">
        <v>4</v>
      </c>
      <c r="B36" s="169"/>
      <c r="C36" s="170"/>
      <c r="D36" s="34"/>
      <c r="E36" s="35"/>
      <c r="F36" s="36"/>
      <c r="G36" s="73"/>
      <c r="H36" s="72"/>
      <c r="I36" s="74">
        <f>IF(H36=Tablas!$B$5,Tablas!$C$5,VLOOKUP(H36,Tablas!$B$5:$D$40,2,FALSE))</f>
        <v>1</v>
      </c>
      <c r="J36" s="71">
        <f>IF(I36=0,"",VLOOKUP(I36,Tablas!$C$5:$D$40,2,FALSE))</f>
        <v>0</v>
      </c>
      <c r="K36" s="37" t="str">
        <f t="shared" si="36"/>
        <v>0</v>
      </c>
      <c r="L36" s="38">
        <f t="shared" si="37"/>
        <v>0</v>
      </c>
      <c r="M36" s="38">
        <f t="shared" si="38"/>
        <v>0</v>
      </c>
      <c r="N36" s="38">
        <f t="shared" si="39"/>
        <v>0</v>
      </c>
      <c r="O36" s="38">
        <f t="shared" si="40"/>
        <v>0</v>
      </c>
      <c r="P36" s="38">
        <f t="shared" si="41"/>
        <v>0</v>
      </c>
      <c r="Q36" s="39">
        <v>1</v>
      </c>
      <c r="R36" s="40">
        <f t="shared" si="42"/>
        <v>0</v>
      </c>
      <c r="S36" s="39">
        <v>1</v>
      </c>
      <c r="T36" s="41">
        <f t="shared" si="43"/>
        <v>0</v>
      </c>
      <c r="U36" s="42">
        <f t="shared" si="44"/>
        <v>0</v>
      </c>
      <c r="V36" s="43">
        <f t="shared" si="45"/>
        <v>0</v>
      </c>
      <c r="W36" s="193">
        <f t="shared" si="11"/>
        <v>5</v>
      </c>
      <c r="X36" s="44">
        <f t="shared" si="46"/>
        <v>0</v>
      </c>
      <c r="Y36" s="45">
        <f t="shared" si="47"/>
        <v>0</v>
      </c>
      <c r="Z36" s="46" t="s">
        <v>0</v>
      </c>
      <c r="AA36" s="39">
        <v>1</v>
      </c>
      <c r="AB36" s="47">
        <f t="shared" si="48"/>
        <v>0</v>
      </c>
      <c r="AC36" s="39">
        <v>1</v>
      </c>
      <c r="AD36" s="47">
        <f t="shared" si="49"/>
        <v>0</v>
      </c>
      <c r="AE36" s="39">
        <v>1</v>
      </c>
      <c r="AF36" s="47">
        <f t="shared" si="50"/>
        <v>0</v>
      </c>
      <c r="AG36" s="188"/>
      <c r="AH36" s="194">
        <f t="shared" si="17"/>
        <v>3</v>
      </c>
      <c r="AI36" s="49">
        <f t="shared" si="34"/>
        <v>0</v>
      </c>
      <c r="AJ36" s="50">
        <f t="shared" si="35"/>
        <v>0</v>
      </c>
      <c r="AK36" s="188"/>
      <c r="AL36" s="194">
        <f t="shared" si="20"/>
        <v>3</v>
      </c>
      <c r="AM36" s="49">
        <f t="shared" si="51"/>
        <v>0</v>
      </c>
      <c r="AN36" s="50">
        <f t="shared" si="52"/>
        <v>0</v>
      </c>
      <c r="AO36" s="188"/>
      <c r="AP36" s="49">
        <f t="shared" si="53"/>
        <v>0</v>
      </c>
      <c r="AQ36" s="50">
        <f t="shared" si="54"/>
        <v>0</v>
      </c>
      <c r="AR36" s="188"/>
      <c r="AS36" s="49">
        <f t="shared" si="55"/>
        <v>0</v>
      </c>
      <c r="AT36" s="50">
        <f t="shared" si="56"/>
        <v>0</v>
      </c>
      <c r="AU36" s="62"/>
      <c r="AV36" s="49">
        <f t="shared" si="57"/>
        <v>0</v>
      </c>
      <c r="AW36" s="50">
        <f t="shared" si="58"/>
        <v>0</v>
      </c>
      <c r="AX36" s="188"/>
      <c r="AY36" s="49">
        <f t="shared" si="59"/>
        <v>0</v>
      </c>
      <c r="AZ36" s="50">
        <f t="shared" si="60"/>
        <v>0</v>
      </c>
      <c r="BA36" s="188"/>
      <c r="BB36" s="49">
        <f t="shared" si="61"/>
        <v>0</v>
      </c>
      <c r="BC36" s="50">
        <f t="shared" si="62"/>
        <v>0</v>
      </c>
      <c r="BD36" s="51">
        <f t="shared" si="63"/>
        <v>0</v>
      </c>
    </row>
    <row r="37" spans="1:56" hidden="1">
      <c r="A37" s="32">
        <v>4</v>
      </c>
      <c r="B37" s="169"/>
      <c r="C37" s="170"/>
      <c r="D37" s="34"/>
      <c r="E37" s="35"/>
      <c r="F37" s="36"/>
      <c r="G37" s="73"/>
      <c r="H37" s="72"/>
      <c r="I37" s="74">
        <f>IF(H37=Tablas!$B$5,Tablas!$C$5,VLOOKUP(H37,Tablas!$B$5:$D$40,2,FALSE))</f>
        <v>1</v>
      </c>
      <c r="J37" s="71">
        <f>IF(I37=0,"",VLOOKUP(I37,Tablas!$C$5:$D$40,2,FALSE))</f>
        <v>0</v>
      </c>
      <c r="K37" s="37" t="str">
        <f t="shared" si="36"/>
        <v>0</v>
      </c>
      <c r="L37" s="38">
        <f t="shared" si="37"/>
        <v>0</v>
      </c>
      <c r="M37" s="38">
        <f t="shared" si="38"/>
        <v>0</v>
      </c>
      <c r="N37" s="38">
        <f t="shared" si="39"/>
        <v>0</v>
      </c>
      <c r="O37" s="38">
        <f t="shared" si="40"/>
        <v>0</v>
      </c>
      <c r="P37" s="38">
        <f t="shared" si="41"/>
        <v>0</v>
      </c>
      <c r="Q37" s="39">
        <v>1</v>
      </c>
      <c r="R37" s="40">
        <f t="shared" si="42"/>
        <v>0</v>
      </c>
      <c r="S37" s="39">
        <v>1</v>
      </c>
      <c r="T37" s="41">
        <f t="shared" si="43"/>
        <v>0</v>
      </c>
      <c r="U37" s="42">
        <f t="shared" si="44"/>
        <v>0</v>
      </c>
      <c r="V37" s="43">
        <f t="shared" si="45"/>
        <v>0</v>
      </c>
      <c r="W37" s="193">
        <f t="shared" si="11"/>
        <v>5</v>
      </c>
      <c r="X37" s="44">
        <f t="shared" si="46"/>
        <v>0</v>
      </c>
      <c r="Y37" s="45">
        <f t="shared" si="47"/>
        <v>0</v>
      </c>
      <c r="Z37" s="46" t="s">
        <v>0</v>
      </c>
      <c r="AA37" s="39">
        <v>1</v>
      </c>
      <c r="AB37" s="47">
        <f t="shared" si="48"/>
        <v>0</v>
      </c>
      <c r="AC37" s="39">
        <v>1</v>
      </c>
      <c r="AD37" s="47">
        <f t="shared" si="49"/>
        <v>0</v>
      </c>
      <c r="AE37" s="39">
        <v>1</v>
      </c>
      <c r="AF37" s="47">
        <f t="shared" si="50"/>
        <v>0</v>
      </c>
      <c r="AG37" s="188"/>
      <c r="AH37" s="194">
        <f t="shared" si="17"/>
        <v>3</v>
      </c>
      <c r="AI37" s="49">
        <f t="shared" si="34"/>
        <v>0</v>
      </c>
      <c r="AJ37" s="50">
        <f t="shared" si="35"/>
        <v>0</v>
      </c>
      <c r="AK37" s="188"/>
      <c r="AL37" s="194">
        <f t="shared" si="20"/>
        <v>3</v>
      </c>
      <c r="AM37" s="49">
        <f t="shared" si="51"/>
        <v>0</v>
      </c>
      <c r="AN37" s="50">
        <f t="shared" si="52"/>
        <v>0</v>
      </c>
      <c r="AO37" s="188"/>
      <c r="AP37" s="49">
        <f t="shared" si="53"/>
        <v>0</v>
      </c>
      <c r="AQ37" s="50">
        <f t="shared" si="54"/>
        <v>0</v>
      </c>
      <c r="AR37" s="188"/>
      <c r="AS37" s="49">
        <f t="shared" si="55"/>
        <v>0</v>
      </c>
      <c r="AT37" s="50">
        <f t="shared" si="56"/>
        <v>0</v>
      </c>
      <c r="AU37" s="62"/>
      <c r="AV37" s="49">
        <f t="shared" si="57"/>
        <v>0</v>
      </c>
      <c r="AW37" s="50">
        <f t="shared" si="58"/>
        <v>0</v>
      </c>
      <c r="AX37" s="188"/>
      <c r="AY37" s="49">
        <f t="shared" si="59"/>
        <v>0</v>
      </c>
      <c r="AZ37" s="50">
        <f t="shared" si="60"/>
        <v>0</v>
      </c>
      <c r="BA37" s="188"/>
      <c r="BB37" s="49">
        <f t="shared" si="61"/>
        <v>0</v>
      </c>
      <c r="BC37" s="50">
        <f t="shared" si="62"/>
        <v>0</v>
      </c>
      <c r="BD37" s="51">
        <f t="shared" si="63"/>
        <v>0</v>
      </c>
    </row>
    <row r="38" spans="1:56" hidden="1">
      <c r="A38" s="32">
        <v>4</v>
      </c>
      <c r="B38" s="169"/>
      <c r="C38" s="170"/>
      <c r="D38" s="34"/>
      <c r="E38" s="35"/>
      <c r="F38" s="36"/>
      <c r="G38" s="73"/>
      <c r="H38" s="72"/>
      <c r="I38" s="74">
        <f>IF(H38=Tablas!$B$5,Tablas!$C$5,VLOOKUP(H38,Tablas!$B$5:$D$40,2,FALSE))</f>
        <v>1</v>
      </c>
      <c r="J38" s="71">
        <f>IF(I38=0,"",VLOOKUP(I38,Tablas!$C$5:$D$40,2,FALSE))</f>
        <v>0</v>
      </c>
      <c r="K38" s="37" t="str">
        <f t="shared" ref="K38:K40" si="64">IF(G38=0,"0",F38/G38)</f>
        <v>0</v>
      </c>
      <c r="L38" s="38">
        <f t="shared" si="37"/>
        <v>0</v>
      </c>
      <c r="M38" s="38">
        <f t="shared" si="38"/>
        <v>0</v>
      </c>
      <c r="N38" s="38">
        <f t="shared" si="39"/>
        <v>0</v>
      </c>
      <c r="O38" s="38">
        <f t="shared" si="40"/>
        <v>0</v>
      </c>
      <c r="P38" s="38">
        <f t="shared" si="41"/>
        <v>0</v>
      </c>
      <c r="Q38" s="39">
        <v>1</v>
      </c>
      <c r="R38" s="40">
        <f t="shared" ref="R38:R71" si="65">(IF($Y38=6,$K38,)+IF($Y38=7,$K38,)+IF($Y38=12,$K38*2,)+IF($Y38=18,$K38*3,)+IF($Y38=28,$K38*4,0)+IF($Y38=21,$K38*3,)+IF($Y38=42,$K38*6,0)+IF($Y38=14,$K38*2,))*Q38</f>
        <v>0</v>
      </c>
      <c r="S38" s="39">
        <v>1</v>
      </c>
      <c r="T38" s="41">
        <f t="shared" ref="T38:T71" si="66">(IF($Y38=7,$K38,)+IF($Y38=21,$K38*3,)+IF($Y38=42,$K38*6,0)+IF($Y38=28,$K38*4,0)+IF($Y38=14,$K38*2,))*S38</f>
        <v>0</v>
      </c>
      <c r="U38" s="42">
        <f t="shared" ref="U38:U71" si="67">SUM(+L38+M38+N38+O38+P38+R38+T38)</f>
        <v>0</v>
      </c>
      <c r="V38" s="43">
        <f t="shared" ref="V38:V71" si="68">+U38*4.345</f>
        <v>0</v>
      </c>
      <c r="W38" s="193">
        <f t="shared" si="11"/>
        <v>5</v>
      </c>
      <c r="X38" s="44">
        <f t="shared" ref="X38:X72" si="69">IF(V38="","",W38*V38)</f>
        <v>0</v>
      </c>
      <c r="Y38" s="45">
        <f t="shared" ref="Y38:Y71" si="70">ROUND(J38/4.3452380952381,1)</f>
        <v>0</v>
      </c>
      <c r="Z38" s="46" t="s">
        <v>0</v>
      </c>
      <c r="AA38" s="39">
        <v>1</v>
      </c>
      <c r="AB38" s="47">
        <f t="shared" ref="AB38:AB71" si="71">+IF($Z38="M",$U38,IF($Z38="MT",$U38/2,IF(Z38="MN",$U38/2,IF($Z38="MTN",$U38/3,0))))*AA38</f>
        <v>0</v>
      </c>
      <c r="AC38" s="39">
        <v>1</v>
      </c>
      <c r="AD38" s="47">
        <f t="shared" ref="AD38:AD71" si="72">+IF($Z38="T",$U38,IF($Z38="MT",$U38/2,IF($Z38="TN",$U38/2,IF($Z38="MTN",$U38/3,0))))*AC38</f>
        <v>0</v>
      </c>
      <c r="AE38" s="39">
        <v>1</v>
      </c>
      <c r="AF38" s="47">
        <f t="shared" ref="AF38:AF71" si="73">+IF($Z38="N",$U38,IF($Z38="MN",$U38/2,IF($Z38="TN",$U38/2,IF($Z38="MTN",$U38/3,0))))*AE38</f>
        <v>0</v>
      </c>
      <c r="AG38" s="188"/>
      <c r="AH38" s="194">
        <f t="shared" si="17"/>
        <v>3</v>
      </c>
      <c r="AI38" s="49">
        <f t="shared" si="34"/>
        <v>0</v>
      </c>
      <c r="AJ38" s="50">
        <f t="shared" si="35"/>
        <v>0</v>
      </c>
      <c r="AK38" s="188"/>
      <c r="AL38" s="194">
        <f t="shared" si="20"/>
        <v>3</v>
      </c>
      <c r="AM38" s="49">
        <f t="shared" ref="AM38:AM50" si="74">IF(AN$4=0,0,(AK38/AN$4))</f>
        <v>0</v>
      </c>
      <c r="AN38" s="50">
        <f t="shared" ref="AN38:AN50" si="75">IF(AN$4=0,0,(AM38*AM$4/12))</f>
        <v>0</v>
      </c>
      <c r="AO38" s="188"/>
      <c r="AP38" s="49">
        <f t="shared" ref="AP38:AP50" si="76">IF(AQ$4=0,0,(AO38/AQ$4))</f>
        <v>0</v>
      </c>
      <c r="AQ38" s="50">
        <f t="shared" ref="AQ38:AQ50" si="77">IF(AQ$4=0,0,(AP38*AP$4/12))</f>
        <v>0</v>
      </c>
      <c r="AR38" s="188"/>
      <c r="AS38" s="49">
        <f t="shared" ref="AS38:AS50" si="78">IF(AT$4=0,0,(AR38/AT$4))</f>
        <v>0</v>
      </c>
      <c r="AT38" s="50">
        <f t="shared" ref="AT38:AT50" si="79">IF(AT$4=0,0,(AS38*AS$4/12))</f>
        <v>0</v>
      </c>
      <c r="AU38" s="62"/>
      <c r="AV38" s="49">
        <f t="shared" ref="AV38:AV50" si="80">IF(AW$4=0,0,(AU38/AW$4))</f>
        <v>0</v>
      </c>
      <c r="AW38" s="50">
        <f t="shared" ref="AW38:AW50" si="81">IF(AW$4=0,0,(AV38*AV$4/12))</f>
        <v>0</v>
      </c>
      <c r="AX38" s="188"/>
      <c r="AY38" s="49">
        <f t="shared" ref="AY38:AY50" si="82">IF(AZ$4=0,0,(AX38/AZ$4))</f>
        <v>0</v>
      </c>
      <c r="AZ38" s="50">
        <f t="shared" ref="AZ38:AZ50" si="83">IF(AZ$4=0,0,(AY38*AY$4/12))</f>
        <v>0</v>
      </c>
      <c r="BA38" s="188"/>
      <c r="BB38" s="49">
        <f t="shared" ref="BB38:BB72" si="84">IF(BC$4=0,0,(BA38/BC$4))</f>
        <v>0</v>
      </c>
      <c r="BC38" s="50">
        <f t="shared" ref="BC38:BC72" si="85">IF(BC$4=0,0,(BB38*BB$4/12))</f>
        <v>0</v>
      </c>
      <c r="BD38" s="51">
        <f t="shared" ref="BD38:BD71" si="86">+AJ38+AN38+AQ38+AT38+AW38+AZ38+BC38</f>
        <v>0</v>
      </c>
    </row>
    <row r="39" spans="1:56" hidden="1">
      <c r="A39" s="32">
        <v>4</v>
      </c>
      <c r="B39" s="169"/>
      <c r="C39" s="170"/>
      <c r="D39" s="34"/>
      <c r="E39" s="35"/>
      <c r="F39" s="36"/>
      <c r="G39" s="73"/>
      <c r="H39" s="72"/>
      <c r="I39" s="74">
        <f>IF(H39=Tablas!$B$5,Tablas!$C$5,VLOOKUP(H39,Tablas!$B$5:$D$40,2,FALSE))</f>
        <v>1</v>
      </c>
      <c r="J39" s="71">
        <f>IF(I39=0,"",VLOOKUP(I39,Tablas!$C$5:$D$40,2,FALSE))</f>
        <v>0</v>
      </c>
      <c r="K39" s="37" t="str">
        <f t="shared" si="64"/>
        <v>0</v>
      </c>
      <c r="L39" s="38">
        <f t="shared" si="37"/>
        <v>0</v>
      </c>
      <c r="M39" s="38">
        <f t="shared" si="38"/>
        <v>0</v>
      </c>
      <c r="N39" s="38">
        <f t="shared" si="39"/>
        <v>0</v>
      </c>
      <c r="O39" s="38">
        <f t="shared" si="40"/>
        <v>0</v>
      </c>
      <c r="P39" s="38">
        <f t="shared" si="41"/>
        <v>0</v>
      </c>
      <c r="Q39" s="39">
        <v>1</v>
      </c>
      <c r="R39" s="40">
        <f t="shared" si="65"/>
        <v>0</v>
      </c>
      <c r="S39" s="39">
        <v>1</v>
      </c>
      <c r="T39" s="41">
        <f t="shared" si="66"/>
        <v>0</v>
      </c>
      <c r="U39" s="42">
        <f t="shared" si="67"/>
        <v>0</v>
      </c>
      <c r="V39" s="43">
        <f t="shared" si="68"/>
        <v>0</v>
      </c>
      <c r="W39" s="193">
        <f t="shared" si="11"/>
        <v>5</v>
      </c>
      <c r="X39" s="44">
        <f t="shared" si="69"/>
        <v>0</v>
      </c>
      <c r="Y39" s="45">
        <f t="shared" si="70"/>
        <v>0</v>
      </c>
      <c r="Z39" s="46" t="s">
        <v>0</v>
      </c>
      <c r="AA39" s="39">
        <v>1</v>
      </c>
      <c r="AB39" s="47">
        <f t="shared" si="71"/>
        <v>0</v>
      </c>
      <c r="AC39" s="39">
        <v>1</v>
      </c>
      <c r="AD39" s="47">
        <f t="shared" si="72"/>
        <v>0</v>
      </c>
      <c r="AE39" s="39">
        <v>1</v>
      </c>
      <c r="AF39" s="47">
        <f t="shared" si="73"/>
        <v>0</v>
      </c>
      <c r="AG39" s="188"/>
      <c r="AH39" s="194">
        <f t="shared" si="17"/>
        <v>3</v>
      </c>
      <c r="AI39" s="49">
        <f t="shared" si="34"/>
        <v>0</v>
      </c>
      <c r="AJ39" s="50">
        <f t="shared" si="35"/>
        <v>0</v>
      </c>
      <c r="AK39" s="188"/>
      <c r="AL39" s="194">
        <f t="shared" si="20"/>
        <v>3</v>
      </c>
      <c r="AM39" s="49">
        <f t="shared" si="74"/>
        <v>0</v>
      </c>
      <c r="AN39" s="50">
        <f t="shared" si="75"/>
        <v>0</v>
      </c>
      <c r="AO39" s="188"/>
      <c r="AP39" s="49">
        <f t="shared" si="76"/>
        <v>0</v>
      </c>
      <c r="AQ39" s="50">
        <f t="shared" si="77"/>
        <v>0</v>
      </c>
      <c r="AR39" s="188"/>
      <c r="AS39" s="49">
        <f t="shared" si="78"/>
        <v>0</v>
      </c>
      <c r="AT39" s="50">
        <f t="shared" si="79"/>
        <v>0</v>
      </c>
      <c r="AU39" s="62"/>
      <c r="AV39" s="49">
        <f t="shared" si="80"/>
        <v>0</v>
      </c>
      <c r="AW39" s="50">
        <f t="shared" si="81"/>
        <v>0</v>
      </c>
      <c r="AX39" s="188"/>
      <c r="AY39" s="49">
        <f t="shared" si="82"/>
        <v>0</v>
      </c>
      <c r="AZ39" s="50">
        <f t="shared" si="83"/>
        <v>0</v>
      </c>
      <c r="BA39" s="188"/>
      <c r="BB39" s="49">
        <f t="shared" si="84"/>
        <v>0</v>
      </c>
      <c r="BC39" s="50">
        <f t="shared" si="85"/>
        <v>0</v>
      </c>
      <c r="BD39" s="51">
        <f t="shared" si="86"/>
        <v>0</v>
      </c>
    </row>
    <row r="40" spans="1:56" hidden="1">
      <c r="A40" s="32">
        <v>4</v>
      </c>
      <c r="B40" s="169"/>
      <c r="C40" s="170"/>
      <c r="D40" s="34"/>
      <c r="E40" s="35"/>
      <c r="F40" s="36"/>
      <c r="G40" s="73"/>
      <c r="H40" s="72"/>
      <c r="I40" s="74">
        <f>IF(H40=Tablas!$B$5,Tablas!$C$5,VLOOKUP(H40,Tablas!$B$5:$D$40,2,FALSE))</f>
        <v>1</v>
      </c>
      <c r="J40" s="71">
        <f>IF(I40=0,"",VLOOKUP(I40,Tablas!$C$5:$D$40,2,FALSE))</f>
        <v>0</v>
      </c>
      <c r="K40" s="37" t="str">
        <f t="shared" si="64"/>
        <v>0</v>
      </c>
      <c r="L40" s="38">
        <f t="shared" si="37"/>
        <v>0</v>
      </c>
      <c r="M40" s="38">
        <f t="shared" si="38"/>
        <v>0</v>
      </c>
      <c r="N40" s="38">
        <f t="shared" si="39"/>
        <v>0</v>
      </c>
      <c r="O40" s="38">
        <f t="shared" si="40"/>
        <v>0</v>
      </c>
      <c r="P40" s="38">
        <f t="shared" si="41"/>
        <v>0</v>
      </c>
      <c r="Q40" s="39">
        <v>1</v>
      </c>
      <c r="R40" s="40">
        <f t="shared" si="65"/>
        <v>0</v>
      </c>
      <c r="S40" s="39">
        <v>1</v>
      </c>
      <c r="T40" s="41">
        <f t="shared" si="66"/>
        <v>0</v>
      </c>
      <c r="U40" s="42">
        <f t="shared" si="67"/>
        <v>0</v>
      </c>
      <c r="V40" s="43">
        <f t="shared" si="68"/>
        <v>0</v>
      </c>
      <c r="W40" s="193">
        <f t="shared" si="11"/>
        <v>5</v>
      </c>
      <c r="X40" s="44">
        <f t="shared" si="69"/>
        <v>0</v>
      </c>
      <c r="Y40" s="45">
        <f t="shared" si="70"/>
        <v>0</v>
      </c>
      <c r="Z40" s="46" t="s">
        <v>0</v>
      </c>
      <c r="AA40" s="39">
        <v>1</v>
      </c>
      <c r="AB40" s="47">
        <f t="shared" si="71"/>
        <v>0</v>
      </c>
      <c r="AC40" s="39">
        <v>1</v>
      </c>
      <c r="AD40" s="47">
        <f t="shared" si="72"/>
        <v>0</v>
      </c>
      <c r="AE40" s="39">
        <v>1</v>
      </c>
      <c r="AF40" s="47">
        <f t="shared" si="73"/>
        <v>0</v>
      </c>
      <c r="AG40" s="188"/>
      <c r="AH40" s="194">
        <f t="shared" si="17"/>
        <v>3</v>
      </c>
      <c r="AI40" s="49">
        <f t="shared" si="34"/>
        <v>0</v>
      </c>
      <c r="AJ40" s="50">
        <f t="shared" si="35"/>
        <v>0</v>
      </c>
      <c r="AK40" s="188"/>
      <c r="AL40" s="194">
        <f t="shared" si="20"/>
        <v>3</v>
      </c>
      <c r="AM40" s="49">
        <f t="shared" si="74"/>
        <v>0</v>
      </c>
      <c r="AN40" s="50">
        <f t="shared" si="75"/>
        <v>0</v>
      </c>
      <c r="AO40" s="188"/>
      <c r="AP40" s="49">
        <f t="shared" si="76"/>
        <v>0</v>
      </c>
      <c r="AQ40" s="50">
        <f t="shared" si="77"/>
        <v>0</v>
      </c>
      <c r="AR40" s="188"/>
      <c r="AS40" s="49">
        <f t="shared" si="78"/>
        <v>0</v>
      </c>
      <c r="AT40" s="50">
        <f t="shared" si="79"/>
        <v>0</v>
      </c>
      <c r="AU40" s="62"/>
      <c r="AV40" s="49">
        <f t="shared" si="80"/>
        <v>0</v>
      </c>
      <c r="AW40" s="50">
        <f t="shared" si="81"/>
        <v>0</v>
      </c>
      <c r="AX40" s="188"/>
      <c r="AY40" s="49">
        <f t="shared" si="82"/>
        <v>0</v>
      </c>
      <c r="AZ40" s="50">
        <f t="shared" si="83"/>
        <v>0</v>
      </c>
      <c r="BA40" s="188"/>
      <c r="BB40" s="49">
        <f t="shared" si="84"/>
        <v>0</v>
      </c>
      <c r="BC40" s="50">
        <f t="shared" si="85"/>
        <v>0</v>
      </c>
      <c r="BD40" s="51">
        <f t="shared" si="86"/>
        <v>0</v>
      </c>
    </row>
    <row r="41" spans="1:56" hidden="1">
      <c r="A41" s="32">
        <v>4</v>
      </c>
      <c r="B41" s="169"/>
      <c r="C41" s="170"/>
      <c r="D41" s="34"/>
      <c r="E41" s="35"/>
      <c r="F41" s="36"/>
      <c r="G41" s="73"/>
      <c r="H41" s="72"/>
      <c r="I41" s="74">
        <f>IF(H41=Tablas!$B$5,Tablas!$C$5,VLOOKUP(H41,Tablas!$B$5:$D$40,2,FALSE))</f>
        <v>1</v>
      </c>
      <c r="J41" s="71">
        <f>IF(I41=0,"",VLOOKUP(I41,Tablas!$C$5:$D$40,2,FALSE))</f>
        <v>0</v>
      </c>
      <c r="K41" s="37" t="str">
        <f t="shared" ref="K41:K72" si="87">IF(G41=0,"0",F41/G41)</f>
        <v>0</v>
      </c>
      <c r="L41" s="38">
        <f t="shared" si="37"/>
        <v>0</v>
      </c>
      <c r="M41" s="38">
        <f t="shared" si="38"/>
        <v>0</v>
      </c>
      <c r="N41" s="38">
        <f t="shared" si="39"/>
        <v>0</v>
      </c>
      <c r="O41" s="38">
        <f t="shared" si="40"/>
        <v>0</v>
      </c>
      <c r="P41" s="38">
        <f t="shared" si="41"/>
        <v>0</v>
      </c>
      <c r="Q41" s="39">
        <v>1</v>
      </c>
      <c r="R41" s="40">
        <f t="shared" si="65"/>
        <v>0</v>
      </c>
      <c r="S41" s="39">
        <v>1</v>
      </c>
      <c r="T41" s="41">
        <f t="shared" si="66"/>
        <v>0</v>
      </c>
      <c r="U41" s="42">
        <f t="shared" si="67"/>
        <v>0</v>
      </c>
      <c r="V41" s="43">
        <f t="shared" si="68"/>
        <v>0</v>
      </c>
      <c r="W41" s="193">
        <f t="shared" si="11"/>
        <v>5</v>
      </c>
      <c r="X41" s="44">
        <f t="shared" si="69"/>
        <v>0</v>
      </c>
      <c r="Y41" s="45">
        <f t="shared" si="70"/>
        <v>0</v>
      </c>
      <c r="Z41" s="46" t="s">
        <v>0</v>
      </c>
      <c r="AA41" s="39">
        <v>1</v>
      </c>
      <c r="AB41" s="47">
        <f t="shared" si="71"/>
        <v>0</v>
      </c>
      <c r="AC41" s="39">
        <v>1</v>
      </c>
      <c r="AD41" s="47">
        <f t="shared" si="72"/>
        <v>0</v>
      </c>
      <c r="AE41" s="39">
        <v>1</v>
      </c>
      <c r="AF41" s="47">
        <f t="shared" si="73"/>
        <v>0</v>
      </c>
      <c r="AG41" s="188"/>
      <c r="AH41" s="194">
        <f t="shared" si="17"/>
        <v>3</v>
      </c>
      <c r="AI41" s="49">
        <f t="shared" si="34"/>
        <v>0</v>
      </c>
      <c r="AJ41" s="50">
        <f t="shared" si="35"/>
        <v>0</v>
      </c>
      <c r="AK41" s="188"/>
      <c r="AL41" s="194">
        <f t="shared" si="20"/>
        <v>3</v>
      </c>
      <c r="AM41" s="49">
        <f t="shared" si="74"/>
        <v>0</v>
      </c>
      <c r="AN41" s="50">
        <f t="shared" si="75"/>
        <v>0</v>
      </c>
      <c r="AO41" s="188"/>
      <c r="AP41" s="49">
        <f t="shared" si="76"/>
        <v>0</v>
      </c>
      <c r="AQ41" s="50">
        <f t="shared" si="77"/>
        <v>0</v>
      </c>
      <c r="AR41" s="188"/>
      <c r="AS41" s="49">
        <f t="shared" si="78"/>
        <v>0</v>
      </c>
      <c r="AT41" s="50">
        <f t="shared" si="79"/>
        <v>0</v>
      </c>
      <c r="AU41" s="62"/>
      <c r="AV41" s="49">
        <f t="shared" si="80"/>
        <v>0</v>
      </c>
      <c r="AW41" s="50">
        <f t="shared" si="81"/>
        <v>0</v>
      </c>
      <c r="AX41" s="188"/>
      <c r="AY41" s="49">
        <f t="shared" si="82"/>
        <v>0</v>
      </c>
      <c r="AZ41" s="50">
        <f t="shared" si="83"/>
        <v>0</v>
      </c>
      <c r="BA41" s="188"/>
      <c r="BB41" s="49">
        <f t="shared" si="84"/>
        <v>0</v>
      </c>
      <c r="BC41" s="50">
        <f t="shared" si="85"/>
        <v>0</v>
      </c>
      <c r="BD41" s="51">
        <f t="shared" si="86"/>
        <v>0</v>
      </c>
    </row>
    <row r="42" spans="1:56" hidden="1">
      <c r="A42" s="32">
        <v>4</v>
      </c>
      <c r="B42" s="169"/>
      <c r="C42" s="170"/>
      <c r="D42" s="34"/>
      <c r="E42" s="35"/>
      <c r="F42" s="36"/>
      <c r="G42" s="73"/>
      <c r="H42" s="72"/>
      <c r="I42" s="74">
        <f>IF(H42=Tablas!$B$5,Tablas!$C$5,VLOOKUP(H42,Tablas!$B$5:$D$40,2,FALSE))</f>
        <v>1</v>
      </c>
      <c r="J42" s="71">
        <f>IF(I42=0,"",VLOOKUP(I42,Tablas!$C$5:$D$40,2,FALSE))</f>
        <v>0</v>
      </c>
      <c r="K42" s="37" t="str">
        <f t="shared" si="87"/>
        <v>0</v>
      </c>
      <c r="L42" s="38">
        <f t="shared" si="37"/>
        <v>0</v>
      </c>
      <c r="M42" s="38">
        <f t="shared" si="38"/>
        <v>0</v>
      </c>
      <c r="N42" s="38">
        <f t="shared" si="39"/>
        <v>0</v>
      </c>
      <c r="O42" s="38">
        <f t="shared" si="40"/>
        <v>0</v>
      </c>
      <c r="P42" s="38">
        <f t="shared" si="41"/>
        <v>0</v>
      </c>
      <c r="Q42" s="39">
        <v>1</v>
      </c>
      <c r="R42" s="40">
        <f t="shared" si="65"/>
        <v>0</v>
      </c>
      <c r="S42" s="39">
        <v>1</v>
      </c>
      <c r="T42" s="41">
        <f t="shared" si="66"/>
        <v>0</v>
      </c>
      <c r="U42" s="42">
        <f t="shared" si="67"/>
        <v>0</v>
      </c>
      <c r="V42" s="43">
        <f t="shared" si="68"/>
        <v>0</v>
      </c>
      <c r="W42" s="193">
        <f t="shared" si="11"/>
        <v>5</v>
      </c>
      <c r="X42" s="44">
        <f t="shared" si="69"/>
        <v>0</v>
      </c>
      <c r="Y42" s="45">
        <f t="shared" si="70"/>
        <v>0</v>
      </c>
      <c r="Z42" s="46" t="s">
        <v>0</v>
      </c>
      <c r="AA42" s="39">
        <v>1</v>
      </c>
      <c r="AB42" s="47">
        <f t="shared" si="71"/>
        <v>0</v>
      </c>
      <c r="AC42" s="39">
        <v>1</v>
      </c>
      <c r="AD42" s="47">
        <f t="shared" si="72"/>
        <v>0</v>
      </c>
      <c r="AE42" s="39">
        <v>1</v>
      </c>
      <c r="AF42" s="47">
        <f t="shared" si="73"/>
        <v>0</v>
      </c>
      <c r="AG42" s="188"/>
      <c r="AH42" s="194">
        <f t="shared" si="17"/>
        <v>3</v>
      </c>
      <c r="AI42" s="49">
        <f t="shared" si="34"/>
        <v>0</v>
      </c>
      <c r="AJ42" s="50">
        <f t="shared" si="35"/>
        <v>0</v>
      </c>
      <c r="AK42" s="188"/>
      <c r="AL42" s="194">
        <f t="shared" si="20"/>
        <v>3</v>
      </c>
      <c r="AM42" s="49">
        <f t="shared" si="74"/>
        <v>0</v>
      </c>
      <c r="AN42" s="50">
        <f t="shared" si="75"/>
        <v>0</v>
      </c>
      <c r="AO42" s="188"/>
      <c r="AP42" s="49">
        <f t="shared" si="76"/>
        <v>0</v>
      </c>
      <c r="AQ42" s="50">
        <f t="shared" si="77"/>
        <v>0</v>
      </c>
      <c r="AR42" s="188"/>
      <c r="AS42" s="49">
        <f t="shared" si="78"/>
        <v>0</v>
      </c>
      <c r="AT42" s="50">
        <f t="shared" si="79"/>
        <v>0</v>
      </c>
      <c r="AU42" s="62"/>
      <c r="AV42" s="49">
        <f t="shared" si="80"/>
        <v>0</v>
      </c>
      <c r="AW42" s="50">
        <f t="shared" si="81"/>
        <v>0</v>
      </c>
      <c r="AX42" s="188"/>
      <c r="AY42" s="49">
        <f t="shared" si="82"/>
        <v>0</v>
      </c>
      <c r="AZ42" s="50">
        <f t="shared" si="83"/>
        <v>0</v>
      </c>
      <c r="BA42" s="188"/>
      <c r="BB42" s="49">
        <f t="shared" si="84"/>
        <v>0</v>
      </c>
      <c r="BC42" s="50">
        <f t="shared" si="85"/>
        <v>0</v>
      </c>
      <c r="BD42" s="51">
        <f t="shared" si="86"/>
        <v>0</v>
      </c>
    </row>
    <row r="43" spans="1:56" hidden="1">
      <c r="A43" s="32">
        <v>4</v>
      </c>
      <c r="B43" s="169"/>
      <c r="C43" s="170"/>
      <c r="D43" s="34"/>
      <c r="E43" s="35"/>
      <c r="F43" s="36"/>
      <c r="G43" s="73"/>
      <c r="H43" s="72"/>
      <c r="I43" s="74">
        <f>IF(H43=Tablas!$B$5,Tablas!$C$5,VLOOKUP(H43,Tablas!$B$5:$D$40,2,FALSE))</f>
        <v>1</v>
      </c>
      <c r="J43" s="71">
        <f>IF(I43=0,"",VLOOKUP(I43,Tablas!$C$5:$D$40,2,FALSE))</f>
        <v>0</v>
      </c>
      <c r="K43" s="37" t="str">
        <f t="shared" si="87"/>
        <v>0</v>
      </c>
      <c r="L43" s="38">
        <f t="shared" si="37"/>
        <v>0</v>
      </c>
      <c r="M43" s="38">
        <f t="shared" si="38"/>
        <v>0</v>
      </c>
      <c r="N43" s="38">
        <f t="shared" si="39"/>
        <v>0</v>
      </c>
      <c r="O43" s="38">
        <f t="shared" si="40"/>
        <v>0</v>
      </c>
      <c r="P43" s="38">
        <f t="shared" si="41"/>
        <v>0</v>
      </c>
      <c r="Q43" s="39">
        <v>1</v>
      </c>
      <c r="R43" s="40">
        <f t="shared" si="65"/>
        <v>0</v>
      </c>
      <c r="S43" s="39">
        <v>1</v>
      </c>
      <c r="T43" s="41">
        <f t="shared" si="66"/>
        <v>0</v>
      </c>
      <c r="U43" s="42">
        <f t="shared" si="67"/>
        <v>0</v>
      </c>
      <c r="V43" s="43">
        <f t="shared" si="68"/>
        <v>0</v>
      </c>
      <c r="W43" s="193">
        <f t="shared" si="11"/>
        <v>5</v>
      </c>
      <c r="X43" s="44">
        <f t="shared" si="69"/>
        <v>0</v>
      </c>
      <c r="Y43" s="45">
        <f t="shared" si="70"/>
        <v>0</v>
      </c>
      <c r="Z43" s="46" t="s">
        <v>0</v>
      </c>
      <c r="AA43" s="39">
        <v>1</v>
      </c>
      <c r="AB43" s="47">
        <f t="shared" si="71"/>
        <v>0</v>
      </c>
      <c r="AC43" s="39">
        <v>1</v>
      </c>
      <c r="AD43" s="47">
        <f t="shared" si="72"/>
        <v>0</v>
      </c>
      <c r="AE43" s="39">
        <v>1</v>
      </c>
      <c r="AF43" s="47">
        <f t="shared" si="73"/>
        <v>0</v>
      </c>
      <c r="AG43" s="188"/>
      <c r="AH43" s="194">
        <f t="shared" si="17"/>
        <v>3</v>
      </c>
      <c r="AI43" s="49">
        <f t="shared" si="34"/>
        <v>0</v>
      </c>
      <c r="AJ43" s="50">
        <f t="shared" si="35"/>
        <v>0</v>
      </c>
      <c r="AK43" s="188"/>
      <c r="AL43" s="194">
        <f t="shared" si="20"/>
        <v>3</v>
      </c>
      <c r="AM43" s="49">
        <f t="shared" si="74"/>
        <v>0</v>
      </c>
      <c r="AN43" s="50">
        <f t="shared" si="75"/>
        <v>0</v>
      </c>
      <c r="AO43" s="188"/>
      <c r="AP43" s="49">
        <f t="shared" si="76"/>
        <v>0</v>
      </c>
      <c r="AQ43" s="50">
        <f t="shared" si="77"/>
        <v>0</v>
      </c>
      <c r="AR43" s="188"/>
      <c r="AS43" s="49">
        <f t="shared" si="78"/>
        <v>0</v>
      </c>
      <c r="AT43" s="50">
        <f t="shared" si="79"/>
        <v>0</v>
      </c>
      <c r="AU43" s="62"/>
      <c r="AV43" s="49">
        <f t="shared" si="80"/>
        <v>0</v>
      </c>
      <c r="AW43" s="50">
        <f t="shared" si="81"/>
        <v>0</v>
      </c>
      <c r="AX43" s="188"/>
      <c r="AY43" s="49">
        <f t="shared" si="82"/>
        <v>0</v>
      </c>
      <c r="AZ43" s="50">
        <f t="shared" si="83"/>
        <v>0</v>
      </c>
      <c r="BA43" s="188"/>
      <c r="BB43" s="49">
        <f t="shared" si="84"/>
        <v>0</v>
      </c>
      <c r="BC43" s="50">
        <f t="shared" si="85"/>
        <v>0</v>
      </c>
      <c r="BD43" s="51">
        <f t="shared" si="86"/>
        <v>0</v>
      </c>
    </row>
    <row r="44" spans="1:56" hidden="1">
      <c r="A44" s="32">
        <v>4</v>
      </c>
      <c r="B44" s="169"/>
      <c r="C44" s="170"/>
      <c r="D44" s="34"/>
      <c r="E44" s="35"/>
      <c r="F44" s="36"/>
      <c r="G44" s="73"/>
      <c r="H44" s="72"/>
      <c r="I44" s="74">
        <f>IF(H44=Tablas!$B$5,Tablas!$C$5,VLOOKUP(H44,Tablas!$B$5:$D$40,2,FALSE))</f>
        <v>1</v>
      </c>
      <c r="J44" s="71">
        <f>IF(I44=0,"",VLOOKUP(I44,Tablas!$C$5:$D$40,2,FALSE))</f>
        <v>0</v>
      </c>
      <c r="K44" s="37" t="str">
        <f t="shared" si="87"/>
        <v>0</v>
      </c>
      <c r="L44" s="38">
        <f t="shared" si="37"/>
        <v>0</v>
      </c>
      <c r="M44" s="38">
        <f t="shared" si="38"/>
        <v>0</v>
      </c>
      <c r="N44" s="38">
        <f t="shared" si="39"/>
        <v>0</v>
      </c>
      <c r="O44" s="38">
        <f t="shared" si="40"/>
        <v>0</v>
      </c>
      <c r="P44" s="38">
        <f t="shared" si="41"/>
        <v>0</v>
      </c>
      <c r="Q44" s="39">
        <v>1</v>
      </c>
      <c r="R44" s="40">
        <f t="shared" si="65"/>
        <v>0</v>
      </c>
      <c r="S44" s="39">
        <v>1</v>
      </c>
      <c r="T44" s="41">
        <f t="shared" si="66"/>
        <v>0</v>
      </c>
      <c r="U44" s="42">
        <f t="shared" si="67"/>
        <v>0</v>
      </c>
      <c r="V44" s="43">
        <f t="shared" si="68"/>
        <v>0</v>
      </c>
      <c r="W44" s="193">
        <f t="shared" si="11"/>
        <v>5</v>
      </c>
      <c r="X44" s="44">
        <f t="shared" si="69"/>
        <v>0</v>
      </c>
      <c r="Y44" s="45">
        <f t="shared" si="70"/>
        <v>0</v>
      </c>
      <c r="Z44" s="46" t="s">
        <v>0</v>
      </c>
      <c r="AA44" s="39">
        <v>1</v>
      </c>
      <c r="AB44" s="47">
        <f t="shared" si="71"/>
        <v>0</v>
      </c>
      <c r="AC44" s="39">
        <v>1</v>
      </c>
      <c r="AD44" s="47">
        <f t="shared" si="72"/>
        <v>0</v>
      </c>
      <c r="AE44" s="39">
        <v>1</v>
      </c>
      <c r="AF44" s="47">
        <f t="shared" si="73"/>
        <v>0</v>
      </c>
      <c r="AG44" s="188"/>
      <c r="AH44" s="194">
        <f t="shared" si="17"/>
        <v>3</v>
      </c>
      <c r="AI44" s="49">
        <f t="shared" si="34"/>
        <v>0</v>
      </c>
      <c r="AJ44" s="50">
        <f t="shared" si="35"/>
        <v>0</v>
      </c>
      <c r="AK44" s="188"/>
      <c r="AL44" s="194">
        <f t="shared" si="20"/>
        <v>3</v>
      </c>
      <c r="AM44" s="49">
        <f t="shared" si="74"/>
        <v>0</v>
      </c>
      <c r="AN44" s="50">
        <f t="shared" si="75"/>
        <v>0</v>
      </c>
      <c r="AO44" s="188"/>
      <c r="AP44" s="49">
        <f t="shared" si="76"/>
        <v>0</v>
      </c>
      <c r="AQ44" s="50">
        <f t="shared" si="77"/>
        <v>0</v>
      </c>
      <c r="AR44" s="188"/>
      <c r="AS44" s="49">
        <f t="shared" si="78"/>
        <v>0</v>
      </c>
      <c r="AT44" s="50">
        <f t="shared" si="79"/>
        <v>0</v>
      </c>
      <c r="AU44" s="62"/>
      <c r="AV44" s="49">
        <f t="shared" si="80"/>
        <v>0</v>
      </c>
      <c r="AW44" s="50">
        <f t="shared" si="81"/>
        <v>0</v>
      </c>
      <c r="AX44" s="188"/>
      <c r="AY44" s="49">
        <f t="shared" si="82"/>
        <v>0</v>
      </c>
      <c r="AZ44" s="50">
        <f t="shared" si="83"/>
        <v>0</v>
      </c>
      <c r="BA44" s="188"/>
      <c r="BB44" s="49">
        <f t="shared" si="84"/>
        <v>0</v>
      </c>
      <c r="BC44" s="50">
        <f t="shared" si="85"/>
        <v>0</v>
      </c>
      <c r="BD44" s="51">
        <f t="shared" si="86"/>
        <v>0</v>
      </c>
    </row>
    <row r="45" spans="1:56" hidden="1">
      <c r="A45" s="32">
        <v>4</v>
      </c>
      <c r="B45" s="169"/>
      <c r="C45" s="170"/>
      <c r="D45" s="34"/>
      <c r="E45" s="35"/>
      <c r="F45" s="36"/>
      <c r="G45" s="73"/>
      <c r="H45" s="72"/>
      <c r="I45" s="74">
        <f>IF(H45=Tablas!$B$5,Tablas!$C$5,VLOOKUP(H45,Tablas!$B$5:$D$40,2,FALSE))</f>
        <v>1</v>
      </c>
      <c r="J45" s="71">
        <f>IF(I45=0,"",VLOOKUP(I45,Tablas!$C$5:$D$40,2,FALSE))</f>
        <v>0</v>
      </c>
      <c r="K45" s="37" t="str">
        <f t="shared" si="87"/>
        <v>0</v>
      </c>
      <c r="L45" s="38">
        <f t="shared" si="37"/>
        <v>0</v>
      </c>
      <c r="M45" s="38">
        <f t="shared" si="38"/>
        <v>0</v>
      </c>
      <c r="N45" s="38">
        <f t="shared" si="39"/>
        <v>0</v>
      </c>
      <c r="O45" s="38">
        <f t="shared" si="40"/>
        <v>0</v>
      </c>
      <c r="P45" s="38">
        <f t="shared" si="41"/>
        <v>0</v>
      </c>
      <c r="Q45" s="39">
        <v>1</v>
      </c>
      <c r="R45" s="40">
        <f t="shared" si="65"/>
        <v>0</v>
      </c>
      <c r="S45" s="39">
        <v>1</v>
      </c>
      <c r="T45" s="41">
        <f t="shared" si="66"/>
        <v>0</v>
      </c>
      <c r="U45" s="42">
        <f t="shared" si="67"/>
        <v>0</v>
      </c>
      <c r="V45" s="43">
        <f t="shared" si="68"/>
        <v>0</v>
      </c>
      <c r="W45" s="193">
        <f t="shared" si="11"/>
        <v>5</v>
      </c>
      <c r="X45" s="44">
        <f t="shared" si="69"/>
        <v>0</v>
      </c>
      <c r="Y45" s="45">
        <f t="shared" si="70"/>
        <v>0</v>
      </c>
      <c r="Z45" s="46" t="s">
        <v>0</v>
      </c>
      <c r="AA45" s="39">
        <v>1</v>
      </c>
      <c r="AB45" s="47">
        <f t="shared" si="71"/>
        <v>0</v>
      </c>
      <c r="AC45" s="39">
        <v>1</v>
      </c>
      <c r="AD45" s="47">
        <f t="shared" si="72"/>
        <v>0</v>
      </c>
      <c r="AE45" s="39">
        <v>1</v>
      </c>
      <c r="AF45" s="47">
        <f t="shared" si="73"/>
        <v>0</v>
      </c>
      <c r="AG45" s="188"/>
      <c r="AH45" s="194">
        <f t="shared" si="17"/>
        <v>3</v>
      </c>
      <c r="AI45" s="49">
        <f t="shared" si="34"/>
        <v>0</v>
      </c>
      <c r="AJ45" s="50">
        <f t="shared" si="35"/>
        <v>0</v>
      </c>
      <c r="AK45" s="188"/>
      <c r="AL45" s="194">
        <f t="shared" si="20"/>
        <v>3</v>
      </c>
      <c r="AM45" s="49">
        <f t="shared" si="74"/>
        <v>0</v>
      </c>
      <c r="AN45" s="50">
        <f t="shared" si="75"/>
        <v>0</v>
      </c>
      <c r="AO45" s="188"/>
      <c r="AP45" s="49">
        <f t="shared" si="76"/>
        <v>0</v>
      </c>
      <c r="AQ45" s="50">
        <f t="shared" si="77"/>
        <v>0</v>
      </c>
      <c r="AR45" s="188"/>
      <c r="AS45" s="49">
        <f t="shared" si="78"/>
        <v>0</v>
      </c>
      <c r="AT45" s="50">
        <f t="shared" si="79"/>
        <v>0</v>
      </c>
      <c r="AU45" s="62"/>
      <c r="AV45" s="49">
        <f t="shared" si="80"/>
        <v>0</v>
      </c>
      <c r="AW45" s="50">
        <f t="shared" si="81"/>
        <v>0</v>
      </c>
      <c r="AX45" s="188"/>
      <c r="AY45" s="49">
        <f t="shared" si="82"/>
        <v>0</v>
      </c>
      <c r="AZ45" s="50">
        <f t="shared" si="83"/>
        <v>0</v>
      </c>
      <c r="BA45" s="188"/>
      <c r="BB45" s="49">
        <f t="shared" si="84"/>
        <v>0</v>
      </c>
      <c r="BC45" s="50">
        <f t="shared" si="85"/>
        <v>0</v>
      </c>
      <c r="BD45" s="51">
        <f t="shared" si="86"/>
        <v>0</v>
      </c>
    </row>
    <row r="46" spans="1:56" hidden="1">
      <c r="A46" s="32">
        <v>4</v>
      </c>
      <c r="B46" s="169"/>
      <c r="C46" s="170"/>
      <c r="D46" s="34"/>
      <c r="E46" s="35"/>
      <c r="F46" s="36"/>
      <c r="G46" s="73"/>
      <c r="H46" s="72"/>
      <c r="I46" s="74">
        <f>IF(H46=Tablas!$B$5,Tablas!$C$5,VLOOKUP(H46,Tablas!$B$5:$D$40,2,FALSE))</f>
        <v>1</v>
      </c>
      <c r="J46" s="71">
        <f>IF(I46=0,"",VLOOKUP(I46,Tablas!$C$5:$D$40,2,FALSE))</f>
        <v>0</v>
      </c>
      <c r="K46" s="37" t="str">
        <f t="shared" si="87"/>
        <v>0</v>
      </c>
      <c r="L46" s="38">
        <f t="shared" si="37"/>
        <v>0</v>
      </c>
      <c r="M46" s="38">
        <f t="shared" si="38"/>
        <v>0</v>
      </c>
      <c r="N46" s="38">
        <f t="shared" si="39"/>
        <v>0</v>
      </c>
      <c r="O46" s="38">
        <f t="shared" si="40"/>
        <v>0</v>
      </c>
      <c r="P46" s="38">
        <f t="shared" si="41"/>
        <v>0</v>
      </c>
      <c r="Q46" s="39">
        <v>1</v>
      </c>
      <c r="R46" s="40">
        <f t="shared" si="65"/>
        <v>0</v>
      </c>
      <c r="S46" s="39">
        <v>1</v>
      </c>
      <c r="T46" s="41">
        <f t="shared" si="66"/>
        <v>0</v>
      </c>
      <c r="U46" s="42">
        <f t="shared" si="67"/>
        <v>0</v>
      </c>
      <c r="V46" s="43">
        <f t="shared" si="68"/>
        <v>0</v>
      </c>
      <c r="W46" s="193">
        <f t="shared" si="11"/>
        <v>5</v>
      </c>
      <c r="X46" s="44">
        <f t="shared" si="69"/>
        <v>0</v>
      </c>
      <c r="Y46" s="45">
        <f t="shared" si="70"/>
        <v>0</v>
      </c>
      <c r="Z46" s="46" t="s">
        <v>0</v>
      </c>
      <c r="AA46" s="39">
        <v>1</v>
      </c>
      <c r="AB46" s="47">
        <f t="shared" si="71"/>
        <v>0</v>
      </c>
      <c r="AC46" s="39">
        <v>1</v>
      </c>
      <c r="AD46" s="47">
        <f t="shared" si="72"/>
        <v>0</v>
      </c>
      <c r="AE46" s="39">
        <v>1</v>
      </c>
      <c r="AF46" s="47">
        <f t="shared" si="73"/>
        <v>0</v>
      </c>
      <c r="AG46" s="188"/>
      <c r="AH46" s="194">
        <f t="shared" si="17"/>
        <v>3</v>
      </c>
      <c r="AI46" s="49">
        <f t="shared" si="34"/>
        <v>0</v>
      </c>
      <c r="AJ46" s="50">
        <f t="shared" si="35"/>
        <v>0</v>
      </c>
      <c r="AK46" s="188"/>
      <c r="AL46" s="194">
        <f t="shared" si="20"/>
        <v>3</v>
      </c>
      <c r="AM46" s="49">
        <f t="shared" si="74"/>
        <v>0</v>
      </c>
      <c r="AN46" s="50">
        <f t="shared" si="75"/>
        <v>0</v>
      </c>
      <c r="AO46" s="188"/>
      <c r="AP46" s="49">
        <f t="shared" si="76"/>
        <v>0</v>
      </c>
      <c r="AQ46" s="50">
        <f t="shared" si="77"/>
        <v>0</v>
      </c>
      <c r="AR46" s="188"/>
      <c r="AS46" s="49">
        <f t="shared" si="78"/>
        <v>0</v>
      </c>
      <c r="AT46" s="50">
        <f t="shared" si="79"/>
        <v>0</v>
      </c>
      <c r="AU46" s="62"/>
      <c r="AV46" s="49">
        <f t="shared" si="80"/>
        <v>0</v>
      </c>
      <c r="AW46" s="50">
        <f t="shared" si="81"/>
        <v>0</v>
      </c>
      <c r="AX46" s="188"/>
      <c r="AY46" s="49">
        <f t="shared" si="82"/>
        <v>0</v>
      </c>
      <c r="AZ46" s="50">
        <f t="shared" si="83"/>
        <v>0</v>
      </c>
      <c r="BA46" s="188"/>
      <c r="BB46" s="49">
        <f t="shared" si="84"/>
        <v>0</v>
      </c>
      <c r="BC46" s="50">
        <f t="shared" si="85"/>
        <v>0</v>
      </c>
      <c r="BD46" s="51">
        <f t="shared" si="86"/>
        <v>0</v>
      </c>
    </row>
    <row r="47" spans="1:56" hidden="1">
      <c r="A47" s="32">
        <v>4</v>
      </c>
      <c r="B47" s="169"/>
      <c r="C47" s="170"/>
      <c r="D47" s="34"/>
      <c r="E47" s="35"/>
      <c r="F47" s="36"/>
      <c r="G47" s="73"/>
      <c r="H47" s="72"/>
      <c r="I47" s="74">
        <f>IF(H47=Tablas!$B$5,Tablas!$C$5,VLOOKUP(H47,Tablas!$B$5:$D$40,2,FALSE))</f>
        <v>1</v>
      </c>
      <c r="J47" s="71">
        <f>IF(I47=0,"",VLOOKUP(I47,Tablas!$C$5:$D$40,2,FALSE))</f>
        <v>0</v>
      </c>
      <c r="K47" s="37" t="str">
        <f t="shared" si="87"/>
        <v>0</v>
      </c>
      <c r="L47" s="38">
        <f t="shared" si="37"/>
        <v>0</v>
      </c>
      <c r="M47" s="38">
        <f t="shared" si="38"/>
        <v>0</v>
      </c>
      <c r="N47" s="38">
        <f t="shared" si="39"/>
        <v>0</v>
      </c>
      <c r="O47" s="38">
        <f t="shared" si="40"/>
        <v>0</v>
      </c>
      <c r="P47" s="38">
        <f t="shared" si="41"/>
        <v>0</v>
      </c>
      <c r="Q47" s="39">
        <v>1</v>
      </c>
      <c r="R47" s="40">
        <f t="shared" si="65"/>
        <v>0</v>
      </c>
      <c r="S47" s="39">
        <v>1</v>
      </c>
      <c r="T47" s="41">
        <f t="shared" si="66"/>
        <v>0</v>
      </c>
      <c r="U47" s="42">
        <f t="shared" si="67"/>
        <v>0</v>
      </c>
      <c r="V47" s="43">
        <f t="shared" si="68"/>
        <v>0</v>
      </c>
      <c r="W47" s="193">
        <f t="shared" si="11"/>
        <v>5</v>
      </c>
      <c r="X47" s="44">
        <f t="shared" si="69"/>
        <v>0</v>
      </c>
      <c r="Y47" s="45">
        <f t="shared" si="70"/>
        <v>0</v>
      </c>
      <c r="Z47" s="46" t="s">
        <v>0</v>
      </c>
      <c r="AA47" s="39">
        <v>1</v>
      </c>
      <c r="AB47" s="47">
        <f t="shared" si="71"/>
        <v>0</v>
      </c>
      <c r="AC47" s="39">
        <v>1</v>
      </c>
      <c r="AD47" s="47">
        <f t="shared" si="72"/>
        <v>0</v>
      </c>
      <c r="AE47" s="39">
        <v>1</v>
      </c>
      <c r="AF47" s="47">
        <f t="shared" si="73"/>
        <v>0</v>
      </c>
      <c r="AG47" s="188"/>
      <c r="AH47" s="194">
        <f t="shared" si="17"/>
        <v>3</v>
      </c>
      <c r="AI47" s="49">
        <f t="shared" si="34"/>
        <v>0</v>
      </c>
      <c r="AJ47" s="50">
        <f t="shared" si="35"/>
        <v>0</v>
      </c>
      <c r="AK47" s="188"/>
      <c r="AL47" s="194">
        <f t="shared" si="20"/>
        <v>3</v>
      </c>
      <c r="AM47" s="49">
        <f t="shared" si="74"/>
        <v>0</v>
      </c>
      <c r="AN47" s="50">
        <f t="shared" si="75"/>
        <v>0</v>
      </c>
      <c r="AO47" s="188"/>
      <c r="AP47" s="49">
        <f t="shared" si="76"/>
        <v>0</v>
      </c>
      <c r="AQ47" s="50">
        <f t="shared" si="77"/>
        <v>0</v>
      </c>
      <c r="AR47" s="188"/>
      <c r="AS47" s="49">
        <f t="shared" si="78"/>
        <v>0</v>
      </c>
      <c r="AT47" s="50">
        <f t="shared" si="79"/>
        <v>0</v>
      </c>
      <c r="AU47" s="62"/>
      <c r="AV47" s="49">
        <f t="shared" si="80"/>
        <v>0</v>
      </c>
      <c r="AW47" s="50">
        <f t="shared" si="81"/>
        <v>0</v>
      </c>
      <c r="AX47" s="188"/>
      <c r="AY47" s="49">
        <f t="shared" si="82"/>
        <v>0</v>
      </c>
      <c r="AZ47" s="50">
        <f t="shared" si="83"/>
        <v>0</v>
      </c>
      <c r="BA47" s="188"/>
      <c r="BB47" s="49">
        <f t="shared" si="84"/>
        <v>0</v>
      </c>
      <c r="BC47" s="50">
        <f t="shared" si="85"/>
        <v>0</v>
      </c>
      <c r="BD47" s="51">
        <f t="shared" si="86"/>
        <v>0</v>
      </c>
    </row>
    <row r="48" spans="1:56" hidden="1">
      <c r="A48" s="32">
        <v>4</v>
      </c>
      <c r="B48" s="169"/>
      <c r="C48" s="170"/>
      <c r="D48" s="34"/>
      <c r="E48" s="35"/>
      <c r="F48" s="36"/>
      <c r="G48" s="73"/>
      <c r="H48" s="72"/>
      <c r="I48" s="74">
        <f>IF(H48=Tablas!$B$5,Tablas!$C$5,VLOOKUP(H48,Tablas!$B$5:$D$40,2,FALSE))</f>
        <v>1</v>
      </c>
      <c r="J48" s="71">
        <f>IF(I48=0,"",VLOOKUP(I48,Tablas!$C$5:$D$40,2,FALSE))</f>
        <v>0</v>
      </c>
      <c r="K48" s="37" t="str">
        <f t="shared" si="87"/>
        <v>0</v>
      </c>
      <c r="L48" s="38">
        <f t="shared" si="37"/>
        <v>0</v>
      </c>
      <c r="M48" s="38">
        <f t="shared" si="38"/>
        <v>0</v>
      </c>
      <c r="N48" s="38">
        <f t="shared" si="39"/>
        <v>0</v>
      </c>
      <c r="O48" s="38">
        <f t="shared" si="40"/>
        <v>0</v>
      </c>
      <c r="P48" s="38">
        <f t="shared" si="41"/>
        <v>0</v>
      </c>
      <c r="Q48" s="39">
        <v>1</v>
      </c>
      <c r="R48" s="40">
        <f t="shared" si="65"/>
        <v>0</v>
      </c>
      <c r="S48" s="39">
        <v>1</v>
      </c>
      <c r="T48" s="41">
        <f t="shared" si="66"/>
        <v>0</v>
      </c>
      <c r="U48" s="42">
        <f t="shared" si="67"/>
        <v>0</v>
      </c>
      <c r="V48" s="43">
        <f t="shared" si="68"/>
        <v>0</v>
      </c>
      <c r="W48" s="193">
        <f t="shared" si="11"/>
        <v>5</v>
      </c>
      <c r="X48" s="44">
        <f t="shared" si="69"/>
        <v>0</v>
      </c>
      <c r="Y48" s="45">
        <f t="shared" si="70"/>
        <v>0</v>
      </c>
      <c r="Z48" s="46" t="s">
        <v>0</v>
      </c>
      <c r="AA48" s="39">
        <v>1</v>
      </c>
      <c r="AB48" s="47">
        <f t="shared" si="71"/>
        <v>0</v>
      </c>
      <c r="AC48" s="39">
        <v>1</v>
      </c>
      <c r="AD48" s="47">
        <f t="shared" si="72"/>
        <v>0</v>
      </c>
      <c r="AE48" s="39">
        <v>1</v>
      </c>
      <c r="AF48" s="47">
        <f t="shared" si="73"/>
        <v>0</v>
      </c>
      <c r="AG48" s="188"/>
      <c r="AH48" s="194">
        <f t="shared" si="17"/>
        <v>3</v>
      </c>
      <c r="AI48" s="49">
        <f t="shared" si="34"/>
        <v>0</v>
      </c>
      <c r="AJ48" s="50">
        <f t="shared" si="35"/>
        <v>0</v>
      </c>
      <c r="AK48" s="188"/>
      <c r="AL48" s="194">
        <f t="shared" si="20"/>
        <v>3</v>
      </c>
      <c r="AM48" s="49">
        <f t="shared" si="74"/>
        <v>0</v>
      </c>
      <c r="AN48" s="50">
        <f t="shared" si="75"/>
        <v>0</v>
      </c>
      <c r="AO48" s="188"/>
      <c r="AP48" s="49">
        <f t="shared" si="76"/>
        <v>0</v>
      </c>
      <c r="AQ48" s="50">
        <f t="shared" si="77"/>
        <v>0</v>
      </c>
      <c r="AR48" s="188"/>
      <c r="AS48" s="49">
        <f t="shared" si="78"/>
        <v>0</v>
      </c>
      <c r="AT48" s="50">
        <f t="shared" si="79"/>
        <v>0</v>
      </c>
      <c r="AU48" s="62"/>
      <c r="AV48" s="49">
        <f t="shared" si="80"/>
        <v>0</v>
      </c>
      <c r="AW48" s="50">
        <f t="shared" si="81"/>
        <v>0</v>
      </c>
      <c r="AX48" s="188"/>
      <c r="AY48" s="49">
        <f t="shared" si="82"/>
        <v>0</v>
      </c>
      <c r="AZ48" s="50">
        <f t="shared" si="83"/>
        <v>0</v>
      </c>
      <c r="BA48" s="188"/>
      <c r="BB48" s="49">
        <f t="shared" si="84"/>
        <v>0</v>
      </c>
      <c r="BC48" s="50">
        <f t="shared" si="85"/>
        <v>0</v>
      </c>
      <c r="BD48" s="51">
        <f t="shared" si="86"/>
        <v>0</v>
      </c>
    </row>
    <row r="49" spans="1:56" hidden="1">
      <c r="A49" s="32">
        <v>4</v>
      </c>
      <c r="B49" s="169"/>
      <c r="C49" s="170"/>
      <c r="D49" s="34"/>
      <c r="E49" s="35"/>
      <c r="F49" s="36"/>
      <c r="G49" s="73"/>
      <c r="H49" s="72"/>
      <c r="I49" s="74">
        <f>IF(H49=Tablas!$B$5,Tablas!$C$5,VLOOKUP(H49,Tablas!$B$5:$D$40,2,FALSE))</f>
        <v>1</v>
      </c>
      <c r="J49" s="71">
        <f>IF(I49=0,"",VLOOKUP(I49,Tablas!$C$5:$D$40,2,FALSE))</f>
        <v>0</v>
      </c>
      <c r="K49" s="37" t="str">
        <f t="shared" si="87"/>
        <v>0</v>
      </c>
      <c r="L49" s="38">
        <f t="shared" si="37"/>
        <v>0</v>
      </c>
      <c r="M49" s="38">
        <f t="shared" si="38"/>
        <v>0</v>
      </c>
      <c r="N49" s="38">
        <f t="shared" si="39"/>
        <v>0</v>
      </c>
      <c r="O49" s="38">
        <f t="shared" si="40"/>
        <v>0</v>
      </c>
      <c r="P49" s="38">
        <f t="shared" si="41"/>
        <v>0</v>
      </c>
      <c r="Q49" s="39">
        <v>1</v>
      </c>
      <c r="R49" s="40">
        <f t="shared" si="65"/>
        <v>0</v>
      </c>
      <c r="S49" s="39">
        <v>1</v>
      </c>
      <c r="T49" s="41">
        <f t="shared" si="66"/>
        <v>0</v>
      </c>
      <c r="U49" s="42">
        <f t="shared" si="67"/>
        <v>0</v>
      </c>
      <c r="V49" s="43">
        <f t="shared" si="68"/>
        <v>0</v>
      </c>
      <c r="W49" s="193">
        <f t="shared" si="11"/>
        <v>5</v>
      </c>
      <c r="X49" s="44">
        <f t="shared" si="69"/>
        <v>0</v>
      </c>
      <c r="Y49" s="45">
        <f t="shared" si="70"/>
        <v>0</v>
      </c>
      <c r="Z49" s="46" t="s">
        <v>0</v>
      </c>
      <c r="AA49" s="39">
        <v>1</v>
      </c>
      <c r="AB49" s="47">
        <f t="shared" si="71"/>
        <v>0</v>
      </c>
      <c r="AC49" s="39">
        <v>1</v>
      </c>
      <c r="AD49" s="47">
        <f t="shared" si="72"/>
        <v>0</v>
      </c>
      <c r="AE49" s="39">
        <v>1</v>
      </c>
      <c r="AF49" s="47">
        <f t="shared" si="73"/>
        <v>0</v>
      </c>
      <c r="AG49" s="188"/>
      <c r="AH49" s="194">
        <f t="shared" si="17"/>
        <v>3</v>
      </c>
      <c r="AI49" s="49">
        <f t="shared" si="34"/>
        <v>0</v>
      </c>
      <c r="AJ49" s="50">
        <f t="shared" si="35"/>
        <v>0</v>
      </c>
      <c r="AK49" s="188"/>
      <c r="AL49" s="194">
        <f t="shared" si="20"/>
        <v>3</v>
      </c>
      <c r="AM49" s="49">
        <f t="shared" si="74"/>
        <v>0</v>
      </c>
      <c r="AN49" s="50">
        <f t="shared" si="75"/>
        <v>0</v>
      </c>
      <c r="AO49" s="188"/>
      <c r="AP49" s="49">
        <f t="shared" si="76"/>
        <v>0</v>
      </c>
      <c r="AQ49" s="50">
        <f t="shared" si="77"/>
        <v>0</v>
      </c>
      <c r="AR49" s="188"/>
      <c r="AS49" s="49">
        <f t="shared" si="78"/>
        <v>0</v>
      </c>
      <c r="AT49" s="50">
        <f t="shared" si="79"/>
        <v>0</v>
      </c>
      <c r="AU49" s="62"/>
      <c r="AV49" s="49">
        <f t="shared" si="80"/>
        <v>0</v>
      </c>
      <c r="AW49" s="50">
        <f t="shared" si="81"/>
        <v>0</v>
      </c>
      <c r="AX49" s="188"/>
      <c r="AY49" s="49">
        <f t="shared" si="82"/>
        <v>0</v>
      </c>
      <c r="AZ49" s="50">
        <f t="shared" si="83"/>
        <v>0</v>
      </c>
      <c r="BA49" s="188"/>
      <c r="BB49" s="49">
        <f t="shared" si="84"/>
        <v>0</v>
      </c>
      <c r="BC49" s="50">
        <f t="shared" si="85"/>
        <v>0</v>
      </c>
      <c r="BD49" s="51">
        <f t="shared" si="86"/>
        <v>0</v>
      </c>
    </row>
    <row r="50" spans="1:56" hidden="1">
      <c r="A50" s="32">
        <v>4</v>
      </c>
      <c r="B50" s="169"/>
      <c r="C50" s="170"/>
      <c r="D50" s="34"/>
      <c r="E50" s="35"/>
      <c r="F50" s="36"/>
      <c r="G50" s="73"/>
      <c r="H50" s="72"/>
      <c r="I50" s="74">
        <f>IF(H50=Tablas!$B$5,Tablas!$C$5,VLOOKUP(H50,Tablas!$B$5:$D$40,2,FALSE))</f>
        <v>1</v>
      </c>
      <c r="J50" s="71">
        <f>IF(I50=0,"",VLOOKUP(I50,Tablas!$C$5:$D$40,2,FALSE))</f>
        <v>0</v>
      </c>
      <c r="K50" s="37" t="str">
        <f t="shared" si="87"/>
        <v>0</v>
      </c>
      <c r="L50" s="38">
        <f t="shared" si="37"/>
        <v>0</v>
      </c>
      <c r="M50" s="38">
        <f t="shared" si="38"/>
        <v>0</v>
      </c>
      <c r="N50" s="38">
        <f t="shared" si="39"/>
        <v>0</v>
      </c>
      <c r="O50" s="38">
        <f t="shared" si="40"/>
        <v>0</v>
      </c>
      <c r="P50" s="38">
        <f t="shared" si="41"/>
        <v>0</v>
      </c>
      <c r="Q50" s="39">
        <v>1</v>
      </c>
      <c r="R50" s="40">
        <f t="shared" si="65"/>
        <v>0</v>
      </c>
      <c r="S50" s="39">
        <v>1</v>
      </c>
      <c r="T50" s="41">
        <f t="shared" si="66"/>
        <v>0</v>
      </c>
      <c r="U50" s="42">
        <f t="shared" si="67"/>
        <v>0</v>
      </c>
      <c r="V50" s="43">
        <f t="shared" si="68"/>
        <v>0</v>
      </c>
      <c r="W50" s="193">
        <f t="shared" si="11"/>
        <v>5</v>
      </c>
      <c r="X50" s="44">
        <f t="shared" si="69"/>
        <v>0</v>
      </c>
      <c r="Y50" s="45">
        <f t="shared" si="70"/>
        <v>0</v>
      </c>
      <c r="Z50" s="46" t="s">
        <v>0</v>
      </c>
      <c r="AA50" s="39">
        <v>1</v>
      </c>
      <c r="AB50" s="47">
        <f t="shared" si="71"/>
        <v>0</v>
      </c>
      <c r="AC50" s="39">
        <v>1</v>
      </c>
      <c r="AD50" s="47">
        <f t="shared" si="72"/>
        <v>0</v>
      </c>
      <c r="AE50" s="39">
        <v>1</v>
      </c>
      <c r="AF50" s="47">
        <f t="shared" si="73"/>
        <v>0</v>
      </c>
      <c r="AG50" s="188"/>
      <c r="AH50" s="194">
        <f t="shared" si="17"/>
        <v>3</v>
      </c>
      <c r="AI50" s="49">
        <f t="shared" si="34"/>
        <v>0</v>
      </c>
      <c r="AJ50" s="50">
        <f t="shared" si="35"/>
        <v>0</v>
      </c>
      <c r="AK50" s="188"/>
      <c r="AL50" s="194">
        <f t="shared" si="20"/>
        <v>3</v>
      </c>
      <c r="AM50" s="49">
        <f t="shared" si="74"/>
        <v>0</v>
      </c>
      <c r="AN50" s="50">
        <f t="shared" si="75"/>
        <v>0</v>
      </c>
      <c r="AO50" s="188"/>
      <c r="AP50" s="49">
        <f t="shared" si="76"/>
        <v>0</v>
      </c>
      <c r="AQ50" s="50">
        <f t="shared" si="77"/>
        <v>0</v>
      </c>
      <c r="AR50" s="188"/>
      <c r="AS50" s="49">
        <f t="shared" si="78"/>
        <v>0</v>
      </c>
      <c r="AT50" s="50">
        <f t="shared" si="79"/>
        <v>0</v>
      </c>
      <c r="AU50" s="62"/>
      <c r="AV50" s="49">
        <f t="shared" si="80"/>
        <v>0</v>
      </c>
      <c r="AW50" s="50">
        <f t="shared" si="81"/>
        <v>0</v>
      </c>
      <c r="AX50" s="188"/>
      <c r="AY50" s="49">
        <f t="shared" si="82"/>
        <v>0</v>
      </c>
      <c r="AZ50" s="50">
        <f t="shared" si="83"/>
        <v>0</v>
      </c>
      <c r="BA50" s="188"/>
      <c r="BB50" s="49">
        <f t="shared" si="84"/>
        <v>0</v>
      </c>
      <c r="BC50" s="50">
        <f t="shared" si="85"/>
        <v>0</v>
      </c>
      <c r="BD50" s="51">
        <f t="shared" si="86"/>
        <v>0</v>
      </c>
    </row>
    <row r="51" spans="1:56" hidden="1">
      <c r="A51" s="32">
        <v>4</v>
      </c>
      <c r="B51" s="169"/>
      <c r="C51" s="170"/>
      <c r="D51" s="34"/>
      <c r="E51" s="35"/>
      <c r="F51" s="36"/>
      <c r="G51" s="73"/>
      <c r="H51" s="72"/>
      <c r="I51" s="74">
        <f>IF(H51=Tablas!$B$5,Tablas!$C$5,VLOOKUP(H51,Tablas!$B$5:$D$40,2,FALSE))</f>
        <v>1</v>
      </c>
      <c r="J51" s="71">
        <f>IF(I51=0,"",VLOOKUP(I51,Tablas!$C$5:$D$40,2,FALSE))</f>
        <v>0</v>
      </c>
      <c r="K51" s="37" t="str">
        <f t="shared" si="87"/>
        <v>0</v>
      </c>
      <c r="L51" s="38">
        <f t="shared" si="37"/>
        <v>0</v>
      </c>
      <c r="M51" s="38">
        <f t="shared" si="38"/>
        <v>0</v>
      </c>
      <c r="N51" s="38">
        <f t="shared" si="39"/>
        <v>0</v>
      </c>
      <c r="O51" s="38">
        <f t="shared" si="40"/>
        <v>0</v>
      </c>
      <c r="P51" s="38">
        <f t="shared" si="41"/>
        <v>0</v>
      </c>
      <c r="Q51" s="39">
        <v>1</v>
      </c>
      <c r="R51" s="40">
        <f t="shared" si="65"/>
        <v>0</v>
      </c>
      <c r="S51" s="39">
        <v>1</v>
      </c>
      <c r="T51" s="41">
        <f t="shared" si="66"/>
        <v>0</v>
      </c>
      <c r="U51" s="42">
        <f t="shared" si="67"/>
        <v>0</v>
      </c>
      <c r="V51" s="43">
        <f t="shared" si="68"/>
        <v>0</v>
      </c>
      <c r="W51" s="193">
        <f t="shared" si="11"/>
        <v>5</v>
      </c>
      <c r="X51" s="44">
        <f t="shared" si="69"/>
        <v>0</v>
      </c>
      <c r="Y51" s="45">
        <f t="shared" si="70"/>
        <v>0</v>
      </c>
      <c r="Z51" s="46" t="s">
        <v>0</v>
      </c>
      <c r="AA51" s="39">
        <v>1</v>
      </c>
      <c r="AB51" s="47">
        <f t="shared" si="71"/>
        <v>0</v>
      </c>
      <c r="AC51" s="39">
        <v>1</v>
      </c>
      <c r="AD51" s="47">
        <f t="shared" si="72"/>
        <v>0</v>
      </c>
      <c r="AE51" s="39">
        <v>1</v>
      </c>
      <c r="AF51" s="47">
        <f t="shared" si="73"/>
        <v>0</v>
      </c>
      <c r="AG51" s="62"/>
      <c r="AH51" s="194">
        <f t="shared" si="17"/>
        <v>3</v>
      </c>
      <c r="AI51" s="49">
        <f t="shared" si="34"/>
        <v>0</v>
      </c>
      <c r="AJ51" s="50">
        <f t="shared" si="35"/>
        <v>0</v>
      </c>
      <c r="AK51" s="62"/>
      <c r="AL51" s="194">
        <f t="shared" si="20"/>
        <v>3</v>
      </c>
      <c r="AM51" s="49">
        <f t="shared" ref="AM51:AM72" si="88">IF(AN$4=0,0,(AK51/AN$4))</f>
        <v>0</v>
      </c>
      <c r="AN51" s="50">
        <f t="shared" ref="AN51:AN72" si="89">IF(AN$4=0,0,(AM51*AM$4/12))</f>
        <v>0</v>
      </c>
      <c r="AO51" s="62"/>
      <c r="AP51" s="49">
        <f t="shared" ref="AP51:AP72" si="90">IF(AQ$4=0,0,(AO51/AQ$4))</f>
        <v>0</v>
      </c>
      <c r="AQ51" s="50">
        <f t="shared" ref="AQ51:AQ72" si="91">IF(AQ$4=0,0,(AP51*AP$4/12))</f>
        <v>0</v>
      </c>
      <c r="AR51" s="62"/>
      <c r="AS51" s="49">
        <f t="shared" ref="AS51:AS72" si="92">IF(AT$4=0,0,(AR51/AT$4))</f>
        <v>0</v>
      </c>
      <c r="AT51" s="50">
        <f t="shared" ref="AT51:AT72" si="93">IF(AT$4=0,0,(AS51*AS$4/12))</f>
        <v>0</v>
      </c>
      <c r="AU51" s="62"/>
      <c r="AV51" s="49">
        <f t="shared" ref="AV51:AV72" si="94">IF(AW$4=0,0,(AU51/AW$4))</f>
        <v>0</v>
      </c>
      <c r="AW51" s="50">
        <f t="shared" ref="AW51:AW72" si="95">IF(AW$4=0,0,(AV51*AV$4/12))</f>
        <v>0</v>
      </c>
      <c r="AX51" s="62"/>
      <c r="AY51" s="49">
        <f t="shared" ref="AY51:AY72" si="96">IF(AZ$4=0,0,(AX51/AZ$4))</f>
        <v>0</v>
      </c>
      <c r="AZ51" s="50">
        <f t="shared" ref="AZ51:AZ72" si="97">IF(AZ$4=0,0,(AY51*AY$4/12))</f>
        <v>0</v>
      </c>
      <c r="BA51" s="62"/>
      <c r="BB51" s="49">
        <f t="shared" si="84"/>
        <v>0</v>
      </c>
      <c r="BC51" s="50">
        <f t="shared" si="85"/>
        <v>0</v>
      </c>
      <c r="BD51" s="51">
        <f t="shared" si="86"/>
        <v>0</v>
      </c>
    </row>
    <row r="52" spans="1:56" hidden="1">
      <c r="A52" s="32">
        <v>4</v>
      </c>
      <c r="B52" s="169"/>
      <c r="C52" s="170"/>
      <c r="D52" s="34"/>
      <c r="E52" s="35"/>
      <c r="F52" s="36"/>
      <c r="G52" s="73"/>
      <c r="H52" s="72"/>
      <c r="I52" s="74">
        <f>IF(H52=Tablas!$B$5,Tablas!$C$5,VLOOKUP(H52,Tablas!$B$5:$D$40,2,FALSE))</f>
        <v>1</v>
      </c>
      <c r="J52" s="71">
        <f>IF(I52=0,"",VLOOKUP(I52,Tablas!$C$5:$D$40,2,FALSE))</f>
        <v>0</v>
      </c>
      <c r="K52" s="37" t="str">
        <f t="shared" si="87"/>
        <v>0</v>
      </c>
      <c r="L52" s="38">
        <f t="shared" si="37"/>
        <v>0</v>
      </c>
      <c r="M52" s="38">
        <f t="shared" si="38"/>
        <v>0</v>
      </c>
      <c r="N52" s="38">
        <f t="shared" si="39"/>
        <v>0</v>
      </c>
      <c r="O52" s="38">
        <f t="shared" si="40"/>
        <v>0</v>
      </c>
      <c r="P52" s="38">
        <f t="shared" si="41"/>
        <v>0</v>
      </c>
      <c r="Q52" s="39">
        <v>1</v>
      </c>
      <c r="R52" s="40">
        <f t="shared" si="65"/>
        <v>0</v>
      </c>
      <c r="S52" s="39">
        <v>1</v>
      </c>
      <c r="T52" s="41">
        <f t="shared" si="66"/>
        <v>0</v>
      </c>
      <c r="U52" s="42">
        <f t="shared" si="67"/>
        <v>0</v>
      </c>
      <c r="V52" s="43">
        <f t="shared" si="68"/>
        <v>0</v>
      </c>
      <c r="W52" s="193">
        <f t="shared" si="11"/>
        <v>5</v>
      </c>
      <c r="X52" s="44">
        <f t="shared" si="69"/>
        <v>0</v>
      </c>
      <c r="Y52" s="45">
        <f t="shared" si="70"/>
        <v>0</v>
      </c>
      <c r="Z52" s="46" t="s">
        <v>0</v>
      </c>
      <c r="AA52" s="39">
        <v>1</v>
      </c>
      <c r="AB52" s="47">
        <f t="shared" si="71"/>
        <v>0</v>
      </c>
      <c r="AC52" s="39">
        <v>1</v>
      </c>
      <c r="AD52" s="47">
        <f t="shared" si="72"/>
        <v>0</v>
      </c>
      <c r="AE52" s="39">
        <v>1</v>
      </c>
      <c r="AF52" s="47">
        <f t="shared" si="73"/>
        <v>0</v>
      </c>
      <c r="AG52" s="62"/>
      <c r="AH52" s="194">
        <f t="shared" si="17"/>
        <v>3</v>
      </c>
      <c r="AI52" s="49">
        <f t="shared" si="34"/>
        <v>0</v>
      </c>
      <c r="AJ52" s="50">
        <f t="shared" si="35"/>
        <v>0</v>
      </c>
      <c r="AK52" s="62"/>
      <c r="AL52" s="194">
        <f t="shared" si="20"/>
        <v>3</v>
      </c>
      <c r="AM52" s="49">
        <f t="shared" si="88"/>
        <v>0</v>
      </c>
      <c r="AN52" s="50">
        <f t="shared" si="89"/>
        <v>0</v>
      </c>
      <c r="AO52" s="62"/>
      <c r="AP52" s="49">
        <f t="shared" si="90"/>
        <v>0</v>
      </c>
      <c r="AQ52" s="50">
        <f t="shared" si="91"/>
        <v>0</v>
      </c>
      <c r="AR52" s="62"/>
      <c r="AS52" s="49">
        <f t="shared" si="92"/>
        <v>0</v>
      </c>
      <c r="AT52" s="50">
        <f t="shared" si="93"/>
        <v>0</v>
      </c>
      <c r="AU52" s="62"/>
      <c r="AV52" s="49">
        <f t="shared" si="94"/>
        <v>0</v>
      </c>
      <c r="AW52" s="50">
        <f t="shared" si="95"/>
        <v>0</v>
      </c>
      <c r="AX52" s="62"/>
      <c r="AY52" s="49">
        <f t="shared" si="96"/>
        <v>0</v>
      </c>
      <c r="AZ52" s="50">
        <f t="shared" si="97"/>
        <v>0</v>
      </c>
      <c r="BA52" s="62"/>
      <c r="BB52" s="49">
        <f t="shared" si="84"/>
        <v>0</v>
      </c>
      <c r="BC52" s="50">
        <f t="shared" si="85"/>
        <v>0</v>
      </c>
      <c r="BD52" s="51">
        <f t="shared" si="86"/>
        <v>0</v>
      </c>
    </row>
    <row r="53" spans="1:56" hidden="1">
      <c r="A53" s="32">
        <v>4</v>
      </c>
      <c r="B53" s="169"/>
      <c r="C53" s="170"/>
      <c r="D53" s="34"/>
      <c r="E53" s="35"/>
      <c r="F53" s="36"/>
      <c r="G53" s="73"/>
      <c r="H53" s="72"/>
      <c r="I53" s="74">
        <f>IF(H53=Tablas!$B$5,Tablas!$C$5,VLOOKUP(H53,Tablas!$B$5:$D$40,2,FALSE))</f>
        <v>1</v>
      </c>
      <c r="J53" s="71">
        <f>IF(I53=0,"",VLOOKUP(I53,Tablas!$C$5:$D$40,2,FALSE))</f>
        <v>0</v>
      </c>
      <c r="K53" s="37" t="str">
        <f t="shared" si="87"/>
        <v>0</v>
      </c>
      <c r="L53" s="38">
        <f t="shared" si="37"/>
        <v>0</v>
      </c>
      <c r="M53" s="38">
        <f t="shared" si="38"/>
        <v>0</v>
      </c>
      <c r="N53" s="38">
        <f t="shared" si="39"/>
        <v>0</v>
      </c>
      <c r="O53" s="38">
        <f t="shared" si="40"/>
        <v>0</v>
      </c>
      <c r="P53" s="38">
        <f t="shared" si="41"/>
        <v>0</v>
      </c>
      <c r="Q53" s="39">
        <v>1</v>
      </c>
      <c r="R53" s="40">
        <f t="shared" si="65"/>
        <v>0</v>
      </c>
      <c r="S53" s="39">
        <v>1</v>
      </c>
      <c r="T53" s="41">
        <f t="shared" si="66"/>
        <v>0</v>
      </c>
      <c r="U53" s="42">
        <f t="shared" si="67"/>
        <v>0</v>
      </c>
      <c r="V53" s="43">
        <f t="shared" si="68"/>
        <v>0</v>
      </c>
      <c r="W53" s="193">
        <f t="shared" si="11"/>
        <v>5</v>
      </c>
      <c r="X53" s="44">
        <f t="shared" si="69"/>
        <v>0</v>
      </c>
      <c r="Y53" s="45">
        <f t="shared" si="70"/>
        <v>0</v>
      </c>
      <c r="Z53" s="46" t="s">
        <v>0</v>
      </c>
      <c r="AA53" s="39">
        <v>1</v>
      </c>
      <c r="AB53" s="47">
        <f t="shared" si="71"/>
        <v>0</v>
      </c>
      <c r="AC53" s="39">
        <v>1</v>
      </c>
      <c r="AD53" s="47">
        <f t="shared" si="72"/>
        <v>0</v>
      </c>
      <c r="AE53" s="39">
        <v>1</v>
      </c>
      <c r="AF53" s="47">
        <f t="shared" si="73"/>
        <v>0</v>
      </c>
      <c r="AG53" s="62"/>
      <c r="AH53" s="194">
        <f t="shared" si="17"/>
        <v>3</v>
      </c>
      <c r="AI53" s="49">
        <f t="shared" si="34"/>
        <v>0</v>
      </c>
      <c r="AJ53" s="50">
        <f t="shared" si="35"/>
        <v>0</v>
      </c>
      <c r="AK53" s="62"/>
      <c r="AL53" s="194">
        <f t="shared" si="20"/>
        <v>3</v>
      </c>
      <c r="AM53" s="49">
        <f t="shared" si="88"/>
        <v>0</v>
      </c>
      <c r="AN53" s="50">
        <f t="shared" si="89"/>
        <v>0</v>
      </c>
      <c r="AO53" s="62"/>
      <c r="AP53" s="49">
        <f t="shared" si="90"/>
        <v>0</v>
      </c>
      <c r="AQ53" s="50">
        <f t="shared" si="91"/>
        <v>0</v>
      </c>
      <c r="AR53" s="62"/>
      <c r="AS53" s="49">
        <f t="shared" si="92"/>
        <v>0</v>
      </c>
      <c r="AT53" s="50">
        <f t="shared" si="93"/>
        <v>0</v>
      </c>
      <c r="AU53" s="62"/>
      <c r="AV53" s="49">
        <f t="shared" si="94"/>
        <v>0</v>
      </c>
      <c r="AW53" s="50">
        <f t="shared" si="95"/>
        <v>0</v>
      </c>
      <c r="AX53" s="62"/>
      <c r="AY53" s="49">
        <f t="shared" si="96"/>
        <v>0</v>
      </c>
      <c r="AZ53" s="50">
        <f t="shared" si="97"/>
        <v>0</v>
      </c>
      <c r="BA53" s="62"/>
      <c r="BB53" s="49">
        <f t="shared" si="84"/>
        <v>0</v>
      </c>
      <c r="BC53" s="50">
        <f t="shared" si="85"/>
        <v>0</v>
      </c>
      <c r="BD53" s="51">
        <f t="shared" si="86"/>
        <v>0</v>
      </c>
    </row>
    <row r="54" spans="1:56" hidden="1">
      <c r="A54" s="32">
        <v>4</v>
      </c>
      <c r="B54" s="169"/>
      <c r="C54" s="170"/>
      <c r="D54" s="34"/>
      <c r="E54" s="35"/>
      <c r="F54" s="36"/>
      <c r="G54" s="73"/>
      <c r="H54" s="72"/>
      <c r="I54" s="74">
        <f>IF(H54=Tablas!$B$5,Tablas!$C$5,VLOOKUP(H54,Tablas!$B$5:$D$40,2,FALSE))</f>
        <v>1</v>
      </c>
      <c r="J54" s="71">
        <f>IF(I54=0,"",VLOOKUP(I54,Tablas!$C$5:$D$40,2,FALSE))</f>
        <v>0</v>
      </c>
      <c r="K54" s="37" t="str">
        <f t="shared" si="87"/>
        <v>0</v>
      </c>
      <c r="L54" s="38">
        <f t="shared" si="37"/>
        <v>0</v>
      </c>
      <c r="M54" s="38">
        <f t="shared" si="38"/>
        <v>0</v>
      </c>
      <c r="N54" s="38">
        <f t="shared" si="39"/>
        <v>0</v>
      </c>
      <c r="O54" s="38">
        <f t="shared" si="40"/>
        <v>0</v>
      </c>
      <c r="P54" s="38">
        <f t="shared" si="41"/>
        <v>0</v>
      </c>
      <c r="Q54" s="39">
        <v>1</v>
      </c>
      <c r="R54" s="40">
        <f t="shared" si="65"/>
        <v>0</v>
      </c>
      <c r="S54" s="39">
        <v>1</v>
      </c>
      <c r="T54" s="41">
        <f t="shared" si="66"/>
        <v>0</v>
      </c>
      <c r="U54" s="42">
        <f t="shared" si="67"/>
        <v>0</v>
      </c>
      <c r="V54" s="43">
        <f t="shared" si="68"/>
        <v>0</v>
      </c>
      <c r="W54" s="193">
        <f t="shared" si="11"/>
        <v>5</v>
      </c>
      <c r="X54" s="44">
        <f t="shared" si="69"/>
        <v>0</v>
      </c>
      <c r="Y54" s="45">
        <f t="shared" si="70"/>
        <v>0</v>
      </c>
      <c r="Z54" s="46" t="s">
        <v>0</v>
      </c>
      <c r="AA54" s="39">
        <v>1</v>
      </c>
      <c r="AB54" s="47">
        <f t="shared" si="71"/>
        <v>0</v>
      </c>
      <c r="AC54" s="39">
        <v>1</v>
      </c>
      <c r="AD54" s="47">
        <f t="shared" si="72"/>
        <v>0</v>
      </c>
      <c r="AE54" s="39">
        <v>1</v>
      </c>
      <c r="AF54" s="47">
        <f t="shared" si="73"/>
        <v>0</v>
      </c>
      <c r="AG54" s="62"/>
      <c r="AH54" s="194">
        <f t="shared" si="17"/>
        <v>3</v>
      </c>
      <c r="AI54" s="49">
        <f t="shared" si="34"/>
        <v>0</v>
      </c>
      <c r="AJ54" s="50">
        <f t="shared" si="35"/>
        <v>0</v>
      </c>
      <c r="AK54" s="62"/>
      <c r="AL54" s="194">
        <f t="shared" si="20"/>
        <v>3</v>
      </c>
      <c r="AM54" s="49">
        <f t="shared" si="88"/>
        <v>0</v>
      </c>
      <c r="AN54" s="50">
        <f t="shared" si="89"/>
        <v>0</v>
      </c>
      <c r="AO54" s="62"/>
      <c r="AP54" s="49">
        <f t="shared" si="90"/>
        <v>0</v>
      </c>
      <c r="AQ54" s="50">
        <f t="shared" si="91"/>
        <v>0</v>
      </c>
      <c r="AR54" s="62"/>
      <c r="AS54" s="49">
        <f t="shared" si="92"/>
        <v>0</v>
      </c>
      <c r="AT54" s="50">
        <f t="shared" si="93"/>
        <v>0</v>
      </c>
      <c r="AU54" s="62"/>
      <c r="AV54" s="49">
        <f t="shared" si="94"/>
        <v>0</v>
      </c>
      <c r="AW54" s="50">
        <f t="shared" si="95"/>
        <v>0</v>
      </c>
      <c r="AX54" s="62"/>
      <c r="AY54" s="49">
        <f t="shared" si="96"/>
        <v>0</v>
      </c>
      <c r="AZ54" s="50">
        <f t="shared" si="97"/>
        <v>0</v>
      </c>
      <c r="BA54" s="62"/>
      <c r="BB54" s="49">
        <f t="shared" si="84"/>
        <v>0</v>
      </c>
      <c r="BC54" s="50">
        <f t="shared" si="85"/>
        <v>0</v>
      </c>
      <c r="BD54" s="51">
        <f t="shared" si="86"/>
        <v>0</v>
      </c>
    </row>
    <row r="55" spans="1:56" hidden="1">
      <c r="A55" s="32"/>
      <c r="B55" s="61"/>
      <c r="C55" s="33"/>
      <c r="D55" s="34"/>
      <c r="E55" s="35"/>
      <c r="F55" s="36"/>
      <c r="G55" s="73"/>
      <c r="H55" s="72"/>
      <c r="I55" s="74">
        <f>IF(H55=Tablas!$B$5,Tablas!$C$5,VLOOKUP(H55,Tablas!$B$5:$D$40,2,FALSE))</f>
        <v>1</v>
      </c>
      <c r="J55" s="71">
        <f>IF(I55=0,"",VLOOKUP(I55,Tablas!$C$5:$D$40,2,FALSE))</f>
        <v>0</v>
      </c>
      <c r="K55" s="37" t="str">
        <f t="shared" si="87"/>
        <v>0</v>
      </c>
      <c r="L55" s="38">
        <f t="shared" si="37"/>
        <v>0</v>
      </c>
      <c r="M55" s="38">
        <f t="shared" si="38"/>
        <v>0</v>
      </c>
      <c r="N55" s="38">
        <f t="shared" si="39"/>
        <v>0</v>
      </c>
      <c r="O55" s="38">
        <f t="shared" si="40"/>
        <v>0</v>
      </c>
      <c r="P55" s="38">
        <f t="shared" si="41"/>
        <v>0</v>
      </c>
      <c r="Q55" s="39">
        <v>1</v>
      </c>
      <c r="R55" s="40">
        <f t="shared" si="65"/>
        <v>0</v>
      </c>
      <c r="S55" s="39">
        <v>1</v>
      </c>
      <c r="T55" s="41">
        <f t="shared" si="66"/>
        <v>0</v>
      </c>
      <c r="U55" s="42">
        <f t="shared" si="67"/>
        <v>0</v>
      </c>
      <c r="V55" s="43">
        <f t="shared" si="68"/>
        <v>0</v>
      </c>
      <c r="W55" s="193">
        <v>12</v>
      </c>
      <c r="X55" s="44">
        <f t="shared" si="69"/>
        <v>0</v>
      </c>
      <c r="Y55" s="45">
        <f t="shared" si="70"/>
        <v>0</v>
      </c>
      <c r="Z55" s="46" t="s">
        <v>0</v>
      </c>
      <c r="AA55" s="39">
        <v>1</v>
      </c>
      <c r="AB55" s="47">
        <f t="shared" si="71"/>
        <v>0</v>
      </c>
      <c r="AC55" s="39">
        <v>1</v>
      </c>
      <c r="AD55" s="47">
        <f t="shared" si="72"/>
        <v>0</v>
      </c>
      <c r="AE55" s="39">
        <v>1</v>
      </c>
      <c r="AF55" s="47">
        <f t="shared" si="73"/>
        <v>0</v>
      </c>
      <c r="AG55" s="62"/>
      <c r="AH55" s="62"/>
      <c r="AI55" s="49">
        <f t="shared" ref="AI55:AI72" si="98">IF(AJ$4=0,0,(AG55/AJ$4))</f>
        <v>0</v>
      </c>
      <c r="AJ55" s="50">
        <f t="shared" ref="AJ55:AJ72" si="99">IF(AJ$4=0,0,(AI55*AI$4/12))</f>
        <v>0</v>
      </c>
      <c r="AK55" s="62"/>
      <c r="AL55" s="62"/>
      <c r="AM55" s="49">
        <f t="shared" si="88"/>
        <v>0</v>
      </c>
      <c r="AN55" s="50">
        <f t="shared" si="89"/>
        <v>0</v>
      </c>
      <c r="AO55" s="62"/>
      <c r="AP55" s="49">
        <f t="shared" si="90"/>
        <v>0</v>
      </c>
      <c r="AQ55" s="50">
        <f t="shared" si="91"/>
        <v>0</v>
      </c>
      <c r="AR55" s="62"/>
      <c r="AS55" s="49">
        <f t="shared" si="92"/>
        <v>0</v>
      </c>
      <c r="AT55" s="50">
        <f t="shared" si="93"/>
        <v>0</v>
      </c>
      <c r="AU55" s="62"/>
      <c r="AV55" s="49">
        <f t="shared" si="94"/>
        <v>0</v>
      </c>
      <c r="AW55" s="50">
        <f t="shared" si="95"/>
        <v>0</v>
      </c>
      <c r="AX55" s="62"/>
      <c r="AY55" s="49">
        <f t="shared" si="96"/>
        <v>0</v>
      </c>
      <c r="AZ55" s="50">
        <f t="shared" si="97"/>
        <v>0</v>
      </c>
      <c r="BA55" s="62"/>
      <c r="BB55" s="49">
        <f t="shared" si="84"/>
        <v>0</v>
      </c>
      <c r="BC55" s="50">
        <f t="shared" si="85"/>
        <v>0</v>
      </c>
      <c r="BD55" s="51">
        <f t="shared" si="86"/>
        <v>0</v>
      </c>
    </row>
    <row r="56" spans="1:56" hidden="1">
      <c r="A56" s="32"/>
      <c r="B56" s="61"/>
      <c r="C56" s="33"/>
      <c r="D56" s="34"/>
      <c r="E56" s="35"/>
      <c r="F56" s="36"/>
      <c r="G56" s="73"/>
      <c r="H56" s="72"/>
      <c r="I56" s="74">
        <f>IF(H56=Tablas!$B$5,Tablas!$C$5,VLOOKUP(H56,Tablas!$B$5:$D$40,2,FALSE))</f>
        <v>1</v>
      </c>
      <c r="J56" s="71">
        <f>IF(I56=0,"",VLOOKUP(I56,Tablas!$C$5:$D$40,2,FALSE))</f>
        <v>0</v>
      </c>
      <c r="K56" s="37" t="str">
        <f t="shared" si="87"/>
        <v>0</v>
      </c>
      <c r="L56" s="38">
        <f t="shared" si="37"/>
        <v>0</v>
      </c>
      <c r="M56" s="38">
        <f t="shared" si="38"/>
        <v>0</v>
      </c>
      <c r="N56" s="38">
        <f t="shared" si="39"/>
        <v>0</v>
      </c>
      <c r="O56" s="38">
        <f t="shared" si="40"/>
        <v>0</v>
      </c>
      <c r="P56" s="38">
        <f t="shared" si="41"/>
        <v>0</v>
      </c>
      <c r="Q56" s="39">
        <v>1</v>
      </c>
      <c r="R56" s="40">
        <f t="shared" si="65"/>
        <v>0</v>
      </c>
      <c r="S56" s="39">
        <v>1</v>
      </c>
      <c r="T56" s="41">
        <f t="shared" si="66"/>
        <v>0</v>
      </c>
      <c r="U56" s="42">
        <f t="shared" si="67"/>
        <v>0</v>
      </c>
      <c r="V56" s="43">
        <f t="shared" si="68"/>
        <v>0</v>
      </c>
      <c r="W56" s="193">
        <v>12</v>
      </c>
      <c r="X56" s="44">
        <f t="shared" si="69"/>
        <v>0</v>
      </c>
      <c r="Y56" s="45">
        <f t="shared" si="70"/>
        <v>0</v>
      </c>
      <c r="Z56" s="46" t="s">
        <v>0</v>
      </c>
      <c r="AA56" s="39">
        <v>1</v>
      </c>
      <c r="AB56" s="47">
        <f t="shared" si="71"/>
        <v>0</v>
      </c>
      <c r="AC56" s="39">
        <v>1</v>
      </c>
      <c r="AD56" s="47">
        <f t="shared" si="72"/>
        <v>0</v>
      </c>
      <c r="AE56" s="39">
        <v>1</v>
      </c>
      <c r="AF56" s="47">
        <f t="shared" si="73"/>
        <v>0</v>
      </c>
      <c r="AG56" s="62"/>
      <c r="AH56" s="62"/>
      <c r="AI56" s="49">
        <f t="shared" si="98"/>
        <v>0</v>
      </c>
      <c r="AJ56" s="50">
        <f t="shared" si="99"/>
        <v>0</v>
      </c>
      <c r="AK56" s="62"/>
      <c r="AL56" s="62"/>
      <c r="AM56" s="49">
        <f t="shared" si="88"/>
        <v>0</v>
      </c>
      <c r="AN56" s="50">
        <f t="shared" si="89"/>
        <v>0</v>
      </c>
      <c r="AO56" s="62"/>
      <c r="AP56" s="49">
        <f t="shared" si="90"/>
        <v>0</v>
      </c>
      <c r="AQ56" s="50">
        <f t="shared" si="91"/>
        <v>0</v>
      </c>
      <c r="AR56" s="62"/>
      <c r="AS56" s="49">
        <f t="shared" si="92"/>
        <v>0</v>
      </c>
      <c r="AT56" s="50">
        <f t="shared" si="93"/>
        <v>0</v>
      </c>
      <c r="AU56" s="62"/>
      <c r="AV56" s="49">
        <f t="shared" si="94"/>
        <v>0</v>
      </c>
      <c r="AW56" s="50">
        <f t="shared" si="95"/>
        <v>0</v>
      </c>
      <c r="AX56" s="62"/>
      <c r="AY56" s="49">
        <f t="shared" si="96"/>
        <v>0</v>
      </c>
      <c r="AZ56" s="50">
        <f t="shared" si="97"/>
        <v>0</v>
      </c>
      <c r="BA56" s="62"/>
      <c r="BB56" s="49">
        <f t="shared" si="84"/>
        <v>0</v>
      </c>
      <c r="BC56" s="50">
        <f t="shared" si="85"/>
        <v>0</v>
      </c>
      <c r="BD56" s="51">
        <f t="shared" si="86"/>
        <v>0</v>
      </c>
    </row>
    <row r="57" spans="1:56" hidden="1">
      <c r="A57" s="32"/>
      <c r="B57" s="61"/>
      <c r="C57" s="33"/>
      <c r="D57" s="34"/>
      <c r="E57" s="35"/>
      <c r="F57" s="36"/>
      <c r="G57" s="73"/>
      <c r="H57" s="72"/>
      <c r="I57" s="74">
        <f>IF(H57=Tablas!$B$5,Tablas!$C$5,VLOOKUP(H57,Tablas!$B$5:$D$40,2,FALSE))</f>
        <v>1</v>
      </c>
      <c r="J57" s="71">
        <f>IF(I57=0,"",VLOOKUP(I57,Tablas!$C$5:$D$40,2,FALSE))</f>
        <v>0</v>
      </c>
      <c r="K57" s="37" t="str">
        <f t="shared" si="87"/>
        <v>0</v>
      </c>
      <c r="L57" s="38">
        <f t="shared" si="37"/>
        <v>0</v>
      </c>
      <c r="M57" s="38">
        <f t="shared" si="38"/>
        <v>0</v>
      </c>
      <c r="N57" s="38">
        <f t="shared" si="39"/>
        <v>0</v>
      </c>
      <c r="O57" s="38">
        <f t="shared" si="40"/>
        <v>0</v>
      </c>
      <c r="P57" s="38">
        <f t="shared" si="41"/>
        <v>0</v>
      </c>
      <c r="Q57" s="39">
        <v>1</v>
      </c>
      <c r="R57" s="40">
        <f t="shared" si="65"/>
        <v>0</v>
      </c>
      <c r="S57" s="39">
        <v>1</v>
      </c>
      <c r="T57" s="41">
        <f t="shared" si="66"/>
        <v>0</v>
      </c>
      <c r="U57" s="42">
        <f t="shared" si="67"/>
        <v>0</v>
      </c>
      <c r="V57" s="43">
        <f t="shared" si="68"/>
        <v>0</v>
      </c>
      <c r="W57" s="193">
        <v>12</v>
      </c>
      <c r="X57" s="44">
        <f t="shared" si="69"/>
        <v>0</v>
      </c>
      <c r="Y57" s="45">
        <f t="shared" si="70"/>
        <v>0</v>
      </c>
      <c r="Z57" s="46" t="s">
        <v>0</v>
      </c>
      <c r="AA57" s="39">
        <v>1</v>
      </c>
      <c r="AB57" s="47">
        <f t="shared" si="71"/>
        <v>0</v>
      </c>
      <c r="AC57" s="39">
        <v>1</v>
      </c>
      <c r="AD57" s="47">
        <f t="shared" si="72"/>
        <v>0</v>
      </c>
      <c r="AE57" s="39">
        <v>1</v>
      </c>
      <c r="AF57" s="47">
        <f t="shared" si="73"/>
        <v>0</v>
      </c>
      <c r="AG57" s="62"/>
      <c r="AH57" s="62"/>
      <c r="AI57" s="49">
        <f t="shared" si="98"/>
        <v>0</v>
      </c>
      <c r="AJ57" s="50">
        <f t="shared" si="99"/>
        <v>0</v>
      </c>
      <c r="AK57" s="62"/>
      <c r="AL57" s="62"/>
      <c r="AM57" s="49">
        <f t="shared" si="88"/>
        <v>0</v>
      </c>
      <c r="AN57" s="50">
        <f t="shared" si="89"/>
        <v>0</v>
      </c>
      <c r="AO57" s="62"/>
      <c r="AP57" s="49">
        <f t="shared" si="90"/>
        <v>0</v>
      </c>
      <c r="AQ57" s="50">
        <f t="shared" si="91"/>
        <v>0</v>
      </c>
      <c r="AR57" s="62"/>
      <c r="AS57" s="49">
        <f t="shared" si="92"/>
        <v>0</v>
      </c>
      <c r="AT57" s="50">
        <f t="shared" si="93"/>
        <v>0</v>
      </c>
      <c r="AU57" s="62"/>
      <c r="AV57" s="49">
        <f t="shared" si="94"/>
        <v>0</v>
      </c>
      <c r="AW57" s="50">
        <f t="shared" si="95"/>
        <v>0</v>
      </c>
      <c r="AX57" s="62"/>
      <c r="AY57" s="49">
        <f t="shared" si="96"/>
        <v>0</v>
      </c>
      <c r="AZ57" s="50">
        <f t="shared" si="97"/>
        <v>0</v>
      </c>
      <c r="BA57" s="62"/>
      <c r="BB57" s="49">
        <f t="shared" si="84"/>
        <v>0</v>
      </c>
      <c r="BC57" s="50">
        <f t="shared" si="85"/>
        <v>0</v>
      </c>
      <c r="BD57" s="51">
        <f t="shared" si="86"/>
        <v>0</v>
      </c>
    </row>
    <row r="58" spans="1:56" hidden="1">
      <c r="A58" s="32"/>
      <c r="B58" s="61"/>
      <c r="C58" s="33"/>
      <c r="D58" s="34"/>
      <c r="E58" s="35"/>
      <c r="F58" s="36"/>
      <c r="G58" s="73"/>
      <c r="H58" s="72"/>
      <c r="I58" s="74">
        <f>IF(H58=Tablas!$B$5,Tablas!$C$5,VLOOKUP(H58,Tablas!$B$5:$D$40,2,FALSE))</f>
        <v>1</v>
      </c>
      <c r="J58" s="71">
        <f>IF(I58=0,"",VLOOKUP(I58,Tablas!$C$5:$D$40,2,FALSE))</f>
        <v>0</v>
      </c>
      <c r="K58" s="37" t="str">
        <f t="shared" si="87"/>
        <v>0</v>
      </c>
      <c r="L58" s="38">
        <f t="shared" si="37"/>
        <v>0</v>
      </c>
      <c r="M58" s="38">
        <f t="shared" si="38"/>
        <v>0</v>
      </c>
      <c r="N58" s="38">
        <f t="shared" si="39"/>
        <v>0</v>
      </c>
      <c r="O58" s="38">
        <f t="shared" si="40"/>
        <v>0</v>
      </c>
      <c r="P58" s="38">
        <f t="shared" si="41"/>
        <v>0</v>
      </c>
      <c r="Q58" s="39">
        <v>1</v>
      </c>
      <c r="R58" s="40">
        <f t="shared" si="65"/>
        <v>0</v>
      </c>
      <c r="S58" s="39">
        <v>1</v>
      </c>
      <c r="T58" s="41">
        <f t="shared" si="66"/>
        <v>0</v>
      </c>
      <c r="U58" s="42">
        <f t="shared" si="67"/>
        <v>0</v>
      </c>
      <c r="V58" s="43">
        <f t="shared" si="68"/>
        <v>0</v>
      </c>
      <c r="W58" s="193">
        <v>12</v>
      </c>
      <c r="X58" s="44">
        <f t="shared" si="69"/>
        <v>0</v>
      </c>
      <c r="Y58" s="45">
        <f t="shared" si="70"/>
        <v>0</v>
      </c>
      <c r="Z58" s="46" t="s">
        <v>0</v>
      </c>
      <c r="AA58" s="39">
        <v>1</v>
      </c>
      <c r="AB58" s="47">
        <f t="shared" si="71"/>
        <v>0</v>
      </c>
      <c r="AC58" s="39">
        <v>1</v>
      </c>
      <c r="AD58" s="47">
        <f t="shared" si="72"/>
        <v>0</v>
      </c>
      <c r="AE58" s="39">
        <v>1</v>
      </c>
      <c r="AF58" s="47">
        <f t="shared" si="73"/>
        <v>0</v>
      </c>
      <c r="AG58" s="62"/>
      <c r="AH58" s="62"/>
      <c r="AI58" s="49">
        <f t="shared" si="98"/>
        <v>0</v>
      </c>
      <c r="AJ58" s="50">
        <f t="shared" si="99"/>
        <v>0</v>
      </c>
      <c r="AK58" s="62"/>
      <c r="AL58" s="62"/>
      <c r="AM58" s="49">
        <f t="shared" si="88"/>
        <v>0</v>
      </c>
      <c r="AN58" s="50">
        <f t="shared" si="89"/>
        <v>0</v>
      </c>
      <c r="AO58" s="62"/>
      <c r="AP58" s="49">
        <f t="shared" si="90"/>
        <v>0</v>
      </c>
      <c r="AQ58" s="50">
        <f t="shared" si="91"/>
        <v>0</v>
      </c>
      <c r="AR58" s="62"/>
      <c r="AS58" s="49">
        <f t="shared" si="92"/>
        <v>0</v>
      </c>
      <c r="AT58" s="50">
        <f t="shared" si="93"/>
        <v>0</v>
      </c>
      <c r="AU58" s="62"/>
      <c r="AV58" s="49">
        <f t="shared" si="94"/>
        <v>0</v>
      </c>
      <c r="AW58" s="50">
        <f t="shared" si="95"/>
        <v>0</v>
      </c>
      <c r="AX58" s="62"/>
      <c r="AY58" s="49">
        <f t="shared" si="96"/>
        <v>0</v>
      </c>
      <c r="AZ58" s="50">
        <f t="shared" si="97"/>
        <v>0</v>
      </c>
      <c r="BA58" s="62"/>
      <c r="BB58" s="49">
        <f t="shared" si="84"/>
        <v>0</v>
      </c>
      <c r="BC58" s="50">
        <f t="shared" si="85"/>
        <v>0</v>
      </c>
      <c r="BD58" s="51">
        <f t="shared" si="86"/>
        <v>0</v>
      </c>
    </row>
    <row r="59" spans="1:56" hidden="1">
      <c r="A59" s="32"/>
      <c r="B59" s="61"/>
      <c r="C59" s="33"/>
      <c r="D59" s="34"/>
      <c r="E59" s="35"/>
      <c r="F59" s="36"/>
      <c r="G59" s="73"/>
      <c r="H59" s="72"/>
      <c r="I59" s="74">
        <f>IF(H59=Tablas!$B$5,Tablas!$C$5,VLOOKUP(H59,Tablas!$B$5:$D$40,2,FALSE))</f>
        <v>1</v>
      </c>
      <c r="J59" s="71">
        <f>IF(I59=0,"",VLOOKUP(I59,Tablas!$C$5:$D$40,2,FALSE))</f>
        <v>0</v>
      </c>
      <c r="K59" s="37" t="str">
        <f t="shared" si="87"/>
        <v>0</v>
      </c>
      <c r="L59" s="38">
        <f t="shared" si="37"/>
        <v>0</v>
      </c>
      <c r="M59" s="38">
        <f t="shared" si="38"/>
        <v>0</v>
      </c>
      <c r="N59" s="38">
        <f t="shared" si="39"/>
        <v>0</v>
      </c>
      <c r="O59" s="38">
        <f t="shared" si="40"/>
        <v>0</v>
      </c>
      <c r="P59" s="38">
        <f t="shared" si="41"/>
        <v>0</v>
      </c>
      <c r="Q59" s="39">
        <v>1</v>
      </c>
      <c r="R59" s="40">
        <f t="shared" si="65"/>
        <v>0</v>
      </c>
      <c r="S59" s="39">
        <v>1</v>
      </c>
      <c r="T59" s="41">
        <f t="shared" si="66"/>
        <v>0</v>
      </c>
      <c r="U59" s="42">
        <f t="shared" si="67"/>
        <v>0</v>
      </c>
      <c r="V59" s="43">
        <f t="shared" si="68"/>
        <v>0</v>
      </c>
      <c r="W59" s="193">
        <v>12</v>
      </c>
      <c r="X59" s="44">
        <f t="shared" si="69"/>
        <v>0</v>
      </c>
      <c r="Y59" s="45">
        <f t="shared" si="70"/>
        <v>0</v>
      </c>
      <c r="Z59" s="46" t="s">
        <v>0</v>
      </c>
      <c r="AA59" s="39">
        <v>1</v>
      </c>
      <c r="AB59" s="47">
        <f t="shared" si="71"/>
        <v>0</v>
      </c>
      <c r="AC59" s="39">
        <v>1</v>
      </c>
      <c r="AD59" s="47">
        <f t="shared" si="72"/>
        <v>0</v>
      </c>
      <c r="AE59" s="39">
        <v>1</v>
      </c>
      <c r="AF59" s="47">
        <f t="shared" si="73"/>
        <v>0</v>
      </c>
      <c r="AG59" s="62"/>
      <c r="AH59" s="62"/>
      <c r="AI59" s="49">
        <f t="shared" si="98"/>
        <v>0</v>
      </c>
      <c r="AJ59" s="50">
        <f t="shared" si="99"/>
        <v>0</v>
      </c>
      <c r="AK59" s="62"/>
      <c r="AL59" s="62"/>
      <c r="AM59" s="49">
        <f t="shared" si="88"/>
        <v>0</v>
      </c>
      <c r="AN59" s="50">
        <f t="shared" si="89"/>
        <v>0</v>
      </c>
      <c r="AO59" s="62"/>
      <c r="AP59" s="49">
        <f t="shared" si="90"/>
        <v>0</v>
      </c>
      <c r="AQ59" s="50">
        <f t="shared" si="91"/>
        <v>0</v>
      </c>
      <c r="AR59" s="62"/>
      <c r="AS59" s="49">
        <f t="shared" si="92"/>
        <v>0</v>
      </c>
      <c r="AT59" s="50">
        <f t="shared" si="93"/>
        <v>0</v>
      </c>
      <c r="AU59" s="62"/>
      <c r="AV59" s="49">
        <f t="shared" si="94"/>
        <v>0</v>
      </c>
      <c r="AW59" s="50">
        <f t="shared" si="95"/>
        <v>0</v>
      </c>
      <c r="AX59" s="62"/>
      <c r="AY59" s="49">
        <f t="shared" si="96"/>
        <v>0</v>
      </c>
      <c r="AZ59" s="50">
        <f t="shared" si="97"/>
        <v>0</v>
      </c>
      <c r="BA59" s="62"/>
      <c r="BB59" s="49">
        <f t="shared" si="84"/>
        <v>0</v>
      </c>
      <c r="BC59" s="50">
        <f t="shared" si="85"/>
        <v>0</v>
      </c>
      <c r="BD59" s="51">
        <f t="shared" si="86"/>
        <v>0</v>
      </c>
    </row>
    <row r="60" spans="1:56" hidden="1">
      <c r="A60" s="32"/>
      <c r="B60" s="61"/>
      <c r="C60" s="33"/>
      <c r="D60" s="34"/>
      <c r="E60" s="35"/>
      <c r="F60" s="36"/>
      <c r="G60" s="73"/>
      <c r="H60" s="72"/>
      <c r="I60" s="74">
        <f>IF(H60=Tablas!$B$5,Tablas!$C$5,VLOOKUP(H60,Tablas!$B$5:$D$40,2,FALSE))</f>
        <v>1</v>
      </c>
      <c r="J60" s="71">
        <f>IF(I60=0,"",VLOOKUP(I60,Tablas!$C$5:$D$40,2,FALSE))</f>
        <v>0</v>
      </c>
      <c r="K60" s="37" t="str">
        <f t="shared" si="87"/>
        <v>0</v>
      </c>
      <c r="L60" s="38">
        <f t="shared" si="37"/>
        <v>0</v>
      </c>
      <c r="M60" s="38">
        <f t="shared" si="38"/>
        <v>0</v>
      </c>
      <c r="N60" s="38">
        <f t="shared" si="39"/>
        <v>0</v>
      </c>
      <c r="O60" s="38">
        <f t="shared" si="40"/>
        <v>0</v>
      </c>
      <c r="P60" s="38">
        <f t="shared" si="41"/>
        <v>0</v>
      </c>
      <c r="Q60" s="39">
        <v>1</v>
      </c>
      <c r="R60" s="40">
        <f t="shared" si="65"/>
        <v>0</v>
      </c>
      <c r="S60" s="39">
        <v>1</v>
      </c>
      <c r="T60" s="41">
        <f t="shared" si="66"/>
        <v>0</v>
      </c>
      <c r="U60" s="42">
        <f t="shared" si="67"/>
        <v>0</v>
      </c>
      <c r="V60" s="43">
        <f t="shared" si="68"/>
        <v>0</v>
      </c>
      <c r="W60" s="193">
        <v>12</v>
      </c>
      <c r="X60" s="44">
        <f t="shared" si="69"/>
        <v>0</v>
      </c>
      <c r="Y60" s="45">
        <f t="shared" si="70"/>
        <v>0</v>
      </c>
      <c r="Z60" s="46" t="s">
        <v>0</v>
      </c>
      <c r="AA60" s="39">
        <v>1</v>
      </c>
      <c r="AB60" s="47">
        <f t="shared" si="71"/>
        <v>0</v>
      </c>
      <c r="AC60" s="39">
        <v>1</v>
      </c>
      <c r="AD60" s="47">
        <f t="shared" si="72"/>
        <v>0</v>
      </c>
      <c r="AE60" s="39">
        <v>1</v>
      </c>
      <c r="AF60" s="47">
        <f t="shared" si="73"/>
        <v>0</v>
      </c>
      <c r="AG60" s="62"/>
      <c r="AH60" s="62"/>
      <c r="AI60" s="49">
        <f t="shared" si="98"/>
        <v>0</v>
      </c>
      <c r="AJ60" s="50">
        <f t="shared" si="99"/>
        <v>0</v>
      </c>
      <c r="AK60" s="62"/>
      <c r="AL60" s="62"/>
      <c r="AM60" s="49">
        <f t="shared" si="88"/>
        <v>0</v>
      </c>
      <c r="AN60" s="50">
        <f t="shared" si="89"/>
        <v>0</v>
      </c>
      <c r="AO60" s="62"/>
      <c r="AP60" s="49">
        <f t="shared" si="90"/>
        <v>0</v>
      </c>
      <c r="AQ60" s="50">
        <f t="shared" si="91"/>
        <v>0</v>
      </c>
      <c r="AR60" s="62"/>
      <c r="AS60" s="49">
        <f t="shared" si="92"/>
        <v>0</v>
      </c>
      <c r="AT60" s="50">
        <f t="shared" si="93"/>
        <v>0</v>
      </c>
      <c r="AU60" s="62"/>
      <c r="AV60" s="49">
        <f t="shared" si="94"/>
        <v>0</v>
      </c>
      <c r="AW60" s="50">
        <f t="shared" si="95"/>
        <v>0</v>
      </c>
      <c r="AX60" s="62"/>
      <c r="AY60" s="49">
        <f t="shared" si="96"/>
        <v>0</v>
      </c>
      <c r="AZ60" s="50">
        <f t="shared" si="97"/>
        <v>0</v>
      </c>
      <c r="BA60" s="62"/>
      <c r="BB60" s="49">
        <f t="shared" si="84"/>
        <v>0</v>
      </c>
      <c r="BC60" s="50">
        <f t="shared" si="85"/>
        <v>0</v>
      </c>
      <c r="BD60" s="51">
        <f t="shared" si="86"/>
        <v>0</v>
      </c>
    </row>
    <row r="61" spans="1:56" hidden="1">
      <c r="A61" s="32"/>
      <c r="B61" s="61"/>
      <c r="C61" s="33"/>
      <c r="D61" s="34"/>
      <c r="E61" s="35"/>
      <c r="F61" s="36"/>
      <c r="G61" s="73"/>
      <c r="H61" s="72"/>
      <c r="I61" s="74">
        <f>IF(H61=Tablas!$B$5,Tablas!$C$5,VLOOKUP(H61,Tablas!$B$5:$D$40,2,FALSE))</f>
        <v>1</v>
      </c>
      <c r="J61" s="71">
        <f>IF(I61=0,"",VLOOKUP(I61,Tablas!$C$5:$D$40,2,FALSE))</f>
        <v>0</v>
      </c>
      <c r="K61" s="37" t="str">
        <f t="shared" si="87"/>
        <v>0</v>
      </c>
      <c r="L61" s="38">
        <f t="shared" si="37"/>
        <v>0</v>
      </c>
      <c r="M61" s="38">
        <f t="shared" si="38"/>
        <v>0</v>
      </c>
      <c r="N61" s="38">
        <f t="shared" si="39"/>
        <v>0</v>
      </c>
      <c r="O61" s="38">
        <f t="shared" si="40"/>
        <v>0</v>
      </c>
      <c r="P61" s="38">
        <f t="shared" si="41"/>
        <v>0</v>
      </c>
      <c r="Q61" s="39">
        <v>1</v>
      </c>
      <c r="R61" s="40">
        <f t="shared" si="65"/>
        <v>0</v>
      </c>
      <c r="S61" s="39">
        <v>1</v>
      </c>
      <c r="T61" s="41">
        <f t="shared" si="66"/>
        <v>0</v>
      </c>
      <c r="U61" s="42">
        <f t="shared" si="67"/>
        <v>0</v>
      </c>
      <c r="V61" s="43">
        <f t="shared" si="68"/>
        <v>0</v>
      </c>
      <c r="W61" s="193">
        <v>12</v>
      </c>
      <c r="X61" s="44">
        <f t="shared" si="69"/>
        <v>0</v>
      </c>
      <c r="Y61" s="45">
        <f t="shared" si="70"/>
        <v>0</v>
      </c>
      <c r="Z61" s="46" t="s">
        <v>0</v>
      </c>
      <c r="AA61" s="39">
        <v>1</v>
      </c>
      <c r="AB61" s="47">
        <f t="shared" si="71"/>
        <v>0</v>
      </c>
      <c r="AC61" s="39">
        <v>1</v>
      </c>
      <c r="AD61" s="47">
        <f t="shared" si="72"/>
        <v>0</v>
      </c>
      <c r="AE61" s="39">
        <v>1</v>
      </c>
      <c r="AF61" s="47">
        <f t="shared" si="73"/>
        <v>0</v>
      </c>
      <c r="AG61" s="62"/>
      <c r="AH61" s="62"/>
      <c r="AI61" s="49">
        <f t="shared" si="98"/>
        <v>0</v>
      </c>
      <c r="AJ61" s="50">
        <f t="shared" si="99"/>
        <v>0</v>
      </c>
      <c r="AK61" s="62"/>
      <c r="AL61" s="62"/>
      <c r="AM61" s="49">
        <f t="shared" si="88"/>
        <v>0</v>
      </c>
      <c r="AN61" s="50">
        <f t="shared" si="89"/>
        <v>0</v>
      </c>
      <c r="AO61" s="62"/>
      <c r="AP61" s="49">
        <f t="shared" si="90"/>
        <v>0</v>
      </c>
      <c r="AQ61" s="50">
        <f t="shared" si="91"/>
        <v>0</v>
      </c>
      <c r="AR61" s="62"/>
      <c r="AS61" s="49">
        <f t="shared" si="92"/>
        <v>0</v>
      </c>
      <c r="AT61" s="50">
        <f t="shared" si="93"/>
        <v>0</v>
      </c>
      <c r="AU61" s="62"/>
      <c r="AV61" s="49">
        <f t="shared" si="94"/>
        <v>0</v>
      </c>
      <c r="AW61" s="50">
        <f t="shared" si="95"/>
        <v>0</v>
      </c>
      <c r="AX61" s="62"/>
      <c r="AY61" s="49">
        <f t="shared" si="96"/>
        <v>0</v>
      </c>
      <c r="AZ61" s="50">
        <f t="shared" si="97"/>
        <v>0</v>
      </c>
      <c r="BA61" s="62"/>
      <c r="BB61" s="49">
        <f t="shared" si="84"/>
        <v>0</v>
      </c>
      <c r="BC61" s="50">
        <f t="shared" si="85"/>
        <v>0</v>
      </c>
      <c r="BD61" s="51">
        <f t="shared" si="86"/>
        <v>0</v>
      </c>
    </row>
    <row r="62" spans="1:56" hidden="1">
      <c r="A62" s="32"/>
      <c r="B62" s="61"/>
      <c r="C62" s="33"/>
      <c r="D62" s="34"/>
      <c r="E62" s="35"/>
      <c r="F62" s="36"/>
      <c r="G62" s="73"/>
      <c r="H62" s="72"/>
      <c r="I62" s="74">
        <f>IF(H62=Tablas!$B$5,Tablas!$C$5,VLOOKUP(H62,Tablas!$B$5:$D$40,2,FALSE))</f>
        <v>1</v>
      </c>
      <c r="J62" s="71">
        <f>IF(I62=0,"",VLOOKUP(I62,Tablas!$C$5:$D$40,2,FALSE))</f>
        <v>0</v>
      </c>
      <c r="K62" s="37" t="str">
        <f t="shared" si="87"/>
        <v>0</v>
      </c>
      <c r="L62" s="38">
        <f t="shared" si="37"/>
        <v>0</v>
      </c>
      <c r="M62" s="38">
        <f t="shared" si="38"/>
        <v>0</v>
      </c>
      <c r="N62" s="38">
        <f t="shared" si="39"/>
        <v>0</v>
      </c>
      <c r="O62" s="38">
        <f t="shared" si="40"/>
        <v>0</v>
      </c>
      <c r="P62" s="38">
        <f t="shared" si="41"/>
        <v>0</v>
      </c>
      <c r="Q62" s="39">
        <v>1</v>
      </c>
      <c r="R62" s="40">
        <f t="shared" si="65"/>
        <v>0</v>
      </c>
      <c r="S62" s="39">
        <v>1</v>
      </c>
      <c r="T62" s="41">
        <f t="shared" si="66"/>
        <v>0</v>
      </c>
      <c r="U62" s="42">
        <f t="shared" si="67"/>
        <v>0</v>
      </c>
      <c r="V62" s="43">
        <f t="shared" si="68"/>
        <v>0</v>
      </c>
      <c r="W62" s="193">
        <v>12</v>
      </c>
      <c r="X62" s="44">
        <f t="shared" si="69"/>
        <v>0</v>
      </c>
      <c r="Y62" s="45">
        <f t="shared" si="70"/>
        <v>0</v>
      </c>
      <c r="Z62" s="46" t="s">
        <v>0</v>
      </c>
      <c r="AA62" s="39">
        <v>1</v>
      </c>
      <c r="AB62" s="47">
        <f t="shared" si="71"/>
        <v>0</v>
      </c>
      <c r="AC62" s="39">
        <v>1</v>
      </c>
      <c r="AD62" s="47">
        <f t="shared" si="72"/>
        <v>0</v>
      </c>
      <c r="AE62" s="39">
        <v>1</v>
      </c>
      <c r="AF62" s="47">
        <f t="shared" si="73"/>
        <v>0</v>
      </c>
      <c r="AG62" s="62"/>
      <c r="AH62" s="62"/>
      <c r="AI62" s="49">
        <f t="shared" si="98"/>
        <v>0</v>
      </c>
      <c r="AJ62" s="50">
        <f t="shared" si="99"/>
        <v>0</v>
      </c>
      <c r="AK62" s="62"/>
      <c r="AL62" s="62"/>
      <c r="AM62" s="49">
        <f t="shared" si="88"/>
        <v>0</v>
      </c>
      <c r="AN62" s="50">
        <f t="shared" si="89"/>
        <v>0</v>
      </c>
      <c r="AO62" s="62"/>
      <c r="AP62" s="49">
        <f t="shared" si="90"/>
        <v>0</v>
      </c>
      <c r="AQ62" s="50">
        <f t="shared" si="91"/>
        <v>0</v>
      </c>
      <c r="AR62" s="62"/>
      <c r="AS62" s="49">
        <f t="shared" si="92"/>
        <v>0</v>
      </c>
      <c r="AT62" s="50">
        <f t="shared" si="93"/>
        <v>0</v>
      </c>
      <c r="AU62" s="62"/>
      <c r="AV62" s="49">
        <f t="shared" si="94"/>
        <v>0</v>
      </c>
      <c r="AW62" s="50">
        <f t="shared" si="95"/>
        <v>0</v>
      </c>
      <c r="AX62" s="62"/>
      <c r="AY62" s="49">
        <f t="shared" si="96"/>
        <v>0</v>
      </c>
      <c r="AZ62" s="50">
        <f t="shared" si="97"/>
        <v>0</v>
      </c>
      <c r="BA62" s="62"/>
      <c r="BB62" s="49">
        <f t="shared" si="84"/>
        <v>0</v>
      </c>
      <c r="BC62" s="50">
        <f t="shared" si="85"/>
        <v>0</v>
      </c>
      <c r="BD62" s="51">
        <f t="shared" si="86"/>
        <v>0</v>
      </c>
    </row>
    <row r="63" spans="1:56" hidden="1">
      <c r="A63" s="32"/>
      <c r="B63" s="61"/>
      <c r="C63" s="33"/>
      <c r="D63" s="34"/>
      <c r="E63" s="35"/>
      <c r="F63" s="36"/>
      <c r="G63" s="73"/>
      <c r="H63" s="72"/>
      <c r="I63" s="74">
        <f>IF(H63=Tablas!$B$5,Tablas!$C$5,VLOOKUP(H63,Tablas!$B$5:$D$40,2,FALSE))</f>
        <v>1</v>
      </c>
      <c r="J63" s="71">
        <f>IF(I63=0,"",VLOOKUP(I63,Tablas!$C$5:$D$40,2,FALSE))</f>
        <v>0</v>
      </c>
      <c r="K63" s="37" t="str">
        <f t="shared" si="87"/>
        <v>0</v>
      </c>
      <c r="L63" s="38">
        <f t="shared" si="37"/>
        <v>0</v>
      </c>
      <c r="M63" s="38">
        <f t="shared" si="38"/>
        <v>0</v>
      </c>
      <c r="N63" s="38">
        <f t="shared" si="39"/>
        <v>0</v>
      </c>
      <c r="O63" s="38">
        <f t="shared" si="40"/>
        <v>0</v>
      </c>
      <c r="P63" s="38">
        <f t="shared" si="41"/>
        <v>0</v>
      </c>
      <c r="Q63" s="39">
        <v>1</v>
      </c>
      <c r="R63" s="40">
        <f t="shared" si="65"/>
        <v>0</v>
      </c>
      <c r="S63" s="39">
        <v>1</v>
      </c>
      <c r="T63" s="41">
        <f t="shared" si="66"/>
        <v>0</v>
      </c>
      <c r="U63" s="42">
        <f t="shared" si="67"/>
        <v>0</v>
      </c>
      <c r="V63" s="43">
        <f t="shared" si="68"/>
        <v>0</v>
      </c>
      <c r="W63" s="193">
        <v>12</v>
      </c>
      <c r="X63" s="44">
        <f t="shared" si="69"/>
        <v>0</v>
      </c>
      <c r="Y63" s="45">
        <f t="shared" si="70"/>
        <v>0</v>
      </c>
      <c r="Z63" s="46" t="s">
        <v>0</v>
      </c>
      <c r="AA63" s="39">
        <v>1</v>
      </c>
      <c r="AB63" s="47">
        <f t="shared" si="71"/>
        <v>0</v>
      </c>
      <c r="AC63" s="39">
        <v>1</v>
      </c>
      <c r="AD63" s="47">
        <f t="shared" si="72"/>
        <v>0</v>
      </c>
      <c r="AE63" s="39">
        <v>1</v>
      </c>
      <c r="AF63" s="47">
        <f t="shared" si="73"/>
        <v>0</v>
      </c>
      <c r="AG63" s="62"/>
      <c r="AH63" s="62"/>
      <c r="AI63" s="49">
        <f t="shared" si="98"/>
        <v>0</v>
      </c>
      <c r="AJ63" s="50">
        <f t="shared" si="99"/>
        <v>0</v>
      </c>
      <c r="AK63" s="62"/>
      <c r="AL63" s="62"/>
      <c r="AM63" s="49">
        <f t="shared" si="88"/>
        <v>0</v>
      </c>
      <c r="AN63" s="50">
        <f t="shared" si="89"/>
        <v>0</v>
      </c>
      <c r="AO63" s="62"/>
      <c r="AP63" s="49">
        <f t="shared" si="90"/>
        <v>0</v>
      </c>
      <c r="AQ63" s="50">
        <f t="shared" si="91"/>
        <v>0</v>
      </c>
      <c r="AR63" s="62"/>
      <c r="AS63" s="49">
        <f t="shared" si="92"/>
        <v>0</v>
      </c>
      <c r="AT63" s="50">
        <f t="shared" si="93"/>
        <v>0</v>
      </c>
      <c r="AU63" s="62"/>
      <c r="AV63" s="49">
        <f t="shared" si="94"/>
        <v>0</v>
      </c>
      <c r="AW63" s="50">
        <f t="shared" si="95"/>
        <v>0</v>
      </c>
      <c r="AX63" s="62"/>
      <c r="AY63" s="49">
        <f t="shared" si="96"/>
        <v>0</v>
      </c>
      <c r="AZ63" s="50">
        <f t="shared" si="97"/>
        <v>0</v>
      </c>
      <c r="BA63" s="62"/>
      <c r="BB63" s="49">
        <f t="shared" si="84"/>
        <v>0</v>
      </c>
      <c r="BC63" s="50">
        <f t="shared" si="85"/>
        <v>0</v>
      </c>
      <c r="BD63" s="51">
        <f t="shared" si="86"/>
        <v>0</v>
      </c>
    </row>
    <row r="64" spans="1:56" hidden="1">
      <c r="A64" s="32"/>
      <c r="B64" s="61"/>
      <c r="C64" s="33"/>
      <c r="D64" s="34"/>
      <c r="E64" s="35"/>
      <c r="F64" s="36"/>
      <c r="G64" s="73"/>
      <c r="H64" s="72"/>
      <c r="I64" s="74">
        <f>IF(H64=Tablas!$B$5,Tablas!$C$5,VLOOKUP(H64,Tablas!$B$5:$D$40,2,FALSE))</f>
        <v>1</v>
      </c>
      <c r="J64" s="71">
        <f>IF(I64=0,"",VLOOKUP(I64,Tablas!$C$5:$D$40,2,FALSE))</f>
        <v>0</v>
      </c>
      <c r="K64" s="37" t="str">
        <f t="shared" si="87"/>
        <v>0</v>
      </c>
      <c r="L64" s="38">
        <f t="shared" si="37"/>
        <v>0</v>
      </c>
      <c r="M64" s="38">
        <f t="shared" si="38"/>
        <v>0</v>
      </c>
      <c r="N64" s="38">
        <f t="shared" si="39"/>
        <v>0</v>
      </c>
      <c r="O64" s="38">
        <f t="shared" si="40"/>
        <v>0</v>
      </c>
      <c r="P64" s="38">
        <f t="shared" si="41"/>
        <v>0</v>
      </c>
      <c r="Q64" s="39">
        <v>1</v>
      </c>
      <c r="R64" s="40">
        <f t="shared" si="65"/>
        <v>0</v>
      </c>
      <c r="S64" s="39">
        <v>1</v>
      </c>
      <c r="T64" s="41">
        <f t="shared" si="66"/>
        <v>0</v>
      </c>
      <c r="U64" s="42">
        <f t="shared" si="67"/>
        <v>0</v>
      </c>
      <c r="V64" s="43">
        <f t="shared" si="68"/>
        <v>0</v>
      </c>
      <c r="W64" s="193">
        <v>12</v>
      </c>
      <c r="X64" s="44">
        <f t="shared" si="69"/>
        <v>0</v>
      </c>
      <c r="Y64" s="45">
        <f t="shared" si="70"/>
        <v>0</v>
      </c>
      <c r="Z64" s="46" t="s">
        <v>0</v>
      </c>
      <c r="AA64" s="39">
        <v>1</v>
      </c>
      <c r="AB64" s="47">
        <f t="shared" si="71"/>
        <v>0</v>
      </c>
      <c r="AC64" s="39">
        <v>1</v>
      </c>
      <c r="AD64" s="47">
        <f t="shared" si="72"/>
        <v>0</v>
      </c>
      <c r="AE64" s="39">
        <v>1</v>
      </c>
      <c r="AF64" s="47">
        <f t="shared" si="73"/>
        <v>0</v>
      </c>
      <c r="AG64" s="62"/>
      <c r="AH64" s="62"/>
      <c r="AI64" s="49">
        <f t="shared" si="98"/>
        <v>0</v>
      </c>
      <c r="AJ64" s="50">
        <f t="shared" si="99"/>
        <v>0</v>
      </c>
      <c r="AK64" s="62"/>
      <c r="AL64" s="62"/>
      <c r="AM64" s="49">
        <f t="shared" si="88"/>
        <v>0</v>
      </c>
      <c r="AN64" s="50">
        <f t="shared" si="89"/>
        <v>0</v>
      </c>
      <c r="AO64" s="62"/>
      <c r="AP64" s="49">
        <f t="shared" si="90"/>
        <v>0</v>
      </c>
      <c r="AQ64" s="50">
        <f t="shared" si="91"/>
        <v>0</v>
      </c>
      <c r="AR64" s="62"/>
      <c r="AS64" s="49">
        <f t="shared" si="92"/>
        <v>0</v>
      </c>
      <c r="AT64" s="50">
        <f t="shared" si="93"/>
        <v>0</v>
      </c>
      <c r="AU64" s="62"/>
      <c r="AV64" s="49">
        <f t="shared" si="94"/>
        <v>0</v>
      </c>
      <c r="AW64" s="50">
        <f t="shared" si="95"/>
        <v>0</v>
      </c>
      <c r="AX64" s="62"/>
      <c r="AY64" s="49">
        <f t="shared" si="96"/>
        <v>0</v>
      </c>
      <c r="AZ64" s="50">
        <f t="shared" si="97"/>
        <v>0</v>
      </c>
      <c r="BA64" s="62"/>
      <c r="BB64" s="49">
        <f t="shared" si="84"/>
        <v>0</v>
      </c>
      <c r="BC64" s="50">
        <f t="shared" si="85"/>
        <v>0</v>
      </c>
      <c r="BD64" s="51">
        <f t="shared" si="86"/>
        <v>0</v>
      </c>
    </row>
    <row r="65" spans="1:56" hidden="1">
      <c r="A65" s="32"/>
      <c r="B65" s="61"/>
      <c r="C65" s="33"/>
      <c r="D65" s="34"/>
      <c r="E65" s="35"/>
      <c r="F65" s="36"/>
      <c r="G65" s="73"/>
      <c r="H65" s="72"/>
      <c r="I65" s="74">
        <f>IF(H65=Tablas!$B$5,Tablas!$C$5,VLOOKUP(H65,Tablas!$B$5:$D$40,2,FALSE))</f>
        <v>1</v>
      </c>
      <c r="J65" s="71">
        <f>IF(I65=0,"",VLOOKUP(I65,Tablas!$C$5:$D$40,2,FALSE))</f>
        <v>0</v>
      </c>
      <c r="K65" s="37" t="str">
        <f t="shared" si="87"/>
        <v>0</v>
      </c>
      <c r="L65" s="38">
        <f t="shared" si="37"/>
        <v>0</v>
      </c>
      <c r="M65" s="38">
        <f t="shared" si="38"/>
        <v>0</v>
      </c>
      <c r="N65" s="38">
        <f t="shared" si="39"/>
        <v>0</v>
      </c>
      <c r="O65" s="38">
        <f t="shared" si="40"/>
        <v>0</v>
      </c>
      <c r="P65" s="38">
        <f t="shared" si="41"/>
        <v>0</v>
      </c>
      <c r="Q65" s="39">
        <v>1</v>
      </c>
      <c r="R65" s="40">
        <f t="shared" si="65"/>
        <v>0</v>
      </c>
      <c r="S65" s="39">
        <v>1</v>
      </c>
      <c r="T65" s="41">
        <f t="shared" si="66"/>
        <v>0</v>
      </c>
      <c r="U65" s="42">
        <f t="shared" si="67"/>
        <v>0</v>
      </c>
      <c r="V65" s="43">
        <f t="shared" si="68"/>
        <v>0</v>
      </c>
      <c r="W65" s="193">
        <v>12</v>
      </c>
      <c r="X65" s="44">
        <f t="shared" si="69"/>
        <v>0</v>
      </c>
      <c r="Y65" s="45">
        <f t="shared" si="70"/>
        <v>0</v>
      </c>
      <c r="Z65" s="46" t="s">
        <v>0</v>
      </c>
      <c r="AA65" s="39">
        <v>1</v>
      </c>
      <c r="AB65" s="47">
        <f t="shared" si="71"/>
        <v>0</v>
      </c>
      <c r="AC65" s="39">
        <v>1</v>
      </c>
      <c r="AD65" s="47">
        <f t="shared" si="72"/>
        <v>0</v>
      </c>
      <c r="AE65" s="39">
        <v>1</v>
      </c>
      <c r="AF65" s="47">
        <f t="shared" si="73"/>
        <v>0</v>
      </c>
      <c r="AG65" s="62"/>
      <c r="AH65" s="62"/>
      <c r="AI65" s="49">
        <f t="shared" si="98"/>
        <v>0</v>
      </c>
      <c r="AJ65" s="50">
        <f t="shared" si="99"/>
        <v>0</v>
      </c>
      <c r="AK65" s="62"/>
      <c r="AL65" s="62"/>
      <c r="AM65" s="49">
        <f t="shared" si="88"/>
        <v>0</v>
      </c>
      <c r="AN65" s="50">
        <f t="shared" si="89"/>
        <v>0</v>
      </c>
      <c r="AO65" s="62"/>
      <c r="AP65" s="49">
        <f t="shared" si="90"/>
        <v>0</v>
      </c>
      <c r="AQ65" s="50">
        <f t="shared" si="91"/>
        <v>0</v>
      </c>
      <c r="AR65" s="62"/>
      <c r="AS65" s="49">
        <f t="shared" si="92"/>
        <v>0</v>
      </c>
      <c r="AT65" s="50">
        <f t="shared" si="93"/>
        <v>0</v>
      </c>
      <c r="AU65" s="62"/>
      <c r="AV65" s="49">
        <f t="shared" si="94"/>
        <v>0</v>
      </c>
      <c r="AW65" s="50">
        <f t="shared" si="95"/>
        <v>0</v>
      </c>
      <c r="AX65" s="62"/>
      <c r="AY65" s="49">
        <f t="shared" si="96"/>
        <v>0</v>
      </c>
      <c r="AZ65" s="50">
        <f t="shared" si="97"/>
        <v>0</v>
      </c>
      <c r="BA65" s="62"/>
      <c r="BB65" s="49">
        <f t="shared" si="84"/>
        <v>0</v>
      </c>
      <c r="BC65" s="50">
        <f t="shared" si="85"/>
        <v>0</v>
      </c>
      <c r="BD65" s="51">
        <f t="shared" si="86"/>
        <v>0</v>
      </c>
    </row>
    <row r="66" spans="1:56" hidden="1">
      <c r="A66" s="32"/>
      <c r="B66" s="61"/>
      <c r="C66" s="33"/>
      <c r="D66" s="34"/>
      <c r="E66" s="35"/>
      <c r="F66" s="36"/>
      <c r="G66" s="73"/>
      <c r="H66" s="72"/>
      <c r="I66" s="74">
        <f>IF(H66=Tablas!$B$5,Tablas!$C$5,VLOOKUP(H66,Tablas!$B$5:$D$40,2,FALSE))</f>
        <v>1</v>
      </c>
      <c r="J66" s="71">
        <f>IF(I66=0,"",VLOOKUP(I66,Tablas!$C$5:$D$40,2,FALSE))</f>
        <v>0</v>
      </c>
      <c r="K66" s="37" t="str">
        <f t="shared" si="87"/>
        <v>0</v>
      </c>
      <c r="L66" s="38">
        <f t="shared" si="37"/>
        <v>0</v>
      </c>
      <c r="M66" s="38">
        <f t="shared" si="38"/>
        <v>0</v>
      </c>
      <c r="N66" s="38">
        <f t="shared" si="39"/>
        <v>0</v>
      </c>
      <c r="O66" s="38">
        <f t="shared" si="40"/>
        <v>0</v>
      </c>
      <c r="P66" s="38">
        <f t="shared" si="41"/>
        <v>0</v>
      </c>
      <c r="Q66" s="39">
        <v>1</v>
      </c>
      <c r="R66" s="40">
        <f t="shared" si="65"/>
        <v>0</v>
      </c>
      <c r="S66" s="39">
        <v>1</v>
      </c>
      <c r="T66" s="41">
        <f t="shared" si="66"/>
        <v>0</v>
      </c>
      <c r="U66" s="42">
        <f t="shared" si="67"/>
        <v>0</v>
      </c>
      <c r="V66" s="43">
        <f t="shared" si="68"/>
        <v>0</v>
      </c>
      <c r="W66" s="193">
        <v>12</v>
      </c>
      <c r="X66" s="44">
        <f t="shared" si="69"/>
        <v>0</v>
      </c>
      <c r="Y66" s="45">
        <f t="shared" si="70"/>
        <v>0</v>
      </c>
      <c r="Z66" s="46" t="s">
        <v>0</v>
      </c>
      <c r="AA66" s="39">
        <v>1</v>
      </c>
      <c r="AB66" s="47">
        <f t="shared" si="71"/>
        <v>0</v>
      </c>
      <c r="AC66" s="39">
        <v>1</v>
      </c>
      <c r="AD66" s="47">
        <f t="shared" si="72"/>
        <v>0</v>
      </c>
      <c r="AE66" s="39">
        <v>1</v>
      </c>
      <c r="AF66" s="47">
        <f t="shared" si="73"/>
        <v>0</v>
      </c>
      <c r="AG66" s="62"/>
      <c r="AH66" s="62"/>
      <c r="AI66" s="49">
        <f t="shared" si="98"/>
        <v>0</v>
      </c>
      <c r="AJ66" s="50">
        <f t="shared" si="99"/>
        <v>0</v>
      </c>
      <c r="AK66" s="62"/>
      <c r="AL66" s="62"/>
      <c r="AM66" s="49">
        <f t="shared" si="88"/>
        <v>0</v>
      </c>
      <c r="AN66" s="50">
        <f t="shared" si="89"/>
        <v>0</v>
      </c>
      <c r="AO66" s="62"/>
      <c r="AP66" s="49">
        <f t="shared" si="90"/>
        <v>0</v>
      </c>
      <c r="AQ66" s="50">
        <f t="shared" si="91"/>
        <v>0</v>
      </c>
      <c r="AR66" s="62"/>
      <c r="AS66" s="49">
        <f t="shared" si="92"/>
        <v>0</v>
      </c>
      <c r="AT66" s="50">
        <f t="shared" si="93"/>
        <v>0</v>
      </c>
      <c r="AU66" s="62"/>
      <c r="AV66" s="49">
        <f t="shared" si="94"/>
        <v>0</v>
      </c>
      <c r="AW66" s="50">
        <f t="shared" si="95"/>
        <v>0</v>
      </c>
      <c r="AX66" s="62"/>
      <c r="AY66" s="49">
        <f t="shared" si="96"/>
        <v>0</v>
      </c>
      <c r="AZ66" s="50">
        <f t="shared" si="97"/>
        <v>0</v>
      </c>
      <c r="BA66" s="62"/>
      <c r="BB66" s="49">
        <f t="shared" si="84"/>
        <v>0</v>
      </c>
      <c r="BC66" s="50">
        <f t="shared" si="85"/>
        <v>0</v>
      </c>
      <c r="BD66" s="51">
        <f t="shared" si="86"/>
        <v>0</v>
      </c>
    </row>
    <row r="67" spans="1:56" hidden="1">
      <c r="A67" s="32"/>
      <c r="B67" s="61"/>
      <c r="C67" s="33"/>
      <c r="D67" s="34"/>
      <c r="E67" s="35"/>
      <c r="F67" s="36"/>
      <c r="G67" s="73"/>
      <c r="H67" s="72"/>
      <c r="I67" s="74">
        <f>IF(H67=Tablas!$B$5,Tablas!$C$5,VLOOKUP(H67,Tablas!$B$5:$D$40,2,FALSE))</f>
        <v>1</v>
      </c>
      <c r="J67" s="71">
        <f>IF(I67=0,"",VLOOKUP(I67,Tablas!$C$5:$D$40,2,FALSE))</f>
        <v>0</v>
      </c>
      <c r="K67" s="37" t="str">
        <f t="shared" si="87"/>
        <v>0</v>
      </c>
      <c r="L67" s="38">
        <f t="shared" si="37"/>
        <v>0</v>
      </c>
      <c r="M67" s="38">
        <f t="shared" si="38"/>
        <v>0</v>
      </c>
      <c r="N67" s="38">
        <f t="shared" si="39"/>
        <v>0</v>
      </c>
      <c r="O67" s="38">
        <f t="shared" si="40"/>
        <v>0</v>
      </c>
      <c r="P67" s="38">
        <f t="shared" si="41"/>
        <v>0</v>
      </c>
      <c r="Q67" s="39">
        <v>1</v>
      </c>
      <c r="R67" s="40">
        <f t="shared" si="65"/>
        <v>0</v>
      </c>
      <c r="S67" s="39">
        <v>1</v>
      </c>
      <c r="T67" s="41">
        <f t="shared" si="66"/>
        <v>0</v>
      </c>
      <c r="U67" s="42">
        <f t="shared" si="67"/>
        <v>0</v>
      </c>
      <c r="V67" s="43">
        <f t="shared" si="68"/>
        <v>0</v>
      </c>
      <c r="W67" s="193">
        <v>12</v>
      </c>
      <c r="X67" s="44">
        <f t="shared" si="69"/>
        <v>0</v>
      </c>
      <c r="Y67" s="45">
        <f t="shared" si="70"/>
        <v>0</v>
      </c>
      <c r="Z67" s="46" t="s">
        <v>0</v>
      </c>
      <c r="AA67" s="39">
        <v>1</v>
      </c>
      <c r="AB67" s="47">
        <f t="shared" si="71"/>
        <v>0</v>
      </c>
      <c r="AC67" s="39">
        <v>1</v>
      </c>
      <c r="AD67" s="47">
        <f t="shared" si="72"/>
        <v>0</v>
      </c>
      <c r="AE67" s="39">
        <v>1</v>
      </c>
      <c r="AF67" s="47">
        <f t="shared" si="73"/>
        <v>0</v>
      </c>
      <c r="AG67" s="62"/>
      <c r="AH67" s="62"/>
      <c r="AI67" s="49">
        <f t="shared" si="98"/>
        <v>0</v>
      </c>
      <c r="AJ67" s="50">
        <f t="shared" si="99"/>
        <v>0</v>
      </c>
      <c r="AK67" s="62"/>
      <c r="AL67" s="62"/>
      <c r="AM67" s="49">
        <f t="shared" si="88"/>
        <v>0</v>
      </c>
      <c r="AN67" s="50">
        <f t="shared" si="89"/>
        <v>0</v>
      </c>
      <c r="AO67" s="62"/>
      <c r="AP67" s="49">
        <f t="shared" si="90"/>
        <v>0</v>
      </c>
      <c r="AQ67" s="50">
        <f t="shared" si="91"/>
        <v>0</v>
      </c>
      <c r="AR67" s="62"/>
      <c r="AS67" s="49">
        <f t="shared" si="92"/>
        <v>0</v>
      </c>
      <c r="AT67" s="50">
        <f t="shared" si="93"/>
        <v>0</v>
      </c>
      <c r="AU67" s="62"/>
      <c r="AV67" s="49">
        <f t="shared" si="94"/>
        <v>0</v>
      </c>
      <c r="AW67" s="50">
        <f t="shared" si="95"/>
        <v>0</v>
      </c>
      <c r="AX67" s="62"/>
      <c r="AY67" s="49">
        <f t="shared" si="96"/>
        <v>0</v>
      </c>
      <c r="AZ67" s="50">
        <f t="shared" si="97"/>
        <v>0</v>
      </c>
      <c r="BA67" s="62"/>
      <c r="BB67" s="49">
        <f t="shared" si="84"/>
        <v>0</v>
      </c>
      <c r="BC67" s="50">
        <f t="shared" si="85"/>
        <v>0</v>
      </c>
      <c r="BD67" s="51">
        <f t="shared" si="86"/>
        <v>0</v>
      </c>
    </row>
    <row r="68" spans="1:56" hidden="1">
      <c r="A68" s="32"/>
      <c r="B68" s="61"/>
      <c r="C68" s="33"/>
      <c r="D68" s="34"/>
      <c r="E68" s="35"/>
      <c r="F68" s="36"/>
      <c r="G68" s="73"/>
      <c r="H68" s="72"/>
      <c r="I68" s="74">
        <f>IF(H68=Tablas!$B$5,Tablas!$C$5,VLOOKUP(H68,Tablas!$B$5:$D$40,2,FALSE))</f>
        <v>1</v>
      </c>
      <c r="J68" s="71">
        <f>IF(I68=0,"",VLOOKUP(I68,Tablas!$C$5:$D$40,2,FALSE))</f>
        <v>0</v>
      </c>
      <c r="K68" s="37" t="str">
        <f t="shared" si="87"/>
        <v>0</v>
      </c>
      <c r="L68" s="38">
        <f t="shared" si="37"/>
        <v>0</v>
      </c>
      <c r="M68" s="38">
        <f t="shared" si="38"/>
        <v>0</v>
      </c>
      <c r="N68" s="38">
        <f t="shared" si="39"/>
        <v>0</v>
      </c>
      <c r="O68" s="38">
        <f t="shared" si="40"/>
        <v>0</v>
      </c>
      <c r="P68" s="38">
        <f t="shared" si="41"/>
        <v>0</v>
      </c>
      <c r="Q68" s="39">
        <v>1</v>
      </c>
      <c r="R68" s="40">
        <f t="shared" si="65"/>
        <v>0</v>
      </c>
      <c r="S68" s="39">
        <v>1</v>
      </c>
      <c r="T68" s="41">
        <f t="shared" si="66"/>
        <v>0</v>
      </c>
      <c r="U68" s="42">
        <f t="shared" si="67"/>
        <v>0</v>
      </c>
      <c r="V68" s="43">
        <f t="shared" si="68"/>
        <v>0</v>
      </c>
      <c r="W68" s="193">
        <v>12</v>
      </c>
      <c r="X68" s="44">
        <f t="shared" si="69"/>
        <v>0</v>
      </c>
      <c r="Y68" s="45">
        <f t="shared" si="70"/>
        <v>0</v>
      </c>
      <c r="Z68" s="46" t="s">
        <v>0</v>
      </c>
      <c r="AA68" s="39">
        <v>1</v>
      </c>
      <c r="AB68" s="47">
        <f t="shared" si="71"/>
        <v>0</v>
      </c>
      <c r="AC68" s="39">
        <v>1</v>
      </c>
      <c r="AD68" s="47">
        <f t="shared" si="72"/>
        <v>0</v>
      </c>
      <c r="AE68" s="39">
        <v>1</v>
      </c>
      <c r="AF68" s="47">
        <f t="shared" si="73"/>
        <v>0</v>
      </c>
      <c r="AG68" s="62"/>
      <c r="AH68" s="62"/>
      <c r="AI68" s="49">
        <f t="shared" si="98"/>
        <v>0</v>
      </c>
      <c r="AJ68" s="50">
        <f t="shared" si="99"/>
        <v>0</v>
      </c>
      <c r="AK68" s="62"/>
      <c r="AL68" s="62"/>
      <c r="AM68" s="49">
        <f t="shared" si="88"/>
        <v>0</v>
      </c>
      <c r="AN68" s="50">
        <f t="shared" si="89"/>
        <v>0</v>
      </c>
      <c r="AO68" s="62"/>
      <c r="AP68" s="49">
        <f t="shared" si="90"/>
        <v>0</v>
      </c>
      <c r="AQ68" s="50">
        <f t="shared" si="91"/>
        <v>0</v>
      </c>
      <c r="AR68" s="62"/>
      <c r="AS68" s="49">
        <f t="shared" si="92"/>
        <v>0</v>
      </c>
      <c r="AT68" s="50">
        <f t="shared" si="93"/>
        <v>0</v>
      </c>
      <c r="AU68" s="62"/>
      <c r="AV68" s="49">
        <f t="shared" si="94"/>
        <v>0</v>
      </c>
      <c r="AW68" s="50">
        <f t="shared" si="95"/>
        <v>0</v>
      </c>
      <c r="AX68" s="62"/>
      <c r="AY68" s="49">
        <f t="shared" si="96"/>
        <v>0</v>
      </c>
      <c r="AZ68" s="50">
        <f t="shared" si="97"/>
        <v>0</v>
      </c>
      <c r="BA68" s="62"/>
      <c r="BB68" s="49">
        <f t="shared" si="84"/>
        <v>0</v>
      </c>
      <c r="BC68" s="50">
        <f t="shared" si="85"/>
        <v>0</v>
      </c>
      <c r="BD68" s="51">
        <f t="shared" si="86"/>
        <v>0</v>
      </c>
    </row>
    <row r="69" spans="1:56" hidden="1">
      <c r="A69" s="32"/>
      <c r="B69" s="61"/>
      <c r="C69" s="33"/>
      <c r="D69" s="34"/>
      <c r="E69" s="35"/>
      <c r="F69" s="36"/>
      <c r="G69" s="73"/>
      <c r="H69" s="72"/>
      <c r="I69" s="74">
        <f>IF(H69=Tablas!$B$5,Tablas!$C$5,VLOOKUP(H69,Tablas!$B$5:$D$40,2,FALSE))</f>
        <v>1</v>
      </c>
      <c r="J69" s="71">
        <f>IF(I69=0,"",VLOOKUP(I69,Tablas!$C$5:$D$40,2,FALSE))</f>
        <v>0</v>
      </c>
      <c r="K69" s="37" t="str">
        <f t="shared" si="87"/>
        <v>0</v>
      </c>
      <c r="L69" s="38">
        <f t="shared" si="37"/>
        <v>0</v>
      </c>
      <c r="M69" s="38">
        <f t="shared" si="38"/>
        <v>0</v>
      </c>
      <c r="N69" s="38">
        <f t="shared" si="39"/>
        <v>0</v>
      </c>
      <c r="O69" s="38">
        <f t="shared" si="40"/>
        <v>0</v>
      </c>
      <c r="P69" s="38">
        <f t="shared" si="41"/>
        <v>0</v>
      </c>
      <c r="Q69" s="39">
        <v>1</v>
      </c>
      <c r="R69" s="40">
        <f t="shared" si="65"/>
        <v>0</v>
      </c>
      <c r="S69" s="39">
        <v>1</v>
      </c>
      <c r="T69" s="41">
        <f t="shared" si="66"/>
        <v>0</v>
      </c>
      <c r="U69" s="42">
        <f t="shared" si="67"/>
        <v>0</v>
      </c>
      <c r="V69" s="43">
        <f t="shared" si="68"/>
        <v>0</v>
      </c>
      <c r="W69" s="193">
        <v>12</v>
      </c>
      <c r="X69" s="44">
        <f t="shared" si="69"/>
        <v>0</v>
      </c>
      <c r="Y69" s="45">
        <f t="shared" si="70"/>
        <v>0</v>
      </c>
      <c r="Z69" s="46" t="s">
        <v>0</v>
      </c>
      <c r="AA69" s="39">
        <v>1</v>
      </c>
      <c r="AB69" s="47">
        <f t="shared" si="71"/>
        <v>0</v>
      </c>
      <c r="AC69" s="39">
        <v>1</v>
      </c>
      <c r="AD69" s="47">
        <f t="shared" si="72"/>
        <v>0</v>
      </c>
      <c r="AE69" s="39">
        <v>1</v>
      </c>
      <c r="AF69" s="47">
        <f t="shared" si="73"/>
        <v>0</v>
      </c>
      <c r="AG69" s="62"/>
      <c r="AH69" s="62"/>
      <c r="AI69" s="49">
        <f t="shared" si="98"/>
        <v>0</v>
      </c>
      <c r="AJ69" s="50">
        <f t="shared" si="99"/>
        <v>0</v>
      </c>
      <c r="AK69" s="62"/>
      <c r="AL69" s="62"/>
      <c r="AM69" s="49">
        <f t="shared" si="88"/>
        <v>0</v>
      </c>
      <c r="AN69" s="50">
        <f t="shared" si="89"/>
        <v>0</v>
      </c>
      <c r="AO69" s="62"/>
      <c r="AP69" s="49">
        <f t="shared" si="90"/>
        <v>0</v>
      </c>
      <c r="AQ69" s="50">
        <f t="shared" si="91"/>
        <v>0</v>
      </c>
      <c r="AR69" s="62"/>
      <c r="AS69" s="49">
        <f t="shared" si="92"/>
        <v>0</v>
      </c>
      <c r="AT69" s="50">
        <f t="shared" si="93"/>
        <v>0</v>
      </c>
      <c r="AU69" s="62"/>
      <c r="AV69" s="49">
        <f t="shared" si="94"/>
        <v>0</v>
      </c>
      <c r="AW69" s="50">
        <f t="shared" si="95"/>
        <v>0</v>
      </c>
      <c r="AX69" s="62"/>
      <c r="AY69" s="49">
        <f t="shared" si="96"/>
        <v>0</v>
      </c>
      <c r="AZ69" s="50">
        <f t="shared" si="97"/>
        <v>0</v>
      </c>
      <c r="BA69" s="62"/>
      <c r="BB69" s="49">
        <f t="shared" si="84"/>
        <v>0</v>
      </c>
      <c r="BC69" s="50">
        <f t="shared" si="85"/>
        <v>0</v>
      </c>
      <c r="BD69" s="51">
        <f t="shared" si="86"/>
        <v>0</v>
      </c>
    </row>
    <row r="70" spans="1:56" hidden="1">
      <c r="A70" s="32"/>
      <c r="B70" s="61"/>
      <c r="C70" s="33"/>
      <c r="D70" s="34"/>
      <c r="E70" s="35"/>
      <c r="F70" s="36"/>
      <c r="G70" s="73"/>
      <c r="H70" s="72"/>
      <c r="I70" s="74">
        <f>IF(H70=Tablas!$B$5,Tablas!$C$5,VLOOKUP(H70,Tablas!$B$5:$D$40,2,FALSE))</f>
        <v>1</v>
      </c>
      <c r="J70" s="71">
        <f>IF(I70=0,"",VLOOKUP(I70,Tablas!$C$5:$D$40,2,FALSE))</f>
        <v>0</v>
      </c>
      <c r="K70" s="37" t="str">
        <f t="shared" si="87"/>
        <v>0</v>
      </c>
      <c r="L70" s="38">
        <f t="shared" si="37"/>
        <v>0</v>
      </c>
      <c r="M70" s="38">
        <f t="shared" si="38"/>
        <v>0</v>
      </c>
      <c r="N70" s="38">
        <f t="shared" si="39"/>
        <v>0</v>
      </c>
      <c r="O70" s="38">
        <f t="shared" si="40"/>
        <v>0</v>
      </c>
      <c r="P70" s="38">
        <f t="shared" si="41"/>
        <v>0</v>
      </c>
      <c r="Q70" s="39">
        <v>1</v>
      </c>
      <c r="R70" s="40">
        <f t="shared" si="65"/>
        <v>0</v>
      </c>
      <c r="S70" s="39">
        <v>1</v>
      </c>
      <c r="T70" s="41">
        <f t="shared" si="66"/>
        <v>0</v>
      </c>
      <c r="U70" s="42">
        <f t="shared" si="67"/>
        <v>0</v>
      </c>
      <c r="V70" s="43">
        <f t="shared" si="68"/>
        <v>0</v>
      </c>
      <c r="W70" s="193">
        <v>12</v>
      </c>
      <c r="X70" s="44">
        <f t="shared" si="69"/>
        <v>0</v>
      </c>
      <c r="Y70" s="45">
        <f t="shared" si="70"/>
        <v>0</v>
      </c>
      <c r="Z70" s="46" t="s">
        <v>0</v>
      </c>
      <c r="AA70" s="39">
        <v>1</v>
      </c>
      <c r="AB70" s="47">
        <f t="shared" si="71"/>
        <v>0</v>
      </c>
      <c r="AC70" s="39">
        <v>1</v>
      </c>
      <c r="AD70" s="47">
        <f t="shared" si="72"/>
        <v>0</v>
      </c>
      <c r="AE70" s="39">
        <v>1</v>
      </c>
      <c r="AF70" s="47">
        <f t="shared" si="73"/>
        <v>0</v>
      </c>
      <c r="AG70" s="62"/>
      <c r="AH70" s="62"/>
      <c r="AI70" s="49">
        <f t="shared" si="98"/>
        <v>0</v>
      </c>
      <c r="AJ70" s="50">
        <f t="shared" si="99"/>
        <v>0</v>
      </c>
      <c r="AK70" s="62"/>
      <c r="AL70" s="62"/>
      <c r="AM70" s="49">
        <f t="shared" si="88"/>
        <v>0</v>
      </c>
      <c r="AN70" s="50">
        <f t="shared" si="89"/>
        <v>0</v>
      </c>
      <c r="AO70" s="62"/>
      <c r="AP70" s="49">
        <f t="shared" si="90"/>
        <v>0</v>
      </c>
      <c r="AQ70" s="50">
        <f t="shared" si="91"/>
        <v>0</v>
      </c>
      <c r="AR70" s="62"/>
      <c r="AS70" s="49">
        <f t="shared" si="92"/>
        <v>0</v>
      </c>
      <c r="AT70" s="50">
        <f t="shared" si="93"/>
        <v>0</v>
      </c>
      <c r="AU70" s="62"/>
      <c r="AV70" s="49">
        <f t="shared" si="94"/>
        <v>0</v>
      </c>
      <c r="AW70" s="50">
        <f t="shared" si="95"/>
        <v>0</v>
      </c>
      <c r="AX70" s="62"/>
      <c r="AY70" s="49">
        <f t="shared" si="96"/>
        <v>0</v>
      </c>
      <c r="AZ70" s="50">
        <f t="shared" si="97"/>
        <v>0</v>
      </c>
      <c r="BA70" s="62"/>
      <c r="BB70" s="49">
        <f t="shared" si="84"/>
        <v>0</v>
      </c>
      <c r="BC70" s="50">
        <f t="shared" si="85"/>
        <v>0</v>
      </c>
      <c r="BD70" s="51">
        <f t="shared" si="86"/>
        <v>0</v>
      </c>
    </row>
    <row r="71" spans="1:56" hidden="1">
      <c r="A71" s="32"/>
      <c r="B71" s="61"/>
      <c r="C71" s="33"/>
      <c r="D71" s="34"/>
      <c r="E71" s="35"/>
      <c r="F71" s="36"/>
      <c r="G71" s="73"/>
      <c r="H71" s="72"/>
      <c r="I71" s="74">
        <f>IF(H71=Tablas!$B$5,Tablas!$C$5,VLOOKUP(H71,Tablas!$B$5:$D$40,2,FALSE))</f>
        <v>1</v>
      </c>
      <c r="J71" s="71">
        <f>IF(I71=0,"",VLOOKUP(I71,Tablas!$C$5:$D$40,2,FALSE))</f>
        <v>0</v>
      </c>
      <c r="K71" s="37" t="str">
        <f t="shared" si="87"/>
        <v>0</v>
      </c>
      <c r="L71" s="38">
        <f t="shared" si="37"/>
        <v>0</v>
      </c>
      <c r="M71" s="38">
        <f t="shared" si="38"/>
        <v>0</v>
      </c>
      <c r="N71" s="38">
        <f t="shared" si="39"/>
        <v>0</v>
      </c>
      <c r="O71" s="38">
        <f t="shared" si="40"/>
        <v>0</v>
      </c>
      <c r="P71" s="38">
        <f t="shared" si="41"/>
        <v>0</v>
      </c>
      <c r="Q71" s="39">
        <v>1</v>
      </c>
      <c r="R71" s="40">
        <f t="shared" si="65"/>
        <v>0</v>
      </c>
      <c r="S71" s="39">
        <v>1</v>
      </c>
      <c r="T71" s="41">
        <f t="shared" si="66"/>
        <v>0</v>
      </c>
      <c r="U71" s="42">
        <f t="shared" si="67"/>
        <v>0</v>
      </c>
      <c r="V71" s="43">
        <f t="shared" si="68"/>
        <v>0</v>
      </c>
      <c r="W71" s="193">
        <v>12</v>
      </c>
      <c r="X71" s="44">
        <f t="shared" si="69"/>
        <v>0</v>
      </c>
      <c r="Y71" s="45">
        <f t="shared" si="70"/>
        <v>0</v>
      </c>
      <c r="Z71" s="46" t="s">
        <v>0</v>
      </c>
      <c r="AA71" s="39">
        <v>1</v>
      </c>
      <c r="AB71" s="47">
        <f t="shared" si="71"/>
        <v>0</v>
      </c>
      <c r="AC71" s="39">
        <v>1</v>
      </c>
      <c r="AD71" s="47">
        <f t="shared" si="72"/>
        <v>0</v>
      </c>
      <c r="AE71" s="39">
        <v>1</v>
      </c>
      <c r="AF71" s="47">
        <f t="shared" si="73"/>
        <v>0</v>
      </c>
      <c r="AG71" s="62"/>
      <c r="AH71" s="62"/>
      <c r="AI71" s="49">
        <f t="shared" si="98"/>
        <v>0</v>
      </c>
      <c r="AJ71" s="50">
        <f t="shared" si="99"/>
        <v>0</v>
      </c>
      <c r="AK71" s="62"/>
      <c r="AL71" s="62"/>
      <c r="AM71" s="49">
        <f t="shared" si="88"/>
        <v>0</v>
      </c>
      <c r="AN71" s="50">
        <f t="shared" si="89"/>
        <v>0</v>
      </c>
      <c r="AO71" s="62"/>
      <c r="AP71" s="49">
        <f t="shared" si="90"/>
        <v>0</v>
      </c>
      <c r="AQ71" s="50">
        <f t="shared" si="91"/>
        <v>0</v>
      </c>
      <c r="AR71" s="62"/>
      <c r="AS71" s="49">
        <f t="shared" si="92"/>
        <v>0</v>
      </c>
      <c r="AT71" s="50">
        <f t="shared" si="93"/>
        <v>0</v>
      </c>
      <c r="AU71" s="62"/>
      <c r="AV71" s="49">
        <f t="shared" si="94"/>
        <v>0</v>
      </c>
      <c r="AW71" s="50">
        <f t="shared" si="95"/>
        <v>0</v>
      </c>
      <c r="AX71" s="62"/>
      <c r="AY71" s="49">
        <f t="shared" si="96"/>
        <v>0</v>
      </c>
      <c r="AZ71" s="50">
        <f t="shared" si="97"/>
        <v>0</v>
      </c>
      <c r="BA71" s="62"/>
      <c r="BB71" s="49">
        <f t="shared" si="84"/>
        <v>0</v>
      </c>
      <c r="BC71" s="50">
        <f t="shared" si="85"/>
        <v>0</v>
      </c>
      <c r="BD71" s="51">
        <f t="shared" si="86"/>
        <v>0</v>
      </c>
    </row>
    <row r="72" spans="1:56" hidden="1">
      <c r="A72" s="32"/>
      <c r="B72" s="61"/>
      <c r="C72" s="33"/>
      <c r="D72" s="34"/>
      <c r="E72" s="35"/>
      <c r="F72" s="36"/>
      <c r="G72" s="73"/>
      <c r="H72" s="72"/>
      <c r="I72" s="74">
        <f>IF(H72=Tablas!$B$5,Tablas!$C$5,VLOOKUP(H72,Tablas!$B$5:$D$40,2,FALSE))</f>
        <v>1</v>
      </c>
      <c r="J72" s="71">
        <f>IF(I72=0,"",VLOOKUP(I72,Tablas!$C$5:$D$40,2,FALSE))</f>
        <v>0</v>
      </c>
      <c r="K72" s="37" t="str">
        <f t="shared" si="87"/>
        <v>0</v>
      </c>
      <c r="L72" s="38">
        <f t="shared" ref="L72:L101" si="100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101" si="101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101" si="102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101" si="103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101" si="104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101" si="105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101" si="106">(IF($Y72=7,$K72,)+IF($Y72=21,$K72*3,)+IF($Y72=42,$K72*6,0)+IF($Y72=28,$K72*4,0)+IF($Y72=14,$K72*2,))*S72</f>
        <v>0</v>
      </c>
      <c r="U72" s="42">
        <f t="shared" ref="U72:U101" si="107">SUM(+L72+M72+N72+O72+P72+R72+T72)</f>
        <v>0</v>
      </c>
      <c r="V72" s="43">
        <f t="shared" ref="V72:V101" si="108">+U72*4.345</f>
        <v>0</v>
      </c>
      <c r="W72" s="193">
        <v>12</v>
      </c>
      <c r="X72" s="44">
        <f t="shared" si="69"/>
        <v>0</v>
      </c>
      <c r="Y72" s="45">
        <f t="shared" ref="Y72:Y101" si="109">ROUND(J72/4.3452380952381,1)</f>
        <v>0</v>
      </c>
      <c r="Z72" s="46" t="s">
        <v>0</v>
      </c>
      <c r="AA72" s="39">
        <v>1</v>
      </c>
      <c r="AB72" s="47">
        <f t="shared" ref="AB72:AB101" si="110">+IF($Z72="M",$U72,IF($Z72="MT",$U72/2,IF(Z72="MN",$U72/2,IF($Z72="MTN",$U72/3,0))))*AA72</f>
        <v>0</v>
      </c>
      <c r="AC72" s="39">
        <v>1</v>
      </c>
      <c r="AD72" s="47">
        <f t="shared" ref="AD72:AD101" si="111">+IF($Z72="T",$U72,IF($Z72="MT",$U72/2,IF($Z72="TN",$U72/2,IF($Z72="MTN",$U72/3,0))))*AC72</f>
        <v>0</v>
      </c>
      <c r="AE72" s="39">
        <v>1</v>
      </c>
      <c r="AF72" s="47">
        <f t="shared" ref="AF72:AF101" si="112">+IF($Z72="N",$U72,IF($Z72="MN",$U72/2,IF($Z72="TN",$U72/2,IF($Z72="MTN",$U72/3,0))))*AE72</f>
        <v>0</v>
      </c>
      <c r="AG72" s="62"/>
      <c r="AH72" s="62"/>
      <c r="AI72" s="49">
        <f t="shared" si="98"/>
        <v>0</v>
      </c>
      <c r="AJ72" s="50">
        <f t="shared" si="99"/>
        <v>0</v>
      </c>
      <c r="AK72" s="62"/>
      <c r="AL72" s="62"/>
      <c r="AM72" s="49">
        <f t="shared" si="88"/>
        <v>0</v>
      </c>
      <c r="AN72" s="50">
        <f t="shared" si="89"/>
        <v>0</v>
      </c>
      <c r="AO72" s="62"/>
      <c r="AP72" s="49">
        <f t="shared" si="90"/>
        <v>0</v>
      </c>
      <c r="AQ72" s="50">
        <f t="shared" si="91"/>
        <v>0</v>
      </c>
      <c r="AR72" s="62"/>
      <c r="AS72" s="49">
        <f t="shared" si="92"/>
        <v>0</v>
      </c>
      <c r="AT72" s="50">
        <f t="shared" si="93"/>
        <v>0</v>
      </c>
      <c r="AU72" s="62"/>
      <c r="AV72" s="49">
        <f t="shared" si="94"/>
        <v>0</v>
      </c>
      <c r="AW72" s="50">
        <f t="shared" si="95"/>
        <v>0</v>
      </c>
      <c r="AX72" s="62"/>
      <c r="AY72" s="49">
        <f t="shared" si="96"/>
        <v>0</v>
      </c>
      <c r="AZ72" s="50">
        <f t="shared" si="97"/>
        <v>0</v>
      </c>
      <c r="BA72" s="62"/>
      <c r="BB72" s="49">
        <f t="shared" si="84"/>
        <v>0</v>
      </c>
      <c r="BC72" s="50">
        <f t="shared" si="85"/>
        <v>0</v>
      </c>
      <c r="BD72" s="51">
        <f t="shared" ref="BD72:BD101" si="113">+AJ72+AN72+AQ72+AT72+AW72+AZ72+BC72</f>
        <v>0</v>
      </c>
    </row>
    <row r="73" spans="1:56" hidden="1">
      <c r="A73" s="32"/>
      <c r="B73" s="61"/>
      <c r="C73" s="33"/>
      <c r="D73" s="34"/>
      <c r="E73" s="35"/>
      <c r="F73" s="36"/>
      <c r="G73" s="73"/>
      <c r="H73" s="72"/>
      <c r="I73" s="74">
        <f>IF(H73=Tablas!$B$5,Tablas!$C$5,VLOOKUP(H73,Tablas!$B$5:$D$40,2,FALSE))</f>
        <v>1</v>
      </c>
      <c r="J73" s="71">
        <f>IF(I73=0,"",VLOOKUP(I73,Tablas!$C$5:$D$40,2,FALSE))</f>
        <v>0</v>
      </c>
      <c r="K73" s="37" t="str">
        <f t="shared" ref="K73:K101" si="114">IF(G73=0,"0",F73/G73)</f>
        <v>0</v>
      </c>
      <c r="L73" s="38">
        <f t="shared" si="100"/>
        <v>0</v>
      </c>
      <c r="M73" s="38">
        <f t="shared" si="101"/>
        <v>0</v>
      </c>
      <c r="N73" s="38">
        <f t="shared" si="102"/>
        <v>0</v>
      </c>
      <c r="O73" s="38">
        <f t="shared" si="103"/>
        <v>0</v>
      </c>
      <c r="P73" s="38">
        <f t="shared" si="104"/>
        <v>0</v>
      </c>
      <c r="Q73" s="39">
        <v>1</v>
      </c>
      <c r="R73" s="40">
        <f t="shared" si="105"/>
        <v>0</v>
      </c>
      <c r="S73" s="39">
        <v>1</v>
      </c>
      <c r="T73" s="41">
        <f t="shared" si="106"/>
        <v>0</v>
      </c>
      <c r="U73" s="42">
        <f t="shared" si="107"/>
        <v>0</v>
      </c>
      <c r="V73" s="43">
        <f t="shared" si="108"/>
        <v>0</v>
      </c>
      <c r="W73" s="193">
        <v>12</v>
      </c>
      <c r="X73" s="44">
        <f t="shared" ref="X73:X101" si="115">IF(V73="","",W73*V73)</f>
        <v>0</v>
      </c>
      <c r="Y73" s="45">
        <f t="shared" si="109"/>
        <v>0</v>
      </c>
      <c r="Z73" s="46" t="s">
        <v>0</v>
      </c>
      <c r="AA73" s="39">
        <v>1</v>
      </c>
      <c r="AB73" s="47">
        <f t="shared" si="110"/>
        <v>0</v>
      </c>
      <c r="AC73" s="39">
        <v>1</v>
      </c>
      <c r="AD73" s="47">
        <f t="shared" si="111"/>
        <v>0</v>
      </c>
      <c r="AE73" s="39">
        <v>1</v>
      </c>
      <c r="AF73" s="47">
        <f t="shared" si="112"/>
        <v>0</v>
      </c>
      <c r="AG73" s="62"/>
      <c r="AH73" s="62"/>
      <c r="AI73" s="49">
        <f t="shared" ref="AI73:AI101" si="116">IF(AJ$4=0,0,(AG73/AJ$4))</f>
        <v>0</v>
      </c>
      <c r="AJ73" s="50">
        <f t="shared" ref="AJ73:AJ101" si="117">IF(AJ$4=0,0,(AI73*AI$4/12))</f>
        <v>0</v>
      </c>
      <c r="AK73" s="62"/>
      <c r="AL73" s="62"/>
      <c r="AM73" s="49">
        <f t="shared" ref="AM73:AM101" si="118">IF(AN$4=0,0,(AK73/AN$4))</f>
        <v>0</v>
      </c>
      <c r="AN73" s="50">
        <f t="shared" ref="AN73:AN101" si="119">IF(AN$4=0,0,(AM73*AM$4/12))</f>
        <v>0</v>
      </c>
      <c r="AO73" s="62"/>
      <c r="AP73" s="49">
        <f t="shared" ref="AP73:AP101" si="120">IF(AQ$4=0,0,(AO73/AQ$4))</f>
        <v>0</v>
      </c>
      <c r="AQ73" s="50">
        <f t="shared" ref="AQ73:AQ101" si="121">IF(AQ$4=0,0,(AP73*AP$4/12))</f>
        <v>0</v>
      </c>
      <c r="AR73" s="62"/>
      <c r="AS73" s="49">
        <f t="shared" ref="AS73:AS101" si="122">IF(AT$4=0,0,(AR73/AT$4))</f>
        <v>0</v>
      </c>
      <c r="AT73" s="50">
        <f t="shared" ref="AT73:AT101" si="123">IF(AT$4=0,0,(AS73*AS$4/12))</f>
        <v>0</v>
      </c>
      <c r="AU73" s="62"/>
      <c r="AV73" s="49">
        <f t="shared" ref="AV73:AV101" si="124">IF(AW$4=0,0,(AU73/AW$4))</f>
        <v>0</v>
      </c>
      <c r="AW73" s="50">
        <f t="shared" ref="AW73:AW101" si="125">IF(AW$4=0,0,(AV73*AV$4/12))</f>
        <v>0</v>
      </c>
      <c r="AX73" s="62"/>
      <c r="AY73" s="49">
        <f t="shared" ref="AY73:AY101" si="126">IF(AZ$4=0,0,(AX73/AZ$4))</f>
        <v>0</v>
      </c>
      <c r="AZ73" s="50">
        <f t="shared" ref="AZ73:AZ101" si="127">IF(AZ$4=0,0,(AY73*AY$4/12))</f>
        <v>0</v>
      </c>
      <c r="BA73" s="62"/>
      <c r="BB73" s="49">
        <f t="shared" ref="BB73:BB101" si="128">IF(BC$4=0,0,(BA73/BC$4))</f>
        <v>0</v>
      </c>
      <c r="BC73" s="50">
        <f t="shared" ref="BC73:BC101" si="129">IF(BC$4=0,0,(BB73*BB$4/12))</f>
        <v>0</v>
      </c>
      <c r="BD73" s="51">
        <f t="shared" si="113"/>
        <v>0</v>
      </c>
    </row>
    <row r="74" spans="1:56" hidden="1">
      <c r="A74" s="32"/>
      <c r="B74" s="61"/>
      <c r="C74" s="33"/>
      <c r="D74" s="34"/>
      <c r="E74" s="35"/>
      <c r="F74" s="36"/>
      <c r="G74" s="73"/>
      <c r="H74" s="72"/>
      <c r="I74" s="74">
        <f>IF(H74=Tablas!$B$5,Tablas!$C$5,VLOOKUP(H74,Tablas!$B$5:$D$40,2,FALSE))</f>
        <v>1</v>
      </c>
      <c r="J74" s="71">
        <f>IF(I74=0,"",VLOOKUP(I74,Tablas!$C$5:$D$40,2,FALSE))</f>
        <v>0</v>
      </c>
      <c r="K74" s="37" t="str">
        <f t="shared" si="114"/>
        <v>0</v>
      </c>
      <c r="L74" s="38">
        <f t="shared" si="100"/>
        <v>0</v>
      </c>
      <c r="M74" s="38">
        <f t="shared" si="101"/>
        <v>0</v>
      </c>
      <c r="N74" s="38">
        <f t="shared" si="102"/>
        <v>0</v>
      </c>
      <c r="O74" s="38">
        <f t="shared" si="103"/>
        <v>0</v>
      </c>
      <c r="P74" s="38">
        <f t="shared" si="104"/>
        <v>0</v>
      </c>
      <c r="Q74" s="39">
        <v>1</v>
      </c>
      <c r="R74" s="40">
        <f t="shared" si="105"/>
        <v>0</v>
      </c>
      <c r="S74" s="39">
        <v>1</v>
      </c>
      <c r="T74" s="41">
        <f t="shared" si="106"/>
        <v>0</v>
      </c>
      <c r="U74" s="42">
        <f t="shared" si="107"/>
        <v>0</v>
      </c>
      <c r="V74" s="43">
        <f t="shared" si="108"/>
        <v>0</v>
      </c>
      <c r="W74" s="193">
        <v>12</v>
      </c>
      <c r="X74" s="44">
        <f t="shared" si="115"/>
        <v>0</v>
      </c>
      <c r="Y74" s="45">
        <f t="shared" si="109"/>
        <v>0</v>
      </c>
      <c r="Z74" s="46" t="s">
        <v>0</v>
      </c>
      <c r="AA74" s="39">
        <v>1</v>
      </c>
      <c r="AB74" s="47">
        <f t="shared" si="110"/>
        <v>0</v>
      </c>
      <c r="AC74" s="39">
        <v>1</v>
      </c>
      <c r="AD74" s="47">
        <f t="shared" si="111"/>
        <v>0</v>
      </c>
      <c r="AE74" s="39">
        <v>1</v>
      </c>
      <c r="AF74" s="47">
        <f t="shared" si="112"/>
        <v>0</v>
      </c>
      <c r="AG74" s="62"/>
      <c r="AH74" s="62"/>
      <c r="AI74" s="49">
        <f t="shared" si="116"/>
        <v>0</v>
      </c>
      <c r="AJ74" s="50">
        <f t="shared" si="117"/>
        <v>0</v>
      </c>
      <c r="AK74" s="62"/>
      <c r="AL74" s="62"/>
      <c r="AM74" s="49">
        <f t="shared" si="118"/>
        <v>0</v>
      </c>
      <c r="AN74" s="50">
        <f t="shared" si="119"/>
        <v>0</v>
      </c>
      <c r="AO74" s="62"/>
      <c r="AP74" s="49">
        <f t="shared" si="120"/>
        <v>0</v>
      </c>
      <c r="AQ74" s="50">
        <f t="shared" si="121"/>
        <v>0</v>
      </c>
      <c r="AR74" s="62"/>
      <c r="AS74" s="49">
        <f t="shared" si="122"/>
        <v>0</v>
      </c>
      <c r="AT74" s="50">
        <f t="shared" si="123"/>
        <v>0</v>
      </c>
      <c r="AU74" s="62"/>
      <c r="AV74" s="49">
        <f t="shared" si="124"/>
        <v>0</v>
      </c>
      <c r="AW74" s="50">
        <f t="shared" si="125"/>
        <v>0</v>
      </c>
      <c r="AX74" s="62"/>
      <c r="AY74" s="49">
        <f t="shared" si="126"/>
        <v>0</v>
      </c>
      <c r="AZ74" s="50">
        <f t="shared" si="127"/>
        <v>0</v>
      </c>
      <c r="BA74" s="62"/>
      <c r="BB74" s="49">
        <f t="shared" si="128"/>
        <v>0</v>
      </c>
      <c r="BC74" s="50">
        <f t="shared" si="129"/>
        <v>0</v>
      </c>
      <c r="BD74" s="51">
        <f t="shared" si="113"/>
        <v>0</v>
      </c>
    </row>
    <row r="75" spans="1:56" hidden="1">
      <c r="A75" s="32"/>
      <c r="B75" s="61"/>
      <c r="C75" s="33"/>
      <c r="D75" s="34"/>
      <c r="E75" s="35"/>
      <c r="F75" s="36"/>
      <c r="G75" s="73"/>
      <c r="H75" s="72"/>
      <c r="I75" s="74">
        <f>IF(H75=Tablas!$B$5,Tablas!$C$5,VLOOKUP(H75,Tablas!$B$5:$D$40,2,FALSE))</f>
        <v>1</v>
      </c>
      <c r="J75" s="71">
        <f>IF(I75=0,"",VLOOKUP(I75,Tablas!$C$5:$D$40,2,FALSE))</f>
        <v>0</v>
      </c>
      <c r="K75" s="37" t="str">
        <f t="shared" si="114"/>
        <v>0</v>
      </c>
      <c r="L75" s="38">
        <f t="shared" si="100"/>
        <v>0</v>
      </c>
      <c r="M75" s="38">
        <f t="shared" si="101"/>
        <v>0</v>
      </c>
      <c r="N75" s="38">
        <f t="shared" si="102"/>
        <v>0</v>
      </c>
      <c r="O75" s="38">
        <f t="shared" si="103"/>
        <v>0</v>
      </c>
      <c r="P75" s="38">
        <f t="shared" si="104"/>
        <v>0</v>
      </c>
      <c r="Q75" s="39">
        <v>1</v>
      </c>
      <c r="R75" s="40">
        <f t="shared" si="105"/>
        <v>0</v>
      </c>
      <c r="S75" s="39">
        <v>1</v>
      </c>
      <c r="T75" s="41">
        <f t="shared" si="106"/>
        <v>0</v>
      </c>
      <c r="U75" s="42">
        <f t="shared" si="107"/>
        <v>0</v>
      </c>
      <c r="V75" s="43">
        <f t="shared" si="108"/>
        <v>0</v>
      </c>
      <c r="W75" s="193">
        <v>12</v>
      </c>
      <c r="X75" s="44">
        <f t="shared" si="115"/>
        <v>0</v>
      </c>
      <c r="Y75" s="45">
        <f t="shared" si="109"/>
        <v>0</v>
      </c>
      <c r="Z75" s="46" t="s">
        <v>0</v>
      </c>
      <c r="AA75" s="39">
        <v>1</v>
      </c>
      <c r="AB75" s="47">
        <f t="shared" si="110"/>
        <v>0</v>
      </c>
      <c r="AC75" s="39">
        <v>1</v>
      </c>
      <c r="AD75" s="47">
        <f t="shared" si="111"/>
        <v>0</v>
      </c>
      <c r="AE75" s="39">
        <v>1</v>
      </c>
      <c r="AF75" s="47">
        <f t="shared" si="112"/>
        <v>0</v>
      </c>
      <c r="AG75" s="62"/>
      <c r="AH75" s="62"/>
      <c r="AI75" s="49">
        <f t="shared" si="116"/>
        <v>0</v>
      </c>
      <c r="AJ75" s="50">
        <f t="shared" si="117"/>
        <v>0</v>
      </c>
      <c r="AK75" s="62"/>
      <c r="AL75" s="62"/>
      <c r="AM75" s="49">
        <f t="shared" si="118"/>
        <v>0</v>
      </c>
      <c r="AN75" s="50">
        <f t="shared" si="119"/>
        <v>0</v>
      </c>
      <c r="AO75" s="62"/>
      <c r="AP75" s="49">
        <f t="shared" si="120"/>
        <v>0</v>
      </c>
      <c r="AQ75" s="50">
        <f t="shared" si="121"/>
        <v>0</v>
      </c>
      <c r="AR75" s="62"/>
      <c r="AS75" s="49">
        <f t="shared" si="122"/>
        <v>0</v>
      </c>
      <c r="AT75" s="50">
        <f t="shared" si="123"/>
        <v>0</v>
      </c>
      <c r="AU75" s="62"/>
      <c r="AV75" s="49">
        <f t="shared" si="124"/>
        <v>0</v>
      </c>
      <c r="AW75" s="50">
        <f t="shared" si="125"/>
        <v>0</v>
      </c>
      <c r="AX75" s="62"/>
      <c r="AY75" s="49">
        <f t="shared" si="126"/>
        <v>0</v>
      </c>
      <c r="AZ75" s="50">
        <f t="shared" si="127"/>
        <v>0</v>
      </c>
      <c r="BA75" s="62"/>
      <c r="BB75" s="49">
        <f t="shared" si="128"/>
        <v>0</v>
      </c>
      <c r="BC75" s="50">
        <f t="shared" si="129"/>
        <v>0</v>
      </c>
      <c r="BD75" s="51">
        <f t="shared" si="113"/>
        <v>0</v>
      </c>
    </row>
    <row r="76" spans="1:56" hidden="1">
      <c r="A76" s="32"/>
      <c r="B76" s="61"/>
      <c r="C76" s="33"/>
      <c r="D76" s="34"/>
      <c r="E76" s="35"/>
      <c r="F76" s="36"/>
      <c r="G76" s="73"/>
      <c r="H76" s="72"/>
      <c r="I76" s="74">
        <f>IF(H76=Tablas!$B$5,Tablas!$C$5,VLOOKUP(H76,Tablas!$B$5:$D$40,2,FALSE))</f>
        <v>1</v>
      </c>
      <c r="J76" s="71">
        <f>IF(I76=0,"",VLOOKUP(I76,Tablas!$C$5:$D$40,2,FALSE))</f>
        <v>0</v>
      </c>
      <c r="K76" s="37" t="str">
        <f t="shared" si="114"/>
        <v>0</v>
      </c>
      <c r="L76" s="38">
        <f t="shared" si="100"/>
        <v>0</v>
      </c>
      <c r="M76" s="38">
        <f t="shared" si="101"/>
        <v>0</v>
      </c>
      <c r="N76" s="38">
        <f t="shared" si="102"/>
        <v>0</v>
      </c>
      <c r="O76" s="38">
        <f t="shared" si="103"/>
        <v>0</v>
      </c>
      <c r="P76" s="38">
        <f t="shared" si="104"/>
        <v>0</v>
      </c>
      <c r="Q76" s="39">
        <v>1</v>
      </c>
      <c r="R76" s="40">
        <f t="shared" si="105"/>
        <v>0</v>
      </c>
      <c r="S76" s="39">
        <v>1</v>
      </c>
      <c r="T76" s="41">
        <f t="shared" si="106"/>
        <v>0</v>
      </c>
      <c r="U76" s="42">
        <f t="shared" si="107"/>
        <v>0</v>
      </c>
      <c r="V76" s="43">
        <f t="shared" si="108"/>
        <v>0</v>
      </c>
      <c r="W76" s="193">
        <v>12</v>
      </c>
      <c r="X76" s="44">
        <f t="shared" si="115"/>
        <v>0</v>
      </c>
      <c r="Y76" s="45">
        <f t="shared" si="109"/>
        <v>0</v>
      </c>
      <c r="Z76" s="46" t="s">
        <v>0</v>
      </c>
      <c r="AA76" s="39">
        <v>1</v>
      </c>
      <c r="AB76" s="47">
        <f t="shared" si="110"/>
        <v>0</v>
      </c>
      <c r="AC76" s="39">
        <v>1</v>
      </c>
      <c r="AD76" s="47">
        <f t="shared" si="111"/>
        <v>0</v>
      </c>
      <c r="AE76" s="39">
        <v>1</v>
      </c>
      <c r="AF76" s="47">
        <f t="shared" si="112"/>
        <v>0</v>
      </c>
      <c r="AG76" s="62"/>
      <c r="AH76" s="62"/>
      <c r="AI76" s="49">
        <f t="shared" si="116"/>
        <v>0</v>
      </c>
      <c r="AJ76" s="50">
        <f t="shared" si="117"/>
        <v>0</v>
      </c>
      <c r="AK76" s="62"/>
      <c r="AL76" s="62"/>
      <c r="AM76" s="49">
        <f t="shared" si="118"/>
        <v>0</v>
      </c>
      <c r="AN76" s="50">
        <f t="shared" si="119"/>
        <v>0</v>
      </c>
      <c r="AO76" s="62"/>
      <c r="AP76" s="49">
        <f t="shared" si="120"/>
        <v>0</v>
      </c>
      <c r="AQ76" s="50">
        <f t="shared" si="121"/>
        <v>0</v>
      </c>
      <c r="AR76" s="62"/>
      <c r="AS76" s="49">
        <f t="shared" si="122"/>
        <v>0</v>
      </c>
      <c r="AT76" s="50">
        <f t="shared" si="123"/>
        <v>0</v>
      </c>
      <c r="AU76" s="62"/>
      <c r="AV76" s="49">
        <f t="shared" si="124"/>
        <v>0</v>
      </c>
      <c r="AW76" s="50">
        <f t="shared" si="125"/>
        <v>0</v>
      </c>
      <c r="AX76" s="62"/>
      <c r="AY76" s="49">
        <f t="shared" si="126"/>
        <v>0</v>
      </c>
      <c r="AZ76" s="50">
        <f t="shared" si="127"/>
        <v>0</v>
      </c>
      <c r="BA76" s="62"/>
      <c r="BB76" s="49">
        <f t="shared" si="128"/>
        <v>0</v>
      </c>
      <c r="BC76" s="50">
        <f t="shared" si="129"/>
        <v>0</v>
      </c>
      <c r="BD76" s="51">
        <f t="shared" si="113"/>
        <v>0</v>
      </c>
    </row>
    <row r="77" spans="1:56" hidden="1">
      <c r="A77" s="32"/>
      <c r="B77" s="61"/>
      <c r="C77" s="33"/>
      <c r="D77" s="34"/>
      <c r="E77" s="35"/>
      <c r="F77" s="36"/>
      <c r="G77" s="73"/>
      <c r="H77" s="72"/>
      <c r="I77" s="74">
        <f>IF(H77=Tablas!$B$5,Tablas!$C$5,VLOOKUP(H77,Tablas!$B$5:$D$40,2,FALSE))</f>
        <v>1</v>
      </c>
      <c r="J77" s="71">
        <f>IF(I77=0,"",VLOOKUP(I77,Tablas!$C$5:$D$40,2,FALSE))</f>
        <v>0</v>
      </c>
      <c r="K77" s="37" t="str">
        <f t="shared" si="114"/>
        <v>0</v>
      </c>
      <c r="L77" s="38">
        <f t="shared" si="100"/>
        <v>0</v>
      </c>
      <c r="M77" s="38">
        <f t="shared" si="101"/>
        <v>0</v>
      </c>
      <c r="N77" s="38">
        <f t="shared" si="102"/>
        <v>0</v>
      </c>
      <c r="O77" s="38">
        <f t="shared" si="103"/>
        <v>0</v>
      </c>
      <c r="P77" s="38">
        <f t="shared" si="104"/>
        <v>0</v>
      </c>
      <c r="Q77" s="39">
        <v>1</v>
      </c>
      <c r="R77" s="40">
        <f t="shared" si="105"/>
        <v>0</v>
      </c>
      <c r="S77" s="39">
        <v>1</v>
      </c>
      <c r="T77" s="41">
        <f t="shared" si="106"/>
        <v>0</v>
      </c>
      <c r="U77" s="42">
        <f t="shared" si="107"/>
        <v>0</v>
      </c>
      <c r="V77" s="43">
        <f t="shared" si="108"/>
        <v>0</v>
      </c>
      <c r="W77" s="193">
        <v>12</v>
      </c>
      <c r="X77" s="44">
        <f t="shared" si="115"/>
        <v>0</v>
      </c>
      <c r="Y77" s="45">
        <f t="shared" si="109"/>
        <v>0</v>
      </c>
      <c r="Z77" s="46" t="s">
        <v>0</v>
      </c>
      <c r="AA77" s="39">
        <v>1</v>
      </c>
      <c r="AB77" s="47">
        <f t="shared" si="110"/>
        <v>0</v>
      </c>
      <c r="AC77" s="39">
        <v>1</v>
      </c>
      <c r="AD77" s="47">
        <f t="shared" si="111"/>
        <v>0</v>
      </c>
      <c r="AE77" s="39">
        <v>1</v>
      </c>
      <c r="AF77" s="47">
        <f t="shared" si="112"/>
        <v>0</v>
      </c>
      <c r="AG77" s="62"/>
      <c r="AH77" s="62"/>
      <c r="AI77" s="49">
        <f t="shared" si="116"/>
        <v>0</v>
      </c>
      <c r="AJ77" s="50">
        <f t="shared" si="117"/>
        <v>0</v>
      </c>
      <c r="AK77" s="62"/>
      <c r="AL77" s="62"/>
      <c r="AM77" s="49">
        <f t="shared" si="118"/>
        <v>0</v>
      </c>
      <c r="AN77" s="50">
        <f t="shared" si="119"/>
        <v>0</v>
      </c>
      <c r="AO77" s="62"/>
      <c r="AP77" s="49">
        <f t="shared" si="120"/>
        <v>0</v>
      </c>
      <c r="AQ77" s="50">
        <f t="shared" si="121"/>
        <v>0</v>
      </c>
      <c r="AR77" s="62"/>
      <c r="AS77" s="49">
        <f t="shared" si="122"/>
        <v>0</v>
      </c>
      <c r="AT77" s="50">
        <f t="shared" si="123"/>
        <v>0</v>
      </c>
      <c r="AU77" s="62"/>
      <c r="AV77" s="49">
        <f t="shared" si="124"/>
        <v>0</v>
      </c>
      <c r="AW77" s="50">
        <f t="shared" si="125"/>
        <v>0</v>
      </c>
      <c r="AX77" s="62"/>
      <c r="AY77" s="49">
        <f t="shared" si="126"/>
        <v>0</v>
      </c>
      <c r="AZ77" s="50">
        <f t="shared" si="127"/>
        <v>0</v>
      </c>
      <c r="BA77" s="62"/>
      <c r="BB77" s="49">
        <f t="shared" si="128"/>
        <v>0</v>
      </c>
      <c r="BC77" s="50">
        <f t="shared" si="129"/>
        <v>0</v>
      </c>
      <c r="BD77" s="51">
        <f t="shared" si="113"/>
        <v>0</v>
      </c>
    </row>
    <row r="78" spans="1:56" hidden="1">
      <c r="A78" s="32"/>
      <c r="B78" s="61"/>
      <c r="C78" s="33"/>
      <c r="D78" s="34"/>
      <c r="E78" s="35"/>
      <c r="F78" s="36"/>
      <c r="G78" s="73"/>
      <c r="H78" s="72"/>
      <c r="I78" s="74">
        <f>IF(H78=Tablas!$B$5,Tablas!$C$5,VLOOKUP(H78,Tablas!$B$5:$D$40,2,FALSE))</f>
        <v>1</v>
      </c>
      <c r="J78" s="71">
        <f>IF(I78=0,"",VLOOKUP(I78,Tablas!$C$5:$D$40,2,FALSE))</f>
        <v>0</v>
      </c>
      <c r="K78" s="37" t="str">
        <f t="shared" si="114"/>
        <v>0</v>
      </c>
      <c r="L78" s="38">
        <f t="shared" si="100"/>
        <v>0</v>
      </c>
      <c r="M78" s="38">
        <f t="shared" si="101"/>
        <v>0</v>
      </c>
      <c r="N78" s="38">
        <f t="shared" si="102"/>
        <v>0</v>
      </c>
      <c r="O78" s="38">
        <f t="shared" si="103"/>
        <v>0</v>
      </c>
      <c r="P78" s="38">
        <f t="shared" si="104"/>
        <v>0</v>
      </c>
      <c r="Q78" s="39">
        <v>1</v>
      </c>
      <c r="R78" s="40">
        <f t="shared" si="105"/>
        <v>0</v>
      </c>
      <c r="S78" s="39">
        <v>1</v>
      </c>
      <c r="T78" s="41">
        <f t="shared" si="106"/>
        <v>0</v>
      </c>
      <c r="U78" s="42">
        <f t="shared" si="107"/>
        <v>0</v>
      </c>
      <c r="V78" s="43">
        <f t="shared" si="108"/>
        <v>0</v>
      </c>
      <c r="W78" s="193">
        <v>12</v>
      </c>
      <c r="X78" s="44">
        <f t="shared" si="115"/>
        <v>0</v>
      </c>
      <c r="Y78" s="45">
        <f t="shared" si="109"/>
        <v>0</v>
      </c>
      <c r="Z78" s="46" t="s">
        <v>0</v>
      </c>
      <c r="AA78" s="39">
        <v>1</v>
      </c>
      <c r="AB78" s="47">
        <f t="shared" si="110"/>
        <v>0</v>
      </c>
      <c r="AC78" s="39">
        <v>1</v>
      </c>
      <c r="AD78" s="47">
        <f t="shared" si="111"/>
        <v>0</v>
      </c>
      <c r="AE78" s="39">
        <v>1</v>
      </c>
      <c r="AF78" s="47">
        <f t="shared" si="112"/>
        <v>0</v>
      </c>
      <c r="AG78" s="62"/>
      <c r="AH78" s="62"/>
      <c r="AI78" s="49">
        <f t="shared" si="116"/>
        <v>0</v>
      </c>
      <c r="AJ78" s="50">
        <f t="shared" si="117"/>
        <v>0</v>
      </c>
      <c r="AK78" s="62"/>
      <c r="AL78" s="62"/>
      <c r="AM78" s="49">
        <f t="shared" si="118"/>
        <v>0</v>
      </c>
      <c r="AN78" s="50">
        <f t="shared" si="119"/>
        <v>0</v>
      </c>
      <c r="AO78" s="62"/>
      <c r="AP78" s="49">
        <f t="shared" si="120"/>
        <v>0</v>
      </c>
      <c r="AQ78" s="50">
        <f t="shared" si="121"/>
        <v>0</v>
      </c>
      <c r="AR78" s="62"/>
      <c r="AS78" s="49">
        <f t="shared" si="122"/>
        <v>0</v>
      </c>
      <c r="AT78" s="50">
        <f t="shared" si="123"/>
        <v>0</v>
      </c>
      <c r="AU78" s="62"/>
      <c r="AV78" s="49">
        <f t="shared" si="124"/>
        <v>0</v>
      </c>
      <c r="AW78" s="50">
        <f t="shared" si="125"/>
        <v>0</v>
      </c>
      <c r="AX78" s="62"/>
      <c r="AY78" s="49">
        <f t="shared" si="126"/>
        <v>0</v>
      </c>
      <c r="AZ78" s="50">
        <f t="shared" si="127"/>
        <v>0</v>
      </c>
      <c r="BA78" s="62"/>
      <c r="BB78" s="49">
        <f t="shared" si="128"/>
        <v>0</v>
      </c>
      <c r="BC78" s="50">
        <f t="shared" si="129"/>
        <v>0</v>
      </c>
      <c r="BD78" s="51">
        <f t="shared" si="113"/>
        <v>0</v>
      </c>
    </row>
    <row r="79" spans="1:56" hidden="1">
      <c r="A79" s="32"/>
      <c r="B79" s="61"/>
      <c r="C79" s="33"/>
      <c r="D79" s="34"/>
      <c r="E79" s="35"/>
      <c r="F79" s="36"/>
      <c r="G79" s="73"/>
      <c r="H79" s="72"/>
      <c r="I79" s="74">
        <f>IF(H79=Tablas!$B$5,Tablas!$C$5,VLOOKUP(H79,Tablas!$B$5:$D$40,2,FALSE))</f>
        <v>1</v>
      </c>
      <c r="J79" s="71">
        <f>IF(I79=0,"",VLOOKUP(I79,Tablas!$C$5:$D$40,2,FALSE))</f>
        <v>0</v>
      </c>
      <c r="K79" s="37" t="str">
        <f t="shared" si="114"/>
        <v>0</v>
      </c>
      <c r="L79" s="38">
        <f t="shared" si="100"/>
        <v>0</v>
      </c>
      <c r="M79" s="38">
        <f t="shared" si="101"/>
        <v>0</v>
      </c>
      <c r="N79" s="38">
        <f t="shared" si="102"/>
        <v>0</v>
      </c>
      <c r="O79" s="38">
        <f t="shared" si="103"/>
        <v>0</v>
      </c>
      <c r="P79" s="38">
        <f t="shared" si="104"/>
        <v>0</v>
      </c>
      <c r="Q79" s="39">
        <v>1</v>
      </c>
      <c r="R79" s="40">
        <f t="shared" si="105"/>
        <v>0</v>
      </c>
      <c r="S79" s="39">
        <v>1</v>
      </c>
      <c r="T79" s="41">
        <f t="shared" si="106"/>
        <v>0</v>
      </c>
      <c r="U79" s="42">
        <f t="shared" si="107"/>
        <v>0</v>
      </c>
      <c r="V79" s="43">
        <f t="shared" si="108"/>
        <v>0</v>
      </c>
      <c r="W79" s="193">
        <v>12</v>
      </c>
      <c r="X79" s="44">
        <f t="shared" si="115"/>
        <v>0</v>
      </c>
      <c r="Y79" s="45">
        <f t="shared" si="109"/>
        <v>0</v>
      </c>
      <c r="Z79" s="46" t="s">
        <v>0</v>
      </c>
      <c r="AA79" s="39">
        <v>1</v>
      </c>
      <c r="AB79" s="47">
        <f t="shared" si="110"/>
        <v>0</v>
      </c>
      <c r="AC79" s="39">
        <v>1</v>
      </c>
      <c r="AD79" s="47">
        <f t="shared" si="111"/>
        <v>0</v>
      </c>
      <c r="AE79" s="39">
        <v>1</v>
      </c>
      <c r="AF79" s="47">
        <f t="shared" si="112"/>
        <v>0</v>
      </c>
      <c r="AG79" s="62"/>
      <c r="AH79" s="62"/>
      <c r="AI79" s="49">
        <f t="shared" si="116"/>
        <v>0</v>
      </c>
      <c r="AJ79" s="50">
        <f t="shared" si="117"/>
        <v>0</v>
      </c>
      <c r="AK79" s="62"/>
      <c r="AL79" s="62"/>
      <c r="AM79" s="49">
        <f t="shared" si="118"/>
        <v>0</v>
      </c>
      <c r="AN79" s="50">
        <f t="shared" si="119"/>
        <v>0</v>
      </c>
      <c r="AO79" s="62"/>
      <c r="AP79" s="49">
        <f t="shared" si="120"/>
        <v>0</v>
      </c>
      <c r="AQ79" s="50">
        <f t="shared" si="121"/>
        <v>0</v>
      </c>
      <c r="AR79" s="62"/>
      <c r="AS79" s="49">
        <f t="shared" si="122"/>
        <v>0</v>
      </c>
      <c r="AT79" s="50">
        <f t="shared" si="123"/>
        <v>0</v>
      </c>
      <c r="AU79" s="62"/>
      <c r="AV79" s="49">
        <f t="shared" si="124"/>
        <v>0</v>
      </c>
      <c r="AW79" s="50">
        <f t="shared" si="125"/>
        <v>0</v>
      </c>
      <c r="AX79" s="62"/>
      <c r="AY79" s="49">
        <f t="shared" si="126"/>
        <v>0</v>
      </c>
      <c r="AZ79" s="50">
        <f t="shared" si="127"/>
        <v>0</v>
      </c>
      <c r="BA79" s="62"/>
      <c r="BB79" s="49">
        <f t="shared" si="128"/>
        <v>0</v>
      </c>
      <c r="BC79" s="50">
        <f t="shared" si="129"/>
        <v>0</v>
      </c>
      <c r="BD79" s="51">
        <f t="shared" si="113"/>
        <v>0</v>
      </c>
    </row>
    <row r="80" spans="1:56" hidden="1">
      <c r="A80" s="32"/>
      <c r="B80" s="61"/>
      <c r="C80" s="33"/>
      <c r="D80" s="34"/>
      <c r="E80" s="35"/>
      <c r="F80" s="36"/>
      <c r="G80" s="73"/>
      <c r="H80" s="72"/>
      <c r="I80" s="74">
        <f>IF(H80=Tablas!$B$5,Tablas!$C$5,VLOOKUP(H80,Tablas!$B$5:$D$40,2,FALSE))</f>
        <v>1</v>
      </c>
      <c r="J80" s="71">
        <f>IF(I80=0,"",VLOOKUP(I80,Tablas!$C$5:$D$40,2,FALSE))</f>
        <v>0</v>
      </c>
      <c r="K80" s="37" t="str">
        <f t="shared" si="114"/>
        <v>0</v>
      </c>
      <c r="L80" s="38">
        <f t="shared" si="100"/>
        <v>0</v>
      </c>
      <c r="M80" s="38">
        <f t="shared" si="101"/>
        <v>0</v>
      </c>
      <c r="N80" s="38">
        <f t="shared" si="102"/>
        <v>0</v>
      </c>
      <c r="O80" s="38">
        <f t="shared" si="103"/>
        <v>0</v>
      </c>
      <c r="P80" s="38">
        <f t="shared" si="104"/>
        <v>0</v>
      </c>
      <c r="Q80" s="39">
        <v>1</v>
      </c>
      <c r="R80" s="40">
        <f t="shared" si="105"/>
        <v>0</v>
      </c>
      <c r="S80" s="39">
        <v>1</v>
      </c>
      <c r="T80" s="41">
        <f t="shared" si="106"/>
        <v>0</v>
      </c>
      <c r="U80" s="42">
        <f t="shared" si="107"/>
        <v>0</v>
      </c>
      <c r="V80" s="43">
        <f t="shared" si="108"/>
        <v>0</v>
      </c>
      <c r="W80" s="193">
        <v>12</v>
      </c>
      <c r="X80" s="44">
        <f t="shared" si="115"/>
        <v>0</v>
      </c>
      <c r="Y80" s="45">
        <f t="shared" si="109"/>
        <v>0</v>
      </c>
      <c r="Z80" s="46" t="s">
        <v>0</v>
      </c>
      <c r="AA80" s="39">
        <v>1</v>
      </c>
      <c r="AB80" s="47">
        <f t="shared" si="110"/>
        <v>0</v>
      </c>
      <c r="AC80" s="39">
        <v>1</v>
      </c>
      <c r="AD80" s="47">
        <f t="shared" si="111"/>
        <v>0</v>
      </c>
      <c r="AE80" s="39">
        <v>1</v>
      </c>
      <c r="AF80" s="47">
        <f t="shared" si="112"/>
        <v>0</v>
      </c>
      <c r="AG80" s="62"/>
      <c r="AH80" s="62"/>
      <c r="AI80" s="49">
        <f t="shared" si="116"/>
        <v>0</v>
      </c>
      <c r="AJ80" s="50">
        <f t="shared" si="117"/>
        <v>0</v>
      </c>
      <c r="AK80" s="62"/>
      <c r="AL80" s="62"/>
      <c r="AM80" s="49">
        <f t="shared" si="118"/>
        <v>0</v>
      </c>
      <c r="AN80" s="50">
        <f t="shared" si="119"/>
        <v>0</v>
      </c>
      <c r="AO80" s="62"/>
      <c r="AP80" s="49">
        <f t="shared" si="120"/>
        <v>0</v>
      </c>
      <c r="AQ80" s="50">
        <f t="shared" si="121"/>
        <v>0</v>
      </c>
      <c r="AR80" s="62"/>
      <c r="AS80" s="49">
        <f t="shared" si="122"/>
        <v>0</v>
      </c>
      <c r="AT80" s="50">
        <f t="shared" si="123"/>
        <v>0</v>
      </c>
      <c r="AU80" s="62"/>
      <c r="AV80" s="49">
        <f t="shared" si="124"/>
        <v>0</v>
      </c>
      <c r="AW80" s="50">
        <f t="shared" si="125"/>
        <v>0</v>
      </c>
      <c r="AX80" s="62"/>
      <c r="AY80" s="49">
        <f t="shared" si="126"/>
        <v>0</v>
      </c>
      <c r="AZ80" s="50">
        <f t="shared" si="127"/>
        <v>0</v>
      </c>
      <c r="BA80" s="62"/>
      <c r="BB80" s="49">
        <f t="shared" si="128"/>
        <v>0</v>
      </c>
      <c r="BC80" s="50">
        <f t="shared" si="129"/>
        <v>0</v>
      </c>
      <c r="BD80" s="51">
        <f t="shared" si="113"/>
        <v>0</v>
      </c>
    </row>
    <row r="81" spans="1:56" hidden="1">
      <c r="A81" s="32"/>
      <c r="B81" s="61"/>
      <c r="C81" s="33"/>
      <c r="D81" s="34"/>
      <c r="E81" s="35"/>
      <c r="F81" s="36"/>
      <c r="G81" s="73"/>
      <c r="H81" s="72"/>
      <c r="I81" s="74">
        <f>IF(H81=Tablas!$B$5,Tablas!$C$5,VLOOKUP(H81,Tablas!$B$5:$D$40,2,FALSE))</f>
        <v>1</v>
      </c>
      <c r="J81" s="71">
        <f>IF(I81=0,"",VLOOKUP(I81,Tablas!$C$5:$D$40,2,FALSE))</f>
        <v>0</v>
      </c>
      <c r="K81" s="37" t="str">
        <f t="shared" si="114"/>
        <v>0</v>
      </c>
      <c r="L81" s="38">
        <f t="shared" si="100"/>
        <v>0</v>
      </c>
      <c r="M81" s="38">
        <f t="shared" si="101"/>
        <v>0</v>
      </c>
      <c r="N81" s="38">
        <f t="shared" si="102"/>
        <v>0</v>
      </c>
      <c r="O81" s="38">
        <f t="shared" si="103"/>
        <v>0</v>
      </c>
      <c r="P81" s="38">
        <f t="shared" si="104"/>
        <v>0</v>
      </c>
      <c r="Q81" s="39">
        <v>1</v>
      </c>
      <c r="R81" s="40">
        <f t="shared" si="105"/>
        <v>0</v>
      </c>
      <c r="S81" s="39">
        <v>1</v>
      </c>
      <c r="T81" s="41">
        <f t="shared" si="106"/>
        <v>0</v>
      </c>
      <c r="U81" s="42">
        <f t="shared" si="107"/>
        <v>0</v>
      </c>
      <c r="V81" s="43">
        <f t="shared" si="108"/>
        <v>0</v>
      </c>
      <c r="W81" s="193">
        <v>12</v>
      </c>
      <c r="X81" s="44">
        <f t="shared" si="115"/>
        <v>0</v>
      </c>
      <c r="Y81" s="45">
        <f t="shared" si="109"/>
        <v>0</v>
      </c>
      <c r="Z81" s="46" t="s">
        <v>0</v>
      </c>
      <c r="AA81" s="39">
        <v>1</v>
      </c>
      <c r="AB81" s="47">
        <f t="shared" si="110"/>
        <v>0</v>
      </c>
      <c r="AC81" s="39">
        <v>1</v>
      </c>
      <c r="AD81" s="47">
        <f t="shared" si="111"/>
        <v>0</v>
      </c>
      <c r="AE81" s="39">
        <v>1</v>
      </c>
      <c r="AF81" s="47">
        <f t="shared" si="112"/>
        <v>0</v>
      </c>
      <c r="AG81" s="62"/>
      <c r="AH81" s="62"/>
      <c r="AI81" s="49">
        <f t="shared" si="116"/>
        <v>0</v>
      </c>
      <c r="AJ81" s="50">
        <f t="shared" si="117"/>
        <v>0</v>
      </c>
      <c r="AK81" s="62"/>
      <c r="AL81" s="62"/>
      <c r="AM81" s="49">
        <f t="shared" si="118"/>
        <v>0</v>
      </c>
      <c r="AN81" s="50">
        <f t="shared" si="119"/>
        <v>0</v>
      </c>
      <c r="AO81" s="62"/>
      <c r="AP81" s="49">
        <f t="shared" si="120"/>
        <v>0</v>
      </c>
      <c r="AQ81" s="50">
        <f t="shared" si="121"/>
        <v>0</v>
      </c>
      <c r="AR81" s="62"/>
      <c r="AS81" s="49">
        <f t="shared" si="122"/>
        <v>0</v>
      </c>
      <c r="AT81" s="50">
        <f t="shared" si="123"/>
        <v>0</v>
      </c>
      <c r="AU81" s="62"/>
      <c r="AV81" s="49">
        <f t="shared" si="124"/>
        <v>0</v>
      </c>
      <c r="AW81" s="50">
        <f t="shared" si="125"/>
        <v>0</v>
      </c>
      <c r="AX81" s="62"/>
      <c r="AY81" s="49">
        <f t="shared" si="126"/>
        <v>0</v>
      </c>
      <c r="AZ81" s="50">
        <f t="shared" si="127"/>
        <v>0</v>
      </c>
      <c r="BA81" s="62"/>
      <c r="BB81" s="49">
        <f t="shared" si="128"/>
        <v>0</v>
      </c>
      <c r="BC81" s="50">
        <f t="shared" si="129"/>
        <v>0</v>
      </c>
      <c r="BD81" s="51">
        <f t="shared" si="113"/>
        <v>0</v>
      </c>
    </row>
    <row r="82" spans="1:56" hidden="1">
      <c r="A82" s="32"/>
      <c r="B82" s="61"/>
      <c r="C82" s="33"/>
      <c r="D82" s="34"/>
      <c r="E82" s="35"/>
      <c r="F82" s="36"/>
      <c r="G82" s="73"/>
      <c r="H82" s="72"/>
      <c r="I82" s="74">
        <f>IF(H82=Tablas!$B$5,Tablas!$C$5,VLOOKUP(H82,Tablas!$B$5:$D$40,2,FALSE))</f>
        <v>1</v>
      </c>
      <c r="J82" s="71">
        <f>IF(I82=0,"",VLOOKUP(I82,Tablas!$C$5:$D$40,2,FALSE))</f>
        <v>0</v>
      </c>
      <c r="K82" s="37" t="str">
        <f t="shared" si="114"/>
        <v>0</v>
      </c>
      <c r="L82" s="38">
        <f t="shared" si="100"/>
        <v>0</v>
      </c>
      <c r="M82" s="38">
        <f t="shared" si="101"/>
        <v>0</v>
      </c>
      <c r="N82" s="38">
        <f t="shared" si="102"/>
        <v>0</v>
      </c>
      <c r="O82" s="38">
        <f t="shared" si="103"/>
        <v>0</v>
      </c>
      <c r="P82" s="38">
        <f t="shared" si="104"/>
        <v>0</v>
      </c>
      <c r="Q82" s="39">
        <v>1</v>
      </c>
      <c r="R82" s="40">
        <f t="shared" si="105"/>
        <v>0</v>
      </c>
      <c r="S82" s="39">
        <v>1</v>
      </c>
      <c r="T82" s="41">
        <f t="shared" si="106"/>
        <v>0</v>
      </c>
      <c r="U82" s="42">
        <f t="shared" si="107"/>
        <v>0</v>
      </c>
      <c r="V82" s="43">
        <f t="shared" si="108"/>
        <v>0</v>
      </c>
      <c r="W82" s="193">
        <v>12</v>
      </c>
      <c r="X82" s="44">
        <f t="shared" si="115"/>
        <v>0</v>
      </c>
      <c r="Y82" s="45">
        <f t="shared" si="109"/>
        <v>0</v>
      </c>
      <c r="Z82" s="46" t="s">
        <v>0</v>
      </c>
      <c r="AA82" s="39">
        <v>1</v>
      </c>
      <c r="AB82" s="47">
        <f t="shared" si="110"/>
        <v>0</v>
      </c>
      <c r="AC82" s="39">
        <v>1</v>
      </c>
      <c r="AD82" s="47">
        <f t="shared" si="111"/>
        <v>0</v>
      </c>
      <c r="AE82" s="39">
        <v>1</v>
      </c>
      <c r="AF82" s="47">
        <f t="shared" si="112"/>
        <v>0</v>
      </c>
      <c r="AG82" s="62"/>
      <c r="AH82" s="62"/>
      <c r="AI82" s="49">
        <f t="shared" si="116"/>
        <v>0</v>
      </c>
      <c r="AJ82" s="50">
        <f t="shared" si="117"/>
        <v>0</v>
      </c>
      <c r="AK82" s="62"/>
      <c r="AL82" s="62"/>
      <c r="AM82" s="49">
        <f t="shared" si="118"/>
        <v>0</v>
      </c>
      <c r="AN82" s="50">
        <f t="shared" si="119"/>
        <v>0</v>
      </c>
      <c r="AO82" s="62"/>
      <c r="AP82" s="49">
        <f t="shared" si="120"/>
        <v>0</v>
      </c>
      <c r="AQ82" s="50">
        <f t="shared" si="121"/>
        <v>0</v>
      </c>
      <c r="AR82" s="62"/>
      <c r="AS82" s="49">
        <f t="shared" si="122"/>
        <v>0</v>
      </c>
      <c r="AT82" s="50">
        <f t="shared" si="123"/>
        <v>0</v>
      </c>
      <c r="AU82" s="62"/>
      <c r="AV82" s="49">
        <f t="shared" si="124"/>
        <v>0</v>
      </c>
      <c r="AW82" s="50">
        <f t="shared" si="125"/>
        <v>0</v>
      </c>
      <c r="AX82" s="62"/>
      <c r="AY82" s="49">
        <f t="shared" si="126"/>
        <v>0</v>
      </c>
      <c r="AZ82" s="50">
        <f t="shared" si="127"/>
        <v>0</v>
      </c>
      <c r="BA82" s="62"/>
      <c r="BB82" s="49">
        <f t="shared" si="128"/>
        <v>0</v>
      </c>
      <c r="BC82" s="50">
        <f t="shared" si="129"/>
        <v>0</v>
      </c>
      <c r="BD82" s="51">
        <f t="shared" si="113"/>
        <v>0</v>
      </c>
    </row>
    <row r="83" spans="1:56" hidden="1">
      <c r="A83" s="32"/>
      <c r="B83" s="61"/>
      <c r="C83" s="33"/>
      <c r="D83" s="34"/>
      <c r="E83" s="35"/>
      <c r="F83" s="36"/>
      <c r="G83" s="73"/>
      <c r="H83" s="72"/>
      <c r="I83" s="74">
        <f>IF(H83=Tablas!$B$5,Tablas!$C$5,VLOOKUP(H83,Tablas!$B$5:$D$40,2,FALSE))</f>
        <v>1</v>
      </c>
      <c r="J83" s="71">
        <f>IF(I83=0,"",VLOOKUP(I83,Tablas!$C$5:$D$40,2,FALSE))</f>
        <v>0</v>
      </c>
      <c r="K83" s="37" t="str">
        <f t="shared" si="114"/>
        <v>0</v>
      </c>
      <c r="L83" s="38">
        <f t="shared" si="100"/>
        <v>0</v>
      </c>
      <c r="M83" s="38">
        <f t="shared" si="101"/>
        <v>0</v>
      </c>
      <c r="N83" s="38">
        <f t="shared" si="102"/>
        <v>0</v>
      </c>
      <c r="O83" s="38">
        <f t="shared" si="103"/>
        <v>0</v>
      </c>
      <c r="P83" s="38">
        <f t="shared" si="104"/>
        <v>0</v>
      </c>
      <c r="Q83" s="39">
        <v>1</v>
      </c>
      <c r="R83" s="40">
        <f t="shared" si="105"/>
        <v>0</v>
      </c>
      <c r="S83" s="39">
        <v>1</v>
      </c>
      <c r="T83" s="41">
        <f t="shared" si="106"/>
        <v>0</v>
      </c>
      <c r="U83" s="42">
        <f t="shared" si="107"/>
        <v>0</v>
      </c>
      <c r="V83" s="43">
        <f t="shared" si="108"/>
        <v>0</v>
      </c>
      <c r="W83" s="193">
        <v>12</v>
      </c>
      <c r="X83" s="44">
        <f t="shared" si="115"/>
        <v>0</v>
      </c>
      <c r="Y83" s="45">
        <f t="shared" si="109"/>
        <v>0</v>
      </c>
      <c r="Z83" s="46" t="s">
        <v>0</v>
      </c>
      <c r="AA83" s="39">
        <v>1</v>
      </c>
      <c r="AB83" s="47">
        <f t="shared" si="110"/>
        <v>0</v>
      </c>
      <c r="AC83" s="39">
        <v>1</v>
      </c>
      <c r="AD83" s="47">
        <f t="shared" si="111"/>
        <v>0</v>
      </c>
      <c r="AE83" s="39">
        <v>1</v>
      </c>
      <c r="AF83" s="47">
        <f t="shared" si="112"/>
        <v>0</v>
      </c>
      <c r="AG83" s="62"/>
      <c r="AH83" s="62"/>
      <c r="AI83" s="49">
        <f t="shared" si="116"/>
        <v>0</v>
      </c>
      <c r="AJ83" s="50">
        <f t="shared" si="117"/>
        <v>0</v>
      </c>
      <c r="AK83" s="62"/>
      <c r="AL83" s="62"/>
      <c r="AM83" s="49">
        <f t="shared" si="118"/>
        <v>0</v>
      </c>
      <c r="AN83" s="50">
        <f t="shared" si="119"/>
        <v>0</v>
      </c>
      <c r="AO83" s="62"/>
      <c r="AP83" s="49">
        <f t="shared" si="120"/>
        <v>0</v>
      </c>
      <c r="AQ83" s="50">
        <f t="shared" si="121"/>
        <v>0</v>
      </c>
      <c r="AR83" s="62"/>
      <c r="AS83" s="49">
        <f t="shared" si="122"/>
        <v>0</v>
      </c>
      <c r="AT83" s="50">
        <f t="shared" si="123"/>
        <v>0</v>
      </c>
      <c r="AU83" s="62"/>
      <c r="AV83" s="49">
        <f t="shared" si="124"/>
        <v>0</v>
      </c>
      <c r="AW83" s="50">
        <f t="shared" si="125"/>
        <v>0</v>
      </c>
      <c r="AX83" s="62"/>
      <c r="AY83" s="49">
        <f t="shared" si="126"/>
        <v>0</v>
      </c>
      <c r="AZ83" s="50">
        <f t="shared" si="127"/>
        <v>0</v>
      </c>
      <c r="BA83" s="62"/>
      <c r="BB83" s="49">
        <f t="shared" si="128"/>
        <v>0</v>
      </c>
      <c r="BC83" s="50">
        <f t="shared" si="129"/>
        <v>0</v>
      </c>
      <c r="BD83" s="51">
        <f t="shared" si="113"/>
        <v>0</v>
      </c>
    </row>
    <row r="84" spans="1:56" hidden="1">
      <c r="A84" s="32"/>
      <c r="B84" s="61"/>
      <c r="C84" s="33"/>
      <c r="D84" s="34"/>
      <c r="E84" s="35"/>
      <c r="F84" s="36"/>
      <c r="G84" s="73"/>
      <c r="H84" s="72"/>
      <c r="I84" s="74">
        <f>IF(H84=Tablas!$B$5,Tablas!$C$5,VLOOKUP(H84,Tablas!$B$5:$D$40,2,FALSE))</f>
        <v>1</v>
      </c>
      <c r="J84" s="71">
        <f>IF(I84=0,"",VLOOKUP(I84,Tablas!$C$5:$D$40,2,FALSE))</f>
        <v>0</v>
      </c>
      <c r="K84" s="37" t="str">
        <f t="shared" si="114"/>
        <v>0</v>
      </c>
      <c r="L84" s="38">
        <f t="shared" si="100"/>
        <v>0</v>
      </c>
      <c r="M84" s="38">
        <f t="shared" si="101"/>
        <v>0</v>
      </c>
      <c r="N84" s="38">
        <f t="shared" si="102"/>
        <v>0</v>
      </c>
      <c r="O84" s="38">
        <f t="shared" si="103"/>
        <v>0</v>
      </c>
      <c r="P84" s="38">
        <f t="shared" si="104"/>
        <v>0</v>
      </c>
      <c r="Q84" s="39">
        <v>1</v>
      </c>
      <c r="R84" s="40">
        <f t="shared" si="105"/>
        <v>0</v>
      </c>
      <c r="S84" s="39">
        <v>1</v>
      </c>
      <c r="T84" s="41">
        <f t="shared" si="106"/>
        <v>0</v>
      </c>
      <c r="U84" s="42">
        <f t="shared" si="107"/>
        <v>0</v>
      </c>
      <c r="V84" s="43">
        <f t="shared" si="108"/>
        <v>0</v>
      </c>
      <c r="W84" s="193">
        <v>12</v>
      </c>
      <c r="X84" s="44">
        <f t="shared" si="115"/>
        <v>0</v>
      </c>
      <c r="Y84" s="45">
        <f t="shared" si="109"/>
        <v>0</v>
      </c>
      <c r="Z84" s="46" t="s">
        <v>0</v>
      </c>
      <c r="AA84" s="39">
        <v>1</v>
      </c>
      <c r="AB84" s="47">
        <f t="shared" si="110"/>
        <v>0</v>
      </c>
      <c r="AC84" s="39">
        <v>1</v>
      </c>
      <c r="AD84" s="47">
        <f t="shared" si="111"/>
        <v>0</v>
      </c>
      <c r="AE84" s="39">
        <v>1</v>
      </c>
      <c r="AF84" s="47">
        <f t="shared" si="112"/>
        <v>0</v>
      </c>
      <c r="AG84" s="62"/>
      <c r="AH84" s="62"/>
      <c r="AI84" s="49">
        <f t="shared" si="116"/>
        <v>0</v>
      </c>
      <c r="AJ84" s="50">
        <f t="shared" si="117"/>
        <v>0</v>
      </c>
      <c r="AK84" s="62"/>
      <c r="AL84" s="62"/>
      <c r="AM84" s="49">
        <f t="shared" si="118"/>
        <v>0</v>
      </c>
      <c r="AN84" s="50">
        <f t="shared" si="119"/>
        <v>0</v>
      </c>
      <c r="AO84" s="62"/>
      <c r="AP84" s="49">
        <f t="shared" si="120"/>
        <v>0</v>
      </c>
      <c r="AQ84" s="50">
        <f t="shared" si="121"/>
        <v>0</v>
      </c>
      <c r="AR84" s="62"/>
      <c r="AS84" s="49">
        <f t="shared" si="122"/>
        <v>0</v>
      </c>
      <c r="AT84" s="50">
        <f t="shared" si="123"/>
        <v>0</v>
      </c>
      <c r="AU84" s="62"/>
      <c r="AV84" s="49">
        <f t="shared" si="124"/>
        <v>0</v>
      </c>
      <c r="AW84" s="50">
        <f t="shared" si="125"/>
        <v>0</v>
      </c>
      <c r="AX84" s="62"/>
      <c r="AY84" s="49">
        <f t="shared" si="126"/>
        <v>0</v>
      </c>
      <c r="AZ84" s="50">
        <f t="shared" si="127"/>
        <v>0</v>
      </c>
      <c r="BA84" s="62"/>
      <c r="BB84" s="49">
        <f t="shared" si="128"/>
        <v>0</v>
      </c>
      <c r="BC84" s="50">
        <f t="shared" si="129"/>
        <v>0</v>
      </c>
      <c r="BD84" s="51">
        <f t="shared" si="113"/>
        <v>0</v>
      </c>
    </row>
    <row r="85" spans="1:56" hidden="1">
      <c r="A85" s="32"/>
      <c r="B85" s="61"/>
      <c r="C85" s="33"/>
      <c r="D85" s="34"/>
      <c r="E85" s="35"/>
      <c r="F85" s="36"/>
      <c r="G85" s="73"/>
      <c r="H85" s="72"/>
      <c r="I85" s="74">
        <f>IF(H85=Tablas!$B$5,Tablas!$C$5,VLOOKUP(H85,Tablas!$B$5:$D$40,2,FALSE))</f>
        <v>1</v>
      </c>
      <c r="J85" s="71">
        <f>IF(I85=0,"",VLOOKUP(I85,Tablas!$C$5:$D$40,2,FALSE))</f>
        <v>0</v>
      </c>
      <c r="K85" s="37" t="str">
        <f t="shared" si="114"/>
        <v>0</v>
      </c>
      <c r="L85" s="38">
        <f t="shared" si="100"/>
        <v>0</v>
      </c>
      <c r="M85" s="38">
        <f t="shared" si="101"/>
        <v>0</v>
      </c>
      <c r="N85" s="38">
        <f t="shared" si="102"/>
        <v>0</v>
      </c>
      <c r="O85" s="38">
        <f t="shared" si="103"/>
        <v>0</v>
      </c>
      <c r="P85" s="38">
        <f t="shared" si="104"/>
        <v>0</v>
      </c>
      <c r="Q85" s="39">
        <v>1</v>
      </c>
      <c r="R85" s="40">
        <f t="shared" si="105"/>
        <v>0</v>
      </c>
      <c r="S85" s="39">
        <v>1</v>
      </c>
      <c r="T85" s="41">
        <f t="shared" si="106"/>
        <v>0</v>
      </c>
      <c r="U85" s="42">
        <f t="shared" si="107"/>
        <v>0</v>
      </c>
      <c r="V85" s="43">
        <f t="shared" si="108"/>
        <v>0</v>
      </c>
      <c r="W85" s="193">
        <v>12</v>
      </c>
      <c r="X85" s="44">
        <f t="shared" si="115"/>
        <v>0</v>
      </c>
      <c r="Y85" s="45">
        <f t="shared" si="109"/>
        <v>0</v>
      </c>
      <c r="Z85" s="46" t="s">
        <v>0</v>
      </c>
      <c r="AA85" s="39">
        <v>1</v>
      </c>
      <c r="AB85" s="47">
        <f t="shared" si="110"/>
        <v>0</v>
      </c>
      <c r="AC85" s="39">
        <v>1</v>
      </c>
      <c r="AD85" s="47">
        <f t="shared" si="111"/>
        <v>0</v>
      </c>
      <c r="AE85" s="39">
        <v>1</v>
      </c>
      <c r="AF85" s="47">
        <f t="shared" si="112"/>
        <v>0</v>
      </c>
      <c r="AG85" s="62"/>
      <c r="AH85" s="62"/>
      <c r="AI85" s="49">
        <f t="shared" si="116"/>
        <v>0</v>
      </c>
      <c r="AJ85" s="50">
        <f t="shared" si="117"/>
        <v>0</v>
      </c>
      <c r="AK85" s="62"/>
      <c r="AL85" s="62"/>
      <c r="AM85" s="49">
        <f t="shared" si="118"/>
        <v>0</v>
      </c>
      <c r="AN85" s="50">
        <f t="shared" si="119"/>
        <v>0</v>
      </c>
      <c r="AO85" s="62"/>
      <c r="AP85" s="49">
        <f t="shared" si="120"/>
        <v>0</v>
      </c>
      <c r="AQ85" s="50">
        <f t="shared" si="121"/>
        <v>0</v>
      </c>
      <c r="AR85" s="62"/>
      <c r="AS85" s="49">
        <f t="shared" si="122"/>
        <v>0</v>
      </c>
      <c r="AT85" s="50">
        <f t="shared" si="123"/>
        <v>0</v>
      </c>
      <c r="AU85" s="62"/>
      <c r="AV85" s="49">
        <f t="shared" si="124"/>
        <v>0</v>
      </c>
      <c r="AW85" s="50">
        <f t="shared" si="125"/>
        <v>0</v>
      </c>
      <c r="AX85" s="62"/>
      <c r="AY85" s="49">
        <f t="shared" si="126"/>
        <v>0</v>
      </c>
      <c r="AZ85" s="50">
        <f t="shared" si="127"/>
        <v>0</v>
      </c>
      <c r="BA85" s="62"/>
      <c r="BB85" s="49">
        <f t="shared" si="128"/>
        <v>0</v>
      </c>
      <c r="BC85" s="50">
        <f t="shared" si="129"/>
        <v>0</v>
      </c>
      <c r="BD85" s="51">
        <f t="shared" si="113"/>
        <v>0</v>
      </c>
    </row>
    <row r="86" spans="1:56" hidden="1">
      <c r="A86" s="32"/>
      <c r="B86" s="61"/>
      <c r="C86" s="33"/>
      <c r="D86" s="34"/>
      <c r="E86" s="35"/>
      <c r="F86" s="36"/>
      <c r="G86" s="73"/>
      <c r="H86" s="72"/>
      <c r="I86" s="74">
        <f>IF(H86=Tablas!$B$5,Tablas!$C$5,VLOOKUP(H86,Tablas!$B$5:$D$40,2,FALSE))</f>
        <v>1</v>
      </c>
      <c r="J86" s="71">
        <f>IF(I86=0,"",VLOOKUP(I86,Tablas!$C$5:$D$40,2,FALSE))</f>
        <v>0</v>
      </c>
      <c r="K86" s="37" t="str">
        <f t="shared" si="114"/>
        <v>0</v>
      </c>
      <c r="L86" s="38">
        <f t="shared" si="100"/>
        <v>0</v>
      </c>
      <c r="M86" s="38">
        <f t="shared" si="101"/>
        <v>0</v>
      </c>
      <c r="N86" s="38">
        <f t="shared" si="102"/>
        <v>0</v>
      </c>
      <c r="O86" s="38">
        <f t="shared" si="103"/>
        <v>0</v>
      </c>
      <c r="P86" s="38">
        <f t="shared" si="104"/>
        <v>0</v>
      </c>
      <c r="Q86" s="39">
        <v>1</v>
      </c>
      <c r="R86" s="40">
        <f t="shared" si="105"/>
        <v>0</v>
      </c>
      <c r="S86" s="39">
        <v>1</v>
      </c>
      <c r="T86" s="41">
        <f t="shared" si="106"/>
        <v>0</v>
      </c>
      <c r="U86" s="42">
        <f t="shared" si="107"/>
        <v>0</v>
      </c>
      <c r="V86" s="43">
        <f t="shared" si="108"/>
        <v>0</v>
      </c>
      <c r="W86" s="193">
        <v>12</v>
      </c>
      <c r="X86" s="44">
        <f t="shared" si="115"/>
        <v>0</v>
      </c>
      <c r="Y86" s="45">
        <f t="shared" si="109"/>
        <v>0</v>
      </c>
      <c r="Z86" s="46" t="s">
        <v>0</v>
      </c>
      <c r="AA86" s="39">
        <v>1</v>
      </c>
      <c r="AB86" s="47">
        <f t="shared" si="110"/>
        <v>0</v>
      </c>
      <c r="AC86" s="39">
        <v>1</v>
      </c>
      <c r="AD86" s="47">
        <f t="shared" si="111"/>
        <v>0</v>
      </c>
      <c r="AE86" s="39">
        <v>1</v>
      </c>
      <c r="AF86" s="47">
        <f t="shared" si="112"/>
        <v>0</v>
      </c>
      <c r="AG86" s="62"/>
      <c r="AH86" s="62"/>
      <c r="AI86" s="49">
        <f t="shared" si="116"/>
        <v>0</v>
      </c>
      <c r="AJ86" s="50">
        <f t="shared" si="117"/>
        <v>0</v>
      </c>
      <c r="AK86" s="62"/>
      <c r="AL86" s="62"/>
      <c r="AM86" s="49">
        <f t="shared" si="118"/>
        <v>0</v>
      </c>
      <c r="AN86" s="50">
        <f t="shared" si="119"/>
        <v>0</v>
      </c>
      <c r="AO86" s="62"/>
      <c r="AP86" s="49">
        <f t="shared" si="120"/>
        <v>0</v>
      </c>
      <c r="AQ86" s="50">
        <f t="shared" si="121"/>
        <v>0</v>
      </c>
      <c r="AR86" s="62"/>
      <c r="AS86" s="49">
        <f t="shared" si="122"/>
        <v>0</v>
      </c>
      <c r="AT86" s="50">
        <f t="shared" si="123"/>
        <v>0</v>
      </c>
      <c r="AU86" s="62"/>
      <c r="AV86" s="49">
        <f t="shared" si="124"/>
        <v>0</v>
      </c>
      <c r="AW86" s="50">
        <f t="shared" si="125"/>
        <v>0</v>
      </c>
      <c r="AX86" s="62"/>
      <c r="AY86" s="49">
        <f t="shared" si="126"/>
        <v>0</v>
      </c>
      <c r="AZ86" s="50">
        <f t="shared" si="127"/>
        <v>0</v>
      </c>
      <c r="BA86" s="62"/>
      <c r="BB86" s="49">
        <f t="shared" si="128"/>
        <v>0</v>
      </c>
      <c r="BC86" s="50">
        <f t="shared" si="129"/>
        <v>0</v>
      </c>
      <c r="BD86" s="51">
        <f t="shared" si="113"/>
        <v>0</v>
      </c>
    </row>
    <row r="87" spans="1:56" hidden="1">
      <c r="A87" s="32"/>
      <c r="B87" s="61"/>
      <c r="C87" s="33"/>
      <c r="D87" s="34"/>
      <c r="E87" s="35"/>
      <c r="F87" s="36"/>
      <c r="G87" s="73"/>
      <c r="H87" s="72"/>
      <c r="I87" s="74">
        <f>IF(H87=Tablas!$B$5,Tablas!$C$5,VLOOKUP(H87,Tablas!$B$5:$D$40,2,FALSE))</f>
        <v>1</v>
      </c>
      <c r="J87" s="71">
        <f>IF(I87=0,"",VLOOKUP(I87,Tablas!$C$5:$D$40,2,FALSE))</f>
        <v>0</v>
      </c>
      <c r="K87" s="37" t="str">
        <f t="shared" si="114"/>
        <v>0</v>
      </c>
      <c r="L87" s="38">
        <f t="shared" si="100"/>
        <v>0</v>
      </c>
      <c r="M87" s="38">
        <f t="shared" si="101"/>
        <v>0</v>
      </c>
      <c r="N87" s="38">
        <f t="shared" si="102"/>
        <v>0</v>
      </c>
      <c r="O87" s="38">
        <f t="shared" si="103"/>
        <v>0</v>
      </c>
      <c r="P87" s="38">
        <f t="shared" si="104"/>
        <v>0</v>
      </c>
      <c r="Q87" s="39">
        <v>1</v>
      </c>
      <c r="R87" s="40">
        <f t="shared" si="105"/>
        <v>0</v>
      </c>
      <c r="S87" s="39">
        <v>1</v>
      </c>
      <c r="T87" s="41">
        <f t="shared" si="106"/>
        <v>0</v>
      </c>
      <c r="U87" s="42">
        <f t="shared" si="107"/>
        <v>0</v>
      </c>
      <c r="V87" s="43">
        <f t="shared" si="108"/>
        <v>0</v>
      </c>
      <c r="W87" s="193">
        <v>12</v>
      </c>
      <c r="X87" s="44">
        <f t="shared" si="115"/>
        <v>0</v>
      </c>
      <c r="Y87" s="45">
        <f t="shared" si="109"/>
        <v>0</v>
      </c>
      <c r="Z87" s="46" t="s">
        <v>0</v>
      </c>
      <c r="AA87" s="39">
        <v>1</v>
      </c>
      <c r="AB87" s="47">
        <f t="shared" si="110"/>
        <v>0</v>
      </c>
      <c r="AC87" s="39">
        <v>1</v>
      </c>
      <c r="AD87" s="47">
        <f t="shared" si="111"/>
        <v>0</v>
      </c>
      <c r="AE87" s="39">
        <v>1</v>
      </c>
      <c r="AF87" s="47">
        <f t="shared" si="112"/>
        <v>0</v>
      </c>
      <c r="AG87" s="62"/>
      <c r="AH87" s="62"/>
      <c r="AI87" s="49">
        <f t="shared" si="116"/>
        <v>0</v>
      </c>
      <c r="AJ87" s="50">
        <f t="shared" si="117"/>
        <v>0</v>
      </c>
      <c r="AK87" s="62"/>
      <c r="AL87" s="62"/>
      <c r="AM87" s="49">
        <f t="shared" si="118"/>
        <v>0</v>
      </c>
      <c r="AN87" s="50">
        <f t="shared" si="119"/>
        <v>0</v>
      </c>
      <c r="AO87" s="62"/>
      <c r="AP87" s="49">
        <f t="shared" si="120"/>
        <v>0</v>
      </c>
      <c r="AQ87" s="50">
        <f t="shared" si="121"/>
        <v>0</v>
      </c>
      <c r="AR87" s="62"/>
      <c r="AS87" s="49">
        <f t="shared" si="122"/>
        <v>0</v>
      </c>
      <c r="AT87" s="50">
        <f t="shared" si="123"/>
        <v>0</v>
      </c>
      <c r="AU87" s="62"/>
      <c r="AV87" s="49">
        <f t="shared" si="124"/>
        <v>0</v>
      </c>
      <c r="AW87" s="50">
        <f t="shared" si="125"/>
        <v>0</v>
      </c>
      <c r="AX87" s="62"/>
      <c r="AY87" s="49">
        <f t="shared" si="126"/>
        <v>0</v>
      </c>
      <c r="AZ87" s="50">
        <f t="shared" si="127"/>
        <v>0</v>
      </c>
      <c r="BA87" s="62"/>
      <c r="BB87" s="49">
        <f t="shared" si="128"/>
        <v>0</v>
      </c>
      <c r="BC87" s="50">
        <f t="shared" si="129"/>
        <v>0</v>
      </c>
      <c r="BD87" s="51">
        <f t="shared" si="113"/>
        <v>0</v>
      </c>
    </row>
    <row r="88" spans="1:56" hidden="1">
      <c r="A88" s="32"/>
      <c r="B88" s="61"/>
      <c r="C88" s="33"/>
      <c r="D88" s="34"/>
      <c r="E88" s="35"/>
      <c r="F88" s="36"/>
      <c r="G88" s="73"/>
      <c r="H88" s="72"/>
      <c r="I88" s="74">
        <f>IF(H88=Tablas!$B$5,Tablas!$C$5,VLOOKUP(H88,Tablas!$B$5:$D$40,2,FALSE))</f>
        <v>1</v>
      </c>
      <c r="J88" s="71">
        <f>IF(I88=0,"",VLOOKUP(I88,Tablas!$C$5:$D$40,2,FALSE))</f>
        <v>0</v>
      </c>
      <c r="K88" s="37" t="str">
        <f t="shared" si="114"/>
        <v>0</v>
      </c>
      <c r="L88" s="38">
        <f t="shared" si="100"/>
        <v>0</v>
      </c>
      <c r="M88" s="38">
        <f t="shared" si="101"/>
        <v>0</v>
      </c>
      <c r="N88" s="38">
        <f t="shared" si="102"/>
        <v>0</v>
      </c>
      <c r="O88" s="38">
        <f t="shared" si="103"/>
        <v>0</v>
      </c>
      <c r="P88" s="38">
        <f t="shared" si="104"/>
        <v>0</v>
      </c>
      <c r="Q88" s="39">
        <v>1</v>
      </c>
      <c r="R88" s="40">
        <f t="shared" si="105"/>
        <v>0</v>
      </c>
      <c r="S88" s="39">
        <v>1</v>
      </c>
      <c r="T88" s="41">
        <f t="shared" si="106"/>
        <v>0</v>
      </c>
      <c r="U88" s="42">
        <f t="shared" si="107"/>
        <v>0</v>
      </c>
      <c r="V88" s="43">
        <f t="shared" si="108"/>
        <v>0</v>
      </c>
      <c r="W88" s="193">
        <v>12</v>
      </c>
      <c r="X88" s="44">
        <f t="shared" si="115"/>
        <v>0</v>
      </c>
      <c r="Y88" s="45">
        <f t="shared" si="109"/>
        <v>0</v>
      </c>
      <c r="Z88" s="46" t="s">
        <v>0</v>
      </c>
      <c r="AA88" s="39">
        <v>1</v>
      </c>
      <c r="AB88" s="47">
        <f t="shared" si="110"/>
        <v>0</v>
      </c>
      <c r="AC88" s="39">
        <v>1</v>
      </c>
      <c r="AD88" s="47">
        <f t="shared" si="111"/>
        <v>0</v>
      </c>
      <c r="AE88" s="39">
        <v>1</v>
      </c>
      <c r="AF88" s="47">
        <f t="shared" si="112"/>
        <v>0</v>
      </c>
      <c r="AG88" s="62"/>
      <c r="AH88" s="62"/>
      <c r="AI88" s="49">
        <f t="shared" si="116"/>
        <v>0</v>
      </c>
      <c r="AJ88" s="50">
        <f t="shared" si="117"/>
        <v>0</v>
      </c>
      <c r="AK88" s="62"/>
      <c r="AL88" s="62"/>
      <c r="AM88" s="49">
        <f t="shared" si="118"/>
        <v>0</v>
      </c>
      <c r="AN88" s="50">
        <f t="shared" si="119"/>
        <v>0</v>
      </c>
      <c r="AO88" s="62"/>
      <c r="AP88" s="49">
        <f t="shared" si="120"/>
        <v>0</v>
      </c>
      <c r="AQ88" s="50">
        <f t="shared" si="121"/>
        <v>0</v>
      </c>
      <c r="AR88" s="62"/>
      <c r="AS88" s="49">
        <f t="shared" si="122"/>
        <v>0</v>
      </c>
      <c r="AT88" s="50">
        <f t="shared" si="123"/>
        <v>0</v>
      </c>
      <c r="AU88" s="62"/>
      <c r="AV88" s="49">
        <f t="shared" si="124"/>
        <v>0</v>
      </c>
      <c r="AW88" s="50">
        <f t="shared" si="125"/>
        <v>0</v>
      </c>
      <c r="AX88" s="62"/>
      <c r="AY88" s="49">
        <f t="shared" si="126"/>
        <v>0</v>
      </c>
      <c r="AZ88" s="50">
        <f t="shared" si="127"/>
        <v>0</v>
      </c>
      <c r="BA88" s="62"/>
      <c r="BB88" s="49">
        <f t="shared" si="128"/>
        <v>0</v>
      </c>
      <c r="BC88" s="50">
        <f t="shared" si="129"/>
        <v>0</v>
      </c>
      <c r="BD88" s="51">
        <f t="shared" si="113"/>
        <v>0</v>
      </c>
    </row>
    <row r="89" spans="1:56" hidden="1">
      <c r="A89" s="32"/>
      <c r="B89" s="61"/>
      <c r="C89" s="33"/>
      <c r="D89" s="34"/>
      <c r="E89" s="35"/>
      <c r="F89" s="36"/>
      <c r="G89" s="73"/>
      <c r="H89" s="72"/>
      <c r="I89" s="74">
        <f>IF(H89=Tablas!$B$5,Tablas!$C$5,VLOOKUP(H89,Tablas!$B$5:$D$40,2,FALSE))</f>
        <v>1</v>
      </c>
      <c r="J89" s="71">
        <f>IF(I89=0,"",VLOOKUP(I89,Tablas!$C$5:$D$40,2,FALSE))</f>
        <v>0</v>
      </c>
      <c r="K89" s="37" t="str">
        <f t="shared" si="114"/>
        <v>0</v>
      </c>
      <c r="L89" s="38">
        <f t="shared" si="100"/>
        <v>0</v>
      </c>
      <c r="M89" s="38">
        <f t="shared" si="101"/>
        <v>0</v>
      </c>
      <c r="N89" s="38">
        <f t="shared" si="102"/>
        <v>0</v>
      </c>
      <c r="O89" s="38">
        <f t="shared" si="103"/>
        <v>0</v>
      </c>
      <c r="P89" s="38">
        <f t="shared" si="104"/>
        <v>0</v>
      </c>
      <c r="Q89" s="39">
        <v>1</v>
      </c>
      <c r="R89" s="40">
        <f t="shared" si="105"/>
        <v>0</v>
      </c>
      <c r="S89" s="39">
        <v>1</v>
      </c>
      <c r="T89" s="41">
        <f t="shared" si="106"/>
        <v>0</v>
      </c>
      <c r="U89" s="42">
        <f t="shared" si="107"/>
        <v>0</v>
      </c>
      <c r="V89" s="43">
        <f t="shared" si="108"/>
        <v>0</v>
      </c>
      <c r="W89" s="193">
        <v>12</v>
      </c>
      <c r="X89" s="44">
        <f t="shared" si="115"/>
        <v>0</v>
      </c>
      <c r="Y89" s="45">
        <f t="shared" si="109"/>
        <v>0</v>
      </c>
      <c r="Z89" s="46" t="s">
        <v>0</v>
      </c>
      <c r="AA89" s="39">
        <v>1</v>
      </c>
      <c r="AB89" s="47">
        <f t="shared" si="110"/>
        <v>0</v>
      </c>
      <c r="AC89" s="39">
        <v>1</v>
      </c>
      <c r="AD89" s="47">
        <f t="shared" si="111"/>
        <v>0</v>
      </c>
      <c r="AE89" s="39">
        <v>1</v>
      </c>
      <c r="AF89" s="47">
        <f t="shared" si="112"/>
        <v>0</v>
      </c>
      <c r="AG89" s="62"/>
      <c r="AH89" s="62"/>
      <c r="AI89" s="49">
        <f t="shared" si="116"/>
        <v>0</v>
      </c>
      <c r="AJ89" s="50">
        <f t="shared" si="117"/>
        <v>0</v>
      </c>
      <c r="AK89" s="62"/>
      <c r="AL89" s="62"/>
      <c r="AM89" s="49">
        <f t="shared" si="118"/>
        <v>0</v>
      </c>
      <c r="AN89" s="50">
        <f t="shared" si="119"/>
        <v>0</v>
      </c>
      <c r="AO89" s="62"/>
      <c r="AP89" s="49">
        <f t="shared" si="120"/>
        <v>0</v>
      </c>
      <c r="AQ89" s="50">
        <f t="shared" si="121"/>
        <v>0</v>
      </c>
      <c r="AR89" s="62"/>
      <c r="AS89" s="49">
        <f t="shared" si="122"/>
        <v>0</v>
      </c>
      <c r="AT89" s="50">
        <f t="shared" si="123"/>
        <v>0</v>
      </c>
      <c r="AU89" s="62"/>
      <c r="AV89" s="49">
        <f t="shared" si="124"/>
        <v>0</v>
      </c>
      <c r="AW89" s="50">
        <f t="shared" si="125"/>
        <v>0</v>
      </c>
      <c r="AX89" s="62"/>
      <c r="AY89" s="49">
        <f t="shared" si="126"/>
        <v>0</v>
      </c>
      <c r="AZ89" s="50">
        <f t="shared" si="127"/>
        <v>0</v>
      </c>
      <c r="BA89" s="62"/>
      <c r="BB89" s="49">
        <f t="shared" si="128"/>
        <v>0</v>
      </c>
      <c r="BC89" s="50">
        <f t="shared" si="129"/>
        <v>0</v>
      </c>
      <c r="BD89" s="51">
        <f t="shared" si="113"/>
        <v>0</v>
      </c>
    </row>
    <row r="90" spans="1:56" hidden="1">
      <c r="A90" s="32"/>
      <c r="B90" s="61"/>
      <c r="C90" s="33"/>
      <c r="D90" s="34"/>
      <c r="E90" s="35"/>
      <c r="F90" s="36"/>
      <c r="G90" s="73"/>
      <c r="H90" s="72"/>
      <c r="I90" s="74">
        <f>IF(H90=Tablas!$B$5,Tablas!$C$5,VLOOKUP(H90,Tablas!$B$5:$D$40,2,FALSE))</f>
        <v>1</v>
      </c>
      <c r="J90" s="71">
        <f>IF(I90=0,"",VLOOKUP(I90,Tablas!$C$5:$D$40,2,FALSE))</f>
        <v>0</v>
      </c>
      <c r="K90" s="37" t="str">
        <f t="shared" si="114"/>
        <v>0</v>
      </c>
      <c r="L90" s="38">
        <f t="shared" si="100"/>
        <v>0</v>
      </c>
      <c r="M90" s="38">
        <f t="shared" si="101"/>
        <v>0</v>
      </c>
      <c r="N90" s="38">
        <f t="shared" si="102"/>
        <v>0</v>
      </c>
      <c r="O90" s="38">
        <f t="shared" si="103"/>
        <v>0</v>
      </c>
      <c r="P90" s="38">
        <f t="shared" si="104"/>
        <v>0</v>
      </c>
      <c r="Q90" s="39">
        <v>1</v>
      </c>
      <c r="R90" s="40">
        <f t="shared" si="105"/>
        <v>0</v>
      </c>
      <c r="S90" s="39">
        <v>1</v>
      </c>
      <c r="T90" s="41">
        <f t="shared" si="106"/>
        <v>0</v>
      </c>
      <c r="U90" s="42">
        <f t="shared" si="107"/>
        <v>0</v>
      </c>
      <c r="V90" s="43">
        <f t="shared" si="108"/>
        <v>0</v>
      </c>
      <c r="W90" s="193">
        <v>12</v>
      </c>
      <c r="X90" s="44">
        <f t="shared" si="115"/>
        <v>0</v>
      </c>
      <c r="Y90" s="45">
        <f t="shared" si="109"/>
        <v>0</v>
      </c>
      <c r="Z90" s="46" t="s">
        <v>0</v>
      </c>
      <c r="AA90" s="39">
        <v>1</v>
      </c>
      <c r="AB90" s="47">
        <f t="shared" si="110"/>
        <v>0</v>
      </c>
      <c r="AC90" s="39">
        <v>1</v>
      </c>
      <c r="AD90" s="47">
        <f t="shared" si="111"/>
        <v>0</v>
      </c>
      <c r="AE90" s="39">
        <v>1</v>
      </c>
      <c r="AF90" s="47">
        <f t="shared" si="112"/>
        <v>0</v>
      </c>
      <c r="AG90" s="62"/>
      <c r="AH90" s="62"/>
      <c r="AI90" s="49">
        <f t="shared" si="116"/>
        <v>0</v>
      </c>
      <c r="AJ90" s="50">
        <f t="shared" si="117"/>
        <v>0</v>
      </c>
      <c r="AK90" s="62"/>
      <c r="AL90" s="62"/>
      <c r="AM90" s="49">
        <f t="shared" si="118"/>
        <v>0</v>
      </c>
      <c r="AN90" s="50">
        <f t="shared" si="119"/>
        <v>0</v>
      </c>
      <c r="AO90" s="62"/>
      <c r="AP90" s="49">
        <f t="shared" si="120"/>
        <v>0</v>
      </c>
      <c r="AQ90" s="50">
        <f t="shared" si="121"/>
        <v>0</v>
      </c>
      <c r="AR90" s="62"/>
      <c r="AS90" s="49">
        <f t="shared" si="122"/>
        <v>0</v>
      </c>
      <c r="AT90" s="50">
        <f t="shared" si="123"/>
        <v>0</v>
      </c>
      <c r="AU90" s="62"/>
      <c r="AV90" s="49">
        <f t="shared" si="124"/>
        <v>0</v>
      </c>
      <c r="AW90" s="50">
        <f t="shared" si="125"/>
        <v>0</v>
      </c>
      <c r="AX90" s="62"/>
      <c r="AY90" s="49">
        <f t="shared" si="126"/>
        <v>0</v>
      </c>
      <c r="AZ90" s="50">
        <f t="shared" si="127"/>
        <v>0</v>
      </c>
      <c r="BA90" s="62"/>
      <c r="BB90" s="49">
        <f t="shared" si="128"/>
        <v>0</v>
      </c>
      <c r="BC90" s="50">
        <f t="shared" si="129"/>
        <v>0</v>
      </c>
      <c r="BD90" s="51">
        <f t="shared" si="113"/>
        <v>0</v>
      </c>
    </row>
    <row r="91" spans="1:56" hidden="1">
      <c r="A91" s="32"/>
      <c r="B91" s="61"/>
      <c r="C91" s="33"/>
      <c r="D91" s="34"/>
      <c r="E91" s="35"/>
      <c r="F91" s="36"/>
      <c r="G91" s="73"/>
      <c r="H91" s="72"/>
      <c r="I91" s="74">
        <f>IF(H91=Tablas!$B$5,Tablas!$C$5,VLOOKUP(H91,Tablas!$B$5:$D$40,2,FALSE))</f>
        <v>1</v>
      </c>
      <c r="J91" s="71">
        <f>IF(I91=0,"",VLOOKUP(I91,Tablas!$C$5:$D$40,2,FALSE))</f>
        <v>0</v>
      </c>
      <c r="K91" s="37" t="str">
        <f t="shared" si="114"/>
        <v>0</v>
      </c>
      <c r="L91" s="38">
        <f t="shared" si="100"/>
        <v>0</v>
      </c>
      <c r="M91" s="38">
        <f t="shared" si="101"/>
        <v>0</v>
      </c>
      <c r="N91" s="38">
        <f t="shared" si="102"/>
        <v>0</v>
      </c>
      <c r="O91" s="38">
        <f t="shared" si="103"/>
        <v>0</v>
      </c>
      <c r="P91" s="38">
        <f t="shared" si="104"/>
        <v>0</v>
      </c>
      <c r="Q91" s="39">
        <v>1</v>
      </c>
      <c r="R91" s="40">
        <f t="shared" si="105"/>
        <v>0</v>
      </c>
      <c r="S91" s="39">
        <v>1</v>
      </c>
      <c r="T91" s="41">
        <f t="shared" si="106"/>
        <v>0</v>
      </c>
      <c r="U91" s="42">
        <f t="shared" si="107"/>
        <v>0</v>
      </c>
      <c r="V91" s="43">
        <f t="shared" si="108"/>
        <v>0</v>
      </c>
      <c r="W91" s="193">
        <v>12</v>
      </c>
      <c r="X91" s="44">
        <f t="shared" si="115"/>
        <v>0</v>
      </c>
      <c r="Y91" s="45">
        <f t="shared" si="109"/>
        <v>0</v>
      </c>
      <c r="Z91" s="46" t="s">
        <v>0</v>
      </c>
      <c r="AA91" s="39">
        <v>1</v>
      </c>
      <c r="AB91" s="47">
        <f t="shared" si="110"/>
        <v>0</v>
      </c>
      <c r="AC91" s="39">
        <v>1</v>
      </c>
      <c r="AD91" s="47">
        <f t="shared" si="111"/>
        <v>0</v>
      </c>
      <c r="AE91" s="39">
        <v>1</v>
      </c>
      <c r="AF91" s="47">
        <f t="shared" si="112"/>
        <v>0</v>
      </c>
      <c r="AG91" s="62"/>
      <c r="AH91" s="62"/>
      <c r="AI91" s="49">
        <f t="shared" si="116"/>
        <v>0</v>
      </c>
      <c r="AJ91" s="50">
        <f t="shared" si="117"/>
        <v>0</v>
      </c>
      <c r="AK91" s="62"/>
      <c r="AL91" s="62"/>
      <c r="AM91" s="49">
        <f t="shared" si="118"/>
        <v>0</v>
      </c>
      <c r="AN91" s="50">
        <f t="shared" si="119"/>
        <v>0</v>
      </c>
      <c r="AO91" s="62"/>
      <c r="AP91" s="49">
        <f t="shared" si="120"/>
        <v>0</v>
      </c>
      <c r="AQ91" s="50">
        <f t="shared" si="121"/>
        <v>0</v>
      </c>
      <c r="AR91" s="62"/>
      <c r="AS91" s="49">
        <f t="shared" si="122"/>
        <v>0</v>
      </c>
      <c r="AT91" s="50">
        <f t="shared" si="123"/>
        <v>0</v>
      </c>
      <c r="AU91" s="62"/>
      <c r="AV91" s="49">
        <f t="shared" si="124"/>
        <v>0</v>
      </c>
      <c r="AW91" s="50">
        <f t="shared" si="125"/>
        <v>0</v>
      </c>
      <c r="AX91" s="62"/>
      <c r="AY91" s="49">
        <f t="shared" si="126"/>
        <v>0</v>
      </c>
      <c r="AZ91" s="50">
        <f t="shared" si="127"/>
        <v>0</v>
      </c>
      <c r="BA91" s="62"/>
      <c r="BB91" s="49">
        <f t="shared" si="128"/>
        <v>0</v>
      </c>
      <c r="BC91" s="50">
        <f t="shared" si="129"/>
        <v>0</v>
      </c>
      <c r="BD91" s="51">
        <f t="shared" si="113"/>
        <v>0</v>
      </c>
    </row>
    <row r="92" spans="1:56" hidden="1">
      <c r="A92" s="32"/>
      <c r="B92" s="61"/>
      <c r="C92" s="33"/>
      <c r="D92" s="34"/>
      <c r="E92" s="35"/>
      <c r="F92" s="36"/>
      <c r="G92" s="73"/>
      <c r="H92" s="72"/>
      <c r="I92" s="74">
        <f>IF(H92=Tablas!$B$5,Tablas!$C$5,VLOOKUP(H92,Tablas!$B$5:$D$40,2,FALSE))</f>
        <v>1</v>
      </c>
      <c r="J92" s="71">
        <f>IF(I92=0,"",VLOOKUP(I92,Tablas!$C$5:$D$40,2,FALSE))</f>
        <v>0</v>
      </c>
      <c r="K92" s="37" t="str">
        <f t="shared" si="114"/>
        <v>0</v>
      </c>
      <c r="L92" s="38">
        <f t="shared" si="100"/>
        <v>0</v>
      </c>
      <c r="M92" s="38">
        <f t="shared" si="101"/>
        <v>0</v>
      </c>
      <c r="N92" s="38">
        <f t="shared" si="102"/>
        <v>0</v>
      </c>
      <c r="O92" s="38">
        <f t="shared" si="103"/>
        <v>0</v>
      </c>
      <c r="P92" s="38">
        <f t="shared" si="104"/>
        <v>0</v>
      </c>
      <c r="Q92" s="39">
        <v>1</v>
      </c>
      <c r="R92" s="40">
        <f t="shared" si="105"/>
        <v>0</v>
      </c>
      <c r="S92" s="39">
        <v>1</v>
      </c>
      <c r="T92" s="41">
        <f t="shared" si="106"/>
        <v>0</v>
      </c>
      <c r="U92" s="42">
        <f t="shared" si="107"/>
        <v>0</v>
      </c>
      <c r="V92" s="43">
        <f t="shared" si="108"/>
        <v>0</v>
      </c>
      <c r="W92" s="193">
        <v>12</v>
      </c>
      <c r="X92" s="44">
        <f t="shared" si="115"/>
        <v>0</v>
      </c>
      <c r="Y92" s="45">
        <f t="shared" si="109"/>
        <v>0</v>
      </c>
      <c r="Z92" s="46" t="s">
        <v>0</v>
      </c>
      <c r="AA92" s="39">
        <v>1</v>
      </c>
      <c r="AB92" s="47">
        <f t="shared" si="110"/>
        <v>0</v>
      </c>
      <c r="AC92" s="39">
        <v>1</v>
      </c>
      <c r="AD92" s="47">
        <f t="shared" si="111"/>
        <v>0</v>
      </c>
      <c r="AE92" s="39">
        <v>1</v>
      </c>
      <c r="AF92" s="47">
        <f t="shared" si="112"/>
        <v>0</v>
      </c>
      <c r="AG92" s="62"/>
      <c r="AH92" s="62"/>
      <c r="AI92" s="49">
        <f t="shared" si="116"/>
        <v>0</v>
      </c>
      <c r="AJ92" s="50">
        <f t="shared" si="117"/>
        <v>0</v>
      </c>
      <c r="AK92" s="62"/>
      <c r="AL92" s="62"/>
      <c r="AM92" s="49">
        <f t="shared" si="118"/>
        <v>0</v>
      </c>
      <c r="AN92" s="50">
        <f t="shared" si="119"/>
        <v>0</v>
      </c>
      <c r="AO92" s="62"/>
      <c r="AP92" s="49">
        <f t="shared" si="120"/>
        <v>0</v>
      </c>
      <c r="AQ92" s="50">
        <f t="shared" si="121"/>
        <v>0</v>
      </c>
      <c r="AR92" s="62"/>
      <c r="AS92" s="49">
        <f t="shared" si="122"/>
        <v>0</v>
      </c>
      <c r="AT92" s="50">
        <f t="shared" si="123"/>
        <v>0</v>
      </c>
      <c r="AU92" s="62"/>
      <c r="AV92" s="49">
        <f t="shared" si="124"/>
        <v>0</v>
      </c>
      <c r="AW92" s="50">
        <f t="shared" si="125"/>
        <v>0</v>
      </c>
      <c r="AX92" s="62"/>
      <c r="AY92" s="49">
        <f t="shared" si="126"/>
        <v>0</v>
      </c>
      <c r="AZ92" s="50">
        <f t="shared" si="127"/>
        <v>0</v>
      </c>
      <c r="BA92" s="62"/>
      <c r="BB92" s="49">
        <f t="shared" si="128"/>
        <v>0</v>
      </c>
      <c r="BC92" s="50">
        <f t="shared" si="129"/>
        <v>0</v>
      </c>
      <c r="BD92" s="51">
        <f t="shared" si="113"/>
        <v>0</v>
      </c>
    </row>
    <row r="93" spans="1:56" hidden="1">
      <c r="A93" s="32"/>
      <c r="B93" s="61"/>
      <c r="C93" s="33"/>
      <c r="D93" s="34"/>
      <c r="E93" s="35"/>
      <c r="F93" s="36"/>
      <c r="G93" s="73"/>
      <c r="H93" s="72"/>
      <c r="I93" s="74">
        <f>IF(H93=Tablas!$B$5,Tablas!$C$5,VLOOKUP(H93,Tablas!$B$5:$D$40,2,FALSE))</f>
        <v>1</v>
      </c>
      <c r="J93" s="71">
        <f>IF(I93=0,"",VLOOKUP(I93,Tablas!$C$5:$D$40,2,FALSE))</f>
        <v>0</v>
      </c>
      <c r="K93" s="37" t="str">
        <f t="shared" si="114"/>
        <v>0</v>
      </c>
      <c r="L93" s="38">
        <f t="shared" si="100"/>
        <v>0</v>
      </c>
      <c r="M93" s="38">
        <f t="shared" si="101"/>
        <v>0</v>
      </c>
      <c r="N93" s="38">
        <f t="shared" si="102"/>
        <v>0</v>
      </c>
      <c r="O93" s="38">
        <f t="shared" si="103"/>
        <v>0</v>
      </c>
      <c r="P93" s="38">
        <f t="shared" si="104"/>
        <v>0</v>
      </c>
      <c r="Q93" s="39">
        <v>1</v>
      </c>
      <c r="R93" s="40">
        <f t="shared" si="105"/>
        <v>0</v>
      </c>
      <c r="S93" s="39">
        <v>1</v>
      </c>
      <c r="T93" s="41">
        <f t="shared" si="106"/>
        <v>0</v>
      </c>
      <c r="U93" s="42">
        <f t="shared" si="107"/>
        <v>0</v>
      </c>
      <c r="V93" s="43">
        <f t="shared" si="108"/>
        <v>0</v>
      </c>
      <c r="W93" s="193">
        <v>12</v>
      </c>
      <c r="X93" s="44">
        <f t="shared" si="115"/>
        <v>0</v>
      </c>
      <c r="Y93" s="45">
        <f t="shared" si="109"/>
        <v>0</v>
      </c>
      <c r="Z93" s="46" t="s">
        <v>0</v>
      </c>
      <c r="AA93" s="39">
        <v>1</v>
      </c>
      <c r="AB93" s="47">
        <f t="shared" si="110"/>
        <v>0</v>
      </c>
      <c r="AC93" s="39">
        <v>1</v>
      </c>
      <c r="AD93" s="47">
        <f t="shared" si="111"/>
        <v>0</v>
      </c>
      <c r="AE93" s="39">
        <v>1</v>
      </c>
      <c r="AF93" s="47">
        <f t="shared" si="112"/>
        <v>0</v>
      </c>
      <c r="AG93" s="62"/>
      <c r="AH93" s="62"/>
      <c r="AI93" s="49">
        <f t="shared" si="116"/>
        <v>0</v>
      </c>
      <c r="AJ93" s="50">
        <f t="shared" si="117"/>
        <v>0</v>
      </c>
      <c r="AK93" s="62"/>
      <c r="AL93" s="62"/>
      <c r="AM93" s="49">
        <f t="shared" si="118"/>
        <v>0</v>
      </c>
      <c r="AN93" s="50">
        <f t="shared" si="119"/>
        <v>0</v>
      </c>
      <c r="AO93" s="62"/>
      <c r="AP93" s="49">
        <f t="shared" si="120"/>
        <v>0</v>
      </c>
      <c r="AQ93" s="50">
        <f t="shared" si="121"/>
        <v>0</v>
      </c>
      <c r="AR93" s="62"/>
      <c r="AS93" s="49">
        <f t="shared" si="122"/>
        <v>0</v>
      </c>
      <c r="AT93" s="50">
        <f t="shared" si="123"/>
        <v>0</v>
      </c>
      <c r="AU93" s="62"/>
      <c r="AV93" s="49">
        <f t="shared" si="124"/>
        <v>0</v>
      </c>
      <c r="AW93" s="50">
        <f t="shared" si="125"/>
        <v>0</v>
      </c>
      <c r="AX93" s="62"/>
      <c r="AY93" s="49">
        <f t="shared" si="126"/>
        <v>0</v>
      </c>
      <c r="AZ93" s="50">
        <f t="shared" si="127"/>
        <v>0</v>
      </c>
      <c r="BA93" s="62"/>
      <c r="BB93" s="49">
        <f t="shared" si="128"/>
        <v>0</v>
      </c>
      <c r="BC93" s="50">
        <f t="shared" si="129"/>
        <v>0</v>
      </c>
      <c r="BD93" s="51">
        <f t="shared" si="113"/>
        <v>0</v>
      </c>
    </row>
    <row r="94" spans="1:56" hidden="1">
      <c r="A94" s="32"/>
      <c r="B94" s="61"/>
      <c r="C94" s="33"/>
      <c r="D94" s="34"/>
      <c r="E94" s="35"/>
      <c r="F94" s="36"/>
      <c r="G94" s="73"/>
      <c r="H94" s="72"/>
      <c r="I94" s="74">
        <f>IF(H94=Tablas!$B$5,Tablas!$C$5,VLOOKUP(H94,Tablas!$B$5:$D$40,2,FALSE))</f>
        <v>1</v>
      </c>
      <c r="J94" s="71">
        <f>IF(I94=0,"",VLOOKUP(I94,Tablas!$C$5:$D$40,2,FALSE))</f>
        <v>0</v>
      </c>
      <c r="K94" s="37" t="str">
        <f t="shared" si="114"/>
        <v>0</v>
      </c>
      <c r="L94" s="38">
        <f t="shared" si="100"/>
        <v>0</v>
      </c>
      <c r="M94" s="38">
        <f t="shared" si="101"/>
        <v>0</v>
      </c>
      <c r="N94" s="38">
        <f t="shared" si="102"/>
        <v>0</v>
      </c>
      <c r="O94" s="38">
        <f t="shared" si="103"/>
        <v>0</v>
      </c>
      <c r="P94" s="38">
        <f t="shared" si="104"/>
        <v>0</v>
      </c>
      <c r="Q94" s="39">
        <v>1</v>
      </c>
      <c r="R94" s="40">
        <f t="shared" si="105"/>
        <v>0</v>
      </c>
      <c r="S94" s="39">
        <v>1</v>
      </c>
      <c r="T94" s="41">
        <f t="shared" si="106"/>
        <v>0</v>
      </c>
      <c r="U94" s="42">
        <f t="shared" si="107"/>
        <v>0</v>
      </c>
      <c r="V94" s="43">
        <f t="shared" si="108"/>
        <v>0</v>
      </c>
      <c r="W94" s="193">
        <v>12</v>
      </c>
      <c r="X94" s="44">
        <f t="shared" si="115"/>
        <v>0</v>
      </c>
      <c r="Y94" s="45">
        <f t="shared" si="109"/>
        <v>0</v>
      </c>
      <c r="Z94" s="46" t="s">
        <v>0</v>
      </c>
      <c r="AA94" s="39">
        <v>1</v>
      </c>
      <c r="AB94" s="47">
        <f t="shared" si="110"/>
        <v>0</v>
      </c>
      <c r="AC94" s="39">
        <v>1</v>
      </c>
      <c r="AD94" s="47">
        <f t="shared" si="111"/>
        <v>0</v>
      </c>
      <c r="AE94" s="39">
        <v>1</v>
      </c>
      <c r="AF94" s="47">
        <f t="shared" si="112"/>
        <v>0</v>
      </c>
      <c r="AG94" s="62"/>
      <c r="AH94" s="62"/>
      <c r="AI94" s="49">
        <f t="shared" si="116"/>
        <v>0</v>
      </c>
      <c r="AJ94" s="50">
        <f t="shared" si="117"/>
        <v>0</v>
      </c>
      <c r="AK94" s="62"/>
      <c r="AL94" s="62"/>
      <c r="AM94" s="49">
        <f t="shared" si="118"/>
        <v>0</v>
      </c>
      <c r="AN94" s="50">
        <f t="shared" si="119"/>
        <v>0</v>
      </c>
      <c r="AO94" s="62"/>
      <c r="AP94" s="49">
        <f t="shared" si="120"/>
        <v>0</v>
      </c>
      <c r="AQ94" s="50">
        <f t="shared" si="121"/>
        <v>0</v>
      </c>
      <c r="AR94" s="62"/>
      <c r="AS94" s="49">
        <f t="shared" si="122"/>
        <v>0</v>
      </c>
      <c r="AT94" s="50">
        <f t="shared" si="123"/>
        <v>0</v>
      </c>
      <c r="AU94" s="62"/>
      <c r="AV94" s="49">
        <f t="shared" si="124"/>
        <v>0</v>
      </c>
      <c r="AW94" s="50">
        <f t="shared" si="125"/>
        <v>0</v>
      </c>
      <c r="AX94" s="62"/>
      <c r="AY94" s="49">
        <f t="shared" si="126"/>
        <v>0</v>
      </c>
      <c r="AZ94" s="50">
        <f t="shared" si="127"/>
        <v>0</v>
      </c>
      <c r="BA94" s="62"/>
      <c r="BB94" s="49">
        <f t="shared" si="128"/>
        <v>0</v>
      </c>
      <c r="BC94" s="50">
        <f t="shared" si="129"/>
        <v>0</v>
      </c>
      <c r="BD94" s="51">
        <f t="shared" si="113"/>
        <v>0</v>
      </c>
    </row>
    <row r="95" spans="1:56" hidden="1">
      <c r="A95" s="32"/>
      <c r="B95" s="61"/>
      <c r="C95" s="33"/>
      <c r="D95" s="34"/>
      <c r="E95" s="35"/>
      <c r="F95" s="36"/>
      <c r="G95" s="73"/>
      <c r="H95" s="72"/>
      <c r="I95" s="74">
        <f>IF(H95=Tablas!$B$5,Tablas!$C$5,VLOOKUP(H95,Tablas!$B$5:$D$40,2,FALSE))</f>
        <v>1</v>
      </c>
      <c r="J95" s="71">
        <f>IF(I95=0,"",VLOOKUP(I95,Tablas!$C$5:$D$40,2,FALSE))</f>
        <v>0</v>
      </c>
      <c r="K95" s="37" t="str">
        <f t="shared" si="114"/>
        <v>0</v>
      </c>
      <c r="L95" s="38">
        <f t="shared" si="100"/>
        <v>0</v>
      </c>
      <c r="M95" s="38">
        <f t="shared" si="101"/>
        <v>0</v>
      </c>
      <c r="N95" s="38">
        <f t="shared" si="102"/>
        <v>0</v>
      </c>
      <c r="O95" s="38">
        <f t="shared" si="103"/>
        <v>0</v>
      </c>
      <c r="P95" s="38">
        <f t="shared" si="104"/>
        <v>0</v>
      </c>
      <c r="Q95" s="39">
        <v>1</v>
      </c>
      <c r="R95" s="40">
        <f t="shared" si="105"/>
        <v>0</v>
      </c>
      <c r="S95" s="39">
        <v>1</v>
      </c>
      <c r="T95" s="41">
        <f t="shared" si="106"/>
        <v>0</v>
      </c>
      <c r="U95" s="42">
        <f t="shared" si="107"/>
        <v>0</v>
      </c>
      <c r="V95" s="43">
        <f t="shared" si="108"/>
        <v>0</v>
      </c>
      <c r="W95" s="193">
        <v>12</v>
      </c>
      <c r="X95" s="44">
        <f t="shared" si="115"/>
        <v>0</v>
      </c>
      <c r="Y95" s="45">
        <f t="shared" si="109"/>
        <v>0</v>
      </c>
      <c r="Z95" s="46" t="s">
        <v>0</v>
      </c>
      <c r="AA95" s="39">
        <v>1</v>
      </c>
      <c r="AB95" s="47">
        <f t="shared" si="110"/>
        <v>0</v>
      </c>
      <c r="AC95" s="39">
        <v>1</v>
      </c>
      <c r="AD95" s="47">
        <f t="shared" si="111"/>
        <v>0</v>
      </c>
      <c r="AE95" s="39">
        <v>1</v>
      </c>
      <c r="AF95" s="47">
        <f t="shared" si="112"/>
        <v>0</v>
      </c>
      <c r="AG95" s="62"/>
      <c r="AH95" s="62"/>
      <c r="AI95" s="49">
        <f t="shared" si="116"/>
        <v>0</v>
      </c>
      <c r="AJ95" s="50">
        <f t="shared" si="117"/>
        <v>0</v>
      </c>
      <c r="AK95" s="62"/>
      <c r="AL95" s="62"/>
      <c r="AM95" s="49">
        <f t="shared" si="118"/>
        <v>0</v>
      </c>
      <c r="AN95" s="50">
        <f t="shared" si="119"/>
        <v>0</v>
      </c>
      <c r="AO95" s="62"/>
      <c r="AP95" s="49">
        <f t="shared" si="120"/>
        <v>0</v>
      </c>
      <c r="AQ95" s="50">
        <f t="shared" si="121"/>
        <v>0</v>
      </c>
      <c r="AR95" s="62"/>
      <c r="AS95" s="49">
        <f t="shared" si="122"/>
        <v>0</v>
      </c>
      <c r="AT95" s="50">
        <f t="shared" si="123"/>
        <v>0</v>
      </c>
      <c r="AU95" s="62"/>
      <c r="AV95" s="49">
        <f t="shared" si="124"/>
        <v>0</v>
      </c>
      <c r="AW95" s="50">
        <f t="shared" si="125"/>
        <v>0</v>
      </c>
      <c r="AX95" s="62"/>
      <c r="AY95" s="49">
        <f t="shared" si="126"/>
        <v>0</v>
      </c>
      <c r="AZ95" s="50">
        <f t="shared" si="127"/>
        <v>0</v>
      </c>
      <c r="BA95" s="62"/>
      <c r="BB95" s="49">
        <f t="shared" si="128"/>
        <v>0</v>
      </c>
      <c r="BC95" s="50">
        <f t="shared" si="129"/>
        <v>0</v>
      </c>
      <c r="BD95" s="51">
        <f t="shared" si="113"/>
        <v>0</v>
      </c>
    </row>
    <row r="96" spans="1:56" hidden="1">
      <c r="A96" s="32"/>
      <c r="B96" s="61"/>
      <c r="C96" s="33"/>
      <c r="D96" s="34"/>
      <c r="E96" s="35"/>
      <c r="F96" s="36"/>
      <c r="G96" s="73"/>
      <c r="H96" s="72"/>
      <c r="I96" s="74">
        <f>IF(H96=Tablas!$B$5,Tablas!$C$5,VLOOKUP(H96,Tablas!$B$5:$D$40,2,FALSE))</f>
        <v>1</v>
      </c>
      <c r="J96" s="71">
        <f>IF(I96=0,"",VLOOKUP(I96,Tablas!$C$5:$D$40,2,FALSE))</f>
        <v>0</v>
      </c>
      <c r="K96" s="37" t="str">
        <f t="shared" si="114"/>
        <v>0</v>
      </c>
      <c r="L96" s="38">
        <f t="shared" si="100"/>
        <v>0</v>
      </c>
      <c r="M96" s="38">
        <f t="shared" si="101"/>
        <v>0</v>
      </c>
      <c r="N96" s="38">
        <f t="shared" si="102"/>
        <v>0</v>
      </c>
      <c r="O96" s="38">
        <f t="shared" si="103"/>
        <v>0</v>
      </c>
      <c r="P96" s="38">
        <f t="shared" si="104"/>
        <v>0</v>
      </c>
      <c r="Q96" s="39">
        <v>1</v>
      </c>
      <c r="R96" s="40">
        <f t="shared" si="105"/>
        <v>0</v>
      </c>
      <c r="S96" s="39">
        <v>1</v>
      </c>
      <c r="T96" s="41">
        <f t="shared" si="106"/>
        <v>0</v>
      </c>
      <c r="U96" s="42">
        <f t="shared" si="107"/>
        <v>0</v>
      </c>
      <c r="V96" s="43">
        <f t="shared" si="108"/>
        <v>0</v>
      </c>
      <c r="W96" s="193">
        <v>12</v>
      </c>
      <c r="X96" s="44">
        <f t="shared" si="115"/>
        <v>0</v>
      </c>
      <c r="Y96" s="45">
        <f t="shared" si="109"/>
        <v>0</v>
      </c>
      <c r="Z96" s="46" t="s">
        <v>0</v>
      </c>
      <c r="AA96" s="39">
        <v>1</v>
      </c>
      <c r="AB96" s="47">
        <f t="shared" si="110"/>
        <v>0</v>
      </c>
      <c r="AC96" s="39">
        <v>1</v>
      </c>
      <c r="AD96" s="47">
        <f t="shared" si="111"/>
        <v>0</v>
      </c>
      <c r="AE96" s="39">
        <v>1</v>
      </c>
      <c r="AF96" s="47">
        <f t="shared" si="112"/>
        <v>0</v>
      </c>
      <c r="AG96" s="62"/>
      <c r="AH96" s="62"/>
      <c r="AI96" s="49">
        <f t="shared" si="116"/>
        <v>0</v>
      </c>
      <c r="AJ96" s="50">
        <f t="shared" si="117"/>
        <v>0</v>
      </c>
      <c r="AK96" s="62"/>
      <c r="AL96" s="62"/>
      <c r="AM96" s="49">
        <f t="shared" si="118"/>
        <v>0</v>
      </c>
      <c r="AN96" s="50">
        <f t="shared" si="119"/>
        <v>0</v>
      </c>
      <c r="AO96" s="62"/>
      <c r="AP96" s="49">
        <f t="shared" si="120"/>
        <v>0</v>
      </c>
      <c r="AQ96" s="50">
        <f t="shared" si="121"/>
        <v>0</v>
      </c>
      <c r="AR96" s="62"/>
      <c r="AS96" s="49">
        <f t="shared" si="122"/>
        <v>0</v>
      </c>
      <c r="AT96" s="50">
        <f t="shared" si="123"/>
        <v>0</v>
      </c>
      <c r="AU96" s="62"/>
      <c r="AV96" s="49">
        <f t="shared" si="124"/>
        <v>0</v>
      </c>
      <c r="AW96" s="50">
        <f t="shared" si="125"/>
        <v>0</v>
      </c>
      <c r="AX96" s="62"/>
      <c r="AY96" s="49">
        <f t="shared" si="126"/>
        <v>0</v>
      </c>
      <c r="AZ96" s="50">
        <f t="shared" si="127"/>
        <v>0</v>
      </c>
      <c r="BA96" s="62"/>
      <c r="BB96" s="49">
        <f t="shared" si="128"/>
        <v>0</v>
      </c>
      <c r="BC96" s="50">
        <f t="shared" si="129"/>
        <v>0</v>
      </c>
      <c r="BD96" s="51">
        <f t="shared" si="113"/>
        <v>0</v>
      </c>
    </row>
    <row r="97" spans="1:56" hidden="1">
      <c r="A97" s="32"/>
      <c r="B97" s="61"/>
      <c r="C97" s="33"/>
      <c r="D97" s="34"/>
      <c r="E97" s="35"/>
      <c r="F97" s="36"/>
      <c r="G97" s="73"/>
      <c r="H97" s="72"/>
      <c r="I97" s="74">
        <f>IF(H97=Tablas!$B$5,Tablas!$C$5,VLOOKUP(H97,Tablas!$B$5:$D$40,2,FALSE))</f>
        <v>1</v>
      </c>
      <c r="J97" s="71">
        <f>IF(I97=0,"",VLOOKUP(I97,Tablas!$C$5:$D$40,2,FALSE))</f>
        <v>0</v>
      </c>
      <c r="K97" s="37" t="str">
        <f t="shared" si="114"/>
        <v>0</v>
      </c>
      <c r="L97" s="38">
        <f t="shared" si="100"/>
        <v>0</v>
      </c>
      <c r="M97" s="38">
        <f t="shared" si="101"/>
        <v>0</v>
      </c>
      <c r="N97" s="38">
        <f t="shared" si="102"/>
        <v>0</v>
      </c>
      <c r="O97" s="38">
        <f t="shared" si="103"/>
        <v>0</v>
      </c>
      <c r="P97" s="38">
        <f t="shared" si="104"/>
        <v>0</v>
      </c>
      <c r="Q97" s="39">
        <v>1</v>
      </c>
      <c r="R97" s="40">
        <f t="shared" si="105"/>
        <v>0</v>
      </c>
      <c r="S97" s="39">
        <v>1</v>
      </c>
      <c r="T97" s="41">
        <f t="shared" si="106"/>
        <v>0</v>
      </c>
      <c r="U97" s="42">
        <f t="shared" si="107"/>
        <v>0</v>
      </c>
      <c r="V97" s="43">
        <f t="shared" si="108"/>
        <v>0</v>
      </c>
      <c r="W97" s="193">
        <v>12</v>
      </c>
      <c r="X97" s="44">
        <f t="shared" si="115"/>
        <v>0</v>
      </c>
      <c r="Y97" s="45">
        <f t="shared" si="109"/>
        <v>0</v>
      </c>
      <c r="Z97" s="46" t="s">
        <v>0</v>
      </c>
      <c r="AA97" s="39">
        <v>1</v>
      </c>
      <c r="AB97" s="47">
        <f t="shared" si="110"/>
        <v>0</v>
      </c>
      <c r="AC97" s="39">
        <v>1</v>
      </c>
      <c r="AD97" s="47">
        <f t="shared" si="111"/>
        <v>0</v>
      </c>
      <c r="AE97" s="39">
        <v>1</v>
      </c>
      <c r="AF97" s="47">
        <f t="shared" si="112"/>
        <v>0</v>
      </c>
      <c r="AG97" s="62"/>
      <c r="AH97" s="62"/>
      <c r="AI97" s="49">
        <f t="shared" si="116"/>
        <v>0</v>
      </c>
      <c r="AJ97" s="50">
        <f t="shared" si="117"/>
        <v>0</v>
      </c>
      <c r="AK97" s="62"/>
      <c r="AL97" s="62"/>
      <c r="AM97" s="49">
        <f t="shared" si="118"/>
        <v>0</v>
      </c>
      <c r="AN97" s="50">
        <f t="shared" si="119"/>
        <v>0</v>
      </c>
      <c r="AO97" s="62"/>
      <c r="AP97" s="49">
        <f t="shared" si="120"/>
        <v>0</v>
      </c>
      <c r="AQ97" s="50">
        <f t="shared" si="121"/>
        <v>0</v>
      </c>
      <c r="AR97" s="62"/>
      <c r="AS97" s="49">
        <f t="shared" si="122"/>
        <v>0</v>
      </c>
      <c r="AT97" s="50">
        <f t="shared" si="123"/>
        <v>0</v>
      </c>
      <c r="AU97" s="62"/>
      <c r="AV97" s="49">
        <f t="shared" si="124"/>
        <v>0</v>
      </c>
      <c r="AW97" s="50">
        <f t="shared" si="125"/>
        <v>0</v>
      </c>
      <c r="AX97" s="62"/>
      <c r="AY97" s="49">
        <f t="shared" si="126"/>
        <v>0</v>
      </c>
      <c r="AZ97" s="50">
        <f t="shared" si="127"/>
        <v>0</v>
      </c>
      <c r="BA97" s="62"/>
      <c r="BB97" s="49">
        <f t="shared" si="128"/>
        <v>0</v>
      </c>
      <c r="BC97" s="50">
        <f t="shared" si="129"/>
        <v>0</v>
      </c>
      <c r="BD97" s="51">
        <f t="shared" si="113"/>
        <v>0</v>
      </c>
    </row>
    <row r="98" spans="1:56" hidden="1">
      <c r="A98" s="32"/>
      <c r="B98" s="61"/>
      <c r="C98" s="33"/>
      <c r="D98" s="34"/>
      <c r="E98" s="35"/>
      <c r="F98" s="36"/>
      <c r="G98" s="73"/>
      <c r="H98" s="72"/>
      <c r="I98" s="74">
        <f>IF(H98=Tablas!$B$5,Tablas!$C$5,VLOOKUP(H98,Tablas!$B$5:$D$40,2,FALSE))</f>
        <v>1</v>
      </c>
      <c r="J98" s="71">
        <f>IF(I98=0,"",VLOOKUP(I98,Tablas!$C$5:$D$40,2,FALSE))</f>
        <v>0</v>
      </c>
      <c r="K98" s="37" t="str">
        <f t="shared" si="114"/>
        <v>0</v>
      </c>
      <c r="L98" s="38">
        <f t="shared" si="100"/>
        <v>0</v>
      </c>
      <c r="M98" s="38">
        <f t="shared" si="101"/>
        <v>0</v>
      </c>
      <c r="N98" s="38">
        <f t="shared" si="102"/>
        <v>0</v>
      </c>
      <c r="O98" s="38">
        <f t="shared" si="103"/>
        <v>0</v>
      </c>
      <c r="P98" s="38">
        <f t="shared" si="104"/>
        <v>0</v>
      </c>
      <c r="Q98" s="39">
        <v>1</v>
      </c>
      <c r="R98" s="40">
        <f t="shared" si="105"/>
        <v>0</v>
      </c>
      <c r="S98" s="39">
        <v>1</v>
      </c>
      <c r="T98" s="41">
        <f t="shared" si="106"/>
        <v>0</v>
      </c>
      <c r="U98" s="42">
        <f t="shared" si="107"/>
        <v>0</v>
      </c>
      <c r="V98" s="43">
        <f t="shared" si="108"/>
        <v>0</v>
      </c>
      <c r="W98" s="193">
        <v>12</v>
      </c>
      <c r="X98" s="44">
        <f t="shared" si="115"/>
        <v>0</v>
      </c>
      <c r="Y98" s="45">
        <f t="shared" si="109"/>
        <v>0</v>
      </c>
      <c r="Z98" s="46" t="s">
        <v>0</v>
      </c>
      <c r="AA98" s="39">
        <v>1</v>
      </c>
      <c r="AB98" s="47">
        <f t="shared" si="110"/>
        <v>0</v>
      </c>
      <c r="AC98" s="39">
        <v>1</v>
      </c>
      <c r="AD98" s="47">
        <f t="shared" si="111"/>
        <v>0</v>
      </c>
      <c r="AE98" s="39">
        <v>1</v>
      </c>
      <c r="AF98" s="47">
        <f t="shared" si="112"/>
        <v>0</v>
      </c>
      <c r="AG98" s="62"/>
      <c r="AH98" s="62"/>
      <c r="AI98" s="49">
        <f t="shared" si="116"/>
        <v>0</v>
      </c>
      <c r="AJ98" s="50">
        <f t="shared" si="117"/>
        <v>0</v>
      </c>
      <c r="AK98" s="62"/>
      <c r="AL98" s="62"/>
      <c r="AM98" s="49">
        <f t="shared" si="118"/>
        <v>0</v>
      </c>
      <c r="AN98" s="50">
        <f t="shared" si="119"/>
        <v>0</v>
      </c>
      <c r="AO98" s="62"/>
      <c r="AP98" s="49">
        <f t="shared" si="120"/>
        <v>0</v>
      </c>
      <c r="AQ98" s="50">
        <f t="shared" si="121"/>
        <v>0</v>
      </c>
      <c r="AR98" s="62"/>
      <c r="AS98" s="49">
        <f t="shared" si="122"/>
        <v>0</v>
      </c>
      <c r="AT98" s="50">
        <f t="shared" si="123"/>
        <v>0</v>
      </c>
      <c r="AU98" s="62"/>
      <c r="AV98" s="49">
        <f t="shared" si="124"/>
        <v>0</v>
      </c>
      <c r="AW98" s="50">
        <f t="shared" si="125"/>
        <v>0</v>
      </c>
      <c r="AX98" s="62"/>
      <c r="AY98" s="49">
        <f t="shared" si="126"/>
        <v>0</v>
      </c>
      <c r="AZ98" s="50">
        <f t="shared" si="127"/>
        <v>0</v>
      </c>
      <c r="BA98" s="62"/>
      <c r="BB98" s="49">
        <f t="shared" si="128"/>
        <v>0</v>
      </c>
      <c r="BC98" s="50">
        <f t="shared" si="129"/>
        <v>0</v>
      </c>
      <c r="BD98" s="51">
        <f t="shared" si="113"/>
        <v>0</v>
      </c>
    </row>
    <row r="99" spans="1:56" hidden="1">
      <c r="A99" s="32"/>
      <c r="B99" s="61"/>
      <c r="C99" s="33"/>
      <c r="D99" s="34"/>
      <c r="E99" s="35"/>
      <c r="F99" s="36"/>
      <c r="G99" s="73"/>
      <c r="H99" s="72"/>
      <c r="I99" s="74">
        <f>IF(H99=Tablas!$B$5,Tablas!$C$5,VLOOKUP(H99,Tablas!$B$5:$D$40,2,FALSE))</f>
        <v>1</v>
      </c>
      <c r="J99" s="71">
        <f>IF(I99=0,"",VLOOKUP(I99,Tablas!$C$5:$D$40,2,FALSE))</f>
        <v>0</v>
      </c>
      <c r="K99" s="37" t="str">
        <f t="shared" si="114"/>
        <v>0</v>
      </c>
      <c r="L99" s="38">
        <f t="shared" si="100"/>
        <v>0</v>
      </c>
      <c r="M99" s="38">
        <f t="shared" si="101"/>
        <v>0</v>
      </c>
      <c r="N99" s="38">
        <f t="shared" si="102"/>
        <v>0</v>
      </c>
      <c r="O99" s="38">
        <f t="shared" si="103"/>
        <v>0</v>
      </c>
      <c r="P99" s="38">
        <f t="shared" si="104"/>
        <v>0</v>
      </c>
      <c r="Q99" s="39">
        <v>1</v>
      </c>
      <c r="R99" s="40">
        <f t="shared" si="105"/>
        <v>0</v>
      </c>
      <c r="S99" s="39">
        <v>1</v>
      </c>
      <c r="T99" s="41">
        <f t="shared" si="106"/>
        <v>0</v>
      </c>
      <c r="U99" s="42">
        <f t="shared" si="107"/>
        <v>0</v>
      </c>
      <c r="V99" s="43">
        <f t="shared" si="108"/>
        <v>0</v>
      </c>
      <c r="W99" s="193">
        <v>12</v>
      </c>
      <c r="X99" s="44">
        <f t="shared" si="115"/>
        <v>0</v>
      </c>
      <c r="Y99" s="45">
        <f t="shared" si="109"/>
        <v>0</v>
      </c>
      <c r="Z99" s="46" t="s">
        <v>0</v>
      </c>
      <c r="AA99" s="39">
        <v>1</v>
      </c>
      <c r="AB99" s="47">
        <f t="shared" si="110"/>
        <v>0</v>
      </c>
      <c r="AC99" s="39">
        <v>1</v>
      </c>
      <c r="AD99" s="47">
        <f t="shared" si="111"/>
        <v>0</v>
      </c>
      <c r="AE99" s="39">
        <v>1</v>
      </c>
      <c r="AF99" s="47">
        <f t="shared" si="112"/>
        <v>0</v>
      </c>
      <c r="AG99" s="62"/>
      <c r="AH99" s="62"/>
      <c r="AI99" s="49">
        <f t="shared" si="116"/>
        <v>0</v>
      </c>
      <c r="AJ99" s="50">
        <f t="shared" si="117"/>
        <v>0</v>
      </c>
      <c r="AK99" s="62"/>
      <c r="AL99" s="62"/>
      <c r="AM99" s="49">
        <f t="shared" si="118"/>
        <v>0</v>
      </c>
      <c r="AN99" s="50">
        <f t="shared" si="119"/>
        <v>0</v>
      </c>
      <c r="AO99" s="62"/>
      <c r="AP99" s="49">
        <f t="shared" si="120"/>
        <v>0</v>
      </c>
      <c r="AQ99" s="50">
        <f t="shared" si="121"/>
        <v>0</v>
      </c>
      <c r="AR99" s="62"/>
      <c r="AS99" s="49">
        <f t="shared" si="122"/>
        <v>0</v>
      </c>
      <c r="AT99" s="50">
        <f t="shared" si="123"/>
        <v>0</v>
      </c>
      <c r="AU99" s="62"/>
      <c r="AV99" s="49">
        <f t="shared" si="124"/>
        <v>0</v>
      </c>
      <c r="AW99" s="50">
        <f t="shared" si="125"/>
        <v>0</v>
      </c>
      <c r="AX99" s="62"/>
      <c r="AY99" s="49">
        <f t="shared" si="126"/>
        <v>0</v>
      </c>
      <c r="AZ99" s="50">
        <f t="shared" si="127"/>
        <v>0</v>
      </c>
      <c r="BA99" s="62"/>
      <c r="BB99" s="49">
        <f t="shared" si="128"/>
        <v>0</v>
      </c>
      <c r="BC99" s="50">
        <f t="shared" si="129"/>
        <v>0</v>
      </c>
      <c r="BD99" s="51">
        <f t="shared" si="113"/>
        <v>0</v>
      </c>
    </row>
    <row r="100" spans="1:56" hidden="1">
      <c r="A100" s="32"/>
      <c r="B100" s="61"/>
      <c r="C100" s="33"/>
      <c r="D100" s="34"/>
      <c r="E100" s="35"/>
      <c r="F100" s="36"/>
      <c r="G100" s="73"/>
      <c r="H100" s="72"/>
      <c r="I100" s="74">
        <f>IF(H100=Tablas!$B$5,Tablas!$C$5,VLOOKUP(H100,Tablas!$B$5:$D$40,2,FALSE))</f>
        <v>1</v>
      </c>
      <c r="J100" s="71">
        <f>IF(I100=0,"",VLOOKUP(I100,Tablas!$C$5:$D$40,2,FALSE))</f>
        <v>0</v>
      </c>
      <c r="K100" s="37" t="str">
        <f t="shared" si="114"/>
        <v>0</v>
      </c>
      <c r="L100" s="38">
        <f t="shared" si="100"/>
        <v>0</v>
      </c>
      <c r="M100" s="38">
        <f t="shared" si="101"/>
        <v>0</v>
      </c>
      <c r="N100" s="38">
        <f t="shared" si="102"/>
        <v>0</v>
      </c>
      <c r="O100" s="38">
        <f t="shared" si="103"/>
        <v>0</v>
      </c>
      <c r="P100" s="38">
        <f t="shared" si="104"/>
        <v>0</v>
      </c>
      <c r="Q100" s="39">
        <v>1</v>
      </c>
      <c r="R100" s="40">
        <f t="shared" si="105"/>
        <v>0</v>
      </c>
      <c r="S100" s="39">
        <v>1</v>
      </c>
      <c r="T100" s="41">
        <f t="shared" si="106"/>
        <v>0</v>
      </c>
      <c r="U100" s="42">
        <f t="shared" si="107"/>
        <v>0</v>
      </c>
      <c r="V100" s="43">
        <f t="shared" si="108"/>
        <v>0</v>
      </c>
      <c r="W100" s="193">
        <v>12</v>
      </c>
      <c r="X100" s="44">
        <f t="shared" si="115"/>
        <v>0</v>
      </c>
      <c r="Y100" s="45">
        <f t="shared" si="109"/>
        <v>0</v>
      </c>
      <c r="Z100" s="46" t="s">
        <v>0</v>
      </c>
      <c r="AA100" s="39">
        <v>1</v>
      </c>
      <c r="AB100" s="47">
        <f t="shared" si="110"/>
        <v>0</v>
      </c>
      <c r="AC100" s="39">
        <v>1</v>
      </c>
      <c r="AD100" s="47">
        <f t="shared" si="111"/>
        <v>0</v>
      </c>
      <c r="AE100" s="39">
        <v>1</v>
      </c>
      <c r="AF100" s="47">
        <f t="shared" si="112"/>
        <v>0</v>
      </c>
      <c r="AG100" s="62"/>
      <c r="AH100" s="62"/>
      <c r="AI100" s="49">
        <f t="shared" si="116"/>
        <v>0</v>
      </c>
      <c r="AJ100" s="50">
        <f t="shared" si="117"/>
        <v>0</v>
      </c>
      <c r="AK100" s="62"/>
      <c r="AL100" s="62"/>
      <c r="AM100" s="49">
        <f t="shared" si="118"/>
        <v>0</v>
      </c>
      <c r="AN100" s="50">
        <f t="shared" si="119"/>
        <v>0</v>
      </c>
      <c r="AO100" s="62"/>
      <c r="AP100" s="49">
        <f t="shared" si="120"/>
        <v>0</v>
      </c>
      <c r="AQ100" s="50">
        <f t="shared" si="121"/>
        <v>0</v>
      </c>
      <c r="AR100" s="62"/>
      <c r="AS100" s="49">
        <f t="shared" si="122"/>
        <v>0</v>
      </c>
      <c r="AT100" s="50">
        <f t="shared" si="123"/>
        <v>0</v>
      </c>
      <c r="AU100" s="62"/>
      <c r="AV100" s="49">
        <f t="shared" si="124"/>
        <v>0</v>
      </c>
      <c r="AW100" s="50">
        <f t="shared" si="125"/>
        <v>0</v>
      </c>
      <c r="AX100" s="62"/>
      <c r="AY100" s="49">
        <f t="shared" si="126"/>
        <v>0</v>
      </c>
      <c r="AZ100" s="50">
        <f t="shared" si="127"/>
        <v>0</v>
      </c>
      <c r="BA100" s="62"/>
      <c r="BB100" s="49">
        <f t="shared" si="128"/>
        <v>0</v>
      </c>
      <c r="BC100" s="50">
        <f t="shared" si="129"/>
        <v>0</v>
      </c>
      <c r="BD100" s="51">
        <f t="shared" si="113"/>
        <v>0</v>
      </c>
    </row>
    <row r="101" spans="1:56" hidden="1">
      <c r="A101" s="32"/>
      <c r="B101" s="61"/>
      <c r="C101" s="33"/>
      <c r="D101" s="34"/>
      <c r="E101" s="35"/>
      <c r="F101" s="36"/>
      <c r="G101" s="73"/>
      <c r="H101" s="72"/>
      <c r="I101" s="74">
        <f>IF(H101=Tablas!$B$5,Tablas!$C$5,VLOOKUP(H101,Tablas!$B$5:$D$40,2,FALSE))</f>
        <v>1</v>
      </c>
      <c r="J101" s="71">
        <f>IF(I101=0,"",VLOOKUP(I101,Tablas!$C$5:$D$40,2,FALSE))</f>
        <v>0</v>
      </c>
      <c r="K101" s="37" t="str">
        <f t="shared" si="114"/>
        <v>0</v>
      </c>
      <c r="L101" s="38">
        <f t="shared" si="100"/>
        <v>0</v>
      </c>
      <c r="M101" s="38">
        <f t="shared" si="101"/>
        <v>0</v>
      </c>
      <c r="N101" s="38">
        <f t="shared" si="102"/>
        <v>0</v>
      </c>
      <c r="O101" s="38">
        <f t="shared" si="103"/>
        <v>0</v>
      </c>
      <c r="P101" s="38">
        <f t="shared" si="104"/>
        <v>0</v>
      </c>
      <c r="Q101" s="39">
        <v>1</v>
      </c>
      <c r="R101" s="40">
        <f t="shared" si="105"/>
        <v>0</v>
      </c>
      <c r="S101" s="39">
        <v>1</v>
      </c>
      <c r="T101" s="41">
        <f t="shared" si="106"/>
        <v>0</v>
      </c>
      <c r="U101" s="42">
        <f t="shared" si="107"/>
        <v>0</v>
      </c>
      <c r="V101" s="43">
        <f t="shared" si="108"/>
        <v>0</v>
      </c>
      <c r="W101" s="193">
        <v>12</v>
      </c>
      <c r="X101" s="44">
        <f t="shared" si="115"/>
        <v>0</v>
      </c>
      <c r="Y101" s="45">
        <f t="shared" si="109"/>
        <v>0</v>
      </c>
      <c r="Z101" s="46" t="s">
        <v>0</v>
      </c>
      <c r="AA101" s="39">
        <v>1</v>
      </c>
      <c r="AB101" s="47">
        <f t="shared" si="110"/>
        <v>0</v>
      </c>
      <c r="AC101" s="39">
        <v>1</v>
      </c>
      <c r="AD101" s="47">
        <f t="shared" si="111"/>
        <v>0</v>
      </c>
      <c r="AE101" s="39">
        <v>1</v>
      </c>
      <c r="AF101" s="47">
        <f t="shared" si="112"/>
        <v>0</v>
      </c>
      <c r="AG101" s="62"/>
      <c r="AH101" s="62"/>
      <c r="AI101" s="49">
        <f t="shared" si="116"/>
        <v>0</v>
      </c>
      <c r="AJ101" s="50">
        <f t="shared" si="117"/>
        <v>0</v>
      </c>
      <c r="AK101" s="62"/>
      <c r="AL101" s="62"/>
      <c r="AM101" s="49">
        <f t="shared" si="118"/>
        <v>0</v>
      </c>
      <c r="AN101" s="50">
        <f t="shared" si="119"/>
        <v>0</v>
      </c>
      <c r="AO101" s="62"/>
      <c r="AP101" s="49">
        <f t="shared" si="120"/>
        <v>0</v>
      </c>
      <c r="AQ101" s="50">
        <f t="shared" si="121"/>
        <v>0</v>
      </c>
      <c r="AR101" s="62"/>
      <c r="AS101" s="49">
        <f t="shared" si="122"/>
        <v>0</v>
      </c>
      <c r="AT101" s="50">
        <f t="shared" si="123"/>
        <v>0</v>
      </c>
      <c r="AU101" s="62"/>
      <c r="AV101" s="49">
        <f t="shared" si="124"/>
        <v>0</v>
      </c>
      <c r="AW101" s="50">
        <f t="shared" si="125"/>
        <v>0</v>
      </c>
      <c r="AX101" s="62"/>
      <c r="AY101" s="49">
        <f t="shared" si="126"/>
        <v>0</v>
      </c>
      <c r="AZ101" s="50">
        <f t="shared" si="127"/>
        <v>0</v>
      </c>
      <c r="BA101" s="62"/>
      <c r="BB101" s="49">
        <f t="shared" si="128"/>
        <v>0</v>
      </c>
      <c r="BC101" s="50">
        <f t="shared" si="129"/>
        <v>0</v>
      </c>
      <c r="BD101" s="51">
        <f t="shared" si="113"/>
        <v>0</v>
      </c>
    </row>
    <row r="102" spans="1:56" ht="15.75" thickBot="1">
      <c r="A102" s="3"/>
      <c r="B102" s="6"/>
      <c r="C102" s="6"/>
      <c r="D102" s="6"/>
      <c r="E102" s="6"/>
      <c r="F102" s="264">
        <f>SUM(F8:F101)</f>
        <v>185.8</v>
      </c>
      <c r="K102" s="52">
        <f t="shared" ref="K102:P102" si="130">SUM(K8:K101)</f>
        <v>0</v>
      </c>
      <c r="L102" s="52">
        <f t="shared" si="130"/>
        <v>0</v>
      </c>
      <c r="M102" s="52">
        <f t="shared" si="130"/>
        <v>0</v>
      </c>
      <c r="N102" s="52">
        <f t="shared" si="130"/>
        <v>0</v>
      </c>
      <c r="O102" s="52">
        <f t="shared" si="130"/>
        <v>0</v>
      </c>
      <c r="P102" s="52">
        <f t="shared" si="130"/>
        <v>0</v>
      </c>
      <c r="Q102" s="52"/>
      <c r="R102" s="52">
        <f>SUM(R8:R101)</f>
        <v>0</v>
      </c>
      <c r="S102" s="52"/>
      <c r="T102" s="52">
        <f>SUM(T8:T101)</f>
        <v>0</v>
      </c>
      <c r="U102" s="52">
        <f>SUM(U8:U101)</f>
        <v>0</v>
      </c>
      <c r="V102" s="52">
        <f>SUM(V8:V101)</f>
        <v>0</v>
      </c>
      <c r="W102" s="52"/>
      <c r="X102" s="52">
        <f>SUM(X8:X101)</f>
        <v>0</v>
      </c>
      <c r="Y102" s="53"/>
      <c r="Z102" s="53"/>
      <c r="AA102" s="53"/>
      <c r="AB102" s="52">
        <f>SUM(AB8:AB101)</f>
        <v>0</v>
      </c>
      <c r="AC102" s="52"/>
      <c r="AD102" s="52">
        <f>SUM(AD8:AD101)</f>
        <v>0</v>
      </c>
      <c r="AE102" s="52"/>
      <c r="AF102" s="52">
        <f>SUM(AF8:AF101)</f>
        <v>0</v>
      </c>
      <c r="AG102" s="54">
        <f>SUM(AG8:AG101)</f>
        <v>0</v>
      </c>
      <c r="AH102" s="54"/>
      <c r="AI102" s="54"/>
      <c r="AJ102" s="55">
        <f>SUM(AJ8:AJ101)</f>
        <v>0</v>
      </c>
      <c r="AK102" s="54">
        <f>SUM(AK8:AK101)</f>
        <v>46.45</v>
      </c>
      <c r="AL102" s="54"/>
      <c r="AM102" s="54"/>
      <c r="AN102" s="55">
        <f>SUM(AN8:AN101)</f>
        <v>0</v>
      </c>
      <c r="AO102" s="54">
        <f>SUM(AO8:AO101)</f>
        <v>185.8</v>
      </c>
      <c r="AP102" s="54"/>
      <c r="AQ102" s="55">
        <f>SUM(AQ8:AQ101)</f>
        <v>0</v>
      </c>
      <c r="AR102" s="54">
        <f>SUM(AR8:AR101)</f>
        <v>0</v>
      </c>
      <c r="AS102" s="54"/>
      <c r="AT102" s="55">
        <f>SUM(AT8:AT101)</f>
        <v>0</v>
      </c>
      <c r="AU102" s="54">
        <f>SUM(AU8:AU101)</f>
        <v>0</v>
      </c>
      <c r="AV102" s="54"/>
      <c r="AW102" s="55">
        <f>SUM(AW8:AW101)</f>
        <v>0</v>
      </c>
      <c r="AX102" s="54">
        <f>SUM(AX8:AX101)</f>
        <v>185.8</v>
      </c>
      <c r="AY102" s="54"/>
      <c r="AZ102" s="55">
        <f>SUM(AZ8:AZ101)</f>
        <v>0</v>
      </c>
      <c r="BA102" s="54">
        <f>SUM(BA8:BA101)</f>
        <v>23.225000000000001</v>
      </c>
      <c r="BB102" s="54"/>
      <c r="BC102" s="55">
        <f>SUM(BC8:BC101)</f>
        <v>0</v>
      </c>
      <c r="BD102" s="52">
        <f>SUM(BD8:BD101)</f>
        <v>0</v>
      </c>
    </row>
    <row r="103" spans="1:56" ht="15.75" hidden="1" thickBot="1">
      <c r="AB103" s="289">
        <f>SUM(AB102:AF102)</f>
        <v>0</v>
      </c>
      <c r="AC103" s="290"/>
      <c r="AD103" s="290"/>
      <c r="AE103" s="290"/>
      <c r="AF103" s="291"/>
      <c r="AG103" s="292">
        <f>+AJ102/4.345</f>
        <v>0</v>
      </c>
      <c r="AH103" s="292"/>
      <c r="AI103" s="292"/>
      <c r="AJ103" s="292"/>
      <c r="AK103" s="292">
        <f>+AN102/4.345</f>
        <v>0</v>
      </c>
      <c r="AL103" s="292"/>
      <c r="AM103" s="292"/>
      <c r="AN103" s="292"/>
      <c r="AO103" s="292">
        <f>+AQ102/4.345</f>
        <v>0</v>
      </c>
      <c r="AP103" s="292"/>
      <c r="AQ103" s="292"/>
      <c r="AR103" s="292">
        <f>+AT102/4.345</f>
        <v>0</v>
      </c>
      <c r="AS103" s="292"/>
      <c r="AT103" s="292"/>
      <c r="AU103" s="292">
        <f>+AW102/4.345</f>
        <v>0</v>
      </c>
      <c r="AV103" s="292"/>
      <c r="AW103" s="292"/>
      <c r="AX103" s="292">
        <f>+AZ102/4.345</f>
        <v>0</v>
      </c>
      <c r="AY103" s="292"/>
      <c r="AZ103" s="292"/>
      <c r="BA103" s="292">
        <f>+BC102/4.345</f>
        <v>0</v>
      </c>
      <c r="BB103" s="292"/>
      <c r="BC103" s="292"/>
      <c r="BD103" s="284" t="s">
        <v>4</v>
      </c>
    </row>
    <row r="104" spans="1:56" ht="16.5" thickTop="1" thickBot="1">
      <c r="AG104" s="286" t="s">
        <v>3</v>
      </c>
      <c r="AH104" s="286"/>
      <c r="AI104" s="286"/>
      <c r="AJ104" s="286"/>
      <c r="AK104" s="286"/>
      <c r="AL104" s="286"/>
      <c r="AM104" s="286"/>
      <c r="AN104" s="286"/>
      <c r="AO104" s="286"/>
      <c r="AP104" s="286"/>
      <c r="AQ104" s="286"/>
      <c r="AR104" s="286"/>
      <c r="AS104" s="286"/>
      <c r="AT104" s="286"/>
      <c r="AU104" s="286"/>
      <c r="AV104" s="286"/>
      <c r="AW104" s="286"/>
      <c r="AX104" s="286"/>
      <c r="AY104" s="286"/>
      <c r="AZ104" s="286"/>
      <c r="BA104" s="286"/>
      <c r="BB104" s="286"/>
      <c r="BC104" s="287"/>
      <c r="BD104" s="285"/>
    </row>
    <row r="106" spans="1:56">
      <c r="G106" s="56"/>
      <c r="H106" s="56"/>
      <c r="I106" s="56"/>
      <c r="J106" s="56"/>
    </row>
  </sheetData>
  <sheetProtection algorithmName="SHA-512" hashValue="w7C5Eb5CT6BjIXqxUmqiw8jtenvqYZ+hbFnWxwdRPrzgyFEunrv0X7ow9+3ssLEdt+eCvBgLkqwFXbOTarUbsw==" saltValue="U391Rxi3hp0gALly6MRpqw==" spinCount="100000" sheet="1" selectLockedCells="1" autoFilter="0"/>
  <autoFilter ref="B7:BD103">
    <filterColumn colId="4">
      <customFilters>
        <customFilter operator="notEqual" val=" "/>
      </customFilters>
    </filterColumn>
  </autoFilter>
  <mergeCells count="48">
    <mergeCell ref="B1:C1"/>
    <mergeCell ref="B3:D3"/>
    <mergeCell ref="AG3:AJ3"/>
    <mergeCell ref="AK3:AN3"/>
    <mergeCell ref="AO3:AQ3"/>
    <mergeCell ref="AC6:AD6"/>
    <mergeCell ref="AE6:AF6"/>
    <mergeCell ref="AU3:AW3"/>
    <mergeCell ref="AX3:AZ3"/>
    <mergeCell ref="BA3:BC3"/>
    <mergeCell ref="AG4:AG5"/>
    <mergeCell ref="AI4:AI5"/>
    <mergeCell ref="AJ4:AJ5"/>
    <mergeCell ref="AK4:AK5"/>
    <mergeCell ref="AM4:AM5"/>
    <mergeCell ref="AP4:AP5"/>
    <mergeCell ref="AQ4:AQ5"/>
    <mergeCell ref="AN4:AN5"/>
    <mergeCell ref="AO4:AO5"/>
    <mergeCell ref="AH4:AH5"/>
    <mergeCell ref="AL4:AL5"/>
    <mergeCell ref="AX103:AZ103"/>
    <mergeCell ref="BA103:BC103"/>
    <mergeCell ref="AR4:AR5"/>
    <mergeCell ref="AS4:AS5"/>
    <mergeCell ref="AT4:AT5"/>
    <mergeCell ref="BB4:BB5"/>
    <mergeCell ref="BC4:BC5"/>
    <mergeCell ref="AY4:AY5"/>
    <mergeCell ref="AZ4:AZ5"/>
    <mergeCell ref="BA4:BA5"/>
    <mergeCell ref="AX4:AX5"/>
    <mergeCell ref="BD103:BD104"/>
    <mergeCell ref="AG104:BC104"/>
    <mergeCell ref="P1:AB1"/>
    <mergeCell ref="AB103:AF103"/>
    <mergeCell ref="AG103:AJ103"/>
    <mergeCell ref="AK103:AN103"/>
    <mergeCell ref="AO103:AQ103"/>
    <mergeCell ref="AR103:AT103"/>
    <mergeCell ref="AU103:AW103"/>
    <mergeCell ref="AR3:AT3"/>
    <mergeCell ref="BD4:BD5"/>
    <mergeCell ref="Y5:AF5"/>
    <mergeCell ref="AA6:AB6"/>
    <mergeCell ref="AV4:AV5"/>
    <mergeCell ref="AW4:AW5"/>
    <mergeCell ref="AU4:AU5"/>
  </mergeCells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H8:H101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 filterMode="1">
    <pageSetUpPr fitToPage="1"/>
  </sheetPr>
  <dimension ref="A1:BD106"/>
  <sheetViews>
    <sheetView workbookViewId="0">
      <pane xSplit="6" ySplit="7" topLeftCell="G8" activePane="bottomRight" state="frozen"/>
      <selection activeCell="AI4" sqref="AI4:AI5"/>
      <selection pane="topRight" activeCell="AI4" sqref="AI4:AI5"/>
      <selection pane="bottomLeft" activeCell="AI4" sqref="AI4:AI5"/>
      <selection pane="bottomRight" activeCell="G11" sqref="G11"/>
    </sheetView>
  </sheetViews>
  <sheetFormatPr defaultColWidth="11.42578125" defaultRowHeight="15"/>
  <cols>
    <col min="1" max="1" width="2.85546875" style="2" customWidth="1"/>
    <col min="2" max="2" width="24.28515625" style="2" customWidth="1"/>
    <col min="3" max="3" width="11.5703125" style="2" bestFit="1" customWidth="1"/>
    <col min="4" max="4" width="19.5703125" style="2" customWidth="1"/>
    <col min="5" max="5" width="9.5703125" style="2" customWidth="1"/>
    <col min="6" max="6" width="10.42578125" style="2" bestFit="1" customWidth="1"/>
    <col min="7" max="7" width="10.85546875" style="2" customWidth="1"/>
    <col min="8" max="8" width="15.42578125" style="2" bestFit="1" customWidth="1"/>
    <col min="9" max="9" width="3" style="2" hidden="1" customWidth="1"/>
    <col min="10" max="10" width="4.85546875" style="2" hidden="1" customWidth="1"/>
    <col min="11" max="11" width="8.140625" style="2" bestFit="1" customWidth="1"/>
    <col min="12" max="12" width="6.28515625" style="2" bestFit="1" customWidth="1"/>
    <col min="13" max="16" width="8.42578125" style="2" customWidth="1"/>
    <col min="17" max="17" width="4.85546875" style="2" bestFit="1" customWidth="1"/>
    <col min="18" max="18" width="8.42578125" style="2" customWidth="1"/>
    <col min="19" max="19" width="4.85546875" style="2" bestFit="1" customWidth="1"/>
    <col min="20" max="20" width="8.42578125" style="2" customWidth="1"/>
    <col min="21" max="21" width="9.28515625" style="2" customWidth="1"/>
    <col min="22" max="22" width="8.42578125" style="2" bestFit="1" customWidth="1"/>
    <col min="23" max="23" width="8.42578125" style="2" customWidth="1"/>
    <col min="24" max="24" width="9.28515625" style="2" bestFit="1" customWidth="1"/>
    <col min="25" max="25" width="4.7109375" style="2" customWidth="1"/>
    <col min="26" max="26" width="4.140625" style="2" bestFit="1" customWidth="1"/>
    <col min="27" max="27" width="5" style="2" bestFit="1" customWidth="1"/>
    <col min="28" max="28" width="7.140625" style="2" bestFit="1" customWidth="1"/>
    <col min="29" max="29" width="7.140625" style="2" customWidth="1"/>
    <col min="30" max="30" width="7.28515625" style="2" bestFit="1" customWidth="1"/>
    <col min="31" max="31" width="7.28515625" style="2" customWidth="1"/>
    <col min="32" max="32" width="5.7109375" style="2" bestFit="1" customWidth="1"/>
    <col min="33" max="33" width="7" style="2" bestFit="1" customWidth="1"/>
    <col min="34" max="34" width="7" style="2" customWidth="1"/>
    <col min="35" max="35" width="5.5703125" style="2" bestFit="1" customWidth="1"/>
    <col min="36" max="36" width="10.28515625" style="2" bestFit="1" customWidth="1"/>
    <col min="37" max="37" width="7.140625" style="2" bestFit="1" customWidth="1"/>
    <col min="38" max="38" width="7.140625" style="2" customWidth="1"/>
    <col min="39" max="39" width="6.140625" style="2" bestFit="1" customWidth="1"/>
    <col min="40" max="40" width="10.28515625" style="2" bestFit="1" customWidth="1"/>
    <col min="41" max="41" width="8.42578125" style="2" bestFit="1" customWidth="1"/>
    <col min="42" max="42" width="5.28515625" style="2" bestFit="1" customWidth="1"/>
    <col min="43" max="43" width="9.5703125" style="2" bestFit="1" customWidth="1"/>
    <col min="44" max="44" width="7.140625" style="2" bestFit="1" customWidth="1"/>
    <col min="45" max="45" width="6.140625" style="2" bestFit="1" customWidth="1"/>
    <col min="46" max="46" width="9.5703125" style="2" bestFit="1" customWidth="1"/>
    <col min="47" max="47" width="8.42578125" style="2" hidden="1" customWidth="1"/>
    <col min="48" max="48" width="7" style="2" hidden="1" customWidth="1"/>
    <col min="49" max="49" width="9.5703125" style="2" hidden="1" customWidth="1"/>
    <col min="50" max="50" width="8.42578125" style="2" bestFit="1" customWidth="1"/>
    <col min="51" max="51" width="7" style="2" bestFit="1" customWidth="1"/>
    <col min="52" max="52" width="9.5703125" style="2" bestFit="1" customWidth="1"/>
    <col min="53" max="53" width="6.85546875" style="2" customWidth="1"/>
    <col min="54" max="54" width="6.140625" style="2" customWidth="1"/>
    <col min="55" max="55" width="10.7109375" style="2" customWidth="1"/>
    <col min="56" max="56" width="13.7109375" style="2" bestFit="1" customWidth="1"/>
    <col min="57" max="16384" width="11.42578125" style="2"/>
  </cols>
  <sheetData>
    <row r="1" spans="1:56" ht="34.5" thickBot="1">
      <c r="A1" s="7"/>
      <c r="B1" s="274" t="s">
        <v>21</v>
      </c>
      <c r="C1" s="274"/>
      <c r="E1" s="8" t="str">
        <f>+'2'!E1</f>
        <v>Ajuntament de Matadepera</v>
      </c>
      <c r="F1" s="9"/>
      <c r="G1" s="9"/>
      <c r="H1" s="9"/>
      <c r="I1" s="9"/>
      <c r="J1" s="9"/>
      <c r="K1" s="9"/>
      <c r="L1" s="9"/>
      <c r="M1" s="10"/>
      <c r="N1" s="9"/>
      <c r="O1" s="9"/>
      <c r="P1" s="288" t="str">
        <f>+'Resumen Estudio'!D8</f>
        <v>Parc de Bombers (octubre a abril)</v>
      </c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11"/>
      <c r="AD1" s="11"/>
      <c r="AE1" s="11"/>
      <c r="AF1" s="11"/>
      <c r="AG1" s="57"/>
      <c r="AH1" s="57"/>
      <c r="AI1" s="57"/>
      <c r="AJ1" s="58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ht="15.75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ht="30.75" customHeight="1" thickBot="1">
      <c r="A3" s="7"/>
      <c r="B3" s="309" t="str">
        <f>+'2'!B3:D3</f>
        <v>Annex 4</v>
      </c>
      <c r="C3" s="309"/>
      <c r="D3" s="309"/>
      <c r="E3" s="15"/>
      <c r="F3" s="127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9" t="s">
        <v>12</v>
      </c>
      <c r="Y3" s="13"/>
      <c r="Z3" s="13"/>
      <c r="AA3" s="13"/>
      <c r="AB3" s="13"/>
      <c r="AC3" s="13"/>
      <c r="AD3" s="13"/>
      <c r="AE3" s="13"/>
      <c r="AF3" s="13"/>
      <c r="AG3" s="293" t="s">
        <v>42</v>
      </c>
      <c r="AH3" s="293"/>
      <c r="AI3" s="293"/>
      <c r="AJ3" s="293"/>
      <c r="AK3" s="293" t="s">
        <v>43</v>
      </c>
      <c r="AL3" s="293"/>
      <c r="AM3" s="293"/>
      <c r="AN3" s="293"/>
      <c r="AO3" s="293" t="s">
        <v>44</v>
      </c>
      <c r="AP3" s="293"/>
      <c r="AQ3" s="293"/>
      <c r="AR3" s="293" t="s">
        <v>46</v>
      </c>
      <c r="AS3" s="293"/>
      <c r="AT3" s="293"/>
      <c r="AU3" s="293" t="s">
        <v>47</v>
      </c>
      <c r="AV3" s="293"/>
      <c r="AW3" s="293"/>
      <c r="AX3" s="293" t="s">
        <v>48</v>
      </c>
      <c r="AY3" s="293"/>
      <c r="AZ3" s="293"/>
      <c r="BA3" s="293" t="s">
        <v>122</v>
      </c>
      <c r="BB3" s="293"/>
      <c r="BC3" s="293"/>
      <c r="BD3" s="19" t="s">
        <v>4</v>
      </c>
    </row>
    <row r="4" spans="1:56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+L102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+'Resumen Estudio'!H8</f>
        <v>7</v>
      </c>
      <c r="Y4" s="23"/>
      <c r="Z4" s="23"/>
      <c r="AA4" s="23"/>
      <c r="AB4" s="23"/>
      <c r="AC4" s="23"/>
      <c r="AD4" s="23"/>
      <c r="AE4" s="23"/>
      <c r="AF4" s="23"/>
      <c r="AG4" s="304"/>
      <c r="AH4" s="304"/>
      <c r="AI4" s="302">
        <v>3</v>
      </c>
      <c r="AJ4" s="303">
        <f>'1'!AJ4</f>
        <v>0</v>
      </c>
      <c r="AK4" s="304"/>
      <c r="AL4" s="304"/>
      <c r="AM4" s="302">
        <v>3</v>
      </c>
      <c r="AN4" s="303">
        <f>'1'!AN4</f>
        <v>0</v>
      </c>
      <c r="AO4" s="304" t="str">
        <f>'1'!AO4</f>
        <v>Freq</v>
      </c>
      <c r="AP4" s="302">
        <f>'1'!AP4</f>
        <v>1</v>
      </c>
      <c r="AQ4" s="303">
        <f>'1'!AQ4</f>
        <v>0</v>
      </c>
      <c r="AR4" s="304" t="str">
        <f>'1'!AR4</f>
        <v>Freq</v>
      </c>
      <c r="AS4" s="302">
        <f>'1'!AS4</f>
        <v>1</v>
      </c>
      <c r="AT4" s="303">
        <f>'1'!AT4</f>
        <v>0</v>
      </c>
      <c r="AU4" s="304" t="str">
        <f>'1'!AU4</f>
        <v>Freq</v>
      </c>
      <c r="AV4" s="302">
        <f>'1'!AV4</f>
        <v>1</v>
      </c>
      <c r="AW4" s="303">
        <f>'1'!AW4</f>
        <v>50</v>
      </c>
      <c r="AX4" s="304" t="str">
        <f>'1'!AX4</f>
        <v>Freq</v>
      </c>
      <c r="AY4" s="302">
        <f>'1'!AY4</f>
        <v>1</v>
      </c>
      <c r="AZ4" s="303">
        <f>'1'!AZ4</f>
        <v>0</v>
      </c>
      <c r="BA4" s="304" t="str">
        <f>'1'!BA4</f>
        <v>Freq</v>
      </c>
      <c r="BB4" s="302">
        <f>'1'!BB4</f>
        <v>1</v>
      </c>
      <c r="BC4" s="303">
        <f>'1'!BC4</f>
        <v>0</v>
      </c>
      <c r="BD4" s="294">
        <f>BD102</f>
        <v>0</v>
      </c>
    </row>
    <row r="5" spans="1:56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96" t="s">
        <v>7</v>
      </c>
      <c r="Z5" s="297"/>
      <c r="AA5" s="298"/>
      <c r="AB5" s="298"/>
      <c r="AC5" s="297"/>
      <c r="AD5" s="297"/>
      <c r="AE5" s="297"/>
      <c r="AF5" s="299"/>
      <c r="AG5" s="304"/>
      <c r="AH5" s="304"/>
      <c r="AI5" s="302"/>
      <c r="AJ5" s="303"/>
      <c r="AK5" s="304"/>
      <c r="AL5" s="304"/>
      <c r="AM5" s="302"/>
      <c r="AN5" s="303"/>
      <c r="AO5" s="304"/>
      <c r="AP5" s="302"/>
      <c r="AQ5" s="303"/>
      <c r="AR5" s="304"/>
      <c r="AS5" s="302"/>
      <c r="AT5" s="303"/>
      <c r="AU5" s="304"/>
      <c r="AV5" s="302"/>
      <c r="AW5" s="303"/>
      <c r="AX5" s="304"/>
      <c r="AY5" s="302"/>
      <c r="AZ5" s="303"/>
      <c r="BA5" s="304"/>
      <c r="BB5" s="302"/>
      <c r="BC5" s="303"/>
      <c r="BD5" s="295"/>
    </row>
    <row r="6" spans="1:56" ht="30.75" customHeight="1" thickBot="1">
      <c r="A6" s="24"/>
      <c r="B6" s="141" t="s">
        <v>22</v>
      </c>
      <c r="C6" s="141" t="s">
        <v>8</v>
      </c>
      <c r="D6" s="141" t="s">
        <v>5</v>
      </c>
      <c r="E6" s="141" t="s">
        <v>23</v>
      </c>
      <c r="F6" s="141" t="s">
        <v>9</v>
      </c>
      <c r="G6" s="141" t="s">
        <v>24</v>
      </c>
      <c r="H6" s="141" t="s">
        <v>25</v>
      </c>
      <c r="I6" s="118"/>
      <c r="J6" s="118"/>
      <c r="K6" s="141" t="s">
        <v>26</v>
      </c>
      <c r="L6" s="141" t="s">
        <v>27</v>
      </c>
      <c r="M6" s="141" t="s">
        <v>28</v>
      </c>
      <c r="N6" s="141" t="s">
        <v>29</v>
      </c>
      <c r="O6" s="141" t="s">
        <v>30</v>
      </c>
      <c r="P6" s="141" t="s">
        <v>31</v>
      </c>
      <c r="Q6" s="141"/>
      <c r="R6" s="141" t="s">
        <v>37</v>
      </c>
      <c r="S6" s="141"/>
      <c r="T6" s="141" t="s">
        <v>38</v>
      </c>
      <c r="U6" s="141" t="s">
        <v>32</v>
      </c>
      <c r="V6" s="141" t="s">
        <v>33</v>
      </c>
      <c r="W6" s="142" t="s">
        <v>52</v>
      </c>
      <c r="X6" s="141" t="s">
        <v>34</v>
      </c>
      <c r="Y6" s="141" t="s">
        <v>10</v>
      </c>
      <c r="Z6" s="141" t="s">
        <v>35</v>
      </c>
      <c r="AA6" s="322" t="s">
        <v>36</v>
      </c>
      <c r="AB6" s="323"/>
      <c r="AC6" s="324" t="s">
        <v>39</v>
      </c>
      <c r="AD6" s="325"/>
      <c r="AE6" s="324" t="s">
        <v>40</v>
      </c>
      <c r="AF6" s="326"/>
      <c r="AG6" s="25" t="s">
        <v>97</v>
      </c>
      <c r="AH6" s="25" t="s">
        <v>6</v>
      </c>
      <c r="AI6" s="25" t="s">
        <v>11</v>
      </c>
      <c r="AJ6" s="25" t="s">
        <v>45</v>
      </c>
      <c r="AK6" s="25" t="s">
        <v>97</v>
      </c>
      <c r="AL6" s="25" t="s">
        <v>6</v>
      </c>
      <c r="AM6" s="25" t="s">
        <v>11</v>
      </c>
      <c r="AN6" s="25" t="s">
        <v>45</v>
      </c>
      <c r="AO6" s="25" t="s">
        <v>97</v>
      </c>
      <c r="AP6" s="25" t="str">
        <f>+'1'!AP6</f>
        <v>H/V</v>
      </c>
      <c r="AQ6" s="25" t="str">
        <f>+'1'!AQ6</f>
        <v>Hores/mes</v>
      </c>
      <c r="AR6" s="25" t="s">
        <v>97</v>
      </c>
      <c r="AS6" s="25" t="str">
        <f>+'1'!AS6</f>
        <v>H/V</v>
      </c>
      <c r="AT6" s="25" t="str">
        <f>+'1'!AT6</f>
        <v>Hores/mes</v>
      </c>
      <c r="AU6" s="25" t="s">
        <v>97</v>
      </c>
      <c r="AV6" s="25" t="str">
        <f>+'1'!AV6</f>
        <v>H/V</v>
      </c>
      <c r="AW6" s="25" t="str">
        <f>+'1'!AW6</f>
        <v>Hores/mes</v>
      </c>
      <c r="AX6" s="25" t="s">
        <v>97</v>
      </c>
      <c r="AY6" s="25" t="str">
        <f>+'1'!AY6</f>
        <v>H/V</v>
      </c>
      <c r="AZ6" s="25" t="str">
        <f>+'1'!AZ6</f>
        <v>Hores/mes</v>
      </c>
      <c r="BA6" s="25" t="s">
        <v>97</v>
      </c>
      <c r="BB6" s="25" t="str">
        <f>+'1'!BB6</f>
        <v>H/V</v>
      </c>
      <c r="BC6" s="25" t="str">
        <f>+'1'!BC6</f>
        <v>Hores/mes</v>
      </c>
      <c r="BD6" s="28" t="s">
        <v>4</v>
      </c>
    </row>
    <row r="7" spans="1:56">
      <c r="A7" s="24"/>
      <c r="B7" s="141"/>
      <c r="C7" s="141"/>
      <c r="D7" s="141"/>
      <c r="E7" s="141"/>
      <c r="F7" s="141"/>
      <c r="G7" s="141"/>
      <c r="H7" s="141"/>
      <c r="I7" s="118"/>
      <c r="J7" s="118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29"/>
      <c r="AH7" s="29"/>
      <c r="AI7" s="30"/>
      <c r="AJ7" s="31"/>
      <c r="AK7" s="29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29"/>
      <c r="BB7" s="30"/>
      <c r="BC7" s="31"/>
      <c r="BD7" s="60"/>
    </row>
    <row r="8" spans="1:56">
      <c r="A8" s="32">
        <v>5</v>
      </c>
      <c r="B8" s="169" t="s">
        <v>287</v>
      </c>
      <c r="C8" s="170" t="s">
        <v>205</v>
      </c>
      <c r="D8" s="34" t="s">
        <v>279</v>
      </c>
      <c r="E8" s="35" t="s">
        <v>209</v>
      </c>
      <c r="F8" s="36">
        <v>5</v>
      </c>
      <c r="G8" s="73"/>
      <c r="H8" s="72" t="s">
        <v>148</v>
      </c>
      <c r="I8" s="74">
        <f>IF(H8=Tablas!$B$5,Tablas!$C$5,VLOOKUP(H8,Tablas!$B$5:$D$40,2,FALSE))</f>
        <v>26</v>
      </c>
      <c r="J8" s="71">
        <f>IF(I8=0,"",VLOOKUP(I8,Tablas!$C$5:$D$40,2,FALSE))</f>
        <v>4.3452380952380958</v>
      </c>
      <c r="K8" s="37" t="str">
        <f t="shared" ref="K8:K39" si="1">IF(G8=0,"0",F8/G8)</f>
        <v>0</v>
      </c>
      <c r="L8" s="38">
        <f t="shared" ref="L8:L39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39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39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39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39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39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39" si="8">(IF($Y8=7,$K8,)+IF($Y8=21,$K8*3,)+IF($Y8=42,$K8*6,0)+IF($Y8=28,$K8*4,0)+IF($Y8=14,$K8*2,))*S8</f>
        <v>0</v>
      </c>
      <c r="U8" s="42">
        <f t="shared" ref="U8:U39" si="9">SUM(+L8+M8+N8+O8+P8+R8+T8)</f>
        <v>0</v>
      </c>
      <c r="V8" s="43">
        <f t="shared" ref="V8:V39" si="10">+U8*4.345</f>
        <v>0</v>
      </c>
      <c r="W8" s="193">
        <f>+$X$4</f>
        <v>7</v>
      </c>
      <c r="X8" s="44">
        <f>IF(V8="","",W8*V8)</f>
        <v>0</v>
      </c>
      <c r="Y8" s="45">
        <f t="shared" ref="Y8:Y39" si="11">ROUND(J8/4.3452380952381,1)</f>
        <v>1</v>
      </c>
      <c r="Z8" s="46" t="s">
        <v>0</v>
      </c>
      <c r="AA8" s="39">
        <v>1</v>
      </c>
      <c r="AB8" s="47">
        <f t="shared" ref="AB8:AB39" si="12">+IF($Z8="M",$U8,IF($Z8="MT",$U8/2,IF(Z8="MN",$U8/2,IF($Z8="MTN",$U8/3,0))))*AA8</f>
        <v>0</v>
      </c>
      <c r="AC8" s="39">
        <v>1</v>
      </c>
      <c r="AD8" s="47">
        <f t="shared" ref="AD8:AD39" si="13">+IF($Z8="T",$U8,IF($Z8="MT",$U8/2,IF($Z8="TN",$U8/2,IF($Z8="MTN",$U8/3,0))))*AC8</f>
        <v>0</v>
      </c>
      <c r="AE8" s="39">
        <v>1</v>
      </c>
      <c r="AF8" s="47">
        <f t="shared" ref="AF8:AF39" si="14">+IF($Z8="N",$U8,IF($Z8="MN",$U8/2,IF($Z8="TN",$U8/2,IF($Z8="MTN",$U8/3,0))))*AE8</f>
        <v>0</v>
      </c>
      <c r="AG8" s="188"/>
      <c r="AH8" s="194">
        <f t="shared" ref="AH8:AH38" si="15">+$AI$4</f>
        <v>3</v>
      </c>
      <c r="AI8" s="49">
        <f t="shared" ref="AI8:AI39" si="16">IF(AJ$4=0,0,(AG8/AJ$4))</f>
        <v>0</v>
      </c>
      <c r="AJ8" s="50">
        <f t="shared" ref="AJ8:AJ39" si="17">IF(AJ$4=0,0,(AI8*AI$4/12))</f>
        <v>0</v>
      </c>
      <c r="AK8" s="188">
        <v>1.25</v>
      </c>
      <c r="AL8" s="194">
        <f t="shared" ref="AL8:AL38" si="18">+$AM$4</f>
        <v>3</v>
      </c>
      <c r="AM8" s="49">
        <f>IF(AN$4=0,0,(AK8/AN$4))</f>
        <v>0</v>
      </c>
      <c r="AN8" s="50">
        <f t="shared" ref="AN8:AN39" si="19">IF(AN$4=0,0,(AM8*AM$4/12))</f>
        <v>0</v>
      </c>
      <c r="AO8" s="188">
        <v>5</v>
      </c>
      <c r="AP8" s="49">
        <f t="shared" ref="AP8:AP39" si="20">IF(AQ$4=0,0,(AO8/AQ$4))</f>
        <v>0</v>
      </c>
      <c r="AQ8" s="50">
        <f t="shared" ref="AQ8:AQ39" si="21">IF(AQ$4=0,0,(AP8*AP$4/12))</f>
        <v>0</v>
      </c>
      <c r="AR8" s="188"/>
      <c r="AS8" s="49">
        <f t="shared" ref="AS8:AS39" si="22">IF(AT$4=0,0,(AR8/AT$4))</f>
        <v>0</v>
      </c>
      <c r="AT8" s="50">
        <f t="shared" ref="AT8:AT39" si="23">IF(AT$4=0,0,(AS8*AS$4/12))</f>
        <v>0</v>
      </c>
      <c r="AU8" s="62"/>
      <c r="AV8" s="49">
        <f t="shared" ref="AV8:AV39" si="24">IF(AW$4=0,0,(AU8/AW$4))</f>
        <v>0</v>
      </c>
      <c r="AW8" s="50">
        <f t="shared" ref="AW8:AW39" si="25">IF(AW$4=0,0,(AV8*AV$4/12))</f>
        <v>0</v>
      </c>
      <c r="AX8" s="188">
        <v>5</v>
      </c>
      <c r="AY8" s="49">
        <f t="shared" ref="AY8:AY39" si="26">IF(AZ$4=0,0,(AX8/AZ$4))</f>
        <v>0</v>
      </c>
      <c r="AZ8" s="50">
        <f t="shared" ref="AZ8:AZ39" si="27">IF(AZ$4=0,0,(AY8*AY$4/12))</f>
        <v>0</v>
      </c>
      <c r="BA8" s="188">
        <v>0.625</v>
      </c>
      <c r="BB8" s="49">
        <f t="shared" ref="BB8:BB39" si="28">IF(BC$4=0,0,(BA8/BC$4))</f>
        <v>0</v>
      </c>
      <c r="BC8" s="50">
        <f t="shared" ref="BC8:BC39" si="29">IF(BC$4=0,0,(BB8*BB$4/12))</f>
        <v>0</v>
      </c>
      <c r="BD8" s="51">
        <f t="shared" ref="BD8:BD39" si="30">+AJ8+AN8+AQ8+AT8+AW8+AZ8+BC8</f>
        <v>0</v>
      </c>
    </row>
    <row r="9" spans="1:56">
      <c r="A9" s="32">
        <v>5</v>
      </c>
      <c r="B9" s="169" t="s">
        <v>287</v>
      </c>
      <c r="C9" s="170" t="s">
        <v>205</v>
      </c>
      <c r="D9" s="34" t="s">
        <v>280</v>
      </c>
      <c r="E9" s="35" t="s">
        <v>209</v>
      </c>
      <c r="F9" s="36">
        <v>15</v>
      </c>
      <c r="G9" s="73"/>
      <c r="H9" s="72" t="s">
        <v>148</v>
      </c>
      <c r="I9" s="74">
        <f>IF(H9=Tablas!$B$5,Tablas!$C$5,VLOOKUP(H9,Tablas!$B$5:$D$40,2,FALSE))</f>
        <v>26</v>
      </c>
      <c r="J9" s="71">
        <f>IF(I9=0,"",VLOOKUP(I9,Tablas!$C$5:$D$40,2,FALSE))</f>
        <v>4.3452380952380958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193">
        <f t="shared" ref="W9:W16" si="31">+$X$4</f>
        <v>7</v>
      </c>
      <c r="X9" s="44">
        <f t="shared" ref="X9:X39" si="32">IF(V9="","",W9*V9)</f>
        <v>0</v>
      </c>
      <c r="Y9" s="45">
        <f t="shared" si="11"/>
        <v>1</v>
      </c>
      <c r="Z9" s="46" t="s">
        <v>0</v>
      </c>
      <c r="AA9" s="39">
        <v>1</v>
      </c>
      <c r="AB9" s="47">
        <f t="shared" si="12"/>
        <v>0</v>
      </c>
      <c r="AC9" s="39">
        <v>1</v>
      </c>
      <c r="AD9" s="47">
        <f t="shared" si="13"/>
        <v>0</v>
      </c>
      <c r="AE9" s="39">
        <v>1</v>
      </c>
      <c r="AF9" s="47">
        <f t="shared" si="14"/>
        <v>0</v>
      </c>
      <c r="AG9" s="188"/>
      <c r="AH9" s="194">
        <f t="shared" si="15"/>
        <v>3</v>
      </c>
      <c r="AI9" s="49">
        <f t="shared" si="16"/>
        <v>0</v>
      </c>
      <c r="AJ9" s="50">
        <f t="shared" si="17"/>
        <v>0</v>
      </c>
      <c r="AK9" s="188">
        <v>3.75</v>
      </c>
      <c r="AL9" s="194">
        <f t="shared" si="18"/>
        <v>3</v>
      </c>
      <c r="AM9" s="49">
        <f t="shared" ref="AM9:AM39" si="33">IF(AN$4=0,0,(AK9/AN$4))</f>
        <v>0</v>
      </c>
      <c r="AN9" s="50">
        <f t="shared" si="19"/>
        <v>0</v>
      </c>
      <c r="AO9" s="188">
        <v>15</v>
      </c>
      <c r="AP9" s="49">
        <f t="shared" si="20"/>
        <v>0</v>
      </c>
      <c r="AQ9" s="50">
        <f t="shared" si="21"/>
        <v>0</v>
      </c>
      <c r="AR9" s="188"/>
      <c r="AS9" s="49">
        <f t="shared" si="22"/>
        <v>0</v>
      </c>
      <c r="AT9" s="50">
        <f t="shared" si="23"/>
        <v>0</v>
      </c>
      <c r="AU9" s="62"/>
      <c r="AV9" s="49">
        <f t="shared" si="24"/>
        <v>0</v>
      </c>
      <c r="AW9" s="50">
        <f t="shared" si="25"/>
        <v>0</v>
      </c>
      <c r="AX9" s="188">
        <v>15</v>
      </c>
      <c r="AY9" s="49">
        <f t="shared" si="26"/>
        <v>0</v>
      </c>
      <c r="AZ9" s="50">
        <f t="shared" si="27"/>
        <v>0</v>
      </c>
      <c r="BA9" s="188">
        <v>1.875</v>
      </c>
      <c r="BB9" s="49">
        <f t="shared" si="28"/>
        <v>0</v>
      </c>
      <c r="BC9" s="50">
        <f t="shared" si="29"/>
        <v>0</v>
      </c>
      <c r="BD9" s="51">
        <f t="shared" si="30"/>
        <v>0</v>
      </c>
    </row>
    <row r="10" spans="1:56">
      <c r="A10" s="32">
        <v>5</v>
      </c>
      <c r="B10" s="169" t="s">
        <v>287</v>
      </c>
      <c r="C10" s="170" t="s">
        <v>205</v>
      </c>
      <c r="D10" s="34" t="s">
        <v>212</v>
      </c>
      <c r="E10" s="35" t="s">
        <v>209</v>
      </c>
      <c r="F10" s="36">
        <v>15</v>
      </c>
      <c r="G10" s="73"/>
      <c r="H10" s="72" t="s">
        <v>148</v>
      </c>
      <c r="I10" s="74">
        <f>IF(H10=Tablas!$B$5,Tablas!$C$5,VLOOKUP(H10,Tablas!$B$5:$D$40,2,FALSE))</f>
        <v>26</v>
      </c>
      <c r="J10" s="71">
        <f>IF(I10=0,"",VLOOKUP(I10,Tablas!$C$5:$D$40,2,FALSE))</f>
        <v>4.3452380952380958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193">
        <f t="shared" si="31"/>
        <v>7</v>
      </c>
      <c r="X10" s="44">
        <f t="shared" si="32"/>
        <v>0</v>
      </c>
      <c r="Y10" s="45">
        <f t="shared" si="11"/>
        <v>1</v>
      </c>
      <c r="Z10" s="46" t="s">
        <v>0</v>
      </c>
      <c r="AA10" s="39">
        <v>1</v>
      </c>
      <c r="AB10" s="47">
        <f t="shared" si="12"/>
        <v>0</v>
      </c>
      <c r="AC10" s="39">
        <v>1</v>
      </c>
      <c r="AD10" s="47">
        <f t="shared" si="13"/>
        <v>0</v>
      </c>
      <c r="AE10" s="39">
        <v>1</v>
      </c>
      <c r="AF10" s="47">
        <f t="shared" si="14"/>
        <v>0</v>
      </c>
      <c r="AG10" s="188"/>
      <c r="AH10" s="194">
        <f t="shared" si="15"/>
        <v>3</v>
      </c>
      <c r="AI10" s="49">
        <f t="shared" si="16"/>
        <v>0</v>
      </c>
      <c r="AJ10" s="50">
        <f t="shared" si="17"/>
        <v>0</v>
      </c>
      <c r="AK10" s="188">
        <v>3.75</v>
      </c>
      <c r="AL10" s="194">
        <f t="shared" si="18"/>
        <v>3</v>
      </c>
      <c r="AM10" s="49">
        <f t="shared" si="33"/>
        <v>0</v>
      </c>
      <c r="AN10" s="50">
        <f t="shared" si="19"/>
        <v>0</v>
      </c>
      <c r="AO10" s="188">
        <v>15</v>
      </c>
      <c r="AP10" s="49">
        <f t="shared" si="20"/>
        <v>0</v>
      </c>
      <c r="AQ10" s="50">
        <f t="shared" si="21"/>
        <v>0</v>
      </c>
      <c r="AR10" s="188"/>
      <c r="AS10" s="49">
        <f t="shared" si="22"/>
        <v>0</v>
      </c>
      <c r="AT10" s="50">
        <f t="shared" si="23"/>
        <v>0</v>
      </c>
      <c r="AU10" s="62"/>
      <c r="AV10" s="49">
        <f t="shared" si="24"/>
        <v>0</v>
      </c>
      <c r="AW10" s="50">
        <f t="shared" si="25"/>
        <v>0</v>
      </c>
      <c r="AX10" s="188">
        <v>15</v>
      </c>
      <c r="AY10" s="49">
        <f t="shared" si="26"/>
        <v>0</v>
      </c>
      <c r="AZ10" s="50">
        <f t="shared" si="27"/>
        <v>0</v>
      </c>
      <c r="BA10" s="188">
        <v>1.875</v>
      </c>
      <c r="BB10" s="49">
        <f t="shared" si="28"/>
        <v>0</v>
      </c>
      <c r="BC10" s="50">
        <f t="shared" si="29"/>
        <v>0</v>
      </c>
      <c r="BD10" s="51">
        <f t="shared" si="30"/>
        <v>0</v>
      </c>
    </row>
    <row r="11" spans="1:56">
      <c r="A11" s="32">
        <v>5</v>
      </c>
      <c r="B11" s="169" t="s">
        <v>287</v>
      </c>
      <c r="C11" s="170" t="s">
        <v>205</v>
      </c>
      <c r="D11" s="34" t="s">
        <v>281</v>
      </c>
      <c r="E11" s="35" t="s">
        <v>209</v>
      </c>
      <c r="F11" s="36">
        <v>25</v>
      </c>
      <c r="G11" s="73"/>
      <c r="H11" s="72" t="s">
        <v>148</v>
      </c>
      <c r="I11" s="74">
        <f>IF(H11=Tablas!$B$5,Tablas!$C$5,VLOOKUP(H11,Tablas!$B$5:$D$40,2,FALSE))</f>
        <v>26</v>
      </c>
      <c r="J11" s="71">
        <f>IF(I11=0,"",VLOOKUP(I11,Tablas!$C$5:$D$40,2,FALSE))</f>
        <v>4.3452380952380958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193">
        <f t="shared" si="31"/>
        <v>7</v>
      </c>
      <c r="X11" s="44">
        <f t="shared" si="32"/>
        <v>0</v>
      </c>
      <c r="Y11" s="45">
        <f t="shared" si="11"/>
        <v>1</v>
      </c>
      <c r="Z11" s="46" t="s">
        <v>0</v>
      </c>
      <c r="AA11" s="39">
        <v>1</v>
      </c>
      <c r="AB11" s="47">
        <f t="shared" si="12"/>
        <v>0</v>
      </c>
      <c r="AC11" s="39">
        <v>1</v>
      </c>
      <c r="AD11" s="47">
        <f t="shared" si="13"/>
        <v>0</v>
      </c>
      <c r="AE11" s="39">
        <v>1</v>
      </c>
      <c r="AF11" s="47">
        <f t="shared" si="14"/>
        <v>0</v>
      </c>
      <c r="AG11" s="188"/>
      <c r="AH11" s="194">
        <f t="shared" si="15"/>
        <v>3</v>
      </c>
      <c r="AI11" s="49">
        <f t="shared" si="16"/>
        <v>0</v>
      </c>
      <c r="AJ11" s="50">
        <f t="shared" si="17"/>
        <v>0</v>
      </c>
      <c r="AK11" s="188">
        <v>6.25</v>
      </c>
      <c r="AL11" s="194">
        <f t="shared" si="18"/>
        <v>3</v>
      </c>
      <c r="AM11" s="49">
        <f t="shared" si="33"/>
        <v>0</v>
      </c>
      <c r="AN11" s="50">
        <f t="shared" si="19"/>
        <v>0</v>
      </c>
      <c r="AO11" s="188">
        <v>25</v>
      </c>
      <c r="AP11" s="49">
        <f t="shared" si="20"/>
        <v>0</v>
      </c>
      <c r="AQ11" s="50">
        <f t="shared" si="21"/>
        <v>0</v>
      </c>
      <c r="AR11" s="188"/>
      <c r="AS11" s="49">
        <f t="shared" si="22"/>
        <v>0</v>
      </c>
      <c r="AT11" s="50">
        <f t="shared" si="23"/>
        <v>0</v>
      </c>
      <c r="AU11" s="62"/>
      <c r="AV11" s="49">
        <f t="shared" si="24"/>
        <v>0</v>
      </c>
      <c r="AW11" s="50">
        <f t="shared" si="25"/>
        <v>0</v>
      </c>
      <c r="AX11" s="188">
        <v>25</v>
      </c>
      <c r="AY11" s="49">
        <f t="shared" si="26"/>
        <v>0</v>
      </c>
      <c r="AZ11" s="50">
        <f t="shared" si="27"/>
        <v>0</v>
      </c>
      <c r="BA11" s="188">
        <v>3.125</v>
      </c>
      <c r="BB11" s="49">
        <f t="shared" si="28"/>
        <v>0</v>
      </c>
      <c r="BC11" s="50">
        <f t="shared" si="29"/>
        <v>0</v>
      </c>
      <c r="BD11" s="51">
        <f t="shared" si="30"/>
        <v>0</v>
      </c>
    </row>
    <row r="12" spans="1:56">
      <c r="A12" s="32">
        <v>5</v>
      </c>
      <c r="B12" s="169" t="s">
        <v>287</v>
      </c>
      <c r="C12" s="170" t="s">
        <v>205</v>
      </c>
      <c r="D12" s="34" t="s">
        <v>282</v>
      </c>
      <c r="E12" s="35" t="s">
        <v>209</v>
      </c>
      <c r="F12" s="36">
        <v>30</v>
      </c>
      <c r="G12" s="73"/>
      <c r="H12" s="72" t="s">
        <v>148</v>
      </c>
      <c r="I12" s="74">
        <f>IF(H12=Tablas!$B$5,Tablas!$C$5,VLOOKUP(H12,Tablas!$B$5:$D$40,2,FALSE))</f>
        <v>26</v>
      </c>
      <c r="J12" s="71">
        <f>IF(I12=0,"",VLOOKUP(I12,Tablas!$C$5:$D$40,2,FALSE))</f>
        <v>4.3452380952380958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193">
        <f t="shared" si="31"/>
        <v>7</v>
      </c>
      <c r="X12" s="44">
        <f t="shared" si="32"/>
        <v>0</v>
      </c>
      <c r="Y12" s="45">
        <f t="shared" si="11"/>
        <v>1</v>
      </c>
      <c r="Z12" s="46" t="s">
        <v>0</v>
      </c>
      <c r="AA12" s="39">
        <v>1</v>
      </c>
      <c r="AB12" s="47">
        <f t="shared" si="12"/>
        <v>0</v>
      </c>
      <c r="AC12" s="39">
        <v>1</v>
      </c>
      <c r="AD12" s="47">
        <f t="shared" si="13"/>
        <v>0</v>
      </c>
      <c r="AE12" s="39">
        <v>1</v>
      </c>
      <c r="AF12" s="47">
        <f t="shared" si="14"/>
        <v>0</v>
      </c>
      <c r="AG12" s="188"/>
      <c r="AH12" s="194">
        <f t="shared" si="15"/>
        <v>3</v>
      </c>
      <c r="AI12" s="49">
        <f t="shared" si="16"/>
        <v>0</v>
      </c>
      <c r="AJ12" s="50">
        <f t="shared" si="17"/>
        <v>0</v>
      </c>
      <c r="AK12" s="188">
        <v>7.5</v>
      </c>
      <c r="AL12" s="194">
        <f t="shared" si="18"/>
        <v>3</v>
      </c>
      <c r="AM12" s="49">
        <f t="shared" si="33"/>
        <v>0</v>
      </c>
      <c r="AN12" s="50">
        <f t="shared" si="19"/>
        <v>0</v>
      </c>
      <c r="AO12" s="188">
        <v>30</v>
      </c>
      <c r="AP12" s="49">
        <f t="shared" si="20"/>
        <v>0</v>
      </c>
      <c r="AQ12" s="50">
        <f t="shared" si="21"/>
        <v>0</v>
      </c>
      <c r="AR12" s="188"/>
      <c r="AS12" s="49">
        <f t="shared" si="22"/>
        <v>0</v>
      </c>
      <c r="AT12" s="50">
        <f t="shared" si="23"/>
        <v>0</v>
      </c>
      <c r="AU12" s="62"/>
      <c r="AV12" s="49">
        <f t="shared" si="24"/>
        <v>0</v>
      </c>
      <c r="AW12" s="50">
        <f t="shared" si="25"/>
        <v>0</v>
      </c>
      <c r="AX12" s="188">
        <v>30</v>
      </c>
      <c r="AY12" s="49">
        <f t="shared" si="26"/>
        <v>0</v>
      </c>
      <c r="AZ12" s="50">
        <f t="shared" si="27"/>
        <v>0</v>
      </c>
      <c r="BA12" s="188">
        <v>3.75</v>
      </c>
      <c r="BB12" s="49">
        <f t="shared" si="28"/>
        <v>0</v>
      </c>
      <c r="BC12" s="50">
        <f t="shared" si="29"/>
        <v>0</v>
      </c>
      <c r="BD12" s="51">
        <f t="shared" si="30"/>
        <v>0</v>
      </c>
    </row>
    <row r="13" spans="1:56">
      <c r="A13" s="32">
        <v>5</v>
      </c>
      <c r="B13" s="169" t="s">
        <v>287</v>
      </c>
      <c r="C13" s="170" t="s">
        <v>205</v>
      </c>
      <c r="D13" s="34" t="s">
        <v>283</v>
      </c>
      <c r="E13" s="35" t="s">
        <v>209</v>
      </c>
      <c r="F13" s="36">
        <v>30</v>
      </c>
      <c r="G13" s="73"/>
      <c r="H13" s="72" t="s">
        <v>148</v>
      </c>
      <c r="I13" s="74">
        <f>IF(H13=Tablas!$B$5,Tablas!$C$5,VLOOKUP(H13,Tablas!$B$5:$D$40,2,FALSE))</f>
        <v>26</v>
      </c>
      <c r="J13" s="71">
        <f>IF(I13=0,"",VLOOKUP(I13,Tablas!$C$5:$D$40,2,FALSE))</f>
        <v>4.3452380952380958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193">
        <f t="shared" si="31"/>
        <v>7</v>
      </c>
      <c r="X13" s="44">
        <f t="shared" si="32"/>
        <v>0</v>
      </c>
      <c r="Y13" s="45">
        <f t="shared" si="11"/>
        <v>1</v>
      </c>
      <c r="Z13" s="46" t="s">
        <v>0</v>
      </c>
      <c r="AA13" s="39">
        <v>1</v>
      </c>
      <c r="AB13" s="47">
        <f t="shared" si="12"/>
        <v>0</v>
      </c>
      <c r="AC13" s="39">
        <v>1</v>
      </c>
      <c r="AD13" s="47">
        <f t="shared" si="13"/>
        <v>0</v>
      </c>
      <c r="AE13" s="39">
        <v>1</v>
      </c>
      <c r="AF13" s="47">
        <f t="shared" si="14"/>
        <v>0</v>
      </c>
      <c r="AG13" s="188"/>
      <c r="AH13" s="194">
        <f t="shared" si="15"/>
        <v>3</v>
      </c>
      <c r="AI13" s="49">
        <f t="shared" si="16"/>
        <v>0</v>
      </c>
      <c r="AJ13" s="50">
        <f t="shared" si="17"/>
        <v>0</v>
      </c>
      <c r="AK13" s="188">
        <v>7.5</v>
      </c>
      <c r="AL13" s="194">
        <f t="shared" si="18"/>
        <v>3</v>
      </c>
      <c r="AM13" s="49">
        <f t="shared" si="33"/>
        <v>0</v>
      </c>
      <c r="AN13" s="50">
        <f t="shared" si="19"/>
        <v>0</v>
      </c>
      <c r="AO13" s="188">
        <v>30</v>
      </c>
      <c r="AP13" s="49">
        <f t="shared" si="20"/>
        <v>0</v>
      </c>
      <c r="AQ13" s="50">
        <f t="shared" si="21"/>
        <v>0</v>
      </c>
      <c r="AR13" s="188"/>
      <c r="AS13" s="49">
        <f t="shared" si="22"/>
        <v>0</v>
      </c>
      <c r="AT13" s="50">
        <f t="shared" si="23"/>
        <v>0</v>
      </c>
      <c r="AU13" s="62"/>
      <c r="AV13" s="49">
        <f t="shared" si="24"/>
        <v>0</v>
      </c>
      <c r="AW13" s="50">
        <f t="shared" si="25"/>
        <v>0</v>
      </c>
      <c r="AX13" s="188">
        <v>30</v>
      </c>
      <c r="AY13" s="49">
        <f t="shared" si="26"/>
        <v>0</v>
      </c>
      <c r="AZ13" s="50">
        <f t="shared" si="27"/>
        <v>0</v>
      </c>
      <c r="BA13" s="188">
        <v>3.75</v>
      </c>
      <c r="BB13" s="49">
        <f t="shared" si="28"/>
        <v>0</v>
      </c>
      <c r="BC13" s="50">
        <f t="shared" si="29"/>
        <v>0</v>
      </c>
      <c r="BD13" s="51">
        <f t="shared" si="30"/>
        <v>0</v>
      </c>
    </row>
    <row r="14" spans="1:56">
      <c r="A14" s="32">
        <v>5</v>
      </c>
      <c r="B14" s="169" t="s">
        <v>287</v>
      </c>
      <c r="C14" s="170" t="s">
        <v>205</v>
      </c>
      <c r="D14" s="34" t="s">
        <v>284</v>
      </c>
      <c r="E14" s="35" t="s">
        <v>209</v>
      </c>
      <c r="F14" s="36">
        <v>12</v>
      </c>
      <c r="G14" s="73"/>
      <c r="H14" s="72" t="s">
        <v>148</v>
      </c>
      <c r="I14" s="74">
        <f>IF(H14=Tablas!$B$5,Tablas!$C$5,VLOOKUP(H14,Tablas!$B$5:$D$40,2,FALSE))</f>
        <v>26</v>
      </c>
      <c r="J14" s="71">
        <f>IF(I14=0,"",VLOOKUP(I14,Tablas!$C$5:$D$40,2,FALSE))</f>
        <v>4.3452380952380958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193">
        <f t="shared" si="31"/>
        <v>7</v>
      </c>
      <c r="X14" s="44">
        <f t="shared" si="32"/>
        <v>0</v>
      </c>
      <c r="Y14" s="45">
        <f t="shared" si="11"/>
        <v>1</v>
      </c>
      <c r="Z14" s="46" t="s">
        <v>0</v>
      </c>
      <c r="AA14" s="39">
        <v>1</v>
      </c>
      <c r="AB14" s="47">
        <f t="shared" si="12"/>
        <v>0</v>
      </c>
      <c r="AC14" s="39">
        <v>1</v>
      </c>
      <c r="AD14" s="47">
        <f t="shared" si="13"/>
        <v>0</v>
      </c>
      <c r="AE14" s="39">
        <v>1</v>
      </c>
      <c r="AF14" s="47">
        <f t="shared" si="14"/>
        <v>0</v>
      </c>
      <c r="AG14" s="188"/>
      <c r="AH14" s="194">
        <f t="shared" si="15"/>
        <v>3</v>
      </c>
      <c r="AI14" s="49">
        <f t="shared" si="16"/>
        <v>0</v>
      </c>
      <c r="AJ14" s="50">
        <f t="shared" si="17"/>
        <v>0</v>
      </c>
      <c r="AK14" s="188">
        <v>3</v>
      </c>
      <c r="AL14" s="194">
        <f t="shared" si="18"/>
        <v>3</v>
      </c>
      <c r="AM14" s="49">
        <f t="shared" si="33"/>
        <v>0</v>
      </c>
      <c r="AN14" s="50">
        <f t="shared" si="19"/>
        <v>0</v>
      </c>
      <c r="AO14" s="188">
        <v>12</v>
      </c>
      <c r="AP14" s="49">
        <f t="shared" si="20"/>
        <v>0</v>
      </c>
      <c r="AQ14" s="50">
        <f t="shared" si="21"/>
        <v>0</v>
      </c>
      <c r="AR14" s="188"/>
      <c r="AS14" s="49">
        <f t="shared" si="22"/>
        <v>0</v>
      </c>
      <c r="AT14" s="50">
        <f t="shared" si="23"/>
        <v>0</v>
      </c>
      <c r="AU14" s="62"/>
      <c r="AV14" s="49">
        <f t="shared" si="24"/>
        <v>0</v>
      </c>
      <c r="AW14" s="50">
        <f t="shared" si="25"/>
        <v>0</v>
      </c>
      <c r="AX14" s="188">
        <v>12</v>
      </c>
      <c r="AY14" s="49">
        <f t="shared" si="26"/>
        <v>0</v>
      </c>
      <c r="AZ14" s="50">
        <f t="shared" si="27"/>
        <v>0</v>
      </c>
      <c r="BA14" s="188">
        <v>1.5</v>
      </c>
      <c r="BB14" s="49">
        <f t="shared" si="28"/>
        <v>0</v>
      </c>
      <c r="BC14" s="50">
        <f t="shared" si="29"/>
        <v>0</v>
      </c>
      <c r="BD14" s="51">
        <f t="shared" si="30"/>
        <v>0</v>
      </c>
    </row>
    <row r="15" spans="1:56">
      <c r="A15" s="32">
        <v>5</v>
      </c>
      <c r="B15" s="169" t="s">
        <v>287</v>
      </c>
      <c r="C15" s="170" t="s">
        <v>205</v>
      </c>
      <c r="D15" s="34" t="s">
        <v>285</v>
      </c>
      <c r="E15" s="35" t="s">
        <v>209</v>
      </c>
      <c r="F15" s="36">
        <v>25</v>
      </c>
      <c r="G15" s="73"/>
      <c r="H15" s="72" t="s">
        <v>148</v>
      </c>
      <c r="I15" s="74">
        <f>IF(H15=Tablas!$B$5,Tablas!$C$5,VLOOKUP(H15,Tablas!$B$5:$D$40,2,FALSE))</f>
        <v>26</v>
      </c>
      <c r="J15" s="71">
        <f>IF(I15=0,"",VLOOKUP(I15,Tablas!$C$5:$D$40,2,FALSE))</f>
        <v>4.3452380952380958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193">
        <f t="shared" si="31"/>
        <v>7</v>
      </c>
      <c r="X15" s="44">
        <f t="shared" si="32"/>
        <v>0</v>
      </c>
      <c r="Y15" s="45">
        <f t="shared" si="11"/>
        <v>1</v>
      </c>
      <c r="Z15" s="46" t="s">
        <v>0</v>
      </c>
      <c r="AA15" s="39">
        <v>1</v>
      </c>
      <c r="AB15" s="47">
        <f t="shared" si="12"/>
        <v>0</v>
      </c>
      <c r="AC15" s="39">
        <v>1</v>
      </c>
      <c r="AD15" s="47">
        <f t="shared" si="13"/>
        <v>0</v>
      </c>
      <c r="AE15" s="39">
        <v>1</v>
      </c>
      <c r="AF15" s="47">
        <f t="shared" si="14"/>
        <v>0</v>
      </c>
      <c r="AG15" s="188"/>
      <c r="AH15" s="194">
        <f t="shared" si="15"/>
        <v>3</v>
      </c>
      <c r="AI15" s="49">
        <f t="shared" si="16"/>
        <v>0</v>
      </c>
      <c r="AJ15" s="50">
        <f t="shared" si="17"/>
        <v>0</v>
      </c>
      <c r="AK15" s="188">
        <v>6.25</v>
      </c>
      <c r="AL15" s="194">
        <f t="shared" si="18"/>
        <v>3</v>
      </c>
      <c r="AM15" s="49">
        <f t="shared" si="33"/>
        <v>0</v>
      </c>
      <c r="AN15" s="50">
        <f t="shared" si="19"/>
        <v>0</v>
      </c>
      <c r="AO15" s="188">
        <v>25</v>
      </c>
      <c r="AP15" s="49">
        <f t="shared" si="20"/>
        <v>0</v>
      </c>
      <c r="AQ15" s="50">
        <f t="shared" si="21"/>
        <v>0</v>
      </c>
      <c r="AR15" s="188"/>
      <c r="AS15" s="49">
        <f t="shared" si="22"/>
        <v>0</v>
      </c>
      <c r="AT15" s="50">
        <f t="shared" si="23"/>
        <v>0</v>
      </c>
      <c r="AU15" s="62"/>
      <c r="AV15" s="49">
        <f t="shared" si="24"/>
        <v>0</v>
      </c>
      <c r="AW15" s="50">
        <f t="shared" si="25"/>
        <v>0</v>
      </c>
      <c r="AX15" s="188">
        <v>25</v>
      </c>
      <c r="AY15" s="49">
        <f t="shared" si="26"/>
        <v>0</v>
      </c>
      <c r="AZ15" s="50">
        <f t="shared" si="27"/>
        <v>0</v>
      </c>
      <c r="BA15" s="188">
        <v>3.125</v>
      </c>
      <c r="BB15" s="49">
        <f t="shared" si="28"/>
        <v>0</v>
      </c>
      <c r="BC15" s="50">
        <f t="shared" si="29"/>
        <v>0</v>
      </c>
      <c r="BD15" s="51">
        <f t="shared" si="30"/>
        <v>0</v>
      </c>
    </row>
    <row r="16" spans="1:56">
      <c r="A16" s="32">
        <v>5</v>
      </c>
      <c r="B16" s="169" t="s">
        <v>287</v>
      </c>
      <c r="C16" s="170" t="s">
        <v>205</v>
      </c>
      <c r="D16" s="34" t="s">
        <v>286</v>
      </c>
      <c r="E16" s="35" t="s">
        <v>209</v>
      </c>
      <c r="F16" s="36">
        <v>28.8</v>
      </c>
      <c r="G16" s="73"/>
      <c r="H16" s="72" t="s">
        <v>148</v>
      </c>
      <c r="I16" s="74">
        <f>IF(H16=Tablas!$B$5,Tablas!$C$5,VLOOKUP(H16,Tablas!$B$5:$D$40,2,FALSE))</f>
        <v>26</v>
      </c>
      <c r="J16" s="71">
        <f>IF(I16=0,"",VLOOKUP(I16,Tablas!$C$5:$D$40,2,FALSE))</f>
        <v>4.3452380952380958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193">
        <f t="shared" si="31"/>
        <v>7</v>
      </c>
      <c r="X16" s="44">
        <f t="shared" si="32"/>
        <v>0</v>
      </c>
      <c r="Y16" s="45">
        <f t="shared" si="11"/>
        <v>1</v>
      </c>
      <c r="Z16" s="46" t="s">
        <v>0</v>
      </c>
      <c r="AA16" s="39">
        <v>1</v>
      </c>
      <c r="AB16" s="47">
        <f t="shared" si="12"/>
        <v>0</v>
      </c>
      <c r="AC16" s="39">
        <v>1</v>
      </c>
      <c r="AD16" s="47">
        <f t="shared" si="13"/>
        <v>0</v>
      </c>
      <c r="AE16" s="39">
        <v>1</v>
      </c>
      <c r="AF16" s="47">
        <f t="shared" si="14"/>
        <v>0</v>
      </c>
      <c r="AG16" s="188"/>
      <c r="AH16" s="194">
        <f t="shared" si="15"/>
        <v>3</v>
      </c>
      <c r="AI16" s="49">
        <f t="shared" si="16"/>
        <v>0</v>
      </c>
      <c r="AJ16" s="50">
        <f t="shared" si="17"/>
        <v>0</v>
      </c>
      <c r="AK16" s="188">
        <v>7.2</v>
      </c>
      <c r="AL16" s="194">
        <f t="shared" si="18"/>
        <v>3</v>
      </c>
      <c r="AM16" s="49">
        <f t="shared" si="33"/>
        <v>0</v>
      </c>
      <c r="AN16" s="50">
        <f t="shared" si="19"/>
        <v>0</v>
      </c>
      <c r="AO16" s="188">
        <v>28.8</v>
      </c>
      <c r="AP16" s="49">
        <f t="shared" si="20"/>
        <v>0</v>
      </c>
      <c r="AQ16" s="50">
        <f t="shared" si="21"/>
        <v>0</v>
      </c>
      <c r="AR16" s="188"/>
      <c r="AS16" s="49">
        <f t="shared" si="22"/>
        <v>0</v>
      </c>
      <c r="AT16" s="50">
        <f t="shared" si="23"/>
        <v>0</v>
      </c>
      <c r="AU16" s="62"/>
      <c r="AV16" s="49">
        <f t="shared" si="24"/>
        <v>0</v>
      </c>
      <c r="AW16" s="50">
        <f t="shared" si="25"/>
        <v>0</v>
      </c>
      <c r="AX16" s="188">
        <v>28.8</v>
      </c>
      <c r="AY16" s="49">
        <f t="shared" si="26"/>
        <v>0</v>
      </c>
      <c r="AZ16" s="50">
        <f t="shared" si="27"/>
        <v>0</v>
      </c>
      <c r="BA16" s="188">
        <v>3.6</v>
      </c>
      <c r="BB16" s="49">
        <f t="shared" si="28"/>
        <v>0</v>
      </c>
      <c r="BC16" s="50">
        <f t="shared" si="29"/>
        <v>0</v>
      </c>
      <c r="BD16" s="51">
        <f t="shared" si="30"/>
        <v>0</v>
      </c>
    </row>
    <row r="17" spans="1:56" hidden="1">
      <c r="A17" s="32">
        <v>5</v>
      </c>
      <c r="B17" s="169"/>
      <c r="C17" s="170"/>
      <c r="D17" s="34"/>
      <c r="E17" s="35"/>
      <c r="F17" s="36"/>
      <c r="G17" s="73"/>
      <c r="H17" s="72"/>
      <c r="I17" s="74">
        <f>IF(H17=Tablas!$B$5,Tablas!$C$5,VLOOKUP(H17,Tablas!$B$5:$D$40,2,FALSE))</f>
        <v>1</v>
      </c>
      <c r="J17" s="71">
        <f>IF(I17=0,"",VLOOKUP(I17,Tablas!$C$5:$D$40,2,FALSE))</f>
        <v>0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193">
        <v>11</v>
      </c>
      <c r="X17" s="44">
        <f t="shared" si="32"/>
        <v>0</v>
      </c>
      <c r="Y17" s="45">
        <f t="shared" si="11"/>
        <v>0</v>
      </c>
      <c r="Z17" s="46" t="s">
        <v>78</v>
      </c>
      <c r="AA17" s="39">
        <v>1</v>
      </c>
      <c r="AB17" s="47">
        <f t="shared" si="12"/>
        <v>0</v>
      </c>
      <c r="AC17" s="39">
        <v>1</v>
      </c>
      <c r="AD17" s="47">
        <f t="shared" si="13"/>
        <v>0</v>
      </c>
      <c r="AE17" s="39">
        <v>1</v>
      </c>
      <c r="AF17" s="47">
        <f t="shared" si="14"/>
        <v>0</v>
      </c>
      <c r="AG17" s="188"/>
      <c r="AH17" s="194">
        <f t="shared" si="15"/>
        <v>3</v>
      </c>
      <c r="AI17" s="49">
        <f t="shared" si="16"/>
        <v>0</v>
      </c>
      <c r="AJ17" s="50">
        <f t="shared" si="17"/>
        <v>0</v>
      </c>
      <c r="AK17" s="188"/>
      <c r="AL17" s="194">
        <f t="shared" si="18"/>
        <v>3</v>
      </c>
      <c r="AM17" s="49">
        <f t="shared" si="33"/>
        <v>0</v>
      </c>
      <c r="AN17" s="50">
        <f t="shared" si="19"/>
        <v>0</v>
      </c>
      <c r="AO17" s="188"/>
      <c r="AP17" s="49">
        <f t="shared" si="20"/>
        <v>0</v>
      </c>
      <c r="AQ17" s="50">
        <f t="shared" si="21"/>
        <v>0</v>
      </c>
      <c r="AR17" s="188"/>
      <c r="AS17" s="49">
        <f t="shared" si="22"/>
        <v>0</v>
      </c>
      <c r="AT17" s="50">
        <f t="shared" si="23"/>
        <v>0</v>
      </c>
      <c r="AU17" s="62"/>
      <c r="AV17" s="49">
        <f t="shared" si="24"/>
        <v>0</v>
      </c>
      <c r="AW17" s="50">
        <f t="shared" si="25"/>
        <v>0</v>
      </c>
      <c r="AX17" s="188"/>
      <c r="AY17" s="49">
        <f t="shared" si="26"/>
        <v>0</v>
      </c>
      <c r="AZ17" s="50">
        <f t="shared" si="27"/>
        <v>0</v>
      </c>
      <c r="BA17" s="188"/>
      <c r="BB17" s="49">
        <f t="shared" si="28"/>
        <v>0</v>
      </c>
      <c r="BC17" s="50">
        <f t="shared" si="29"/>
        <v>0</v>
      </c>
      <c r="BD17" s="51">
        <f t="shared" si="30"/>
        <v>0</v>
      </c>
    </row>
    <row r="18" spans="1:56" hidden="1">
      <c r="A18" s="32">
        <v>5</v>
      </c>
      <c r="B18" s="169"/>
      <c r="C18" s="170"/>
      <c r="D18" s="34"/>
      <c r="E18" s="35"/>
      <c r="F18" s="36"/>
      <c r="G18" s="73"/>
      <c r="H18" s="72"/>
      <c r="I18" s="74">
        <f>IF(H18=Tablas!$B$5,Tablas!$C$5,VLOOKUP(H18,Tablas!$B$5:$D$40,2,FALSE))</f>
        <v>1</v>
      </c>
      <c r="J18" s="71">
        <f>IF(I18=0,"",VLOOKUP(I18,Tablas!$C$5:$D$40,2,FALSE))</f>
        <v>0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193">
        <v>11</v>
      </c>
      <c r="X18" s="44">
        <f t="shared" si="32"/>
        <v>0</v>
      </c>
      <c r="Y18" s="45">
        <f t="shared" si="11"/>
        <v>0</v>
      </c>
      <c r="Z18" s="46" t="s">
        <v>78</v>
      </c>
      <c r="AA18" s="39">
        <v>1</v>
      </c>
      <c r="AB18" s="47">
        <f t="shared" si="12"/>
        <v>0</v>
      </c>
      <c r="AC18" s="39">
        <v>1</v>
      </c>
      <c r="AD18" s="47">
        <f t="shared" si="13"/>
        <v>0</v>
      </c>
      <c r="AE18" s="39">
        <v>1</v>
      </c>
      <c r="AF18" s="47">
        <f t="shared" si="14"/>
        <v>0</v>
      </c>
      <c r="AG18" s="188"/>
      <c r="AH18" s="194">
        <f t="shared" si="15"/>
        <v>3</v>
      </c>
      <c r="AI18" s="49">
        <f t="shared" si="16"/>
        <v>0</v>
      </c>
      <c r="AJ18" s="50">
        <f t="shared" si="17"/>
        <v>0</v>
      </c>
      <c r="AK18" s="188"/>
      <c r="AL18" s="194">
        <f t="shared" si="18"/>
        <v>3</v>
      </c>
      <c r="AM18" s="49">
        <f t="shared" si="33"/>
        <v>0</v>
      </c>
      <c r="AN18" s="50">
        <f t="shared" si="19"/>
        <v>0</v>
      </c>
      <c r="AO18" s="188"/>
      <c r="AP18" s="49">
        <f t="shared" si="20"/>
        <v>0</v>
      </c>
      <c r="AQ18" s="50">
        <f t="shared" si="21"/>
        <v>0</v>
      </c>
      <c r="AR18" s="188"/>
      <c r="AS18" s="49">
        <f t="shared" si="22"/>
        <v>0</v>
      </c>
      <c r="AT18" s="50">
        <f t="shared" si="23"/>
        <v>0</v>
      </c>
      <c r="AU18" s="62"/>
      <c r="AV18" s="49">
        <f t="shared" si="24"/>
        <v>0</v>
      </c>
      <c r="AW18" s="50">
        <f t="shared" si="25"/>
        <v>0</v>
      </c>
      <c r="AX18" s="188"/>
      <c r="AY18" s="49">
        <f t="shared" si="26"/>
        <v>0</v>
      </c>
      <c r="AZ18" s="50">
        <f t="shared" si="27"/>
        <v>0</v>
      </c>
      <c r="BA18" s="188"/>
      <c r="BB18" s="49">
        <f t="shared" si="28"/>
        <v>0</v>
      </c>
      <c r="BC18" s="50">
        <f t="shared" si="29"/>
        <v>0</v>
      </c>
      <c r="BD18" s="51">
        <f t="shared" si="30"/>
        <v>0</v>
      </c>
    </row>
    <row r="19" spans="1:56" hidden="1">
      <c r="A19" s="32">
        <v>5</v>
      </c>
      <c r="B19" s="169"/>
      <c r="C19" s="170"/>
      <c r="D19" s="34"/>
      <c r="E19" s="35"/>
      <c r="F19" s="36"/>
      <c r="G19" s="73"/>
      <c r="H19" s="72"/>
      <c r="I19" s="74">
        <f>IF(H19=Tablas!$B$5,Tablas!$C$5,VLOOKUP(H19,Tablas!$B$5:$D$40,2,FALSE))</f>
        <v>1</v>
      </c>
      <c r="J19" s="71">
        <f>IF(I19=0,"",VLOOKUP(I19,Tablas!$C$5:$D$40,2,FALSE))</f>
        <v>0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193">
        <v>11</v>
      </c>
      <c r="X19" s="44">
        <f t="shared" si="32"/>
        <v>0</v>
      </c>
      <c r="Y19" s="45">
        <f t="shared" si="11"/>
        <v>0</v>
      </c>
      <c r="Z19" s="46" t="s">
        <v>78</v>
      </c>
      <c r="AA19" s="39">
        <v>1</v>
      </c>
      <c r="AB19" s="47">
        <f t="shared" si="12"/>
        <v>0</v>
      </c>
      <c r="AC19" s="39">
        <v>1</v>
      </c>
      <c r="AD19" s="47">
        <f t="shared" si="13"/>
        <v>0</v>
      </c>
      <c r="AE19" s="39">
        <v>1</v>
      </c>
      <c r="AF19" s="47">
        <f t="shared" si="14"/>
        <v>0</v>
      </c>
      <c r="AG19" s="188"/>
      <c r="AH19" s="194">
        <f t="shared" si="15"/>
        <v>3</v>
      </c>
      <c r="AI19" s="49">
        <f t="shared" si="16"/>
        <v>0</v>
      </c>
      <c r="AJ19" s="50">
        <f t="shared" si="17"/>
        <v>0</v>
      </c>
      <c r="AK19" s="188"/>
      <c r="AL19" s="194">
        <f t="shared" si="18"/>
        <v>3</v>
      </c>
      <c r="AM19" s="49">
        <f t="shared" si="33"/>
        <v>0</v>
      </c>
      <c r="AN19" s="50">
        <f t="shared" si="19"/>
        <v>0</v>
      </c>
      <c r="AO19" s="188"/>
      <c r="AP19" s="49">
        <f t="shared" si="20"/>
        <v>0</v>
      </c>
      <c r="AQ19" s="50">
        <f t="shared" si="21"/>
        <v>0</v>
      </c>
      <c r="AR19" s="188"/>
      <c r="AS19" s="49">
        <f t="shared" si="22"/>
        <v>0</v>
      </c>
      <c r="AT19" s="50">
        <f t="shared" si="23"/>
        <v>0</v>
      </c>
      <c r="AU19" s="62"/>
      <c r="AV19" s="49">
        <f t="shared" si="24"/>
        <v>0</v>
      </c>
      <c r="AW19" s="50">
        <f t="shared" si="25"/>
        <v>0</v>
      </c>
      <c r="AX19" s="188"/>
      <c r="AY19" s="49">
        <f t="shared" si="26"/>
        <v>0</v>
      </c>
      <c r="AZ19" s="50">
        <f t="shared" si="27"/>
        <v>0</v>
      </c>
      <c r="BA19" s="188"/>
      <c r="BB19" s="49">
        <f t="shared" si="28"/>
        <v>0</v>
      </c>
      <c r="BC19" s="50">
        <f t="shared" si="29"/>
        <v>0</v>
      </c>
      <c r="BD19" s="51">
        <f t="shared" si="30"/>
        <v>0</v>
      </c>
    </row>
    <row r="20" spans="1:56" hidden="1">
      <c r="A20" s="32">
        <v>5</v>
      </c>
      <c r="B20" s="169"/>
      <c r="C20" s="170"/>
      <c r="D20" s="34"/>
      <c r="E20" s="35"/>
      <c r="F20" s="36"/>
      <c r="G20" s="73"/>
      <c r="H20" s="72"/>
      <c r="I20" s="74">
        <f>IF(H20=Tablas!$B$5,Tablas!$C$5,VLOOKUP(H20,Tablas!$B$5:$D$40,2,FALSE))</f>
        <v>1</v>
      </c>
      <c r="J20" s="71">
        <f>IF(I20=0,"",VLOOKUP(I20,Tablas!$C$5:$D$40,2,FALSE))</f>
        <v>0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193">
        <v>11</v>
      </c>
      <c r="X20" s="44">
        <f t="shared" si="32"/>
        <v>0</v>
      </c>
      <c r="Y20" s="45">
        <f t="shared" si="11"/>
        <v>0</v>
      </c>
      <c r="Z20" s="46" t="s">
        <v>78</v>
      </c>
      <c r="AA20" s="39">
        <v>1</v>
      </c>
      <c r="AB20" s="47">
        <f t="shared" si="12"/>
        <v>0</v>
      </c>
      <c r="AC20" s="39">
        <v>1</v>
      </c>
      <c r="AD20" s="47">
        <f t="shared" si="13"/>
        <v>0</v>
      </c>
      <c r="AE20" s="39">
        <v>1</v>
      </c>
      <c r="AF20" s="47">
        <f t="shared" si="14"/>
        <v>0</v>
      </c>
      <c r="AG20" s="188"/>
      <c r="AH20" s="194">
        <f t="shared" si="15"/>
        <v>3</v>
      </c>
      <c r="AI20" s="49">
        <f t="shared" si="16"/>
        <v>0</v>
      </c>
      <c r="AJ20" s="50">
        <f t="shared" si="17"/>
        <v>0</v>
      </c>
      <c r="AK20" s="188"/>
      <c r="AL20" s="194">
        <f t="shared" si="18"/>
        <v>3</v>
      </c>
      <c r="AM20" s="49">
        <f t="shared" si="33"/>
        <v>0</v>
      </c>
      <c r="AN20" s="50">
        <f t="shared" si="19"/>
        <v>0</v>
      </c>
      <c r="AO20" s="188"/>
      <c r="AP20" s="49">
        <f t="shared" si="20"/>
        <v>0</v>
      </c>
      <c r="AQ20" s="50">
        <f t="shared" si="21"/>
        <v>0</v>
      </c>
      <c r="AR20" s="188"/>
      <c r="AS20" s="49">
        <f t="shared" si="22"/>
        <v>0</v>
      </c>
      <c r="AT20" s="50">
        <f t="shared" si="23"/>
        <v>0</v>
      </c>
      <c r="AU20" s="62"/>
      <c r="AV20" s="49">
        <f t="shared" si="24"/>
        <v>0</v>
      </c>
      <c r="AW20" s="50">
        <f t="shared" si="25"/>
        <v>0</v>
      </c>
      <c r="AX20" s="188"/>
      <c r="AY20" s="49">
        <f t="shared" si="26"/>
        <v>0</v>
      </c>
      <c r="AZ20" s="50">
        <f t="shared" si="27"/>
        <v>0</v>
      </c>
      <c r="BA20" s="188"/>
      <c r="BB20" s="49">
        <f t="shared" si="28"/>
        <v>0</v>
      </c>
      <c r="BC20" s="50">
        <f t="shared" si="29"/>
        <v>0</v>
      </c>
      <c r="BD20" s="51">
        <f t="shared" si="30"/>
        <v>0</v>
      </c>
    </row>
    <row r="21" spans="1:56" hidden="1">
      <c r="A21" s="32">
        <v>5</v>
      </c>
      <c r="B21" s="169"/>
      <c r="C21" s="170"/>
      <c r="D21" s="34"/>
      <c r="E21" s="35"/>
      <c r="F21" s="36"/>
      <c r="G21" s="73"/>
      <c r="H21" s="72"/>
      <c r="I21" s="74">
        <f>IF(H21=Tablas!$B$5,Tablas!$C$5,VLOOKUP(H21,Tablas!$B$5:$D$40,2,FALSE))</f>
        <v>1</v>
      </c>
      <c r="J21" s="71">
        <f>IF(I21=0,"",VLOOKUP(I21,Tablas!$C$5:$D$40,2,FALSE))</f>
        <v>0</v>
      </c>
      <c r="K21" s="37" t="str">
        <f t="shared" si="1"/>
        <v>0</v>
      </c>
      <c r="L21" s="38">
        <f t="shared" si="2"/>
        <v>0</v>
      </c>
      <c r="M21" s="38">
        <f t="shared" si="3"/>
        <v>0</v>
      </c>
      <c r="N21" s="38">
        <f t="shared" si="4"/>
        <v>0</v>
      </c>
      <c r="O21" s="38">
        <f t="shared" si="5"/>
        <v>0</v>
      </c>
      <c r="P21" s="38">
        <f t="shared" si="6"/>
        <v>0</v>
      </c>
      <c r="Q21" s="39">
        <v>1</v>
      </c>
      <c r="R21" s="40">
        <f t="shared" si="7"/>
        <v>0</v>
      </c>
      <c r="S21" s="39">
        <v>1</v>
      </c>
      <c r="T21" s="41">
        <f t="shared" si="8"/>
        <v>0</v>
      </c>
      <c r="U21" s="42">
        <f t="shared" si="9"/>
        <v>0</v>
      </c>
      <c r="V21" s="43">
        <f t="shared" si="10"/>
        <v>0</v>
      </c>
      <c r="W21" s="193">
        <v>11</v>
      </c>
      <c r="X21" s="44">
        <f t="shared" si="32"/>
        <v>0</v>
      </c>
      <c r="Y21" s="45">
        <f t="shared" si="11"/>
        <v>0</v>
      </c>
      <c r="Z21" s="46" t="s">
        <v>78</v>
      </c>
      <c r="AA21" s="39">
        <v>1</v>
      </c>
      <c r="AB21" s="47">
        <f t="shared" si="12"/>
        <v>0</v>
      </c>
      <c r="AC21" s="39">
        <v>1</v>
      </c>
      <c r="AD21" s="47">
        <f t="shared" si="13"/>
        <v>0</v>
      </c>
      <c r="AE21" s="39">
        <v>1</v>
      </c>
      <c r="AF21" s="47">
        <f t="shared" si="14"/>
        <v>0</v>
      </c>
      <c r="AG21" s="188"/>
      <c r="AH21" s="194">
        <f t="shared" si="15"/>
        <v>3</v>
      </c>
      <c r="AI21" s="49">
        <f t="shared" si="16"/>
        <v>0</v>
      </c>
      <c r="AJ21" s="50">
        <f t="shared" si="17"/>
        <v>0</v>
      </c>
      <c r="AK21" s="188"/>
      <c r="AL21" s="194">
        <f t="shared" si="18"/>
        <v>3</v>
      </c>
      <c r="AM21" s="49">
        <f t="shared" si="33"/>
        <v>0</v>
      </c>
      <c r="AN21" s="50">
        <f t="shared" si="19"/>
        <v>0</v>
      </c>
      <c r="AO21" s="188"/>
      <c r="AP21" s="49">
        <f t="shared" si="20"/>
        <v>0</v>
      </c>
      <c r="AQ21" s="50">
        <f t="shared" si="21"/>
        <v>0</v>
      </c>
      <c r="AR21" s="188"/>
      <c r="AS21" s="49">
        <f t="shared" si="22"/>
        <v>0</v>
      </c>
      <c r="AT21" s="50">
        <f t="shared" si="23"/>
        <v>0</v>
      </c>
      <c r="AU21" s="62"/>
      <c r="AV21" s="49">
        <f t="shared" si="24"/>
        <v>0</v>
      </c>
      <c r="AW21" s="50">
        <f t="shared" si="25"/>
        <v>0</v>
      </c>
      <c r="AX21" s="188"/>
      <c r="AY21" s="49">
        <f t="shared" si="26"/>
        <v>0</v>
      </c>
      <c r="AZ21" s="50">
        <f t="shared" si="27"/>
        <v>0</v>
      </c>
      <c r="BA21" s="188"/>
      <c r="BB21" s="49">
        <f t="shared" si="28"/>
        <v>0</v>
      </c>
      <c r="BC21" s="50">
        <f t="shared" si="29"/>
        <v>0</v>
      </c>
      <c r="BD21" s="51">
        <f t="shared" si="30"/>
        <v>0</v>
      </c>
    </row>
    <row r="22" spans="1:56" hidden="1">
      <c r="A22" s="32">
        <v>5</v>
      </c>
      <c r="B22" s="169"/>
      <c r="C22" s="170"/>
      <c r="D22" s="34"/>
      <c r="E22" s="35"/>
      <c r="F22" s="36"/>
      <c r="G22" s="73"/>
      <c r="H22" s="72"/>
      <c r="I22" s="74">
        <f>IF(H22=Tablas!$B$5,Tablas!$C$5,VLOOKUP(H22,Tablas!$B$5:$D$40,2,FALSE))</f>
        <v>1</v>
      </c>
      <c r="J22" s="71">
        <f>IF(I22=0,"",VLOOKUP(I22,Tablas!$C$5:$D$40,2,FALSE))</f>
        <v>0</v>
      </c>
      <c r="K22" s="37" t="str">
        <f t="shared" si="1"/>
        <v>0</v>
      </c>
      <c r="L22" s="38">
        <f t="shared" si="2"/>
        <v>0</v>
      </c>
      <c r="M22" s="38">
        <f t="shared" si="3"/>
        <v>0</v>
      </c>
      <c r="N22" s="38">
        <f t="shared" si="4"/>
        <v>0</v>
      </c>
      <c r="O22" s="38">
        <f t="shared" si="5"/>
        <v>0</v>
      </c>
      <c r="P22" s="38">
        <f t="shared" si="6"/>
        <v>0</v>
      </c>
      <c r="Q22" s="39">
        <v>1</v>
      </c>
      <c r="R22" s="40">
        <f t="shared" si="7"/>
        <v>0</v>
      </c>
      <c r="S22" s="39">
        <v>1</v>
      </c>
      <c r="T22" s="41">
        <f t="shared" si="8"/>
        <v>0</v>
      </c>
      <c r="U22" s="42">
        <f t="shared" si="9"/>
        <v>0</v>
      </c>
      <c r="V22" s="43">
        <f t="shared" si="10"/>
        <v>0</v>
      </c>
      <c r="W22" s="193">
        <v>12</v>
      </c>
      <c r="X22" s="44">
        <f t="shared" si="32"/>
        <v>0</v>
      </c>
      <c r="Y22" s="45">
        <f t="shared" si="11"/>
        <v>0</v>
      </c>
      <c r="Z22" s="46" t="s">
        <v>78</v>
      </c>
      <c r="AA22" s="39">
        <v>1</v>
      </c>
      <c r="AB22" s="47">
        <f t="shared" si="12"/>
        <v>0</v>
      </c>
      <c r="AC22" s="39">
        <v>1</v>
      </c>
      <c r="AD22" s="47">
        <f t="shared" si="13"/>
        <v>0</v>
      </c>
      <c r="AE22" s="39">
        <v>1</v>
      </c>
      <c r="AF22" s="47">
        <f t="shared" si="14"/>
        <v>0</v>
      </c>
      <c r="AG22" s="188"/>
      <c r="AH22" s="194">
        <f t="shared" si="15"/>
        <v>3</v>
      </c>
      <c r="AI22" s="49">
        <f t="shared" si="16"/>
        <v>0</v>
      </c>
      <c r="AJ22" s="50">
        <f t="shared" si="17"/>
        <v>0</v>
      </c>
      <c r="AK22" s="188"/>
      <c r="AL22" s="194">
        <f t="shared" si="18"/>
        <v>3</v>
      </c>
      <c r="AM22" s="49">
        <f t="shared" si="33"/>
        <v>0</v>
      </c>
      <c r="AN22" s="50">
        <f t="shared" si="19"/>
        <v>0</v>
      </c>
      <c r="AO22" s="188"/>
      <c r="AP22" s="49">
        <f t="shared" si="20"/>
        <v>0</v>
      </c>
      <c r="AQ22" s="50">
        <f t="shared" si="21"/>
        <v>0</v>
      </c>
      <c r="AR22" s="188"/>
      <c r="AS22" s="49">
        <f t="shared" si="22"/>
        <v>0</v>
      </c>
      <c r="AT22" s="50">
        <f t="shared" si="23"/>
        <v>0</v>
      </c>
      <c r="AU22" s="62"/>
      <c r="AV22" s="49">
        <f t="shared" si="24"/>
        <v>0</v>
      </c>
      <c r="AW22" s="50">
        <f t="shared" si="25"/>
        <v>0</v>
      </c>
      <c r="AX22" s="188"/>
      <c r="AY22" s="49">
        <f t="shared" si="26"/>
        <v>0</v>
      </c>
      <c r="AZ22" s="50">
        <f t="shared" si="27"/>
        <v>0</v>
      </c>
      <c r="BA22" s="188"/>
      <c r="BB22" s="49">
        <f t="shared" si="28"/>
        <v>0</v>
      </c>
      <c r="BC22" s="50">
        <f t="shared" si="29"/>
        <v>0</v>
      </c>
      <c r="BD22" s="51">
        <f t="shared" si="30"/>
        <v>0</v>
      </c>
    </row>
    <row r="23" spans="1:56" hidden="1">
      <c r="A23" s="32">
        <v>5</v>
      </c>
      <c r="B23" s="169"/>
      <c r="C23" s="170"/>
      <c r="D23" s="34"/>
      <c r="E23" s="35"/>
      <c r="F23" s="36"/>
      <c r="G23" s="73"/>
      <c r="H23" s="72"/>
      <c r="I23" s="74">
        <f>IF(H23=Tablas!$B$5,Tablas!$C$5,VLOOKUP(H23,Tablas!$B$5:$D$40,2,FALSE))</f>
        <v>1</v>
      </c>
      <c r="J23" s="71">
        <f>IF(I23=0,"",VLOOKUP(I23,Tablas!$C$5:$D$40,2,FALSE))</f>
        <v>0</v>
      </c>
      <c r="K23" s="37" t="str">
        <f t="shared" si="1"/>
        <v>0</v>
      </c>
      <c r="L23" s="38">
        <f t="shared" si="2"/>
        <v>0</v>
      </c>
      <c r="M23" s="38">
        <f t="shared" si="3"/>
        <v>0</v>
      </c>
      <c r="N23" s="38">
        <f t="shared" si="4"/>
        <v>0</v>
      </c>
      <c r="O23" s="38">
        <f t="shared" si="5"/>
        <v>0</v>
      </c>
      <c r="P23" s="38">
        <f t="shared" si="6"/>
        <v>0</v>
      </c>
      <c r="Q23" s="39">
        <v>1</v>
      </c>
      <c r="R23" s="40">
        <f t="shared" si="7"/>
        <v>0</v>
      </c>
      <c r="S23" s="39">
        <v>1</v>
      </c>
      <c r="T23" s="41">
        <f t="shared" si="8"/>
        <v>0</v>
      </c>
      <c r="U23" s="42">
        <f t="shared" si="9"/>
        <v>0</v>
      </c>
      <c r="V23" s="43">
        <f t="shared" si="10"/>
        <v>0</v>
      </c>
      <c r="W23" s="193">
        <f t="shared" ref="W23:W38" si="34">$X$4</f>
        <v>7</v>
      </c>
      <c r="X23" s="44">
        <f t="shared" si="32"/>
        <v>0</v>
      </c>
      <c r="Y23" s="45">
        <f t="shared" si="11"/>
        <v>0</v>
      </c>
      <c r="Z23" s="46" t="s">
        <v>78</v>
      </c>
      <c r="AA23" s="39">
        <v>1</v>
      </c>
      <c r="AB23" s="47">
        <f t="shared" si="12"/>
        <v>0</v>
      </c>
      <c r="AC23" s="39">
        <v>1</v>
      </c>
      <c r="AD23" s="47">
        <f t="shared" si="13"/>
        <v>0</v>
      </c>
      <c r="AE23" s="39">
        <v>1</v>
      </c>
      <c r="AF23" s="47">
        <f t="shared" si="14"/>
        <v>0</v>
      </c>
      <c r="AG23" s="188"/>
      <c r="AH23" s="194">
        <f t="shared" si="15"/>
        <v>3</v>
      </c>
      <c r="AI23" s="49">
        <f t="shared" si="16"/>
        <v>0</v>
      </c>
      <c r="AJ23" s="50">
        <f t="shared" si="17"/>
        <v>0</v>
      </c>
      <c r="AK23" s="188"/>
      <c r="AL23" s="194">
        <f t="shared" si="18"/>
        <v>3</v>
      </c>
      <c r="AM23" s="49">
        <f t="shared" si="33"/>
        <v>0</v>
      </c>
      <c r="AN23" s="50">
        <f t="shared" si="19"/>
        <v>0</v>
      </c>
      <c r="AO23" s="188"/>
      <c r="AP23" s="49">
        <f t="shared" si="20"/>
        <v>0</v>
      </c>
      <c r="AQ23" s="50">
        <f t="shared" si="21"/>
        <v>0</v>
      </c>
      <c r="AR23" s="188"/>
      <c r="AS23" s="49">
        <f t="shared" si="22"/>
        <v>0</v>
      </c>
      <c r="AT23" s="50">
        <f t="shared" si="23"/>
        <v>0</v>
      </c>
      <c r="AU23" s="62"/>
      <c r="AV23" s="49">
        <f t="shared" si="24"/>
        <v>0</v>
      </c>
      <c r="AW23" s="50">
        <f t="shared" si="25"/>
        <v>0</v>
      </c>
      <c r="AX23" s="188"/>
      <c r="AY23" s="49">
        <f t="shared" si="26"/>
        <v>0</v>
      </c>
      <c r="AZ23" s="50">
        <f t="shared" si="27"/>
        <v>0</v>
      </c>
      <c r="BA23" s="188"/>
      <c r="BB23" s="49">
        <f t="shared" si="28"/>
        <v>0</v>
      </c>
      <c r="BC23" s="50">
        <f t="shared" si="29"/>
        <v>0</v>
      </c>
      <c r="BD23" s="51">
        <f t="shared" si="30"/>
        <v>0</v>
      </c>
    </row>
    <row r="24" spans="1:56" hidden="1">
      <c r="A24" s="32">
        <v>5</v>
      </c>
      <c r="B24" s="169"/>
      <c r="C24" s="170"/>
      <c r="D24" s="34"/>
      <c r="E24" s="35"/>
      <c r="F24" s="36"/>
      <c r="G24" s="73"/>
      <c r="H24" s="72"/>
      <c r="I24" s="74">
        <f>IF(H24=Tablas!$B$5,Tablas!$C$5,VLOOKUP(H24,Tablas!$B$5:$D$40,2,FALSE))</f>
        <v>1</v>
      </c>
      <c r="J24" s="71">
        <f>IF(I24=0,"",VLOOKUP(I24,Tablas!$C$5:$D$40,2,FALSE))</f>
        <v>0</v>
      </c>
      <c r="K24" s="37" t="str">
        <f t="shared" si="1"/>
        <v>0</v>
      </c>
      <c r="L24" s="38">
        <f t="shared" si="2"/>
        <v>0</v>
      </c>
      <c r="M24" s="38">
        <f t="shared" si="3"/>
        <v>0</v>
      </c>
      <c r="N24" s="38">
        <f t="shared" si="4"/>
        <v>0</v>
      </c>
      <c r="O24" s="38">
        <f t="shared" si="5"/>
        <v>0</v>
      </c>
      <c r="P24" s="38">
        <f t="shared" si="6"/>
        <v>0</v>
      </c>
      <c r="Q24" s="39">
        <v>1</v>
      </c>
      <c r="R24" s="40">
        <f t="shared" si="7"/>
        <v>0</v>
      </c>
      <c r="S24" s="39">
        <v>1</v>
      </c>
      <c r="T24" s="41">
        <f t="shared" si="8"/>
        <v>0</v>
      </c>
      <c r="U24" s="42">
        <f t="shared" si="9"/>
        <v>0</v>
      </c>
      <c r="V24" s="43">
        <f t="shared" si="10"/>
        <v>0</v>
      </c>
      <c r="W24" s="193">
        <f t="shared" si="34"/>
        <v>7</v>
      </c>
      <c r="X24" s="44">
        <f t="shared" si="32"/>
        <v>0</v>
      </c>
      <c r="Y24" s="45">
        <f t="shared" si="11"/>
        <v>0</v>
      </c>
      <c r="Z24" s="46" t="s">
        <v>78</v>
      </c>
      <c r="AA24" s="39">
        <v>1</v>
      </c>
      <c r="AB24" s="47">
        <f t="shared" si="12"/>
        <v>0</v>
      </c>
      <c r="AC24" s="39">
        <v>1</v>
      </c>
      <c r="AD24" s="47">
        <f t="shared" si="13"/>
        <v>0</v>
      </c>
      <c r="AE24" s="39">
        <v>1</v>
      </c>
      <c r="AF24" s="47">
        <f t="shared" si="14"/>
        <v>0</v>
      </c>
      <c r="AG24" s="188"/>
      <c r="AH24" s="194">
        <f t="shared" si="15"/>
        <v>3</v>
      </c>
      <c r="AI24" s="49">
        <f t="shared" si="16"/>
        <v>0</v>
      </c>
      <c r="AJ24" s="50">
        <f t="shared" si="17"/>
        <v>0</v>
      </c>
      <c r="AK24" s="188"/>
      <c r="AL24" s="194">
        <f t="shared" si="18"/>
        <v>3</v>
      </c>
      <c r="AM24" s="49">
        <f t="shared" si="33"/>
        <v>0</v>
      </c>
      <c r="AN24" s="50">
        <f t="shared" si="19"/>
        <v>0</v>
      </c>
      <c r="AO24" s="188"/>
      <c r="AP24" s="49">
        <f t="shared" si="20"/>
        <v>0</v>
      </c>
      <c r="AQ24" s="50">
        <f t="shared" si="21"/>
        <v>0</v>
      </c>
      <c r="AR24" s="188"/>
      <c r="AS24" s="49">
        <f t="shared" si="22"/>
        <v>0</v>
      </c>
      <c r="AT24" s="50">
        <f t="shared" si="23"/>
        <v>0</v>
      </c>
      <c r="AU24" s="62"/>
      <c r="AV24" s="49">
        <f t="shared" si="24"/>
        <v>0</v>
      </c>
      <c r="AW24" s="50">
        <f t="shared" si="25"/>
        <v>0</v>
      </c>
      <c r="AX24" s="188"/>
      <c r="AY24" s="49">
        <f t="shared" si="26"/>
        <v>0</v>
      </c>
      <c r="AZ24" s="50">
        <f t="shared" si="27"/>
        <v>0</v>
      </c>
      <c r="BA24" s="188"/>
      <c r="BB24" s="49">
        <f t="shared" si="28"/>
        <v>0</v>
      </c>
      <c r="BC24" s="50">
        <f t="shared" si="29"/>
        <v>0</v>
      </c>
      <c r="BD24" s="51">
        <f t="shared" si="30"/>
        <v>0</v>
      </c>
    </row>
    <row r="25" spans="1:56" hidden="1">
      <c r="A25" s="32">
        <v>5</v>
      </c>
      <c r="B25" s="169"/>
      <c r="C25" s="170"/>
      <c r="D25" s="34"/>
      <c r="E25" s="35"/>
      <c r="F25" s="36"/>
      <c r="G25" s="73"/>
      <c r="H25" s="72"/>
      <c r="I25" s="74">
        <f>IF(H25=Tablas!$B$5,Tablas!$C$5,VLOOKUP(H25,Tablas!$B$5:$D$40,2,FALSE))</f>
        <v>1</v>
      </c>
      <c r="J25" s="71">
        <f>IF(I25=0,"",VLOOKUP(I25,Tablas!$C$5:$D$40,2,FALSE))</f>
        <v>0</v>
      </c>
      <c r="K25" s="37" t="str">
        <f t="shared" si="1"/>
        <v>0</v>
      </c>
      <c r="L25" s="38">
        <f t="shared" si="2"/>
        <v>0</v>
      </c>
      <c r="M25" s="38">
        <f t="shared" si="3"/>
        <v>0</v>
      </c>
      <c r="N25" s="38">
        <f t="shared" si="4"/>
        <v>0</v>
      </c>
      <c r="O25" s="38">
        <f t="shared" si="5"/>
        <v>0</v>
      </c>
      <c r="P25" s="38">
        <f t="shared" si="6"/>
        <v>0</v>
      </c>
      <c r="Q25" s="39">
        <v>1</v>
      </c>
      <c r="R25" s="40">
        <f t="shared" si="7"/>
        <v>0</v>
      </c>
      <c r="S25" s="39">
        <v>1</v>
      </c>
      <c r="T25" s="41">
        <f t="shared" si="8"/>
        <v>0</v>
      </c>
      <c r="U25" s="42">
        <f t="shared" si="9"/>
        <v>0</v>
      </c>
      <c r="V25" s="43">
        <f t="shared" si="10"/>
        <v>0</v>
      </c>
      <c r="W25" s="193">
        <f t="shared" si="34"/>
        <v>7</v>
      </c>
      <c r="X25" s="44">
        <f t="shared" si="32"/>
        <v>0</v>
      </c>
      <c r="Y25" s="45">
        <f t="shared" si="11"/>
        <v>0</v>
      </c>
      <c r="Z25" s="46" t="s">
        <v>78</v>
      </c>
      <c r="AA25" s="39">
        <v>1</v>
      </c>
      <c r="AB25" s="47">
        <f t="shared" si="12"/>
        <v>0</v>
      </c>
      <c r="AC25" s="39">
        <v>1</v>
      </c>
      <c r="AD25" s="47">
        <f t="shared" si="13"/>
        <v>0</v>
      </c>
      <c r="AE25" s="39">
        <v>1</v>
      </c>
      <c r="AF25" s="47">
        <f t="shared" si="14"/>
        <v>0</v>
      </c>
      <c r="AG25" s="188"/>
      <c r="AH25" s="194">
        <f t="shared" si="15"/>
        <v>3</v>
      </c>
      <c r="AI25" s="49">
        <f t="shared" si="16"/>
        <v>0</v>
      </c>
      <c r="AJ25" s="50">
        <f t="shared" si="17"/>
        <v>0</v>
      </c>
      <c r="AK25" s="188"/>
      <c r="AL25" s="194">
        <f t="shared" si="18"/>
        <v>3</v>
      </c>
      <c r="AM25" s="49">
        <f t="shared" si="33"/>
        <v>0</v>
      </c>
      <c r="AN25" s="50">
        <f t="shared" si="19"/>
        <v>0</v>
      </c>
      <c r="AO25" s="188"/>
      <c r="AP25" s="49">
        <f t="shared" si="20"/>
        <v>0</v>
      </c>
      <c r="AQ25" s="50">
        <f t="shared" si="21"/>
        <v>0</v>
      </c>
      <c r="AR25" s="188"/>
      <c r="AS25" s="49">
        <f t="shared" si="22"/>
        <v>0</v>
      </c>
      <c r="AT25" s="50">
        <f t="shared" si="23"/>
        <v>0</v>
      </c>
      <c r="AU25" s="62"/>
      <c r="AV25" s="49">
        <f t="shared" si="24"/>
        <v>0</v>
      </c>
      <c r="AW25" s="50">
        <f t="shared" si="25"/>
        <v>0</v>
      </c>
      <c r="AX25" s="188"/>
      <c r="AY25" s="49">
        <f t="shared" si="26"/>
        <v>0</v>
      </c>
      <c r="AZ25" s="50">
        <f t="shared" si="27"/>
        <v>0</v>
      </c>
      <c r="BA25" s="188"/>
      <c r="BB25" s="49">
        <f t="shared" si="28"/>
        <v>0</v>
      </c>
      <c r="BC25" s="50">
        <f t="shared" si="29"/>
        <v>0</v>
      </c>
      <c r="BD25" s="51">
        <f t="shared" si="30"/>
        <v>0</v>
      </c>
    </row>
    <row r="26" spans="1:56" hidden="1">
      <c r="A26" s="32">
        <v>5</v>
      </c>
      <c r="B26" s="169"/>
      <c r="C26" s="170"/>
      <c r="D26" s="34"/>
      <c r="E26" s="35"/>
      <c r="F26" s="36"/>
      <c r="G26" s="73"/>
      <c r="H26" s="72"/>
      <c r="I26" s="74">
        <f>IF(H26=Tablas!$B$5,Tablas!$C$5,VLOOKUP(H26,Tablas!$B$5:$D$40,2,FALSE))</f>
        <v>1</v>
      </c>
      <c r="J26" s="71">
        <f>IF(I26=0,"",VLOOKUP(I26,Tablas!$C$5:$D$40,2,FALSE))</f>
        <v>0</v>
      </c>
      <c r="K26" s="37" t="str">
        <f t="shared" si="1"/>
        <v>0</v>
      </c>
      <c r="L26" s="38">
        <f t="shared" si="2"/>
        <v>0</v>
      </c>
      <c r="M26" s="38">
        <f t="shared" si="3"/>
        <v>0</v>
      </c>
      <c r="N26" s="38">
        <f t="shared" si="4"/>
        <v>0</v>
      </c>
      <c r="O26" s="38">
        <f t="shared" si="5"/>
        <v>0</v>
      </c>
      <c r="P26" s="38">
        <f t="shared" si="6"/>
        <v>0</v>
      </c>
      <c r="Q26" s="39">
        <v>1</v>
      </c>
      <c r="R26" s="40">
        <f t="shared" si="7"/>
        <v>0</v>
      </c>
      <c r="S26" s="39">
        <v>1</v>
      </c>
      <c r="T26" s="41">
        <f t="shared" si="8"/>
        <v>0</v>
      </c>
      <c r="U26" s="42">
        <f t="shared" si="9"/>
        <v>0</v>
      </c>
      <c r="V26" s="43">
        <f t="shared" si="10"/>
        <v>0</v>
      </c>
      <c r="W26" s="193">
        <f t="shared" si="34"/>
        <v>7</v>
      </c>
      <c r="X26" s="44">
        <f t="shared" si="32"/>
        <v>0</v>
      </c>
      <c r="Y26" s="45">
        <f t="shared" si="11"/>
        <v>0</v>
      </c>
      <c r="Z26" s="46" t="s">
        <v>78</v>
      </c>
      <c r="AA26" s="39">
        <v>1</v>
      </c>
      <c r="AB26" s="47">
        <f t="shared" si="12"/>
        <v>0</v>
      </c>
      <c r="AC26" s="39">
        <v>1</v>
      </c>
      <c r="AD26" s="47">
        <f t="shared" si="13"/>
        <v>0</v>
      </c>
      <c r="AE26" s="39">
        <v>1</v>
      </c>
      <c r="AF26" s="47">
        <f t="shared" si="14"/>
        <v>0</v>
      </c>
      <c r="AG26" s="188"/>
      <c r="AH26" s="194">
        <f t="shared" si="15"/>
        <v>3</v>
      </c>
      <c r="AI26" s="49">
        <f t="shared" si="16"/>
        <v>0</v>
      </c>
      <c r="AJ26" s="50">
        <f t="shared" si="17"/>
        <v>0</v>
      </c>
      <c r="AK26" s="188"/>
      <c r="AL26" s="194">
        <f t="shared" si="18"/>
        <v>3</v>
      </c>
      <c r="AM26" s="49">
        <f t="shared" si="33"/>
        <v>0</v>
      </c>
      <c r="AN26" s="50">
        <f t="shared" si="19"/>
        <v>0</v>
      </c>
      <c r="AO26" s="188"/>
      <c r="AP26" s="49">
        <f t="shared" si="20"/>
        <v>0</v>
      </c>
      <c r="AQ26" s="50">
        <f t="shared" si="21"/>
        <v>0</v>
      </c>
      <c r="AR26" s="188"/>
      <c r="AS26" s="49">
        <f t="shared" si="22"/>
        <v>0</v>
      </c>
      <c r="AT26" s="50">
        <f t="shared" si="23"/>
        <v>0</v>
      </c>
      <c r="AU26" s="62"/>
      <c r="AV26" s="49">
        <f t="shared" si="24"/>
        <v>0</v>
      </c>
      <c r="AW26" s="50">
        <f t="shared" si="25"/>
        <v>0</v>
      </c>
      <c r="AX26" s="188"/>
      <c r="AY26" s="49">
        <f t="shared" si="26"/>
        <v>0</v>
      </c>
      <c r="AZ26" s="50">
        <f t="shared" si="27"/>
        <v>0</v>
      </c>
      <c r="BA26" s="188"/>
      <c r="BB26" s="49">
        <f t="shared" si="28"/>
        <v>0</v>
      </c>
      <c r="BC26" s="50">
        <f t="shared" si="29"/>
        <v>0</v>
      </c>
      <c r="BD26" s="51">
        <f t="shared" si="30"/>
        <v>0</v>
      </c>
    </row>
    <row r="27" spans="1:56" hidden="1">
      <c r="A27" s="32">
        <v>5</v>
      </c>
      <c r="B27" s="169"/>
      <c r="C27" s="170"/>
      <c r="D27" s="34"/>
      <c r="E27" s="35"/>
      <c r="F27" s="36"/>
      <c r="G27" s="73"/>
      <c r="H27" s="72"/>
      <c r="I27" s="74">
        <f>IF(H27=Tablas!$B$5,Tablas!$C$5,VLOOKUP(H27,Tablas!$B$5:$D$40,2,FALSE))</f>
        <v>1</v>
      </c>
      <c r="J27" s="71">
        <f>IF(I27=0,"",VLOOKUP(I27,Tablas!$C$5:$D$40,2,FALSE))</f>
        <v>0</v>
      </c>
      <c r="K27" s="37" t="str">
        <f t="shared" si="1"/>
        <v>0</v>
      </c>
      <c r="L27" s="38">
        <f t="shared" si="2"/>
        <v>0</v>
      </c>
      <c r="M27" s="38">
        <f t="shared" si="3"/>
        <v>0</v>
      </c>
      <c r="N27" s="38">
        <f t="shared" si="4"/>
        <v>0</v>
      </c>
      <c r="O27" s="38">
        <f t="shared" si="5"/>
        <v>0</v>
      </c>
      <c r="P27" s="38">
        <f t="shared" si="6"/>
        <v>0</v>
      </c>
      <c r="Q27" s="39">
        <v>1</v>
      </c>
      <c r="R27" s="40">
        <f t="shared" si="7"/>
        <v>0</v>
      </c>
      <c r="S27" s="39">
        <v>1</v>
      </c>
      <c r="T27" s="41">
        <f t="shared" si="8"/>
        <v>0</v>
      </c>
      <c r="U27" s="42">
        <f t="shared" si="9"/>
        <v>0</v>
      </c>
      <c r="V27" s="43">
        <f t="shared" si="10"/>
        <v>0</v>
      </c>
      <c r="W27" s="193">
        <f t="shared" si="34"/>
        <v>7</v>
      </c>
      <c r="X27" s="44">
        <f t="shared" si="32"/>
        <v>0</v>
      </c>
      <c r="Y27" s="45">
        <f t="shared" si="11"/>
        <v>0</v>
      </c>
      <c r="Z27" s="46" t="s">
        <v>78</v>
      </c>
      <c r="AA27" s="39">
        <v>1</v>
      </c>
      <c r="AB27" s="47">
        <f t="shared" si="12"/>
        <v>0</v>
      </c>
      <c r="AC27" s="39">
        <v>1</v>
      </c>
      <c r="AD27" s="47">
        <f t="shared" si="13"/>
        <v>0</v>
      </c>
      <c r="AE27" s="39">
        <v>1</v>
      </c>
      <c r="AF27" s="47">
        <f t="shared" si="14"/>
        <v>0</v>
      </c>
      <c r="AG27" s="188"/>
      <c r="AH27" s="194">
        <f t="shared" si="15"/>
        <v>3</v>
      </c>
      <c r="AI27" s="49">
        <f t="shared" si="16"/>
        <v>0</v>
      </c>
      <c r="AJ27" s="50">
        <f t="shared" si="17"/>
        <v>0</v>
      </c>
      <c r="AK27" s="188"/>
      <c r="AL27" s="194">
        <f t="shared" si="18"/>
        <v>3</v>
      </c>
      <c r="AM27" s="49">
        <f t="shared" si="33"/>
        <v>0</v>
      </c>
      <c r="AN27" s="50">
        <f t="shared" si="19"/>
        <v>0</v>
      </c>
      <c r="AO27" s="188"/>
      <c r="AP27" s="49">
        <f t="shared" si="20"/>
        <v>0</v>
      </c>
      <c r="AQ27" s="50">
        <f t="shared" si="21"/>
        <v>0</v>
      </c>
      <c r="AR27" s="188"/>
      <c r="AS27" s="49">
        <f t="shared" si="22"/>
        <v>0</v>
      </c>
      <c r="AT27" s="50">
        <f t="shared" si="23"/>
        <v>0</v>
      </c>
      <c r="AU27" s="62"/>
      <c r="AV27" s="49">
        <f t="shared" si="24"/>
        <v>0</v>
      </c>
      <c r="AW27" s="50">
        <f t="shared" si="25"/>
        <v>0</v>
      </c>
      <c r="AX27" s="188"/>
      <c r="AY27" s="49">
        <f t="shared" si="26"/>
        <v>0</v>
      </c>
      <c r="AZ27" s="50">
        <f t="shared" si="27"/>
        <v>0</v>
      </c>
      <c r="BA27" s="188"/>
      <c r="BB27" s="49">
        <f t="shared" si="28"/>
        <v>0</v>
      </c>
      <c r="BC27" s="50">
        <f t="shared" si="29"/>
        <v>0</v>
      </c>
      <c r="BD27" s="51">
        <f t="shared" si="30"/>
        <v>0</v>
      </c>
    </row>
    <row r="28" spans="1:56" hidden="1">
      <c r="A28" s="32">
        <v>5</v>
      </c>
      <c r="B28" s="169"/>
      <c r="C28" s="170"/>
      <c r="D28" s="34"/>
      <c r="E28" s="35"/>
      <c r="F28" s="36"/>
      <c r="G28" s="73"/>
      <c r="H28" s="72"/>
      <c r="I28" s="74">
        <f>IF(H28=Tablas!$B$5,Tablas!$C$5,VLOOKUP(H28,Tablas!$B$5:$D$40,2,FALSE))</f>
        <v>1</v>
      </c>
      <c r="J28" s="71">
        <f>IF(I28=0,"",VLOOKUP(I28,Tablas!$C$5:$D$40,2,FALSE))</f>
        <v>0</v>
      </c>
      <c r="K28" s="37" t="str">
        <f t="shared" si="1"/>
        <v>0</v>
      </c>
      <c r="L28" s="38">
        <f t="shared" si="2"/>
        <v>0</v>
      </c>
      <c r="M28" s="38">
        <f t="shared" si="3"/>
        <v>0</v>
      </c>
      <c r="N28" s="38">
        <f t="shared" si="4"/>
        <v>0</v>
      </c>
      <c r="O28" s="38">
        <f t="shared" si="5"/>
        <v>0</v>
      </c>
      <c r="P28" s="38">
        <f t="shared" si="6"/>
        <v>0</v>
      </c>
      <c r="Q28" s="39">
        <v>1</v>
      </c>
      <c r="R28" s="40">
        <f t="shared" si="7"/>
        <v>0</v>
      </c>
      <c r="S28" s="39">
        <v>1</v>
      </c>
      <c r="T28" s="41">
        <f t="shared" si="8"/>
        <v>0</v>
      </c>
      <c r="U28" s="42">
        <f t="shared" si="9"/>
        <v>0</v>
      </c>
      <c r="V28" s="43">
        <f t="shared" si="10"/>
        <v>0</v>
      </c>
      <c r="W28" s="193">
        <f t="shared" si="34"/>
        <v>7</v>
      </c>
      <c r="X28" s="44">
        <f t="shared" si="32"/>
        <v>0</v>
      </c>
      <c r="Y28" s="45">
        <f t="shared" si="11"/>
        <v>0</v>
      </c>
      <c r="Z28" s="46" t="s">
        <v>78</v>
      </c>
      <c r="AA28" s="39">
        <v>1</v>
      </c>
      <c r="AB28" s="47">
        <f t="shared" si="12"/>
        <v>0</v>
      </c>
      <c r="AC28" s="39">
        <v>1</v>
      </c>
      <c r="AD28" s="47">
        <f t="shared" si="13"/>
        <v>0</v>
      </c>
      <c r="AE28" s="39">
        <v>1</v>
      </c>
      <c r="AF28" s="47">
        <f t="shared" si="14"/>
        <v>0</v>
      </c>
      <c r="AG28" s="188"/>
      <c r="AH28" s="194">
        <f t="shared" si="15"/>
        <v>3</v>
      </c>
      <c r="AI28" s="49">
        <f t="shared" si="16"/>
        <v>0</v>
      </c>
      <c r="AJ28" s="50">
        <f t="shared" si="17"/>
        <v>0</v>
      </c>
      <c r="AK28" s="188"/>
      <c r="AL28" s="194">
        <f t="shared" si="18"/>
        <v>3</v>
      </c>
      <c r="AM28" s="49">
        <f t="shared" si="33"/>
        <v>0</v>
      </c>
      <c r="AN28" s="50">
        <f t="shared" si="19"/>
        <v>0</v>
      </c>
      <c r="AO28" s="188"/>
      <c r="AP28" s="49">
        <f t="shared" si="20"/>
        <v>0</v>
      </c>
      <c r="AQ28" s="50">
        <f t="shared" si="21"/>
        <v>0</v>
      </c>
      <c r="AR28" s="188"/>
      <c r="AS28" s="49">
        <f t="shared" si="22"/>
        <v>0</v>
      </c>
      <c r="AT28" s="50">
        <f t="shared" si="23"/>
        <v>0</v>
      </c>
      <c r="AU28" s="62"/>
      <c r="AV28" s="49">
        <f t="shared" si="24"/>
        <v>0</v>
      </c>
      <c r="AW28" s="50">
        <f t="shared" si="25"/>
        <v>0</v>
      </c>
      <c r="AX28" s="188"/>
      <c r="AY28" s="49">
        <f t="shared" si="26"/>
        <v>0</v>
      </c>
      <c r="AZ28" s="50">
        <f t="shared" si="27"/>
        <v>0</v>
      </c>
      <c r="BA28" s="188"/>
      <c r="BB28" s="49">
        <f t="shared" si="28"/>
        <v>0</v>
      </c>
      <c r="BC28" s="50">
        <f t="shared" si="29"/>
        <v>0</v>
      </c>
      <c r="BD28" s="51">
        <f t="shared" si="30"/>
        <v>0</v>
      </c>
    </row>
    <row r="29" spans="1:56" hidden="1">
      <c r="A29" s="32">
        <v>5</v>
      </c>
      <c r="B29" s="169"/>
      <c r="C29" s="170"/>
      <c r="D29" s="34"/>
      <c r="E29" s="35"/>
      <c r="F29" s="36"/>
      <c r="G29" s="73"/>
      <c r="H29" s="72"/>
      <c r="I29" s="74">
        <f>IF(H29=Tablas!$B$5,Tablas!$C$5,VLOOKUP(H29,Tablas!$B$5:$D$40,2,FALSE))</f>
        <v>1</v>
      </c>
      <c r="J29" s="71">
        <f>IF(I29=0,"",VLOOKUP(I29,Tablas!$C$5:$D$40,2,FALSE))</f>
        <v>0</v>
      </c>
      <c r="K29" s="37" t="str">
        <f t="shared" si="1"/>
        <v>0</v>
      </c>
      <c r="L29" s="38">
        <f t="shared" si="2"/>
        <v>0</v>
      </c>
      <c r="M29" s="38">
        <f t="shared" si="3"/>
        <v>0</v>
      </c>
      <c r="N29" s="38">
        <f t="shared" si="4"/>
        <v>0</v>
      </c>
      <c r="O29" s="38">
        <f t="shared" si="5"/>
        <v>0</v>
      </c>
      <c r="P29" s="38">
        <f t="shared" si="6"/>
        <v>0</v>
      </c>
      <c r="Q29" s="39">
        <v>1</v>
      </c>
      <c r="R29" s="40">
        <f t="shared" si="7"/>
        <v>0</v>
      </c>
      <c r="S29" s="39">
        <v>1</v>
      </c>
      <c r="T29" s="41">
        <f t="shared" si="8"/>
        <v>0</v>
      </c>
      <c r="U29" s="42">
        <f t="shared" si="9"/>
        <v>0</v>
      </c>
      <c r="V29" s="43">
        <f t="shared" si="10"/>
        <v>0</v>
      </c>
      <c r="W29" s="193">
        <f t="shared" si="34"/>
        <v>7</v>
      </c>
      <c r="X29" s="44">
        <f t="shared" si="32"/>
        <v>0</v>
      </c>
      <c r="Y29" s="45">
        <f t="shared" si="11"/>
        <v>0</v>
      </c>
      <c r="Z29" s="46" t="s">
        <v>78</v>
      </c>
      <c r="AA29" s="39">
        <v>1</v>
      </c>
      <c r="AB29" s="47">
        <f t="shared" si="12"/>
        <v>0</v>
      </c>
      <c r="AC29" s="39">
        <v>1</v>
      </c>
      <c r="AD29" s="47">
        <f t="shared" si="13"/>
        <v>0</v>
      </c>
      <c r="AE29" s="39">
        <v>1</v>
      </c>
      <c r="AF29" s="47">
        <f t="shared" si="14"/>
        <v>0</v>
      </c>
      <c r="AG29" s="188"/>
      <c r="AH29" s="194">
        <f t="shared" si="15"/>
        <v>3</v>
      </c>
      <c r="AI29" s="49">
        <f t="shared" si="16"/>
        <v>0</v>
      </c>
      <c r="AJ29" s="50">
        <f t="shared" si="17"/>
        <v>0</v>
      </c>
      <c r="AK29" s="188"/>
      <c r="AL29" s="194">
        <f t="shared" si="18"/>
        <v>3</v>
      </c>
      <c r="AM29" s="49">
        <f t="shared" si="33"/>
        <v>0</v>
      </c>
      <c r="AN29" s="50">
        <f t="shared" si="19"/>
        <v>0</v>
      </c>
      <c r="AO29" s="188"/>
      <c r="AP29" s="49">
        <f t="shared" si="20"/>
        <v>0</v>
      </c>
      <c r="AQ29" s="50">
        <f t="shared" si="21"/>
        <v>0</v>
      </c>
      <c r="AR29" s="188"/>
      <c r="AS29" s="49">
        <f t="shared" si="22"/>
        <v>0</v>
      </c>
      <c r="AT29" s="50">
        <f t="shared" si="23"/>
        <v>0</v>
      </c>
      <c r="AU29" s="62"/>
      <c r="AV29" s="49">
        <f t="shared" si="24"/>
        <v>0</v>
      </c>
      <c r="AW29" s="50">
        <f t="shared" si="25"/>
        <v>0</v>
      </c>
      <c r="AX29" s="188"/>
      <c r="AY29" s="49">
        <f t="shared" si="26"/>
        <v>0</v>
      </c>
      <c r="AZ29" s="50">
        <f t="shared" si="27"/>
        <v>0</v>
      </c>
      <c r="BA29" s="188"/>
      <c r="BB29" s="49">
        <f t="shared" si="28"/>
        <v>0</v>
      </c>
      <c r="BC29" s="50">
        <f t="shared" si="29"/>
        <v>0</v>
      </c>
      <c r="BD29" s="51">
        <f t="shared" si="30"/>
        <v>0</v>
      </c>
    </row>
    <row r="30" spans="1:56" hidden="1">
      <c r="A30" s="32">
        <v>5</v>
      </c>
      <c r="B30" s="169"/>
      <c r="C30" s="170"/>
      <c r="D30" s="34"/>
      <c r="E30" s="35"/>
      <c r="F30" s="36"/>
      <c r="G30" s="73"/>
      <c r="H30" s="72"/>
      <c r="I30" s="74">
        <f>IF(H30=Tablas!$B$5,Tablas!$C$5,VLOOKUP(H30,Tablas!$B$5:$D$40,2,FALSE))</f>
        <v>1</v>
      </c>
      <c r="J30" s="71">
        <f>IF(I30=0,"",VLOOKUP(I30,Tablas!$C$5:$D$40,2,FALSE))</f>
        <v>0</v>
      </c>
      <c r="K30" s="37" t="str">
        <f t="shared" si="1"/>
        <v>0</v>
      </c>
      <c r="L30" s="38">
        <f t="shared" si="2"/>
        <v>0</v>
      </c>
      <c r="M30" s="38">
        <f t="shared" si="3"/>
        <v>0</v>
      </c>
      <c r="N30" s="38">
        <f t="shared" si="4"/>
        <v>0</v>
      </c>
      <c r="O30" s="38">
        <f t="shared" si="5"/>
        <v>0</v>
      </c>
      <c r="P30" s="38">
        <f t="shared" si="6"/>
        <v>0</v>
      </c>
      <c r="Q30" s="39">
        <v>1</v>
      </c>
      <c r="R30" s="40">
        <f t="shared" si="7"/>
        <v>0</v>
      </c>
      <c r="S30" s="39">
        <v>1</v>
      </c>
      <c r="T30" s="41">
        <f t="shared" si="8"/>
        <v>0</v>
      </c>
      <c r="U30" s="42">
        <f t="shared" si="9"/>
        <v>0</v>
      </c>
      <c r="V30" s="43">
        <f t="shared" si="10"/>
        <v>0</v>
      </c>
      <c r="W30" s="193">
        <f t="shared" si="34"/>
        <v>7</v>
      </c>
      <c r="X30" s="44">
        <f t="shared" si="32"/>
        <v>0</v>
      </c>
      <c r="Y30" s="45">
        <f t="shared" si="11"/>
        <v>0</v>
      </c>
      <c r="Z30" s="46" t="s">
        <v>78</v>
      </c>
      <c r="AA30" s="39">
        <v>1</v>
      </c>
      <c r="AB30" s="47">
        <f t="shared" si="12"/>
        <v>0</v>
      </c>
      <c r="AC30" s="39">
        <v>1</v>
      </c>
      <c r="AD30" s="47">
        <f t="shared" si="13"/>
        <v>0</v>
      </c>
      <c r="AE30" s="39">
        <v>1</v>
      </c>
      <c r="AF30" s="47">
        <f t="shared" si="14"/>
        <v>0</v>
      </c>
      <c r="AG30" s="188"/>
      <c r="AH30" s="194">
        <f t="shared" si="15"/>
        <v>3</v>
      </c>
      <c r="AI30" s="49">
        <f t="shared" si="16"/>
        <v>0</v>
      </c>
      <c r="AJ30" s="50">
        <f t="shared" si="17"/>
        <v>0</v>
      </c>
      <c r="AK30" s="188"/>
      <c r="AL30" s="194">
        <f t="shared" si="18"/>
        <v>3</v>
      </c>
      <c r="AM30" s="49">
        <f t="shared" si="33"/>
        <v>0</v>
      </c>
      <c r="AN30" s="50">
        <f t="shared" si="19"/>
        <v>0</v>
      </c>
      <c r="AO30" s="188"/>
      <c r="AP30" s="49">
        <f t="shared" si="20"/>
        <v>0</v>
      </c>
      <c r="AQ30" s="50">
        <f t="shared" si="21"/>
        <v>0</v>
      </c>
      <c r="AR30" s="188"/>
      <c r="AS30" s="49">
        <f t="shared" si="22"/>
        <v>0</v>
      </c>
      <c r="AT30" s="50">
        <f t="shared" si="23"/>
        <v>0</v>
      </c>
      <c r="AU30" s="62"/>
      <c r="AV30" s="49">
        <f t="shared" si="24"/>
        <v>0</v>
      </c>
      <c r="AW30" s="50">
        <f t="shared" si="25"/>
        <v>0</v>
      </c>
      <c r="AX30" s="188"/>
      <c r="AY30" s="49">
        <f t="shared" si="26"/>
        <v>0</v>
      </c>
      <c r="AZ30" s="50">
        <f t="shared" si="27"/>
        <v>0</v>
      </c>
      <c r="BA30" s="188"/>
      <c r="BB30" s="49">
        <f t="shared" si="28"/>
        <v>0</v>
      </c>
      <c r="BC30" s="50">
        <f t="shared" si="29"/>
        <v>0</v>
      </c>
      <c r="BD30" s="51">
        <f t="shared" si="30"/>
        <v>0</v>
      </c>
    </row>
    <row r="31" spans="1:56" hidden="1">
      <c r="A31" s="32">
        <v>5</v>
      </c>
      <c r="B31" s="169"/>
      <c r="C31" s="170"/>
      <c r="D31" s="34"/>
      <c r="E31" s="35"/>
      <c r="F31" s="36"/>
      <c r="G31" s="73"/>
      <c r="H31" s="72"/>
      <c r="I31" s="74">
        <f>IF(H31=Tablas!$B$5,Tablas!$C$5,VLOOKUP(H31,Tablas!$B$5:$D$40,2,FALSE))</f>
        <v>1</v>
      </c>
      <c r="J31" s="71">
        <f>IF(I31=0,"",VLOOKUP(I31,Tablas!$C$5:$D$40,2,FALSE))</f>
        <v>0</v>
      </c>
      <c r="K31" s="37" t="str">
        <f t="shared" si="1"/>
        <v>0</v>
      </c>
      <c r="L31" s="38">
        <f t="shared" si="2"/>
        <v>0</v>
      </c>
      <c r="M31" s="38">
        <f t="shared" si="3"/>
        <v>0</v>
      </c>
      <c r="N31" s="38">
        <f t="shared" si="4"/>
        <v>0</v>
      </c>
      <c r="O31" s="38">
        <f t="shared" si="5"/>
        <v>0</v>
      </c>
      <c r="P31" s="38">
        <f t="shared" si="6"/>
        <v>0</v>
      </c>
      <c r="Q31" s="39">
        <v>1</v>
      </c>
      <c r="R31" s="40">
        <f t="shared" si="7"/>
        <v>0</v>
      </c>
      <c r="S31" s="39">
        <v>1</v>
      </c>
      <c r="T31" s="41">
        <f t="shared" si="8"/>
        <v>0</v>
      </c>
      <c r="U31" s="42">
        <f t="shared" si="9"/>
        <v>0</v>
      </c>
      <c r="V31" s="43">
        <f t="shared" si="10"/>
        <v>0</v>
      </c>
      <c r="W31" s="193">
        <f t="shared" si="34"/>
        <v>7</v>
      </c>
      <c r="X31" s="44">
        <f t="shared" si="32"/>
        <v>0</v>
      </c>
      <c r="Y31" s="45">
        <f t="shared" si="11"/>
        <v>0</v>
      </c>
      <c r="Z31" s="46" t="s">
        <v>78</v>
      </c>
      <c r="AA31" s="39">
        <v>1</v>
      </c>
      <c r="AB31" s="47">
        <f t="shared" si="12"/>
        <v>0</v>
      </c>
      <c r="AC31" s="39">
        <v>1</v>
      </c>
      <c r="AD31" s="47">
        <f t="shared" si="13"/>
        <v>0</v>
      </c>
      <c r="AE31" s="39">
        <v>1</v>
      </c>
      <c r="AF31" s="47">
        <f t="shared" si="14"/>
        <v>0</v>
      </c>
      <c r="AG31" s="188"/>
      <c r="AH31" s="194">
        <f t="shared" si="15"/>
        <v>3</v>
      </c>
      <c r="AI31" s="49">
        <f t="shared" si="16"/>
        <v>0</v>
      </c>
      <c r="AJ31" s="50">
        <f t="shared" si="17"/>
        <v>0</v>
      </c>
      <c r="AK31" s="188"/>
      <c r="AL31" s="194">
        <f t="shared" si="18"/>
        <v>3</v>
      </c>
      <c r="AM31" s="49">
        <f t="shared" si="33"/>
        <v>0</v>
      </c>
      <c r="AN31" s="50">
        <f t="shared" si="19"/>
        <v>0</v>
      </c>
      <c r="AO31" s="188"/>
      <c r="AP31" s="49">
        <f t="shared" si="20"/>
        <v>0</v>
      </c>
      <c r="AQ31" s="50">
        <f t="shared" si="21"/>
        <v>0</v>
      </c>
      <c r="AR31" s="188"/>
      <c r="AS31" s="49">
        <f t="shared" si="22"/>
        <v>0</v>
      </c>
      <c r="AT31" s="50">
        <f t="shared" si="23"/>
        <v>0</v>
      </c>
      <c r="AU31" s="62"/>
      <c r="AV31" s="49">
        <f t="shared" si="24"/>
        <v>0</v>
      </c>
      <c r="AW31" s="50">
        <f t="shared" si="25"/>
        <v>0</v>
      </c>
      <c r="AX31" s="188"/>
      <c r="AY31" s="49">
        <f t="shared" si="26"/>
        <v>0</v>
      </c>
      <c r="AZ31" s="50">
        <f t="shared" si="27"/>
        <v>0</v>
      </c>
      <c r="BA31" s="188"/>
      <c r="BB31" s="49">
        <f t="shared" si="28"/>
        <v>0</v>
      </c>
      <c r="BC31" s="50">
        <f t="shared" si="29"/>
        <v>0</v>
      </c>
      <c r="BD31" s="51">
        <f t="shared" si="30"/>
        <v>0</v>
      </c>
    </row>
    <row r="32" spans="1:56" hidden="1">
      <c r="A32" s="32">
        <v>5</v>
      </c>
      <c r="B32" s="169"/>
      <c r="C32" s="170"/>
      <c r="D32" s="34"/>
      <c r="E32" s="35"/>
      <c r="F32" s="36"/>
      <c r="G32" s="73"/>
      <c r="H32" s="72"/>
      <c r="I32" s="74">
        <f>IF(H32=Tablas!$B$5,Tablas!$C$5,VLOOKUP(H32,Tablas!$B$5:$D$40,2,FALSE))</f>
        <v>1</v>
      </c>
      <c r="J32" s="71">
        <f>IF(I32=0,"",VLOOKUP(I32,Tablas!$C$5:$D$40,2,FALSE))</f>
        <v>0</v>
      </c>
      <c r="K32" s="37" t="str">
        <f t="shared" si="1"/>
        <v>0</v>
      </c>
      <c r="L32" s="38">
        <f t="shared" si="2"/>
        <v>0</v>
      </c>
      <c r="M32" s="38">
        <f t="shared" si="3"/>
        <v>0</v>
      </c>
      <c r="N32" s="38">
        <f t="shared" si="4"/>
        <v>0</v>
      </c>
      <c r="O32" s="38">
        <f t="shared" si="5"/>
        <v>0</v>
      </c>
      <c r="P32" s="38">
        <f t="shared" si="6"/>
        <v>0</v>
      </c>
      <c r="Q32" s="39">
        <v>1</v>
      </c>
      <c r="R32" s="40">
        <f t="shared" si="7"/>
        <v>0</v>
      </c>
      <c r="S32" s="39">
        <v>1</v>
      </c>
      <c r="T32" s="41">
        <f t="shared" si="8"/>
        <v>0</v>
      </c>
      <c r="U32" s="42">
        <f t="shared" si="9"/>
        <v>0</v>
      </c>
      <c r="V32" s="43">
        <f t="shared" si="10"/>
        <v>0</v>
      </c>
      <c r="W32" s="193">
        <f t="shared" si="34"/>
        <v>7</v>
      </c>
      <c r="X32" s="44">
        <f t="shared" si="32"/>
        <v>0</v>
      </c>
      <c r="Y32" s="45">
        <f t="shared" si="11"/>
        <v>0</v>
      </c>
      <c r="Z32" s="46" t="s">
        <v>78</v>
      </c>
      <c r="AA32" s="39">
        <v>1</v>
      </c>
      <c r="AB32" s="47">
        <f t="shared" si="12"/>
        <v>0</v>
      </c>
      <c r="AC32" s="39">
        <v>1</v>
      </c>
      <c r="AD32" s="47">
        <f t="shared" si="13"/>
        <v>0</v>
      </c>
      <c r="AE32" s="39">
        <v>1</v>
      </c>
      <c r="AF32" s="47">
        <f t="shared" si="14"/>
        <v>0</v>
      </c>
      <c r="AG32" s="188"/>
      <c r="AH32" s="194">
        <f t="shared" si="15"/>
        <v>3</v>
      </c>
      <c r="AI32" s="49">
        <f t="shared" si="16"/>
        <v>0</v>
      </c>
      <c r="AJ32" s="50">
        <f t="shared" si="17"/>
        <v>0</v>
      </c>
      <c r="AK32" s="188"/>
      <c r="AL32" s="194">
        <f t="shared" si="18"/>
        <v>3</v>
      </c>
      <c r="AM32" s="49">
        <f t="shared" si="33"/>
        <v>0</v>
      </c>
      <c r="AN32" s="50">
        <f t="shared" si="19"/>
        <v>0</v>
      </c>
      <c r="AO32" s="188"/>
      <c r="AP32" s="49">
        <f t="shared" si="20"/>
        <v>0</v>
      </c>
      <c r="AQ32" s="50">
        <f t="shared" si="21"/>
        <v>0</v>
      </c>
      <c r="AR32" s="188"/>
      <c r="AS32" s="49">
        <f t="shared" si="22"/>
        <v>0</v>
      </c>
      <c r="AT32" s="50">
        <f t="shared" si="23"/>
        <v>0</v>
      </c>
      <c r="AU32" s="62"/>
      <c r="AV32" s="49">
        <f t="shared" si="24"/>
        <v>0</v>
      </c>
      <c r="AW32" s="50">
        <f t="shared" si="25"/>
        <v>0</v>
      </c>
      <c r="AX32" s="188"/>
      <c r="AY32" s="49">
        <f t="shared" si="26"/>
        <v>0</v>
      </c>
      <c r="AZ32" s="50">
        <f t="shared" si="27"/>
        <v>0</v>
      </c>
      <c r="BA32" s="188"/>
      <c r="BB32" s="49">
        <f t="shared" si="28"/>
        <v>0</v>
      </c>
      <c r="BC32" s="50">
        <f t="shared" si="29"/>
        <v>0</v>
      </c>
      <c r="BD32" s="51">
        <f t="shared" si="30"/>
        <v>0</v>
      </c>
    </row>
    <row r="33" spans="1:56" hidden="1">
      <c r="A33" s="32">
        <v>5</v>
      </c>
      <c r="B33" s="169"/>
      <c r="C33" s="170"/>
      <c r="D33" s="34"/>
      <c r="E33" s="35"/>
      <c r="F33" s="36"/>
      <c r="G33" s="73"/>
      <c r="H33" s="72"/>
      <c r="I33" s="74">
        <f>IF(H33=Tablas!$B$5,Tablas!$C$5,VLOOKUP(H33,Tablas!$B$5:$D$40,2,FALSE))</f>
        <v>1</v>
      </c>
      <c r="J33" s="71">
        <f>IF(I33=0,"",VLOOKUP(I33,Tablas!$C$5:$D$40,2,FALSE))</f>
        <v>0</v>
      </c>
      <c r="K33" s="37" t="str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9">
        <v>1</v>
      </c>
      <c r="R33" s="40">
        <f t="shared" si="7"/>
        <v>0</v>
      </c>
      <c r="S33" s="39">
        <v>1</v>
      </c>
      <c r="T33" s="41">
        <f t="shared" si="8"/>
        <v>0</v>
      </c>
      <c r="U33" s="42">
        <f t="shared" si="9"/>
        <v>0</v>
      </c>
      <c r="V33" s="43">
        <f t="shared" si="10"/>
        <v>0</v>
      </c>
      <c r="W33" s="193">
        <f t="shared" si="34"/>
        <v>7</v>
      </c>
      <c r="X33" s="44">
        <f t="shared" si="32"/>
        <v>0</v>
      </c>
      <c r="Y33" s="45">
        <f t="shared" si="11"/>
        <v>0</v>
      </c>
      <c r="Z33" s="46" t="s">
        <v>78</v>
      </c>
      <c r="AA33" s="39">
        <v>1</v>
      </c>
      <c r="AB33" s="47">
        <f t="shared" si="12"/>
        <v>0</v>
      </c>
      <c r="AC33" s="39">
        <v>1</v>
      </c>
      <c r="AD33" s="47">
        <f t="shared" si="13"/>
        <v>0</v>
      </c>
      <c r="AE33" s="39">
        <v>1</v>
      </c>
      <c r="AF33" s="47">
        <f t="shared" si="14"/>
        <v>0</v>
      </c>
      <c r="AG33" s="188"/>
      <c r="AH33" s="194">
        <f t="shared" si="15"/>
        <v>3</v>
      </c>
      <c r="AI33" s="49">
        <f t="shared" si="16"/>
        <v>0</v>
      </c>
      <c r="AJ33" s="50">
        <f t="shared" si="17"/>
        <v>0</v>
      </c>
      <c r="AK33" s="188"/>
      <c r="AL33" s="194">
        <f t="shared" si="18"/>
        <v>3</v>
      </c>
      <c r="AM33" s="49">
        <f t="shared" si="33"/>
        <v>0</v>
      </c>
      <c r="AN33" s="50">
        <f t="shared" si="19"/>
        <v>0</v>
      </c>
      <c r="AO33" s="188"/>
      <c r="AP33" s="49">
        <f t="shared" si="20"/>
        <v>0</v>
      </c>
      <c r="AQ33" s="50">
        <f t="shared" si="21"/>
        <v>0</v>
      </c>
      <c r="AR33" s="188"/>
      <c r="AS33" s="49">
        <f t="shared" si="22"/>
        <v>0</v>
      </c>
      <c r="AT33" s="50">
        <f t="shared" si="23"/>
        <v>0</v>
      </c>
      <c r="AU33" s="62"/>
      <c r="AV33" s="49">
        <f t="shared" si="24"/>
        <v>0</v>
      </c>
      <c r="AW33" s="50">
        <f t="shared" si="25"/>
        <v>0</v>
      </c>
      <c r="AX33" s="188"/>
      <c r="AY33" s="49">
        <f t="shared" si="26"/>
        <v>0</v>
      </c>
      <c r="AZ33" s="50">
        <f t="shared" si="27"/>
        <v>0</v>
      </c>
      <c r="BA33" s="188"/>
      <c r="BB33" s="49">
        <f t="shared" si="28"/>
        <v>0</v>
      </c>
      <c r="BC33" s="50">
        <f t="shared" si="29"/>
        <v>0</v>
      </c>
      <c r="BD33" s="51">
        <f t="shared" si="30"/>
        <v>0</v>
      </c>
    </row>
    <row r="34" spans="1:56" hidden="1">
      <c r="A34" s="32">
        <v>5</v>
      </c>
      <c r="B34" s="169"/>
      <c r="C34" s="170"/>
      <c r="D34" s="34"/>
      <c r="E34" s="35"/>
      <c r="F34" s="36"/>
      <c r="G34" s="73"/>
      <c r="H34" s="72"/>
      <c r="I34" s="74">
        <f>IF(H34=Tablas!$B$5,Tablas!$C$5,VLOOKUP(H34,Tablas!$B$5:$D$40,2,FALSE))</f>
        <v>1</v>
      </c>
      <c r="J34" s="71">
        <f>IF(I34=0,"",VLOOKUP(I34,Tablas!$C$5:$D$40,2,FALSE))</f>
        <v>0</v>
      </c>
      <c r="K34" s="37" t="str">
        <f t="shared" si="1"/>
        <v>0</v>
      </c>
      <c r="L34" s="38">
        <f t="shared" si="2"/>
        <v>0</v>
      </c>
      <c r="M34" s="38">
        <f t="shared" si="3"/>
        <v>0</v>
      </c>
      <c r="N34" s="38">
        <f t="shared" si="4"/>
        <v>0</v>
      </c>
      <c r="O34" s="38">
        <f t="shared" si="5"/>
        <v>0</v>
      </c>
      <c r="P34" s="38">
        <f t="shared" si="6"/>
        <v>0</v>
      </c>
      <c r="Q34" s="39">
        <v>1</v>
      </c>
      <c r="R34" s="40">
        <f t="shared" si="7"/>
        <v>0</v>
      </c>
      <c r="S34" s="39">
        <v>1</v>
      </c>
      <c r="T34" s="41">
        <f t="shared" si="8"/>
        <v>0</v>
      </c>
      <c r="U34" s="42">
        <f t="shared" si="9"/>
        <v>0</v>
      </c>
      <c r="V34" s="43">
        <f t="shared" si="10"/>
        <v>0</v>
      </c>
      <c r="W34" s="193">
        <f t="shared" si="34"/>
        <v>7</v>
      </c>
      <c r="X34" s="44">
        <f t="shared" si="32"/>
        <v>0</v>
      </c>
      <c r="Y34" s="45">
        <f t="shared" si="11"/>
        <v>0</v>
      </c>
      <c r="Z34" s="46" t="s">
        <v>78</v>
      </c>
      <c r="AA34" s="39">
        <v>1</v>
      </c>
      <c r="AB34" s="47">
        <f t="shared" si="12"/>
        <v>0</v>
      </c>
      <c r="AC34" s="39">
        <v>1</v>
      </c>
      <c r="AD34" s="47">
        <f t="shared" si="13"/>
        <v>0</v>
      </c>
      <c r="AE34" s="39">
        <v>1</v>
      </c>
      <c r="AF34" s="47">
        <f t="shared" si="14"/>
        <v>0</v>
      </c>
      <c r="AG34" s="188"/>
      <c r="AH34" s="194">
        <f t="shared" si="15"/>
        <v>3</v>
      </c>
      <c r="AI34" s="49">
        <f t="shared" si="16"/>
        <v>0</v>
      </c>
      <c r="AJ34" s="50">
        <f t="shared" si="17"/>
        <v>0</v>
      </c>
      <c r="AK34" s="188"/>
      <c r="AL34" s="194">
        <f t="shared" si="18"/>
        <v>3</v>
      </c>
      <c r="AM34" s="49">
        <f t="shared" si="33"/>
        <v>0</v>
      </c>
      <c r="AN34" s="50">
        <f t="shared" si="19"/>
        <v>0</v>
      </c>
      <c r="AO34" s="188"/>
      <c r="AP34" s="49">
        <f t="shared" si="20"/>
        <v>0</v>
      </c>
      <c r="AQ34" s="50">
        <f t="shared" si="21"/>
        <v>0</v>
      </c>
      <c r="AR34" s="188"/>
      <c r="AS34" s="49">
        <f t="shared" si="22"/>
        <v>0</v>
      </c>
      <c r="AT34" s="50">
        <f t="shared" si="23"/>
        <v>0</v>
      </c>
      <c r="AU34" s="62"/>
      <c r="AV34" s="49">
        <f t="shared" si="24"/>
        <v>0</v>
      </c>
      <c r="AW34" s="50">
        <f t="shared" si="25"/>
        <v>0</v>
      </c>
      <c r="AX34" s="188"/>
      <c r="AY34" s="49">
        <f t="shared" si="26"/>
        <v>0</v>
      </c>
      <c r="AZ34" s="50">
        <f t="shared" si="27"/>
        <v>0</v>
      </c>
      <c r="BA34" s="188"/>
      <c r="BB34" s="49">
        <f t="shared" si="28"/>
        <v>0</v>
      </c>
      <c r="BC34" s="50">
        <f t="shared" si="29"/>
        <v>0</v>
      </c>
      <c r="BD34" s="51">
        <f t="shared" si="30"/>
        <v>0</v>
      </c>
    </row>
    <row r="35" spans="1:56" hidden="1">
      <c r="A35" s="32">
        <v>5</v>
      </c>
      <c r="B35" s="169"/>
      <c r="C35" s="170"/>
      <c r="D35" s="34"/>
      <c r="E35" s="35"/>
      <c r="F35" s="36"/>
      <c r="G35" s="73"/>
      <c r="H35" s="72"/>
      <c r="I35" s="74">
        <f>IF(H35=Tablas!$B$5,Tablas!$C$5,VLOOKUP(H35,Tablas!$B$5:$D$40,2,FALSE))</f>
        <v>1</v>
      </c>
      <c r="J35" s="71">
        <f>IF(I35=0,"",VLOOKUP(I35,Tablas!$C$5:$D$40,2,FALSE))</f>
        <v>0</v>
      </c>
      <c r="K35" s="37" t="str">
        <f t="shared" si="1"/>
        <v>0</v>
      </c>
      <c r="L35" s="38">
        <f t="shared" si="2"/>
        <v>0</v>
      </c>
      <c r="M35" s="38">
        <f t="shared" si="3"/>
        <v>0</v>
      </c>
      <c r="N35" s="38">
        <f t="shared" si="4"/>
        <v>0</v>
      </c>
      <c r="O35" s="38">
        <f t="shared" si="5"/>
        <v>0</v>
      </c>
      <c r="P35" s="38">
        <f t="shared" si="6"/>
        <v>0</v>
      </c>
      <c r="Q35" s="39">
        <v>1</v>
      </c>
      <c r="R35" s="40">
        <f t="shared" si="7"/>
        <v>0</v>
      </c>
      <c r="S35" s="39">
        <v>1</v>
      </c>
      <c r="T35" s="41">
        <f t="shared" si="8"/>
        <v>0</v>
      </c>
      <c r="U35" s="42">
        <f t="shared" si="9"/>
        <v>0</v>
      </c>
      <c r="V35" s="43">
        <f t="shared" si="10"/>
        <v>0</v>
      </c>
      <c r="W35" s="193">
        <f t="shared" si="34"/>
        <v>7</v>
      </c>
      <c r="X35" s="44">
        <f t="shared" si="32"/>
        <v>0</v>
      </c>
      <c r="Y35" s="45">
        <f t="shared" si="11"/>
        <v>0</v>
      </c>
      <c r="Z35" s="46" t="s">
        <v>78</v>
      </c>
      <c r="AA35" s="39">
        <v>1</v>
      </c>
      <c r="AB35" s="47">
        <f t="shared" si="12"/>
        <v>0</v>
      </c>
      <c r="AC35" s="39">
        <v>1</v>
      </c>
      <c r="AD35" s="47">
        <f t="shared" si="13"/>
        <v>0</v>
      </c>
      <c r="AE35" s="39">
        <v>1</v>
      </c>
      <c r="AF35" s="47">
        <f t="shared" si="14"/>
        <v>0</v>
      </c>
      <c r="AG35" s="188"/>
      <c r="AH35" s="194">
        <f t="shared" si="15"/>
        <v>3</v>
      </c>
      <c r="AI35" s="49">
        <f t="shared" si="16"/>
        <v>0</v>
      </c>
      <c r="AJ35" s="50">
        <f t="shared" si="17"/>
        <v>0</v>
      </c>
      <c r="AK35" s="188"/>
      <c r="AL35" s="194">
        <f t="shared" si="18"/>
        <v>3</v>
      </c>
      <c r="AM35" s="49">
        <f t="shared" si="33"/>
        <v>0</v>
      </c>
      <c r="AN35" s="50">
        <f t="shared" si="19"/>
        <v>0</v>
      </c>
      <c r="AO35" s="188"/>
      <c r="AP35" s="49">
        <f t="shared" si="20"/>
        <v>0</v>
      </c>
      <c r="AQ35" s="50">
        <f t="shared" si="21"/>
        <v>0</v>
      </c>
      <c r="AR35" s="188"/>
      <c r="AS35" s="49">
        <f t="shared" si="22"/>
        <v>0</v>
      </c>
      <c r="AT35" s="50">
        <f t="shared" si="23"/>
        <v>0</v>
      </c>
      <c r="AU35" s="62"/>
      <c r="AV35" s="49">
        <f t="shared" si="24"/>
        <v>0</v>
      </c>
      <c r="AW35" s="50">
        <f t="shared" si="25"/>
        <v>0</v>
      </c>
      <c r="AX35" s="188"/>
      <c r="AY35" s="49">
        <f t="shared" si="26"/>
        <v>0</v>
      </c>
      <c r="AZ35" s="50">
        <f t="shared" si="27"/>
        <v>0</v>
      </c>
      <c r="BA35" s="188"/>
      <c r="BB35" s="49">
        <f t="shared" si="28"/>
        <v>0</v>
      </c>
      <c r="BC35" s="50">
        <f t="shared" si="29"/>
        <v>0</v>
      </c>
      <c r="BD35" s="51">
        <f t="shared" si="30"/>
        <v>0</v>
      </c>
    </row>
    <row r="36" spans="1:56" hidden="1">
      <c r="A36" s="32">
        <v>5</v>
      </c>
      <c r="B36" s="169"/>
      <c r="C36" s="170"/>
      <c r="D36" s="34"/>
      <c r="E36" s="35"/>
      <c r="F36" s="36"/>
      <c r="G36" s="73"/>
      <c r="H36" s="72"/>
      <c r="I36" s="74">
        <f>IF(H36=Tablas!$B$5,Tablas!$C$5,VLOOKUP(H36,Tablas!$B$5:$D$40,2,FALSE))</f>
        <v>1</v>
      </c>
      <c r="J36" s="71">
        <f>IF(I36=0,"",VLOOKUP(I36,Tablas!$C$5:$D$40,2,FALSE))</f>
        <v>0</v>
      </c>
      <c r="K36" s="37" t="str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0</v>
      </c>
      <c r="O36" s="38">
        <f t="shared" si="5"/>
        <v>0</v>
      </c>
      <c r="P36" s="38">
        <f t="shared" si="6"/>
        <v>0</v>
      </c>
      <c r="Q36" s="39">
        <v>1</v>
      </c>
      <c r="R36" s="40">
        <f t="shared" si="7"/>
        <v>0</v>
      </c>
      <c r="S36" s="39">
        <v>1</v>
      </c>
      <c r="T36" s="41">
        <f t="shared" si="8"/>
        <v>0</v>
      </c>
      <c r="U36" s="42">
        <f t="shared" si="9"/>
        <v>0</v>
      </c>
      <c r="V36" s="43">
        <f t="shared" si="10"/>
        <v>0</v>
      </c>
      <c r="W36" s="193">
        <f t="shared" si="34"/>
        <v>7</v>
      </c>
      <c r="X36" s="44">
        <f t="shared" si="32"/>
        <v>0</v>
      </c>
      <c r="Y36" s="45">
        <f t="shared" si="11"/>
        <v>0</v>
      </c>
      <c r="Z36" s="46" t="s">
        <v>78</v>
      </c>
      <c r="AA36" s="39">
        <v>1</v>
      </c>
      <c r="AB36" s="47">
        <f t="shared" si="12"/>
        <v>0</v>
      </c>
      <c r="AC36" s="39">
        <v>1</v>
      </c>
      <c r="AD36" s="47">
        <f t="shared" si="13"/>
        <v>0</v>
      </c>
      <c r="AE36" s="39">
        <v>1</v>
      </c>
      <c r="AF36" s="47">
        <f t="shared" si="14"/>
        <v>0</v>
      </c>
      <c r="AG36" s="188"/>
      <c r="AH36" s="194">
        <f t="shared" si="15"/>
        <v>3</v>
      </c>
      <c r="AI36" s="49">
        <f t="shared" si="16"/>
        <v>0</v>
      </c>
      <c r="AJ36" s="50">
        <f t="shared" si="17"/>
        <v>0</v>
      </c>
      <c r="AK36" s="188"/>
      <c r="AL36" s="194">
        <f t="shared" si="18"/>
        <v>3</v>
      </c>
      <c r="AM36" s="49">
        <f t="shared" si="33"/>
        <v>0</v>
      </c>
      <c r="AN36" s="50">
        <f t="shared" si="19"/>
        <v>0</v>
      </c>
      <c r="AO36" s="188"/>
      <c r="AP36" s="49">
        <f t="shared" si="20"/>
        <v>0</v>
      </c>
      <c r="AQ36" s="50">
        <f t="shared" si="21"/>
        <v>0</v>
      </c>
      <c r="AR36" s="188"/>
      <c r="AS36" s="49">
        <f t="shared" si="22"/>
        <v>0</v>
      </c>
      <c r="AT36" s="50">
        <f t="shared" si="23"/>
        <v>0</v>
      </c>
      <c r="AU36" s="62"/>
      <c r="AV36" s="49">
        <f t="shared" si="24"/>
        <v>0</v>
      </c>
      <c r="AW36" s="50">
        <f t="shared" si="25"/>
        <v>0</v>
      </c>
      <c r="AX36" s="188"/>
      <c r="AY36" s="49">
        <f t="shared" si="26"/>
        <v>0</v>
      </c>
      <c r="AZ36" s="50">
        <f t="shared" si="27"/>
        <v>0</v>
      </c>
      <c r="BA36" s="188"/>
      <c r="BB36" s="49">
        <f t="shared" si="28"/>
        <v>0</v>
      </c>
      <c r="BC36" s="50">
        <f t="shared" si="29"/>
        <v>0</v>
      </c>
      <c r="BD36" s="51">
        <f t="shared" si="30"/>
        <v>0</v>
      </c>
    </row>
    <row r="37" spans="1:56" hidden="1">
      <c r="A37" s="32">
        <v>5</v>
      </c>
      <c r="B37" s="169"/>
      <c r="C37" s="170"/>
      <c r="D37" s="34"/>
      <c r="E37" s="35"/>
      <c r="F37" s="36"/>
      <c r="G37" s="73"/>
      <c r="H37" s="72"/>
      <c r="I37" s="74">
        <f>IF(H37=Tablas!$B$5,Tablas!$C$5,VLOOKUP(H37,Tablas!$B$5:$D$40,2,FALSE))</f>
        <v>1</v>
      </c>
      <c r="J37" s="71">
        <f>IF(I37=0,"",VLOOKUP(I37,Tablas!$C$5:$D$40,2,FALSE))</f>
        <v>0</v>
      </c>
      <c r="K37" s="37" t="str">
        <f t="shared" si="1"/>
        <v>0</v>
      </c>
      <c r="L37" s="38">
        <f t="shared" si="2"/>
        <v>0</v>
      </c>
      <c r="M37" s="38">
        <f t="shared" si="3"/>
        <v>0</v>
      </c>
      <c r="N37" s="38">
        <f t="shared" si="4"/>
        <v>0</v>
      </c>
      <c r="O37" s="38">
        <f t="shared" si="5"/>
        <v>0</v>
      </c>
      <c r="P37" s="38">
        <f t="shared" si="6"/>
        <v>0</v>
      </c>
      <c r="Q37" s="39">
        <v>1</v>
      </c>
      <c r="R37" s="40">
        <f t="shared" si="7"/>
        <v>0</v>
      </c>
      <c r="S37" s="39">
        <v>1</v>
      </c>
      <c r="T37" s="41">
        <f t="shared" si="8"/>
        <v>0</v>
      </c>
      <c r="U37" s="42">
        <f t="shared" si="9"/>
        <v>0</v>
      </c>
      <c r="V37" s="43">
        <f t="shared" si="10"/>
        <v>0</v>
      </c>
      <c r="W37" s="193">
        <f t="shared" si="34"/>
        <v>7</v>
      </c>
      <c r="X37" s="44">
        <f t="shared" si="32"/>
        <v>0</v>
      </c>
      <c r="Y37" s="45">
        <f t="shared" si="11"/>
        <v>0</v>
      </c>
      <c r="Z37" s="46" t="s">
        <v>78</v>
      </c>
      <c r="AA37" s="39">
        <v>1</v>
      </c>
      <c r="AB37" s="47">
        <f t="shared" si="12"/>
        <v>0</v>
      </c>
      <c r="AC37" s="39">
        <v>1</v>
      </c>
      <c r="AD37" s="47">
        <f t="shared" si="13"/>
        <v>0</v>
      </c>
      <c r="AE37" s="39">
        <v>1</v>
      </c>
      <c r="AF37" s="47">
        <f t="shared" si="14"/>
        <v>0</v>
      </c>
      <c r="AG37" s="188"/>
      <c r="AH37" s="194">
        <f t="shared" si="15"/>
        <v>3</v>
      </c>
      <c r="AI37" s="49">
        <f t="shared" si="16"/>
        <v>0</v>
      </c>
      <c r="AJ37" s="50">
        <f t="shared" si="17"/>
        <v>0</v>
      </c>
      <c r="AK37" s="188"/>
      <c r="AL37" s="194">
        <f t="shared" si="18"/>
        <v>3</v>
      </c>
      <c r="AM37" s="49">
        <f t="shared" si="33"/>
        <v>0</v>
      </c>
      <c r="AN37" s="50">
        <f t="shared" si="19"/>
        <v>0</v>
      </c>
      <c r="AO37" s="188"/>
      <c r="AP37" s="49">
        <f t="shared" si="20"/>
        <v>0</v>
      </c>
      <c r="AQ37" s="50">
        <f t="shared" si="21"/>
        <v>0</v>
      </c>
      <c r="AR37" s="188"/>
      <c r="AS37" s="49">
        <f t="shared" si="22"/>
        <v>0</v>
      </c>
      <c r="AT37" s="50">
        <f t="shared" si="23"/>
        <v>0</v>
      </c>
      <c r="AU37" s="62"/>
      <c r="AV37" s="49">
        <f t="shared" si="24"/>
        <v>0</v>
      </c>
      <c r="AW37" s="50">
        <f t="shared" si="25"/>
        <v>0</v>
      </c>
      <c r="AX37" s="188"/>
      <c r="AY37" s="49">
        <f t="shared" si="26"/>
        <v>0</v>
      </c>
      <c r="AZ37" s="50">
        <f t="shared" si="27"/>
        <v>0</v>
      </c>
      <c r="BA37" s="188"/>
      <c r="BB37" s="49">
        <f t="shared" si="28"/>
        <v>0</v>
      </c>
      <c r="BC37" s="50">
        <f t="shared" si="29"/>
        <v>0</v>
      </c>
      <c r="BD37" s="51">
        <f t="shared" si="30"/>
        <v>0</v>
      </c>
    </row>
    <row r="38" spans="1:56" hidden="1">
      <c r="A38" s="32">
        <v>5</v>
      </c>
      <c r="B38" s="169"/>
      <c r="C38" s="170"/>
      <c r="D38" s="34"/>
      <c r="E38" s="35"/>
      <c r="F38" s="36"/>
      <c r="G38" s="73"/>
      <c r="H38" s="72"/>
      <c r="I38" s="74">
        <f>IF(H38=Tablas!$B$5,Tablas!$C$5,VLOOKUP(H38,Tablas!$B$5:$D$40,2,FALSE))</f>
        <v>1</v>
      </c>
      <c r="J38" s="71">
        <f>IF(I38=0,"",VLOOKUP(I38,Tablas!$C$5:$D$40,2,FALSE))</f>
        <v>0</v>
      </c>
      <c r="K38" s="37" t="str">
        <f t="shared" si="1"/>
        <v>0</v>
      </c>
      <c r="L38" s="38">
        <f t="shared" si="2"/>
        <v>0</v>
      </c>
      <c r="M38" s="38">
        <f t="shared" si="3"/>
        <v>0</v>
      </c>
      <c r="N38" s="38">
        <f t="shared" si="4"/>
        <v>0</v>
      </c>
      <c r="O38" s="38">
        <f t="shared" si="5"/>
        <v>0</v>
      </c>
      <c r="P38" s="38">
        <f t="shared" si="6"/>
        <v>0</v>
      </c>
      <c r="Q38" s="39">
        <v>1</v>
      </c>
      <c r="R38" s="40">
        <f t="shared" si="7"/>
        <v>0</v>
      </c>
      <c r="S38" s="39">
        <v>1</v>
      </c>
      <c r="T38" s="41">
        <f t="shared" si="8"/>
        <v>0</v>
      </c>
      <c r="U38" s="42">
        <f t="shared" si="9"/>
        <v>0</v>
      </c>
      <c r="V38" s="43">
        <f t="shared" si="10"/>
        <v>0</v>
      </c>
      <c r="W38" s="193">
        <f t="shared" si="34"/>
        <v>7</v>
      </c>
      <c r="X38" s="44">
        <f t="shared" si="32"/>
        <v>0</v>
      </c>
      <c r="Y38" s="45">
        <f t="shared" si="11"/>
        <v>0</v>
      </c>
      <c r="Z38" s="46" t="s">
        <v>78</v>
      </c>
      <c r="AA38" s="39">
        <v>1</v>
      </c>
      <c r="AB38" s="47">
        <f t="shared" si="12"/>
        <v>0</v>
      </c>
      <c r="AC38" s="39">
        <v>1</v>
      </c>
      <c r="AD38" s="47">
        <f t="shared" si="13"/>
        <v>0</v>
      </c>
      <c r="AE38" s="39">
        <v>1</v>
      </c>
      <c r="AF38" s="47">
        <f t="shared" si="14"/>
        <v>0</v>
      </c>
      <c r="AG38" s="188"/>
      <c r="AH38" s="194">
        <f t="shared" si="15"/>
        <v>3</v>
      </c>
      <c r="AI38" s="49">
        <f t="shared" si="16"/>
        <v>0</v>
      </c>
      <c r="AJ38" s="50">
        <f t="shared" si="17"/>
        <v>0</v>
      </c>
      <c r="AK38" s="188"/>
      <c r="AL38" s="194">
        <f t="shared" si="18"/>
        <v>3</v>
      </c>
      <c r="AM38" s="49">
        <f t="shared" si="33"/>
        <v>0</v>
      </c>
      <c r="AN38" s="50">
        <f t="shared" si="19"/>
        <v>0</v>
      </c>
      <c r="AO38" s="188"/>
      <c r="AP38" s="49">
        <f t="shared" si="20"/>
        <v>0</v>
      </c>
      <c r="AQ38" s="50">
        <f t="shared" si="21"/>
        <v>0</v>
      </c>
      <c r="AR38" s="188"/>
      <c r="AS38" s="49">
        <f t="shared" si="22"/>
        <v>0</v>
      </c>
      <c r="AT38" s="50">
        <f t="shared" si="23"/>
        <v>0</v>
      </c>
      <c r="AU38" s="62"/>
      <c r="AV38" s="49">
        <f t="shared" si="24"/>
        <v>0</v>
      </c>
      <c r="AW38" s="50">
        <f t="shared" si="25"/>
        <v>0</v>
      </c>
      <c r="AX38" s="188"/>
      <c r="AY38" s="49">
        <f t="shared" si="26"/>
        <v>0</v>
      </c>
      <c r="AZ38" s="50">
        <f t="shared" si="27"/>
        <v>0</v>
      </c>
      <c r="BA38" s="188"/>
      <c r="BB38" s="49">
        <f t="shared" si="28"/>
        <v>0</v>
      </c>
      <c r="BC38" s="50">
        <f t="shared" si="29"/>
        <v>0</v>
      </c>
      <c r="BD38" s="51">
        <f t="shared" si="30"/>
        <v>0</v>
      </c>
    </row>
    <row r="39" spans="1:56" hidden="1">
      <c r="A39" s="32">
        <v>5</v>
      </c>
      <c r="B39" s="169"/>
      <c r="C39" s="170"/>
      <c r="D39" s="34"/>
      <c r="E39" s="35"/>
      <c r="F39" s="36"/>
      <c r="G39" s="73"/>
      <c r="H39" s="72"/>
      <c r="I39" s="74">
        <f>IF(H39=Tablas!$B$5,Tablas!$C$5,VLOOKUP(H39,Tablas!$B$5:$D$40,2,FALSE))</f>
        <v>1</v>
      </c>
      <c r="J39" s="71">
        <f>IF(I39=0,"",VLOOKUP(I39,Tablas!$C$5:$D$40,2,FALSE))</f>
        <v>0</v>
      </c>
      <c r="K39" s="37" t="str">
        <f t="shared" si="1"/>
        <v>0</v>
      </c>
      <c r="L39" s="38">
        <f t="shared" si="2"/>
        <v>0</v>
      </c>
      <c r="M39" s="38">
        <f t="shared" si="3"/>
        <v>0</v>
      </c>
      <c r="N39" s="38">
        <f t="shared" si="4"/>
        <v>0</v>
      </c>
      <c r="O39" s="38">
        <f t="shared" si="5"/>
        <v>0</v>
      </c>
      <c r="P39" s="38">
        <f t="shared" si="6"/>
        <v>0</v>
      </c>
      <c r="Q39" s="39">
        <v>1</v>
      </c>
      <c r="R39" s="40">
        <f t="shared" si="7"/>
        <v>0</v>
      </c>
      <c r="S39" s="39">
        <v>1</v>
      </c>
      <c r="T39" s="41">
        <f t="shared" si="8"/>
        <v>0</v>
      </c>
      <c r="U39" s="42">
        <f t="shared" si="9"/>
        <v>0</v>
      </c>
      <c r="V39" s="43">
        <f t="shared" si="10"/>
        <v>0</v>
      </c>
      <c r="W39" s="193">
        <v>12</v>
      </c>
      <c r="X39" s="44">
        <f t="shared" si="32"/>
        <v>0</v>
      </c>
      <c r="Y39" s="45">
        <f t="shared" si="11"/>
        <v>0</v>
      </c>
      <c r="Z39" s="46" t="s">
        <v>78</v>
      </c>
      <c r="AA39" s="39">
        <v>1</v>
      </c>
      <c r="AB39" s="47">
        <f t="shared" si="12"/>
        <v>0</v>
      </c>
      <c r="AC39" s="39">
        <v>1</v>
      </c>
      <c r="AD39" s="47">
        <f t="shared" si="13"/>
        <v>0</v>
      </c>
      <c r="AE39" s="39">
        <v>1</v>
      </c>
      <c r="AF39" s="47">
        <f t="shared" si="14"/>
        <v>0</v>
      </c>
      <c r="AG39" s="188"/>
      <c r="AH39" s="196"/>
      <c r="AI39" s="49">
        <f t="shared" si="16"/>
        <v>0</v>
      </c>
      <c r="AJ39" s="50">
        <f t="shared" si="17"/>
        <v>0</v>
      </c>
      <c r="AK39" s="188"/>
      <c r="AL39" s="196"/>
      <c r="AM39" s="49">
        <f t="shared" si="33"/>
        <v>0</v>
      </c>
      <c r="AN39" s="50">
        <f t="shared" si="19"/>
        <v>0</v>
      </c>
      <c r="AO39" s="188"/>
      <c r="AP39" s="49">
        <f t="shared" si="20"/>
        <v>0</v>
      </c>
      <c r="AQ39" s="50">
        <f t="shared" si="21"/>
        <v>0</v>
      </c>
      <c r="AR39" s="188"/>
      <c r="AS39" s="49">
        <f t="shared" si="22"/>
        <v>0</v>
      </c>
      <c r="AT39" s="50">
        <f t="shared" si="23"/>
        <v>0</v>
      </c>
      <c r="AU39" s="62"/>
      <c r="AV39" s="49">
        <f t="shared" si="24"/>
        <v>0</v>
      </c>
      <c r="AW39" s="50">
        <f t="shared" si="25"/>
        <v>0</v>
      </c>
      <c r="AX39" s="188"/>
      <c r="AY39" s="49">
        <f t="shared" si="26"/>
        <v>0</v>
      </c>
      <c r="AZ39" s="50">
        <f t="shared" si="27"/>
        <v>0</v>
      </c>
      <c r="BA39" s="188"/>
      <c r="BB39" s="49">
        <f t="shared" si="28"/>
        <v>0</v>
      </c>
      <c r="BC39" s="50">
        <f t="shared" si="29"/>
        <v>0</v>
      </c>
      <c r="BD39" s="51">
        <f t="shared" si="30"/>
        <v>0</v>
      </c>
    </row>
    <row r="40" spans="1:56" hidden="1">
      <c r="A40" s="32">
        <v>5</v>
      </c>
      <c r="B40" s="169"/>
      <c r="C40" s="170"/>
      <c r="D40" s="34"/>
      <c r="E40" s="35"/>
      <c r="F40" s="36"/>
      <c r="G40" s="73"/>
      <c r="H40" s="72"/>
      <c r="I40" s="74">
        <f>IF(H40=Tablas!$B$5,Tablas!$C$5,VLOOKUP(H40,Tablas!$B$5:$D$40,2,FALSE))</f>
        <v>1</v>
      </c>
      <c r="J40" s="71">
        <f>IF(I40=0,"",VLOOKUP(I40,Tablas!$C$5:$D$40,2,FALSE))</f>
        <v>0</v>
      </c>
      <c r="K40" s="37" t="str">
        <f t="shared" ref="K40:K54" si="35">IF(G40=0,"0",F40/G40)</f>
        <v>0</v>
      </c>
      <c r="L40" s="38">
        <f t="shared" ref="L40:L101" si="36">IF($Y40=3,$K40,0)+IF($Y40=4,$K40,0)+IF($Y40=5,$K40,0)+IF($Y40=6,$K40,0)+IF($Y40=7,$K40,0)+IF($Y40=10,$K40*2,0)+IF($Y40=12,$K40*2,0)+IF($Y40=14,$K40*2,0)+IF($Y40=21,$K40*3,0)+IF($Y40&lt;=1,$K40*$J40/21.75,0)+IF($Y40=15,$K40*3,0)+IF($Y40=42,$K40*6,0)+IF($Y40=28,$K40*4,0)</f>
        <v>0</v>
      </c>
      <c r="M40" s="38">
        <f t="shared" ref="M40:M101" si="37">IF($Y40=2,$K40,0)+IF($Y40=4,$K40,0)+IF($Y40=5,$K40,0)+IF($Y40=6,$K40,0)+IF($Y40=7,$K40,0)+IF($Y40=10,$K40*2,0)+IF($Y40=12,$K40*2,0)+IF($Y40=14,$K40*2,0)+IF($Y40=15,$K40*3,0)+IF($Y40=21,$K40*3,0)+IF($Y40&lt;=1,$K40*$J40/21.75,0)+IF($Y40=42,$K40*6,0)+IF($Y40=28,$K40*4,0)</f>
        <v>0</v>
      </c>
      <c r="N40" s="38">
        <f t="shared" ref="N40:N101" si="38">IF($Y40=3,$K40,0)+IF($Y40=4,$K40,0)+IF($Y40=5,$K40,0)+IF($Y40=6,$K40,0)+IF($Y40=7,$K40,0)+IF($Y40=10,$K40*2,0)+IF($Y40=12,$K40*2,0)+IF($Y40=14,$K40*2,0)+IF($Y40=21,$K40*3,0)+IF($Y40&lt;=1,$K40*$J40/21.75,0)+IF($Y40=15,$K40*3,0)+IF($Y40=42,$K40*6,0)+IF($Y40=28,$K40*4,0)</f>
        <v>0</v>
      </c>
      <c r="O40" s="38">
        <f t="shared" ref="O40:O101" si="39">IF($Y40=2,$K40,0)+IF($Y40=4,$K40,0)+IF($Y40=5,$K40,0)+IF($Y40=6,$K40,0)+IF($Y40=7,$K40,0)+IF($Y40=10,$K40*2,0)+IF($Y40=12,$K40*2,0)+IF($Y40=14,$K40*2,0)+IF($Y40=15,$K40*3,0)+IF($Y40=21,$K40*3,0)+IF($Y40&lt;=1,$K40*$J40/21.75,0)+IF($Y40=42,$K40*6,0)+IF($Y40=28,$K40*4,0)</f>
        <v>0</v>
      </c>
      <c r="P40" s="38">
        <f t="shared" ref="P40:P101" si="40">IF($Y40=3,$K40,0)+IF($Y40=4,$K40,0)+IF($Y40=5,$K40,0)+IF($Y40=6,$K40,0)+IF($Y40=7,$K40,0)+IF($Y40=10,$K40*2,0)+IF($Y40=12,$K40*2,0)+IF($Y40=14,$K40*2,0)+IF($Y40=21,$K40*3,0)+IF($Y40&lt;=1,$K40*$J40/21.75,0)+IF($Y40=15,$K40*3,0)+IF($Y40=42,$K40*6,0)+IF($Y40=28,$K40*4,0)</f>
        <v>0</v>
      </c>
      <c r="Q40" s="39">
        <v>1</v>
      </c>
      <c r="R40" s="40">
        <f t="shared" ref="R40:R54" si="41">(IF($Y40=6,$K40,)+IF($Y40=7,$K40,)+IF($Y40=12,$K40*2,)+IF($Y40=18,$K40*3,)+IF($Y40=28,$K40*4,0)+IF($Y40=21,$K40*3,)+IF($Y40=42,$K40*6,0)+IF($Y40=14,$K40*2,))*Q40</f>
        <v>0</v>
      </c>
      <c r="S40" s="39">
        <v>1</v>
      </c>
      <c r="T40" s="41">
        <f t="shared" ref="T40:T54" si="42">(IF($Y40=7,$K40,)+IF($Y40=21,$K40*3,)+IF($Y40=42,$K40*6,0)+IF($Y40=28,$K40*4,0)+IF($Y40=14,$K40*2,))*S40</f>
        <v>0</v>
      </c>
      <c r="U40" s="42">
        <f t="shared" ref="U40:U54" si="43">SUM(+L40+M40+N40+O40+P40+R40+T40)</f>
        <v>0</v>
      </c>
      <c r="V40" s="43">
        <f t="shared" ref="V40:V54" si="44">+U40*4.345</f>
        <v>0</v>
      </c>
      <c r="W40" s="193">
        <v>12</v>
      </c>
      <c r="X40" s="44">
        <f t="shared" ref="X40:X72" si="45">IF(V40="","",W40*V40)</f>
        <v>0</v>
      </c>
      <c r="Y40" s="45">
        <f t="shared" ref="Y40:Y54" si="46">ROUND(J40/4.3452380952381,1)</f>
        <v>0</v>
      </c>
      <c r="Z40" s="46" t="s">
        <v>78</v>
      </c>
      <c r="AA40" s="39">
        <v>1</v>
      </c>
      <c r="AB40" s="47">
        <f t="shared" ref="AB40:AB54" si="47">+IF($Z40="M",$U40,IF($Z40="MT",$U40/2,IF(Z40="MN",$U40/2,IF($Z40="MTN",$U40/3,0))))*AA40</f>
        <v>0</v>
      </c>
      <c r="AC40" s="39">
        <v>1</v>
      </c>
      <c r="AD40" s="47">
        <f t="shared" ref="AD40:AD54" si="48">+IF($Z40="T",$U40,IF($Z40="MT",$U40/2,IF($Z40="TN",$U40/2,IF($Z40="MTN",$U40/3,0))))*AC40</f>
        <v>0</v>
      </c>
      <c r="AE40" s="39">
        <v>1</v>
      </c>
      <c r="AF40" s="47">
        <f t="shared" ref="AF40:AF54" si="49">+IF($Z40="N",$U40,IF($Z40="MN",$U40/2,IF($Z40="TN",$U40/2,IF($Z40="MTN",$U40/3,0))))*AE40</f>
        <v>0</v>
      </c>
      <c r="AG40" s="188"/>
      <c r="AH40" s="196"/>
      <c r="AI40" s="49">
        <f t="shared" ref="AI40:AI54" si="50">IF(AJ$4=0,0,(AG40/AJ$4))</f>
        <v>0</v>
      </c>
      <c r="AJ40" s="50">
        <f t="shared" ref="AJ40:AJ54" si="51">IF(AJ$4=0,0,(AI40*AI$4/12))</f>
        <v>0</v>
      </c>
      <c r="AK40" s="188"/>
      <c r="AL40" s="196"/>
      <c r="AM40" s="49">
        <f t="shared" ref="AM40:AM54" si="52">IF(AN$4=0,0,(AK40/AN$4))</f>
        <v>0</v>
      </c>
      <c r="AN40" s="50">
        <f t="shared" ref="AN40:AN54" si="53">IF(AN$4=0,0,(AM40*AM$4/12))</f>
        <v>0</v>
      </c>
      <c r="AO40" s="188"/>
      <c r="AP40" s="49">
        <f t="shared" ref="AP40:AP54" si="54">IF(AQ$4=0,0,(AO40/AQ$4))</f>
        <v>0</v>
      </c>
      <c r="AQ40" s="50">
        <f t="shared" ref="AQ40:AQ54" si="55">IF(AQ$4=0,0,(AP40*AP$4/12))</f>
        <v>0</v>
      </c>
      <c r="AR40" s="188"/>
      <c r="AS40" s="49">
        <f t="shared" ref="AS40:AS54" si="56">IF(AT$4=0,0,(AR40/AT$4))</f>
        <v>0</v>
      </c>
      <c r="AT40" s="50">
        <f t="shared" ref="AT40:AT54" si="57">IF(AT$4=0,0,(AS40*AS$4/12))</f>
        <v>0</v>
      </c>
      <c r="AU40" s="62"/>
      <c r="AV40" s="49">
        <f t="shared" ref="AV40:AV54" si="58">IF(AW$4=0,0,(AU40/AW$4))</f>
        <v>0</v>
      </c>
      <c r="AW40" s="50">
        <f t="shared" ref="AW40:AW54" si="59">IF(AW$4=0,0,(AV40*AV$4/12))</f>
        <v>0</v>
      </c>
      <c r="AX40" s="188"/>
      <c r="AY40" s="49">
        <f t="shared" ref="AY40:AY54" si="60">IF(AZ$4=0,0,(AX40/AZ$4))</f>
        <v>0</v>
      </c>
      <c r="AZ40" s="50">
        <f t="shared" ref="AZ40:AZ54" si="61">IF(AZ$4=0,0,(AY40*AY$4/12))</f>
        <v>0</v>
      </c>
      <c r="BA40" s="188"/>
      <c r="BB40" s="49">
        <f t="shared" ref="BB40:BB54" si="62">IF(BC$4=0,0,(BA40/BC$4))</f>
        <v>0</v>
      </c>
      <c r="BC40" s="50">
        <f t="shared" ref="BC40:BC54" si="63">IF(BC$4=0,0,(BB40*BB$4/12))</f>
        <v>0</v>
      </c>
      <c r="BD40" s="51">
        <f t="shared" ref="BD40:BD54" si="64">+AJ40+AN40+AQ40+AT40+AW40+AZ40+BC40</f>
        <v>0</v>
      </c>
    </row>
    <row r="41" spans="1:56" hidden="1">
      <c r="A41" s="32">
        <v>5</v>
      </c>
      <c r="B41" s="169"/>
      <c r="C41" s="170"/>
      <c r="D41" s="34"/>
      <c r="E41" s="35"/>
      <c r="F41" s="36"/>
      <c r="G41" s="73"/>
      <c r="H41" s="72"/>
      <c r="I41" s="74">
        <f>IF(H41=Tablas!$B$5,Tablas!$C$5,VLOOKUP(H41,Tablas!$B$5:$D$40,2,FALSE))</f>
        <v>1</v>
      </c>
      <c r="J41" s="71">
        <f>IF(I41=0,"",VLOOKUP(I41,Tablas!$C$5:$D$40,2,FALSE))</f>
        <v>0</v>
      </c>
      <c r="K41" s="37" t="str">
        <f t="shared" si="35"/>
        <v>0</v>
      </c>
      <c r="L41" s="38">
        <f t="shared" si="36"/>
        <v>0</v>
      </c>
      <c r="M41" s="38">
        <f t="shared" si="37"/>
        <v>0</v>
      </c>
      <c r="N41" s="38">
        <f t="shared" si="38"/>
        <v>0</v>
      </c>
      <c r="O41" s="38">
        <f t="shared" si="39"/>
        <v>0</v>
      </c>
      <c r="P41" s="38">
        <f t="shared" si="40"/>
        <v>0</v>
      </c>
      <c r="Q41" s="39">
        <v>1</v>
      </c>
      <c r="R41" s="40">
        <f t="shared" si="41"/>
        <v>0</v>
      </c>
      <c r="S41" s="39">
        <v>1</v>
      </c>
      <c r="T41" s="41">
        <f t="shared" si="42"/>
        <v>0</v>
      </c>
      <c r="U41" s="42">
        <f t="shared" si="43"/>
        <v>0</v>
      </c>
      <c r="V41" s="43">
        <f t="shared" si="44"/>
        <v>0</v>
      </c>
      <c r="W41" s="193">
        <v>12</v>
      </c>
      <c r="X41" s="44">
        <f t="shared" si="45"/>
        <v>0</v>
      </c>
      <c r="Y41" s="45">
        <f t="shared" si="46"/>
        <v>0</v>
      </c>
      <c r="Z41" s="46" t="s">
        <v>78</v>
      </c>
      <c r="AA41" s="39">
        <v>1</v>
      </c>
      <c r="AB41" s="47">
        <f t="shared" si="47"/>
        <v>0</v>
      </c>
      <c r="AC41" s="39">
        <v>1</v>
      </c>
      <c r="AD41" s="47">
        <f t="shared" si="48"/>
        <v>0</v>
      </c>
      <c r="AE41" s="39">
        <v>1</v>
      </c>
      <c r="AF41" s="47">
        <f t="shared" si="49"/>
        <v>0</v>
      </c>
      <c r="AG41" s="188"/>
      <c r="AH41" s="196"/>
      <c r="AI41" s="49">
        <f t="shared" si="50"/>
        <v>0</v>
      </c>
      <c r="AJ41" s="50">
        <f t="shared" si="51"/>
        <v>0</v>
      </c>
      <c r="AK41" s="188"/>
      <c r="AL41" s="196"/>
      <c r="AM41" s="49">
        <f t="shared" si="52"/>
        <v>0</v>
      </c>
      <c r="AN41" s="50">
        <f t="shared" si="53"/>
        <v>0</v>
      </c>
      <c r="AO41" s="188"/>
      <c r="AP41" s="49">
        <f t="shared" si="54"/>
        <v>0</v>
      </c>
      <c r="AQ41" s="50">
        <f t="shared" si="55"/>
        <v>0</v>
      </c>
      <c r="AR41" s="188"/>
      <c r="AS41" s="49">
        <f t="shared" si="56"/>
        <v>0</v>
      </c>
      <c r="AT41" s="50">
        <f t="shared" si="57"/>
        <v>0</v>
      </c>
      <c r="AU41" s="62"/>
      <c r="AV41" s="49">
        <f t="shared" si="58"/>
        <v>0</v>
      </c>
      <c r="AW41" s="50">
        <f t="shared" si="59"/>
        <v>0</v>
      </c>
      <c r="AX41" s="188"/>
      <c r="AY41" s="49">
        <f t="shared" si="60"/>
        <v>0</v>
      </c>
      <c r="AZ41" s="50">
        <f t="shared" si="61"/>
        <v>0</v>
      </c>
      <c r="BA41" s="188"/>
      <c r="BB41" s="49">
        <f t="shared" si="62"/>
        <v>0</v>
      </c>
      <c r="BC41" s="50">
        <f t="shared" si="63"/>
        <v>0</v>
      </c>
      <c r="BD41" s="51">
        <f t="shared" si="64"/>
        <v>0</v>
      </c>
    </row>
    <row r="42" spans="1:56" hidden="1">
      <c r="A42" s="32">
        <v>5</v>
      </c>
      <c r="B42" s="169"/>
      <c r="C42" s="170"/>
      <c r="D42" s="34"/>
      <c r="E42" s="35"/>
      <c r="F42" s="36"/>
      <c r="G42" s="73"/>
      <c r="H42" s="72"/>
      <c r="I42" s="74">
        <f>IF(H42=Tablas!$B$5,Tablas!$C$5,VLOOKUP(H42,Tablas!$B$5:$D$40,2,FALSE))</f>
        <v>1</v>
      </c>
      <c r="J42" s="71">
        <f>IF(I42=0,"",VLOOKUP(I42,Tablas!$C$5:$D$40,2,FALSE))</f>
        <v>0</v>
      </c>
      <c r="K42" s="37" t="str">
        <f t="shared" si="35"/>
        <v>0</v>
      </c>
      <c r="L42" s="38">
        <f t="shared" si="36"/>
        <v>0</v>
      </c>
      <c r="M42" s="38">
        <f t="shared" si="37"/>
        <v>0</v>
      </c>
      <c r="N42" s="38">
        <f t="shared" si="38"/>
        <v>0</v>
      </c>
      <c r="O42" s="38">
        <f t="shared" si="39"/>
        <v>0</v>
      </c>
      <c r="P42" s="38">
        <f t="shared" si="40"/>
        <v>0</v>
      </c>
      <c r="Q42" s="39">
        <v>1</v>
      </c>
      <c r="R42" s="40">
        <f t="shared" si="41"/>
        <v>0</v>
      </c>
      <c r="S42" s="39">
        <v>1</v>
      </c>
      <c r="T42" s="41">
        <f t="shared" si="42"/>
        <v>0</v>
      </c>
      <c r="U42" s="42">
        <f t="shared" si="43"/>
        <v>0</v>
      </c>
      <c r="V42" s="43">
        <f t="shared" si="44"/>
        <v>0</v>
      </c>
      <c r="W42" s="193">
        <v>12</v>
      </c>
      <c r="X42" s="44">
        <f t="shared" si="45"/>
        <v>0</v>
      </c>
      <c r="Y42" s="45">
        <f t="shared" si="46"/>
        <v>0</v>
      </c>
      <c r="Z42" s="46" t="s">
        <v>78</v>
      </c>
      <c r="AA42" s="39">
        <v>1</v>
      </c>
      <c r="AB42" s="47">
        <f t="shared" si="47"/>
        <v>0</v>
      </c>
      <c r="AC42" s="39">
        <v>1</v>
      </c>
      <c r="AD42" s="47">
        <f t="shared" si="48"/>
        <v>0</v>
      </c>
      <c r="AE42" s="39">
        <v>1</v>
      </c>
      <c r="AF42" s="47">
        <f t="shared" si="49"/>
        <v>0</v>
      </c>
      <c r="AG42" s="188"/>
      <c r="AH42" s="196"/>
      <c r="AI42" s="49">
        <f t="shared" si="50"/>
        <v>0</v>
      </c>
      <c r="AJ42" s="50">
        <f t="shared" si="51"/>
        <v>0</v>
      </c>
      <c r="AK42" s="188"/>
      <c r="AL42" s="196"/>
      <c r="AM42" s="49">
        <f t="shared" si="52"/>
        <v>0</v>
      </c>
      <c r="AN42" s="50">
        <f t="shared" si="53"/>
        <v>0</v>
      </c>
      <c r="AO42" s="188"/>
      <c r="AP42" s="49">
        <f t="shared" si="54"/>
        <v>0</v>
      </c>
      <c r="AQ42" s="50">
        <f t="shared" si="55"/>
        <v>0</v>
      </c>
      <c r="AR42" s="188"/>
      <c r="AS42" s="49">
        <f t="shared" si="56"/>
        <v>0</v>
      </c>
      <c r="AT42" s="50">
        <f t="shared" si="57"/>
        <v>0</v>
      </c>
      <c r="AU42" s="62"/>
      <c r="AV42" s="49">
        <f t="shared" si="58"/>
        <v>0</v>
      </c>
      <c r="AW42" s="50">
        <f t="shared" si="59"/>
        <v>0</v>
      </c>
      <c r="AX42" s="188"/>
      <c r="AY42" s="49">
        <f t="shared" si="60"/>
        <v>0</v>
      </c>
      <c r="AZ42" s="50">
        <f t="shared" si="61"/>
        <v>0</v>
      </c>
      <c r="BA42" s="188"/>
      <c r="BB42" s="49">
        <f t="shared" si="62"/>
        <v>0</v>
      </c>
      <c r="BC42" s="50">
        <f t="shared" si="63"/>
        <v>0</v>
      </c>
      <c r="BD42" s="51">
        <f t="shared" si="64"/>
        <v>0</v>
      </c>
    </row>
    <row r="43" spans="1:56" hidden="1">
      <c r="A43" s="32">
        <v>5</v>
      </c>
      <c r="B43" s="169"/>
      <c r="C43" s="170"/>
      <c r="D43" s="34"/>
      <c r="E43" s="35"/>
      <c r="F43" s="36"/>
      <c r="G43" s="73"/>
      <c r="H43" s="72"/>
      <c r="I43" s="74">
        <f>IF(H43=Tablas!$B$5,Tablas!$C$5,VLOOKUP(H43,Tablas!$B$5:$D$40,2,FALSE))</f>
        <v>1</v>
      </c>
      <c r="J43" s="71">
        <f>IF(I43=0,"",VLOOKUP(I43,Tablas!$C$5:$D$40,2,FALSE))</f>
        <v>0</v>
      </c>
      <c r="K43" s="37" t="str">
        <f t="shared" si="35"/>
        <v>0</v>
      </c>
      <c r="L43" s="38">
        <f t="shared" si="36"/>
        <v>0</v>
      </c>
      <c r="M43" s="38">
        <f t="shared" si="37"/>
        <v>0</v>
      </c>
      <c r="N43" s="38">
        <f t="shared" si="38"/>
        <v>0</v>
      </c>
      <c r="O43" s="38">
        <f t="shared" si="39"/>
        <v>0</v>
      </c>
      <c r="P43" s="38">
        <f t="shared" si="40"/>
        <v>0</v>
      </c>
      <c r="Q43" s="39">
        <v>1</v>
      </c>
      <c r="R43" s="40">
        <f t="shared" si="41"/>
        <v>0</v>
      </c>
      <c r="S43" s="39">
        <v>1</v>
      </c>
      <c r="T43" s="41">
        <f t="shared" si="42"/>
        <v>0</v>
      </c>
      <c r="U43" s="42">
        <f t="shared" si="43"/>
        <v>0</v>
      </c>
      <c r="V43" s="43">
        <f t="shared" si="44"/>
        <v>0</v>
      </c>
      <c r="W43" s="193">
        <v>12</v>
      </c>
      <c r="X43" s="44">
        <f t="shared" si="45"/>
        <v>0</v>
      </c>
      <c r="Y43" s="45">
        <f t="shared" si="46"/>
        <v>0</v>
      </c>
      <c r="Z43" s="46" t="s">
        <v>78</v>
      </c>
      <c r="AA43" s="39">
        <v>1</v>
      </c>
      <c r="AB43" s="47">
        <f t="shared" si="47"/>
        <v>0</v>
      </c>
      <c r="AC43" s="39">
        <v>1</v>
      </c>
      <c r="AD43" s="47">
        <f t="shared" si="48"/>
        <v>0</v>
      </c>
      <c r="AE43" s="39">
        <v>1</v>
      </c>
      <c r="AF43" s="47">
        <f t="shared" si="49"/>
        <v>0</v>
      </c>
      <c r="AG43" s="188"/>
      <c r="AH43" s="196"/>
      <c r="AI43" s="49">
        <f t="shared" si="50"/>
        <v>0</v>
      </c>
      <c r="AJ43" s="50">
        <f t="shared" si="51"/>
        <v>0</v>
      </c>
      <c r="AK43" s="188"/>
      <c r="AL43" s="196"/>
      <c r="AM43" s="49">
        <f t="shared" si="52"/>
        <v>0</v>
      </c>
      <c r="AN43" s="50">
        <f t="shared" si="53"/>
        <v>0</v>
      </c>
      <c r="AO43" s="188"/>
      <c r="AP43" s="49">
        <f t="shared" si="54"/>
        <v>0</v>
      </c>
      <c r="AQ43" s="50">
        <f t="shared" si="55"/>
        <v>0</v>
      </c>
      <c r="AR43" s="188"/>
      <c r="AS43" s="49">
        <f t="shared" si="56"/>
        <v>0</v>
      </c>
      <c r="AT43" s="50">
        <f t="shared" si="57"/>
        <v>0</v>
      </c>
      <c r="AU43" s="62"/>
      <c r="AV43" s="49">
        <f t="shared" si="58"/>
        <v>0</v>
      </c>
      <c r="AW43" s="50">
        <f t="shared" si="59"/>
        <v>0</v>
      </c>
      <c r="AX43" s="188"/>
      <c r="AY43" s="49">
        <f t="shared" si="60"/>
        <v>0</v>
      </c>
      <c r="AZ43" s="50">
        <f t="shared" si="61"/>
        <v>0</v>
      </c>
      <c r="BA43" s="188"/>
      <c r="BB43" s="49">
        <f t="shared" si="62"/>
        <v>0</v>
      </c>
      <c r="BC43" s="50">
        <f t="shared" si="63"/>
        <v>0</v>
      </c>
      <c r="BD43" s="51">
        <f t="shared" si="64"/>
        <v>0</v>
      </c>
    </row>
    <row r="44" spans="1:56" hidden="1">
      <c r="A44" s="32">
        <v>5</v>
      </c>
      <c r="B44" s="169"/>
      <c r="C44" s="170"/>
      <c r="D44" s="34"/>
      <c r="E44" s="35"/>
      <c r="F44" s="36"/>
      <c r="G44" s="73"/>
      <c r="H44" s="72"/>
      <c r="I44" s="74">
        <f>IF(H44=Tablas!$B$5,Tablas!$C$5,VLOOKUP(H44,Tablas!$B$5:$D$40,2,FALSE))</f>
        <v>1</v>
      </c>
      <c r="J44" s="71">
        <f>IF(I44=0,"",VLOOKUP(I44,Tablas!$C$5:$D$40,2,FALSE))</f>
        <v>0</v>
      </c>
      <c r="K44" s="37" t="str">
        <f t="shared" si="35"/>
        <v>0</v>
      </c>
      <c r="L44" s="38">
        <f t="shared" si="36"/>
        <v>0</v>
      </c>
      <c r="M44" s="38">
        <f t="shared" si="37"/>
        <v>0</v>
      </c>
      <c r="N44" s="38">
        <f t="shared" si="38"/>
        <v>0</v>
      </c>
      <c r="O44" s="38">
        <f t="shared" si="39"/>
        <v>0</v>
      </c>
      <c r="P44" s="38">
        <f t="shared" si="40"/>
        <v>0</v>
      </c>
      <c r="Q44" s="39">
        <v>1</v>
      </c>
      <c r="R44" s="40">
        <f t="shared" si="41"/>
        <v>0</v>
      </c>
      <c r="S44" s="39">
        <v>1</v>
      </c>
      <c r="T44" s="41">
        <f t="shared" si="42"/>
        <v>0</v>
      </c>
      <c r="U44" s="42">
        <f t="shared" si="43"/>
        <v>0</v>
      </c>
      <c r="V44" s="43">
        <f t="shared" si="44"/>
        <v>0</v>
      </c>
      <c r="W44" s="193">
        <v>12</v>
      </c>
      <c r="X44" s="44">
        <f t="shared" si="45"/>
        <v>0</v>
      </c>
      <c r="Y44" s="45">
        <f t="shared" si="46"/>
        <v>0</v>
      </c>
      <c r="Z44" s="46" t="s">
        <v>78</v>
      </c>
      <c r="AA44" s="39">
        <v>1</v>
      </c>
      <c r="AB44" s="47">
        <f t="shared" si="47"/>
        <v>0</v>
      </c>
      <c r="AC44" s="39">
        <v>1</v>
      </c>
      <c r="AD44" s="47">
        <f t="shared" si="48"/>
        <v>0</v>
      </c>
      <c r="AE44" s="39">
        <v>1</v>
      </c>
      <c r="AF44" s="47">
        <f t="shared" si="49"/>
        <v>0</v>
      </c>
      <c r="AG44" s="188"/>
      <c r="AH44" s="196"/>
      <c r="AI44" s="49">
        <f t="shared" si="50"/>
        <v>0</v>
      </c>
      <c r="AJ44" s="50">
        <f t="shared" si="51"/>
        <v>0</v>
      </c>
      <c r="AK44" s="188"/>
      <c r="AL44" s="196"/>
      <c r="AM44" s="49">
        <f t="shared" si="52"/>
        <v>0</v>
      </c>
      <c r="AN44" s="50">
        <f t="shared" si="53"/>
        <v>0</v>
      </c>
      <c r="AO44" s="188"/>
      <c r="AP44" s="49">
        <f t="shared" si="54"/>
        <v>0</v>
      </c>
      <c r="AQ44" s="50">
        <f t="shared" si="55"/>
        <v>0</v>
      </c>
      <c r="AR44" s="188"/>
      <c r="AS44" s="49">
        <f t="shared" si="56"/>
        <v>0</v>
      </c>
      <c r="AT44" s="50">
        <f t="shared" si="57"/>
        <v>0</v>
      </c>
      <c r="AU44" s="62"/>
      <c r="AV44" s="49">
        <f t="shared" si="58"/>
        <v>0</v>
      </c>
      <c r="AW44" s="50">
        <f t="shared" si="59"/>
        <v>0</v>
      </c>
      <c r="AX44" s="188"/>
      <c r="AY44" s="49">
        <f t="shared" si="60"/>
        <v>0</v>
      </c>
      <c r="AZ44" s="50">
        <f t="shared" si="61"/>
        <v>0</v>
      </c>
      <c r="BA44" s="188"/>
      <c r="BB44" s="49">
        <f t="shared" si="62"/>
        <v>0</v>
      </c>
      <c r="BC44" s="50">
        <f t="shared" si="63"/>
        <v>0</v>
      </c>
      <c r="BD44" s="51">
        <f t="shared" si="64"/>
        <v>0</v>
      </c>
    </row>
    <row r="45" spans="1:56" hidden="1">
      <c r="A45" s="32">
        <v>5</v>
      </c>
      <c r="B45" s="169"/>
      <c r="C45" s="170"/>
      <c r="D45" s="34"/>
      <c r="E45" s="35"/>
      <c r="F45" s="36"/>
      <c r="G45" s="73"/>
      <c r="H45" s="72"/>
      <c r="I45" s="74">
        <f>IF(H45=Tablas!$B$5,Tablas!$C$5,VLOOKUP(H45,Tablas!$B$5:$D$40,2,FALSE))</f>
        <v>1</v>
      </c>
      <c r="J45" s="71">
        <f>IF(I45=0,"",VLOOKUP(I45,Tablas!$C$5:$D$40,2,FALSE))</f>
        <v>0</v>
      </c>
      <c r="K45" s="37" t="str">
        <f t="shared" si="35"/>
        <v>0</v>
      </c>
      <c r="L45" s="38">
        <f t="shared" si="36"/>
        <v>0</v>
      </c>
      <c r="M45" s="38">
        <f t="shared" si="37"/>
        <v>0</v>
      </c>
      <c r="N45" s="38">
        <f t="shared" si="38"/>
        <v>0</v>
      </c>
      <c r="O45" s="38">
        <f t="shared" si="39"/>
        <v>0</v>
      </c>
      <c r="P45" s="38">
        <f t="shared" si="40"/>
        <v>0</v>
      </c>
      <c r="Q45" s="39">
        <v>1</v>
      </c>
      <c r="R45" s="40">
        <f t="shared" si="41"/>
        <v>0</v>
      </c>
      <c r="S45" s="39">
        <v>1</v>
      </c>
      <c r="T45" s="41">
        <f t="shared" si="42"/>
        <v>0</v>
      </c>
      <c r="U45" s="42">
        <f t="shared" si="43"/>
        <v>0</v>
      </c>
      <c r="V45" s="43">
        <f t="shared" si="44"/>
        <v>0</v>
      </c>
      <c r="W45" s="193">
        <v>12</v>
      </c>
      <c r="X45" s="44">
        <f t="shared" si="45"/>
        <v>0</v>
      </c>
      <c r="Y45" s="45">
        <f t="shared" si="46"/>
        <v>0</v>
      </c>
      <c r="Z45" s="46" t="s">
        <v>78</v>
      </c>
      <c r="AA45" s="39">
        <v>1</v>
      </c>
      <c r="AB45" s="47">
        <f t="shared" si="47"/>
        <v>0</v>
      </c>
      <c r="AC45" s="39">
        <v>1</v>
      </c>
      <c r="AD45" s="47">
        <f t="shared" si="48"/>
        <v>0</v>
      </c>
      <c r="AE45" s="39">
        <v>1</v>
      </c>
      <c r="AF45" s="47">
        <f t="shared" si="49"/>
        <v>0</v>
      </c>
      <c r="AG45" s="188"/>
      <c r="AH45" s="196"/>
      <c r="AI45" s="49">
        <f t="shared" si="50"/>
        <v>0</v>
      </c>
      <c r="AJ45" s="50">
        <f t="shared" si="51"/>
        <v>0</v>
      </c>
      <c r="AK45" s="188"/>
      <c r="AL45" s="196"/>
      <c r="AM45" s="49">
        <f t="shared" si="52"/>
        <v>0</v>
      </c>
      <c r="AN45" s="50">
        <f t="shared" si="53"/>
        <v>0</v>
      </c>
      <c r="AO45" s="188"/>
      <c r="AP45" s="49">
        <f t="shared" si="54"/>
        <v>0</v>
      </c>
      <c r="AQ45" s="50">
        <f t="shared" si="55"/>
        <v>0</v>
      </c>
      <c r="AR45" s="188"/>
      <c r="AS45" s="49">
        <f t="shared" si="56"/>
        <v>0</v>
      </c>
      <c r="AT45" s="50">
        <f t="shared" si="57"/>
        <v>0</v>
      </c>
      <c r="AU45" s="62"/>
      <c r="AV45" s="49">
        <f t="shared" si="58"/>
        <v>0</v>
      </c>
      <c r="AW45" s="50">
        <f t="shared" si="59"/>
        <v>0</v>
      </c>
      <c r="AX45" s="188"/>
      <c r="AY45" s="49">
        <f t="shared" si="60"/>
        <v>0</v>
      </c>
      <c r="AZ45" s="50">
        <f t="shared" si="61"/>
        <v>0</v>
      </c>
      <c r="BA45" s="188"/>
      <c r="BB45" s="49">
        <f t="shared" si="62"/>
        <v>0</v>
      </c>
      <c r="BC45" s="50">
        <f t="shared" si="63"/>
        <v>0</v>
      </c>
      <c r="BD45" s="51">
        <f t="shared" si="64"/>
        <v>0</v>
      </c>
    </row>
    <row r="46" spans="1:56" hidden="1">
      <c r="A46" s="32">
        <v>5</v>
      </c>
      <c r="B46" s="169"/>
      <c r="C46" s="170"/>
      <c r="D46" s="34"/>
      <c r="E46" s="35"/>
      <c r="F46" s="36"/>
      <c r="G46" s="73"/>
      <c r="H46" s="72"/>
      <c r="I46" s="74">
        <f>IF(H46=Tablas!$B$5,Tablas!$C$5,VLOOKUP(H46,Tablas!$B$5:$D$40,2,FALSE))</f>
        <v>1</v>
      </c>
      <c r="J46" s="71">
        <f>IF(I46=0,"",VLOOKUP(I46,Tablas!$C$5:$D$40,2,FALSE))</f>
        <v>0</v>
      </c>
      <c r="K46" s="37" t="str">
        <f t="shared" si="35"/>
        <v>0</v>
      </c>
      <c r="L46" s="38">
        <f t="shared" si="36"/>
        <v>0</v>
      </c>
      <c r="M46" s="38">
        <f t="shared" si="37"/>
        <v>0</v>
      </c>
      <c r="N46" s="38">
        <f t="shared" si="38"/>
        <v>0</v>
      </c>
      <c r="O46" s="38">
        <f t="shared" si="39"/>
        <v>0</v>
      </c>
      <c r="P46" s="38">
        <f t="shared" si="40"/>
        <v>0</v>
      </c>
      <c r="Q46" s="39">
        <v>1</v>
      </c>
      <c r="R46" s="40">
        <f t="shared" si="41"/>
        <v>0</v>
      </c>
      <c r="S46" s="39">
        <v>1</v>
      </c>
      <c r="T46" s="41">
        <f t="shared" si="42"/>
        <v>0</v>
      </c>
      <c r="U46" s="42">
        <f t="shared" si="43"/>
        <v>0</v>
      </c>
      <c r="V46" s="43">
        <f t="shared" si="44"/>
        <v>0</v>
      </c>
      <c r="W46" s="193">
        <v>12</v>
      </c>
      <c r="X46" s="44">
        <f t="shared" si="45"/>
        <v>0</v>
      </c>
      <c r="Y46" s="45">
        <f t="shared" si="46"/>
        <v>0</v>
      </c>
      <c r="Z46" s="46" t="s">
        <v>78</v>
      </c>
      <c r="AA46" s="39">
        <v>1</v>
      </c>
      <c r="AB46" s="47">
        <f t="shared" si="47"/>
        <v>0</v>
      </c>
      <c r="AC46" s="39">
        <v>1</v>
      </c>
      <c r="AD46" s="47">
        <f t="shared" si="48"/>
        <v>0</v>
      </c>
      <c r="AE46" s="39">
        <v>1</v>
      </c>
      <c r="AF46" s="47">
        <f t="shared" si="49"/>
        <v>0</v>
      </c>
      <c r="AG46" s="188"/>
      <c r="AH46" s="196"/>
      <c r="AI46" s="49">
        <f t="shared" si="50"/>
        <v>0</v>
      </c>
      <c r="AJ46" s="50">
        <f t="shared" si="51"/>
        <v>0</v>
      </c>
      <c r="AK46" s="188"/>
      <c r="AL46" s="196"/>
      <c r="AM46" s="49">
        <f t="shared" si="52"/>
        <v>0</v>
      </c>
      <c r="AN46" s="50">
        <f t="shared" si="53"/>
        <v>0</v>
      </c>
      <c r="AO46" s="188"/>
      <c r="AP46" s="49">
        <f t="shared" si="54"/>
        <v>0</v>
      </c>
      <c r="AQ46" s="50">
        <f t="shared" si="55"/>
        <v>0</v>
      </c>
      <c r="AR46" s="188"/>
      <c r="AS46" s="49">
        <f t="shared" si="56"/>
        <v>0</v>
      </c>
      <c r="AT46" s="50">
        <f t="shared" si="57"/>
        <v>0</v>
      </c>
      <c r="AU46" s="62"/>
      <c r="AV46" s="49">
        <f t="shared" si="58"/>
        <v>0</v>
      </c>
      <c r="AW46" s="50">
        <f t="shared" si="59"/>
        <v>0</v>
      </c>
      <c r="AX46" s="188"/>
      <c r="AY46" s="49">
        <f t="shared" si="60"/>
        <v>0</v>
      </c>
      <c r="AZ46" s="50">
        <f t="shared" si="61"/>
        <v>0</v>
      </c>
      <c r="BA46" s="188"/>
      <c r="BB46" s="49">
        <f t="shared" si="62"/>
        <v>0</v>
      </c>
      <c r="BC46" s="50">
        <f t="shared" si="63"/>
        <v>0</v>
      </c>
      <c r="BD46" s="51">
        <f t="shared" si="64"/>
        <v>0</v>
      </c>
    </row>
    <row r="47" spans="1:56" hidden="1">
      <c r="A47" s="32">
        <v>5</v>
      </c>
      <c r="B47" s="169"/>
      <c r="C47" s="170"/>
      <c r="D47" s="34"/>
      <c r="E47" s="35"/>
      <c r="F47" s="36"/>
      <c r="G47" s="73"/>
      <c r="H47" s="72"/>
      <c r="I47" s="74">
        <f>IF(H47=Tablas!$B$5,Tablas!$C$5,VLOOKUP(H47,Tablas!$B$5:$D$40,2,FALSE))</f>
        <v>1</v>
      </c>
      <c r="J47" s="71">
        <f>IF(I47=0,"",VLOOKUP(I47,Tablas!$C$5:$D$40,2,FALSE))</f>
        <v>0</v>
      </c>
      <c r="K47" s="37" t="str">
        <f t="shared" si="35"/>
        <v>0</v>
      </c>
      <c r="L47" s="38">
        <f t="shared" si="36"/>
        <v>0</v>
      </c>
      <c r="M47" s="38">
        <f t="shared" si="37"/>
        <v>0</v>
      </c>
      <c r="N47" s="38">
        <f t="shared" si="38"/>
        <v>0</v>
      </c>
      <c r="O47" s="38">
        <f t="shared" si="39"/>
        <v>0</v>
      </c>
      <c r="P47" s="38">
        <f t="shared" si="40"/>
        <v>0</v>
      </c>
      <c r="Q47" s="39">
        <v>1</v>
      </c>
      <c r="R47" s="40">
        <f t="shared" si="41"/>
        <v>0</v>
      </c>
      <c r="S47" s="39">
        <v>1</v>
      </c>
      <c r="T47" s="41">
        <f t="shared" si="42"/>
        <v>0</v>
      </c>
      <c r="U47" s="42">
        <f t="shared" si="43"/>
        <v>0</v>
      </c>
      <c r="V47" s="43">
        <f t="shared" si="44"/>
        <v>0</v>
      </c>
      <c r="W47" s="193">
        <v>12</v>
      </c>
      <c r="X47" s="44">
        <f t="shared" si="45"/>
        <v>0</v>
      </c>
      <c r="Y47" s="45">
        <f t="shared" si="46"/>
        <v>0</v>
      </c>
      <c r="Z47" s="46" t="s">
        <v>78</v>
      </c>
      <c r="AA47" s="39">
        <v>1</v>
      </c>
      <c r="AB47" s="47">
        <f t="shared" si="47"/>
        <v>0</v>
      </c>
      <c r="AC47" s="39">
        <v>1</v>
      </c>
      <c r="AD47" s="47">
        <f t="shared" si="48"/>
        <v>0</v>
      </c>
      <c r="AE47" s="39">
        <v>1</v>
      </c>
      <c r="AF47" s="47">
        <f t="shared" si="49"/>
        <v>0</v>
      </c>
      <c r="AG47" s="188"/>
      <c r="AH47" s="196"/>
      <c r="AI47" s="49">
        <f t="shared" si="50"/>
        <v>0</v>
      </c>
      <c r="AJ47" s="50">
        <f t="shared" si="51"/>
        <v>0</v>
      </c>
      <c r="AK47" s="188"/>
      <c r="AL47" s="196"/>
      <c r="AM47" s="49">
        <f t="shared" si="52"/>
        <v>0</v>
      </c>
      <c r="AN47" s="50">
        <f t="shared" si="53"/>
        <v>0</v>
      </c>
      <c r="AO47" s="188"/>
      <c r="AP47" s="49">
        <f t="shared" si="54"/>
        <v>0</v>
      </c>
      <c r="AQ47" s="50">
        <f t="shared" si="55"/>
        <v>0</v>
      </c>
      <c r="AR47" s="188"/>
      <c r="AS47" s="49">
        <f t="shared" si="56"/>
        <v>0</v>
      </c>
      <c r="AT47" s="50">
        <f t="shared" si="57"/>
        <v>0</v>
      </c>
      <c r="AU47" s="62"/>
      <c r="AV47" s="49">
        <f t="shared" si="58"/>
        <v>0</v>
      </c>
      <c r="AW47" s="50">
        <f t="shared" si="59"/>
        <v>0</v>
      </c>
      <c r="AX47" s="188"/>
      <c r="AY47" s="49">
        <f t="shared" si="60"/>
        <v>0</v>
      </c>
      <c r="AZ47" s="50">
        <f t="shared" si="61"/>
        <v>0</v>
      </c>
      <c r="BA47" s="188"/>
      <c r="BB47" s="49">
        <f t="shared" si="62"/>
        <v>0</v>
      </c>
      <c r="BC47" s="50">
        <f t="shared" si="63"/>
        <v>0</v>
      </c>
      <c r="BD47" s="51">
        <f t="shared" si="64"/>
        <v>0</v>
      </c>
    </row>
    <row r="48" spans="1:56" hidden="1">
      <c r="A48" s="32">
        <v>5</v>
      </c>
      <c r="B48" s="169"/>
      <c r="C48" s="170"/>
      <c r="D48" s="34"/>
      <c r="E48" s="35"/>
      <c r="F48" s="36"/>
      <c r="G48" s="73"/>
      <c r="H48" s="72"/>
      <c r="I48" s="74">
        <f>IF(H48=Tablas!$B$5,Tablas!$C$5,VLOOKUP(H48,Tablas!$B$5:$D$40,2,FALSE))</f>
        <v>1</v>
      </c>
      <c r="J48" s="71">
        <f>IF(I48=0,"",VLOOKUP(I48,Tablas!$C$5:$D$40,2,FALSE))</f>
        <v>0</v>
      </c>
      <c r="K48" s="37" t="str">
        <f t="shared" si="35"/>
        <v>0</v>
      </c>
      <c r="L48" s="38">
        <f t="shared" si="36"/>
        <v>0</v>
      </c>
      <c r="M48" s="38">
        <f t="shared" si="37"/>
        <v>0</v>
      </c>
      <c r="N48" s="38">
        <f t="shared" si="38"/>
        <v>0</v>
      </c>
      <c r="O48" s="38">
        <f t="shared" si="39"/>
        <v>0</v>
      </c>
      <c r="P48" s="38">
        <f t="shared" si="40"/>
        <v>0</v>
      </c>
      <c r="Q48" s="39">
        <v>1</v>
      </c>
      <c r="R48" s="40">
        <f t="shared" si="41"/>
        <v>0</v>
      </c>
      <c r="S48" s="39">
        <v>1</v>
      </c>
      <c r="T48" s="41">
        <f t="shared" si="42"/>
        <v>0</v>
      </c>
      <c r="U48" s="42">
        <f t="shared" si="43"/>
        <v>0</v>
      </c>
      <c r="V48" s="43">
        <f t="shared" si="44"/>
        <v>0</v>
      </c>
      <c r="W48" s="193">
        <v>12</v>
      </c>
      <c r="X48" s="44">
        <f t="shared" si="45"/>
        <v>0</v>
      </c>
      <c r="Y48" s="45">
        <f t="shared" si="46"/>
        <v>0</v>
      </c>
      <c r="Z48" s="46" t="s">
        <v>78</v>
      </c>
      <c r="AA48" s="39">
        <v>1</v>
      </c>
      <c r="AB48" s="47">
        <f t="shared" si="47"/>
        <v>0</v>
      </c>
      <c r="AC48" s="39">
        <v>1</v>
      </c>
      <c r="AD48" s="47">
        <f t="shared" si="48"/>
        <v>0</v>
      </c>
      <c r="AE48" s="39">
        <v>1</v>
      </c>
      <c r="AF48" s="47">
        <f t="shared" si="49"/>
        <v>0</v>
      </c>
      <c r="AG48" s="188"/>
      <c r="AH48" s="196"/>
      <c r="AI48" s="49">
        <f t="shared" si="50"/>
        <v>0</v>
      </c>
      <c r="AJ48" s="50">
        <f t="shared" si="51"/>
        <v>0</v>
      </c>
      <c r="AK48" s="188"/>
      <c r="AL48" s="196"/>
      <c r="AM48" s="49">
        <f t="shared" si="52"/>
        <v>0</v>
      </c>
      <c r="AN48" s="50">
        <f t="shared" si="53"/>
        <v>0</v>
      </c>
      <c r="AO48" s="188"/>
      <c r="AP48" s="49">
        <f t="shared" si="54"/>
        <v>0</v>
      </c>
      <c r="AQ48" s="50">
        <f t="shared" si="55"/>
        <v>0</v>
      </c>
      <c r="AR48" s="188"/>
      <c r="AS48" s="49">
        <f t="shared" si="56"/>
        <v>0</v>
      </c>
      <c r="AT48" s="50">
        <f t="shared" si="57"/>
        <v>0</v>
      </c>
      <c r="AU48" s="62"/>
      <c r="AV48" s="49">
        <f t="shared" si="58"/>
        <v>0</v>
      </c>
      <c r="AW48" s="50">
        <f t="shared" si="59"/>
        <v>0</v>
      </c>
      <c r="AX48" s="188"/>
      <c r="AY48" s="49">
        <f t="shared" si="60"/>
        <v>0</v>
      </c>
      <c r="AZ48" s="50">
        <f t="shared" si="61"/>
        <v>0</v>
      </c>
      <c r="BA48" s="188"/>
      <c r="BB48" s="49">
        <f t="shared" si="62"/>
        <v>0</v>
      </c>
      <c r="BC48" s="50">
        <f t="shared" si="63"/>
        <v>0</v>
      </c>
      <c r="BD48" s="51">
        <f t="shared" si="64"/>
        <v>0</v>
      </c>
    </row>
    <row r="49" spans="1:56" hidden="1">
      <c r="A49" s="32">
        <v>5</v>
      </c>
      <c r="B49" s="169"/>
      <c r="C49" s="170"/>
      <c r="D49" s="34"/>
      <c r="E49" s="35"/>
      <c r="F49" s="36"/>
      <c r="G49" s="73"/>
      <c r="H49" s="72"/>
      <c r="I49" s="74">
        <f>IF(H49=Tablas!$B$5,Tablas!$C$5,VLOOKUP(H49,Tablas!$B$5:$D$40,2,FALSE))</f>
        <v>1</v>
      </c>
      <c r="J49" s="71">
        <f>IF(I49=0,"",VLOOKUP(I49,Tablas!$C$5:$D$40,2,FALSE))</f>
        <v>0</v>
      </c>
      <c r="K49" s="37" t="str">
        <f t="shared" si="35"/>
        <v>0</v>
      </c>
      <c r="L49" s="38">
        <f t="shared" si="36"/>
        <v>0</v>
      </c>
      <c r="M49" s="38">
        <f t="shared" si="37"/>
        <v>0</v>
      </c>
      <c r="N49" s="38">
        <f t="shared" si="38"/>
        <v>0</v>
      </c>
      <c r="O49" s="38">
        <f t="shared" si="39"/>
        <v>0</v>
      </c>
      <c r="P49" s="38">
        <f t="shared" si="40"/>
        <v>0</v>
      </c>
      <c r="Q49" s="39">
        <v>1</v>
      </c>
      <c r="R49" s="40">
        <f t="shared" si="41"/>
        <v>0</v>
      </c>
      <c r="S49" s="39">
        <v>1</v>
      </c>
      <c r="T49" s="41">
        <f t="shared" si="42"/>
        <v>0</v>
      </c>
      <c r="U49" s="42">
        <f t="shared" si="43"/>
        <v>0</v>
      </c>
      <c r="V49" s="43">
        <f t="shared" si="44"/>
        <v>0</v>
      </c>
      <c r="W49" s="193">
        <v>12</v>
      </c>
      <c r="X49" s="44">
        <f t="shared" si="45"/>
        <v>0</v>
      </c>
      <c r="Y49" s="45">
        <f t="shared" si="46"/>
        <v>0</v>
      </c>
      <c r="Z49" s="46" t="s">
        <v>78</v>
      </c>
      <c r="AA49" s="39">
        <v>1</v>
      </c>
      <c r="AB49" s="47">
        <f t="shared" si="47"/>
        <v>0</v>
      </c>
      <c r="AC49" s="39">
        <v>1</v>
      </c>
      <c r="AD49" s="47">
        <f t="shared" si="48"/>
        <v>0</v>
      </c>
      <c r="AE49" s="39">
        <v>1</v>
      </c>
      <c r="AF49" s="47">
        <f t="shared" si="49"/>
        <v>0</v>
      </c>
      <c r="AG49" s="62"/>
      <c r="AH49" s="62"/>
      <c r="AI49" s="49">
        <f t="shared" si="50"/>
        <v>0</v>
      </c>
      <c r="AJ49" s="50">
        <f t="shared" si="51"/>
        <v>0</v>
      </c>
      <c r="AK49" s="62"/>
      <c r="AL49" s="62"/>
      <c r="AM49" s="49">
        <f t="shared" si="52"/>
        <v>0</v>
      </c>
      <c r="AN49" s="50">
        <f t="shared" si="53"/>
        <v>0</v>
      </c>
      <c r="AO49" s="62"/>
      <c r="AP49" s="49">
        <f t="shared" si="54"/>
        <v>0</v>
      </c>
      <c r="AQ49" s="50">
        <f t="shared" si="55"/>
        <v>0</v>
      </c>
      <c r="AR49" s="62"/>
      <c r="AS49" s="49">
        <f t="shared" si="56"/>
        <v>0</v>
      </c>
      <c r="AT49" s="50">
        <f t="shared" si="57"/>
        <v>0</v>
      </c>
      <c r="AU49" s="62"/>
      <c r="AV49" s="49">
        <f t="shared" si="58"/>
        <v>0</v>
      </c>
      <c r="AW49" s="50">
        <f t="shared" si="59"/>
        <v>0</v>
      </c>
      <c r="AX49" s="62"/>
      <c r="AY49" s="49">
        <f t="shared" si="60"/>
        <v>0</v>
      </c>
      <c r="AZ49" s="50">
        <f t="shared" si="61"/>
        <v>0</v>
      </c>
      <c r="BA49" s="62"/>
      <c r="BB49" s="49">
        <f t="shared" si="62"/>
        <v>0</v>
      </c>
      <c r="BC49" s="50">
        <f t="shared" si="63"/>
        <v>0</v>
      </c>
      <c r="BD49" s="51">
        <f t="shared" si="64"/>
        <v>0</v>
      </c>
    </row>
    <row r="50" spans="1:56" hidden="1">
      <c r="A50" s="32">
        <v>5</v>
      </c>
      <c r="B50" s="169"/>
      <c r="C50" s="170"/>
      <c r="D50" s="34"/>
      <c r="E50" s="35"/>
      <c r="F50" s="36"/>
      <c r="G50" s="73"/>
      <c r="H50" s="72"/>
      <c r="I50" s="74">
        <f>IF(H50=Tablas!$B$5,Tablas!$C$5,VLOOKUP(H50,Tablas!$B$5:$D$40,2,FALSE))</f>
        <v>1</v>
      </c>
      <c r="J50" s="71">
        <f>IF(I50=0,"",VLOOKUP(I50,Tablas!$C$5:$D$40,2,FALSE))</f>
        <v>0</v>
      </c>
      <c r="K50" s="37" t="str">
        <f t="shared" si="35"/>
        <v>0</v>
      </c>
      <c r="L50" s="38">
        <f t="shared" si="36"/>
        <v>0</v>
      </c>
      <c r="M50" s="38">
        <f t="shared" si="37"/>
        <v>0</v>
      </c>
      <c r="N50" s="38">
        <f t="shared" si="38"/>
        <v>0</v>
      </c>
      <c r="O50" s="38">
        <f t="shared" si="39"/>
        <v>0</v>
      </c>
      <c r="P50" s="38">
        <f t="shared" si="40"/>
        <v>0</v>
      </c>
      <c r="Q50" s="39">
        <v>1</v>
      </c>
      <c r="R50" s="40">
        <f t="shared" si="41"/>
        <v>0</v>
      </c>
      <c r="S50" s="39">
        <v>1</v>
      </c>
      <c r="T50" s="41">
        <f t="shared" si="42"/>
        <v>0</v>
      </c>
      <c r="U50" s="42">
        <f t="shared" si="43"/>
        <v>0</v>
      </c>
      <c r="V50" s="43">
        <f t="shared" si="44"/>
        <v>0</v>
      </c>
      <c r="W50" s="193">
        <v>12</v>
      </c>
      <c r="X50" s="44">
        <f t="shared" si="45"/>
        <v>0</v>
      </c>
      <c r="Y50" s="45">
        <f t="shared" si="46"/>
        <v>0</v>
      </c>
      <c r="Z50" s="46" t="s">
        <v>78</v>
      </c>
      <c r="AA50" s="39">
        <v>1</v>
      </c>
      <c r="AB50" s="47">
        <f t="shared" si="47"/>
        <v>0</v>
      </c>
      <c r="AC50" s="39">
        <v>1</v>
      </c>
      <c r="AD50" s="47">
        <f t="shared" si="48"/>
        <v>0</v>
      </c>
      <c r="AE50" s="39">
        <v>1</v>
      </c>
      <c r="AF50" s="47">
        <f t="shared" si="49"/>
        <v>0</v>
      </c>
      <c r="AG50" s="62"/>
      <c r="AH50" s="62"/>
      <c r="AI50" s="49">
        <f t="shared" si="50"/>
        <v>0</v>
      </c>
      <c r="AJ50" s="50">
        <f t="shared" si="51"/>
        <v>0</v>
      </c>
      <c r="AK50" s="62"/>
      <c r="AL50" s="62"/>
      <c r="AM50" s="49">
        <f t="shared" si="52"/>
        <v>0</v>
      </c>
      <c r="AN50" s="50">
        <f t="shared" si="53"/>
        <v>0</v>
      </c>
      <c r="AO50" s="62"/>
      <c r="AP50" s="49">
        <f t="shared" si="54"/>
        <v>0</v>
      </c>
      <c r="AQ50" s="50">
        <f t="shared" si="55"/>
        <v>0</v>
      </c>
      <c r="AR50" s="62"/>
      <c r="AS50" s="49">
        <f t="shared" si="56"/>
        <v>0</v>
      </c>
      <c r="AT50" s="50">
        <f t="shared" si="57"/>
        <v>0</v>
      </c>
      <c r="AU50" s="62"/>
      <c r="AV50" s="49">
        <f t="shared" si="58"/>
        <v>0</v>
      </c>
      <c r="AW50" s="50">
        <f t="shared" si="59"/>
        <v>0</v>
      </c>
      <c r="AX50" s="62"/>
      <c r="AY50" s="49">
        <f t="shared" si="60"/>
        <v>0</v>
      </c>
      <c r="AZ50" s="50">
        <f t="shared" si="61"/>
        <v>0</v>
      </c>
      <c r="BA50" s="62"/>
      <c r="BB50" s="49">
        <f t="shared" si="62"/>
        <v>0</v>
      </c>
      <c r="BC50" s="50">
        <f t="shared" si="63"/>
        <v>0</v>
      </c>
      <c r="BD50" s="51">
        <f t="shared" si="64"/>
        <v>0</v>
      </c>
    </row>
    <row r="51" spans="1:56" hidden="1">
      <c r="A51" s="32">
        <v>5</v>
      </c>
      <c r="B51" s="169"/>
      <c r="C51" s="170"/>
      <c r="D51" s="34"/>
      <c r="E51" s="35"/>
      <c r="F51" s="36"/>
      <c r="G51" s="73"/>
      <c r="H51" s="72"/>
      <c r="I51" s="74">
        <f>IF(H51=Tablas!$B$5,Tablas!$C$5,VLOOKUP(H51,Tablas!$B$5:$D$40,2,FALSE))</f>
        <v>1</v>
      </c>
      <c r="J51" s="71">
        <f>IF(I51=0,"",VLOOKUP(I51,Tablas!$C$5:$D$40,2,FALSE))</f>
        <v>0</v>
      </c>
      <c r="K51" s="37" t="str">
        <f t="shared" si="35"/>
        <v>0</v>
      </c>
      <c r="L51" s="38">
        <f t="shared" si="36"/>
        <v>0</v>
      </c>
      <c r="M51" s="38">
        <f t="shared" si="37"/>
        <v>0</v>
      </c>
      <c r="N51" s="38">
        <f t="shared" si="38"/>
        <v>0</v>
      </c>
      <c r="O51" s="38">
        <f t="shared" si="39"/>
        <v>0</v>
      </c>
      <c r="P51" s="38">
        <f t="shared" si="40"/>
        <v>0</v>
      </c>
      <c r="Q51" s="39">
        <v>1</v>
      </c>
      <c r="R51" s="40">
        <f t="shared" si="41"/>
        <v>0</v>
      </c>
      <c r="S51" s="39">
        <v>1</v>
      </c>
      <c r="T51" s="41">
        <f t="shared" si="42"/>
        <v>0</v>
      </c>
      <c r="U51" s="42">
        <f t="shared" si="43"/>
        <v>0</v>
      </c>
      <c r="V51" s="43">
        <f t="shared" si="44"/>
        <v>0</v>
      </c>
      <c r="W51" s="193">
        <v>12</v>
      </c>
      <c r="X51" s="44">
        <f t="shared" si="45"/>
        <v>0</v>
      </c>
      <c r="Y51" s="45">
        <f t="shared" si="46"/>
        <v>0</v>
      </c>
      <c r="Z51" s="46" t="s">
        <v>78</v>
      </c>
      <c r="AA51" s="39">
        <v>1</v>
      </c>
      <c r="AB51" s="47">
        <f t="shared" si="47"/>
        <v>0</v>
      </c>
      <c r="AC51" s="39">
        <v>1</v>
      </c>
      <c r="AD51" s="47">
        <f t="shared" si="48"/>
        <v>0</v>
      </c>
      <c r="AE51" s="39">
        <v>1</v>
      </c>
      <c r="AF51" s="47">
        <f t="shared" si="49"/>
        <v>0</v>
      </c>
      <c r="AG51" s="62"/>
      <c r="AH51" s="62"/>
      <c r="AI51" s="49">
        <f t="shared" si="50"/>
        <v>0</v>
      </c>
      <c r="AJ51" s="50">
        <f t="shared" si="51"/>
        <v>0</v>
      </c>
      <c r="AK51" s="62"/>
      <c r="AL51" s="62"/>
      <c r="AM51" s="49">
        <f t="shared" si="52"/>
        <v>0</v>
      </c>
      <c r="AN51" s="50">
        <f t="shared" si="53"/>
        <v>0</v>
      </c>
      <c r="AO51" s="62"/>
      <c r="AP51" s="49">
        <f t="shared" si="54"/>
        <v>0</v>
      </c>
      <c r="AQ51" s="50">
        <f t="shared" si="55"/>
        <v>0</v>
      </c>
      <c r="AR51" s="62"/>
      <c r="AS51" s="49">
        <f t="shared" si="56"/>
        <v>0</v>
      </c>
      <c r="AT51" s="50">
        <f t="shared" si="57"/>
        <v>0</v>
      </c>
      <c r="AU51" s="62"/>
      <c r="AV51" s="49">
        <f t="shared" si="58"/>
        <v>0</v>
      </c>
      <c r="AW51" s="50">
        <f t="shared" si="59"/>
        <v>0</v>
      </c>
      <c r="AX51" s="62"/>
      <c r="AY51" s="49">
        <f t="shared" si="60"/>
        <v>0</v>
      </c>
      <c r="AZ51" s="50">
        <f t="shared" si="61"/>
        <v>0</v>
      </c>
      <c r="BA51" s="62"/>
      <c r="BB51" s="49">
        <f t="shared" si="62"/>
        <v>0</v>
      </c>
      <c r="BC51" s="50">
        <f t="shared" si="63"/>
        <v>0</v>
      </c>
      <c r="BD51" s="51">
        <f t="shared" si="64"/>
        <v>0</v>
      </c>
    </row>
    <row r="52" spans="1:56" hidden="1">
      <c r="A52" s="32">
        <v>5</v>
      </c>
      <c r="B52" s="169"/>
      <c r="C52" s="170"/>
      <c r="D52" s="34"/>
      <c r="E52" s="35"/>
      <c r="F52" s="36"/>
      <c r="G52" s="73"/>
      <c r="H52" s="72"/>
      <c r="I52" s="74">
        <f>IF(H52=Tablas!$B$5,Tablas!$C$5,VLOOKUP(H52,Tablas!$B$5:$D$40,2,FALSE))</f>
        <v>1</v>
      </c>
      <c r="J52" s="71">
        <f>IF(I52=0,"",VLOOKUP(I52,Tablas!$C$5:$D$40,2,FALSE))</f>
        <v>0</v>
      </c>
      <c r="K52" s="37" t="str">
        <f t="shared" si="35"/>
        <v>0</v>
      </c>
      <c r="L52" s="38">
        <f t="shared" si="36"/>
        <v>0</v>
      </c>
      <c r="M52" s="38">
        <f t="shared" si="37"/>
        <v>0</v>
      </c>
      <c r="N52" s="38">
        <f t="shared" si="38"/>
        <v>0</v>
      </c>
      <c r="O52" s="38">
        <f t="shared" si="39"/>
        <v>0</v>
      </c>
      <c r="P52" s="38">
        <f t="shared" si="40"/>
        <v>0</v>
      </c>
      <c r="Q52" s="39">
        <v>1</v>
      </c>
      <c r="R52" s="40">
        <f t="shared" si="41"/>
        <v>0</v>
      </c>
      <c r="S52" s="39">
        <v>1</v>
      </c>
      <c r="T52" s="41">
        <f t="shared" si="42"/>
        <v>0</v>
      </c>
      <c r="U52" s="42">
        <f t="shared" si="43"/>
        <v>0</v>
      </c>
      <c r="V52" s="43">
        <f t="shared" si="44"/>
        <v>0</v>
      </c>
      <c r="W52" s="193">
        <v>12</v>
      </c>
      <c r="X52" s="44">
        <f t="shared" si="45"/>
        <v>0</v>
      </c>
      <c r="Y52" s="45">
        <f t="shared" si="46"/>
        <v>0</v>
      </c>
      <c r="Z52" s="46" t="s">
        <v>78</v>
      </c>
      <c r="AA52" s="39">
        <v>1</v>
      </c>
      <c r="AB52" s="47">
        <f t="shared" si="47"/>
        <v>0</v>
      </c>
      <c r="AC52" s="39">
        <v>1</v>
      </c>
      <c r="AD52" s="47">
        <f t="shared" si="48"/>
        <v>0</v>
      </c>
      <c r="AE52" s="39">
        <v>1</v>
      </c>
      <c r="AF52" s="47">
        <f t="shared" si="49"/>
        <v>0</v>
      </c>
      <c r="AG52" s="62"/>
      <c r="AH52" s="62"/>
      <c r="AI52" s="49">
        <f t="shared" si="50"/>
        <v>0</v>
      </c>
      <c r="AJ52" s="50">
        <f t="shared" si="51"/>
        <v>0</v>
      </c>
      <c r="AK52" s="62"/>
      <c r="AL52" s="62"/>
      <c r="AM52" s="49">
        <f t="shared" si="52"/>
        <v>0</v>
      </c>
      <c r="AN52" s="50">
        <f t="shared" si="53"/>
        <v>0</v>
      </c>
      <c r="AO52" s="62"/>
      <c r="AP52" s="49">
        <f t="shared" si="54"/>
        <v>0</v>
      </c>
      <c r="AQ52" s="50">
        <f t="shared" si="55"/>
        <v>0</v>
      </c>
      <c r="AR52" s="62"/>
      <c r="AS52" s="49">
        <f t="shared" si="56"/>
        <v>0</v>
      </c>
      <c r="AT52" s="50">
        <f t="shared" si="57"/>
        <v>0</v>
      </c>
      <c r="AU52" s="62"/>
      <c r="AV52" s="49">
        <f t="shared" si="58"/>
        <v>0</v>
      </c>
      <c r="AW52" s="50">
        <f t="shared" si="59"/>
        <v>0</v>
      </c>
      <c r="AX52" s="62"/>
      <c r="AY52" s="49">
        <f t="shared" si="60"/>
        <v>0</v>
      </c>
      <c r="AZ52" s="50">
        <f t="shared" si="61"/>
        <v>0</v>
      </c>
      <c r="BA52" s="62"/>
      <c r="BB52" s="49">
        <f t="shared" si="62"/>
        <v>0</v>
      </c>
      <c r="BC52" s="50">
        <f t="shared" si="63"/>
        <v>0</v>
      </c>
      <c r="BD52" s="51">
        <f t="shared" si="64"/>
        <v>0</v>
      </c>
    </row>
    <row r="53" spans="1:56" hidden="1">
      <c r="A53" s="32">
        <v>5</v>
      </c>
      <c r="B53" s="169"/>
      <c r="C53" s="170"/>
      <c r="D53" s="34"/>
      <c r="E53" s="35"/>
      <c r="F53" s="36"/>
      <c r="G53" s="73"/>
      <c r="H53" s="72"/>
      <c r="I53" s="74">
        <f>IF(H53=Tablas!$B$5,Tablas!$C$5,VLOOKUP(H53,Tablas!$B$5:$D$40,2,FALSE))</f>
        <v>1</v>
      </c>
      <c r="J53" s="71">
        <f>IF(I53=0,"",VLOOKUP(I53,Tablas!$C$5:$D$40,2,FALSE))</f>
        <v>0</v>
      </c>
      <c r="K53" s="37" t="str">
        <f t="shared" si="35"/>
        <v>0</v>
      </c>
      <c r="L53" s="38">
        <f t="shared" si="36"/>
        <v>0</v>
      </c>
      <c r="M53" s="38">
        <f t="shared" si="37"/>
        <v>0</v>
      </c>
      <c r="N53" s="38">
        <f t="shared" si="38"/>
        <v>0</v>
      </c>
      <c r="O53" s="38">
        <f t="shared" si="39"/>
        <v>0</v>
      </c>
      <c r="P53" s="38">
        <f t="shared" si="40"/>
        <v>0</v>
      </c>
      <c r="Q53" s="39">
        <v>1</v>
      </c>
      <c r="R53" s="40">
        <f t="shared" si="41"/>
        <v>0</v>
      </c>
      <c r="S53" s="39">
        <v>1</v>
      </c>
      <c r="T53" s="41">
        <f t="shared" si="42"/>
        <v>0</v>
      </c>
      <c r="U53" s="42">
        <f t="shared" si="43"/>
        <v>0</v>
      </c>
      <c r="V53" s="43">
        <f t="shared" si="44"/>
        <v>0</v>
      </c>
      <c r="W53" s="193">
        <v>12</v>
      </c>
      <c r="X53" s="44">
        <f t="shared" si="45"/>
        <v>0</v>
      </c>
      <c r="Y53" s="45">
        <f t="shared" si="46"/>
        <v>0</v>
      </c>
      <c r="Z53" s="46" t="s">
        <v>78</v>
      </c>
      <c r="AA53" s="39">
        <v>1</v>
      </c>
      <c r="AB53" s="47">
        <f t="shared" si="47"/>
        <v>0</v>
      </c>
      <c r="AC53" s="39">
        <v>1</v>
      </c>
      <c r="AD53" s="47">
        <f t="shared" si="48"/>
        <v>0</v>
      </c>
      <c r="AE53" s="39">
        <v>1</v>
      </c>
      <c r="AF53" s="47">
        <f t="shared" si="49"/>
        <v>0</v>
      </c>
      <c r="AG53" s="62"/>
      <c r="AH53" s="62"/>
      <c r="AI53" s="49">
        <f t="shared" si="50"/>
        <v>0</v>
      </c>
      <c r="AJ53" s="50">
        <f t="shared" si="51"/>
        <v>0</v>
      </c>
      <c r="AK53" s="62"/>
      <c r="AL53" s="62"/>
      <c r="AM53" s="49">
        <f t="shared" si="52"/>
        <v>0</v>
      </c>
      <c r="AN53" s="50">
        <f t="shared" si="53"/>
        <v>0</v>
      </c>
      <c r="AO53" s="62"/>
      <c r="AP53" s="49">
        <f t="shared" si="54"/>
        <v>0</v>
      </c>
      <c r="AQ53" s="50">
        <f t="shared" si="55"/>
        <v>0</v>
      </c>
      <c r="AR53" s="62"/>
      <c r="AS53" s="49">
        <f t="shared" si="56"/>
        <v>0</v>
      </c>
      <c r="AT53" s="50">
        <f t="shared" si="57"/>
        <v>0</v>
      </c>
      <c r="AU53" s="62"/>
      <c r="AV53" s="49">
        <f t="shared" si="58"/>
        <v>0</v>
      </c>
      <c r="AW53" s="50">
        <f t="shared" si="59"/>
        <v>0</v>
      </c>
      <c r="AX53" s="62"/>
      <c r="AY53" s="49">
        <f t="shared" si="60"/>
        <v>0</v>
      </c>
      <c r="AZ53" s="50">
        <f t="shared" si="61"/>
        <v>0</v>
      </c>
      <c r="BA53" s="62"/>
      <c r="BB53" s="49">
        <f t="shared" si="62"/>
        <v>0</v>
      </c>
      <c r="BC53" s="50">
        <f t="shared" si="63"/>
        <v>0</v>
      </c>
      <c r="BD53" s="51">
        <f t="shared" si="64"/>
        <v>0</v>
      </c>
    </row>
    <row r="54" spans="1:56" hidden="1">
      <c r="A54" s="32">
        <v>5</v>
      </c>
      <c r="B54" s="169"/>
      <c r="C54" s="170"/>
      <c r="D54" s="34"/>
      <c r="E54" s="35"/>
      <c r="F54" s="36"/>
      <c r="G54" s="73"/>
      <c r="H54" s="72"/>
      <c r="I54" s="74">
        <f>IF(H54=Tablas!$B$5,Tablas!$C$5,VLOOKUP(H54,Tablas!$B$5:$D$40,2,FALSE))</f>
        <v>1</v>
      </c>
      <c r="J54" s="71">
        <f>IF(I54=0,"",VLOOKUP(I54,Tablas!$C$5:$D$40,2,FALSE))</f>
        <v>0</v>
      </c>
      <c r="K54" s="37" t="str">
        <f t="shared" si="35"/>
        <v>0</v>
      </c>
      <c r="L54" s="38">
        <f t="shared" si="36"/>
        <v>0</v>
      </c>
      <c r="M54" s="38">
        <f t="shared" si="37"/>
        <v>0</v>
      </c>
      <c r="N54" s="38">
        <f t="shared" si="38"/>
        <v>0</v>
      </c>
      <c r="O54" s="38">
        <f t="shared" si="39"/>
        <v>0</v>
      </c>
      <c r="P54" s="38">
        <f t="shared" si="40"/>
        <v>0</v>
      </c>
      <c r="Q54" s="39">
        <v>1</v>
      </c>
      <c r="R54" s="40">
        <f t="shared" si="41"/>
        <v>0</v>
      </c>
      <c r="S54" s="39">
        <v>1</v>
      </c>
      <c r="T54" s="41">
        <f t="shared" si="42"/>
        <v>0</v>
      </c>
      <c r="U54" s="42">
        <f t="shared" si="43"/>
        <v>0</v>
      </c>
      <c r="V54" s="43">
        <f t="shared" si="44"/>
        <v>0</v>
      </c>
      <c r="W54" s="193">
        <v>12</v>
      </c>
      <c r="X54" s="44">
        <f t="shared" si="45"/>
        <v>0</v>
      </c>
      <c r="Y54" s="45">
        <f t="shared" si="46"/>
        <v>0</v>
      </c>
      <c r="Z54" s="46" t="s">
        <v>78</v>
      </c>
      <c r="AA54" s="39">
        <v>1</v>
      </c>
      <c r="AB54" s="47">
        <f t="shared" si="47"/>
        <v>0</v>
      </c>
      <c r="AC54" s="39">
        <v>1</v>
      </c>
      <c r="AD54" s="47">
        <f t="shared" si="48"/>
        <v>0</v>
      </c>
      <c r="AE54" s="39">
        <v>1</v>
      </c>
      <c r="AF54" s="47">
        <f t="shared" si="49"/>
        <v>0</v>
      </c>
      <c r="AG54" s="62"/>
      <c r="AH54" s="62"/>
      <c r="AI54" s="49">
        <f t="shared" si="50"/>
        <v>0</v>
      </c>
      <c r="AJ54" s="50">
        <f t="shared" si="51"/>
        <v>0</v>
      </c>
      <c r="AK54" s="62"/>
      <c r="AL54" s="62"/>
      <c r="AM54" s="49">
        <f t="shared" si="52"/>
        <v>0</v>
      </c>
      <c r="AN54" s="50">
        <f t="shared" si="53"/>
        <v>0</v>
      </c>
      <c r="AO54" s="62"/>
      <c r="AP54" s="49">
        <f t="shared" si="54"/>
        <v>0</v>
      </c>
      <c r="AQ54" s="50">
        <f t="shared" si="55"/>
        <v>0</v>
      </c>
      <c r="AR54" s="62"/>
      <c r="AS54" s="49">
        <f t="shared" si="56"/>
        <v>0</v>
      </c>
      <c r="AT54" s="50">
        <f t="shared" si="57"/>
        <v>0</v>
      </c>
      <c r="AU54" s="62"/>
      <c r="AV54" s="49">
        <f t="shared" si="58"/>
        <v>0</v>
      </c>
      <c r="AW54" s="50">
        <f t="shared" si="59"/>
        <v>0</v>
      </c>
      <c r="AX54" s="62"/>
      <c r="AY54" s="49">
        <f t="shared" si="60"/>
        <v>0</v>
      </c>
      <c r="AZ54" s="50">
        <f t="shared" si="61"/>
        <v>0</v>
      </c>
      <c r="BA54" s="62"/>
      <c r="BB54" s="49">
        <f t="shared" si="62"/>
        <v>0</v>
      </c>
      <c r="BC54" s="50">
        <f t="shared" si="63"/>
        <v>0</v>
      </c>
      <c r="BD54" s="51">
        <f t="shared" si="64"/>
        <v>0</v>
      </c>
    </row>
    <row r="55" spans="1:56" hidden="1">
      <c r="A55" s="32">
        <v>5</v>
      </c>
      <c r="B55" s="169"/>
      <c r="C55" s="170"/>
      <c r="D55" s="34"/>
      <c r="E55" s="35"/>
      <c r="F55" s="36"/>
      <c r="G55" s="73"/>
      <c r="H55" s="72"/>
      <c r="I55" s="74">
        <f>IF(H55=Tablas!$B$5,Tablas!$C$5,VLOOKUP(H55,Tablas!$B$5:$D$40,2,FALSE))</f>
        <v>1</v>
      </c>
      <c r="J55" s="71">
        <f>IF(I55=0,"",VLOOKUP(I55,Tablas!$C$5:$D$40,2,FALSE))</f>
        <v>0</v>
      </c>
      <c r="K55" s="37" t="str">
        <f t="shared" ref="K55:K76" si="65">IF(G55=0,"0",F55/G55)</f>
        <v>0</v>
      </c>
      <c r="L55" s="38">
        <f t="shared" si="36"/>
        <v>0</v>
      </c>
      <c r="M55" s="38">
        <f t="shared" si="37"/>
        <v>0</v>
      </c>
      <c r="N55" s="38">
        <f t="shared" si="38"/>
        <v>0</v>
      </c>
      <c r="O55" s="38">
        <f t="shared" si="39"/>
        <v>0</v>
      </c>
      <c r="P55" s="38">
        <f t="shared" si="40"/>
        <v>0</v>
      </c>
      <c r="Q55" s="39">
        <v>1</v>
      </c>
      <c r="R55" s="40">
        <f t="shared" ref="R55:R101" si="66">(IF($Y55=6,$K55,)+IF($Y55=7,$K55,)+IF($Y55=12,$K55*2,)+IF($Y55=18,$K55*3,)+IF($Y55=28,$K55*4,0)+IF($Y55=21,$K55*3,)+IF($Y55=42,$K55*6,0)+IF($Y55=14,$K55*2,))*Q55</f>
        <v>0</v>
      </c>
      <c r="S55" s="39">
        <v>1</v>
      </c>
      <c r="T55" s="41">
        <f t="shared" ref="T55:T101" si="67">(IF($Y55=7,$K55,)+IF($Y55=21,$K55*3,)+IF($Y55=42,$K55*6,0)+IF($Y55=28,$K55*4,0)+IF($Y55=14,$K55*2,))*S55</f>
        <v>0</v>
      </c>
      <c r="U55" s="42">
        <f t="shared" ref="U55:U76" si="68">SUM(+L55+M55+N55+O55+P55+R55+T55)</f>
        <v>0</v>
      </c>
      <c r="V55" s="43">
        <f t="shared" ref="V55:V76" si="69">+U55*4.345</f>
        <v>0</v>
      </c>
      <c r="W55" s="193">
        <v>12</v>
      </c>
      <c r="X55" s="44">
        <f t="shared" si="45"/>
        <v>0</v>
      </c>
      <c r="Y55" s="45">
        <f t="shared" ref="Y55:Y76" si="70">ROUND(J55/4.3452380952381,1)</f>
        <v>0</v>
      </c>
      <c r="Z55" s="46" t="s">
        <v>78</v>
      </c>
      <c r="AA55" s="39">
        <v>1</v>
      </c>
      <c r="AB55" s="47">
        <f t="shared" ref="AB55:AB76" si="71">+IF($Z55="M",$U55,IF($Z55="MT",$U55/2,IF(Z55="MN",$U55/2,IF($Z55="MTN",$U55/3,0))))*AA55</f>
        <v>0</v>
      </c>
      <c r="AC55" s="39">
        <v>1</v>
      </c>
      <c r="AD55" s="47">
        <f t="shared" ref="AD55:AD76" si="72">+IF($Z55="T",$U55,IF($Z55="MT",$U55/2,IF($Z55="TN",$U55/2,IF($Z55="MTN",$U55/3,0))))*AC55</f>
        <v>0</v>
      </c>
      <c r="AE55" s="39">
        <v>1</v>
      </c>
      <c r="AF55" s="47">
        <f t="shared" ref="AF55:AF76" si="73">+IF($Z55="N",$U55,IF($Z55="MN",$U55/2,IF($Z55="TN",$U55/2,IF($Z55="MTN",$U55/3,0))))*AE55</f>
        <v>0</v>
      </c>
      <c r="AG55" s="62"/>
      <c r="AH55" s="62"/>
      <c r="AI55" s="49">
        <f t="shared" ref="AI55:AI101" si="74">IF(AJ$4=0,0,(AG55/AJ$4))</f>
        <v>0</v>
      </c>
      <c r="AJ55" s="50">
        <f t="shared" ref="AJ55:AJ101" si="75">IF(AJ$4=0,0,(AI55*AI$4/12))</f>
        <v>0</v>
      </c>
      <c r="AK55" s="62"/>
      <c r="AL55" s="62"/>
      <c r="AM55" s="49">
        <f t="shared" ref="AM55:AM101" si="76">IF(AN$4=0,0,(AK55/AN$4))</f>
        <v>0</v>
      </c>
      <c r="AN55" s="50">
        <f t="shared" ref="AN55:AN101" si="77">IF(AN$4=0,0,(AM55*AM$4/12))</f>
        <v>0</v>
      </c>
      <c r="AO55" s="62"/>
      <c r="AP55" s="49">
        <f t="shared" ref="AP55:AP101" si="78">IF(AQ$4=0,0,(AO55/AQ$4))</f>
        <v>0</v>
      </c>
      <c r="AQ55" s="50">
        <f t="shared" ref="AQ55:AQ101" si="79">IF(AQ$4=0,0,(AP55*AP$4/12))</f>
        <v>0</v>
      </c>
      <c r="AR55" s="62"/>
      <c r="AS55" s="49">
        <f t="shared" ref="AS55:AS101" si="80">IF(AT$4=0,0,(AR55/AT$4))</f>
        <v>0</v>
      </c>
      <c r="AT55" s="50">
        <f t="shared" ref="AT55:AT101" si="81">IF(AT$4=0,0,(AS55*AS$4/12))</f>
        <v>0</v>
      </c>
      <c r="AU55" s="62"/>
      <c r="AV55" s="49">
        <f t="shared" ref="AV55:AV101" si="82">IF(AW$4=0,0,(AU55/AW$4))</f>
        <v>0</v>
      </c>
      <c r="AW55" s="50">
        <f t="shared" ref="AW55:AW101" si="83">IF(AW$4=0,0,(AV55*AV$4/12))</f>
        <v>0</v>
      </c>
      <c r="AX55" s="62"/>
      <c r="AY55" s="49">
        <f t="shared" ref="AY55:AY101" si="84">IF(AZ$4=0,0,(AX55/AZ$4))</f>
        <v>0</v>
      </c>
      <c r="AZ55" s="50">
        <f t="shared" ref="AZ55:AZ101" si="85">IF(AZ$4=0,0,(AY55*AY$4/12))</f>
        <v>0</v>
      </c>
      <c r="BA55" s="62"/>
      <c r="BB55" s="49">
        <f t="shared" ref="BB55:BB101" si="86">IF(BC$4=0,0,(BA55/BC$4))</f>
        <v>0</v>
      </c>
      <c r="BC55" s="50">
        <f t="shared" ref="BC55:BC101" si="87">IF(BC$4=0,0,(BB55*BB$4/12))</f>
        <v>0</v>
      </c>
      <c r="BD55" s="51">
        <f t="shared" ref="BD55:BD76" si="88">+AJ55+AN55+AQ55+AT55+AW55+AZ55+BC55</f>
        <v>0</v>
      </c>
    </row>
    <row r="56" spans="1:56" hidden="1">
      <c r="A56" s="32">
        <v>5</v>
      </c>
      <c r="B56" s="169"/>
      <c r="C56" s="170"/>
      <c r="D56" s="34"/>
      <c r="E56" s="35"/>
      <c r="F56" s="36"/>
      <c r="G56" s="73"/>
      <c r="H56" s="72"/>
      <c r="I56" s="74">
        <f>IF(H56=Tablas!$B$5,Tablas!$C$5,VLOOKUP(H56,Tablas!$B$5:$D$40,2,FALSE))</f>
        <v>1</v>
      </c>
      <c r="J56" s="71">
        <f>IF(I56=0,"",VLOOKUP(I56,Tablas!$C$5:$D$40,2,FALSE))</f>
        <v>0</v>
      </c>
      <c r="K56" s="37" t="str">
        <f t="shared" si="65"/>
        <v>0</v>
      </c>
      <c r="L56" s="38">
        <f t="shared" si="36"/>
        <v>0</v>
      </c>
      <c r="M56" s="38">
        <f t="shared" si="37"/>
        <v>0</v>
      </c>
      <c r="N56" s="38">
        <f t="shared" si="38"/>
        <v>0</v>
      </c>
      <c r="O56" s="38">
        <f t="shared" si="39"/>
        <v>0</v>
      </c>
      <c r="P56" s="38">
        <f t="shared" si="40"/>
        <v>0</v>
      </c>
      <c r="Q56" s="39">
        <v>1</v>
      </c>
      <c r="R56" s="40">
        <f t="shared" si="66"/>
        <v>0</v>
      </c>
      <c r="S56" s="39">
        <v>1</v>
      </c>
      <c r="T56" s="41">
        <f t="shared" si="67"/>
        <v>0</v>
      </c>
      <c r="U56" s="42">
        <f t="shared" si="68"/>
        <v>0</v>
      </c>
      <c r="V56" s="43">
        <f t="shared" si="69"/>
        <v>0</v>
      </c>
      <c r="W56" s="193">
        <v>12</v>
      </c>
      <c r="X56" s="44">
        <f t="shared" si="45"/>
        <v>0</v>
      </c>
      <c r="Y56" s="45">
        <f t="shared" si="70"/>
        <v>0</v>
      </c>
      <c r="Z56" s="46" t="s">
        <v>78</v>
      </c>
      <c r="AA56" s="39">
        <v>1</v>
      </c>
      <c r="AB56" s="47">
        <f t="shared" si="71"/>
        <v>0</v>
      </c>
      <c r="AC56" s="39">
        <v>1</v>
      </c>
      <c r="AD56" s="47">
        <f t="shared" si="72"/>
        <v>0</v>
      </c>
      <c r="AE56" s="39">
        <v>1</v>
      </c>
      <c r="AF56" s="47">
        <f t="shared" si="73"/>
        <v>0</v>
      </c>
      <c r="AG56" s="62"/>
      <c r="AH56" s="62"/>
      <c r="AI56" s="49">
        <f t="shared" si="74"/>
        <v>0</v>
      </c>
      <c r="AJ56" s="50">
        <f t="shared" si="75"/>
        <v>0</v>
      </c>
      <c r="AK56" s="62"/>
      <c r="AL56" s="62"/>
      <c r="AM56" s="49">
        <f t="shared" si="76"/>
        <v>0</v>
      </c>
      <c r="AN56" s="50">
        <f t="shared" si="77"/>
        <v>0</v>
      </c>
      <c r="AO56" s="62"/>
      <c r="AP56" s="49">
        <f t="shared" si="78"/>
        <v>0</v>
      </c>
      <c r="AQ56" s="50">
        <f t="shared" si="79"/>
        <v>0</v>
      </c>
      <c r="AR56" s="62"/>
      <c r="AS56" s="49">
        <f t="shared" si="80"/>
        <v>0</v>
      </c>
      <c r="AT56" s="50">
        <f t="shared" si="81"/>
        <v>0</v>
      </c>
      <c r="AU56" s="62"/>
      <c r="AV56" s="49">
        <f t="shared" si="82"/>
        <v>0</v>
      </c>
      <c r="AW56" s="50">
        <f t="shared" si="83"/>
        <v>0</v>
      </c>
      <c r="AX56" s="62"/>
      <c r="AY56" s="49">
        <f t="shared" si="84"/>
        <v>0</v>
      </c>
      <c r="AZ56" s="50">
        <f t="shared" si="85"/>
        <v>0</v>
      </c>
      <c r="BA56" s="62"/>
      <c r="BB56" s="49">
        <f t="shared" si="86"/>
        <v>0</v>
      </c>
      <c r="BC56" s="50">
        <f t="shared" si="87"/>
        <v>0</v>
      </c>
      <c r="BD56" s="51">
        <f t="shared" si="88"/>
        <v>0</v>
      </c>
    </row>
    <row r="57" spans="1:56" hidden="1">
      <c r="A57" s="32">
        <v>5</v>
      </c>
      <c r="B57" s="169"/>
      <c r="C57" s="170"/>
      <c r="D57" s="34"/>
      <c r="E57" s="35"/>
      <c r="F57" s="36"/>
      <c r="G57" s="73"/>
      <c r="H57" s="72"/>
      <c r="I57" s="74">
        <f>IF(H57=Tablas!$B$5,Tablas!$C$5,VLOOKUP(H57,Tablas!$B$5:$D$40,2,FALSE))</f>
        <v>1</v>
      </c>
      <c r="J57" s="71">
        <f>IF(I57=0,"",VLOOKUP(I57,Tablas!$C$5:$D$40,2,FALSE))</f>
        <v>0</v>
      </c>
      <c r="K57" s="37" t="str">
        <f t="shared" si="65"/>
        <v>0</v>
      </c>
      <c r="L57" s="38">
        <f t="shared" si="36"/>
        <v>0</v>
      </c>
      <c r="M57" s="38">
        <f t="shared" si="37"/>
        <v>0</v>
      </c>
      <c r="N57" s="38">
        <f t="shared" si="38"/>
        <v>0</v>
      </c>
      <c r="O57" s="38">
        <f t="shared" si="39"/>
        <v>0</v>
      </c>
      <c r="P57" s="38">
        <f t="shared" si="40"/>
        <v>0</v>
      </c>
      <c r="Q57" s="39">
        <v>1</v>
      </c>
      <c r="R57" s="40">
        <f t="shared" si="66"/>
        <v>0</v>
      </c>
      <c r="S57" s="39">
        <v>1</v>
      </c>
      <c r="T57" s="41">
        <f t="shared" si="67"/>
        <v>0</v>
      </c>
      <c r="U57" s="42">
        <f t="shared" si="68"/>
        <v>0</v>
      </c>
      <c r="V57" s="43">
        <f t="shared" si="69"/>
        <v>0</v>
      </c>
      <c r="W57" s="193">
        <v>12</v>
      </c>
      <c r="X57" s="44">
        <f t="shared" si="45"/>
        <v>0</v>
      </c>
      <c r="Y57" s="45">
        <f t="shared" si="70"/>
        <v>0</v>
      </c>
      <c r="Z57" s="46" t="s">
        <v>78</v>
      </c>
      <c r="AA57" s="39">
        <v>1</v>
      </c>
      <c r="AB57" s="47">
        <f t="shared" si="71"/>
        <v>0</v>
      </c>
      <c r="AC57" s="39">
        <v>1</v>
      </c>
      <c r="AD57" s="47">
        <f t="shared" si="72"/>
        <v>0</v>
      </c>
      <c r="AE57" s="39">
        <v>1</v>
      </c>
      <c r="AF57" s="47">
        <f t="shared" si="73"/>
        <v>0</v>
      </c>
      <c r="AG57" s="62"/>
      <c r="AH57" s="62"/>
      <c r="AI57" s="49">
        <f t="shared" si="74"/>
        <v>0</v>
      </c>
      <c r="AJ57" s="50">
        <f t="shared" si="75"/>
        <v>0</v>
      </c>
      <c r="AK57" s="62"/>
      <c r="AL57" s="62"/>
      <c r="AM57" s="49">
        <f t="shared" si="76"/>
        <v>0</v>
      </c>
      <c r="AN57" s="50">
        <f t="shared" si="77"/>
        <v>0</v>
      </c>
      <c r="AO57" s="62"/>
      <c r="AP57" s="49">
        <f t="shared" si="78"/>
        <v>0</v>
      </c>
      <c r="AQ57" s="50">
        <f t="shared" si="79"/>
        <v>0</v>
      </c>
      <c r="AR57" s="62"/>
      <c r="AS57" s="49">
        <f t="shared" si="80"/>
        <v>0</v>
      </c>
      <c r="AT57" s="50">
        <f t="shared" si="81"/>
        <v>0</v>
      </c>
      <c r="AU57" s="62"/>
      <c r="AV57" s="49">
        <f t="shared" si="82"/>
        <v>0</v>
      </c>
      <c r="AW57" s="50">
        <f t="shared" si="83"/>
        <v>0</v>
      </c>
      <c r="AX57" s="62"/>
      <c r="AY57" s="49">
        <f t="shared" si="84"/>
        <v>0</v>
      </c>
      <c r="AZ57" s="50">
        <f t="shared" si="85"/>
        <v>0</v>
      </c>
      <c r="BA57" s="62"/>
      <c r="BB57" s="49">
        <f t="shared" si="86"/>
        <v>0</v>
      </c>
      <c r="BC57" s="50">
        <f t="shared" si="87"/>
        <v>0</v>
      </c>
      <c r="BD57" s="51">
        <f t="shared" si="88"/>
        <v>0</v>
      </c>
    </row>
    <row r="58" spans="1:56" hidden="1">
      <c r="A58" s="32">
        <v>5</v>
      </c>
      <c r="B58" s="169"/>
      <c r="C58" s="170"/>
      <c r="D58" s="34"/>
      <c r="E58" s="35"/>
      <c r="F58" s="36"/>
      <c r="G58" s="73"/>
      <c r="H58" s="72"/>
      <c r="I58" s="74">
        <f>IF(H58=Tablas!$B$5,Tablas!$C$5,VLOOKUP(H58,Tablas!$B$5:$D$40,2,FALSE))</f>
        <v>1</v>
      </c>
      <c r="J58" s="71">
        <f>IF(I58=0,"",VLOOKUP(I58,Tablas!$C$5:$D$40,2,FALSE))</f>
        <v>0</v>
      </c>
      <c r="K58" s="37" t="str">
        <f t="shared" si="65"/>
        <v>0</v>
      </c>
      <c r="L58" s="38">
        <f t="shared" si="36"/>
        <v>0</v>
      </c>
      <c r="M58" s="38">
        <f t="shared" si="37"/>
        <v>0</v>
      </c>
      <c r="N58" s="38">
        <f t="shared" si="38"/>
        <v>0</v>
      </c>
      <c r="O58" s="38">
        <f t="shared" si="39"/>
        <v>0</v>
      </c>
      <c r="P58" s="38">
        <f t="shared" si="40"/>
        <v>0</v>
      </c>
      <c r="Q58" s="39">
        <v>1</v>
      </c>
      <c r="R58" s="40">
        <f t="shared" si="66"/>
        <v>0</v>
      </c>
      <c r="S58" s="39">
        <v>1</v>
      </c>
      <c r="T58" s="41">
        <f t="shared" si="67"/>
        <v>0</v>
      </c>
      <c r="U58" s="42">
        <f t="shared" si="68"/>
        <v>0</v>
      </c>
      <c r="V58" s="43">
        <f t="shared" si="69"/>
        <v>0</v>
      </c>
      <c r="W58" s="193">
        <v>12</v>
      </c>
      <c r="X58" s="44">
        <f t="shared" si="45"/>
        <v>0</v>
      </c>
      <c r="Y58" s="45">
        <f t="shared" si="70"/>
        <v>0</v>
      </c>
      <c r="Z58" s="46" t="s">
        <v>78</v>
      </c>
      <c r="AA58" s="39">
        <v>1</v>
      </c>
      <c r="AB58" s="47">
        <f t="shared" si="71"/>
        <v>0</v>
      </c>
      <c r="AC58" s="39">
        <v>1</v>
      </c>
      <c r="AD58" s="47">
        <f t="shared" si="72"/>
        <v>0</v>
      </c>
      <c r="AE58" s="39">
        <v>1</v>
      </c>
      <c r="AF58" s="47">
        <f t="shared" si="73"/>
        <v>0</v>
      </c>
      <c r="AG58" s="62"/>
      <c r="AH58" s="62"/>
      <c r="AI58" s="49">
        <f t="shared" si="74"/>
        <v>0</v>
      </c>
      <c r="AJ58" s="50">
        <f t="shared" si="75"/>
        <v>0</v>
      </c>
      <c r="AK58" s="62"/>
      <c r="AL58" s="62"/>
      <c r="AM58" s="49">
        <f t="shared" si="76"/>
        <v>0</v>
      </c>
      <c r="AN58" s="50">
        <f t="shared" si="77"/>
        <v>0</v>
      </c>
      <c r="AO58" s="62"/>
      <c r="AP58" s="49">
        <f t="shared" si="78"/>
        <v>0</v>
      </c>
      <c r="AQ58" s="50">
        <f t="shared" si="79"/>
        <v>0</v>
      </c>
      <c r="AR58" s="62"/>
      <c r="AS58" s="49">
        <f t="shared" si="80"/>
        <v>0</v>
      </c>
      <c r="AT58" s="50">
        <f t="shared" si="81"/>
        <v>0</v>
      </c>
      <c r="AU58" s="62"/>
      <c r="AV58" s="49">
        <f t="shared" si="82"/>
        <v>0</v>
      </c>
      <c r="AW58" s="50">
        <f t="shared" si="83"/>
        <v>0</v>
      </c>
      <c r="AX58" s="62"/>
      <c r="AY58" s="49">
        <f t="shared" si="84"/>
        <v>0</v>
      </c>
      <c r="AZ58" s="50">
        <f t="shared" si="85"/>
        <v>0</v>
      </c>
      <c r="BA58" s="62"/>
      <c r="BB58" s="49">
        <f t="shared" si="86"/>
        <v>0</v>
      </c>
      <c r="BC58" s="50">
        <f t="shared" si="87"/>
        <v>0</v>
      </c>
      <c r="BD58" s="51">
        <f t="shared" si="88"/>
        <v>0</v>
      </c>
    </row>
    <row r="59" spans="1:56" hidden="1">
      <c r="A59" s="32">
        <v>5</v>
      </c>
      <c r="B59" s="169"/>
      <c r="C59" s="170"/>
      <c r="D59" s="34"/>
      <c r="E59" s="35"/>
      <c r="F59" s="36"/>
      <c r="G59" s="73"/>
      <c r="H59" s="72"/>
      <c r="I59" s="74">
        <f>IF(H59=Tablas!$B$5,Tablas!$C$5,VLOOKUP(H59,Tablas!$B$5:$D$40,2,FALSE))</f>
        <v>1</v>
      </c>
      <c r="J59" s="71">
        <f>IF(I59=0,"",VLOOKUP(I59,Tablas!$C$5:$D$40,2,FALSE))</f>
        <v>0</v>
      </c>
      <c r="K59" s="37" t="str">
        <f t="shared" si="65"/>
        <v>0</v>
      </c>
      <c r="L59" s="38">
        <f t="shared" si="36"/>
        <v>0</v>
      </c>
      <c r="M59" s="38">
        <f t="shared" si="37"/>
        <v>0</v>
      </c>
      <c r="N59" s="38">
        <f t="shared" si="38"/>
        <v>0</v>
      </c>
      <c r="O59" s="38">
        <f t="shared" si="39"/>
        <v>0</v>
      </c>
      <c r="P59" s="38">
        <f t="shared" si="40"/>
        <v>0</v>
      </c>
      <c r="Q59" s="39">
        <v>1</v>
      </c>
      <c r="R59" s="40">
        <f t="shared" si="66"/>
        <v>0</v>
      </c>
      <c r="S59" s="39">
        <v>1</v>
      </c>
      <c r="T59" s="41">
        <f t="shared" si="67"/>
        <v>0</v>
      </c>
      <c r="U59" s="42">
        <f t="shared" si="68"/>
        <v>0</v>
      </c>
      <c r="V59" s="43">
        <f t="shared" si="69"/>
        <v>0</v>
      </c>
      <c r="W59" s="193">
        <v>12</v>
      </c>
      <c r="X59" s="44">
        <f t="shared" si="45"/>
        <v>0</v>
      </c>
      <c r="Y59" s="45">
        <f t="shared" si="70"/>
        <v>0</v>
      </c>
      <c r="Z59" s="46" t="s">
        <v>78</v>
      </c>
      <c r="AA59" s="39">
        <v>1</v>
      </c>
      <c r="AB59" s="47">
        <f t="shared" si="71"/>
        <v>0</v>
      </c>
      <c r="AC59" s="39">
        <v>1</v>
      </c>
      <c r="AD59" s="47">
        <f t="shared" si="72"/>
        <v>0</v>
      </c>
      <c r="AE59" s="39">
        <v>1</v>
      </c>
      <c r="AF59" s="47">
        <f t="shared" si="73"/>
        <v>0</v>
      </c>
      <c r="AG59" s="62"/>
      <c r="AH59" s="62"/>
      <c r="AI59" s="49">
        <f t="shared" si="74"/>
        <v>0</v>
      </c>
      <c r="AJ59" s="50">
        <f t="shared" si="75"/>
        <v>0</v>
      </c>
      <c r="AK59" s="62"/>
      <c r="AL59" s="62"/>
      <c r="AM59" s="49">
        <f t="shared" si="76"/>
        <v>0</v>
      </c>
      <c r="AN59" s="50">
        <f t="shared" si="77"/>
        <v>0</v>
      </c>
      <c r="AO59" s="62"/>
      <c r="AP59" s="49">
        <f t="shared" si="78"/>
        <v>0</v>
      </c>
      <c r="AQ59" s="50">
        <f t="shared" si="79"/>
        <v>0</v>
      </c>
      <c r="AR59" s="62"/>
      <c r="AS59" s="49">
        <f t="shared" si="80"/>
        <v>0</v>
      </c>
      <c r="AT59" s="50">
        <f t="shared" si="81"/>
        <v>0</v>
      </c>
      <c r="AU59" s="62"/>
      <c r="AV59" s="49">
        <f t="shared" si="82"/>
        <v>0</v>
      </c>
      <c r="AW59" s="50">
        <f t="shared" si="83"/>
        <v>0</v>
      </c>
      <c r="AX59" s="62"/>
      <c r="AY59" s="49">
        <f t="shared" si="84"/>
        <v>0</v>
      </c>
      <c r="AZ59" s="50">
        <f t="shared" si="85"/>
        <v>0</v>
      </c>
      <c r="BA59" s="62"/>
      <c r="BB59" s="49">
        <f t="shared" si="86"/>
        <v>0</v>
      </c>
      <c r="BC59" s="50">
        <f t="shared" si="87"/>
        <v>0</v>
      </c>
      <c r="BD59" s="51">
        <f t="shared" si="88"/>
        <v>0</v>
      </c>
    </row>
    <row r="60" spans="1:56" hidden="1">
      <c r="A60" s="32">
        <v>5</v>
      </c>
      <c r="B60" s="169"/>
      <c r="C60" s="170"/>
      <c r="D60" s="34"/>
      <c r="E60" s="35"/>
      <c r="F60" s="36"/>
      <c r="G60" s="73"/>
      <c r="H60" s="72"/>
      <c r="I60" s="74">
        <f>IF(H60=Tablas!$B$5,Tablas!$C$5,VLOOKUP(H60,Tablas!$B$5:$D$40,2,FALSE))</f>
        <v>1</v>
      </c>
      <c r="J60" s="71">
        <f>IF(I60=0,"",VLOOKUP(I60,Tablas!$C$5:$D$40,2,FALSE))</f>
        <v>0</v>
      </c>
      <c r="K60" s="37" t="str">
        <f t="shared" si="65"/>
        <v>0</v>
      </c>
      <c r="L60" s="38">
        <f t="shared" si="36"/>
        <v>0</v>
      </c>
      <c r="M60" s="38">
        <f t="shared" si="37"/>
        <v>0</v>
      </c>
      <c r="N60" s="38">
        <f t="shared" si="38"/>
        <v>0</v>
      </c>
      <c r="O60" s="38">
        <f t="shared" si="39"/>
        <v>0</v>
      </c>
      <c r="P60" s="38">
        <f t="shared" si="40"/>
        <v>0</v>
      </c>
      <c r="Q60" s="39">
        <v>1</v>
      </c>
      <c r="R60" s="40">
        <f t="shared" si="66"/>
        <v>0</v>
      </c>
      <c r="S60" s="39">
        <v>1</v>
      </c>
      <c r="T60" s="41">
        <f t="shared" si="67"/>
        <v>0</v>
      </c>
      <c r="U60" s="42">
        <f t="shared" si="68"/>
        <v>0</v>
      </c>
      <c r="V60" s="43">
        <f t="shared" si="69"/>
        <v>0</v>
      </c>
      <c r="W60" s="193">
        <v>12</v>
      </c>
      <c r="X60" s="44">
        <f t="shared" si="45"/>
        <v>0</v>
      </c>
      <c r="Y60" s="45">
        <f t="shared" si="70"/>
        <v>0</v>
      </c>
      <c r="Z60" s="46" t="s">
        <v>78</v>
      </c>
      <c r="AA60" s="39">
        <v>1</v>
      </c>
      <c r="AB60" s="47">
        <f t="shared" si="71"/>
        <v>0</v>
      </c>
      <c r="AC60" s="39">
        <v>1</v>
      </c>
      <c r="AD60" s="47">
        <f t="shared" si="72"/>
        <v>0</v>
      </c>
      <c r="AE60" s="39">
        <v>1</v>
      </c>
      <c r="AF60" s="47">
        <f t="shared" si="73"/>
        <v>0</v>
      </c>
      <c r="AG60" s="62"/>
      <c r="AH60" s="62"/>
      <c r="AI60" s="49">
        <f t="shared" si="74"/>
        <v>0</v>
      </c>
      <c r="AJ60" s="50">
        <f t="shared" si="75"/>
        <v>0</v>
      </c>
      <c r="AK60" s="62"/>
      <c r="AL60" s="62"/>
      <c r="AM60" s="49">
        <f t="shared" si="76"/>
        <v>0</v>
      </c>
      <c r="AN60" s="50">
        <f t="shared" si="77"/>
        <v>0</v>
      </c>
      <c r="AO60" s="62"/>
      <c r="AP60" s="49">
        <f t="shared" si="78"/>
        <v>0</v>
      </c>
      <c r="AQ60" s="50">
        <f t="shared" si="79"/>
        <v>0</v>
      </c>
      <c r="AR60" s="62"/>
      <c r="AS60" s="49">
        <f t="shared" si="80"/>
        <v>0</v>
      </c>
      <c r="AT60" s="50">
        <f t="shared" si="81"/>
        <v>0</v>
      </c>
      <c r="AU60" s="62"/>
      <c r="AV60" s="49">
        <f t="shared" si="82"/>
        <v>0</v>
      </c>
      <c r="AW60" s="50">
        <f t="shared" si="83"/>
        <v>0</v>
      </c>
      <c r="AX60" s="62"/>
      <c r="AY60" s="49">
        <f t="shared" si="84"/>
        <v>0</v>
      </c>
      <c r="AZ60" s="50">
        <f t="shared" si="85"/>
        <v>0</v>
      </c>
      <c r="BA60" s="62"/>
      <c r="BB60" s="49">
        <f t="shared" si="86"/>
        <v>0</v>
      </c>
      <c r="BC60" s="50">
        <f t="shared" si="87"/>
        <v>0</v>
      </c>
      <c r="BD60" s="51">
        <f t="shared" si="88"/>
        <v>0</v>
      </c>
    </row>
    <row r="61" spans="1:56" hidden="1">
      <c r="A61" s="32">
        <v>5</v>
      </c>
      <c r="B61" s="169"/>
      <c r="C61" s="170"/>
      <c r="D61" s="34"/>
      <c r="E61" s="35"/>
      <c r="F61" s="36"/>
      <c r="G61" s="73"/>
      <c r="H61" s="72"/>
      <c r="I61" s="74">
        <f>IF(H61=Tablas!$B$5,Tablas!$C$5,VLOOKUP(H61,Tablas!$B$5:$D$40,2,FALSE))</f>
        <v>1</v>
      </c>
      <c r="J61" s="71">
        <f>IF(I61=0,"",VLOOKUP(I61,Tablas!$C$5:$D$40,2,FALSE))</f>
        <v>0</v>
      </c>
      <c r="K61" s="37" t="str">
        <f t="shared" si="65"/>
        <v>0</v>
      </c>
      <c r="L61" s="38">
        <f t="shared" si="36"/>
        <v>0</v>
      </c>
      <c r="M61" s="38">
        <f t="shared" si="37"/>
        <v>0</v>
      </c>
      <c r="N61" s="38">
        <f t="shared" si="38"/>
        <v>0</v>
      </c>
      <c r="O61" s="38">
        <f t="shared" si="39"/>
        <v>0</v>
      </c>
      <c r="P61" s="38">
        <f t="shared" si="40"/>
        <v>0</v>
      </c>
      <c r="Q61" s="39">
        <v>1</v>
      </c>
      <c r="R61" s="40">
        <f t="shared" si="66"/>
        <v>0</v>
      </c>
      <c r="S61" s="39">
        <v>1</v>
      </c>
      <c r="T61" s="41">
        <f t="shared" si="67"/>
        <v>0</v>
      </c>
      <c r="U61" s="42">
        <f t="shared" si="68"/>
        <v>0</v>
      </c>
      <c r="V61" s="43">
        <f t="shared" si="69"/>
        <v>0</v>
      </c>
      <c r="W61" s="193">
        <v>12</v>
      </c>
      <c r="X61" s="44">
        <f t="shared" si="45"/>
        <v>0</v>
      </c>
      <c r="Y61" s="45">
        <f t="shared" si="70"/>
        <v>0</v>
      </c>
      <c r="Z61" s="46" t="s">
        <v>78</v>
      </c>
      <c r="AA61" s="39">
        <v>1</v>
      </c>
      <c r="AB61" s="47">
        <f t="shared" si="71"/>
        <v>0</v>
      </c>
      <c r="AC61" s="39">
        <v>1</v>
      </c>
      <c r="AD61" s="47">
        <f t="shared" si="72"/>
        <v>0</v>
      </c>
      <c r="AE61" s="39">
        <v>1</v>
      </c>
      <c r="AF61" s="47">
        <f t="shared" si="73"/>
        <v>0</v>
      </c>
      <c r="AG61" s="62"/>
      <c r="AH61" s="62"/>
      <c r="AI61" s="49">
        <f t="shared" si="74"/>
        <v>0</v>
      </c>
      <c r="AJ61" s="50">
        <f t="shared" si="75"/>
        <v>0</v>
      </c>
      <c r="AK61" s="62"/>
      <c r="AL61" s="62"/>
      <c r="AM61" s="49">
        <f t="shared" si="76"/>
        <v>0</v>
      </c>
      <c r="AN61" s="50">
        <f t="shared" si="77"/>
        <v>0</v>
      </c>
      <c r="AO61" s="62"/>
      <c r="AP61" s="49">
        <f t="shared" si="78"/>
        <v>0</v>
      </c>
      <c r="AQ61" s="50">
        <f t="shared" si="79"/>
        <v>0</v>
      </c>
      <c r="AR61" s="62"/>
      <c r="AS61" s="49">
        <f t="shared" si="80"/>
        <v>0</v>
      </c>
      <c r="AT61" s="50">
        <f t="shared" si="81"/>
        <v>0</v>
      </c>
      <c r="AU61" s="62"/>
      <c r="AV61" s="49">
        <f t="shared" si="82"/>
        <v>0</v>
      </c>
      <c r="AW61" s="50">
        <f t="shared" si="83"/>
        <v>0</v>
      </c>
      <c r="AX61" s="62"/>
      <c r="AY61" s="49">
        <f t="shared" si="84"/>
        <v>0</v>
      </c>
      <c r="AZ61" s="50">
        <f t="shared" si="85"/>
        <v>0</v>
      </c>
      <c r="BA61" s="62"/>
      <c r="BB61" s="49">
        <f t="shared" si="86"/>
        <v>0</v>
      </c>
      <c r="BC61" s="50">
        <f t="shared" si="87"/>
        <v>0</v>
      </c>
      <c r="BD61" s="51">
        <f t="shared" si="88"/>
        <v>0</v>
      </c>
    </row>
    <row r="62" spans="1:56" hidden="1">
      <c r="A62" s="32">
        <v>5</v>
      </c>
      <c r="B62" s="169"/>
      <c r="C62" s="170"/>
      <c r="D62" s="34"/>
      <c r="E62" s="35"/>
      <c r="F62" s="36"/>
      <c r="G62" s="73"/>
      <c r="H62" s="72"/>
      <c r="I62" s="74">
        <f>IF(H62=Tablas!$B$5,Tablas!$C$5,VLOOKUP(H62,Tablas!$B$5:$D$40,2,FALSE))</f>
        <v>1</v>
      </c>
      <c r="J62" s="71">
        <f>IF(I62=0,"",VLOOKUP(I62,Tablas!$C$5:$D$40,2,FALSE))</f>
        <v>0</v>
      </c>
      <c r="K62" s="37" t="str">
        <f t="shared" si="65"/>
        <v>0</v>
      </c>
      <c r="L62" s="38">
        <f t="shared" si="36"/>
        <v>0</v>
      </c>
      <c r="M62" s="38">
        <f t="shared" si="37"/>
        <v>0</v>
      </c>
      <c r="N62" s="38">
        <f t="shared" si="38"/>
        <v>0</v>
      </c>
      <c r="O62" s="38">
        <f t="shared" si="39"/>
        <v>0</v>
      </c>
      <c r="P62" s="38">
        <f t="shared" si="40"/>
        <v>0</v>
      </c>
      <c r="Q62" s="39">
        <v>1</v>
      </c>
      <c r="R62" s="40">
        <f t="shared" si="66"/>
        <v>0</v>
      </c>
      <c r="S62" s="39">
        <v>1</v>
      </c>
      <c r="T62" s="41">
        <f t="shared" si="67"/>
        <v>0</v>
      </c>
      <c r="U62" s="42">
        <f t="shared" si="68"/>
        <v>0</v>
      </c>
      <c r="V62" s="43">
        <f t="shared" si="69"/>
        <v>0</v>
      </c>
      <c r="W62" s="193">
        <v>12</v>
      </c>
      <c r="X62" s="44">
        <f t="shared" si="45"/>
        <v>0</v>
      </c>
      <c r="Y62" s="45">
        <f t="shared" si="70"/>
        <v>0</v>
      </c>
      <c r="Z62" s="46" t="s">
        <v>78</v>
      </c>
      <c r="AA62" s="39">
        <v>1</v>
      </c>
      <c r="AB62" s="47">
        <f t="shared" si="71"/>
        <v>0</v>
      </c>
      <c r="AC62" s="39">
        <v>1</v>
      </c>
      <c r="AD62" s="47">
        <f t="shared" si="72"/>
        <v>0</v>
      </c>
      <c r="AE62" s="39">
        <v>1</v>
      </c>
      <c r="AF62" s="47">
        <f t="shared" si="73"/>
        <v>0</v>
      </c>
      <c r="AG62" s="62"/>
      <c r="AH62" s="62"/>
      <c r="AI62" s="49">
        <f t="shared" si="74"/>
        <v>0</v>
      </c>
      <c r="AJ62" s="50">
        <f t="shared" si="75"/>
        <v>0</v>
      </c>
      <c r="AK62" s="62"/>
      <c r="AL62" s="62"/>
      <c r="AM62" s="49">
        <f t="shared" si="76"/>
        <v>0</v>
      </c>
      <c r="AN62" s="50">
        <f t="shared" si="77"/>
        <v>0</v>
      </c>
      <c r="AO62" s="62"/>
      <c r="AP62" s="49">
        <f t="shared" si="78"/>
        <v>0</v>
      </c>
      <c r="AQ62" s="50">
        <f t="shared" si="79"/>
        <v>0</v>
      </c>
      <c r="AR62" s="62"/>
      <c r="AS62" s="49">
        <f t="shared" si="80"/>
        <v>0</v>
      </c>
      <c r="AT62" s="50">
        <f t="shared" si="81"/>
        <v>0</v>
      </c>
      <c r="AU62" s="62"/>
      <c r="AV62" s="49">
        <f t="shared" si="82"/>
        <v>0</v>
      </c>
      <c r="AW62" s="50">
        <f t="shared" si="83"/>
        <v>0</v>
      </c>
      <c r="AX62" s="62"/>
      <c r="AY62" s="49">
        <f t="shared" si="84"/>
        <v>0</v>
      </c>
      <c r="AZ62" s="50">
        <f t="shared" si="85"/>
        <v>0</v>
      </c>
      <c r="BA62" s="62"/>
      <c r="BB62" s="49">
        <f t="shared" si="86"/>
        <v>0</v>
      </c>
      <c r="BC62" s="50">
        <f t="shared" si="87"/>
        <v>0</v>
      </c>
      <c r="BD62" s="51">
        <f t="shared" si="88"/>
        <v>0</v>
      </c>
    </row>
    <row r="63" spans="1:56" hidden="1">
      <c r="A63" s="32">
        <v>5</v>
      </c>
      <c r="B63" s="169"/>
      <c r="C63" s="170"/>
      <c r="D63" s="34"/>
      <c r="E63" s="35"/>
      <c r="F63" s="36"/>
      <c r="G63" s="73"/>
      <c r="H63" s="72"/>
      <c r="I63" s="74">
        <f>IF(H63=Tablas!$B$5,Tablas!$C$5,VLOOKUP(H63,Tablas!$B$5:$D$40,2,FALSE))</f>
        <v>1</v>
      </c>
      <c r="J63" s="71">
        <f>IF(I63=0,"",VLOOKUP(I63,Tablas!$C$5:$D$40,2,FALSE))</f>
        <v>0</v>
      </c>
      <c r="K63" s="37" t="str">
        <f t="shared" si="65"/>
        <v>0</v>
      </c>
      <c r="L63" s="38">
        <f t="shared" si="36"/>
        <v>0</v>
      </c>
      <c r="M63" s="38">
        <f t="shared" si="37"/>
        <v>0</v>
      </c>
      <c r="N63" s="38">
        <f t="shared" si="38"/>
        <v>0</v>
      </c>
      <c r="O63" s="38">
        <f t="shared" si="39"/>
        <v>0</v>
      </c>
      <c r="P63" s="38">
        <f t="shared" si="40"/>
        <v>0</v>
      </c>
      <c r="Q63" s="39">
        <v>1</v>
      </c>
      <c r="R63" s="40">
        <f t="shared" si="66"/>
        <v>0</v>
      </c>
      <c r="S63" s="39">
        <v>1</v>
      </c>
      <c r="T63" s="41">
        <f t="shared" si="67"/>
        <v>0</v>
      </c>
      <c r="U63" s="42">
        <f t="shared" si="68"/>
        <v>0</v>
      </c>
      <c r="V63" s="43">
        <f t="shared" si="69"/>
        <v>0</v>
      </c>
      <c r="W63" s="193">
        <v>12</v>
      </c>
      <c r="X63" s="44">
        <f t="shared" si="45"/>
        <v>0</v>
      </c>
      <c r="Y63" s="45">
        <f t="shared" si="70"/>
        <v>0</v>
      </c>
      <c r="Z63" s="46" t="s">
        <v>78</v>
      </c>
      <c r="AA63" s="39">
        <v>1</v>
      </c>
      <c r="AB63" s="47">
        <f t="shared" si="71"/>
        <v>0</v>
      </c>
      <c r="AC63" s="39">
        <v>1</v>
      </c>
      <c r="AD63" s="47">
        <f t="shared" si="72"/>
        <v>0</v>
      </c>
      <c r="AE63" s="39">
        <v>1</v>
      </c>
      <c r="AF63" s="47">
        <f t="shared" si="73"/>
        <v>0</v>
      </c>
      <c r="AG63" s="62"/>
      <c r="AH63" s="62"/>
      <c r="AI63" s="49">
        <f t="shared" si="74"/>
        <v>0</v>
      </c>
      <c r="AJ63" s="50">
        <f t="shared" si="75"/>
        <v>0</v>
      </c>
      <c r="AK63" s="62"/>
      <c r="AL63" s="62"/>
      <c r="AM63" s="49">
        <f t="shared" si="76"/>
        <v>0</v>
      </c>
      <c r="AN63" s="50">
        <f t="shared" si="77"/>
        <v>0</v>
      </c>
      <c r="AO63" s="62"/>
      <c r="AP63" s="49">
        <f t="shared" si="78"/>
        <v>0</v>
      </c>
      <c r="AQ63" s="50">
        <f t="shared" si="79"/>
        <v>0</v>
      </c>
      <c r="AR63" s="62"/>
      <c r="AS63" s="49">
        <f t="shared" si="80"/>
        <v>0</v>
      </c>
      <c r="AT63" s="50">
        <f t="shared" si="81"/>
        <v>0</v>
      </c>
      <c r="AU63" s="62"/>
      <c r="AV63" s="49">
        <f t="shared" si="82"/>
        <v>0</v>
      </c>
      <c r="AW63" s="50">
        <f t="shared" si="83"/>
        <v>0</v>
      </c>
      <c r="AX63" s="62"/>
      <c r="AY63" s="49">
        <f t="shared" si="84"/>
        <v>0</v>
      </c>
      <c r="AZ63" s="50">
        <f t="shared" si="85"/>
        <v>0</v>
      </c>
      <c r="BA63" s="62"/>
      <c r="BB63" s="49">
        <f t="shared" si="86"/>
        <v>0</v>
      </c>
      <c r="BC63" s="50">
        <f t="shared" si="87"/>
        <v>0</v>
      </c>
      <c r="BD63" s="51">
        <f t="shared" si="88"/>
        <v>0</v>
      </c>
    </row>
    <row r="64" spans="1:56" hidden="1">
      <c r="A64" s="32">
        <v>5</v>
      </c>
      <c r="B64" s="169"/>
      <c r="C64" s="170"/>
      <c r="D64" s="34"/>
      <c r="E64" s="35"/>
      <c r="F64" s="36"/>
      <c r="G64" s="73"/>
      <c r="H64" s="72"/>
      <c r="I64" s="74">
        <f>IF(H64=Tablas!$B$5,Tablas!$C$5,VLOOKUP(H64,Tablas!$B$5:$D$40,2,FALSE))</f>
        <v>1</v>
      </c>
      <c r="J64" s="71">
        <f>IF(I64=0,"",VLOOKUP(I64,Tablas!$C$5:$D$40,2,FALSE))</f>
        <v>0</v>
      </c>
      <c r="K64" s="37" t="str">
        <f t="shared" si="65"/>
        <v>0</v>
      </c>
      <c r="L64" s="38">
        <f t="shared" si="36"/>
        <v>0</v>
      </c>
      <c r="M64" s="38">
        <f t="shared" si="37"/>
        <v>0</v>
      </c>
      <c r="N64" s="38">
        <f t="shared" si="38"/>
        <v>0</v>
      </c>
      <c r="O64" s="38">
        <f t="shared" si="39"/>
        <v>0</v>
      </c>
      <c r="P64" s="38">
        <f t="shared" si="40"/>
        <v>0</v>
      </c>
      <c r="Q64" s="39">
        <v>1</v>
      </c>
      <c r="R64" s="40">
        <f t="shared" si="66"/>
        <v>0</v>
      </c>
      <c r="S64" s="39">
        <v>1</v>
      </c>
      <c r="T64" s="41">
        <f t="shared" si="67"/>
        <v>0</v>
      </c>
      <c r="U64" s="42">
        <f t="shared" si="68"/>
        <v>0</v>
      </c>
      <c r="V64" s="43">
        <f t="shared" si="69"/>
        <v>0</v>
      </c>
      <c r="W64" s="193">
        <v>12</v>
      </c>
      <c r="X64" s="44">
        <f t="shared" si="45"/>
        <v>0</v>
      </c>
      <c r="Y64" s="45">
        <f t="shared" si="70"/>
        <v>0</v>
      </c>
      <c r="Z64" s="46" t="s">
        <v>78</v>
      </c>
      <c r="AA64" s="39">
        <v>1</v>
      </c>
      <c r="AB64" s="47">
        <f t="shared" si="71"/>
        <v>0</v>
      </c>
      <c r="AC64" s="39">
        <v>1</v>
      </c>
      <c r="AD64" s="47">
        <f t="shared" si="72"/>
        <v>0</v>
      </c>
      <c r="AE64" s="39">
        <v>1</v>
      </c>
      <c r="AF64" s="47">
        <f t="shared" si="73"/>
        <v>0</v>
      </c>
      <c r="AG64" s="62"/>
      <c r="AH64" s="62"/>
      <c r="AI64" s="49">
        <f t="shared" si="74"/>
        <v>0</v>
      </c>
      <c r="AJ64" s="50">
        <f t="shared" si="75"/>
        <v>0</v>
      </c>
      <c r="AK64" s="62"/>
      <c r="AL64" s="62"/>
      <c r="AM64" s="49">
        <f t="shared" si="76"/>
        <v>0</v>
      </c>
      <c r="AN64" s="50">
        <f t="shared" si="77"/>
        <v>0</v>
      </c>
      <c r="AO64" s="62"/>
      <c r="AP64" s="49">
        <f t="shared" si="78"/>
        <v>0</v>
      </c>
      <c r="AQ64" s="50">
        <f t="shared" si="79"/>
        <v>0</v>
      </c>
      <c r="AR64" s="62"/>
      <c r="AS64" s="49">
        <f t="shared" si="80"/>
        <v>0</v>
      </c>
      <c r="AT64" s="50">
        <f t="shared" si="81"/>
        <v>0</v>
      </c>
      <c r="AU64" s="62"/>
      <c r="AV64" s="49">
        <f t="shared" si="82"/>
        <v>0</v>
      </c>
      <c r="AW64" s="50">
        <f t="shared" si="83"/>
        <v>0</v>
      </c>
      <c r="AX64" s="62"/>
      <c r="AY64" s="49">
        <f t="shared" si="84"/>
        <v>0</v>
      </c>
      <c r="AZ64" s="50">
        <f t="shared" si="85"/>
        <v>0</v>
      </c>
      <c r="BA64" s="62"/>
      <c r="BB64" s="49">
        <f t="shared" si="86"/>
        <v>0</v>
      </c>
      <c r="BC64" s="50">
        <f t="shared" si="87"/>
        <v>0</v>
      </c>
      <c r="BD64" s="51">
        <f t="shared" si="88"/>
        <v>0</v>
      </c>
    </row>
    <row r="65" spans="1:56" hidden="1">
      <c r="A65" s="32">
        <v>5</v>
      </c>
      <c r="B65" s="169"/>
      <c r="C65" s="170"/>
      <c r="D65" s="34"/>
      <c r="E65" s="35"/>
      <c r="F65" s="36"/>
      <c r="G65" s="73"/>
      <c r="H65" s="72"/>
      <c r="I65" s="74">
        <f>IF(H65=Tablas!$B$5,Tablas!$C$5,VLOOKUP(H65,Tablas!$B$5:$D$40,2,FALSE))</f>
        <v>1</v>
      </c>
      <c r="J65" s="71">
        <f>IF(I65=0,"",VLOOKUP(I65,Tablas!$C$5:$D$40,2,FALSE))</f>
        <v>0</v>
      </c>
      <c r="K65" s="37" t="str">
        <f t="shared" si="65"/>
        <v>0</v>
      </c>
      <c r="L65" s="38">
        <f t="shared" si="36"/>
        <v>0</v>
      </c>
      <c r="M65" s="38">
        <f t="shared" si="37"/>
        <v>0</v>
      </c>
      <c r="N65" s="38">
        <f t="shared" si="38"/>
        <v>0</v>
      </c>
      <c r="O65" s="38">
        <f t="shared" si="39"/>
        <v>0</v>
      </c>
      <c r="P65" s="38">
        <f t="shared" si="40"/>
        <v>0</v>
      </c>
      <c r="Q65" s="39">
        <v>1</v>
      </c>
      <c r="R65" s="40">
        <f t="shared" si="66"/>
        <v>0</v>
      </c>
      <c r="S65" s="39">
        <v>1</v>
      </c>
      <c r="T65" s="41">
        <f t="shared" si="67"/>
        <v>0</v>
      </c>
      <c r="U65" s="42">
        <f t="shared" si="68"/>
        <v>0</v>
      </c>
      <c r="V65" s="43">
        <f t="shared" si="69"/>
        <v>0</v>
      </c>
      <c r="W65" s="193">
        <v>12</v>
      </c>
      <c r="X65" s="44">
        <f t="shared" si="45"/>
        <v>0</v>
      </c>
      <c r="Y65" s="45">
        <f t="shared" si="70"/>
        <v>0</v>
      </c>
      <c r="Z65" s="46" t="s">
        <v>78</v>
      </c>
      <c r="AA65" s="39">
        <v>1</v>
      </c>
      <c r="AB65" s="47">
        <f t="shared" si="71"/>
        <v>0</v>
      </c>
      <c r="AC65" s="39">
        <v>1</v>
      </c>
      <c r="AD65" s="47">
        <f t="shared" si="72"/>
        <v>0</v>
      </c>
      <c r="AE65" s="39">
        <v>1</v>
      </c>
      <c r="AF65" s="47">
        <f t="shared" si="73"/>
        <v>0</v>
      </c>
      <c r="AG65" s="62"/>
      <c r="AH65" s="62"/>
      <c r="AI65" s="49">
        <f t="shared" si="74"/>
        <v>0</v>
      </c>
      <c r="AJ65" s="50">
        <f t="shared" si="75"/>
        <v>0</v>
      </c>
      <c r="AK65" s="62"/>
      <c r="AL65" s="62"/>
      <c r="AM65" s="49">
        <f t="shared" si="76"/>
        <v>0</v>
      </c>
      <c r="AN65" s="50">
        <f t="shared" si="77"/>
        <v>0</v>
      </c>
      <c r="AO65" s="62"/>
      <c r="AP65" s="49">
        <f t="shared" si="78"/>
        <v>0</v>
      </c>
      <c r="AQ65" s="50">
        <f t="shared" si="79"/>
        <v>0</v>
      </c>
      <c r="AR65" s="62"/>
      <c r="AS65" s="49">
        <f t="shared" si="80"/>
        <v>0</v>
      </c>
      <c r="AT65" s="50">
        <f t="shared" si="81"/>
        <v>0</v>
      </c>
      <c r="AU65" s="62"/>
      <c r="AV65" s="49">
        <f t="shared" si="82"/>
        <v>0</v>
      </c>
      <c r="AW65" s="50">
        <f t="shared" si="83"/>
        <v>0</v>
      </c>
      <c r="AX65" s="62"/>
      <c r="AY65" s="49">
        <f t="shared" si="84"/>
        <v>0</v>
      </c>
      <c r="AZ65" s="50">
        <f t="shared" si="85"/>
        <v>0</v>
      </c>
      <c r="BA65" s="62"/>
      <c r="BB65" s="49">
        <f t="shared" si="86"/>
        <v>0</v>
      </c>
      <c r="BC65" s="50">
        <f t="shared" si="87"/>
        <v>0</v>
      </c>
      <c r="BD65" s="51">
        <f t="shared" si="88"/>
        <v>0</v>
      </c>
    </row>
    <row r="66" spans="1:56" hidden="1">
      <c r="A66" s="32">
        <v>5</v>
      </c>
      <c r="B66" s="169"/>
      <c r="C66" s="170"/>
      <c r="D66" s="34"/>
      <c r="E66" s="35"/>
      <c r="F66" s="36"/>
      <c r="G66" s="73"/>
      <c r="H66" s="72"/>
      <c r="I66" s="74">
        <f>IF(H66=Tablas!$B$5,Tablas!$C$5,VLOOKUP(H66,Tablas!$B$5:$D$40,2,FALSE))</f>
        <v>1</v>
      </c>
      <c r="J66" s="71">
        <f>IF(I66=0,"",VLOOKUP(I66,Tablas!$C$5:$D$40,2,FALSE))</f>
        <v>0</v>
      </c>
      <c r="K66" s="37" t="str">
        <f t="shared" si="65"/>
        <v>0</v>
      </c>
      <c r="L66" s="38">
        <f t="shared" si="36"/>
        <v>0</v>
      </c>
      <c r="M66" s="38">
        <f t="shared" si="37"/>
        <v>0</v>
      </c>
      <c r="N66" s="38">
        <f t="shared" si="38"/>
        <v>0</v>
      </c>
      <c r="O66" s="38">
        <f t="shared" si="39"/>
        <v>0</v>
      </c>
      <c r="P66" s="38">
        <f t="shared" si="40"/>
        <v>0</v>
      </c>
      <c r="Q66" s="39">
        <v>1</v>
      </c>
      <c r="R66" s="40">
        <f t="shared" si="66"/>
        <v>0</v>
      </c>
      <c r="S66" s="39">
        <v>1</v>
      </c>
      <c r="T66" s="41">
        <f t="shared" si="67"/>
        <v>0</v>
      </c>
      <c r="U66" s="42">
        <f t="shared" si="68"/>
        <v>0</v>
      </c>
      <c r="V66" s="43">
        <f t="shared" si="69"/>
        <v>0</v>
      </c>
      <c r="W66" s="193">
        <v>12</v>
      </c>
      <c r="X66" s="44">
        <f t="shared" si="45"/>
        <v>0</v>
      </c>
      <c r="Y66" s="45">
        <f t="shared" si="70"/>
        <v>0</v>
      </c>
      <c r="Z66" s="46" t="s">
        <v>78</v>
      </c>
      <c r="AA66" s="39">
        <v>1</v>
      </c>
      <c r="AB66" s="47">
        <f t="shared" si="71"/>
        <v>0</v>
      </c>
      <c r="AC66" s="39">
        <v>1</v>
      </c>
      <c r="AD66" s="47">
        <f t="shared" si="72"/>
        <v>0</v>
      </c>
      <c r="AE66" s="39">
        <v>1</v>
      </c>
      <c r="AF66" s="47">
        <f t="shared" si="73"/>
        <v>0</v>
      </c>
      <c r="AG66" s="62"/>
      <c r="AH66" s="62"/>
      <c r="AI66" s="49">
        <f t="shared" si="74"/>
        <v>0</v>
      </c>
      <c r="AJ66" s="50">
        <f t="shared" si="75"/>
        <v>0</v>
      </c>
      <c r="AK66" s="62"/>
      <c r="AL66" s="62"/>
      <c r="AM66" s="49">
        <f t="shared" si="76"/>
        <v>0</v>
      </c>
      <c r="AN66" s="50">
        <f t="shared" si="77"/>
        <v>0</v>
      </c>
      <c r="AO66" s="62"/>
      <c r="AP66" s="49">
        <f t="shared" si="78"/>
        <v>0</v>
      </c>
      <c r="AQ66" s="50">
        <f t="shared" si="79"/>
        <v>0</v>
      </c>
      <c r="AR66" s="62"/>
      <c r="AS66" s="49">
        <f t="shared" si="80"/>
        <v>0</v>
      </c>
      <c r="AT66" s="50">
        <f t="shared" si="81"/>
        <v>0</v>
      </c>
      <c r="AU66" s="62"/>
      <c r="AV66" s="49">
        <f t="shared" si="82"/>
        <v>0</v>
      </c>
      <c r="AW66" s="50">
        <f t="shared" si="83"/>
        <v>0</v>
      </c>
      <c r="AX66" s="62"/>
      <c r="AY66" s="49">
        <f t="shared" si="84"/>
        <v>0</v>
      </c>
      <c r="AZ66" s="50">
        <f t="shared" si="85"/>
        <v>0</v>
      </c>
      <c r="BA66" s="62"/>
      <c r="BB66" s="49">
        <f t="shared" si="86"/>
        <v>0</v>
      </c>
      <c r="BC66" s="50">
        <f t="shared" si="87"/>
        <v>0</v>
      </c>
      <c r="BD66" s="51">
        <f t="shared" si="88"/>
        <v>0</v>
      </c>
    </row>
    <row r="67" spans="1:56" hidden="1">
      <c r="A67" s="32">
        <v>5</v>
      </c>
      <c r="B67" s="169"/>
      <c r="C67" s="170"/>
      <c r="D67" s="34"/>
      <c r="E67" s="35"/>
      <c r="F67" s="36"/>
      <c r="G67" s="73"/>
      <c r="H67" s="72"/>
      <c r="I67" s="74">
        <f>IF(H67=Tablas!$B$5,Tablas!$C$5,VLOOKUP(H67,Tablas!$B$5:$D$40,2,FALSE))</f>
        <v>1</v>
      </c>
      <c r="J67" s="71">
        <f>IF(I67=0,"",VLOOKUP(I67,Tablas!$C$5:$D$40,2,FALSE))</f>
        <v>0</v>
      </c>
      <c r="K67" s="37" t="str">
        <f t="shared" si="65"/>
        <v>0</v>
      </c>
      <c r="L67" s="38">
        <f t="shared" si="36"/>
        <v>0</v>
      </c>
      <c r="M67" s="38">
        <f t="shared" si="37"/>
        <v>0</v>
      </c>
      <c r="N67" s="38">
        <f t="shared" si="38"/>
        <v>0</v>
      </c>
      <c r="O67" s="38">
        <f t="shared" si="39"/>
        <v>0</v>
      </c>
      <c r="P67" s="38">
        <f t="shared" si="40"/>
        <v>0</v>
      </c>
      <c r="Q67" s="39">
        <v>1</v>
      </c>
      <c r="R67" s="40">
        <f t="shared" si="66"/>
        <v>0</v>
      </c>
      <c r="S67" s="39">
        <v>1</v>
      </c>
      <c r="T67" s="41">
        <f t="shared" si="67"/>
        <v>0</v>
      </c>
      <c r="U67" s="42">
        <f t="shared" si="68"/>
        <v>0</v>
      </c>
      <c r="V67" s="43">
        <f t="shared" si="69"/>
        <v>0</v>
      </c>
      <c r="W67" s="193">
        <v>12</v>
      </c>
      <c r="X67" s="44">
        <f t="shared" si="45"/>
        <v>0</v>
      </c>
      <c r="Y67" s="45">
        <f t="shared" si="70"/>
        <v>0</v>
      </c>
      <c r="Z67" s="46" t="s">
        <v>78</v>
      </c>
      <c r="AA67" s="39">
        <v>1</v>
      </c>
      <c r="AB67" s="47">
        <f t="shared" si="71"/>
        <v>0</v>
      </c>
      <c r="AC67" s="39">
        <v>1</v>
      </c>
      <c r="AD67" s="47">
        <f t="shared" si="72"/>
        <v>0</v>
      </c>
      <c r="AE67" s="39">
        <v>1</v>
      </c>
      <c r="AF67" s="47">
        <f t="shared" si="73"/>
        <v>0</v>
      </c>
      <c r="AG67" s="62"/>
      <c r="AH67" s="62"/>
      <c r="AI67" s="49">
        <f t="shared" si="74"/>
        <v>0</v>
      </c>
      <c r="AJ67" s="50">
        <f t="shared" si="75"/>
        <v>0</v>
      </c>
      <c r="AK67" s="62"/>
      <c r="AL67" s="62"/>
      <c r="AM67" s="49">
        <f t="shared" si="76"/>
        <v>0</v>
      </c>
      <c r="AN67" s="50">
        <f t="shared" si="77"/>
        <v>0</v>
      </c>
      <c r="AO67" s="62"/>
      <c r="AP67" s="49">
        <f t="shared" si="78"/>
        <v>0</v>
      </c>
      <c r="AQ67" s="50">
        <f t="shared" si="79"/>
        <v>0</v>
      </c>
      <c r="AR67" s="62"/>
      <c r="AS67" s="49">
        <f t="shared" si="80"/>
        <v>0</v>
      </c>
      <c r="AT67" s="50">
        <f t="shared" si="81"/>
        <v>0</v>
      </c>
      <c r="AU67" s="62"/>
      <c r="AV67" s="49">
        <f t="shared" si="82"/>
        <v>0</v>
      </c>
      <c r="AW67" s="50">
        <f t="shared" si="83"/>
        <v>0</v>
      </c>
      <c r="AX67" s="62"/>
      <c r="AY67" s="49">
        <f t="shared" si="84"/>
        <v>0</v>
      </c>
      <c r="AZ67" s="50">
        <f t="shared" si="85"/>
        <v>0</v>
      </c>
      <c r="BA67" s="62"/>
      <c r="BB67" s="49">
        <f t="shared" si="86"/>
        <v>0</v>
      </c>
      <c r="BC67" s="50">
        <f t="shared" si="87"/>
        <v>0</v>
      </c>
      <c r="BD67" s="51">
        <f t="shared" si="88"/>
        <v>0</v>
      </c>
    </row>
    <row r="68" spans="1:56" hidden="1">
      <c r="A68" s="32">
        <v>5</v>
      </c>
      <c r="B68" s="169"/>
      <c r="C68" s="170"/>
      <c r="D68" s="34"/>
      <c r="E68" s="35"/>
      <c r="F68" s="36"/>
      <c r="G68" s="73"/>
      <c r="H68" s="72"/>
      <c r="I68" s="74">
        <f>IF(H68=Tablas!$B$5,Tablas!$C$5,VLOOKUP(H68,Tablas!$B$5:$D$40,2,FALSE))</f>
        <v>1</v>
      </c>
      <c r="J68" s="71">
        <f>IF(I68=0,"",VLOOKUP(I68,Tablas!$C$5:$D$40,2,FALSE))</f>
        <v>0</v>
      </c>
      <c r="K68" s="37" t="str">
        <f t="shared" si="65"/>
        <v>0</v>
      </c>
      <c r="L68" s="38">
        <f t="shared" si="36"/>
        <v>0</v>
      </c>
      <c r="M68" s="38">
        <f t="shared" si="37"/>
        <v>0</v>
      </c>
      <c r="N68" s="38">
        <f t="shared" si="38"/>
        <v>0</v>
      </c>
      <c r="O68" s="38">
        <f t="shared" si="39"/>
        <v>0</v>
      </c>
      <c r="P68" s="38">
        <f t="shared" si="40"/>
        <v>0</v>
      </c>
      <c r="Q68" s="39">
        <v>1</v>
      </c>
      <c r="R68" s="40">
        <f t="shared" si="66"/>
        <v>0</v>
      </c>
      <c r="S68" s="39">
        <v>1</v>
      </c>
      <c r="T68" s="41">
        <f t="shared" si="67"/>
        <v>0</v>
      </c>
      <c r="U68" s="42">
        <f t="shared" si="68"/>
        <v>0</v>
      </c>
      <c r="V68" s="43">
        <f t="shared" si="69"/>
        <v>0</v>
      </c>
      <c r="W68" s="193">
        <v>12</v>
      </c>
      <c r="X68" s="44">
        <f t="shared" si="45"/>
        <v>0</v>
      </c>
      <c r="Y68" s="45">
        <f t="shared" si="70"/>
        <v>0</v>
      </c>
      <c r="Z68" s="46" t="s">
        <v>78</v>
      </c>
      <c r="AA68" s="39">
        <v>1</v>
      </c>
      <c r="AB68" s="47">
        <f t="shared" si="71"/>
        <v>0</v>
      </c>
      <c r="AC68" s="39">
        <v>1</v>
      </c>
      <c r="AD68" s="47">
        <f t="shared" si="72"/>
        <v>0</v>
      </c>
      <c r="AE68" s="39">
        <v>1</v>
      </c>
      <c r="AF68" s="47">
        <f t="shared" si="73"/>
        <v>0</v>
      </c>
      <c r="AG68" s="62"/>
      <c r="AH68" s="62"/>
      <c r="AI68" s="49">
        <f t="shared" si="74"/>
        <v>0</v>
      </c>
      <c r="AJ68" s="50">
        <f t="shared" si="75"/>
        <v>0</v>
      </c>
      <c r="AK68" s="62"/>
      <c r="AL68" s="62"/>
      <c r="AM68" s="49">
        <f t="shared" si="76"/>
        <v>0</v>
      </c>
      <c r="AN68" s="50">
        <f t="shared" si="77"/>
        <v>0</v>
      </c>
      <c r="AO68" s="62"/>
      <c r="AP68" s="49">
        <f t="shared" si="78"/>
        <v>0</v>
      </c>
      <c r="AQ68" s="50">
        <f t="shared" si="79"/>
        <v>0</v>
      </c>
      <c r="AR68" s="62"/>
      <c r="AS68" s="49">
        <f t="shared" si="80"/>
        <v>0</v>
      </c>
      <c r="AT68" s="50">
        <f t="shared" si="81"/>
        <v>0</v>
      </c>
      <c r="AU68" s="62"/>
      <c r="AV68" s="49">
        <f t="shared" si="82"/>
        <v>0</v>
      </c>
      <c r="AW68" s="50">
        <f t="shared" si="83"/>
        <v>0</v>
      </c>
      <c r="AX68" s="62"/>
      <c r="AY68" s="49">
        <f t="shared" si="84"/>
        <v>0</v>
      </c>
      <c r="AZ68" s="50">
        <f t="shared" si="85"/>
        <v>0</v>
      </c>
      <c r="BA68" s="62"/>
      <c r="BB68" s="49">
        <f t="shared" si="86"/>
        <v>0</v>
      </c>
      <c r="BC68" s="50">
        <f t="shared" si="87"/>
        <v>0</v>
      </c>
      <c r="BD68" s="51">
        <f t="shared" si="88"/>
        <v>0</v>
      </c>
    </row>
    <row r="69" spans="1:56" hidden="1">
      <c r="A69" s="32">
        <v>5</v>
      </c>
      <c r="B69" s="169"/>
      <c r="C69" s="170"/>
      <c r="D69" s="34"/>
      <c r="E69" s="35"/>
      <c r="F69" s="36"/>
      <c r="G69" s="73"/>
      <c r="H69" s="72"/>
      <c r="I69" s="74">
        <f>IF(H69=Tablas!$B$5,Tablas!$C$5,VLOOKUP(H69,Tablas!$B$5:$D$40,2,FALSE))</f>
        <v>1</v>
      </c>
      <c r="J69" s="71">
        <f>IF(I69=0,"",VLOOKUP(I69,Tablas!$C$5:$D$40,2,FALSE))</f>
        <v>0</v>
      </c>
      <c r="K69" s="37" t="str">
        <f t="shared" si="65"/>
        <v>0</v>
      </c>
      <c r="L69" s="38">
        <f t="shared" si="36"/>
        <v>0</v>
      </c>
      <c r="M69" s="38">
        <f t="shared" si="37"/>
        <v>0</v>
      </c>
      <c r="N69" s="38">
        <f t="shared" si="38"/>
        <v>0</v>
      </c>
      <c r="O69" s="38">
        <f t="shared" si="39"/>
        <v>0</v>
      </c>
      <c r="P69" s="38">
        <f t="shared" si="40"/>
        <v>0</v>
      </c>
      <c r="Q69" s="39">
        <v>1</v>
      </c>
      <c r="R69" s="40">
        <f t="shared" si="66"/>
        <v>0</v>
      </c>
      <c r="S69" s="39">
        <v>1</v>
      </c>
      <c r="T69" s="41">
        <f t="shared" si="67"/>
        <v>0</v>
      </c>
      <c r="U69" s="42">
        <f t="shared" si="68"/>
        <v>0</v>
      </c>
      <c r="V69" s="43">
        <f t="shared" si="69"/>
        <v>0</v>
      </c>
      <c r="W69" s="193">
        <v>12</v>
      </c>
      <c r="X69" s="44">
        <f t="shared" si="45"/>
        <v>0</v>
      </c>
      <c r="Y69" s="45">
        <f t="shared" si="70"/>
        <v>0</v>
      </c>
      <c r="Z69" s="46" t="s">
        <v>78</v>
      </c>
      <c r="AA69" s="39">
        <v>1</v>
      </c>
      <c r="AB69" s="47">
        <f t="shared" si="71"/>
        <v>0</v>
      </c>
      <c r="AC69" s="39">
        <v>1</v>
      </c>
      <c r="AD69" s="47">
        <f t="shared" si="72"/>
        <v>0</v>
      </c>
      <c r="AE69" s="39">
        <v>1</v>
      </c>
      <c r="AF69" s="47">
        <f t="shared" si="73"/>
        <v>0</v>
      </c>
      <c r="AG69" s="62"/>
      <c r="AH69" s="62"/>
      <c r="AI69" s="49">
        <f t="shared" si="74"/>
        <v>0</v>
      </c>
      <c r="AJ69" s="50">
        <f t="shared" si="75"/>
        <v>0</v>
      </c>
      <c r="AK69" s="62"/>
      <c r="AL69" s="62"/>
      <c r="AM69" s="49">
        <f t="shared" si="76"/>
        <v>0</v>
      </c>
      <c r="AN69" s="50">
        <f t="shared" si="77"/>
        <v>0</v>
      </c>
      <c r="AO69" s="62"/>
      <c r="AP69" s="49">
        <f t="shared" si="78"/>
        <v>0</v>
      </c>
      <c r="AQ69" s="50">
        <f t="shared" si="79"/>
        <v>0</v>
      </c>
      <c r="AR69" s="62"/>
      <c r="AS69" s="49">
        <f t="shared" si="80"/>
        <v>0</v>
      </c>
      <c r="AT69" s="50">
        <f t="shared" si="81"/>
        <v>0</v>
      </c>
      <c r="AU69" s="62"/>
      <c r="AV69" s="49">
        <f t="shared" si="82"/>
        <v>0</v>
      </c>
      <c r="AW69" s="50">
        <f t="shared" si="83"/>
        <v>0</v>
      </c>
      <c r="AX69" s="62"/>
      <c r="AY69" s="49">
        <f t="shared" si="84"/>
        <v>0</v>
      </c>
      <c r="AZ69" s="50">
        <f t="shared" si="85"/>
        <v>0</v>
      </c>
      <c r="BA69" s="62"/>
      <c r="BB69" s="49">
        <f t="shared" si="86"/>
        <v>0</v>
      </c>
      <c r="BC69" s="50">
        <f t="shared" si="87"/>
        <v>0</v>
      </c>
      <c r="BD69" s="51">
        <f t="shared" si="88"/>
        <v>0</v>
      </c>
    </row>
    <row r="70" spans="1:56" hidden="1">
      <c r="A70" s="32">
        <v>5</v>
      </c>
      <c r="B70" s="169"/>
      <c r="C70" s="170"/>
      <c r="D70" s="34"/>
      <c r="E70" s="35"/>
      <c r="F70" s="36"/>
      <c r="G70" s="73"/>
      <c r="H70" s="72"/>
      <c r="I70" s="74">
        <f>IF(H70=Tablas!$B$5,Tablas!$C$5,VLOOKUP(H70,Tablas!$B$5:$D$40,2,FALSE))</f>
        <v>1</v>
      </c>
      <c r="J70" s="71">
        <f>IF(I70=0,"",VLOOKUP(I70,Tablas!$C$5:$D$40,2,FALSE))</f>
        <v>0</v>
      </c>
      <c r="K70" s="37" t="str">
        <f t="shared" si="65"/>
        <v>0</v>
      </c>
      <c r="L70" s="38">
        <f t="shared" si="36"/>
        <v>0</v>
      </c>
      <c r="M70" s="38">
        <f t="shared" si="37"/>
        <v>0</v>
      </c>
      <c r="N70" s="38">
        <f t="shared" si="38"/>
        <v>0</v>
      </c>
      <c r="O70" s="38">
        <f t="shared" si="39"/>
        <v>0</v>
      </c>
      <c r="P70" s="38">
        <f t="shared" si="40"/>
        <v>0</v>
      </c>
      <c r="Q70" s="39">
        <v>1</v>
      </c>
      <c r="R70" s="40">
        <f t="shared" si="66"/>
        <v>0</v>
      </c>
      <c r="S70" s="39">
        <v>1</v>
      </c>
      <c r="T70" s="41">
        <f t="shared" si="67"/>
        <v>0</v>
      </c>
      <c r="U70" s="42">
        <f t="shared" si="68"/>
        <v>0</v>
      </c>
      <c r="V70" s="43">
        <f t="shared" si="69"/>
        <v>0</v>
      </c>
      <c r="W70" s="193">
        <v>12</v>
      </c>
      <c r="X70" s="44">
        <f t="shared" si="45"/>
        <v>0</v>
      </c>
      <c r="Y70" s="45">
        <f t="shared" si="70"/>
        <v>0</v>
      </c>
      <c r="Z70" s="46" t="s">
        <v>78</v>
      </c>
      <c r="AA70" s="39">
        <v>1</v>
      </c>
      <c r="AB70" s="47">
        <f t="shared" si="71"/>
        <v>0</v>
      </c>
      <c r="AC70" s="39">
        <v>1</v>
      </c>
      <c r="AD70" s="47">
        <f t="shared" si="72"/>
        <v>0</v>
      </c>
      <c r="AE70" s="39">
        <v>1</v>
      </c>
      <c r="AF70" s="47">
        <f t="shared" si="73"/>
        <v>0</v>
      </c>
      <c r="AG70" s="62"/>
      <c r="AH70" s="62"/>
      <c r="AI70" s="49">
        <f t="shared" si="74"/>
        <v>0</v>
      </c>
      <c r="AJ70" s="50">
        <f t="shared" si="75"/>
        <v>0</v>
      </c>
      <c r="AK70" s="62"/>
      <c r="AL70" s="62"/>
      <c r="AM70" s="49">
        <f t="shared" si="76"/>
        <v>0</v>
      </c>
      <c r="AN70" s="50">
        <f t="shared" si="77"/>
        <v>0</v>
      </c>
      <c r="AO70" s="62"/>
      <c r="AP70" s="49">
        <f t="shared" si="78"/>
        <v>0</v>
      </c>
      <c r="AQ70" s="50">
        <f t="shared" si="79"/>
        <v>0</v>
      </c>
      <c r="AR70" s="62"/>
      <c r="AS70" s="49">
        <f t="shared" si="80"/>
        <v>0</v>
      </c>
      <c r="AT70" s="50">
        <f t="shared" si="81"/>
        <v>0</v>
      </c>
      <c r="AU70" s="62"/>
      <c r="AV70" s="49">
        <f t="shared" si="82"/>
        <v>0</v>
      </c>
      <c r="AW70" s="50">
        <f t="shared" si="83"/>
        <v>0</v>
      </c>
      <c r="AX70" s="62"/>
      <c r="AY70" s="49">
        <f t="shared" si="84"/>
        <v>0</v>
      </c>
      <c r="AZ70" s="50">
        <f t="shared" si="85"/>
        <v>0</v>
      </c>
      <c r="BA70" s="62"/>
      <c r="BB70" s="49">
        <f t="shared" si="86"/>
        <v>0</v>
      </c>
      <c r="BC70" s="50">
        <f t="shared" si="87"/>
        <v>0</v>
      </c>
      <c r="BD70" s="51">
        <f t="shared" si="88"/>
        <v>0</v>
      </c>
    </row>
    <row r="71" spans="1:56" hidden="1">
      <c r="A71" s="32">
        <v>5</v>
      </c>
      <c r="B71" s="169"/>
      <c r="C71" s="170"/>
      <c r="D71" s="34"/>
      <c r="E71" s="35"/>
      <c r="F71" s="36"/>
      <c r="G71" s="73"/>
      <c r="H71" s="72"/>
      <c r="I71" s="74">
        <f>IF(H71=Tablas!$B$5,Tablas!$C$5,VLOOKUP(H71,Tablas!$B$5:$D$40,2,FALSE))</f>
        <v>1</v>
      </c>
      <c r="J71" s="71">
        <f>IF(I71=0,"",VLOOKUP(I71,Tablas!$C$5:$D$40,2,FALSE))</f>
        <v>0</v>
      </c>
      <c r="K71" s="37" t="str">
        <f t="shared" si="65"/>
        <v>0</v>
      </c>
      <c r="L71" s="38">
        <f t="shared" si="36"/>
        <v>0</v>
      </c>
      <c r="M71" s="38">
        <f t="shared" si="37"/>
        <v>0</v>
      </c>
      <c r="N71" s="38">
        <f t="shared" si="38"/>
        <v>0</v>
      </c>
      <c r="O71" s="38">
        <f t="shared" si="39"/>
        <v>0</v>
      </c>
      <c r="P71" s="38">
        <f t="shared" si="40"/>
        <v>0</v>
      </c>
      <c r="Q71" s="39">
        <v>1</v>
      </c>
      <c r="R71" s="40">
        <f t="shared" si="66"/>
        <v>0</v>
      </c>
      <c r="S71" s="39">
        <v>1</v>
      </c>
      <c r="T71" s="41">
        <f t="shared" si="67"/>
        <v>0</v>
      </c>
      <c r="U71" s="42">
        <f t="shared" si="68"/>
        <v>0</v>
      </c>
      <c r="V71" s="43">
        <f t="shared" si="69"/>
        <v>0</v>
      </c>
      <c r="W71" s="193">
        <v>12</v>
      </c>
      <c r="X71" s="44">
        <f t="shared" si="45"/>
        <v>0</v>
      </c>
      <c r="Y71" s="45">
        <f t="shared" si="70"/>
        <v>0</v>
      </c>
      <c r="Z71" s="46" t="s">
        <v>78</v>
      </c>
      <c r="AA71" s="39">
        <v>1</v>
      </c>
      <c r="AB71" s="47">
        <f t="shared" si="71"/>
        <v>0</v>
      </c>
      <c r="AC71" s="39">
        <v>1</v>
      </c>
      <c r="AD71" s="47">
        <f t="shared" si="72"/>
        <v>0</v>
      </c>
      <c r="AE71" s="39">
        <v>1</v>
      </c>
      <c r="AF71" s="47">
        <f t="shared" si="73"/>
        <v>0</v>
      </c>
      <c r="AG71" s="62"/>
      <c r="AH71" s="62"/>
      <c r="AI71" s="49">
        <f t="shared" si="74"/>
        <v>0</v>
      </c>
      <c r="AJ71" s="50">
        <f t="shared" si="75"/>
        <v>0</v>
      </c>
      <c r="AK71" s="62"/>
      <c r="AL71" s="62"/>
      <c r="AM71" s="49">
        <f t="shared" si="76"/>
        <v>0</v>
      </c>
      <c r="AN71" s="50">
        <f t="shared" si="77"/>
        <v>0</v>
      </c>
      <c r="AO71" s="62"/>
      <c r="AP71" s="49">
        <f t="shared" si="78"/>
        <v>0</v>
      </c>
      <c r="AQ71" s="50">
        <f t="shared" si="79"/>
        <v>0</v>
      </c>
      <c r="AR71" s="62"/>
      <c r="AS71" s="49">
        <f t="shared" si="80"/>
        <v>0</v>
      </c>
      <c r="AT71" s="50">
        <f t="shared" si="81"/>
        <v>0</v>
      </c>
      <c r="AU71" s="62"/>
      <c r="AV71" s="49">
        <f t="shared" si="82"/>
        <v>0</v>
      </c>
      <c r="AW71" s="50">
        <f t="shared" si="83"/>
        <v>0</v>
      </c>
      <c r="AX71" s="62"/>
      <c r="AY71" s="49">
        <f t="shared" si="84"/>
        <v>0</v>
      </c>
      <c r="AZ71" s="50">
        <f t="shared" si="85"/>
        <v>0</v>
      </c>
      <c r="BA71" s="62"/>
      <c r="BB71" s="49">
        <f t="shared" si="86"/>
        <v>0</v>
      </c>
      <c r="BC71" s="50">
        <f t="shared" si="87"/>
        <v>0</v>
      </c>
      <c r="BD71" s="51">
        <f t="shared" si="88"/>
        <v>0</v>
      </c>
    </row>
    <row r="72" spans="1:56" hidden="1">
      <c r="A72" s="32">
        <v>5</v>
      </c>
      <c r="B72" s="169"/>
      <c r="C72" s="170"/>
      <c r="D72" s="34"/>
      <c r="E72" s="35"/>
      <c r="F72" s="36"/>
      <c r="G72" s="73"/>
      <c r="H72" s="72"/>
      <c r="I72" s="74">
        <f>IF(H72=Tablas!$B$5,Tablas!$C$5,VLOOKUP(H72,Tablas!$B$5:$D$40,2,FALSE))</f>
        <v>1</v>
      </c>
      <c r="J72" s="71">
        <f>IF(I72=0,"",VLOOKUP(I72,Tablas!$C$5:$D$40,2,FALSE))</f>
        <v>0</v>
      </c>
      <c r="K72" s="37" t="str">
        <f t="shared" si="65"/>
        <v>0</v>
      </c>
      <c r="L72" s="38">
        <f t="shared" si="36"/>
        <v>0</v>
      </c>
      <c r="M72" s="38">
        <f t="shared" si="37"/>
        <v>0</v>
      </c>
      <c r="N72" s="38">
        <f t="shared" si="38"/>
        <v>0</v>
      </c>
      <c r="O72" s="38">
        <f t="shared" si="39"/>
        <v>0</v>
      </c>
      <c r="P72" s="38">
        <f t="shared" si="40"/>
        <v>0</v>
      </c>
      <c r="Q72" s="39">
        <v>1</v>
      </c>
      <c r="R72" s="40">
        <f t="shared" si="66"/>
        <v>0</v>
      </c>
      <c r="S72" s="39">
        <v>1</v>
      </c>
      <c r="T72" s="41">
        <f t="shared" si="67"/>
        <v>0</v>
      </c>
      <c r="U72" s="42">
        <f t="shared" si="68"/>
        <v>0</v>
      </c>
      <c r="V72" s="43">
        <f t="shared" si="69"/>
        <v>0</v>
      </c>
      <c r="W72" s="193">
        <v>12</v>
      </c>
      <c r="X72" s="44">
        <f t="shared" si="45"/>
        <v>0</v>
      </c>
      <c r="Y72" s="45">
        <f t="shared" si="70"/>
        <v>0</v>
      </c>
      <c r="Z72" s="46" t="s">
        <v>78</v>
      </c>
      <c r="AA72" s="39">
        <v>1</v>
      </c>
      <c r="AB72" s="47">
        <f t="shared" si="71"/>
        <v>0</v>
      </c>
      <c r="AC72" s="39">
        <v>1</v>
      </c>
      <c r="AD72" s="47">
        <f t="shared" si="72"/>
        <v>0</v>
      </c>
      <c r="AE72" s="39">
        <v>1</v>
      </c>
      <c r="AF72" s="47">
        <f t="shared" si="73"/>
        <v>0</v>
      </c>
      <c r="AG72" s="62"/>
      <c r="AH72" s="62"/>
      <c r="AI72" s="49">
        <f t="shared" si="74"/>
        <v>0</v>
      </c>
      <c r="AJ72" s="50">
        <f t="shared" si="75"/>
        <v>0</v>
      </c>
      <c r="AK72" s="62"/>
      <c r="AL72" s="62"/>
      <c r="AM72" s="49">
        <f t="shared" si="76"/>
        <v>0</v>
      </c>
      <c r="AN72" s="50">
        <f t="shared" si="77"/>
        <v>0</v>
      </c>
      <c r="AO72" s="62"/>
      <c r="AP72" s="49">
        <f t="shared" si="78"/>
        <v>0</v>
      </c>
      <c r="AQ72" s="50">
        <f t="shared" si="79"/>
        <v>0</v>
      </c>
      <c r="AR72" s="62"/>
      <c r="AS72" s="49">
        <f t="shared" si="80"/>
        <v>0</v>
      </c>
      <c r="AT72" s="50">
        <f t="shared" si="81"/>
        <v>0</v>
      </c>
      <c r="AU72" s="62"/>
      <c r="AV72" s="49">
        <f t="shared" si="82"/>
        <v>0</v>
      </c>
      <c r="AW72" s="50">
        <f t="shared" si="83"/>
        <v>0</v>
      </c>
      <c r="AX72" s="62"/>
      <c r="AY72" s="49">
        <f t="shared" si="84"/>
        <v>0</v>
      </c>
      <c r="AZ72" s="50">
        <f t="shared" si="85"/>
        <v>0</v>
      </c>
      <c r="BA72" s="62"/>
      <c r="BB72" s="49">
        <f t="shared" si="86"/>
        <v>0</v>
      </c>
      <c r="BC72" s="50">
        <f t="shared" si="87"/>
        <v>0</v>
      </c>
      <c r="BD72" s="51">
        <f t="shared" si="88"/>
        <v>0</v>
      </c>
    </row>
    <row r="73" spans="1:56" hidden="1">
      <c r="A73" s="32">
        <v>5</v>
      </c>
      <c r="B73" s="169"/>
      <c r="C73" s="170"/>
      <c r="D73" s="34"/>
      <c r="E73" s="35"/>
      <c r="F73" s="36"/>
      <c r="G73" s="73"/>
      <c r="H73" s="72"/>
      <c r="I73" s="74">
        <f>IF(H73=Tablas!$B$5,Tablas!$C$5,VLOOKUP(H73,Tablas!$B$5:$D$40,2,FALSE))</f>
        <v>1</v>
      </c>
      <c r="J73" s="71">
        <f>IF(I73=0,"",VLOOKUP(I73,Tablas!$C$5:$D$40,2,FALSE))</f>
        <v>0</v>
      </c>
      <c r="K73" s="37" t="str">
        <f t="shared" si="65"/>
        <v>0</v>
      </c>
      <c r="L73" s="38">
        <f t="shared" si="36"/>
        <v>0</v>
      </c>
      <c r="M73" s="38">
        <f t="shared" si="37"/>
        <v>0</v>
      </c>
      <c r="N73" s="38">
        <f t="shared" si="38"/>
        <v>0</v>
      </c>
      <c r="O73" s="38">
        <f t="shared" si="39"/>
        <v>0</v>
      </c>
      <c r="P73" s="38">
        <f t="shared" si="40"/>
        <v>0</v>
      </c>
      <c r="Q73" s="39">
        <v>1</v>
      </c>
      <c r="R73" s="40">
        <f t="shared" si="66"/>
        <v>0</v>
      </c>
      <c r="S73" s="39">
        <v>1</v>
      </c>
      <c r="T73" s="41">
        <f t="shared" si="67"/>
        <v>0</v>
      </c>
      <c r="U73" s="42">
        <f t="shared" si="68"/>
        <v>0</v>
      </c>
      <c r="V73" s="43">
        <f t="shared" si="69"/>
        <v>0</v>
      </c>
      <c r="W73" s="193">
        <v>12</v>
      </c>
      <c r="X73" s="44">
        <f t="shared" ref="X73:X101" si="89">IF(V73="","",W73*V73)</f>
        <v>0</v>
      </c>
      <c r="Y73" s="45">
        <f t="shared" si="70"/>
        <v>0</v>
      </c>
      <c r="Z73" s="46" t="s">
        <v>78</v>
      </c>
      <c r="AA73" s="39">
        <v>1</v>
      </c>
      <c r="AB73" s="47">
        <f t="shared" si="71"/>
        <v>0</v>
      </c>
      <c r="AC73" s="39">
        <v>1</v>
      </c>
      <c r="AD73" s="47">
        <f t="shared" si="72"/>
        <v>0</v>
      </c>
      <c r="AE73" s="39">
        <v>1</v>
      </c>
      <c r="AF73" s="47">
        <f t="shared" si="73"/>
        <v>0</v>
      </c>
      <c r="AG73" s="62"/>
      <c r="AH73" s="62"/>
      <c r="AI73" s="49">
        <f t="shared" si="74"/>
        <v>0</v>
      </c>
      <c r="AJ73" s="50">
        <f t="shared" si="75"/>
        <v>0</v>
      </c>
      <c r="AK73" s="62"/>
      <c r="AL73" s="62"/>
      <c r="AM73" s="49">
        <f t="shared" si="76"/>
        <v>0</v>
      </c>
      <c r="AN73" s="50">
        <f t="shared" si="77"/>
        <v>0</v>
      </c>
      <c r="AO73" s="62"/>
      <c r="AP73" s="49">
        <f t="shared" si="78"/>
        <v>0</v>
      </c>
      <c r="AQ73" s="50">
        <f t="shared" si="79"/>
        <v>0</v>
      </c>
      <c r="AR73" s="62"/>
      <c r="AS73" s="49">
        <f t="shared" si="80"/>
        <v>0</v>
      </c>
      <c r="AT73" s="50">
        <f t="shared" si="81"/>
        <v>0</v>
      </c>
      <c r="AU73" s="62"/>
      <c r="AV73" s="49">
        <f t="shared" si="82"/>
        <v>0</v>
      </c>
      <c r="AW73" s="50">
        <f t="shared" si="83"/>
        <v>0</v>
      </c>
      <c r="AX73" s="62"/>
      <c r="AY73" s="49">
        <f t="shared" si="84"/>
        <v>0</v>
      </c>
      <c r="AZ73" s="50">
        <f t="shared" si="85"/>
        <v>0</v>
      </c>
      <c r="BA73" s="62"/>
      <c r="BB73" s="49">
        <f t="shared" si="86"/>
        <v>0</v>
      </c>
      <c r="BC73" s="50">
        <f t="shared" si="87"/>
        <v>0</v>
      </c>
      <c r="BD73" s="51">
        <f t="shared" si="88"/>
        <v>0</v>
      </c>
    </row>
    <row r="74" spans="1:56" hidden="1">
      <c r="A74" s="32">
        <v>5</v>
      </c>
      <c r="B74" s="169"/>
      <c r="C74" s="170"/>
      <c r="D74" s="34"/>
      <c r="E74" s="35"/>
      <c r="F74" s="36"/>
      <c r="G74" s="73"/>
      <c r="H74" s="72"/>
      <c r="I74" s="74">
        <f>IF(H74=Tablas!$B$5,Tablas!$C$5,VLOOKUP(H74,Tablas!$B$5:$D$40,2,FALSE))</f>
        <v>1</v>
      </c>
      <c r="J74" s="71">
        <f>IF(I74=0,"",VLOOKUP(I74,Tablas!$C$5:$D$40,2,FALSE))</f>
        <v>0</v>
      </c>
      <c r="K74" s="37" t="str">
        <f t="shared" si="65"/>
        <v>0</v>
      </c>
      <c r="L74" s="38">
        <f t="shared" si="36"/>
        <v>0</v>
      </c>
      <c r="M74" s="38">
        <f t="shared" si="37"/>
        <v>0</v>
      </c>
      <c r="N74" s="38">
        <f t="shared" si="38"/>
        <v>0</v>
      </c>
      <c r="O74" s="38">
        <f t="shared" si="39"/>
        <v>0</v>
      </c>
      <c r="P74" s="38">
        <f t="shared" si="40"/>
        <v>0</v>
      </c>
      <c r="Q74" s="39">
        <v>1</v>
      </c>
      <c r="R74" s="40">
        <f t="shared" si="66"/>
        <v>0</v>
      </c>
      <c r="S74" s="39">
        <v>1</v>
      </c>
      <c r="T74" s="41">
        <f t="shared" si="67"/>
        <v>0</v>
      </c>
      <c r="U74" s="42">
        <f t="shared" si="68"/>
        <v>0</v>
      </c>
      <c r="V74" s="43">
        <f t="shared" si="69"/>
        <v>0</v>
      </c>
      <c r="W74" s="193">
        <v>12</v>
      </c>
      <c r="X74" s="44">
        <f t="shared" si="89"/>
        <v>0</v>
      </c>
      <c r="Y74" s="45">
        <f t="shared" si="70"/>
        <v>0</v>
      </c>
      <c r="Z74" s="46" t="s">
        <v>78</v>
      </c>
      <c r="AA74" s="39">
        <v>1</v>
      </c>
      <c r="AB74" s="47">
        <f t="shared" si="71"/>
        <v>0</v>
      </c>
      <c r="AC74" s="39">
        <v>1</v>
      </c>
      <c r="AD74" s="47">
        <f t="shared" si="72"/>
        <v>0</v>
      </c>
      <c r="AE74" s="39">
        <v>1</v>
      </c>
      <c r="AF74" s="47">
        <f t="shared" si="73"/>
        <v>0</v>
      </c>
      <c r="AG74" s="62"/>
      <c r="AH74" s="62"/>
      <c r="AI74" s="49">
        <f t="shared" si="74"/>
        <v>0</v>
      </c>
      <c r="AJ74" s="50">
        <f t="shared" si="75"/>
        <v>0</v>
      </c>
      <c r="AK74" s="62"/>
      <c r="AL74" s="62"/>
      <c r="AM74" s="49">
        <f t="shared" si="76"/>
        <v>0</v>
      </c>
      <c r="AN74" s="50">
        <f t="shared" si="77"/>
        <v>0</v>
      </c>
      <c r="AO74" s="62"/>
      <c r="AP74" s="49">
        <f t="shared" si="78"/>
        <v>0</v>
      </c>
      <c r="AQ74" s="50">
        <f t="shared" si="79"/>
        <v>0</v>
      </c>
      <c r="AR74" s="62"/>
      <c r="AS74" s="49">
        <f t="shared" si="80"/>
        <v>0</v>
      </c>
      <c r="AT74" s="50">
        <f t="shared" si="81"/>
        <v>0</v>
      </c>
      <c r="AU74" s="62"/>
      <c r="AV74" s="49">
        <f t="shared" si="82"/>
        <v>0</v>
      </c>
      <c r="AW74" s="50">
        <f t="shared" si="83"/>
        <v>0</v>
      </c>
      <c r="AX74" s="62"/>
      <c r="AY74" s="49">
        <f t="shared" si="84"/>
        <v>0</v>
      </c>
      <c r="AZ74" s="50">
        <f t="shared" si="85"/>
        <v>0</v>
      </c>
      <c r="BA74" s="62"/>
      <c r="BB74" s="49">
        <f t="shared" si="86"/>
        <v>0</v>
      </c>
      <c r="BC74" s="50">
        <f t="shared" si="87"/>
        <v>0</v>
      </c>
      <c r="BD74" s="51">
        <f t="shared" si="88"/>
        <v>0</v>
      </c>
    </row>
    <row r="75" spans="1:56" hidden="1">
      <c r="A75" s="32">
        <v>5</v>
      </c>
      <c r="B75" s="169"/>
      <c r="C75" s="170"/>
      <c r="D75" s="34"/>
      <c r="E75" s="35"/>
      <c r="F75" s="36"/>
      <c r="G75" s="73"/>
      <c r="H75" s="72"/>
      <c r="I75" s="74">
        <f>IF(H75=Tablas!$B$5,Tablas!$C$5,VLOOKUP(H75,Tablas!$B$5:$D$40,2,FALSE))</f>
        <v>1</v>
      </c>
      <c r="J75" s="71">
        <f>IF(I75=0,"",VLOOKUP(I75,Tablas!$C$5:$D$40,2,FALSE))</f>
        <v>0</v>
      </c>
      <c r="K75" s="37" t="str">
        <f t="shared" si="65"/>
        <v>0</v>
      </c>
      <c r="L75" s="38">
        <f t="shared" si="36"/>
        <v>0</v>
      </c>
      <c r="M75" s="38">
        <f t="shared" si="37"/>
        <v>0</v>
      </c>
      <c r="N75" s="38">
        <f t="shared" si="38"/>
        <v>0</v>
      </c>
      <c r="O75" s="38">
        <f t="shared" si="39"/>
        <v>0</v>
      </c>
      <c r="P75" s="38">
        <f t="shared" si="40"/>
        <v>0</v>
      </c>
      <c r="Q75" s="39">
        <v>1</v>
      </c>
      <c r="R75" s="40">
        <f t="shared" si="66"/>
        <v>0</v>
      </c>
      <c r="S75" s="39">
        <v>1</v>
      </c>
      <c r="T75" s="41">
        <f t="shared" si="67"/>
        <v>0</v>
      </c>
      <c r="U75" s="42">
        <f t="shared" si="68"/>
        <v>0</v>
      </c>
      <c r="V75" s="43">
        <f t="shared" si="69"/>
        <v>0</v>
      </c>
      <c r="W75" s="193">
        <v>12</v>
      </c>
      <c r="X75" s="44">
        <f t="shared" si="89"/>
        <v>0</v>
      </c>
      <c r="Y75" s="45">
        <f t="shared" si="70"/>
        <v>0</v>
      </c>
      <c r="Z75" s="46" t="s">
        <v>78</v>
      </c>
      <c r="AA75" s="39">
        <v>1</v>
      </c>
      <c r="AB75" s="47">
        <f t="shared" si="71"/>
        <v>0</v>
      </c>
      <c r="AC75" s="39">
        <v>1</v>
      </c>
      <c r="AD75" s="47">
        <f t="shared" si="72"/>
        <v>0</v>
      </c>
      <c r="AE75" s="39">
        <v>1</v>
      </c>
      <c r="AF75" s="47">
        <f t="shared" si="73"/>
        <v>0</v>
      </c>
      <c r="AG75" s="62"/>
      <c r="AH75" s="62"/>
      <c r="AI75" s="49">
        <f t="shared" si="74"/>
        <v>0</v>
      </c>
      <c r="AJ75" s="50">
        <f t="shared" si="75"/>
        <v>0</v>
      </c>
      <c r="AK75" s="62"/>
      <c r="AL75" s="62"/>
      <c r="AM75" s="49">
        <f t="shared" si="76"/>
        <v>0</v>
      </c>
      <c r="AN75" s="50">
        <f t="shared" si="77"/>
        <v>0</v>
      </c>
      <c r="AO75" s="62"/>
      <c r="AP75" s="49">
        <f t="shared" si="78"/>
        <v>0</v>
      </c>
      <c r="AQ75" s="50">
        <f t="shared" si="79"/>
        <v>0</v>
      </c>
      <c r="AR75" s="62"/>
      <c r="AS75" s="49">
        <f t="shared" si="80"/>
        <v>0</v>
      </c>
      <c r="AT75" s="50">
        <f t="shared" si="81"/>
        <v>0</v>
      </c>
      <c r="AU75" s="62"/>
      <c r="AV75" s="49">
        <f t="shared" si="82"/>
        <v>0</v>
      </c>
      <c r="AW75" s="50">
        <f t="shared" si="83"/>
        <v>0</v>
      </c>
      <c r="AX75" s="62"/>
      <c r="AY75" s="49">
        <f t="shared" si="84"/>
        <v>0</v>
      </c>
      <c r="AZ75" s="50">
        <f t="shared" si="85"/>
        <v>0</v>
      </c>
      <c r="BA75" s="62"/>
      <c r="BB75" s="49">
        <f t="shared" si="86"/>
        <v>0</v>
      </c>
      <c r="BC75" s="50">
        <f t="shared" si="87"/>
        <v>0</v>
      </c>
      <c r="BD75" s="51">
        <f t="shared" si="88"/>
        <v>0</v>
      </c>
    </row>
    <row r="76" spans="1:56" hidden="1">
      <c r="A76" s="32">
        <v>5</v>
      </c>
      <c r="B76" s="169"/>
      <c r="C76" s="170"/>
      <c r="D76" s="34"/>
      <c r="E76" s="35"/>
      <c r="F76" s="36"/>
      <c r="G76" s="73"/>
      <c r="H76" s="72"/>
      <c r="I76" s="74">
        <f>IF(H76=Tablas!$B$5,Tablas!$C$5,VLOOKUP(H76,Tablas!$B$5:$D$40,2,FALSE))</f>
        <v>1</v>
      </c>
      <c r="J76" s="71">
        <f>IF(I76=0,"",VLOOKUP(I76,Tablas!$C$5:$D$40,2,FALSE))</f>
        <v>0</v>
      </c>
      <c r="K76" s="37" t="str">
        <f t="shared" si="65"/>
        <v>0</v>
      </c>
      <c r="L76" s="38">
        <f t="shared" si="36"/>
        <v>0</v>
      </c>
      <c r="M76" s="38">
        <f t="shared" si="37"/>
        <v>0</v>
      </c>
      <c r="N76" s="38">
        <f t="shared" si="38"/>
        <v>0</v>
      </c>
      <c r="O76" s="38">
        <f t="shared" si="39"/>
        <v>0</v>
      </c>
      <c r="P76" s="38">
        <f t="shared" si="40"/>
        <v>0</v>
      </c>
      <c r="Q76" s="39">
        <v>1</v>
      </c>
      <c r="R76" s="40">
        <f t="shared" si="66"/>
        <v>0</v>
      </c>
      <c r="S76" s="39">
        <v>1</v>
      </c>
      <c r="T76" s="41">
        <f t="shared" si="67"/>
        <v>0</v>
      </c>
      <c r="U76" s="42">
        <f t="shared" si="68"/>
        <v>0</v>
      </c>
      <c r="V76" s="43">
        <f t="shared" si="69"/>
        <v>0</v>
      </c>
      <c r="W76" s="193">
        <v>12</v>
      </c>
      <c r="X76" s="44">
        <f t="shared" si="89"/>
        <v>0</v>
      </c>
      <c r="Y76" s="45">
        <f t="shared" si="70"/>
        <v>0</v>
      </c>
      <c r="Z76" s="46" t="s">
        <v>78</v>
      </c>
      <c r="AA76" s="39">
        <v>1</v>
      </c>
      <c r="AB76" s="47">
        <f t="shared" si="71"/>
        <v>0</v>
      </c>
      <c r="AC76" s="39">
        <v>1</v>
      </c>
      <c r="AD76" s="47">
        <f t="shared" si="72"/>
        <v>0</v>
      </c>
      <c r="AE76" s="39">
        <v>1</v>
      </c>
      <c r="AF76" s="47">
        <f t="shared" si="73"/>
        <v>0</v>
      </c>
      <c r="AG76" s="62"/>
      <c r="AH76" s="62"/>
      <c r="AI76" s="49">
        <f t="shared" si="74"/>
        <v>0</v>
      </c>
      <c r="AJ76" s="50">
        <f t="shared" si="75"/>
        <v>0</v>
      </c>
      <c r="AK76" s="62"/>
      <c r="AL76" s="62"/>
      <c r="AM76" s="49">
        <f t="shared" si="76"/>
        <v>0</v>
      </c>
      <c r="AN76" s="50">
        <f t="shared" si="77"/>
        <v>0</v>
      </c>
      <c r="AO76" s="62"/>
      <c r="AP76" s="49">
        <f t="shared" si="78"/>
        <v>0</v>
      </c>
      <c r="AQ76" s="50">
        <f t="shared" si="79"/>
        <v>0</v>
      </c>
      <c r="AR76" s="62"/>
      <c r="AS76" s="49">
        <f t="shared" si="80"/>
        <v>0</v>
      </c>
      <c r="AT76" s="50">
        <f t="shared" si="81"/>
        <v>0</v>
      </c>
      <c r="AU76" s="62"/>
      <c r="AV76" s="49">
        <f t="shared" si="82"/>
        <v>0</v>
      </c>
      <c r="AW76" s="50">
        <f t="shared" si="83"/>
        <v>0</v>
      </c>
      <c r="AX76" s="62"/>
      <c r="AY76" s="49">
        <f t="shared" si="84"/>
        <v>0</v>
      </c>
      <c r="AZ76" s="50">
        <f t="shared" si="85"/>
        <v>0</v>
      </c>
      <c r="BA76" s="62"/>
      <c r="BB76" s="49">
        <f t="shared" si="86"/>
        <v>0</v>
      </c>
      <c r="BC76" s="50">
        <f t="shared" si="87"/>
        <v>0</v>
      </c>
      <c r="BD76" s="51">
        <f t="shared" si="88"/>
        <v>0</v>
      </c>
    </row>
    <row r="77" spans="1:56" hidden="1">
      <c r="A77" s="32">
        <v>5</v>
      </c>
      <c r="B77" s="169"/>
      <c r="C77" s="170"/>
      <c r="D77" s="34"/>
      <c r="E77" s="35"/>
      <c r="F77" s="36"/>
      <c r="G77" s="73"/>
      <c r="H77" s="72"/>
      <c r="I77" s="74">
        <f>IF(H77=Tablas!$B$5,Tablas!$C$5,VLOOKUP(H77,Tablas!$B$5:$D$40,2,FALSE))</f>
        <v>1</v>
      </c>
      <c r="J77" s="71">
        <f>IF(I77=0,"",VLOOKUP(I77,Tablas!$C$5:$D$40,2,FALSE))</f>
        <v>0</v>
      </c>
      <c r="K77" s="37" t="str">
        <f t="shared" ref="K77:K100" si="90">IF(G77=0,"0",F77/G77)</f>
        <v>0</v>
      </c>
      <c r="L77" s="38">
        <f t="shared" si="36"/>
        <v>0</v>
      </c>
      <c r="M77" s="38">
        <f t="shared" si="37"/>
        <v>0</v>
      </c>
      <c r="N77" s="38">
        <f t="shared" si="38"/>
        <v>0</v>
      </c>
      <c r="O77" s="38">
        <f t="shared" si="39"/>
        <v>0</v>
      </c>
      <c r="P77" s="38">
        <f t="shared" si="40"/>
        <v>0</v>
      </c>
      <c r="Q77" s="39">
        <v>1</v>
      </c>
      <c r="R77" s="40">
        <f t="shared" si="66"/>
        <v>0</v>
      </c>
      <c r="S77" s="39">
        <v>1</v>
      </c>
      <c r="T77" s="41">
        <f t="shared" si="67"/>
        <v>0</v>
      </c>
      <c r="U77" s="42">
        <f t="shared" ref="U77:U100" si="91">SUM(+L77+M77+N77+O77+P77+R77+T77)</f>
        <v>0</v>
      </c>
      <c r="V77" s="43">
        <f t="shared" ref="V77:V100" si="92">+U77*4.345</f>
        <v>0</v>
      </c>
      <c r="W77" s="193">
        <v>12</v>
      </c>
      <c r="X77" s="44">
        <f t="shared" si="89"/>
        <v>0</v>
      </c>
      <c r="Y77" s="45">
        <f t="shared" ref="Y77:Y100" si="93">ROUND(J77/4.3452380952381,1)</f>
        <v>0</v>
      </c>
      <c r="Z77" s="46" t="s">
        <v>78</v>
      </c>
      <c r="AA77" s="39">
        <v>1</v>
      </c>
      <c r="AB77" s="47">
        <f t="shared" ref="AB77:AB100" si="94">+IF($Z77="M",$U77,IF($Z77="MT",$U77/2,IF(Z77="MN",$U77/2,IF($Z77="MTN",$U77/3,0))))*AA77</f>
        <v>0</v>
      </c>
      <c r="AC77" s="39">
        <v>1</v>
      </c>
      <c r="AD77" s="47">
        <f t="shared" ref="AD77:AD100" si="95">+IF($Z77="T",$U77,IF($Z77="MT",$U77/2,IF($Z77="TN",$U77/2,IF($Z77="MTN",$U77/3,0))))*AC77</f>
        <v>0</v>
      </c>
      <c r="AE77" s="39">
        <v>1</v>
      </c>
      <c r="AF77" s="47">
        <f t="shared" ref="AF77:AF100" si="96">+IF($Z77="N",$U77,IF($Z77="MN",$U77/2,IF($Z77="TN",$U77/2,IF($Z77="MTN",$U77/3,0))))*AE77</f>
        <v>0</v>
      </c>
      <c r="AG77" s="62"/>
      <c r="AH77" s="62"/>
      <c r="AI77" s="49">
        <f t="shared" si="74"/>
        <v>0</v>
      </c>
      <c r="AJ77" s="50">
        <f t="shared" si="75"/>
        <v>0</v>
      </c>
      <c r="AK77" s="62"/>
      <c r="AL77" s="62"/>
      <c r="AM77" s="49">
        <f t="shared" si="76"/>
        <v>0</v>
      </c>
      <c r="AN77" s="50">
        <f t="shared" si="77"/>
        <v>0</v>
      </c>
      <c r="AO77" s="62"/>
      <c r="AP77" s="49">
        <f t="shared" si="78"/>
        <v>0</v>
      </c>
      <c r="AQ77" s="50">
        <f t="shared" si="79"/>
        <v>0</v>
      </c>
      <c r="AR77" s="62"/>
      <c r="AS77" s="49">
        <f t="shared" si="80"/>
        <v>0</v>
      </c>
      <c r="AT77" s="50">
        <f t="shared" si="81"/>
        <v>0</v>
      </c>
      <c r="AU77" s="62"/>
      <c r="AV77" s="49">
        <f t="shared" si="82"/>
        <v>0</v>
      </c>
      <c r="AW77" s="50">
        <f t="shared" si="83"/>
        <v>0</v>
      </c>
      <c r="AX77" s="62"/>
      <c r="AY77" s="49">
        <f t="shared" si="84"/>
        <v>0</v>
      </c>
      <c r="AZ77" s="50">
        <f t="shared" si="85"/>
        <v>0</v>
      </c>
      <c r="BA77" s="62"/>
      <c r="BB77" s="49">
        <f t="shared" si="86"/>
        <v>0</v>
      </c>
      <c r="BC77" s="50">
        <f t="shared" si="87"/>
        <v>0</v>
      </c>
      <c r="BD77" s="51">
        <f t="shared" ref="BD77:BD100" si="97">+AJ77+AN77+AQ77+AT77+AW77+AZ77+BC77</f>
        <v>0</v>
      </c>
    </row>
    <row r="78" spans="1:56" hidden="1">
      <c r="A78" s="32">
        <v>5</v>
      </c>
      <c r="B78" s="169"/>
      <c r="C78" s="170"/>
      <c r="D78" s="34"/>
      <c r="E78" s="35"/>
      <c r="F78" s="36"/>
      <c r="G78" s="73"/>
      <c r="H78" s="72"/>
      <c r="I78" s="74">
        <f>IF(H78=Tablas!$B$5,Tablas!$C$5,VLOOKUP(H78,Tablas!$B$5:$D$40,2,FALSE))</f>
        <v>1</v>
      </c>
      <c r="J78" s="71">
        <f>IF(I78=0,"",VLOOKUP(I78,Tablas!$C$5:$D$40,2,FALSE))</f>
        <v>0</v>
      </c>
      <c r="K78" s="37" t="str">
        <f t="shared" si="90"/>
        <v>0</v>
      </c>
      <c r="L78" s="38">
        <f t="shared" si="36"/>
        <v>0</v>
      </c>
      <c r="M78" s="38">
        <f t="shared" si="37"/>
        <v>0</v>
      </c>
      <c r="N78" s="38">
        <f t="shared" si="38"/>
        <v>0</v>
      </c>
      <c r="O78" s="38">
        <f t="shared" si="39"/>
        <v>0</v>
      </c>
      <c r="P78" s="38">
        <f t="shared" si="40"/>
        <v>0</v>
      </c>
      <c r="Q78" s="39">
        <v>1</v>
      </c>
      <c r="R78" s="40">
        <f t="shared" si="66"/>
        <v>0</v>
      </c>
      <c r="S78" s="39">
        <v>1</v>
      </c>
      <c r="T78" s="41">
        <f t="shared" si="67"/>
        <v>0</v>
      </c>
      <c r="U78" s="42">
        <f t="shared" si="91"/>
        <v>0</v>
      </c>
      <c r="V78" s="43">
        <f t="shared" si="92"/>
        <v>0</v>
      </c>
      <c r="W78" s="193">
        <v>12</v>
      </c>
      <c r="X78" s="44">
        <f t="shared" si="89"/>
        <v>0</v>
      </c>
      <c r="Y78" s="45">
        <f t="shared" si="93"/>
        <v>0</v>
      </c>
      <c r="Z78" s="46" t="s">
        <v>78</v>
      </c>
      <c r="AA78" s="39">
        <v>1</v>
      </c>
      <c r="AB78" s="47">
        <f t="shared" si="94"/>
        <v>0</v>
      </c>
      <c r="AC78" s="39">
        <v>1</v>
      </c>
      <c r="AD78" s="47">
        <f t="shared" si="95"/>
        <v>0</v>
      </c>
      <c r="AE78" s="39">
        <v>1</v>
      </c>
      <c r="AF78" s="47">
        <f t="shared" si="96"/>
        <v>0</v>
      </c>
      <c r="AG78" s="62"/>
      <c r="AH78" s="62"/>
      <c r="AI78" s="49">
        <f t="shared" si="74"/>
        <v>0</v>
      </c>
      <c r="AJ78" s="50">
        <f t="shared" si="75"/>
        <v>0</v>
      </c>
      <c r="AK78" s="62"/>
      <c r="AL78" s="62"/>
      <c r="AM78" s="49">
        <f t="shared" si="76"/>
        <v>0</v>
      </c>
      <c r="AN78" s="50">
        <f t="shared" si="77"/>
        <v>0</v>
      </c>
      <c r="AO78" s="62"/>
      <c r="AP78" s="49">
        <f t="shared" si="78"/>
        <v>0</v>
      </c>
      <c r="AQ78" s="50">
        <f t="shared" si="79"/>
        <v>0</v>
      </c>
      <c r="AR78" s="62"/>
      <c r="AS78" s="49">
        <f t="shared" si="80"/>
        <v>0</v>
      </c>
      <c r="AT78" s="50">
        <f t="shared" si="81"/>
        <v>0</v>
      </c>
      <c r="AU78" s="62"/>
      <c r="AV78" s="49">
        <f t="shared" si="82"/>
        <v>0</v>
      </c>
      <c r="AW78" s="50">
        <f t="shared" si="83"/>
        <v>0</v>
      </c>
      <c r="AX78" s="62"/>
      <c r="AY78" s="49">
        <f t="shared" si="84"/>
        <v>0</v>
      </c>
      <c r="AZ78" s="50">
        <f t="shared" si="85"/>
        <v>0</v>
      </c>
      <c r="BA78" s="62"/>
      <c r="BB78" s="49">
        <f t="shared" si="86"/>
        <v>0</v>
      </c>
      <c r="BC78" s="50">
        <f t="shared" si="87"/>
        <v>0</v>
      </c>
      <c r="BD78" s="51">
        <f t="shared" si="97"/>
        <v>0</v>
      </c>
    </row>
    <row r="79" spans="1:56" hidden="1">
      <c r="A79" s="32">
        <v>5</v>
      </c>
      <c r="B79" s="169"/>
      <c r="C79" s="170"/>
      <c r="D79" s="34"/>
      <c r="E79" s="35"/>
      <c r="F79" s="36"/>
      <c r="G79" s="73"/>
      <c r="H79" s="72"/>
      <c r="I79" s="74">
        <f>IF(H79=Tablas!$B$5,Tablas!$C$5,VLOOKUP(H79,Tablas!$B$5:$D$40,2,FALSE))</f>
        <v>1</v>
      </c>
      <c r="J79" s="71">
        <f>IF(I79=0,"",VLOOKUP(I79,Tablas!$C$5:$D$40,2,FALSE))</f>
        <v>0</v>
      </c>
      <c r="K79" s="37" t="str">
        <f t="shared" si="90"/>
        <v>0</v>
      </c>
      <c r="L79" s="38">
        <f t="shared" si="36"/>
        <v>0</v>
      </c>
      <c r="M79" s="38">
        <f t="shared" si="37"/>
        <v>0</v>
      </c>
      <c r="N79" s="38">
        <f t="shared" si="38"/>
        <v>0</v>
      </c>
      <c r="O79" s="38">
        <f t="shared" si="39"/>
        <v>0</v>
      </c>
      <c r="P79" s="38">
        <f t="shared" si="40"/>
        <v>0</v>
      </c>
      <c r="Q79" s="39">
        <v>1</v>
      </c>
      <c r="R79" s="40">
        <f t="shared" si="66"/>
        <v>0</v>
      </c>
      <c r="S79" s="39">
        <v>1</v>
      </c>
      <c r="T79" s="41">
        <f t="shared" si="67"/>
        <v>0</v>
      </c>
      <c r="U79" s="42">
        <f t="shared" si="91"/>
        <v>0</v>
      </c>
      <c r="V79" s="43">
        <f t="shared" si="92"/>
        <v>0</v>
      </c>
      <c r="W79" s="193">
        <v>12</v>
      </c>
      <c r="X79" s="44">
        <f t="shared" si="89"/>
        <v>0</v>
      </c>
      <c r="Y79" s="45">
        <f t="shared" si="93"/>
        <v>0</v>
      </c>
      <c r="Z79" s="46" t="s">
        <v>78</v>
      </c>
      <c r="AA79" s="39">
        <v>1</v>
      </c>
      <c r="AB79" s="47">
        <f t="shared" si="94"/>
        <v>0</v>
      </c>
      <c r="AC79" s="39">
        <v>1</v>
      </c>
      <c r="AD79" s="47">
        <f t="shared" si="95"/>
        <v>0</v>
      </c>
      <c r="AE79" s="39">
        <v>1</v>
      </c>
      <c r="AF79" s="47">
        <f t="shared" si="96"/>
        <v>0</v>
      </c>
      <c r="AG79" s="62"/>
      <c r="AH79" s="62"/>
      <c r="AI79" s="49">
        <f t="shared" si="74"/>
        <v>0</v>
      </c>
      <c r="AJ79" s="50">
        <f t="shared" si="75"/>
        <v>0</v>
      </c>
      <c r="AK79" s="62"/>
      <c r="AL79" s="62"/>
      <c r="AM79" s="49">
        <f t="shared" si="76"/>
        <v>0</v>
      </c>
      <c r="AN79" s="50">
        <f t="shared" si="77"/>
        <v>0</v>
      </c>
      <c r="AO79" s="62"/>
      <c r="AP79" s="49">
        <f t="shared" si="78"/>
        <v>0</v>
      </c>
      <c r="AQ79" s="50">
        <f t="shared" si="79"/>
        <v>0</v>
      </c>
      <c r="AR79" s="62"/>
      <c r="AS79" s="49">
        <f t="shared" si="80"/>
        <v>0</v>
      </c>
      <c r="AT79" s="50">
        <f t="shared" si="81"/>
        <v>0</v>
      </c>
      <c r="AU79" s="62"/>
      <c r="AV79" s="49">
        <f t="shared" si="82"/>
        <v>0</v>
      </c>
      <c r="AW79" s="50">
        <f t="shared" si="83"/>
        <v>0</v>
      </c>
      <c r="AX79" s="62"/>
      <c r="AY79" s="49">
        <f t="shared" si="84"/>
        <v>0</v>
      </c>
      <c r="AZ79" s="50">
        <f t="shared" si="85"/>
        <v>0</v>
      </c>
      <c r="BA79" s="62"/>
      <c r="BB79" s="49">
        <f t="shared" si="86"/>
        <v>0</v>
      </c>
      <c r="BC79" s="50">
        <f t="shared" si="87"/>
        <v>0</v>
      </c>
      <c r="BD79" s="51">
        <f t="shared" si="97"/>
        <v>0</v>
      </c>
    </row>
    <row r="80" spans="1:56" hidden="1">
      <c r="A80" s="32">
        <v>5</v>
      </c>
      <c r="B80" s="169"/>
      <c r="C80" s="170"/>
      <c r="D80" s="34"/>
      <c r="E80" s="35"/>
      <c r="F80" s="36"/>
      <c r="G80" s="73"/>
      <c r="H80" s="72"/>
      <c r="I80" s="74">
        <f>IF(H80=Tablas!$B$5,Tablas!$C$5,VLOOKUP(H80,Tablas!$B$5:$D$40,2,FALSE))</f>
        <v>1</v>
      </c>
      <c r="J80" s="71">
        <f>IF(I80=0,"",VLOOKUP(I80,Tablas!$C$5:$D$40,2,FALSE))</f>
        <v>0</v>
      </c>
      <c r="K80" s="37" t="str">
        <f t="shared" si="90"/>
        <v>0</v>
      </c>
      <c r="L80" s="38">
        <f t="shared" si="36"/>
        <v>0</v>
      </c>
      <c r="M80" s="38">
        <f t="shared" si="37"/>
        <v>0</v>
      </c>
      <c r="N80" s="38">
        <f t="shared" si="38"/>
        <v>0</v>
      </c>
      <c r="O80" s="38">
        <f t="shared" si="39"/>
        <v>0</v>
      </c>
      <c r="P80" s="38">
        <f t="shared" si="40"/>
        <v>0</v>
      </c>
      <c r="Q80" s="39">
        <v>1</v>
      </c>
      <c r="R80" s="40">
        <f t="shared" si="66"/>
        <v>0</v>
      </c>
      <c r="S80" s="39">
        <v>1</v>
      </c>
      <c r="T80" s="41">
        <f t="shared" si="67"/>
        <v>0</v>
      </c>
      <c r="U80" s="42">
        <f t="shared" si="91"/>
        <v>0</v>
      </c>
      <c r="V80" s="43">
        <f t="shared" si="92"/>
        <v>0</v>
      </c>
      <c r="W80" s="193">
        <v>12</v>
      </c>
      <c r="X80" s="44">
        <f t="shared" si="89"/>
        <v>0</v>
      </c>
      <c r="Y80" s="45">
        <f t="shared" si="93"/>
        <v>0</v>
      </c>
      <c r="Z80" s="46" t="s">
        <v>78</v>
      </c>
      <c r="AA80" s="39">
        <v>1</v>
      </c>
      <c r="AB80" s="47">
        <f t="shared" si="94"/>
        <v>0</v>
      </c>
      <c r="AC80" s="39">
        <v>1</v>
      </c>
      <c r="AD80" s="47">
        <f t="shared" si="95"/>
        <v>0</v>
      </c>
      <c r="AE80" s="39">
        <v>1</v>
      </c>
      <c r="AF80" s="47">
        <f t="shared" si="96"/>
        <v>0</v>
      </c>
      <c r="AG80" s="62"/>
      <c r="AH80" s="62"/>
      <c r="AI80" s="49">
        <f t="shared" si="74"/>
        <v>0</v>
      </c>
      <c r="AJ80" s="50">
        <f t="shared" si="75"/>
        <v>0</v>
      </c>
      <c r="AK80" s="62"/>
      <c r="AL80" s="62"/>
      <c r="AM80" s="49">
        <f t="shared" si="76"/>
        <v>0</v>
      </c>
      <c r="AN80" s="50">
        <f t="shared" si="77"/>
        <v>0</v>
      </c>
      <c r="AO80" s="62"/>
      <c r="AP80" s="49">
        <f t="shared" si="78"/>
        <v>0</v>
      </c>
      <c r="AQ80" s="50">
        <f t="shared" si="79"/>
        <v>0</v>
      </c>
      <c r="AR80" s="62"/>
      <c r="AS80" s="49">
        <f t="shared" si="80"/>
        <v>0</v>
      </c>
      <c r="AT80" s="50">
        <f t="shared" si="81"/>
        <v>0</v>
      </c>
      <c r="AU80" s="62"/>
      <c r="AV80" s="49">
        <f t="shared" si="82"/>
        <v>0</v>
      </c>
      <c r="AW80" s="50">
        <f t="shared" si="83"/>
        <v>0</v>
      </c>
      <c r="AX80" s="62"/>
      <c r="AY80" s="49">
        <f t="shared" si="84"/>
        <v>0</v>
      </c>
      <c r="AZ80" s="50">
        <f t="shared" si="85"/>
        <v>0</v>
      </c>
      <c r="BA80" s="62"/>
      <c r="BB80" s="49">
        <f t="shared" si="86"/>
        <v>0</v>
      </c>
      <c r="BC80" s="50">
        <f t="shared" si="87"/>
        <v>0</v>
      </c>
      <c r="BD80" s="51">
        <f t="shared" si="97"/>
        <v>0</v>
      </c>
    </row>
    <row r="81" spans="1:56" hidden="1">
      <c r="A81" s="32">
        <v>5</v>
      </c>
      <c r="B81" s="169"/>
      <c r="C81" s="170"/>
      <c r="D81" s="34"/>
      <c r="E81" s="35"/>
      <c r="F81" s="36"/>
      <c r="G81" s="73"/>
      <c r="H81" s="72"/>
      <c r="I81" s="74">
        <f>IF(H81=Tablas!$B$5,Tablas!$C$5,VLOOKUP(H81,Tablas!$B$5:$D$40,2,FALSE))</f>
        <v>1</v>
      </c>
      <c r="J81" s="71">
        <f>IF(I81=0,"",VLOOKUP(I81,Tablas!$C$5:$D$40,2,FALSE))</f>
        <v>0</v>
      </c>
      <c r="K81" s="37" t="str">
        <f t="shared" si="90"/>
        <v>0</v>
      </c>
      <c r="L81" s="38">
        <f t="shared" si="36"/>
        <v>0</v>
      </c>
      <c r="M81" s="38">
        <f t="shared" si="37"/>
        <v>0</v>
      </c>
      <c r="N81" s="38">
        <f t="shared" si="38"/>
        <v>0</v>
      </c>
      <c r="O81" s="38">
        <f t="shared" si="39"/>
        <v>0</v>
      </c>
      <c r="P81" s="38">
        <f t="shared" si="40"/>
        <v>0</v>
      </c>
      <c r="Q81" s="39">
        <v>1</v>
      </c>
      <c r="R81" s="40">
        <f t="shared" si="66"/>
        <v>0</v>
      </c>
      <c r="S81" s="39">
        <v>1</v>
      </c>
      <c r="T81" s="41">
        <f t="shared" si="67"/>
        <v>0</v>
      </c>
      <c r="U81" s="42">
        <f t="shared" si="91"/>
        <v>0</v>
      </c>
      <c r="V81" s="43">
        <f t="shared" si="92"/>
        <v>0</v>
      </c>
      <c r="W81" s="193">
        <v>12</v>
      </c>
      <c r="X81" s="44">
        <f t="shared" si="89"/>
        <v>0</v>
      </c>
      <c r="Y81" s="45">
        <f t="shared" si="93"/>
        <v>0</v>
      </c>
      <c r="Z81" s="46" t="s">
        <v>78</v>
      </c>
      <c r="AA81" s="39">
        <v>1</v>
      </c>
      <c r="AB81" s="47">
        <f t="shared" si="94"/>
        <v>0</v>
      </c>
      <c r="AC81" s="39">
        <v>1</v>
      </c>
      <c r="AD81" s="47">
        <f t="shared" si="95"/>
        <v>0</v>
      </c>
      <c r="AE81" s="39">
        <v>1</v>
      </c>
      <c r="AF81" s="47">
        <f t="shared" si="96"/>
        <v>0</v>
      </c>
      <c r="AG81" s="62"/>
      <c r="AH81" s="62"/>
      <c r="AI81" s="49">
        <f t="shared" si="74"/>
        <v>0</v>
      </c>
      <c r="AJ81" s="50">
        <f t="shared" si="75"/>
        <v>0</v>
      </c>
      <c r="AK81" s="62"/>
      <c r="AL81" s="62"/>
      <c r="AM81" s="49">
        <f t="shared" si="76"/>
        <v>0</v>
      </c>
      <c r="AN81" s="50">
        <f t="shared" si="77"/>
        <v>0</v>
      </c>
      <c r="AO81" s="62"/>
      <c r="AP81" s="49">
        <f t="shared" si="78"/>
        <v>0</v>
      </c>
      <c r="AQ81" s="50">
        <f t="shared" si="79"/>
        <v>0</v>
      </c>
      <c r="AR81" s="62"/>
      <c r="AS81" s="49">
        <f t="shared" si="80"/>
        <v>0</v>
      </c>
      <c r="AT81" s="50">
        <f t="shared" si="81"/>
        <v>0</v>
      </c>
      <c r="AU81" s="62"/>
      <c r="AV81" s="49">
        <f t="shared" si="82"/>
        <v>0</v>
      </c>
      <c r="AW81" s="50">
        <f t="shared" si="83"/>
        <v>0</v>
      </c>
      <c r="AX81" s="62"/>
      <c r="AY81" s="49">
        <f t="shared" si="84"/>
        <v>0</v>
      </c>
      <c r="AZ81" s="50">
        <f t="shared" si="85"/>
        <v>0</v>
      </c>
      <c r="BA81" s="62"/>
      <c r="BB81" s="49">
        <f t="shared" si="86"/>
        <v>0</v>
      </c>
      <c r="BC81" s="50">
        <f t="shared" si="87"/>
        <v>0</v>
      </c>
      <c r="BD81" s="51">
        <f t="shared" si="97"/>
        <v>0</v>
      </c>
    </row>
    <row r="82" spans="1:56" hidden="1">
      <c r="A82" s="32">
        <v>5</v>
      </c>
      <c r="B82" s="169"/>
      <c r="C82" s="170"/>
      <c r="D82" s="34"/>
      <c r="E82" s="35"/>
      <c r="F82" s="36"/>
      <c r="G82" s="73"/>
      <c r="H82" s="72"/>
      <c r="I82" s="74">
        <f>IF(H82=Tablas!$B$5,Tablas!$C$5,VLOOKUP(H82,Tablas!$B$5:$D$40,2,FALSE))</f>
        <v>1</v>
      </c>
      <c r="J82" s="71">
        <f>IF(I82=0,"",VLOOKUP(I82,Tablas!$C$5:$D$40,2,FALSE))</f>
        <v>0</v>
      </c>
      <c r="K82" s="37" t="str">
        <f t="shared" si="90"/>
        <v>0</v>
      </c>
      <c r="L82" s="38">
        <f t="shared" si="36"/>
        <v>0</v>
      </c>
      <c r="M82" s="38">
        <f t="shared" si="37"/>
        <v>0</v>
      </c>
      <c r="N82" s="38">
        <f t="shared" si="38"/>
        <v>0</v>
      </c>
      <c r="O82" s="38">
        <f t="shared" si="39"/>
        <v>0</v>
      </c>
      <c r="P82" s="38">
        <f t="shared" si="40"/>
        <v>0</v>
      </c>
      <c r="Q82" s="39">
        <v>1</v>
      </c>
      <c r="R82" s="40">
        <f t="shared" si="66"/>
        <v>0</v>
      </c>
      <c r="S82" s="39">
        <v>1</v>
      </c>
      <c r="T82" s="41">
        <f t="shared" si="67"/>
        <v>0</v>
      </c>
      <c r="U82" s="42">
        <f t="shared" si="91"/>
        <v>0</v>
      </c>
      <c r="V82" s="43">
        <f t="shared" si="92"/>
        <v>0</v>
      </c>
      <c r="W82" s="193">
        <v>12</v>
      </c>
      <c r="X82" s="44">
        <f t="shared" si="89"/>
        <v>0</v>
      </c>
      <c r="Y82" s="45">
        <f t="shared" si="93"/>
        <v>0</v>
      </c>
      <c r="Z82" s="46" t="s">
        <v>78</v>
      </c>
      <c r="AA82" s="39">
        <v>1</v>
      </c>
      <c r="AB82" s="47">
        <f t="shared" si="94"/>
        <v>0</v>
      </c>
      <c r="AC82" s="39">
        <v>1</v>
      </c>
      <c r="AD82" s="47">
        <f t="shared" si="95"/>
        <v>0</v>
      </c>
      <c r="AE82" s="39">
        <v>1</v>
      </c>
      <c r="AF82" s="47">
        <f t="shared" si="96"/>
        <v>0</v>
      </c>
      <c r="AG82" s="62"/>
      <c r="AH82" s="62"/>
      <c r="AI82" s="49">
        <f t="shared" si="74"/>
        <v>0</v>
      </c>
      <c r="AJ82" s="50">
        <f t="shared" si="75"/>
        <v>0</v>
      </c>
      <c r="AK82" s="62"/>
      <c r="AL82" s="62"/>
      <c r="AM82" s="49">
        <f t="shared" si="76"/>
        <v>0</v>
      </c>
      <c r="AN82" s="50">
        <f t="shared" si="77"/>
        <v>0</v>
      </c>
      <c r="AO82" s="62"/>
      <c r="AP82" s="49">
        <f t="shared" si="78"/>
        <v>0</v>
      </c>
      <c r="AQ82" s="50">
        <f t="shared" si="79"/>
        <v>0</v>
      </c>
      <c r="AR82" s="62"/>
      <c r="AS82" s="49">
        <f t="shared" si="80"/>
        <v>0</v>
      </c>
      <c r="AT82" s="50">
        <f t="shared" si="81"/>
        <v>0</v>
      </c>
      <c r="AU82" s="62"/>
      <c r="AV82" s="49">
        <f t="shared" si="82"/>
        <v>0</v>
      </c>
      <c r="AW82" s="50">
        <f t="shared" si="83"/>
        <v>0</v>
      </c>
      <c r="AX82" s="62"/>
      <c r="AY82" s="49">
        <f t="shared" si="84"/>
        <v>0</v>
      </c>
      <c r="AZ82" s="50">
        <f t="shared" si="85"/>
        <v>0</v>
      </c>
      <c r="BA82" s="62"/>
      <c r="BB82" s="49">
        <f t="shared" si="86"/>
        <v>0</v>
      </c>
      <c r="BC82" s="50">
        <f t="shared" si="87"/>
        <v>0</v>
      </c>
      <c r="BD82" s="51">
        <f t="shared" si="97"/>
        <v>0</v>
      </c>
    </row>
    <row r="83" spans="1:56" hidden="1">
      <c r="A83" s="32">
        <v>5</v>
      </c>
      <c r="B83" s="169"/>
      <c r="C83" s="170"/>
      <c r="D83" s="34"/>
      <c r="E83" s="35"/>
      <c r="F83" s="36"/>
      <c r="G83" s="73"/>
      <c r="H83" s="72"/>
      <c r="I83" s="74">
        <f>IF(H83=Tablas!$B$5,Tablas!$C$5,VLOOKUP(H83,Tablas!$B$5:$D$40,2,FALSE))</f>
        <v>1</v>
      </c>
      <c r="J83" s="71">
        <f>IF(I83=0,"",VLOOKUP(I83,Tablas!$C$5:$D$40,2,FALSE))</f>
        <v>0</v>
      </c>
      <c r="K83" s="37" t="str">
        <f t="shared" si="90"/>
        <v>0</v>
      </c>
      <c r="L83" s="38">
        <f t="shared" si="36"/>
        <v>0</v>
      </c>
      <c r="M83" s="38">
        <f t="shared" si="37"/>
        <v>0</v>
      </c>
      <c r="N83" s="38">
        <f t="shared" si="38"/>
        <v>0</v>
      </c>
      <c r="O83" s="38">
        <f t="shared" si="39"/>
        <v>0</v>
      </c>
      <c r="P83" s="38">
        <f t="shared" si="40"/>
        <v>0</v>
      </c>
      <c r="Q83" s="39">
        <v>1</v>
      </c>
      <c r="R83" s="40">
        <f t="shared" si="66"/>
        <v>0</v>
      </c>
      <c r="S83" s="39">
        <v>1</v>
      </c>
      <c r="T83" s="41">
        <f t="shared" si="67"/>
        <v>0</v>
      </c>
      <c r="U83" s="42">
        <f t="shared" si="91"/>
        <v>0</v>
      </c>
      <c r="V83" s="43">
        <f t="shared" si="92"/>
        <v>0</v>
      </c>
      <c r="W83" s="193">
        <v>12</v>
      </c>
      <c r="X83" s="44">
        <f t="shared" si="89"/>
        <v>0</v>
      </c>
      <c r="Y83" s="45">
        <f t="shared" si="93"/>
        <v>0</v>
      </c>
      <c r="Z83" s="46" t="s">
        <v>78</v>
      </c>
      <c r="AA83" s="39">
        <v>1</v>
      </c>
      <c r="AB83" s="47">
        <f t="shared" si="94"/>
        <v>0</v>
      </c>
      <c r="AC83" s="39">
        <v>1</v>
      </c>
      <c r="AD83" s="47">
        <f t="shared" si="95"/>
        <v>0</v>
      </c>
      <c r="AE83" s="39">
        <v>1</v>
      </c>
      <c r="AF83" s="47">
        <f t="shared" si="96"/>
        <v>0</v>
      </c>
      <c r="AG83" s="62"/>
      <c r="AH83" s="62"/>
      <c r="AI83" s="49">
        <f t="shared" si="74"/>
        <v>0</v>
      </c>
      <c r="AJ83" s="50">
        <f t="shared" si="75"/>
        <v>0</v>
      </c>
      <c r="AK83" s="62"/>
      <c r="AL83" s="62"/>
      <c r="AM83" s="49">
        <f t="shared" si="76"/>
        <v>0</v>
      </c>
      <c r="AN83" s="50">
        <f t="shared" si="77"/>
        <v>0</v>
      </c>
      <c r="AO83" s="62"/>
      <c r="AP83" s="49">
        <f t="shared" si="78"/>
        <v>0</v>
      </c>
      <c r="AQ83" s="50">
        <f t="shared" si="79"/>
        <v>0</v>
      </c>
      <c r="AR83" s="62"/>
      <c r="AS83" s="49">
        <f t="shared" si="80"/>
        <v>0</v>
      </c>
      <c r="AT83" s="50">
        <f t="shared" si="81"/>
        <v>0</v>
      </c>
      <c r="AU83" s="62"/>
      <c r="AV83" s="49">
        <f t="shared" si="82"/>
        <v>0</v>
      </c>
      <c r="AW83" s="50">
        <f t="shared" si="83"/>
        <v>0</v>
      </c>
      <c r="AX83" s="62"/>
      <c r="AY83" s="49">
        <f t="shared" si="84"/>
        <v>0</v>
      </c>
      <c r="AZ83" s="50">
        <f t="shared" si="85"/>
        <v>0</v>
      </c>
      <c r="BA83" s="62"/>
      <c r="BB83" s="49">
        <f t="shared" si="86"/>
        <v>0</v>
      </c>
      <c r="BC83" s="50">
        <f t="shared" si="87"/>
        <v>0</v>
      </c>
      <c r="BD83" s="51">
        <f t="shared" si="97"/>
        <v>0</v>
      </c>
    </row>
    <row r="84" spans="1:56" hidden="1">
      <c r="A84" s="32">
        <v>5</v>
      </c>
      <c r="B84" s="169"/>
      <c r="C84" s="170"/>
      <c r="D84" s="34"/>
      <c r="E84" s="35"/>
      <c r="F84" s="36"/>
      <c r="G84" s="73"/>
      <c r="H84" s="72"/>
      <c r="I84" s="74">
        <f>IF(H84=Tablas!$B$5,Tablas!$C$5,VLOOKUP(H84,Tablas!$B$5:$D$40,2,FALSE))</f>
        <v>1</v>
      </c>
      <c r="J84" s="71">
        <f>IF(I84=0,"",VLOOKUP(I84,Tablas!$C$5:$D$40,2,FALSE))</f>
        <v>0</v>
      </c>
      <c r="K84" s="37" t="str">
        <f t="shared" si="90"/>
        <v>0</v>
      </c>
      <c r="L84" s="38">
        <f t="shared" si="36"/>
        <v>0</v>
      </c>
      <c r="M84" s="38">
        <f t="shared" si="37"/>
        <v>0</v>
      </c>
      <c r="N84" s="38">
        <f t="shared" si="38"/>
        <v>0</v>
      </c>
      <c r="O84" s="38">
        <f t="shared" si="39"/>
        <v>0</v>
      </c>
      <c r="P84" s="38">
        <f t="shared" si="40"/>
        <v>0</v>
      </c>
      <c r="Q84" s="39">
        <v>1</v>
      </c>
      <c r="R84" s="40">
        <f t="shared" si="66"/>
        <v>0</v>
      </c>
      <c r="S84" s="39">
        <v>1</v>
      </c>
      <c r="T84" s="41">
        <f t="shared" si="67"/>
        <v>0</v>
      </c>
      <c r="U84" s="42">
        <f t="shared" si="91"/>
        <v>0</v>
      </c>
      <c r="V84" s="43">
        <f t="shared" si="92"/>
        <v>0</v>
      </c>
      <c r="W84" s="193">
        <v>12</v>
      </c>
      <c r="X84" s="44">
        <f t="shared" si="89"/>
        <v>0</v>
      </c>
      <c r="Y84" s="45">
        <f t="shared" si="93"/>
        <v>0</v>
      </c>
      <c r="Z84" s="46" t="s">
        <v>78</v>
      </c>
      <c r="AA84" s="39">
        <v>1</v>
      </c>
      <c r="AB84" s="47">
        <f t="shared" si="94"/>
        <v>0</v>
      </c>
      <c r="AC84" s="39">
        <v>1</v>
      </c>
      <c r="AD84" s="47">
        <f t="shared" si="95"/>
        <v>0</v>
      </c>
      <c r="AE84" s="39">
        <v>1</v>
      </c>
      <c r="AF84" s="47">
        <f t="shared" si="96"/>
        <v>0</v>
      </c>
      <c r="AG84" s="62"/>
      <c r="AH84" s="62"/>
      <c r="AI84" s="49">
        <f t="shared" si="74"/>
        <v>0</v>
      </c>
      <c r="AJ84" s="50">
        <f t="shared" si="75"/>
        <v>0</v>
      </c>
      <c r="AK84" s="62"/>
      <c r="AL84" s="62"/>
      <c r="AM84" s="49">
        <f t="shared" si="76"/>
        <v>0</v>
      </c>
      <c r="AN84" s="50">
        <f t="shared" si="77"/>
        <v>0</v>
      </c>
      <c r="AO84" s="62"/>
      <c r="AP84" s="49">
        <f t="shared" si="78"/>
        <v>0</v>
      </c>
      <c r="AQ84" s="50">
        <f t="shared" si="79"/>
        <v>0</v>
      </c>
      <c r="AR84" s="62"/>
      <c r="AS84" s="49">
        <f t="shared" si="80"/>
        <v>0</v>
      </c>
      <c r="AT84" s="50">
        <f t="shared" si="81"/>
        <v>0</v>
      </c>
      <c r="AU84" s="62"/>
      <c r="AV84" s="49">
        <f t="shared" si="82"/>
        <v>0</v>
      </c>
      <c r="AW84" s="50">
        <f t="shared" si="83"/>
        <v>0</v>
      </c>
      <c r="AX84" s="62"/>
      <c r="AY84" s="49">
        <f t="shared" si="84"/>
        <v>0</v>
      </c>
      <c r="AZ84" s="50">
        <f t="shared" si="85"/>
        <v>0</v>
      </c>
      <c r="BA84" s="62"/>
      <c r="BB84" s="49">
        <f t="shared" si="86"/>
        <v>0</v>
      </c>
      <c r="BC84" s="50">
        <f t="shared" si="87"/>
        <v>0</v>
      </c>
      <c r="BD84" s="51">
        <f t="shared" si="97"/>
        <v>0</v>
      </c>
    </row>
    <row r="85" spans="1:56" hidden="1">
      <c r="A85" s="32">
        <v>5</v>
      </c>
      <c r="B85" s="169"/>
      <c r="C85" s="170"/>
      <c r="D85" s="34"/>
      <c r="E85" s="35"/>
      <c r="F85" s="36"/>
      <c r="G85" s="73"/>
      <c r="H85" s="72"/>
      <c r="I85" s="74">
        <f>IF(H85=Tablas!$B$5,Tablas!$C$5,VLOOKUP(H85,Tablas!$B$5:$D$40,2,FALSE))</f>
        <v>1</v>
      </c>
      <c r="J85" s="71">
        <f>IF(I85=0,"",VLOOKUP(I85,Tablas!$C$5:$D$40,2,FALSE))</f>
        <v>0</v>
      </c>
      <c r="K85" s="37" t="str">
        <f t="shared" si="90"/>
        <v>0</v>
      </c>
      <c r="L85" s="38">
        <f t="shared" si="36"/>
        <v>0</v>
      </c>
      <c r="M85" s="38">
        <f t="shared" si="37"/>
        <v>0</v>
      </c>
      <c r="N85" s="38">
        <f t="shared" si="38"/>
        <v>0</v>
      </c>
      <c r="O85" s="38">
        <f t="shared" si="39"/>
        <v>0</v>
      </c>
      <c r="P85" s="38">
        <f t="shared" si="40"/>
        <v>0</v>
      </c>
      <c r="Q85" s="39">
        <v>1</v>
      </c>
      <c r="R85" s="40">
        <f t="shared" si="66"/>
        <v>0</v>
      </c>
      <c r="S85" s="39">
        <v>1</v>
      </c>
      <c r="T85" s="41">
        <f t="shared" si="67"/>
        <v>0</v>
      </c>
      <c r="U85" s="42">
        <f t="shared" si="91"/>
        <v>0</v>
      </c>
      <c r="V85" s="43">
        <f t="shared" si="92"/>
        <v>0</v>
      </c>
      <c r="W85" s="193">
        <v>12</v>
      </c>
      <c r="X85" s="44">
        <f t="shared" si="89"/>
        <v>0</v>
      </c>
      <c r="Y85" s="45">
        <f t="shared" si="93"/>
        <v>0</v>
      </c>
      <c r="Z85" s="46" t="s">
        <v>78</v>
      </c>
      <c r="AA85" s="39">
        <v>1</v>
      </c>
      <c r="AB85" s="47">
        <f t="shared" si="94"/>
        <v>0</v>
      </c>
      <c r="AC85" s="39">
        <v>1</v>
      </c>
      <c r="AD85" s="47">
        <f t="shared" si="95"/>
        <v>0</v>
      </c>
      <c r="AE85" s="39">
        <v>1</v>
      </c>
      <c r="AF85" s="47">
        <f t="shared" si="96"/>
        <v>0</v>
      </c>
      <c r="AG85" s="62"/>
      <c r="AH85" s="62"/>
      <c r="AI85" s="49">
        <f t="shared" si="74"/>
        <v>0</v>
      </c>
      <c r="AJ85" s="50">
        <f t="shared" si="75"/>
        <v>0</v>
      </c>
      <c r="AK85" s="62"/>
      <c r="AL85" s="62"/>
      <c r="AM85" s="49">
        <f t="shared" si="76"/>
        <v>0</v>
      </c>
      <c r="AN85" s="50">
        <f t="shared" si="77"/>
        <v>0</v>
      </c>
      <c r="AO85" s="62"/>
      <c r="AP85" s="49">
        <f t="shared" si="78"/>
        <v>0</v>
      </c>
      <c r="AQ85" s="50">
        <f t="shared" si="79"/>
        <v>0</v>
      </c>
      <c r="AR85" s="62"/>
      <c r="AS85" s="49">
        <f t="shared" si="80"/>
        <v>0</v>
      </c>
      <c r="AT85" s="50">
        <f t="shared" si="81"/>
        <v>0</v>
      </c>
      <c r="AU85" s="62"/>
      <c r="AV85" s="49">
        <f t="shared" si="82"/>
        <v>0</v>
      </c>
      <c r="AW85" s="50">
        <f t="shared" si="83"/>
        <v>0</v>
      </c>
      <c r="AX85" s="62"/>
      <c r="AY85" s="49">
        <f t="shared" si="84"/>
        <v>0</v>
      </c>
      <c r="AZ85" s="50">
        <f t="shared" si="85"/>
        <v>0</v>
      </c>
      <c r="BA85" s="62"/>
      <c r="BB85" s="49">
        <f t="shared" si="86"/>
        <v>0</v>
      </c>
      <c r="BC85" s="50">
        <f t="shared" si="87"/>
        <v>0</v>
      </c>
      <c r="BD85" s="51">
        <f t="shared" si="97"/>
        <v>0</v>
      </c>
    </row>
    <row r="86" spans="1:56" hidden="1">
      <c r="A86" s="32">
        <v>5</v>
      </c>
      <c r="B86" s="169"/>
      <c r="C86" s="170"/>
      <c r="D86" s="34"/>
      <c r="E86" s="35"/>
      <c r="F86" s="36"/>
      <c r="G86" s="73"/>
      <c r="H86" s="72"/>
      <c r="I86" s="74">
        <f>IF(H86=Tablas!$B$5,Tablas!$C$5,VLOOKUP(H86,Tablas!$B$5:$D$40,2,FALSE))</f>
        <v>1</v>
      </c>
      <c r="J86" s="71">
        <f>IF(I86=0,"",VLOOKUP(I86,Tablas!$C$5:$D$40,2,FALSE))</f>
        <v>0</v>
      </c>
      <c r="K86" s="37" t="str">
        <f t="shared" si="90"/>
        <v>0</v>
      </c>
      <c r="L86" s="38">
        <f t="shared" si="36"/>
        <v>0</v>
      </c>
      <c r="M86" s="38">
        <f t="shared" si="37"/>
        <v>0</v>
      </c>
      <c r="N86" s="38">
        <f t="shared" si="38"/>
        <v>0</v>
      </c>
      <c r="O86" s="38">
        <f t="shared" si="39"/>
        <v>0</v>
      </c>
      <c r="P86" s="38">
        <f t="shared" si="40"/>
        <v>0</v>
      </c>
      <c r="Q86" s="39">
        <v>1</v>
      </c>
      <c r="R86" s="40">
        <f t="shared" si="66"/>
        <v>0</v>
      </c>
      <c r="S86" s="39">
        <v>1</v>
      </c>
      <c r="T86" s="41">
        <f t="shared" si="67"/>
        <v>0</v>
      </c>
      <c r="U86" s="42">
        <f t="shared" si="91"/>
        <v>0</v>
      </c>
      <c r="V86" s="43">
        <f t="shared" si="92"/>
        <v>0</v>
      </c>
      <c r="W86" s="193">
        <v>12</v>
      </c>
      <c r="X86" s="44">
        <f t="shared" si="89"/>
        <v>0</v>
      </c>
      <c r="Y86" s="45">
        <f t="shared" si="93"/>
        <v>0</v>
      </c>
      <c r="Z86" s="46" t="s">
        <v>78</v>
      </c>
      <c r="AA86" s="39">
        <v>1</v>
      </c>
      <c r="AB86" s="47">
        <f t="shared" si="94"/>
        <v>0</v>
      </c>
      <c r="AC86" s="39">
        <v>1</v>
      </c>
      <c r="AD86" s="47">
        <f t="shared" si="95"/>
        <v>0</v>
      </c>
      <c r="AE86" s="39">
        <v>1</v>
      </c>
      <c r="AF86" s="47">
        <f t="shared" si="96"/>
        <v>0</v>
      </c>
      <c r="AG86" s="62"/>
      <c r="AH86" s="62"/>
      <c r="AI86" s="49">
        <f t="shared" si="74"/>
        <v>0</v>
      </c>
      <c r="AJ86" s="50">
        <f t="shared" si="75"/>
        <v>0</v>
      </c>
      <c r="AK86" s="62"/>
      <c r="AL86" s="62"/>
      <c r="AM86" s="49">
        <f t="shared" si="76"/>
        <v>0</v>
      </c>
      <c r="AN86" s="50">
        <f t="shared" si="77"/>
        <v>0</v>
      </c>
      <c r="AO86" s="62"/>
      <c r="AP86" s="49">
        <f t="shared" si="78"/>
        <v>0</v>
      </c>
      <c r="AQ86" s="50">
        <f t="shared" si="79"/>
        <v>0</v>
      </c>
      <c r="AR86" s="62"/>
      <c r="AS86" s="49">
        <f t="shared" si="80"/>
        <v>0</v>
      </c>
      <c r="AT86" s="50">
        <f t="shared" si="81"/>
        <v>0</v>
      </c>
      <c r="AU86" s="62"/>
      <c r="AV86" s="49">
        <f t="shared" si="82"/>
        <v>0</v>
      </c>
      <c r="AW86" s="50">
        <f t="shared" si="83"/>
        <v>0</v>
      </c>
      <c r="AX86" s="62"/>
      <c r="AY86" s="49">
        <f t="shared" si="84"/>
        <v>0</v>
      </c>
      <c r="AZ86" s="50">
        <f t="shared" si="85"/>
        <v>0</v>
      </c>
      <c r="BA86" s="62"/>
      <c r="BB86" s="49">
        <f t="shared" si="86"/>
        <v>0</v>
      </c>
      <c r="BC86" s="50">
        <f t="shared" si="87"/>
        <v>0</v>
      </c>
      <c r="BD86" s="51">
        <f t="shared" si="97"/>
        <v>0</v>
      </c>
    </row>
    <row r="87" spans="1:56" hidden="1">
      <c r="A87" s="32"/>
      <c r="B87" s="61"/>
      <c r="C87" s="33"/>
      <c r="D87" s="34"/>
      <c r="E87" s="35"/>
      <c r="F87" s="36"/>
      <c r="G87" s="73"/>
      <c r="H87" s="72"/>
      <c r="I87" s="74">
        <f>IF(H87=Tablas!$B$5,Tablas!$C$5,VLOOKUP(H87,Tablas!$B$5:$D$40,2,FALSE))</f>
        <v>1</v>
      </c>
      <c r="J87" s="71">
        <f>IF(I87=0,"",VLOOKUP(I87,Tablas!$C$5:$D$40,2,FALSE))</f>
        <v>0</v>
      </c>
      <c r="K87" s="37" t="str">
        <f t="shared" si="90"/>
        <v>0</v>
      </c>
      <c r="L87" s="38">
        <f t="shared" si="36"/>
        <v>0</v>
      </c>
      <c r="M87" s="38">
        <f t="shared" si="37"/>
        <v>0</v>
      </c>
      <c r="N87" s="38">
        <f t="shared" si="38"/>
        <v>0</v>
      </c>
      <c r="O87" s="38">
        <f t="shared" si="39"/>
        <v>0</v>
      </c>
      <c r="P87" s="38">
        <f t="shared" si="40"/>
        <v>0</v>
      </c>
      <c r="Q87" s="39">
        <v>1</v>
      </c>
      <c r="R87" s="40">
        <f t="shared" si="66"/>
        <v>0</v>
      </c>
      <c r="S87" s="39">
        <v>1</v>
      </c>
      <c r="T87" s="41">
        <f t="shared" si="67"/>
        <v>0</v>
      </c>
      <c r="U87" s="42">
        <f t="shared" si="91"/>
        <v>0</v>
      </c>
      <c r="V87" s="43">
        <f t="shared" si="92"/>
        <v>0</v>
      </c>
      <c r="W87" s="193">
        <v>12</v>
      </c>
      <c r="X87" s="44">
        <f t="shared" si="89"/>
        <v>0</v>
      </c>
      <c r="Y87" s="45">
        <f t="shared" si="93"/>
        <v>0</v>
      </c>
      <c r="Z87" s="46" t="s">
        <v>0</v>
      </c>
      <c r="AA87" s="39">
        <v>1</v>
      </c>
      <c r="AB87" s="47">
        <f t="shared" si="94"/>
        <v>0</v>
      </c>
      <c r="AC87" s="39">
        <v>1</v>
      </c>
      <c r="AD87" s="47">
        <f t="shared" si="95"/>
        <v>0</v>
      </c>
      <c r="AE87" s="39">
        <v>1</v>
      </c>
      <c r="AF87" s="47">
        <f t="shared" si="96"/>
        <v>0</v>
      </c>
      <c r="AG87" s="62"/>
      <c r="AH87" s="62"/>
      <c r="AI87" s="49">
        <f t="shared" si="74"/>
        <v>0</v>
      </c>
      <c r="AJ87" s="50">
        <f t="shared" si="75"/>
        <v>0</v>
      </c>
      <c r="AK87" s="62"/>
      <c r="AL87" s="62"/>
      <c r="AM87" s="49">
        <f t="shared" si="76"/>
        <v>0</v>
      </c>
      <c r="AN87" s="50">
        <f t="shared" si="77"/>
        <v>0</v>
      </c>
      <c r="AO87" s="62"/>
      <c r="AP87" s="49">
        <f t="shared" si="78"/>
        <v>0</v>
      </c>
      <c r="AQ87" s="50">
        <f t="shared" si="79"/>
        <v>0</v>
      </c>
      <c r="AR87" s="62"/>
      <c r="AS87" s="49">
        <f t="shared" si="80"/>
        <v>0</v>
      </c>
      <c r="AT87" s="50">
        <f t="shared" si="81"/>
        <v>0</v>
      </c>
      <c r="AU87" s="62"/>
      <c r="AV87" s="49">
        <f t="shared" si="82"/>
        <v>0</v>
      </c>
      <c r="AW87" s="50">
        <f t="shared" si="83"/>
        <v>0</v>
      </c>
      <c r="AX87" s="62"/>
      <c r="AY87" s="49">
        <f t="shared" si="84"/>
        <v>0</v>
      </c>
      <c r="AZ87" s="50">
        <f t="shared" si="85"/>
        <v>0</v>
      </c>
      <c r="BA87" s="62"/>
      <c r="BB87" s="49">
        <f t="shared" si="86"/>
        <v>0</v>
      </c>
      <c r="BC87" s="50">
        <f t="shared" si="87"/>
        <v>0</v>
      </c>
      <c r="BD87" s="51">
        <f t="shared" si="97"/>
        <v>0</v>
      </c>
    </row>
    <row r="88" spans="1:56" hidden="1">
      <c r="A88" s="32"/>
      <c r="B88" s="61"/>
      <c r="C88" s="33"/>
      <c r="D88" s="34"/>
      <c r="E88" s="35"/>
      <c r="F88" s="36"/>
      <c r="G88" s="73"/>
      <c r="H88" s="72"/>
      <c r="I88" s="74">
        <f>IF(H88=Tablas!$B$5,Tablas!$C$5,VLOOKUP(H88,Tablas!$B$5:$D$40,2,FALSE))</f>
        <v>1</v>
      </c>
      <c r="J88" s="71">
        <f>IF(I88=0,"",VLOOKUP(I88,Tablas!$C$5:$D$40,2,FALSE))</f>
        <v>0</v>
      </c>
      <c r="K88" s="37" t="str">
        <f t="shared" si="90"/>
        <v>0</v>
      </c>
      <c r="L88" s="38">
        <f t="shared" si="36"/>
        <v>0</v>
      </c>
      <c r="M88" s="38">
        <f t="shared" si="37"/>
        <v>0</v>
      </c>
      <c r="N88" s="38">
        <f t="shared" si="38"/>
        <v>0</v>
      </c>
      <c r="O88" s="38">
        <f t="shared" si="39"/>
        <v>0</v>
      </c>
      <c r="P88" s="38">
        <f t="shared" si="40"/>
        <v>0</v>
      </c>
      <c r="Q88" s="39">
        <v>1</v>
      </c>
      <c r="R88" s="40">
        <f t="shared" si="66"/>
        <v>0</v>
      </c>
      <c r="S88" s="39">
        <v>1</v>
      </c>
      <c r="T88" s="41">
        <f t="shared" si="67"/>
        <v>0</v>
      </c>
      <c r="U88" s="42">
        <f t="shared" si="91"/>
        <v>0</v>
      </c>
      <c r="V88" s="43">
        <f t="shared" si="92"/>
        <v>0</v>
      </c>
      <c r="W88" s="193">
        <v>12</v>
      </c>
      <c r="X88" s="44">
        <f t="shared" si="89"/>
        <v>0</v>
      </c>
      <c r="Y88" s="45">
        <f t="shared" si="93"/>
        <v>0</v>
      </c>
      <c r="Z88" s="46" t="s">
        <v>0</v>
      </c>
      <c r="AA88" s="39">
        <v>1</v>
      </c>
      <c r="AB88" s="47">
        <f t="shared" si="94"/>
        <v>0</v>
      </c>
      <c r="AC88" s="39">
        <v>1</v>
      </c>
      <c r="AD88" s="47">
        <f t="shared" si="95"/>
        <v>0</v>
      </c>
      <c r="AE88" s="39">
        <v>1</v>
      </c>
      <c r="AF88" s="47">
        <f t="shared" si="96"/>
        <v>0</v>
      </c>
      <c r="AG88" s="62"/>
      <c r="AH88" s="62"/>
      <c r="AI88" s="49">
        <f t="shared" si="74"/>
        <v>0</v>
      </c>
      <c r="AJ88" s="50">
        <f t="shared" si="75"/>
        <v>0</v>
      </c>
      <c r="AK88" s="62"/>
      <c r="AL88" s="62"/>
      <c r="AM88" s="49">
        <f t="shared" si="76"/>
        <v>0</v>
      </c>
      <c r="AN88" s="50">
        <f t="shared" si="77"/>
        <v>0</v>
      </c>
      <c r="AO88" s="62"/>
      <c r="AP88" s="49">
        <f t="shared" si="78"/>
        <v>0</v>
      </c>
      <c r="AQ88" s="50">
        <f t="shared" si="79"/>
        <v>0</v>
      </c>
      <c r="AR88" s="62"/>
      <c r="AS88" s="49">
        <f t="shared" si="80"/>
        <v>0</v>
      </c>
      <c r="AT88" s="50">
        <f t="shared" si="81"/>
        <v>0</v>
      </c>
      <c r="AU88" s="62"/>
      <c r="AV88" s="49">
        <f t="shared" si="82"/>
        <v>0</v>
      </c>
      <c r="AW88" s="50">
        <f t="shared" si="83"/>
        <v>0</v>
      </c>
      <c r="AX88" s="62"/>
      <c r="AY88" s="49">
        <f t="shared" si="84"/>
        <v>0</v>
      </c>
      <c r="AZ88" s="50">
        <f t="shared" si="85"/>
        <v>0</v>
      </c>
      <c r="BA88" s="62"/>
      <c r="BB88" s="49">
        <f t="shared" si="86"/>
        <v>0</v>
      </c>
      <c r="BC88" s="50">
        <f t="shared" si="87"/>
        <v>0</v>
      </c>
      <c r="BD88" s="51">
        <f t="shared" si="97"/>
        <v>0</v>
      </c>
    </row>
    <row r="89" spans="1:56" hidden="1">
      <c r="A89" s="32"/>
      <c r="B89" s="61"/>
      <c r="C89" s="33"/>
      <c r="D89" s="34"/>
      <c r="E89" s="35"/>
      <c r="F89" s="36"/>
      <c r="G89" s="73"/>
      <c r="H89" s="72"/>
      <c r="I89" s="74">
        <f>IF(H89=Tablas!$B$5,Tablas!$C$5,VLOOKUP(H89,Tablas!$B$5:$D$40,2,FALSE))</f>
        <v>1</v>
      </c>
      <c r="J89" s="71">
        <f>IF(I89=0,"",VLOOKUP(I89,Tablas!$C$5:$D$40,2,FALSE))</f>
        <v>0</v>
      </c>
      <c r="K89" s="37" t="str">
        <f t="shared" si="90"/>
        <v>0</v>
      </c>
      <c r="L89" s="38">
        <f t="shared" si="36"/>
        <v>0</v>
      </c>
      <c r="M89" s="38">
        <f t="shared" si="37"/>
        <v>0</v>
      </c>
      <c r="N89" s="38">
        <f t="shared" si="38"/>
        <v>0</v>
      </c>
      <c r="O89" s="38">
        <f t="shared" si="39"/>
        <v>0</v>
      </c>
      <c r="P89" s="38">
        <f t="shared" si="40"/>
        <v>0</v>
      </c>
      <c r="Q89" s="39">
        <v>1</v>
      </c>
      <c r="R89" s="40">
        <f t="shared" si="66"/>
        <v>0</v>
      </c>
      <c r="S89" s="39">
        <v>1</v>
      </c>
      <c r="T89" s="41">
        <f t="shared" si="67"/>
        <v>0</v>
      </c>
      <c r="U89" s="42">
        <f t="shared" si="91"/>
        <v>0</v>
      </c>
      <c r="V89" s="43">
        <f t="shared" si="92"/>
        <v>0</v>
      </c>
      <c r="W89" s="193">
        <v>12</v>
      </c>
      <c r="X89" s="44">
        <f t="shared" si="89"/>
        <v>0</v>
      </c>
      <c r="Y89" s="45">
        <f t="shared" si="93"/>
        <v>0</v>
      </c>
      <c r="Z89" s="46" t="s">
        <v>0</v>
      </c>
      <c r="AA89" s="39">
        <v>1</v>
      </c>
      <c r="AB89" s="47">
        <f t="shared" si="94"/>
        <v>0</v>
      </c>
      <c r="AC89" s="39">
        <v>1</v>
      </c>
      <c r="AD89" s="47">
        <f t="shared" si="95"/>
        <v>0</v>
      </c>
      <c r="AE89" s="39">
        <v>1</v>
      </c>
      <c r="AF89" s="47">
        <f t="shared" si="96"/>
        <v>0</v>
      </c>
      <c r="AG89" s="62"/>
      <c r="AH89" s="62"/>
      <c r="AI89" s="49">
        <f t="shared" si="74"/>
        <v>0</v>
      </c>
      <c r="AJ89" s="50">
        <f t="shared" si="75"/>
        <v>0</v>
      </c>
      <c r="AK89" s="62"/>
      <c r="AL89" s="62"/>
      <c r="AM89" s="49">
        <f t="shared" si="76"/>
        <v>0</v>
      </c>
      <c r="AN89" s="50">
        <f t="shared" si="77"/>
        <v>0</v>
      </c>
      <c r="AO89" s="62"/>
      <c r="AP89" s="49">
        <f t="shared" si="78"/>
        <v>0</v>
      </c>
      <c r="AQ89" s="50">
        <f t="shared" si="79"/>
        <v>0</v>
      </c>
      <c r="AR89" s="62"/>
      <c r="AS89" s="49">
        <f t="shared" si="80"/>
        <v>0</v>
      </c>
      <c r="AT89" s="50">
        <f t="shared" si="81"/>
        <v>0</v>
      </c>
      <c r="AU89" s="62"/>
      <c r="AV89" s="49">
        <f t="shared" si="82"/>
        <v>0</v>
      </c>
      <c r="AW89" s="50">
        <f t="shared" si="83"/>
        <v>0</v>
      </c>
      <c r="AX89" s="62"/>
      <c r="AY89" s="49">
        <f t="shared" si="84"/>
        <v>0</v>
      </c>
      <c r="AZ89" s="50">
        <f t="shared" si="85"/>
        <v>0</v>
      </c>
      <c r="BA89" s="62"/>
      <c r="BB89" s="49">
        <f t="shared" si="86"/>
        <v>0</v>
      </c>
      <c r="BC89" s="50">
        <f t="shared" si="87"/>
        <v>0</v>
      </c>
      <c r="BD89" s="51">
        <f t="shared" si="97"/>
        <v>0</v>
      </c>
    </row>
    <row r="90" spans="1:56" hidden="1">
      <c r="A90" s="32"/>
      <c r="B90" s="61"/>
      <c r="C90" s="33"/>
      <c r="D90" s="34"/>
      <c r="E90" s="35"/>
      <c r="F90" s="36"/>
      <c r="G90" s="73"/>
      <c r="H90" s="72"/>
      <c r="I90" s="74">
        <f>IF(H90=Tablas!$B$5,Tablas!$C$5,VLOOKUP(H90,Tablas!$B$5:$D$40,2,FALSE))</f>
        <v>1</v>
      </c>
      <c r="J90" s="71">
        <f>IF(I90=0,"",VLOOKUP(I90,Tablas!$C$5:$D$40,2,FALSE))</f>
        <v>0</v>
      </c>
      <c r="K90" s="37" t="str">
        <f t="shared" si="90"/>
        <v>0</v>
      </c>
      <c r="L90" s="38">
        <f t="shared" si="36"/>
        <v>0</v>
      </c>
      <c r="M90" s="38">
        <f t="shared" si="37"/>
        <v>0</v>
      </c>
      <c r="N90" s="38">
        <f t="shared" si="38"/>
        <v>0</v>
      </c>
      <c r="O90" s="38">
        <f t="shared" si="39"/>
        <v>0</v>
      </c>
      <c r="P90" s="38">
        <f t="shared" si="40"/>
        <v>0</v>
      </c>
      <c r="Q90" s="39">
        <v>1</v>
      </c>
      <c r="R90" s="40">
        <f t="shared" si="66"/>
        <v>0</v>
      </c>
      <c r="S90" s="39">
        <v>1</v>
      </c>
      <c r="T90" s="41">
        <f t="shared" si="67"/>
        <v>0</v>
      </c>
      <c r="U90" s="42">
        <f t="shared" si="91"/>
        <v>0</v>
      </c>
      <c r="V90" s="43">
        <f t="shared" si="92"/>
        <v>0</v>
      </c>
      <c r="W90" s="193">
        <v>12</v>
      </c>
      <c r="X90" s="44">
        <f t="shared" si="89"/>
        <v>0</v>
      </c>
      <c r="Y90" s="45">
        <f t="shared" si="93"/>
        <v>0</v>
      </c>
      <c r="Z90" s="46" t="s">
        <v>0</v>
      </c>
      <c r="AA90" s="39">
        <v>1</v>
      </c>
      <c r="AB90" s="47">
        <f t="shared" si="94"/>
        <v>0</v>
      </c>
      <c r="AC90" s="39">
        <v>1</v>
      </c>
      <c r="AD90" s="47">
        <f t="shared" si="95"/>
        <v>0</v>
      </c>
      <c r="AE90" s="39">
        <v>1</v>
      </c>
      <c r="AF90" s="47">
        <f t="shared" si="96"/>
        <v>0</v>
      </c>
      <c r="AG90" s="62"/>
      <c r="AH90" s="62"/>
      <c r="AI90" s="49">
        <f t="shared" si="74"/>
        <v>0</v>
      </c>
      <c r="AJ90" s="50">
        <f t="shared" si="75"/>
        <v>0</v>
      </c>
      <c r="AK90" s="62"/>
      <c r="AL90" s="62"/>
      <c r="AM90" s="49">
        <f t="shared" si="76"/>
        <v>0</v>
      </c>
      <c r="AN90" s="50">
        <f t="shared" si="77"/>
        <v>0</v>
      </c>
      <c r="AO90" s="62"/>
      <c r="AP90" s="49">
        <f t="shared" si="78"/>
        <v>0</v>
      </c>
      <c r="AQ90" s="50">
        <f t="shared" si="79"/>
        <v>0</v>
      </c>
      <c r="AR90" s="62"/>
      <c r="AS90" s="49">
        <f t="shared" si="80"/>
        <v>0</v>
      </c>
      <c r="AT90" s="50">
        <f t="shared" si="81"/>
        <v>0</v>
      </c>
      <c r="AU90" s="62"/>
      <c r="AV90" s="49">
        <f t="shared" si="82"/>
        <v>0</v>
      </c>
      <c r="AW90" s="50">
        <f t="shared" si="83"/>
        <v>0</v>
      </c>
      <c r="AX90" s="62"/>
      <c r="AY90" s="49">
        <f t="shared" si="84"/>
        <v>0</v>
      </c>
      <c r="AZ90" s="50">
        <f t="shared" si="85"/>
        <v>0</v>
      </c>
      <c r="BA90" s="62"/>
      <c r="BB90" s="49">
        <f t="shared" si="86"/>
        <v>0</v>
      </c>
      <c r="BC90" s="50">
        <f t="shared" si="87"/>
        <v>0</v>
      </c>
      <c r="BD90" s="51">
        <f t="shared" si="97"/>
        <v>0</v>
      </c>
    </row>
    <row r="91" spans="1:56" hidden="1">
      <c r="A91" s="32"/>
      <c r="B91" s="61"/>
      <c r="C91" s="33"/>
      <c r="D91" s="34"/>
      <c r="E91" s="35"/>
      <c r="F91" s="36"/>
      <c r="G91" s="73"/>
      <c r="H91" s="72"/>
      <c r="I91" s="74">
        <f>IF(H91=Tablas!$B$5,Tablas!$C$5,VLOOKUP(H91,Tablas!$B$5:$D$40,2,FALSE))</f>
        <v>1</v>
      </c>
      <c r="J91" s="71">
        <f>IF(I91=0,"",VLOOKUP(I91,Tablas!$C$5:$D$40,2,FALSE))</f>
        <v>0</v>
      </c>
      <c r="K91" s="37" t="str">
        <f t="shared" si="90"/>
        <v>0</v>
      </c>
      <c r="L91" s="38">
        <f t="shared" si="36"/>
        <v>0</v>
      </c>
      <c r="M91" s="38">
        <f t="shared" si="37"/>
        <v>0</v>
      </c>
      <c r="N91" s="38">
        <f t="shared" si="38"/>
        <v>0</v>
      </c>
      <c r="O91" s="38">
        <f t="shared" si="39"/>
        <v>0</v>
      </c>
      <c r="P91" s="38">
        <f t="shared" si="40"/>
        <v>0</v>
      </c>
      <c r="Q91" s="39">
        <v>1</v>
      </c>
      <c r="R91" s="40">
        <f t="shared" si="66"/>
        <v>0</v>
      </c>
      <c r="S91" s="39">
        <v>1</v>
      </c>
      <c r="T91" s="41">
        <f t="shared" si="67"/>
        <v>0</v>
      </c>
      <c r="U91" s="42">
        <f t="shared" si="91"/>
        <v>0</v>
      </c>
      <c r="V91" s="43">
        <f t="shared" si="92"/>
        <v>0</v>
      </c>
      <c r="W91" s="193">
        <v>12</v>
      </c>
      <c r="X91" s="44">
        <f t="shared" si="89"/>
        <v>0</v>
      </c>
      <c r="Y91" s="45">
        <f t="shared" si="93"/>
        <v>0</v>
      </c>
      <c r="Z91" s="46" t="s">
        <v>0</v>
      </c>
      <c r="AA91" s="39">
        <v>1</v>
      </c>
      <c r="AB91" s="47">
        <f t="shared" si="94"/>
        <v>0</v>
      </c>
      <c r="AC91" s="39">
        <v>1</v>
      </c>
      <c r="AD91" s="47">
        <f t="shared" si="95"/>
        <v>0</v>
      </c>
      <c r="AE91" s="39">
        <v>1</v>
      </c>
      <c r="AF91" s="47">
        <f t="shared" si="96"/>
        <v>0</v>
      </c>
      <c r="AG91" s="62"/>
      <c r="AH91" s="62"/>
      <c r="AI91" s="49">
        <f t="shared" si="74"/>
        <v>0</v>
      </c>
      <c r="AJ91" s="50">
        <f t="shared" si="75"/>
        <v>0</v>
      </c>
      <c r="AK91" s="62"/>
      <c r="AL91" s="62"/>
      <c r="AM91" s="49">
        <f t="shared" si="76"/>
        <v>0</v>
      </c>
      <c r="AN91" s="50">
        <f t="shared" si="77"/>
        <v>0</v>
      </c>
      <c r="AO91" s="62"/>
      <c r="AP91" s="49">
        <f t="shared" si="78"/>
        <v>0</v>
      </c>
      <c r="AQ91" s="50">
        <f t="shared" si="79"/>
        <v>0</v>
      </c>
      <c r="AR91" s="62"/>
      <c r="AS91" s="49">
        <f t="shared" si="80"/>
        <v>0</v>
      </c>
      <c r="AT91" s="50">
        <f t="shared" si="81"/>
        <v>0</v>
      </c>
      <c r="AU91" s="62"/>
      <c r="AV91" s="49">
        <f t="shared" si="82"/>
        <v>0</v>
      </c>
      <c r="AW91" s="50">
        <f t="shared" si="83"/>
        <v>0</v>
      </c>
      <c r="AX91" s="62"/>
      <c r="AY91" s="49">
        <f t="shared" si="84"/>
        <v>0</v>
      </c>
      <c r="AZ91" s="50">
        <f t="shared" si="85"/>
        <v>0</v>
      </c>
      <c r="BA91" s="62"/>
      <c r="BB91" s="49">
        <f t="shared" si="86"/>
        <v>0</v>
      </c>
      <c r="BC91" s="50">
        <f t="shared" si="87"/>
        <v>0</v>
      </c>
      <c r="BD91" s="51">
        <f t="shared" si="97"/>
        <v>0</v>
      </c>
    </row>
    <row r="92" spans="1:56" hidden="1">
      <c r="A92" s="32"/>
      <c r="B92" s="61"/>
      <c r="C92" s="33"/>
      <c r="D92" s="34"/>
      <c r="E92" s="35"/>
      <c r="F92" s="36"/>
      <c r="G92" s="73"/>
      <c r="H92" s="72"/>
      <c r="I92" s="74">
        <f>IF(H92=Tablas!$B$5,Tablas!$C$5,VLOOKUP(H92,Tablas!$B$5:$D$40,2,FALSE))</f>
        <v>1</v>
      </c>
      <c r="J92" s="71">
        <f>IF(I92=0,"",VLOOKUP(I92,Tablas!$C$5:$D$40,2,FALSE))</f>
        <v>0</v>
      </c>
      <c r="K92" s="37" t="str">
        <f t="shared" si="90"/>
        <v>0</v>
      </c>
      <c r="L92" s="38">
        <f t="shared" si="36"/>
        <v>0</v>
      </c>
      <c r="M92" s="38">
        <f t="shared" si="37"/>
        <v>0</v>
      </c>
      <c r="N92" s="38">
        <f t="shared" si="38"/>
        <v>0</v>
      </c>
      <c r="O92" s="38">
        <f t="shared" si="39"/>
        <v>0</v>
      </c>
      <c r="P92" s="38">
        <f t="shared" si="40"/>
        <v>0</v>
      </c>
      <c r="Q92" s="39">
        <v>1</v>
      </c>
      <c r="R92" s="40">
        <f t="shared" si="66"/>
        <v>0</v>
      </c>
      <c r="S92" s="39">
        <v>1</v>
      </c>
      <c r="T92" s="41">
        <f t="shared" si="67"/>
        <v>0</v>
      </c>
      <c r="U92" s="42">
        <f t="shared" si="91"/>
        <v>0</v>
      </c>
      <c r="V92" s="43">
        <f t="shared" si="92"/>
        <v>0</v>
      </c>
      <c r="W92" s="193">
        <v>12</v>
      </c>
      <c r="X92" s="44">
        <f t="shared" si="89"/>
        <v>0</v>
      </c>
      <c r="Y92" s="45">
        <f t="shared" si="93"/>
        <v>0</v>
      </c>
      <c r="Z92" s="46" t="s">
        <v>0</v>
      </c>
      <c r="AA92" s="39">
        <v>1</v>
      </c>
      <c r="AB92" s="47">
        <f t="shared" si="94"/>
        <v>0</v>
      </c>
      <c r="AC92" s="39">
        <v>1</v>
      </c>
      <c r="AD92" s="47">
        <f t="shared" si="95"/>
        <v>0</v>
      </c>
      <c r="AE92" s="39">
        <v>1</v>
      </c>
      <c r="AF92" s="47">
        <f t="shared" si="96"/>
        <v>0</v>
      </c>
      <c r="AG92" s="62"/>
      <c r="AH92" s="62"/>
      <c r="AI92" s="49">
        <f t="shared" si="74"/>
        <v>0</v>
      </c>
      <c r="AJ92" s="50">
        <f t="shared" si="75"/>
        <v>0</v>
      </c>
      <c r="AK92" s="62"/>
      <c r="AL92" s="62"/>
      <c r="AM92" s="49">
        <f t="shared" si="76"/>
        <v>0</v>
      </c>
      <c r="AN92" s="50">
        <f t="shared" si="77"/>
        <v>0</v>
      </c>
      <c r="AO92" s="62"/>
      <c r="AP92" s="49">
        <f t="shared" si="78"/>
        <v>0</v>
      </c>
      <c r="AQ92" s="50">
        <f t="shared" si="79"/>
        <v>0</v>
      </c>
      <c r="AR92" s="62"/>
      <c r="AS92" s="49">
        <f t="shared" si="80"/>
        <v>0</v>
      </c>
      <c r="AT92" s="50">
        <f t="shared" si="81"/>
        <v>0</v>
      </c>
      <c r="AU92" s="62"/>
      <c r="AV92" s="49">
        <f t="shared" si="82"/>
        <v>0</v>
      </c>
      <c r="AW92" s="50">
        <f t="shared" si="83"/>
        <v>0</v>
      </c>
      <c r="AX92" s="62"/>
      <c r="AY92" s="49">
        <f t="shared" si="84"/>
        <v>0</v>
      </c>
      <c r="AZ92" s="50">
        <f t="shared" si="85"/>
        <v>0</v>
      </c>
      <c r="BA92" s="62"/>
      <c r="BB92" s="49">
        <f t="shared" si="86"/>
        <v>0</v>
      </c>
      <c r="BC92" s="50">
        <f t="shared" si="87"/>
        <v>0</v>
      </c>
      <c r="BD92" s="51">
        <f t="shared" si="97"/>
        <v>0</v>
      </c>
    </row>
    <row r="93" spans="1:56" hidden="1">
      <c r="A93" s="32"/>
      <c r="B93" s="61"/>
      <c r="C93" s="33"/>
      <c r="D93" s="34"/>
      <c r="E93" s="35"/>
      <c r="F93" s="36"/>
      <c r="G93" s="73"/>
      <c r="H93" s="72"/>
      <c r="I93" s="74">
        <f>IF(H93=Tablas!$B$5,Tablas!$C$5,VLOOKUP(H93,Tablas!$B$5:$D$40,2,FALSE))</f>
        <v>1</v>
      </c>
      <c r="J93" s="71">
        <f>IF(I93=0,"",VLOOKUP(I93,Tablas!$C$5:$D$40,2,FALSE))</f>
        <v>0</v>
      </c>
      <c r="K93" s="37" t="str">
        <f t="shared" si="90"/>
        <v>0</v>
      </c>
      <c r="L93" s="38">
        <f t="shared" si="36"/>
        <v>0</v>
      </c>
      <c r="M93" s="38">
        <f t="shared" si="37"/>
        <v>0</v>
      </c>
      <c r="N93" s="38">
        <f t="shared" si="38"/>
        <v>0</v>
      </c>
      <c r="O93" s="38">
        <f t="shared" si="39"/>
        <v>0</v>
      </c>
      <c r="P93" s="38">
        <f t="shared" si="40"/>
        <v>0</v>
      </c>
      <c r="Q93" s="39">
        <v>1</v>
      </c>
      <c r="R93" s="40">
        <f t="shared" si="66"/>
        <v>0</v>
      </c>
      <c r="S93" s="39">
        <v>1</v>
      </c>
      <c r="T93" s="41">
        <f t="shared" si="67"/>
        <v>0</v>
      </c>
      <c r="U93" s="42">
        <f t="shared" si="91"/>
        <v>0</v>
      </c>
      <c r="V93" s="43">
        <f t="shared" si="92"/>
        <v>0</v>
      </c>
      <c r="W93" s="193">
        <v>12</v>
      </c>
      <c r="X93" s="44">
        <f t="shared" si="89"/>
        <v>0</v>
      </c>
      <c r="Y93" s="45">
        <f t="shared" si="93"/>
        <v>0</v>
      </c>
      <c r="Z93" s="46" t="s">
        <v>0</v>
      </c>
      <c r="AA93" s="39">
        <v>1</v>
      </c>
      <c r="AB93" s="47">
        <f t="shared" si="94"/>
        <v>0</v>
      </c>
      <c r="AC93" s="39">
        <v>1</v>
      </c>
      <c r="AD93" s="47">
        <f t="shared" si="95"/>
        <v>0</v>
      </c>
      <c r="AE93" s="39">
        <v>1</v>
      </c>
      <c r="AF93" s="47">
        <f t="shared" si="96"/>
        <v>0</v>
      </c>
      <c r="AG93" s="62"/>
      <c r="AH93" s="62"/>
      <c r="AI93" s="49">
        <f t="shared" si="74"/>
        <v>0</v>
      </c>
      <c r="AJ93" s="50">
        <f t="shared" si="75"/>
        <v>0</v>
      </c>
      <c r="AK93" s="62"/>
      <c r="AL93" s="62"/>
      <c r="AM93" s="49">
        <f t="shared" si="76"/>
        <v>0</v>
      </c>
      <c r="AN93" s="50">
        <f t="shared" si="77"/>
        <v>0</v>
      </c>
      <c r="AO93" s="62"/>
      <c r="AP93" s="49">
        <f t="shared" si="78"/>
        <v>0</v>
      </c>
      <c r="AQ93" s="50">
        <f t="shared" si="79"/>
        <v>0</v>
      </c>
      <c r="AR93" s="62"/>
      <c r="AS93" s="49">
        <f t="shared" si="80"/>
        <v>0</v>
      </c>
      <c r="AT93" s="50">
        <f t="shared" si="81"/>
        <v>0</v>
      </c>
      <c r="AU93" s="62"/>
      <c r="AV93" s="49">
        <f t="shared" si="82"/>
        <v>0</v>
      </c>
      <c r="AW93" s="50">
        <f t="shared" si="83"/>
        <v>0</v>
      </c>
      <c r="AX93" s="62"/>
      <c r="AY93" s="49">
        <f t="shared" si="84"/>
        <v>0</v>
      </c>
      <c r="AZ93" s="50">
        <f t="shared" si="85"/>
        <v>0</v>
      </c>
      <c r="BA93" s="62"/>
      <c r="BB93" s="49">
        <f t="shared" si="86"/>
        <v>0</v>
      </c>
      <c r="BC93" s="50">
        <f t="shared" si="87"/>
        <v>0</v>
      </c>
      <c r="BD93" s="51">
        <f t="shared" si="97"/>
        <v>0</v>
      </c>
    </row>
    <row r="94" spans="1:56" hidden="1">
      <c r="A94" s="32"/>
      <c r="B94" s="61"/>
      <c r="C94" s="33"/>
      <c r="D94" s="34"/>
      <c r="E94" s="35"/>
      <c r="F94" s="36"/>
      <c r="G94" s="73"/>
      <c r="H94" s="72"/>
      <c r="I94" s="74">
        <f>IF(H94=Tablas!$B$5,Tablas!$C$5,VLOOKUP(H94,Tablas!$B$5:$D$40,2,FALSE))</f>
        <v>1</v>
      </c>
      <c r="J94" s="71">
        <f>IF(I94=0,"",VLOOKUP(I94,Tablas!$C$5:$D$40,2,FALSE))</f>
        <v>0</v>
      </c>
      <c r="K94" s="37" t="str">
        <f t="shared" si="90"/>
        <v>0</v>
      </c>
      <c r="L94" s="38">
        <f t="shared" si="36"/>
        <v>0</v>
      </c>
      <c r="M94" s="38">
        <f t="shared" si="37"/>
        <v>0</v>
      </c>
      <c r="N94" s="38">
        <f t="shared" si="38"/>
        <v>0</v>
      </c>
      <c r="O94" s="38">
        <f t="shared" si="39"/>
        <v>0</v>
      </c>
      <c r="P94" s="38">
        <f t="shared" si="40"/>
        <v>0</v>
      </c>
      <c r="Q94" s="39">
        <v>1</v>
      </c>
      <c r="R94" s="40">
        <f t="shared" si="66"/>
        <v>0</v>
      </c>
      <c r="S94" s="39">
        <v>1</v>
      </c>
      <c r="T94" s="41">
        <f t="shared" si="67"/>
        <v>0</v>
      </c>
      <c r="U94" s="42">
        <f t="shared" si="91"/>
        <v>0</v>
      </c>
      <c r="V94" s="43">
        <f t="shared" si="92"/>
        <v>0</v>
      </c>
      <c r="W94" s="193">
        <v>12</v>
      </c>
      <c r="X94" s="44">
        <f t="shared" si="89"/>
        <v>0</v>
      </c>
      <c r="Y94" s="45">
        <f t="shared" si="93"/>
        <v>0</v>
      </c>
      <c r="Z94" s="46" t="s">
        <v>0</v>
      </c>
      <c r="AA94" s="39">
        <v>1</v>
      </c>
      <c r="AB94" s="47">
        <f t="shared" si="94"/>
        <v>0</v>
      </c>
      <c r="AC94" s="39">
        <v>1</v>
      </c>
      <c r="AD94" s="47">
        <f t="shared" si="95"/>
        <v>0</v>
      </c>
      <c r="AE94" s="39">
        <v>1</v>
      </c>
      <c r="AF94" s="47">
        <f t="shared" si="96"/>
        <v>0</v>
      </c>
      <c r="AG94" s="62"/>
      <c r="AH94" s="62"/>
      <c r="AI94" s="49">
        <f t="shared" si="74"/>
        <v>0</v>
      </c>
      <c r="AJ94" s="50">
        <f t="shared" si="75"/>
        <v>0</v>
      </c>
      <c r="AK94" s="62"/>
      <c r="AL94" s="62"/>
      <c r="AM94" s="49">
        <f t="shared" si="76"/>
        <v>0</v>
      </c>
      <c r="AN94" s="50">
        <f t="shared" si="77"/>
        <v>0</v>
      </c>
      <c r="AO94" s="62"/>
      <c r="AP94" s="49">
        <f t="shared" si="78"/>
        <v>0</v>
      </c>
      <c r="AQ94" s="50">
        <f t="shared" si="79"/>
        <v>0</v>
      </c>
      <c r="AR94" s="62"/>
      <c r="AS94" s="49">
        <f t="shared" si="80"/>
        <v>0</v>
      </c>
      <c r="AT94" s="50">
        <f t="shared" si="81"/>
        <v>0</v>
      </c>
      <c r="AU94" s="62"/>
      <c r="AV94" s="49">
        <f t="shared" si="82"/>
        <v>0</v>
      </c>
      <c r="AW94" s="50">
        <f t="shared" si="83"/>
        <v>0</v>
      </c>
      <c r="AX94" s="62"/>
      <c r="AY94" s="49">
        <f t="shared" si="84"/>
        <v>0</v>
      </c>
      <c r="AZ94" s="50">
        <f t="shared" si="85"/>
        <v>0</v>
      </c>
      <c r="BA94" s="62"/>
      <c r="BB94" s="49">
        <f t="shared" si="86"/>
        <v>0</v>
      </c>
      <c r="BC94" s="50">
        <f t="shared" si="87"/>
        <v>0</v>
      </c>
      <c r="BD94" s="51">
        <f t="shared" si="97"/>
        <v>0</v>
      </c>
    </row>
    <row r="95" spans="1:56" hidden="1">
      <c r="A95" s="32"/>
      <c r="B95" s="61"/>
      <c r="C95" s="33"/>
      <c r="D95" s="34"/>
      <c r="E95" s="35"/>
      <c r="F95" s="36"/>
      <c r="G95" s="73"/>
      <c r="H95" s="72"/>
      <c r="I95" s="74">
        <f>IF(H95=Tablas!$B$5,Tablas!$C$5,VLOOKUP(H95,Tablas!$B$5:$D$40,2,FALSE))</f>
        <v>1</v>
      </c>
      <c r="J95" s="71">
        <f>IF(I95=0,"",VLOOKUP(I95,Tablas!$C$5:$D$40,2,FALSE))</f>
        <v>0</v>
      </c>
      <c r="K95" s="37" t="str">
        <f t="shared" si="90"/>
        <v>0</v>
      </c>
      <c r="L95" s="38">
        <f t="shared" si="36"/>
        <v>0</v>
      </c>
      <c r="M95" s="38">
        <f t="shared" si="37"/>
        <v>0</v>
      </c>
      <c r="N95" s="38">
        <f t="shared" si="38"/>
        <v>0</v>
      </c>
      <c r="O95" s="38">
        <f t="shared" si="39"/>
        <v>0</v>
      </c>
      <c r="P95" s="38">
        <f t="shared" si="40"/>
        <v>0</v>
      </c>
      <c r="Q95" s="39">
        <v>1</v>
      </c>
      <c r="R95" s="40">
        <f t="shared" si="66"/>
        <v>0</v>
      </c>
      <c r="S95" s="39">
        <v>1</v>
      </c>
      <c r="T95" s="41">
        <f t="shared" si="67"/>
        <v>0</v>
      </c>
      <c r="U95" s="42">
        <f t="shared" si="91"/>
        <v>0</v>
      </c>
      <c r="V95" s="43">
        <f t="shared" si="92"/>
        <v>0</v>
      </c>
      <c r="W95" s="193">
        <v>12</v>
      </c>
      <c r="X95" s="44">
        <f t="shared" si="89"/>
        <v>0</v>
      </c>
      <c r="Y95" s="45">
        <f t="shared" si="93"/>
        <v>0</v>
      </c>
      <c r="Z95" s="46" t="s">
        <v>0</v>
      </c>
      <c r="AA95" s="39">
        <v>1</v>
      </c>
      <c r="AB95" s="47">
        <f t="shared" si="94"/>
        <v>0</v>
      </c>
      <c r="AC95" s="39">
        <v>1</v>
      </c>
      <c r="AD95" s="47">
        <f t="shared" si="95"/>
        <v>0</v>
      </c>
      <c r="AE95" s="39">
        <v>1</v>
      </c>
      <c r="AF95" s="47">
        <f t="shared" si="96"/>
        <v>0</v>
      </c>
      <c r="AG95" s="62"/>
      <c r="AH95" s="62"/>
      <c r="AI95" s="49">
        <f t="shared" si="74"/>
        <v>0</v>
      </c>
      <c r="AJ95" s="50">
        <f t="shared" si="75"/>
        <v>0</v>
      </c>
      <c r="AK95" s="62"/>
      <c r="AL95" s="62"/>
      <c r="AM95" s="49">
        <f t="shared" si="76"/>
        <v>0</v>
      </c>
      <c r="AN95" s="50">
        <f t="shared" si="77"/>
        <v>0</v>
      </c>
      <c r="AO95" s="62"/>
      <c r="AP95" s="49">
        <f t="shared" si="78"/>
        <v>0</v>
      </c>
      <c r="AQ95" s="50">
        <f t="shared" si="79"/>
        <v>0</v>
      </c>
      <c r="AR95" s="62"/>
      <c r="AS95" s="49">
        <f t="shared" si="80"/>
        <v>0</v>
      </c>
      <c r="AT95" s="50">
        <f t="shared" si="81"/>
        <v>0</v>
      </c>
      <c r="AU95" s="62"/>
      <c r="AV95" s="49">
        <f t="shared" si="82"/>
        <v>0</v>
      </c>
      <c r="AW95" s="50">
        <f t="shared" si="83"/>
        <v>0</v>
      </c>
      <c r="AX95" s="62"/>
      <c r="AY95" s="49">
        <f t="shared" si="84"/>
        <v>0</v>
      </c>
      <c r="AZ95" s="50">
        <f t="shared" si="85"/>
        <v>0</v>
      </c>
      <c r="BA95" s="62"/>
      <c r="BB95" s="49">
        <f t="shared" si="86"/>
        <v>0</v>
      </c>
      <c r="BC95" s="50">
        <f t="shared" si="87"/>
        <v>0</v>
      </c>
      <c r="BD95" s="51">
        <f t="shared" si="97"/>
        <v>0</v>
      </c>
    </row>
    <row r="96" spans="1:56" hidden="1">
      <c r="A96" s="32"/>
      <c r="B96" s="61"/>
      <c r="C96" s="33"/>
      <c r="D96" s="34"/>
      <c r="E96" s="35"/>
      <c r="F96" s="36"/>
      <c r="G96" s="73"/>
      <c r="H96" s="72"/>
      <c r="I96" s="74">
        <f>IF(H96=Tablas!$B$5,Tablas!$C$5,VLOOKUP(H96,Tablas!$B$5:$D$40,2,FALSE))</f>
        <v>1</v>
      </c>
      <c r="J96" s="71">
        <f>IF(I96=0,"",VLOOKUP(I96,Tablas!$C$5:$D$40,2,FALSE))</f>
        <v>0</v>
      </c>
      <c r="K96" s="37" t="str">
        <f t="shared" si="90"/>
        <v>0</v>
      </c>
      <c r="L96" s="38">
        <f t="shared" si="36"/>
        <v>0</v>
      </c>
      <c r="M96" s="38">
        <f t="shared" si="37"/>
        <v>0</v>
      </c>
      <c r="N96" s="38">
        <f t="shared" si="38"/>
        <v>0</v>
      </c>
      <c r="O96" s="38">
        <f t="shared" si="39"/>
        <v>0</v>
      </c>
      <c r="P96" s="38">
        <f t="shared" si="40"/>
        <v>0</v>
      </c>
      <c r="Q96" s="39">
        <v>1</v>
      </c>
      <c r="R96" s="40">
        <f t="shared" si="66"/>
        <v>0</v>
      </c>
      <c r="S96" s="39">
        <v>1</v>
      </c>
      <c r="T96" s="41">
        <f t="shared" si="67"/>
        <v>0</v>
      </c>
      <c r="U96" s="42">
        <f t="shared" si="91"/>
        <v>0</v>
      </c>
      <c r="V96" s="43">
        <f t="shared" si="92"/>
        <v>0</v>
      </c>
      <c r="W96" s="193">
        <v>12</v>
      </c>
      <c r="X96" s="44">
        <f t="shared" si="89"/>
        <v>0</v>
      </c>
      <c r="Y96" s="45">
        <f t="shared" si="93"/>
        <v>0</v>
      </c>
      <c r="Z96" s="46" t="s">
        <v>0</v>
      </c>
      <c r="AA96" s="39">
        <v>1</v>
      </c>
      <c r="AB96" s="47">
        <f t="shared" si="94"/>
        <v>0</v>
      </c>
      <c r="AC96" s="39">
        <v>1</v>
      </c>
      <c r="AD96" s="47">
        <f t="shared" si="95"/>
        <v>0</v>
      </c>
      <c r="AE96" s="39">
        <v>1</v>
      </c>
      <c r="AF96" s="47">
        <f t="shared" si="96"/>
        <v>0</v>
      </c>
      <c r="AG96" s="62"/>
      <c r="AH96" s="62"/>
      <c r="AI96" s="49">
        <f t="shared" si="74"/>
        <v>0</v>
      </c>
      <c r="AJ96" s="50">
        <f t="shared" si="75"/>
        <v>0</v>
      </c>
      <c r="AK96" s="62"/>
      <c r="AL96" s="62"/>
      <c r="AM96" s="49">
        <f t="shared" si="76"/>
        <v>0</v>
      </c>
      <c r="AN96" s="50">
        <f t="shared" si="77"/>
        <v>0</v>
      </c>
      <c r="AO96" s="62"/>
      <c r="AP96" s="49">
        <f t="shared" si="78"/>
        <v>0</v>
      </c>
      <c r="AQ96" s="50">
        <f t="shared" si="79"/>
        <v>0</v>
      </c>
      <c r="AR96" s="62"/>
      <c r="AS96" s="49">
        <f t="shared" si="80"/>
        <v>0</v>
      </c>
      <c r="AT96" s="50">
        <f t="shared" si="81"/>
        <v>0</v>
      </c>
      <c r="AU96" s="62"/>
      <c r="AV96" s="49">
        <f t="shared" si="82"/>
        <v>0</v>
      </c>
      <c r="AW96" s="50">
        <f t="shared" si="83"/>
        <v>0</v>
      </c>
      <c r="AX96" s="62"/>
      <c r="AY96" s="49">
        <f t="shared" si="84"/>
        <v>0</v>
      </c>
      <c r="AZ96" s="50">
        <f t="shared" si="85"/>
        <v>0</v>
      </c>
      <c r="BA96" s="62"/>
      <c r="BB96" s="49">
        <f t="shared" si="86"/>
        <v>0</v>
      </c>
      <c r="BC96" s="50">
        <f t="shared" si="87"/>
        <v>0</v>
      </c>
      <c r="BD96" s="51">
        <f t="shared" si="97"/>
        <v>0</v>
      </c>
    </row>
    <row r="97" spans="1:56" hidden="1">
      <c r="A97" s="32"/>
      <c r="B97" s="61"/>
      <c r="C97" s="33"/>
      <c r="D97" s="34"/>
      <c r="E97" s="35"/>
      <c r="F97" s="36"/>
      <c r="G97" s="73"/>
      <c r="H97" s="72"/>
      <c r="I97" s="74">
        <f>IF(H97=Tablas!$B$5,Tablas!$C$5,VLOOKUP(H97,Tablas!$B$5:$D$40,2,FALSE))</f>
        <v>1</v>
      </c>
      <c r="J97" s="71">
        <f>IF(I97=0,"",VLOOKUP(I97,Tablas!$C$5:$D$40,2,FALSE))</f>
        <v>0</v>
      </c>
      <c r="K97" s="37" t="str">
        <f t="shared" si="90"/>
        <v>0</v>
      </c>
      <c r="L97" s="38">
        <f t="shared" si="36"/>
        <v>0</v>
      </c>
      <c r="M97" s="38">
        <f t="shared" si="37"/>
        <v>0</v>
      </c>
      <c r="N97" s="38">
        <f t="shared" si="38"/>
        <v>0</v>
      </c>
      <c r="O97" s="38">
        <f t="shared" si="39"/>
        <v>0</v>
      </c>
      <c r="P97" s="38">
        <f t="shared" si="40"/>
        <v>0</v>
      </c>
      <c r="Q97" s="39">
        <v>1</v>
      </c>
      <c r="R97" s="40">
        <f t="shared" si="66"/>
        <v>0</v>
      </c>
      <c r="S97" s="39">
        <v>1</v>
      </c>
      <c r="T97" s="41">
        <f t="shared" si="67"/>
        <v>0</v>
      </c>
      <c r="U97" s="42">
        <f t="shared" si="91"/>
        <v>0</v>
      </c>
      <c r="V97" s="43">
        <f t="shared" si="92"/>
        <v>0</v>
      </c>
      <c r="W97" s="193">
        <v>12</v>
      </c>
      <c r="X97" s="44">
        <f t="shared" si="89"/>
        <v>0</v>
      </c>
      <c r="Y97" s="45">
        <f t="shared" si="93"/>
        <v>0</v>
      </c>
      <c r="Z97" s="46" t="s">
        <v>0</v>
      </c>
      <c r="AA97" s="39">
        <v>1</v>
      </c>
      <c r="AB97" s="47">
        <f t="shared" si="94"/>
        <v>0</v>
      </c>
      <c r="AC97" s="39">
        <v>1</v>
      </c>
      <c r="AD97" s="47">
        <f t="shared" si="95"/>
        <v>0</v>
      </c>
      <c r="AE97" s="39">
        <v>1</v>
      </c>
      <c r="AF97" s="47">
        <f t="shared" si="96"/>
        <v>0</v>
      </c>
      <c r="AG97" s="62"/>
      <c r="AH97" s="62"/>
      <c r="AI97" s="49">
        <f t="shared" si="74"/>
        <v>0</v>
      </c>
      <c r="AJ97" s="50">
        <f t="shared" si="75"/>
        <v>0</v>
      </c>
      <c r="AK97" s="62"/>
      <c r="AL97" s="62"/>
      <c r="AM97" s="49">
        <f t="shared" si="76"/>
        <v>0</v>
      </c>
      <c r="AN97" s="50">
        <f t="shared" si="77"/>
        <v>0</v>
      </c>
      <c r="AO97" s="62"/>
      <c r="AP97" s="49">
        <f t="shared" si="78"/>
        <v>0</v>
      </c>
      <c r="AQ97" s="50">
        <f t="shared" si="79"/>
        <v>0</v>
      </c>
      <c r="AR97" s="62"/>
      <c r="AS97" s="49">
        <f t="shared" si="80"/>
        <v>0</v>
      </c>
      <c r="AT97" s="50">
        <f t="shared" si="81"/>
        <v>0</v>
      </c>
      <c r="AU97" s="62"/>
      <c r="AV97" s="49">
        <f t="shared" si="82"/>
        <v>0</v>
      </c>
      <c r="AW97" s="50">
        <f t="shared" si="83"/>
        <v>0</v>
      </c>
      <c r="AX97" s="62"/>
      <c r="AY97" s="49">
        <f t="shared" si="84"/>
        <v>0</v>
      </c>
      <c r="AZ97" s="50">
        <f t="shared" si="85"/>
        <v>0</v>
      </c>
      <c r="BA97" s="62"/>
      <c r="BB97" s="49">
        <f t="shared" si="86"/>
        <v>0</v>
      </c>
      <c r="BC97" s="50">
        <f t="shared" si="87"/>
        <v>0</v>
      </c>
      <c r="BD97" s="51">
        <f t="shared" si="97"/>
        <v>0</v>
      </c>
    </row>
    <row r="98" spans="1:56" hidden="1">
      <c r="A98" s="32"/>
      <c r="B98" s="61"/>
      <c r="C98" s="33"/>
      <c r="D98" s="34"/>
      <c r="E98" s="35"/>
      <c r="F98" s="36"/>
      <c r="G98" s="73"/>
      <c r="H98" s="72"/>
      <c r="I98" s="74">
        <f>IF(H98=Tablas!$B$5,Tablas!$C$5,VLOOKUP(H98,Tablas!$B$5:$D$40,2,FALSE))</f>
        <v>1</v>
      </c>
      <c r="J98" s="71">
        <f>IF(I98=0,"",VLOOKUP(I98,Tablas!$C$5:$D$40,2,FALSE))</f>
        <v>0</v>
      </c>
      <c r="K98" s="37" t="str">
        <f t="shared" si="90"/>
        <v>0</v>
      </c>
      <c r="L98" s="38">
        <f t="shared" si="36"/>
        <v>0</v>
      </c>
      <c r="M98" s="38">
        <f t="shared" si="37"/>
        <v>0</v>
      </c>
      <c r="N98" s="38">
        <f t="shared" si="38"/>
        <v>0</v>
      </c>
      <c r="O98" s="38">
        <f t="shared" si="39"/>
        <v>0</v>
      </c>
      <c r="P98" s="38">
        <f t="shared" si="40"/>
        <v>0</v>
      </c>
      <c r="Q98" s="39">
        <v>1</v>
      </c>
      <c r="R98" s="40">
        <f t="shared" si="66"/>
        <v>0</v>
      </c>
      <c r="S98" s="39">
        <v>1</v>
      </c>
      <c r="T98" s="41">
        <f t="shared" si="67"/>
        <v>0</v>
      </c>
      <c r="U98" s="42">
        <f t="shared" si="91"/>
        <v>0</v>
      </c>
      <c r="V98" s="43">
        <f t="shared" si="92"/>
        <v>0</v>
      </c>
      <c r="W98" s="193">
        <v>12</v>
      </c>
      <c r="X98" s="44">
        <f t="shared" si="89"/>
        <v>0</v>
      </c>
      <c r="Y98" s="45">
        <f t="shared" si="93"/>
        <v>0</v>
      </c>
      <c r="Z98" s="46" t="s">
        <v>0</v>
      </c>
      <c r="AA98" s="39">
        <v>1</v>
      </c>
      <c r="AB98" s="47">
        <f t="shared" si="94"/>
        <v>0</v>
      </c>
      <c r="AC98" s="39">
        <v>1</v>
      </c>
      <c r="AD98" s="47">
        <f t="shared" si="95"/>
        <v>0</v>
      </c>
      <c r="AE98" s="39">
        <v>1</v>
      </c>
      <c r="AF98" s="47">
        <f t="shared" si="96"/>
        <v>0</v>
      </c>
      <c r="AG98" s="62"/>
      <c r="AH98" s="62"/>
      <c r="AI98" s="49">
        <f t="shared" si="74"/>
        <v>0</v>
      </c>
      <c r="AJ98" s="50">
        <f t="shared" si="75"/>
        <v>0</v>
      </c>
      <c r="AK98" s="62"/>
      <c r="AL98" s="62"/>
      <c r="AM98" s="49">
        <f t="shared" si="76"/>
        <v>0</v>
      </c>
      <c r="AN98" s="50">
        <f t="shared" si="77"/>
        <v>0</v>
      </c>
      <c r="AO98" s="62"/>
      <c r="AP98" s="49">
        <f t="shared" si="78"/>
        <v>0</v>
      </c>
      <c r="AQ98" s="50">
        <f t="shared" si="79"/>
        <v>0</v>
      </c>
      <c r="AR98" s="62"/>
      <c r="AS98" s="49">
        <f t="shared" si="80"/>
        <v>0</v>
      </c>
      <c r="AT98" s="50">
        <f t="shared" si="81"/>
        <v>0</v>
      </c>
      <c r="AU98" s="62"/>
      <c r="AV98" s="49">
        <f t="shared" si="82"/>
        <v>0</v>
      </c>
      <c r="AW98" s="50">
        <f t="shared" si="83"/>
        <v>0</v>
      </c>
      <c r="AX98" s="62"/>
      <c r="AY98" s="49">
        <f t="shared" si="84"/>
        <v>0</v>
      </c>
      <c r="AZ98" s="50">
        <f t="shared" si="85"/>
        <v>0</v>
      </c>
      <c r="BA98" s="62"/>
      <c r="BB98" s="49">
        <f t="shared" si="86"/>
        <v>0</v>
      </c>
      <c r="BC98" s="50">
        <f t="shared" si="87"/>
        <v>0</v>
      </c>
      <c r="BD98" s="51">
        <f t="shared" si="97"/>
        <v>0</v>
      </c>
    </row>
    <row r="99" spans="1:56" hidden="1">
      <c r="A99" s="32"/>
      <c r="B99" s="61"/>
      <c r="C99" s="33"/>
      <c r="D99" s="34"/>
      <c r="E99" s="35"/>
      <c r="F99" s="36"/>
      <c r="G99" s="73"/>
      <c r="H99" s="72"/>
      <c r="I99" s="74">
        <f>IF(H99=Tablas!$B$5,Tablas!$C$5,VLOOKUP(H99,Tablas!$B$5:$D$40,2,FALSE))</f>
        <v>1</v>
      </c>
      <c r="J99" s="71">
        <f>IF(I99=0,"",VLOOKUP(I99,Tablas!$C$5:$D$40,2,FALSE))</f>
        <v>0</v>
      </c>
      <c r="K99" s="37" t="str">
        <f t="shared" si="90"/>
        <v>0</v>
      </c>
      <c r="L99" s="38">
        <f t="shared" si="36"/>
        <v>0</v>
      </c>
      <c r="M99" s="38">
        <f t="shared" si="37"/>
        <v>0</v>
      </c>
      <c r="N99" s="38">
        <f t="shared" si="38"/>
        <v>0</v>
      </c>
      <c r="O99" s="38">
        <f t="shared" si="39"/>
        <v>0</v>
      </c>
      <c r="P99" s="38">
        <f t="shared" si="40"/>
        <v>0</v>
      </c>
      <c r="Q99" s="39">
        <v>1</v>
      </c>
      <c r="R99" s="40">
        <f t="shared" si="66"/>
        <v>0</v>
      </c>
      <c r="S99" s="39">
        <v>1</v>
      </c>
      <c r="T99" s="41">
        <f t="shared" si="67"/>
        <v>0</v>
      </c>
      <c r="U99" s="42">
        <f t="shared" si="91"/>
        <v>0</v>
      </c>
      <c r="V99" s="43">
        <f t="shared" si="92"/>
        <v>0</v>
      </c>
      <c r="W99" s="193">
        <v>12</v>
      </c>
      <c r="X99" s="44">
        <f t="shared" si="89"/>
        <v>0</v>
      </c>
      <c r="Y99" s="45">
        <f t="shared" si="93"/>
        <v>0</v>
      </c>
      <c r="Z99" s="46" t="s">
        <v>0</v>
      </c>
      <c r="AA99" s="39">
        <v>1</v>
      </c>
      <c r="AB99" s="47">
        <f t="shared" si="94"/>
        <v>0</v>
      </c>
      <c r="AC99" s="39">
        <v>1</v>
      </c>
      <c r="AD99" s="47">
        <f t="shared" si="95"/>
        <v>0</v>
      </c>
      <c r="AE99" s="39">
        <v>1</v>
      </c>
      <c r="AF99" s="47">
        <f t="shared" si="96"/>
        <v>0</v>
      </c>
      <c r="AG99" s="62"/>
      <c r="AH99" s="62"/>
      <c r="AI99" s="49">
        <f t="shared" si="74"/>
        <v>0</v>
      </c>
      <c r="AJ99" s="50">
        <f t="shared" si="75"/>
        <v>0</v>
      </c>
      <c r="AK99" s="62"/>
      <c r="AL99" s="62"/>
      <c r="AM99" s="49">
        <f t="shared" si="76"/>
        <v>0</v>
      </c>
      <c r="AN99" s="50">
        <f t="shared" si="77"/>
        <v>0</v>
      </c>
      <c r="AO99" s="48"/>
      <c r="AP99" s="49">
        <f t="shared" si="78"/>
        <v>0</v>
      </c>
      <c r="AQ99" s="50">
        <f t="shared" si="79"/>
        <v>0</v>
      </c>
      <c r="AR99" s="62"/>
      <c r="AS99" s="49">
        <f t="shared" si="80"/>
        <v>0</v>
      </c>
      <c r="AT99" s="50">
        <f t="shared" si="81"/>
        <v>0</v>
      </c>
      <c r="AU99" s="62"/>
      <c r="AV99" s="49">
        <f t="shared" si="82"/>
        <v>0</v>
      </c>
      <c r="AW99" s="50">
        <f t="shared" si="83"/>
        <v>0</v>
      </c>
      <c r="AX99" s="48"/>
      <c r="AY99" s="49">
        <f t="shared" si="84"/>
        <v>0</v>
      </c>
      <c r="AZ99" s="50">
        <f t="shared" si="85"/>
        <v>0</v>
      </c>
      <c r="BA99" s="62"/>
      <c r="BB99" s="49">
        <f t="shared" si="86"/>
        <v>0</v>
      </c>
      <c r="BC99" s="50">
        <f t="shared" si="87"/>
        <v>0</v>
      </c>
      <c r="BD99" s="51">
        <f t="shared" si="97"/>
        <v>0</v>
      </c>
    </row>
    <row r="100" spans="1:56" hidden="1">
      <c r="A100" s="32"/>
      <c r="B100" s="61"/>
      <c r="C100" s="33"/>
      <c r="D100" s="34"/>
      <c r="E100" s="35"/>
      <c r="F100" s="36"/>
      <c r="G100" s="73"/>
      <c r="H100" s="72"/>
      <c r="I100" s="74">
        <f>IF(H100=Tablas!$B$5,Tablas!$C$5,VLOOKUP(H100,Tablas!$B$5:$D$40,2,FALSE))</f>
        <v>1</v>
      </c>
      <c r="J100" s="71">
        <f>IF(I100=0,"",VLOOKUP(I100,Tablas!$C$5:$D$40,2,FALSE))</f>
        <v>0</v>
      </c>
      <c r="K100" s="37" t="str">
        <f t="shared" si="90"/>
        <v>0</v>
      </c>
      <c r="L100" s="38">
        <f t="shared" si="36"/>
        <v>0</v>
      </c>
      <c r="M100" s="38">
        <f t="shared" si="37"/>
        <v>0</v>
      </c>
      <c r="N100" s="38">
        <f t="shared" si="38"/>
        <v>0</v>
      </c>
      <c r="O100" s="38">
        <f t="shared" si="39"/>
        <v>0</v>
      </c>
      <c r="P100" s="38">
        <f t="shared" si="40"/>
        <v>0</v>
      </c>
      <c r="Q100" s="39">
        <v>1</v>
      </c>
      <c r="R100" s="40">
        <f t="shared" si="66"/>
        <v>0</v>
      </c>
      <c r="S100" s="39">
        <v>1</v>
      </c>
      <c r="T100" s="41">
        <f t="shared" si="67"/>
        <v>0</v>
      </c>
      <c r="U100" s="42">
        <f t="shared" si="91"/>
        <v>0</v>
      </c>
      <c r="V100" s="43">
        <f t="shared" si="92"/>
        <v>0</v>
      </c>
      <c r="W100" s="193">
        <v>12</v>
      </c>
      <c r="X100" s="44">
        <f t="shared" si="89"/>
        <v>0</v>
      </c>
      <c r="Y100" s="45">
        <f t="shared" si="93"/>
        <v>0</v>
      </c>
      <c r="Z100" s="46" t="s">
        <v>0</v>
      </c>
      <c r="AA100" s="39">
        <v>1</v>
      </c>
      <c r="AB100" s="47">
        <f t="shared" si="94"/>
        <v>0</v>
      </c>
      <c r="AC100" s="39">
        <v>1</v>
      </c>
      <c r="AD100" s="47">
        <f t="shared" si="95"/>
        <v>0</v>
      </c>
      <c r="AE100" s="39">
        <v>1</v>
      </c>
      <c r="AF100" s="47">
        <f t="shared" si="96"/>
        <v>0</v>
      </c>
      <c r="AG100" s="62"/>
      <c r="AH100" s="62"/>
      <c r="AI100" s="49">
        <f t="shared" si="74"/>
        <v>0</v>
      </c>
      <c r="AJ100" s="50">
        <f t="shared" si="75"/>
        <v>0</v>
      </c>
      <c r="AK100" s="62"/>
      <c r="AL100" s="62"/>
      <c r="AM100" s="49">
        <f t="shared" si="76"/>
        <v>0</v>
      </c>
      <c r="AN100" s="50">
        <f t="shared" si="77"/>
        <v>0</v>
      </c>
      <c r="AO100" s="48"/>
      <c r="AP100" s="49">
        <f t="shared" si="78"/>
        <v>0</v>
      </c>
      <c r="AQ100" s="50">
        <f t="shared" si="79"/>
        <v>0</v>
      </c>
      <c r="AR100" s="62"/>
      <c r="AS100" s="49">
        <f t="shared" si="80"/>
        <v>0</v>
      </c>
      <c r="AT100" s="50">
        <f t="shared" si="81"/>
        <v>0</v>
      </c>
      <c r="AU100" s="62"/>
      <c r="AV100" s="49">
        <f t="shared" si="82"/>
        <v>0</v>
      </c>
      <c r="AW100" s="50">
        <f t="shared" si="83"/>
        <v>0</v>
      </c>
      <c r="AX100" s="48"/>
      <c r="AY100" s="49">
        <f t="shared" si="84"/>
        <v>0</v>
      </c>
      <c r="AZ100" s="50">
        <f t="shared" si="85"/>
        <v>0</v>
      </c>
      <c r="BA100" s="62"/>
      <c r="BB100" s="49">
        <f t="shared" si="86"/>
        <v>0</v>
      </c>
      <c r="BC100" s="50">
        <f t="shared" si="87"/>
        <v>0</v>
      </c>
      <c r="BD100" s="51">
        <f t="shared" si="97"/>
        <v>0</v>
      </c>
    </row>
    <row r="101" spans="1:56" hidden="1">
      <c r="A101" s="32"/>
      <c r="B101" s="61"/>
      <c r="C101" s="33"/>
      <c r="D101" s="34"/>
      <c r="E101" s="35"/>
      <c r="F101" s="36"/>
      <c r="G101" s="73"/>
      <c r="H101" s="72"/>
      <c r="I101" s="74">
        <f>IF(H101=Tablas!$B$5,Tablas!$C$5,VLOOKUP(H101,Tablas!$B$5:$D$40,2,FALSE))</f>
        <v>1</v>
      </c>
      <c r="J101" s="71">
        <f>IF(I101=0,"",VLOOKUP(I101,Tablas!$C$5:$D$40,2,FALSE))</f>
        <v>0</v>
      </c>
      <c r="K101" s="37" t="str">
        <f>IF(G101=0,"0",F101/G101)</f>
        <v>0</v>
      </c>
      <c r="L101" s="38">
        <f t="shared" si="36"/>
        <v>0</v>
      </c>
      <c r="M101" s="38">
        <f t="shared" si="37"/>
        <v>0</v>
      </c>
      <c r="N101" s="38">
        <f t="shared" si="38"/>
        <v>0</v>
      </c>
      <c r="O101" s="38">
        <f t="shared" si="39"/>
        <v>0</v>
      </c>
      <c r="P101" s="38">
        <f t="shared" si="40"/>
        <v>0</v>
      </c>
      <c r="Q101" s="39">
        <v>1</v>
      </c>
      <c r="R101" s="40">
        <f t="shared" si="66"/>
        <v>0</v>
      </c>
      <c r="S101" s="39">
        <v>1</v>
      </c>
      <c r="T101" s="41">
        <f t="shared" si="67"/>
        <v>0</v>
      </c>
      <c r="U101" s="42">
        <f>SUM(+L101+M101+N101+O101+P101+R101+T101)</f>
        <v>0</v>
      </c>
      <c r="V101" s="43">
        <f>+U101*4.345</f>
        <v>0</v>
      </c>
      <c r="W101" s="193">
        <v>12</v>
      </c>
      <c r="X101" s="44">
        <f t="shared" si="89"/>
        <v>0</v>
      </c>
      <c r="Y101" s="45">
        <f>ROUND(J101/4.3452380952381,1)</f>
        <v>0</v>
      </c>
      <c r="Z101" s="46" t="s">
        <v>0</v>
      </c>
      <c r="AA101" s="39">
        <v>1</v>
      </c>
      <c r="AB101" s="47">
        <f>+IF($Z101="M",$U101,IF($Z101="MT",$U101/2,IF(Z101="MN",$U101/2,IF($Z101="MTN",$U101/3,0))))*AA101</f>
        <v>0</v>
      </c>
      <c r="AC101" s="39">
        <v>1</v>
      </c>
      <c r="AD101" s="47">
        <f>+IF($Z101="T",$U101,IF($Z101="MT",$U101/2,IF($Z101="TN",$U101/2,IF($Z101="MTN",$U101/3,0))))*AC101</f>
        <v>0</v>
      </c>
      <c r="AE101" s="39">
        <v>1</v>
      </c>
      <c r="AF101" s="47">
        <f>+IF($Z101="N",$U101,IF($Z101="MN",$U101/2,IF($Z101="TN",$U101/2,IF($Z101="MTN",$U101/3,0))))*AE101</f>
        <v>0</v>
      </c>
      <c r="AG101" s="62"/>
      <c r="AH101" s="62"/>
      <c r="AI101" s="49">
        <f t="shared" si="74"/>
        <v>0</v>
      </c>
      <c r="AJ101" s="50">
        <f t="shared" si="75"/>
        <v>0</v>
      </c>
      <c r="AK101" s="62"/>
      <c r="AL101" s="62"/>
      <c r="AM101" s="49">
        <f t="shared" si="76"/>
        <v>0</v>
      </c>
      <c r="AN101" s="50">
        <f t="shared" si="77"/>
        <v>0</v>
      </c>
      <c r="AO101" s="48"/>
      <c r="AP101" s="49">
        <f t="shared" si="78"/>
        <v>0</v>
      </c>
      <c r="AQ101" s="50">
        <f t="shared" si="79"/>
        <v>0</v>
      </c>
      <c r="AR101" s="62"/>
      <c r="AS101" s="49">
        <f t="shared" si="80"/>
        <v>0</v>
      </c>
      <c r="AT101" s="50">
        <f t="shared" si="81"/>
        <v>0</v>
      </c>
      <c r="AU101" s="62"/>
      <c r="AV101" s="49">
        <f t="shared" si="82"/>
        <v>0</v>
      </c>
      <c r="AW101" s="50">
        <f t="shared" si="83"/>
        <v>0</v>
      </c>
      <c r="AX101" s="48"/>
      <c r="AY101" s="49">
        <f t="shared" si="84"/>
        <v>0</v>
      </c>
      <c r="AZ101" s="50">
        <f t="shared" si="85"/>
        <v>0</v>
      </c>
      <c r="BA101" s="62"/>
      <c r="BB101" s="49">
        <f t="shared" si="86"/>
        <v>0</v>
      </c>
      <c r="BC101" s="50">
        <f t="shared" si="87"/>
        <v>0</v>
      </c>
      <c r="BD101" s="51">
        <f>+AJ101+AN101+AQ101+AT101+AW101+AZ101+BC101</f>
        <v>0</v>
      </c>
    </row>
    <row r="102" spans="1:56" ht="15.75" thickBot="1">
      <c r="A102" s="3"/>
      <c r="B102" s="6"/>
      <c r="C102" s="6"/>
      <c r="D102" s="6"/>
      <c r="E102" s="6"/>
      <c r="F102" s="264">
        <f>SUM(F8:F101)</f>
        <v>185.8</v>
      </c>
      <c r="K102" s="52">
        <f t="shared" ref="K102:X102" si="98">SUM(K8:K101)</f>
        <v>0</v>
      </c>
      <c r="L102" s="52">
        <f t="shared" si="98"/>
        <v>0</v>
      </c>
      <c r="M102" s="52">
        <f t="shared" si="98"/>
        <v>0</v>
      </c>
      <c r="N102" s="52">
        <f t="shared" si="98"/>
        <v>0</v>
      </c>
      <c r="O102" s="52">
        <f t="shared" si="98"/>
        <v>0</v>
      </c>
      <c r="P102" s="52">
        <f t="shared" si="98"/>
        <v>0</v>
      </c>
      <c r="Q102" s="52"/>
      <c r="R102" s="52">
        <f t="shared" si="98"/>
        <v>0</v>
      </c>
      <c r="S102" s="52"/>
      <c r="T102" s="52">
        <f t="shared" si="98"/>
        <v>0</v>
      </c>
      <c r="U102" s="52">
        <f t="shared" si="98"/>
        <v>0</v>
      </c>
      <c r="V102" s="52">
        <f t="shared" si="98"/>
        <v>0</v>
      </c>
      <c r="W102" s="52"/>
      <c r="X102" s="52">
        <f t="shared" si="98"/>
        <v>0</v>
      </c>
      <c r="Y102" s="53"/>
      <c r="Z102" s="53"/>
      <c r="AA102" s="53"/>
      <c r="AB102" s="52">
        <f>SUM(AB8:AB101)</f>
        <v>0</v>
      </c>
      <c r="AC102" s="52"/>
      <c r="AD102" s="52">
        <f>SUM(AD8:AD101)</f>
        <v>0</v>
      </c>
      <c r="AE102" s="52"/>
      <c r="AF102" s="52">
        <f>SUM(AF8:AF101)</f>
        <v>0</v>
      </c>
      <c r="AG102" s="54">
        <f>SUM(AG8:AG101)</f>
        <v>0</v>
      </c>
      <c r="AH102" s="54"/>
      <c r="AI102" s="54"/>
      <c r="AJ102" s="55">
        <f>SUM(AJ8:AJ101)</f>
        <v>0</v>
      </c>
      <c r="AK102" s="54">
        <f t="shared" ref="AK102" si="99">SUM(AK8:AK101)</f>
        <v>46.45</v>
      </c>
      <c r="AL102" s="54"/>
      <c r="AM102" s="54"/>
      <c r="AN102" s="55">
        <f t="shared" ref="AN102:AO102" si="100">SUM(AN8:AN101)</f>
        <v>0</v>
      </c>
      <c r="AO102" s="54">
        <f t="shared" si="100"/>
        <v>185.8</v>
      </c>
      <c r="AP102" s="54"/>
      <c r="AQ102" s="55">
        <f t="shared" ref="AQ102:AR102" si="101">SUM(AQ8:AQ101)</f>
        <v>0</v>
      </c>
      <c r="AR102" s="54">
        <f t="shared" si="101"/>
        <v>0</v>
      </c>
      <c r="AS102" s="54"/>
      <c r="AT102" s="55">
        <f t="shared" ref="AT102:AU102" si="102">SUM(AT8:AT101)</f>
        <v>0</v>
      </c>
      <c r="AU102" s="54">
        <f t="shared" si="102"/>
        <v>0</v>
      </c>
      <c r="AV102" s="54"/>
      <c r="AW102" s="55">
        <f t="shared" ref="AW102:AX102" si="103">SUM(AW8:AW101)</f>
        <v>0</v>
      </c>
      <c r="AX102" s="54">
        <f t="shared" si="103"/>
        <v>185.8</v>
      </c>
      <c r="AY102" s="54"/>
      <c r="AZ102" s="55">
        <f t="shared" ref="AZ102:BA102" si="104">SUM(AZ8:AZ101)</f>
        <v>0</v>
      </c>
      <c r="BA102" s="54">
        <f t="shared" si="104"/>
        <v>23.225000000000001</v>
      </c>
      <c r="BB102" s="54"/>
      <c r="BC102" s="55">
        <f t="shared" ref="BC102" si="105">SUM(BC8:BC101)</f>
        <v>0</v>
      </c>
      <c r="BD102" s="52">
        <f>SUM(BD8:BD101)</f>
        <v>0</v>
      </c>
    </row>
    <row r="103" spans="1:56" ht="15.75" hidden="1" thickBot="1">
      <c r="AB103" s="289">
        <f>SUM(AB102:AF102)</f>
        <v>0</v>
      </c>
      <c r="AC103" s="290"/>
      <c r="AD103" s="290"/>
      <c r="AE103" s="290"/>
      <c r="AF103" s="291"/>
      <c r="AG103" s="292">
        <f>+AJ102/4.345</f>
        <v>0</v>
      </c>
      <c r="AH103" s="292"/>
      <c r="AI103" s="292"/>
      <c r="AJ103" s="292"/>
      <c r="AK103" s="292">
        <f>+AN102/4.345</f>
        <v>0</v>
      </c>
      <c r="AL103" s="292"/>
      <c r="AM103" s="292"/>
      <c r="AN103" s="292"/>
      <c r="AO103" s="292">
        <f>+AQ102/4.345</f>
        <v>0</v>
      </c>
      <c r="AP103" s="292"/>
      <c r="AQ103" s="292"/>
      <c r="AR103" s="292">
        <f>+AT102/4.345</f>
        <v>0</v>
      </c>
      <c r="AS103" s="292"/>
      <c r="AT103" s="292"/>
      <c r="AU103" s="292">
        <f>+AW102/4.345</f>
        <v>0</v>
      </c>
      <c r="AV103" s="292"/>
      <c r="AW103" s="292"/>
      <c r="AX103" s="292">
        <f>+AZ102/4.345</f>
        <v>0</v>
      </c>
      <c r="AY103" s="292"/>
      <c r="AZ103" s="292"/>
      <c r="BA103" s="292">
        <f>+BC102/4.345</f>
        <v>0</v>
      </c>
      <c r="BB103" s="292"/>
      <c r="BC103" s="292"/>
      <c r="BD103" s="284" t="s">
        <v>4</v>
      </c>
    </row>
    <row r="104" spans="1:56" ht="16.5" thickTop="1" thickBot="1">
      <c r="AG104" s="286" t="s">
        <v>3</v>
      </c>
      <c r="AH104" s="286"/>
      <c r="AI104" s="286"/>
      <c r="AJ104" s="286"/>
      <c r="AK104" s="286"/>
      <c r="AL104" s="286"/>
      <c r="AM104" s="286"/>
      <c r="AN104" s="286"/>
      <c r="AO104" s="286"/>
      <c r="AP104" s="286"/>
      <c r="AQ104" s="286"/>
      <c r="AR104" s="286"/>
      <c r="AS104" s="286"/>
      <c r="AT104" s="286"/>
      <c r="AU104" s="286"/>
      <c r="AV104" s="286"/>
      <c r="AW104" s="286"/>
      <c r="AX104" s="286"/>
      <c r="AY104" s="286"/>
      <c r="AZ104" s="286"/>
      <c r="BA104" s="286"/>
      <c r="BB104" s="286"/>
      <c r="BC104" s="287"/>
      <c r="BD104" s="285"/>
    </row>
    <row r="106" spans="1:56">
      <c r="G106" s="56"/>
      <c r="H106" s="56"/>
      <c r="I106" s="56"/>
      <c r="J106" s="56"/>
    </row>
  </sheetData>
  <sheetProtection algorithmName="SHA-512" hashValue="nICoTlcQto590wMzazw9FZ/igE5YSH3kY9YtCBQiojxv6SYEdsD7liDTTxhI2Or85TW6WILiCdel12eq3NkvkQ==" saltValue="WD72eO3zOqt5lDHfSdojyA==" spinCount="100000" sheet="1" selectLockedCells="1" autoFilter="0"/>
  <autoFilter ref="B7:BD103">
    <filterColumn colId="4">
      <customFilters>
        <customFilter operator="notEqual" val=" "/>
      </customFilters>
    </filterColumn>
  </autoFilter>
  <mergeCells count="48">
    <mergeCell ref="B1:C1"/>
    <mergeCell ref="B3:D3"/>
    <mergeCell ref="AG3:AJ3"/>
    <mergeCell ref="AK3:AN3"/>
    <mergeCell ref="AO3:AQ3"/>
    <mergeCell ref="AC6:AD6"/>
    <mergeCell ref="AE6:AF6"/>
    <mergeCell ref="AU3:AW3"/>
    <mergeCell ref="AX3:AZ3"/>
    <mergeCell ref="BA3:BC3"/>
    <mergeCell ref="AG4:AG5"/>
    <mergeCell ref="AI4:AI5"/>
    <mergeCell ref="AJ4:AJ5"/>
    <mergeCell ref="AK4:AK5"/>
    <mergeCell ref="AM4:AM5"/>
    <mergeCell ref="AP4:AP5"/>
    <mergeCell ref="AQ4:AQ5"/>
    <mergeCell ref="AN4:AN5"/>
    <mergeCell ref="AO4:AO5"/>
    <mergeCell ref="AH4:AH5"/>
    <mergeCell ref="AL4:AL5"/>
    <mergeCell ref="AX103:AZ103"/>
    <mergeCell ref="BA103:BC103"/>
    <mergeCell ref="AR4:AR5"/>
    <mergeCell ref="AS4:AS5"/>
    <mergeCell ref="AT4:AT5"/>
    <mergeCell ref="BB4:BB5"/>
    <mergeCell ref="BC4:BC5"/>
    <mergeCell ref="AY4:AY5"/>
    <mergeCell ref="AZ4:AZ5"/>
    <mergeCell ref="BA4:BA5"/>
    <mergeCell ref="AX4:AX5"/>
    <mergeCell ref="BD103:BD104"/>
    <mergeCell ref="AG104:BC104"/>
    <mergeCell ref="P1:AB1"/>
    <mergeCell ref="AB103:AF103"/>
    <mergeCell ref="AG103:AJ103"/>
    <mergeCell ref="AK103:AN103"/>
    <mergeCell ref="AO103:AQ103"/>
    <mergeCell ref="AR103:AT103"/>
    <mergeCell ref="AU103:AW103"/>
    <mergeCell ref="AR3:AT3"/>
    <mergeCell ref="BD4:BD5"/>
    <mergeCell ref="Y5:AF5"/>
    <mergeCell ref="AA6:AB6"/>
    <mergeCell ref="AV4:AV5"/>
    <mergeCell ref="AW4:AW5"/>
    <mergeCell ref="AU4:AU5"/>
  </mergeCells>
  <phoneticPr fontId="5" type="noConversion"/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H8:H101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 filterMode="1">
    <pageSetUpPr fitToPage="1"/>
  </sheetPr>
  <dimension ref="A1:BD108"/>
  <sheetViews>
    <sheetView workbookViewId="0">
      <pane xSplit="6" ySplit="7" topLeftCell="G13" activePane="bottomRight" state="frozen"/>
      <selection sqref="A1:AE1"/>
      <selection pane="topRight" sqref="A1:AE1"/>
      <selection pane="bottomLeft" sqref="A1:AE1"/>
      <selection pane="bottomRight" activeCell="B1" sqref="B1:C1"/>
    </sheetView>
  </sheetViews>
  <sheetFormatPr defaultColWidth="11.42578125" defaultRowHeight="15"/>
  <cols>
    <col min="1" max="1" width="2.85546875" style="2" customWidth="1"/>
    <col min="2" max="2" width="22.7109375" style="2" customWidth="1"/>
    <col min="3" max="3" width="15" style="2" customWidth="1"/>
    <col min="4" max="4" width="19.5703125" style="2" customWidth="1"/>
    <col min="5" max="5" width="9.5703125" style="2" customWidth="1"/>
    <col min="6" max="6" width="10.42578125" style="2" bestFit="1" customWidth="1"/>
    <col min="7" max="7" width="10.7109375" style="2" customWidth="1"/>
    <col min="8" max="8" width="14.28515625" style="2" bestFit="1" customWidth="1"/>
    <col min="9" max="9" width="3" style="2" hidden="1" customWidth="1"/>
    <col min="10" max="10" width="4.85546875" style="2" hidden="1" customWidth="1"/>
    <col min="11" max="11" width="8.140625" style="2" bestFit="1" customWidth="1"/>
    <col min="12" max="12" width="6.28515625" style="2" bestFit="1" customWidth="1"/>
    <col min="13" max="16" width="8.42578125" style="2" customWidth="1"/>
    <col min="17" max="17" width="4.85546875" style="2" bestFit="1" customWidth="1"/>
    <col min="18" max="18" width="8.42578125" style="2" customWidth="1"/>
    <col min="19" max="19" width="4.85546875" style="2" bestFit="1" customWidth="1"/>
    <col min="20" max="20" width="8.42578125" style="2" customWidth="1"/>
    <col min="21" max="21" width="9.28515625" style="2" customWidth="1"/>
    <col min="22" max="22" width="8.42578125" style="2" bestFit="1" customWidth="1"/>
    <col min="23" max="23" width="8.42578125" style="2" customWidth="1"/>
    <col min="24" max="24" width="9.28515625" style="2" bestFit="1" customWidth="1"/>
    <col min="25" max="25" width="4.7109375" style="2" customWidth="1"/>
    <col min="26" max="26" width="4.140625" style="2" bestFit="1" customWidth="1"/>
    <col min="27" max="27" width="5" style="2" bestFit="1" customWidth="1"/>
    <col min="28" max="28" width="7.140625" style="2" bestFit="1" customWidth="1"/>
    <col min="29" max="29" width="7.140625" style="2" customWidth="1"/>
    <col min="30" max="30" width="7.28515625" style="2" bestFit="1" customWidth="1"/>
    <col min="31" max="31" width="7.28515625" style="2" customWidth="1"/>
    <col min="32" max="32" width="5.7109375" style="2" bestFit="1" customWidth="1"/>
    <col min="33" max="34" width="7.28515625" style="2" customWidth="1"/>
    <col min="35" max="35" width="5.5703125" style="2" bestFit="1" customWidth="1"/>
    <col min="36" max="36" width="10.28515625" style="2" bestFit="1" customWidth="1"/>
    <col min="37" max="37" width="7.140625" style="2" bestFit="1" customWidth="1"/>
    <col min="38" max="38" width="7.140625" style="2" customWidth="1"/>
    <col min="39" max="39" width="6.140625" style="2" bestFit="1" customWidth="1"/>
    <col min="40" max="40" width="10.28515625" style="2" bestFit="1" customWidth="1"/>
    <col min="41" max="41" width="9.140625" style="2" bestFit="1" customWidth="1"/>
    <col min="42" max="42" width="5.28515625" style="2" bestFit="1" customWidth="1"/>
    <col min="43" max="43" width="9.5703125" style="2" bestFit="1" customWidth="1"/>
    <col min="44" max="44" width="7.140625" style="2" customWidth="1"/>
    <col min="45" max="45" width="6.140625" style="2" customWidth="1"/>
    <col min="46" max="46" width="9.5703125" style="2" customWidth="1"/>
    <col min="47" max="47" width="8.42578125" style="2" hidden="1" customWidth="1"/>
    <col min="48" max="48" width="7" style="2" hidden="1" customWidth="1"/>
    <col min="49" max="49" width="9.5703125" style="2" hidden="1" customWidth="1"/>
    <col min="50" max="50" width="8.42578125" style="2" bestFit="1" customWidth="1"/>
    <col min="51" max="51" width="7" style="2" bestFit="1" customWidth="1"/>
    <col min="52" max="52" width="9.5703125" style="2" bestFit="1" customWidth="1"/>
    <col min="53" max="53" width="6.85546875" style="2" customWidth="1"/>
    <col min="54" max="54" width="6.140625" style="2" customWidth="1"/>
    <col min="55" max="55" width="9.5703125" style="2" customWidth="1"/>
    <col min="56" max="56" width="13.7109375" style="2" bestFit="1" customWidth="1"/>
    <col min="57" max="16384" width="11.42578125" style="2"/>
  </cols>
  <sheetData>
    <row r="1" spans="1:56" ht="34.5" thickBot="1">
      <c r="A1" s="7"/>
      <c r="B1" s="274" t="s">
        <v>21</v>
      </c>
      <c r="C1" s="274"/>
      <c r="E1" s="8" t="str">
        <f>+'2'!E1</f>
        <v>Ajuntament de Matadepera</v>
      </c>
      <c r="F1" s="9"/>
      <c r="G1" s="9"/>
      <c r="H1" s="9"/>
      <c r="I1" s="9"/>
      <c r="J1" s="9"/>
      <c r="K1" s="9"/>
      <c r="L1" s="9"/>
      <c r="M1" s="10"/>
      <c r="N1" s="9"/>
      <c r="O1" s="9"/>
      <c r="P1" s="288" t="str">
        <f>+'Resumen Estudio'!D9</f>
        <v>Escola Ginesta Infantil</v>
      </c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11"/>
      <c r="AD1" s="11"/>
      <c r="AE1" s="11"/>
      <c r="AF1" s="11"/>
      <c r="AG1" s="57"/>
      <c r="AH1" s="57"/>
      <c r="AI1" s="57"/>
      <c r="AJ1" s="58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ht="15.75" thickBot="1">
      <c r="A2" s="7"/>
      <c r="B2" s="12"/>
      <c r="C2" s="13"/>
      <c r="D2" s="13"/>
      <c r="E2" s="1"/>
      <c r="F2" s="13"/>
      <c r="G2" s="13"/>
      <c r="H2" s="13"/>
      <c r="I2" s="13"/>
      <c r="J2" s="1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3"/>
      <c r="Y2" s="13"/>
      <c r="Z2" s="13"/>
      <c r="AA2" s="13"/>
      <c r="AB2" s="13"/>
      <c r="AC2" s="13"/>
      <c r="AD2" s="13"/>
      <c r="AE2" s="13"/>
      <c r="AF2" s="13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ht="30.75" customHeight="1" thickBot="1">
      <c r="A3" s="7"/>
      <c r="B3" s="309" t="str">
        <f>+'2'!B3:D3</f>
        <v>Annex 4</v>
      </c>
      <c r="C3" s="309"/>
      <c r="D3" s="309"/>
      <c r="E3" s="15"/>
      <c r="F3" s="16"/>
      <c r="G3" s="17"/>
      <c r="H3" s="17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  <c r="U3" s="18"/>
      <c r="V3" s="14"/>
      <c r="W3" s="14"/>
      <c r="X3" s="59" t="s">
        <v>12</v>
      </c>
      <c r="Y3" s="13"/>
      <c r="Z3" s="13"/>
      <c r="AA3" s="13"/>
      <c r="AB3" s="13"/>
      <c r="AC3" s="13"/>
      <c r="AD3" s="13"/>
      <c r="AE3" s="13"/>
      <c r="AF3" s="13"/>
      <c r="AG3" s="293" t="str">
        <f>'1'!AG3</f>
        <v>Vidres interiors</v>
      </c>
      <c r="AH3" s="293"/>
      <c r="AI3" s="293"/>
      <c r="AJ3" s="293"/>
      <c r="AK3" s="293" t="str">
        <f>'1'!AK3</f>
        <v>Vidres perimetre</v>
      </c>
      <c r="AL3" s="293"/>
      <c r="AM3" s="293"/>
      <c r="AN3" s="293"/>
      <c r="AO3" s="293" t="str">
        <f>'1'!AO3</f>
        <v>Punts de llum i difusors d'aire</v>
      </c>
      <c r="AP3" s="293"/>
      <c r="AQ3" s="293"/>
      <c r="AR3" s="293" t="str">
        <f>'1'!AR3</f>
        <v>Neteja de cadires i moquetes</v>
      </c>
      <c r="AS3" s="293"/>
      <c r="AT3" s="293"/>
      <c r="AU3" s="293" t="str">
        <f>'1'!AU3</f>
        <v>Neteja de Sostres</v>
      </c>
      <c r="AV3" s="293"/>
      <c r="AW3" s="293"/>
      <c r="AX3" s="293" t="str">
        <f>'1'!AX3</f>
        <v>Tractament de Terres</v>
      </c>
      <c r="AY3" s="293"/>
      <c r="AZ3" s="293"/>
      <c r="BA3" s="293" t="str">
        <f>'1'!BA3</f>
        <v>Neteja de Persianes</v>
      </c>
      <c r="BB3" s="293"/>
      <c r="BC3" s="293"/>
      <c r="BD3" s="19" t="s">
        <v>4</v>
      </c>
    </row>
    <row r="4" spans="1:56" ht="15.75" customHeight="1" thickBot="1">
      <c r="A4" s="7"/>
      <c r="B4" s="12"/>
      <c r="C4" s="13"/>
      <c r="D4" s="13"/>
      <c r="E4" s="13"/>
      <c r="F4" s="13"/>
      <c r="G4" s="17"/>
      <c r="H4" s="17"/>
      <c r="I4" s="17"/>
      <c r="J4" s="17"/>
      <c r="K4" s="20" t="s">
        <v>1</v>
      </c>
      <c r="L4" s="21">
        <f t="shared" ref="L4:V4" si="0">+L104</f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/>
      <c r="R4" s="21">
        <f t="shared" si="0"/>
        <v>0</v>
      </c>
      <c r="S4" s="21"/>
      <c r="T4" s="21">
        <f t="shared" si="0"/>
        <v>0</v>
      </c>
      <c r="U4" s="21">
        <f t="shared" si="0"/>
        <v>0</v>
      </c>
      <c r="V4" s="21">
        <f t="shared" si="0"/>
        <v>0</v>
      </c>
      <c r="W4" s="21"/>
      <c r="X4" s="22">
        <f>+'Resumen Estudio'!H9</f>
        <v>10.5</v>
      </c>
      <c r="Y4" s="23"/>
      <c r="Z4" s="23"/>
      <c r="AA4" s="23"/>
      <c r="AB4" s="23"/>
      <c r="AC4" s="23"/>
      <c r="AD4" s="23"/>
      <c r="AE4" s="23"/>
      <c r="AF4" s="23"/>
      <c r="AG4" s="304"/>
      <c r="AH4" s="304"/>
      <c r="AI4" s="302">
        <v>3</v>
      </c>
      <c r="AJ4" s="303">
        <f>'1'!AJ4</f>
        <v>0</v>
      </c>
      <c r="AK4" s="304"/>
      <c r="AL4" s="304"/>
      <c r="AM4" s="302">
        <v>3</v>
      </c>
      <c r="AN4" s="303">
        <f>'1'!AN4</f>
        <v>0</v>
      </c>
      <c r="AO4" s="304" t="str">
        <f>'1'!AO4</f>
        <v>Freq</v>
      </c>
      <c r="AP4" s="302">
        <f>'1'!AP4</f>
        <v>1</v>
      </c>
      <c r="AQ4" s="303">
        <f>'1'!AQ4</f>
        <v>0</v>
      </c>
      <c r="AR4" s="304" t="str">
        <f>'1'!AR4</f>
        <v>Freq</v>
      </c>
      <c r="AS4" s="302">
        <f>'1'!AS4</f>
        <v>1</v>
      </c>
      <c r="AT4" s="303">
        <f>'1'!AT4</f>
        <v>0</v>
      </c>
      <c r="AU4" s="304" t="str">
        <f>'1'!AU4</f>
        <v>Freq</v>
      </c>
      <c r="AV4" s="302">
        <f>'1'!AV4</f>
        <v>1</v>
      </c>
      <c r="AW4" s="303">
        <f>'1'!AW4</f>
        <v>50</v>
      </c>
      <c r="AX4" s="304" t="str">
        <f>'1'!AX4</f>
        <v>Freq</v>
      </c>
      <c r="AY4" s="302">
        <f>'1'!AY4</f>
        <v>1</v>
      </c>
      <c r="AZ4" s="303">
        <f>'1'!AZ4</f>
        <v>0</v>
      </c>
      <c r="BA4" s="304" t="str">
        <f>'1'!BA4</f>
        <v>Freq</v>
      </c>
      <c r="BB4" s="302">
        <f>'1'!BB4</f>
        <v>1</v>
      </c>
      <c r="BC4" s="303">
        <f>'1'!BC4</f>
        <v>0</v>
      </c>
      <c r="BD4" s="294">
        <f>BD104</f>
        <v>0</v>
      </c>
    </row>
    <row r="5" spans="1:56" ht="15.75" customHeight="1" thickBot="1">
      <c r="A5" s="7"/>
      <c r="B5" s="12"/>
      <c r="C5" s="13"/>
      <c r="D5" s="13"/>
      <c r="E5" s="13"/>
      <c r="F5" s="13"/>
      <c r="G5" s="13"/>
      <c r="H5" s="13"/>
      <c r="I5" s="13"/>
      <c r="J5" s="1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96" t="s">
        <v>7</v>
      </c>
      <c r="Z5" s="297"/>
      <c r="AA5" s="298"/>
      <c r="AB5" s="298"/>
      <c r="AC5" s="297"/>
      <c r="AD5" s="297"/>
      <c r="AE5" s="297"/>
      <c r="AF5" s="299"/>
      <c r="AG5" s="304"/>
      <c r="AH5" s="304"/>
      <c r="AI5" s="302"/>
      <c r="AJ5" s="303"/>
      <c r="AK5" s="304"/>
      <c r="AL5" s="304"/>
      <c r="AM5" s="302"/>
      <c r="AN5" s="303"/>
      <c r="AO5" s="304"/>
      <c r="AP5" s="302"/>
      <c r="AQ5" s="303"/>
      <c r="AR5" s="304"/>
      <c r="AS5" s="302"/>
      <c r="AT5" s="303"/>
      <c r="AU5" s="304"/>
      <c r="AV5" s="302"/>
      <c r="AW5" s="303"/>
      <c r="AX5" s="304"/>
      <c r="AY5" s="302"/>
      <c r="AZ5" s="303"/>
      <c r="BA5" s="304"/>
      <c r="BB5" s="302"/>
      <c r="BC5" s="303"/>
      <c r="BD5" s="295"/>
    </row>
    <row r="6" spans="1:56" ht="30.75" customHeight="1" thickBot="1">
      <c r="A6" s="24"/>
      <c r="B6" s="142" t="s">
        <v>22</v>
      </c>
      <c r="C6" s="142" t="s">
        <v>8</v>
      </c>
      <c r="D6" s="142" t="s">
        <v>5</v>
      </c>
      <c r="E6" s="142" t="s">
        <v>23</v>
      </c>
      <c r="F6" s="142" t="s">
        <v>9</v>
      </c>
      <c r="G6" s="142" t="s">
        <v>24</v>
      </c>
      <c r="H6" s="142" t="s">
        <v>25</v>
      </c>
      <c r="I6" s="118"/>
      <c r="J6" s="118"/>
      <c r="K6" s="142" t="s">
        <v>26</v>
      </c>
      <c r="L6" s="142" t="s">
        <v>27</v>
      </c>
      <c r="M6" s="142" t="s">
        <v>28</v>
      </c>
      <c r="N6" s="142" t="s">
        <v>29</v>
      </c>
      <c r="O6" s="142" t="s">
        <v>30</v>
      </c>
      <c r="P6" s="142" t="s">
        <v>31</v>
      </c>
      <c r="Q6" s="142"/>
      <c r="R6" s="142" t="s">
        <v>37</v>
      </c>
      <c r="S6" s="142"/>
      <c r="T6" s="142" t="s">
        <v>38</v>
      </c>
      <c r="U6" s="142" t="s">
        <v>32</v>
      </c>
      <c r="V6" s="142" t="s">
        <v>33</v>
      </c>
      <c r="W6" s="142" t="s">
        <v>52</v>
      </c>
      <c r="X6" s="142" t="s">
        <v>34</v>
      </c>
      <c r="Y6" s="142" t="s">
        <v>10</v>
      </c>
      <c r="Z6" s="142" t="s">
        <v>35</v>
      </c>
      <c r="AA6" s="300" t="s">
        <v>36</v>
      </c>
      <c r="AB6" s="301"/>
      <c r="AC6" s="310" t="s">
        <v>39</v>
      </c>
      <c r="AD6" s="311"/>
      <c r="AE6" s="310" t="s">
        <v>40</v>
      </c>
      <c r="AF6" s="312"/>
      <c r="AG6" s="25" t="s">
        <v>97</v>
      </c>
      <c r="AH6" s="25" t="s">
        <v>6</v>
      </c>
      <c r="AI6" s="25" t="s">
        <v>11</v>
      </c>
      <c r="AJ6" s="25" t="s">
        <v>45</v>
      </c>
      <c r="AK6" s="25" t="s">
        <v>97</v>
      </c>
      <c r="AL6" s="25" t="s">
        <v>6</v>
      </c>
      <c r="AM6" s="25" t="s">
        <v>11</v>
      </c>
      <c r="AN6" s="25" t="s">
        <v>45</v>
      </c>
      <c r="AO6" s="25" t="s">
        <v>97</v>
      </c>
      <c r="AP6" s="25" t="str">
        <f>+'1'!AP6</f>
        <v>H/V</v>
      </c>
      <c r="AQ6" s="25" t="str">
        <f>+'1'!AQ6</f>
        <v>Hores/mes</v>
      </c>
      <c r="AR6" s="25" t="s">
        <v>97</v>
      </c>
      <c r="AS6" s="25" t="str">
        <f>+'1'!AS6</f>
        <v>H/V</v>
      </c>
      <c r="AT6" s="25" t="str">
        <f>+'1'!AT6</f>
        <v>Hores/mes</v>
      </c>
      <c r="AU6" s="25" t="s">
        <v>97</v>
      </c>
      <c r="AV6" s="25" t="str">
        <f>+'1'!AV6</f>
        <v>H/V</v>
      </c>
      <c r="AW6" s="25" t="str">
        <f>+'1'!AW6</f>
        <v>Hores/mes</v>
      </c>
      <c r="AX6" s="25" t="s">
        <v>97</v>
      </c>
      <c r="AY6" s="25" t="str">
        <f>+'1'!AY6</f>
        <v>H/V</v>
      </c>
      <c r="AZ6" s="25" t="str">
        <f>+'1'!AZ6</f>
        <v>Hores/mes</v>
      </c>
      <c r="BA6" s="25" t="s">
        <v>97</v>
      </c>
      <c r="BB6" s="25" t="str">
        <f>+'1'!BB6</f>
        <v>H/V</v>
      </c>
      <c r="BC6" s="25" t="str">
        <f>+'1'!BC6</f>
        <v>Hores/mes</v>
      </c>
      <c r="BD6" s="28" t="s">
        <v>4</v>
      </c>
    </row>
    <row r="7" spans="1:56">
      <c r="A7" s="24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41"/>
      <c r="X7" s="118"/>
      <c r="Y7" s="118"/>
      <c r="Z7" s="118"/>
      <c r="AA7" s="118"/>
      <c r="AB7" s="118"/>
      <c r="AC7" s="118"/>
      <c r="AD7" s="118"/>
      <c r="AE7" s="118"/>
      <c r="AF7" s="118"/>
      <c r="AG7" s="29"/>
      <c r="AH7" s="29"/>
      <c r="AI7" s="30"/>
      <c r="AJ7" s="31"/>
      <c r="AK7" s="29"/>
      <c r="AL7" s="29"/>
      <c r="AM7" s="30"/>
      <c r="AN7" s="31"/>
      <c r="AO7" s="29"/>
      <c r="AP7" s="30"/>
      <c r="AQ7" s="31"/>
      <c r="AR7" s="29"/>
      <c r="AS7" s="30"/>
      <c r="AT7" s="31"/>
      <c r="AU7" s="29"/>
      <c r="AV7" s="30"/>
      <c r="AW7" s="31"/>
      <c r="AX7" s="29"/>
      <c r="AY7" s="30"/>
      <c r="AZ7" s="31"/>
      <c r="BA7" s="29"/>
      <c r="BB7" s="30"/>
      <c r="BC7" s="31"/>
      <c r="BD7" s="60"/>
    </row>
    <row r="8" spans="1:56">
      <c r="A8" s="32">
        <v>6</v>
      </c>
      <c r="B8" s="169" t="s">
        <v>158</v>
      </c>
      <c r="C8" s="170" t="s">
        <v>205</v>
      </c>
      <c r="D8" s="34" t="s">
        <v>288</v>
      </c>
      <c r="E8" s="35" t="s">
        <v>209</v>
      </c>
      <c r="F8" s="36">
        <v>7.69</v>
      </c>
      <c r="G8" s="73"/>
      <c r="H8" s="72" t="s">
        <v>16</v>
      </c>
      <c r="I8" s="74">
        <f>IF(H8=Tablas!$B$5,Tablas!$C$5,VLOOKUP(H8,Tablas!$B$5:$D$40,2,FALSE))</f>
        <v>29</v>
      </c>
      <c r="J8" s="71">
        <f>IF(I8=0,"",VLOOKUP(I8,Tablas!$C$5:$D$40,2,FALSE))</f>
        <v>1</v>
      </c>
      <c r="K8" s="37" t="str">
        <f t="shared" ref="K8:K20" si="1">IF(G8=0,"0",F8/G8)</f>
        <v>0</v>
      </c>
      <c r="L8" s="38">
        <f t="shared" ref="L8:L20" si="2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M8" s="38">
        <f t="shared" ref="M8:M20" si="3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N8" s="38">
        <f t="shared" ref="N8:N20" si="4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O8" s="38">
        <f t="shared" ref="O8:O20" si="5">IF($Y8=2,$K8,0)+IF($Y8=4,$K8,0)+IF($Y8=5,$K8,0)+IF($Y8=6,$K8,0)+IF($Y8=7,$K8,0)+IF($Y8=10,$K8*2,0)+IF($Y8=12,$K8*2,0)+IF($Y8=14,$K8*2,0)+IF($Y8=15,$K8*3,0)+IF($Y8=21,$K8*3,0)+IF($Y8&lt;=1,$K8*$J8/21.75,0)+IF($Y8=42,$K8*6,0)+IF($Y8=28,$K8*4,0)</f>
        <v>0</v>
      </c>
      <c r="P8" s="38">
        <f t="shared" ref="P8:P20" si="6">IF($Y8=3,$K8,0)+IF($Y8=4,$K8,0)+IF($Y8=5,$K8,0)+IF($Y8=6,$K8,0)+IF($Y8=7,$K8,0)+IF($Y8=10,$K8*2,0)+IF($Y8=12,$K8*2,0)+IF($Y8=14,$K8*2,0)+IF($Y8=21,$K8*3,0)+IF($Y8&lt;=1,$K8*$J8/21.75,0)+IF($Y8=15,$K8*3,0)+IF($Y8=42,$K8*6,0)+IF($Y8=28,$K8*4,0)</f>
        <v>0</v>
      </c>
      <c r="Q8" s="39">
        <v>1</v>
      </c>
      <c r="R8" s="40">
        <f t="shared" ref="R8:R20" si="7">(IF($Y8=6,$K8,)+IF($Y8=7,$K8,)+IF($Y8=12,$K8*2,)+IF($Y8=18,$K8*3,)+IF($Y8=28,$K8*4,0)+IF($Y8=21,$K8*3,)+IF($Y8=42,$K8*6,0)+IF($Y8=14,$K8*2,))*Q8</f>
        <v>0</v>
      </c>
      <c r="S8" s="39">
        <v>1</v>
      </c>
      <c r="T8" s="41">
        <f t="shared" ref="T8:T20" si="8">(IF($Y8=7,$K8,)+IF($Y8=21,$K8*3,)+IF($Y8=42,$K8*6,0)+IF($Y8=28,$K8*4,0)+IF($Y8=14,$K8*2,))*S8</f>
        <v>0</v>
      </c>
      <c r="U8" s="42">
        <f t="shared" ref="U8:U20" si="9">SUM(+L8+M8+N8+O8+P8+R8+T8)</f>
        <v>0</v>
      </c>
      <c r="V8" s="43">
        <f t="shared" ref="V8:V20" si="10">+U8*4.345</f>
        <v>0</v>
      </c>
      <c r="W8" s="193">
        <f t="shared" ref="W8:W37" si="11">$X$4</f>
        <v>10.5</v>
      </c>
      <c r="X8" s="44">
        <f>IF(V8="","",W8*V8)</f>
        <v>0</v>
      </c>
      <c r="Y8" s="45">
        <f t="shared" ref="Y8:Y20" si="12">ROUND(J8/4.3452380952381,1)</f>
        <v>0.2</v>
      </c>
      <c r="Z8" s="46" t="s">
        <v>78</v>
      </c>
      <c r="AA8" s="39">
        <v>1</v>
      </c>
      <c r="AB8" s="47">
        <f t="shared" ref="AB8:AB20" si="13">+IF($Z8="M",$U8,IF($Z8="MT",$U8/2,IF(Z8="MN",$U8/2,IF($Z8="MTN",$U8/3,0))))*AA8</f>
        <v>0</v>
      </c>
      <c r="AC8" s="39">
        <v>1</v>
      </c>
      <c r="AD8" s="47">
        <f t="shared" ref="AD8:AD20" si="14">+IF($Z8="T",$U8,IF($Z8="MT",$U8/2,IF($Z8="TN",$U8/2,IF($Z8="MTN",$U8/3,0))))*AC8</f>
        <v>0</v>
      </c>
      <c r="AE8" s="39">
        <v>1</v>
      </c>
      <c r="AF8" s="47">
        <f t="shared" ref="AF8:AF20" si="15">+IF($Z8="N",$U8,IF($Z8="MN",$U8/2,IF($Z8="TN",$U8/2,IF($Z8="MTN",$U8/3,0))))*AE8</f>
        <v>0</v>
      </c>
      <c r="AG8" s="188"/>
      <c r="AH8" s="194">
        <f t="shared" ref="AH8:AH20" si="16">+$AI$4</f>
        <v>3</v>
      </c>
      <c r="AI8" s="49">
        <f t="shared" ref="AI8:AI20" si="17">IF(AJ$4=0,0,(AG8/AJ$4))</f>
        <v>0</v>
      </c>
      <c r="AJ8" s="50">
        <f t="shared" ref="AJ8:AJ20" si="18">IF(AJ$4=0,0,(AI8*AI$4/12))</f>
        <v>0</v>
      </c>
      <c r="AK8" s="188"/>
      <c r="AL8" s="194">
        <f t="shared" ref="AL8:AL20" si="19">+$AM$4</f>
        <v>3</v>
      </c>
      <c r="AM8" s="49">
        <f>IF(AN$4=0,0,(AK8/AN$4))</f>
        <v>0</v>
      </c>
      <c r="AN8" s="50">
        <f t="shared" ref="AN8:AN20" si="20">IF(AN$4=0,0,(AM8*AM$4/12))</f>
        <v>0</v>
      </c>
      <c r="AO8" s="188">
        <v>7.69</v>
      </c>
      <c r="AP8" s="49">
        <f t="shared" ref="AP8:AP20" si="21">IF(AQ$4=0,0,(AO8/AQ$4))</f>
        <v>0</v>
      </c>
      <c r="AQ8" s="50">
        <f t="shared" ref="AQ8:AQ20" si="22">IF(AQ$4=0,0,(AP8*AP$4/12))</f>
        <v>0</v>
      </c>
      <c r="AR8" s="188">
        <v>0</v>
      </c>
      <c r="AS8" s="49">
        <f t="shared" ref="AS8:AS20" si="23">IF(AT$4=0,0,(AR8/AT$4))</f>
        <v>0</v>
      </c>
      <c r="AT8" s="50">
        <f t="shared" ref="AT8:AT20" si="24">IF(AT$4=0,0,(AS8*AS$4/12))</f>
        <v>0</v>
      </c>
      <c r="AU8" s="62"/>
      <c r="AV8" s="49">
        <f t="shared" ref="AV8:AV20" si="25">IF(AW$4=0,0,(AU8/AW$4))</f>
        <v>0</v>
      </c>
      <c r="AW8" s="50">
        <f t="shared" ref="AW8:AW20" si="26">IF(AW$4=0,0,(AV8*AV$4/12))</f>
        <v>0</v>
      </c>
      <c r="AX8" s="188">
        <v>7.69</v>
      </c>
      <c r="AY8" s="49">
        <f t="shared" ref="AY8:AY20" si="27">IF(AZ$4=0,0,(AX8/AZ$4))</f>
        <v>0</v>
      </c>
      <c r="AZ8" s="50">
        <f t="shared" ref="AZ8:AZ20" si="28">IF(AZ$4=0,0,(AY8*AY$4/12))</f>
        <v>0</v>
      </c>
      <c r="BA8" s="188">
        <v>0</v>
      </c>
      <c r="BB8" s="49">
        <f t="shared" ref="BB8:BB20" si="29">IF(BC$4=0,0,(BA8/BC$4))</f>
        <v>0</v>
      </c>
      <c r="BC8" s="50">
        <f t="shared" ref="BC8:BC20" si="30">IF(BC$4=0,0,(BB8*BB$4/12))</f>
        <v>0</v>
      </c>
      <c r="BD8" s="51">
        <f t="shared" ref="BD8:BD20" si="31">+AJ8+AN8+AQ8+AT8+AW8+AZ8+BC8</f>
        <v>0</v>
      </c>
    </row>
    <row r="9" spans="1:56">
      <c r="A9" s="32">
        <v>6</v>
      </c>
      <c r="B9" s="169" t="s">
        <v>158</v>
      </c>
      <c r="C9" s="170" t="s">
        <v>205</v>
      </c>
      <c r="D9" s="34" t="s">
        <v>280</v>
      </c>
      <c r="E9" s="35" t="s">
        <v>209</v>
      </c>
      <c r="F9" s="36">
        <v>53.3</v>
      </c>
      <c r="G9" s="73"/>
      <c r="H9" s="72" t="s">
        <v>124</v>
      </c>
      <c r="I9" s="74">
        <f>IF(H9=Tablas!$B$5,Tablas!$C$5,VLOOKUP(H9,Tablas!$B$5:$D$40,2,FALSE))</f>
        <v>19</v>
      </c>
      <c r="J9" s="71">
        <f>IF(I9=0,"",VLOOKUP(I9,Tablas!$C$5:$D$40,2,FALSE))</f>
        <v>21.72583333333333</v>
      </c>
      <c r="K9" s="37" t="str">
        <f t="shared" si="1"/>
        <v>0</v>
      </c>
      <c r="L9" s="38">
        <f t="shared" si="2"/>
        <v>0</v>
      </c>
      <c r="M9" s="38">
        <f t="shared" si="3"/>
        <v>0</v>
      </c>
      <c r="N9" s="38">
        <f t="shared" si="4"/>
        <v>0</v>
      </c>
      <c r="O9" s="38">
        <f t="shared" si="5"/>
        <v>0</v>
      </c>
      <c r="P9" s="38">
        <f t="shared" si="6"/>
        <v>0</v>
      </c>
      <c r="Q9" s="39">
        <v>1</v>
      </c>
      <c r="R9" s="40">
        <f t="shared" si="7"/>
        <v>0</v>
      </c>
      <c r="S9" s="39">
        <v>1</v>
      </c>
      <c r="T9" s="41">
        <f t="shared" si="8"/>
        <v>0</v>
      </c>
      <c r="U9" s="42">
        <f t="shared" si="9"/>
        <v>0</v>
      </c>
      <c r="V9" s="43">
        <f t="shared" si="10"/>
        <v>0</v>
      </c>
      <c r="W9" s="193">
        <f t="shared" si="11"/>
        <v>10.5</v>
      </c>
      <c r="X9" s="44">
        <f t="shared" ref="X9:X20" si="32">IF(V9="","",W9*V9)</f>
        <v>0</v>
      </c>
      <c r="Y9" s="45">
        <f t="shared" si="12"/>
        <v>5</v>
      </c>
      <c r="Z9" s="46" t="s">
        <v>78</v>
      </c>
      <c r="AA9" s="39">
        <v>1</v>
      </c>
      <c r="AB9" s="47">
        <f t="shared" si="13"/>
        <v>0</v>
      </c>
      <c r="AC9" s="39">
        <v>1</v>
      </c>
      <c r="AD9" s="47">
        <f t="shared" si="14"/>
        <v>0</v>
      </c>
      <c r="AE9" s="39">
        <v>1</v>
      </c>
      <c r="AF9" s="47">
        <f t="shared" si="15"/>
        <v>0</v>
      </c>
      <c r="AG9" s="188"/>
      <c r="AH9" s="194">
        <f t="shared" si="16"/>
        <v>3</v>
      </c>
      <c r="AI9" s="49">
        <f t="shared" si="17"/>
        <v>0</v>
      </c>
      <c r="AJ9" s="50">
        <f t="shared" si="18"/>
        <v>0</v>
      </c>
      <c r="AK9" s="188">
        <v>4.8000000000000007</v>
      </c>
      <c r="AL9" s="194">
        <f t="shared" si="19"/>
        <v>3</v>
      </c>
      <c r="AM9" s="49">
        <f t="shared" ref="AM9:AM20" si="33">IF(AN$4=0,0,(AK9/AN$4))</f>
        <v>0</v>
      </c>
      <c r="AN9" s="50">
        <f t="shared" si="20"/>
        <v>0</v>
      </c>
      <c r="AO9" s="188">
        <v>53.3</v>
      </c>
      <c r="AP9" s="49">
        <f t="shared" si="21"/>
        <v>0</v>
      </c>
      <c r="AQ9" s="50">
        <f t="shared" si="22"/>
        <v>0</v>
      </c>
      <c r="AR9" s="188">
        <v>4.8000000000000007</v>
      </c>
      <c r="AS9" s="49">
        <f t="shared" si="23"/>
        <v>0</v>
      </c>
      <c r="AT9" s="50">
        <f t="shared" si="24"/>
        <v>0</v>
      </c>
      <c r="AU9" s="62"/>
      <c r="AV9" s="49">
        <f t="shared" si="25"/>
        <v>0</v>
      </c>
      <c r="AW9" s="50">
        <f t="shared" si="26"/>
        <v>0</v>
      </c>
      <c r="AX9" s="188">
        <v>53.3</v>
      </c>
      <c r="AY9" s="49">
        <f t="shared" si="27"/>
        <v>0</v>
      </c>
      <c r="AZ9" s="50">
        <f t="shared" si="28"/>
        <v>0</v>
      </c>
      <c r="BA9" s="188">
        <v>2.4000000000000004</v>
      </c>
      <c r="BB9" s="49">
        <f t="shared" si="29"/>
        <v>0</v>
      </c>
      <c r="BC9" s="50">
        <f t="shared" si="30"/>
        <v>0</v>
      </c>
      <c r="BD9" s="51">
        <f t="shared" si="31"/>
        <v>0</v>
      </c>
    </row>
    <row r="10" spans="1:56">
      <c r="A10" s="32">
        <v>6</v>
      </c>
      <c r="B10" s="169" t="s">
        <v>158</v>
      </c>
      <c r="C10" s="170" t="s">
        <v>205</v>
      </c>
      <c r="D10" s="34" t="s">
        <v>289</v>
      </c>
      <c r="E10" s="35" t="s">
        <v>209</v>
      </c>
      <c r="F10" s="36">
        <v>104.13</v>
      </c>
      <c r="G10" s="73"/>
      <c r="H10" s="72" t="s">
        <v>124</v>
      </c>
      <c r="I10" s="74">
        <f>IF(H10=Tablas!$B$5,Tablas!$C$5,VLOOKUP(H10,Tablas!$B$5:$D$40,2,FALSE))</f>
        <v>19</v>
      </c>
      <c r="J10" s="71">
        <f>IF(I10=0,"",VLOOKUP(I10,Tablas!$C$5:$D$40,2,FALSE))</f>
        <v>21.72583333333333</v>
      </c>
      <c r="K10" s="37" t="str">
        <f t="shared" si="1"/>
        <v>0</v>
      </c>
      <c r="L10" s="38">
        <f t="shared" si="2"/>
        <v>0</v>
      </c>
      <c r="M10" s="38">
        <f t="shared" si="3"/>
        <v>0</v>
      </c>
      <c r="N10" s="38">
        <f t="shared" si="4"/>
        <v>0</v>
      </c>
      <c r="O10" s="38">
        <f t="shared" si="5"/>
        <v>0</v>
      </c>
      <c r="P10" s="38">
        <f t="shared" si="6"/>
        <v>0</v>
      </c>
      <c r="Q10" s="39">
        <v>1</v>
      </c>
      <c r="R10" s="40">
        <f t="shared" si="7"/>
        <v>0</v>
      </c>
      <c r="S10" s="39">
        <v>1</v>
      </c>
      <c r="T10" s="41">
        <f t="shared" si="8"/>
        <v>0</v>
      </c>
      <c r="U10" s="42">
        <f t="shared" si="9"/>
        <v>0</v>
      </c>
      <c r="V10" s="43">
        <f t="shared" si="10"/>
        <v>0</v>
      </c>
      <c r="W10" s="193">
        <f t="shared" si="11"/>
        <v>10.5</v>
      </c>
      <c r="X10" s="44">
        <f t="shared" si="32"/>
        <v>0</v>
      </c>
      <c r="Y10" s="45">
        <f t="shared" si="12"/>
        <v>5</v>
      </c>
      <c r="Z10" s="46" t="s">
        <v>78</v>
      </c>
      <c r="AA10" s="39">
        <v>1</v>
      </c>
      <c r="AB10" s="47">
        <f t="shared" si="13"/>
        <v>0</v>
      </c>
      <c r="AC10" s="39">
        <v>1</v>
      </c>
      <c r="AD10" s="47">
        <f t="shared" si="14"/>
        <v>0</v>
      </c>
      <c r="AE10" s="39">
        <v>1</v>
      </c>
      <c r="AF10" s="47">
        <f t="shared" si="15"/>
        <v>0</v>
      </c>
      <c r="AG10" s="188">
        <v>5.3999999999999995</v>
      </c>
      <c r="AH10" s="194">
        <f t="shared" si="16"/>
        <v>3</v>
      </c>
      <c r="AI10" s="49">
        <f t="shared" si="17"/>
        <v>0</v>
      </c>
      <c r="AJ10" s="50">
        <f t="shared" si="18"/>
        <v>0</v>
      </c>
      <c r="AK10" s="188">
        <v>7.5</v>
      </c>
      <c r="AL10" s="194">
        <f t="shared" si="19"/>
        <v>3</v>
      </c>
      <c r="AM10" s="49">
        <f t="shared" si="33"/>
        <v>0</v>
      </c>
      <c r="AN10" s="50">
        <f t="shared" si="20"/>
        <v>0</v>
      </c>
      <c r="AO10" s="188">
        <v>104.13</v>
      </c>
      <c r="AP10" s="49">
        <f t="shared" si="21"/>
        <v>0</v>
      </c>
      <c r="AQ10" s="50">
        <f t="shared" si="22"/>
        <v>0</v>
      </c>
      <c r="AR10" s="188">
        <v>7.5</v>
      </c>
      <c r="AS10" s="49">
        <f t="shared" si="23"/>
        <v>0</v>
      </c>
      <c r="AT10" s="50">
        <f t="shared" si="24"/>
        <v>0</v>
      </c>
      <c r="AU10" s="62"/>
      <c r="AV10" s="49">
        <f t="shared" si="25"/>
        <v>0</v>
      </c>
      <c r="AW10" s="50">
        <f t="shared" si="26"/>
        <v>0</v>
      </c>
      <c r="AX10" s="188">
        <v>104.13</v>
      </c>
      <c r="AY10" s="49">
        <f t="shared" si="27"/>
        <v>0</v>
      </c>
      <c r="AZ10" s="50">
        <f t="shared" si="28"/>
        <v>0</v>
      </c>
      <c r="BA10" s="188">
        <v>3.75</v>
      </c>
      <c r="BB10" s="49">
        <f t="shared" si="29"/>
        <v>0</v>
      </c>
      <c r="BC10" s="50">
        <f t="shared" si="30"/>
        <v>0</v>
      </c>
      <c r="BD10" s="51">
        <f t="shared" si="31"/>
        <v>0</v>
      </c>
    </row>
    <row r="11" spans="1:56">
      <c r="A11" s="32">
        <v>6</v>
      </c>
      <c r="B11" s="169" t="s">
        <v>158</v>
      </c>
      <c r="C11" s="170" t="s">
        <v>205</v>
      </c>
      <c r="D11" s="34" t="s">
        <v>212</v>
      </c>
      <c r="E11" s="35" t="s">
        <v>209</v>
      </c>
      <c r="F11" s="36">
        <v>7.41</v>
      </c>
      <c r="G11" s="73"/>
      <c r="H11" s="72" t="s">
        <v>124</v>
      </c>
      <c r="I11" s="74">
        <f>IF(H11=Tablas!$B$5,Tablas!$C$5,VLOOKUP(H11,Tablas!$B$5:$D$40,2,FALSE))</f>
        <v>19</v>
      </c>
      <c r="J11" s="71">
        <f>IF(I11=0,"",VLOOKUP(I11,Tablas!$C$5:$D$40,2,FALSE))</f>
        <v>21.72583333333333</v>
      </c>
      <c r="K11" s="37" t="str">
        <f t="shared" si="1"/>
        <v>0</v>
      </c>
      <c r="L11" s="38">
        <f t="shared" si="2"/>
        <v>0</v>
      </c>
      <c r="M11" s="38">
        <f t="shared" si="3"/>
        <v>0</v>
      </c>
      <c r="N11" s="38">
        <f t="shared" si="4"/>
        <v>0</v>
      </c>
      <c r="O11" s="38">
        <f t="shared" si="5"/>
        <v>0</v>
      </c>
      <c r="P11" s="38">
        <f t="shared" si="6"/>
        <v>0</v>
      </c>
      <c r="Q11" s="39">
        <v>1</v>
      </c>
      <c r="R11" s="40">
        <f t="shared" si="7"/>
        <v>0</v>
      </c>
      <c r="S11" s="39">
        <v>1</v>
      </c>
      <c r="T11" s="41">
        <f t="shared" si="8"/>
        <v>0</v>
      </c>
      <c r="U11" s="42">
        <f t="shared" si="9"/>
        <v>0</v>
      </c>
      <c r="V11" s="43">
        <f t="shared" si="10"/>
        <v>0</v>
      </c>
      <c r="W11" s="193">
        <f t="shared" si="11"/>
        <v>10.5</v>
      </c>
      <c r="X11" s="44">
        <f t="shared" si="32"/>
        <v>0</v>
      </c>
      <c r="Y11" s="45">
        <f t="shared" si="12"/>
        <v>5</v>
      </c>
      <c r="Z11" s="46" t="s">
        <v>78</v>
      </c>
      <c r="AA11" s="39">
        <v>1</v>
      </c>
      <c r="AB11" s="47">
        <f t="shared" si="13"/>
        <v>0</v>
      </c>
      <c r="AC11" s="39">
        <v>1</v>
      </c>
      <c r="AD11" s="47">
        <f t="shared" si="14"/>
        <v>0</v>
      </c>
      <c r="AE11" s="39">
        <v>1</v>
      </c>
      <c r="AF11" s="47">
        <f t="shared" si="15"/>
        <v>0</v>
      </c>
      <c r="AG11" s="188"/>
      <c r="AH11" s="194">
        <f t="shared" si="16"/>
        <v>3</v>
      </c>
      <c r="AI11" s="49">
        <f t="shared" si="17"/>
        <v>0</v>
      </c>
      <c r="AJ11" s="50">
        <f t="shared" si="18"/>
        <v>0</v>
      </c>
      <c r="AK11" s="188"/>
      <c r="AL11" s="194">
        <f t="shared" si="19"/>
        <v>3</v>
      </c>
      <c r="AM11" s="49">
        <f t="shared" si="33"/>
        <v>0</v>
      </c>
      <c r="AN11" s="50">
        <f t="shared" si="20"/>
        <v>0</v>
      </c>
      <c r="AO11" s="188">
        <v>7.41</v>
      </c>
      <c r="AP11" s="49">
        <f t="shared" si="21"/>
        <v>0</v>
      </c>
      <c r="AQ11" s="50">
        <f t="shared" si="22"/>
        <v>0</v>
      </c>
      <c r="AR11" s="188">
        <v>0</v>
      </c>
      <c r="AS11" s="49">
        <f t="shared" si="23"/>
        <v>0</v>
      </c>
      <c r="AT11" s="50">
        <f t="shared" si="24"/>
        <v>0</v>
      </c>
      <c r="AU11" s="62"/>
      <c r="AV11" s="49">
        <f t="shared" si="25"/>
        <v>0</v>
      </c>
      <c r="AW11" s="50">
        <f t="shared" si="26"/>
        <v>0</v>
      </c>
      <c r="AX11" s="188">
        <v>7.41</v>
      </c>
      <c r="AY11" s="49">
        <f t="shared" si="27"/>
        <v>0</v>
      </c>
      <c r="AZ11" s="50">
        <f t="shared" si="28"/>
        <v>0</v>
      </c>
      <c r="BA11" s="188">
        <v>0</v>
      </c>
      <c r="BB11" s="49">
        <f t="shared" si="29"/>
        <v>0</v>
      </c>
      <c r="BC11" s="50">
        <f t="shared" si="30"/>
        <v>0</v>
      </c>
      <c r="BD11" s="51">
        <f t="shared" si="31"/>
        <v>0</v>
      </c>
    </row>
    <row r="12" spans="1:56">
      <c r="A12" s="32">
        <v>6</v>
      </c>
      <c r="B12" s="169" t="s">
        <v>158</v>
      </c>
      <c r="C12" s="170" t="s">
        <v>205</v>
      </c>
      <c r="D12" s="34" t="s">
        <v>211</v>
      </c>
      <c r="E12" s="35" t="s">
        <v>209</v>
      </c>
      <c r="F12" s="36">
        <v>4.05</v>
      </c>
      <c r="G12" s="73"/>
      <c r="H12" s="72" t="s">
        <v>124</v>
      </c>
      <c r="I12" s="74">
        <f>IF(H12=Tablas!$B$5,Tablas!$C$5,VLOOKUP(H12,Tablas!$B$5:$D$40,2,FALSE))</f>
        <v>19</v>
      </c>
      <c r="J12" s="71">
        <f>IF(I12=0,"",VLOOKUP(I12,Tablas!$C$5:$D$40,2,FALSE))</f>
        <v>21.72583333333333</v>
      </c>
      <c r="K12" s="37" t="str">
        <f t="shared" si="1"/>
        <v>0</v>
      </c>
      <c r="L12" s="38">
        <f t="shared" si="2"/>
        <v>0</v>
      </c>
      <c r="M12" s="38">
        <f t="shared" si="3"/>
        <v>0</v>
      </c>
      <c r="N12" s="38">
        <f t="shared" si="4"/>
        <v>0</v>
      </c>
      <c r="O12" s="38">
        <f t="shared" si="5"/>
        <v>0</v>
      </c>
      <c r="P12" s="38">
        <f t="shared" si="6"/>
        <v>0</v>
      </c>
      <c r="Q12" s="39">
        <v>1</v>
      </c>
      <c r="R12" s="40">
        <f t="shared" si="7"/>
        <v>0</v>
      </c>
      <c r="S12" s="39">
        <v>1</v>
      </c>
      <c r="T12" s="41">
        <f t="shared" si="8"/>
        <v>0</v>
      </c>
      <c r="U12" s="42">
        <f t="shared" si="9"/>
        <v>0</v>
      </c>
      <c r="V12" s="43">
        <f t="shared" si="10"/>
        <v>0</v>
      </c>
      <c r="W12" s="193">
        <f t="shared" si="11"/>
        <v>10.5</v>
      </c>
      <c r="X12" s="44">
        <f t="shared" si="32"/>
        <v>0</v>
      </c>
      <c r="Y12" s="45">
        <f t="shared" si="12"/>
        <v>5</v>
      </c>
      <c r="Z12" s="46" t="s">
        <v>78</v>
      </c>
      <c r="AA12" s="39">
        <v>1</v>
      </c>
      <c r="AB12" s="47">
        <f t="shared" si="13"/>
        <v>0</v>
      </c>
      <c r="AC12" s="39">
        <v>1</v>
      </c>
      <c r="AD12" s="47">
        <f t="shared" si="14"/>
        <v>0</v>
      </c>
      <c r="AE12" s="39">
        <v>1</v>
      </c>
      <c r="AF12" s="47">
        <f t="shared" si="15"/>
        <v>0</v>
      </c>
      <c r="AG12" s="188"/>
      <c r="AH12" s="194">
        <f t="shared" si="16"/>
        <v>3</v>
      </c>
      <c r="AI12" s="49">
        <f t="shared" si="17"/>
        <v>0</v>
      </c>
      <c r="AJ12" s="50">
        <f t="shared" si="18"/>
        <v>0</v>
      </c>
      <c r="AK12" s="188"/>
      <c r="AL12" s="194">
        <f t="shared" si="19"/>
        <v>3</v>
      </c>
      <c r="AM12" s="49">
        <f t="shared" si="33"/>
        <v>0</v>
      </c>
      <c r="AN12" s="50">
        <f t="shared" si="20"/>
        <v>0</v>
      </c>
      <c r="AO12" s="188">
        <v>4.05</v>
      </c>
      <c r="AP12" s="49">
        <f t="shared" si="21"/>
        <v>0</v>
      </c>
      <c r="AQ12" s="50">
        <f t="shared" si="22"/>
        <v>0</v>
      </c>
      <c r="AR12" s="188">
        <v>0</v>
      </c>
      <c r="AS12" s="49">
        <f t="shared" si="23"/>
        <v>0</v>
      </c>
      <c r="AT12" s="50">
        <f t="shared" si="24"/>
        <v>0</v>
      </c>
      <c r="AU12" s="62"/>
      <c r="AV12" s="49">
        <f t="shared" si="25"/>
        <v>0</v>
      </c>
      <c r="AW12" s="50">
        <f t="shared" si="26"/>
        <v>0</v>
      </c>
      <c r="AX12" s="188">
        <v>4.05</v>
      </c>
      <c r="AY12" s="49">
        <f t="shared" si="27"/>
        <v>0</v>
      </c>
      <c r="AZ12" s="50">
        <f t="shared" si="28"/>
        <v>0</v>
      </c>
      <c r="BA12" s="188">
        <v>0</v>
      </c>
      <c r="BB12" s="49">
        <f t="shared" si="29"/>
        <v>0</v>
      </c>
      <c r="BC12" s="50">
        <f t="shared" si="30"/>
        <v>0</v>
      </c>
      <c r="BD12" s="51">
        <f t="shared" si="31"/>
        <v>0</v>
      </c>
    </row>
    <row r="13" spans="1:56">
      <c r="A13" s="32">
        <v>6</v>
      </c>
      <c r="B13" s="169" t="s">
        <v>158</v>
      </c>
      <c r="C13" s="170" t="s">
        <v>205</v>
      </c>
      <c r="D13" s="34" t="s">
        <v>290</v>
      </c>
      <c r="E13" s="35" t="s">
        <v>209</v>
      </c>
      <c r="F13" s="36">
        <v>6.25</v>
      </c>
      <c r="G13" s="73"/>
      <c r="H13" s="72" t="s">
        <v>124</v>
      </c>
      <c r="I13" s="74">
        <f>IF(H13=Tablas!$B$5,Tablas!$C$5,VLOOKUP(H13,Tablas!$B$5:$D$40,2,FALSE))</f>
        <v>19</v>
      </c>
      <c r="J13" s="71">
        <f>IF(I13=0,"",VLOOKUP(I13,Tablas!$C$5:$D$40,2,FALSE))</f>
        <v>21.72583333333333</v>
      </c>
      <c r="K13" s="37" t="str">
        <f t="shared" si="1"/>
        <v>0</v>
      </c>
      <c r="L13" s="38">
        <f t="shared" si="2"/>
        <v>0</v>
      </c>
      <c r="M13" s="38">
        <f t="shared" si="3"/>
        <v>0</v>
      </c>
      <c r="N13" s="38">
        <f t="shared" si="4"/>
        <v>0</v>
      </c>
      <c r="O13" s="38">
        <f t="shared" si="5"/>
        <v>0</v>
      </c>
      <c r="P13" s="38">
        <f t="shared" si="6"/>
        <v>0</v>
      </c>
      <c r="Q13" s="39">
        <v>1</v>
      </c>
      <c r="R13" s="40">
        <f t="shared" si="7"/>
        <v>0</v>
      </c>
      <c r="S13" s="39">
        <v>1</v>
      </c>
      <c r="T13" s="41">
        <f t="shared" si="8"/>
        <v>0</v>
      </c>
      <c r="U13" s="42">
        <f t="shared" si="9"/>
        <v>0</v>
      </c>
      <c r="V13" s="43">
        <f t="shared" si="10"/>
        <v>0</v>
      </c>
      <c r="W13" s="193">
        <f t="shared" si="11"/>
        <v>10.5</v>
      </c>
      <c r="X13" s="44">
        <f t="shared" si="32"/>
        <v>0</v>
      </c>
      <c r="Y13" s="45">
        <f t="shared" si="12"/>
        <v>5</v>
      </c>
      <c r="Z13" s="46" t="s">
        <v>78</v>
      </c>
      <c r="AA13" s="39">
        <v>1</v>
      </c>
      <c r="AB13" s="47">
        <f t="shared" si="13"/>
        <v>0</v>
      </c>
      <c r="AC13" s="39">
        <v>1</v>
      </c>
      <c r="AD13" s="47">
        <f t="shared" si="14"/>
        <v>0</v>
      </c>
      <c r="AE13" s="39">
        <v>1</v>
      </c>
      <c r="AF13" s="47">
        <f t="shared" si="15"/>
        <v>0</v>
      </c>
      <c r="AG13" s="188"/>
      <c r="AH13" s="194">
        <f t="shared" si="16"/>
        <v>3</v>
      </c>
      <c r="AI13" s="49">
        <f t="shared" si="17"/>
        <v>0</v>
      </c>
      <c r="AJ13" s="50">
        <f t="shared" si="18"/>
        <v>0</v>
      </c>
      <c r="AK13" s="188"/>
      <c r="AL13" s="194">
        <f t="shared" si="19"/>
        <v>3</v>
      </c>
      <c r="AM13" s="49">
        <f t="shared" si="33"/>
        <v>0</v>
      </c>
      <c r="AN13" s="50">
        <f t="shared" si="20"/>
        <v>0</v>
      </c>
      <c r="AO13" s="188">
        <v>6.25</v>
      </c>
      <c r="AP13" s="49">
        <f t="shared" si="21"/>
        <v>0</v>
      </c>
      <c r="AQ13" s="50">
        <f t="shared" si="22"/>
        <v>0</v>
      </c>
      <c r="AR13" s="188">
        <v>0</v>
      </c>
      <c r="AS13" s="49">
        <f t="shared" si="23"/>
        <v>0</v>
      </c>
      <c r="AT13" s="50">
        <f t="shared" si="24"/>
        <v>0</v>
      </c>
      <c r="AU13" s="62"/>
      <c r="AV13" s="49">
        <f t="shared" si="25"/>
        <v>0</v>
      </c>
      <c r="AW13" s="50">
        <f t="shared" si="26"/>
        <v>0</v>
      </c>
      <c r="AX13" s="188">
        <v>6.25</v>
      </c>
      <c r="AY13" s="49">
        <f t="shared" si="27"/>
        <v>0</v>
      </c>
      <c r="AZ13" s="50">
        <f t="shared" si="28"/>
        <v>0</v>
      </c>
      <c r="BA13" s="188">
        <v>0</v>
      </c>
      <c r="BB13" s="49">
        <f t="shared" si="29"/>
        <v>0</v>
      </c>
      <c r="BC13" s="50">
        <f t="shared" si="30"/>
        <v>0</v>
      </c>
      <c r="BD13" s="51">
        <f t="shared" si="31"/>
        <v>0</v>
      </c>
    </row>
    <row r="14" spans="1:56">
      <c r="A14" s="32">
        <v>6</v>
      </c>
      <c r="B14" s="169" t="s">
        <v>158</v>
      </c>
      <c r="C14" s="170" t="s">
        <v>205</v>
      </c>
      <c r="D14" s="34" t="s">
        <v>215</v>
      </c>
      <c r="E14" s="35" t="s">
        <v>209</v>
      </c>
      <c r="F14" s="36">
        <v>4</v>
      </c>
      <c r="G14" s="73"/>
      <c r="H14" s="72" t="s">
        <v>144</v>
      </c>
      <c r="I14" s="74">
        <f>IF(H14=Tablas!$B$5,Tablas!$C$5,VLOOKUP(H14,Tablas!$B$5:$D$40,2,FALSE))</f>
        <v>22</v>
      </c>
      <c r="J14" s="71">
        <f>IF(I14=0,"",VLOOKUP(I14,Tablas!$C$5:$D$40,2,FALSE))</f>
        <v>8.6904761904761916</v>
      </c>
      <c r="K14" s="37" t="str">
        <f t="shared" si="1"/>
        <v>0</v>
      </c>
      <c r="L14" s="38">
        <f t="shared" si="2"/>
        <v>0</v>
      </c>
      <c r="M14" s="38">
        <f t="shared" si="3"/>
        <v>0</v>
      </c>
      <c r="N14" s="38">
        <f t="shared" si="4"/>
        <v>0</v>
      </c>
      <c r="O14" s="38">
        <f t="shared" si="5"/>
        <v>0</v>
      </c>
      <c r="P14" s="38">
        <f t="shared" si="6"/>
        <v>0</v>
      </c>
      <c r="Q14" s="39">
        <v>1</v>
      </c>
      <c r="R14" s="40">
        <f t="shared" si="7"/>
        <v>0</v>
      </c>
      <c r="S14" s="39">
        <v>1</v>
      </c>
      <c r="T14" s="41">
        <f t="shared" si="8"/>
        <v>0</v>
      </c>
      <c r="U14" s="42">
        <f t="shared" si="9"/>
        <v>0</v>
      </c>
      <c r="V14" s="43">
        <f t="shared" si="10"/>
        <v>0</v>
      </c>
      <c r="W14" s="193">
        <f t="shared" si="11"/>
        <v>10.5</v>
      </c>
      <c r="X14" s="44">
        <f t="shared" si="32"/>
        <v>0</v>
      </c>
      <c r="Y14" s="45">
        <f t="shared" si="12"/>
        <v>2</v>
      </c>
      <c r="Z14" s="46" t="s">
        <v>78</v>
      </c>
      <c r="AA14" s="39">
        <v>1</v>
      </c>
      <c r="AB14" s="47">
        <f t="shared" si="13"/>
        <v>0</v>
      </c>
      <c r="AC14" s="39">
        <v>1</v>
      </c>
      <c r="AD14" s="47">
        <f t="shared" si="14"/>
        <v>0</v>
      </c>
      <c r="AE14" s="39">
        <v>1</v>
      </c>
      <c r="AF14" s="47">
        <f t="shared" si="15"/>
        <v>0</v>
      </c>
      <c r="AG14" s="188"/>
      <c r="AH14" s="194">
        <f t="shared" si="16"/>
        <v>3</v>
      </c>
      <c r="AI14" s="49">
        <f t="shared" si="17"/>
        <v>0</v>
      </c>
      <c r="AJ14" s="50">
        <f t="shared" si="18"/>
        <v>0</v>
      </c>
      <c r="AK14" s="188"/>
      <c r="AL14" s="194">
        <f t="shared" si="19"/>
        <v>3</v>
      </c>
      <c r="AM14" s="49">
        <f t="shared" si="33"/>
        <v>0</v>
      </c>
      <c r="AN14" s="50">
        <f t="shared" si="20"/>
        <v>0</v>
      </c>
      <c r="AO14" s="188">
        <v>4</v>
      </c>
      <c r="AP14" s="49">
        <f t="shared" si="21"/>
        <v>0</v>
      </c>
      <c r="AQ14" s="50">
        <f t="shared" si="22"/>
        <v>0</v>
      </c>
      <c r="AR14" s="188">
        <v>0</v>
      </c>
      <c r="AS14" s="49">
        <f t="shared" si="23"/>
        <v>0</v>
      </c>
      <c r="AT14" s="50">
        <f t="shared" si="24"/>
        <v>0</v>
      </c>
      <c r="AU14" s="62"/>
      <c r="AV14" s="49">
        <f t="shared" si="25"/>
        <v>0</v>
      </c>
      <c r="AW14" s="50">
        <f t="shared" si="26"/>
        <v>0</v>
      </c>
      <c r="AX14" s="188">
        <v>4</v>
      </c>
      <c r="AY14" s="49">
        <f t="shared" si="27"/>
        <v>0</v>
      </c>
      <c r="AZ14" s="50">
        <f t="shared" si="28"/>
        <v>0</v>
      </c>
      <c r="BA14" s="188">
        <v>0</v>
      </c>
      <c r="BB14" s="49">
        <f t="shared" si="29"/>
        <v>0</v>
      </c>
      <c r="BC14" s="50">
        <f t="shared" si="30"/>
        <v>0</v>
      </c>
      <c r="BD14" s="51">
        <f t="shared" si="31"/>
        <v>0</v>
      </c>
    </row>
    <row r="15" spans="1:56">
      <c r="A15" s="32">
        <v>6</v>
      </c>
      <c r="B15" s="169" t="s">
        <v>158</v>
      </c>
      <c r="C15" s="170" t="s">
        <v>205</v>
      </c>
      <c r="D15" s="34" t="s">
        <v>291</v>
      </c>
      <c r="E15" s="35" t="s">
        <v>209</v>
      </c>
      <c r="F15" s="36">
        <v>3.15</v>
      </c>
      <c r="G15" s="73"/>
      <c r="H15" s="72" t="s">
        <v>16</v>
      </c>
      <c r="I15" s="74">
        <f>IF(H15=Tablas!$B$5,Tablas!$C$5,VLOOKUP(H15,Tablas!$B$5:$D$40,2,FALSE))</f>
        <v>29</v>
      </c>
      <c r="J15" s="71">
        <f>IF(I15=0,"",VLOOKUP(I15,Tablas!$C$5:$D$40,2,FALSE))</f>
        <v>1</v>
      </c>
      <c r="K15" s="37" t="str">
        <f t="shared" si="1"/>
        <v>0</v>
      </c>
      <c r="L15" s="38">
        <f t="shared" si="2"/>
        <v>0</v>
      </c>
      <c r="M15" s="38">
        <f t="shared" si="3"/>
        <v>0</v>
      </c>
      <c r="N15" s="38">
        <f t="shared" si="4"/>
        <v>0</v>
      </c>
      <c r="O15" s="38">
        <f t="shared" si="5"/>
        <v>0</v>
      </c>
      <c r="P15" s="38">
        <f t="shared" si="6"/>
        <v>0</v>
      </c>
      <c r="Q15" s="39">
        <v>1</v>
      </c>
      <c r="R15" s="40">
        <f t="shared" si="7"/>
        <v>0</v>
      </c>
      <c r="S15" s="39">
        <v>1</v>
      </c>
      <c r="T15" s="41">
        <f t="shared" si="8"/>
        <v>0</v>
      </c>
      <c r="U15" s="42">
        <f t="shared" si="9"/>
        <v>0</v>
      </c>
      <c r="V15" s="43">
        <f t="shared" si="10"/>
        <v>0</v>
      </c>
      <c r="W15" s="193">
        <f t="shared" si="11"/>
        <v>10.5</v>
      </c>
      <c r="X15" s="44">
        <f t="shared" si="32"/>
        <v>0</v>
      </c>
      <c r="Y15" s="45">
        <f t="shared" si="12"/>
        <v>0.2</v>
      </c>
      <c r="Z15" s="46" t="s">
        <v>78</v>
      </c>
      <c r="AA15" s="39">
        <v>1</v>
      </c>
      <c r="AB15" s="47">
        <f t="shared" si="13"/>
        <v>0</v>
      </c>
      <c r="AC15" s="39">
        <v>1</v>
      </c>
      <c r="AD15" s="47">
        <f t="shared" si="14"/>
        <v>0</v>
      </c>
      <c r="AE15" s="39">
        <v>1</v>
      </c>
      <c r="AF15" s="47">
        <f t="shared" si="15"/>
        <v>0</v>
      </c>
      <c r="AG15" s="188"/>
      <c r="AH15" s="194">
        <f t="shared" si="16"/>
        <v>3</v>
      </c>
      <c r="AI15" s="49">
        <f t="shared" si="17"/>
        <v>0</v>
      </c>
      <c r="AJ15" s="50">
        <f t="shared" si="18"/>
        <v>0</v>
      </c>
      <c r="AK15" s="188"/>
      <c r="AL15" s="194">
        <f t="shared" si="19"/>
        <v>3</v>
      </c>
      <c r="AM15" s="49">
        <f t="shared" si="33"/>
        <v>0</v>
      </c>
      <c r="AN15" s="50">
        <f t="shared" si="20"/>
        <v>0</v>
      </c>
      <c r="AO15" s="188">
        <v>3.15</v>
      </c>
      <c r="AP15" s="49">
        <f t="shared" si="21"/>
        <v>0</v>
      </c>
      <c r="AQ15" s="50">
        <f t="shared" si="22"/>
        <v>0</v>
      </c>
      <c r="AR15" s="188">
        <v>0</v>
      </c>
      <c r="AS15" s="49">
        <f t="shared" si="23"/>
        <v>0</v>
      </c>
      <c r="AT15" s="50">
        <f t="shared" si="24"/>
        <v>0</v>
      </c>
      <c r="AU15" s="62"/>
      <c r="AV15" s="49">
        <f t="shared" si="25"/>
        <v>0</v>
      </c>
      <c r="AW15" s="50">
        <f t="shared" si="26"/>
        <v>0</v>
      </c>
      <c r="AX15" s="188">
        <v>3.15</v>
      </c>
      <c r="AY15" s="49">
        <f t="shared" si="27"/>
        <v>0</v>
      </c>
      <c r="AZ15" s="50">
        <f t="shared" si="28"/>
        <v>0</v>
      </c>
      <c r="BA15" s="188">
        <v>0</v>
      </c>
      <c r="BB15" s="49">
        <f t="shared" si="29"/>
        <v>0</v>
      </c>
      <c r="BC15" s="50">
        <f t="shared" si="30"/>
        <v>0</v>
      </c>
      <c r="BD15" s="51">
        <f t="shared" si="31"/>
        <v>0</v>
      </c>
    </row>
    <row r="16" spans="1:56">
      <c r="A16" s="32">
        <v>6</v>
      </c>
      <c r="B16" s="169" t="s">
        <v>158</v>
      </c>
      <c r="C16" s="170" t="s">
        <v>205</v>
      </c>
      <c r="D16" s="34" t="s">
        <v>292</v>
      </c>
      <c r="E16" s="35" t="s">
        <v>209</v>
      </c>
      <c r="F16" s="36">
        <v>50.78</v>
      </c>
      <c r="G16" s="73"/>
      <c r="H16" s="72" t="s">
        <v>124</v>
      </c>
      <c r="I16" s="74">
        <f>IF(H16=Tablas!$B$5,Tablas!$C$5,VLOOKUP(H16,Tablas!$B$5:$D$40,2,FALSE))</f>
        <v>19</v>
      </c>
      <c r="J16" s="71">
        <f>IF(I16=0,"",VLOOKUP(I16,Tablas!$C$5:$D$40,2,FALSE))</f>
        <v>21.72583333333333</v>
      </c>
      <c r="K16" s="37" t="str">
        <f t="shared" si="1"/>
        <v>0</v>
      </c>
      <c r="L16" s="38">
        <f t="shared" si="2"/>
        <v>0</v>
      </c>
      <c r="M16" s="38">
        <f t="shared" si="3"/>
        <v>0</v>
      </c>
      <c r="N16" s="38">
        <f t="shared" si="4"/>
        <v>0</v>
      </c>
      <c r="O16" s="38">
        <f t="shared" si="5"/>
        <v>0</v>
      </c>
      <c r="P16" s="38">
        <f t="shared" si="6"/>
        <v>0</v>
      </c>
      <c r="Q16" s="39">
        <v>1</v>
      </c>
      <c r="R16" s="40">
        <f t="shared" si="7"/>
        <v>0</v>
      </c>
      <c r="S16" s="39">
        <v>1</v>
      </c>
      <c r="T16" s="41">
        <f t="shared" si="8"/>
        <v>0</v>
      </c>
      <c r="U16" s="42">
        <f t="shared" si="9"/>
        <v>0</v>
      </c>
      <c r="V16" s="43">
        <f t="shared" si="10"/>
        <v>0</v>
      </c>
      <c r="W16" s="193">
        <f t="shared" si="11"/>
        <v>10.5</v>
      </c>
      <c r="X16" s="44">
        <f t="shared" si="32"/>
        <v>0</v>
      </c>
      <c r="Y16" s="45">
        <f t="shared" si="12"/>
        <v>5</v>
      </c>
      <c r="Z16" s="46" t="s">
        <v>78</v>
      </c>
      <c r="AA16" s="39">
        <v>1</v>
      </c>
      <c r="AB16" s="47">
        <f t="shared" si="13"/>
        <v>0</v>
      </c>
      <c r="AC16" s="39">
        <v>1</v>
      </c>
      <c r="AD16" s="47">
        <f t="shared" si="14"/>
        <v>0</v>
      </c>
      <c r="AE16" s="39">
        <v>1</v>
      </c>
      <c r="AF16" s="47">
        <f t="shared" si="15"/>
        <v>0</v>
      </c>
      <c r="AG16" s="188"/>
      <c r="AH16" s="194">
        <f t="shared" si="16"/>
        <v>3</v>
      </c>
      <c r="AI16" s="49">
        <f t="shared" si="17"/>
        <v>0</v>
      </c>
      <c r="AJ16" s="50">
        <f t="shared" si="18"/>
        <v>0</v>
      </c>
      <c r="AK16" s="188"/>
      <c r="AL16" s="194">
        <f t="shared" si="19"/>
        <v>3</v>
      </c>
      <c r="AM16" s="49">
        <f t="shared" si="33"/>
        <v>0</v>
      </c>
      <c r="AN16" s="50">
        <f t="shared" si="20"/>
        <v>0</v>
      </c>
      <c r="AO16" s="188">
        <v>50.78</v>
      </c>
      <c r="AP16" s="49">
        <f t="shared" si="21"/>
        <v>0</v>
      </c>
      <c r="AQ16" s="50">
        <f t="shared" si="22"/>
        <v>0</v>
      </c>
      <c r="AR16" s="188">
        <v>0</v>
      </c>
      <c r="AS16" s="49">
        <f t="shared" si="23"/>
        <v>0</v>
      </c>
      <c r="AT16" s="50">
        <f t="shared" si="24"/>
        <v>0</v>
      </c>
      <c r="AU16" s="62"/>
      <c r="AV16" s="49">
        <f t="shared" si="25"/>
        <v>0</v>
      </c>
      <c r="AW16" s="50">
        <f t="shared" si="26"/>
        <v>0</v>
      </c>
      <c r="AX16" s="188">
        <v>50.78</v>
      </c>
      <c r="AY16" s="49">
        <f t="shared" si="27"/>
        <v>0</v>
      </c>
      <c r="AZ16" s="50">
        <f t="shared" si="28"/>
        <v>0</v>
      </c>
      <c r="BA16" s="188">
        <v>0</v>
      </c>
      <c r="BB16" s="49">
        <f t="shared" si="29"/>
        <v>0</v>
      </c>
      <c r="BC16" s="50">
        <f t="shared" si="30"/>
        <v>0</v>
      </c>
      <c r="BD16" s="51">
        <f t="shared" si="31"/>
        <v>0</v>
      </c>
    </row>
    <row r="17" spans="1:56">
      <c r="A17" s="32">
        <v>6</v>
      </c>
      <c r="B17" s="169" t="s">
        <v>158</v>
      </c>
      <c r="C17" s="170" t="s">
        <v>205</v>
      </c>
      <c r="D17" s="34" t="s">
        <v>293</v>
      </c>
      <c r="E17" s="35" t="s">
        <v>275</v>
      </c>
      <c r="F17" s="36">
        <v>30.99</v>
      </c>
      <c r="G17" s="73"/>
      <c r="H17" s="72" t="s">
        <v>124</v>
      </c>
      <c r="I17" s="74">
        <f>IF(H17=Tablas!$B$5,Tablas!$C$5,VLOOKUP(H17,Tablas!$B$5:$D$40,2,FALSE))</f>
        <v>19</v>
      </c>
      <c r="J17" s="71">
        <f>IF(I17=0,"",VLOOKUP(I17,Tablas!$C$5:$D$40,2,FALSE))</f>
        <v>21.72583333333333</v>
      </c>
      <c r="K17" s="37" t="str">
        <f t="shared" si="1"/>
        <v>0</v>
      </c>
      <c r="L17" s="38">
        <f t="shared" si="2"/>
        <v>0</v>
      </c>
      <c r="M17" s="38">
        <f t="shared" si="3"/>
        <v>0</v>
      </c>
      <c r="N17" s="38">
        <f t="shared" si="4"/>
        <v>0</v>
      </c>
      <c r="O17" s="38">
        <f t="shared" si="5"/>
        <v>0</v>
      </c>
      <c r="P17" s="38">
        <f t="shared" si="6"/>
        <v>0</v>
      </c>
      <c r="Q17" s="39">
        <v>1</v>
      </c>
      <c r="R17" s="40">
        <f t="shared" si="7"/>
        <v>0</v>
      </c>
      <c r="S17" s="39">
        <v>1</v>
      </c>
      <c r="T17" s="41">
        <f t="shared" si="8"/>
        <v>0</v>
      </c>
      <c r="U17" s="42">
        <f t="shared" si="9"/>
        <v>0</v>
      </c>
      <c r="V17" s="43">
        <f t="shared" si="10"/>
        <v>0</v>
      </c>
      <c r="W17" s="193">
        <f t="shared" si="11"/>
        <v>10.5</v>
      </c>
      <c r="X17" s="44">
        <f t="shared" si="32"/>
        <v>0</v>
      </c>
      <c r="Y17" s="45">
        <f t="shared" si="12"/>
        <v>5</v>
      </c>
      <c r="Z17" s="46" t="s">
        <v>78</v>
      </c>
      <c r="AA17" s="39">
        <v>1</v>
      </c>
      <c r="AB17" s="47">
        <f t="shared" si="13"/>
        <v>0</v>
      </c>
      <c r="AC17" s="39">
        <v>1</v>
      </c>
      <c r="AD17" s="47">
        <f t="shared" si="14"/>
        <v>0</v>
      </c>
      <c r="AE17" s="39">
        <v>1</v>
      </c>
      <c r="AF17" s="47">
        <f t="shared" si="15"/>
        <v>0</v>
      </c>
      <c r="AG17" s="188"/>
      <c r="AH17" s="194">
        <f t="shared" si="16"/>
        <v>3</v>
      </c>
      <c r="AI17" s="49">
        <f t="shared" si="17"/>
        <v>0</v>
      </c>
      <c r="AJ17" s="50">
        <f t="shared" si="18"/>
        <v>0</v>
      </c>
      <c r="AK17" s="188">
        <v>2.5499999999999998</v>
      </c>
      <c r="AL17" s="194">
        <f t="shared" si="19"/>
        <v>3</v>
      </c>
      <c r="AM17" s="49">
        <f t="shared" si="33"/>
        <v>0</v>
      </c>
      <c r="AN17" s="50">
        <f t="shared" si="20"/>
        <v>0</v>
      </c>
      <c r="AO17" s="188">
        <v>30.99</v>
      </c>
      <c r="AP17" s="49">
        <f t="shared" si="21"/>
        <v>0</v>
      </c>
      <c r="AQ17" s="50">
        <f t="shared" si="22"/>
        <v>0</v>
      </c>
      <c r="AR17" s="188">
        <v>2.5499999999999998</v>
      </c>
      <c r="AS17" s="49">
        <f t="shared" si="23"/>
        <v>0</v>
      </c>
      <c r="AT17" s="50">
        <f t="shared" si="24"/>
        <v>0</v>
      </c>
      <c r="AU17" s="62"/>
      <c r="AV17" s="49">
        <f t="shared" si="25"/>
        <v>0</v>
      </c>
      <c r="AW17" s="50">
        <f t="shared" si="26"/>
        <v>0</v>
      </c>
      <c r="AX17" s="188">
        <v>30.99</v>
      </c>
      <c r="AY17" s="49">
        <f t="shared" si="27"/>
        <v>0</v>
      </c>
      <c r="AZ17" s="50">
        <f t="shared" si="28"/>
        <v>0</v>
      </c>
      <c r="BA17" s="188">
        <v>1.2749999999999999</v>
      </c>
      <c r="BB17" s="49">
        <f t="shared" si="29"/>
        <v>0</v>
      </c>
      <c r="BC17" s="50">
        <f t="shared" si="30"/>
        <v>0</v>
      </c>
      <c r="BD17" s="51">
        <f t="shared" si="31"/>
        <v>0</v>
      </c>
    </row>
    <row r="18" spans="1:56">
      <c r="A18" s="32">
        <v>6</v>
      </c>
      <c r="B18" s="169" t="s">
        <v>158</v>
      </c>
      <c r="C18" s="170" t="s">
        <v>205</v>
      </c>
      <c r="D18" s="34" t="s">
        <v>211</v>
      </c>
      <c r="E18" s="35" t="s">
        <v>209</v>
      </c>
      <c r="F18" s="36">
        <v>24.66</v>
      </c>
      <c r="G18" s="73"/>
      <c r="H18" s="72" t="s">
        <v>124</v>
      </c>
      <c r="I18" s="74">
        <f>IF(H18=Tablas!$B$5,Tablas!$C$5,VLOOKUP(H18,Tablas!$B$5:$D$40,2,FALSE))</f>
        <v>19</v>
      </c>
      <c r="J18" s="71">
        <f>IF(I18=0,"",VLOOKUP(I18,Tablas!$C$5:$D$40,2,FALSE))</f>
        <v>21.72583333333333</v>
      </c>
      <c r="K18" s="37" t="str">
        <f t="shared" si="1"/>
        <v>0</v>
      </c>
      <c r="L18" s="38">
        <f t="shared" si="2"/>
        <v>0</v>
      </c>
      <c r="M18" s="38">
        <f t="shared" si="3"/>
        <v>0</v>
      </c>
      <c r="N18" s="38">
        <f t="shared" si="4"/>
        <v>0</v>
      </c>
      <c r="O18" s="38">
        <f t="shared" si="5"/>
        <v>0</v>
      </c>
      <c r="P18" s="38">
        <f t="shared" si="6"/>
        <v>0</v>
      </c>
      <c r="Q18" s="39">
        <v>1</v>
      </c>
      <c r="R18" s="40">
        <f t="shared" si="7"/>
        <v>0</v>
      </c>
      <c r="S18" s="39">
        <v>1</v>
      </c>
      <c r="T18" s="41">
        <f t="shared" si="8"/>
        <v>0</v>
      </c>
      <c r="U18" s="42">
        <f t="shared" si="9"/>
        <v>0</v>
      </c>
      <c r="V18" s="43">
        <f t="shared" si="10"/>
        <v>0</v>
      </c>
      <c r="W18" s="193">
        <f t="shared" si="11"/>
        <v>10.5</v>
      </c>
      <c r="X18" s="44">
        <f t="shared" si="32"/>
        <v>0</v>
      </c>
      <c r="Y18" s="45">
        <f t="shared" si="12"/>
        <v>5</v>
      </c>
      <c r="Z18" s="46" t="s">
        <v>78</v>
      </c>
      <c r="AA18" s="39">
        <v>1</v>
      </c>
      <c r="AB18" s="47">
        <f t="shared" si="13"/>
        <v>0</v>
      </c>
      <c r="AC18" s="39">
        <v>1</v>
      </c>
      <c r="AD18" s="47">
        <f t="shared" si="14"/>
        <v>0</v>
      </c>
      <c r="AE18" s="39">
        <v>1</v>
      </c>
      <c r="AF18" s="47">
        <f t="shared" si="15"/>
        <v>0</v>
      </c>
      <c r="AG18" s="188"/>
      <c r="AH18" s="194">
        <f t="shared" si="16"/>
        <v>3</v>
      </c>
      <c r="AI18" s="49">
        <f t="shared" si="17"/>
        <v>0</v>
      </c>
      <c r="AJ18" s="50">
        <f t="shared" si="18"/>
        <v>0</v>
      </c>
      <c r="AK18" s="188"/>
      <c r="AL18" s="194">
        <f t="shared" si="19"/>
        <v>3</v>
      </c>
      <c r="AM18" s="49">
        <f t="shared" si="33"/>
        <v>0</v>
      </c>
      <c r="AN18" s="50">
        <f t="shared" si="20"/>
        <v>0</v>
      </c>
      <c r="AO18" s="188">
        <v>24.66</v>
      </c>
      <c r="AP18" s="49">
        <f t="shared" si="21"/>
        <v>0</v>
      </c>
      <c r="AQ18" s="50">
        <f t="shared" si="22"/>
        <v>0</v>
      </c>
      <c r="AR18" s="188">
        <v>0</v>
      </c>
      <c r="AS18" s="49">
        <f t="shared" si="23"/>
        <v>0</v>
      </c>
      <c r="AT18" s="50">
        <f t="shared" si="24"/>
        <v>0</v>
      </c>
      <c r="AU18" s="62"/>
      <c r="AV18" s="49">
        <f t="shared" si="25"/>
        <v>0</v>
      </c>
      <c r="AW18" s="50">
        <f t="shared" si="26"/>
        <v>0</v>
      </c>
      <c r="AX18" s="188">
        <v>24.66</v>
      </c>
      <c r="AY18" s="49">
        <f t="shared" si="27"/>
        <v>0</v>
      </c>
      <c r="AZ18" s="50">
        <f t="shared" si="28"/>
        <v>0</v>
      </c>
      <c r="BA18" s="188">
        <v>0</v>
      </c>
      <c r="BB18" s="49">
        <f t="shared" si="29"/>
        <v>0</v>
      </c>
      <c r="BC18" s="50">
        <f t="shared" si="30"/>
        <v>0</v>
      </c>
      <c r="BD18" s="51">
        <f t="shared" si="31"/>
        <v>0</v>
      </c>
    </row>
    <row r="19" spans="1:56">
      <c r="A19" s="32">
        <v>6</v>
      </c>
      <c r="B19" s="169" t="s">
        <v>158</v>
      </c>
      <c r="C19" s="170" t="s">
        <v>205</v>
      </c>
      <c r="D19" s="34" t="s">
        <v>294</v>
      </c>
      <c r="E19" s="35" t="s">
        <v>275</v>
      </c>
      <c r="F19" s="36">
        <v>30.99</v>
      </c>
      <c r="G19" s="73"/>
      <c r="H19" s="72" t="s">
        <v>124</v>
      </c>
      <c r="I19" s="74">
        <f>IF(H19=Tablas!$B$5,Tablas!$C$5,VLOOKUP(H19,Tablas!$B$5:$D$40,2,FALSE))</f>
        <v>19</v>
      </c>
      <c r="J19" s="71">
        <f>IF(I19=0,"",VLOOKUP(I19,Tablas!$C$5:$D$40,2,FALSE))</f>
        <v>21.72583333333333</v>
      </c>
      <c r="K19" s="37" t="str">
        <f t="shared" si="1"/>
        <v>0</v>
      </c>
      <c r="L19" s="38">
        <f t="shared" si="2"/>
        <v>0</v>
      </c>
      <c r="M19" s="38">
        <f t="shared" si="3"/>
        <v>0</v>
      </c>
      <c r="N19" s="38">
        <f t="shared" si="4"/>
        <v>0</v>
      </c>
      <c r="O19" s="38">
        <f t="shared" si="5"/>
        <v>0</v>
      </c>
      <c r="P19" s="38">
        <f t="shared" si="6"/>
        <v>0</v>
      </c>
      <c r="Q19" s="39">
        <v>1</v>
      </c>
      <c r="R19" s="40">
        <f t="shared" si="7"/>
        <v>0</v>
      </c>
      <c r="S19" s="39">
        <v>1</v>
      </c>
      <c r="T19" s="41">
        <f t="shared" si="8"/>
        <v>0</v>
      </c>
      <c r="U19" s="42">
        <f t="shared" si="9"/>
        <v>0</v>
      </c>
      <c r="V19" s="43">
        <f t="shared" si="10"/>
        <v>0</v>
      </c>
      <c r="W19" s="193">
        <f t="shared" si="11"/>
        <v>10.5</v>
      </c>
      <c r="X19" s="44">
        <f t="shared" si="32"/>
        <v>0</v>
      </c>
      <c r="Y19" s="45">
        <f t="shared" si="12"/>
        <v>5</v>
      </c>
      <c r="Z19" s="46" t="s">
        <v>78</v>
      </c>
      <c r="AA19" s="39">
        <v>1</v>
      </c>
      <c r="AB19" s="47">
        <f t="shared" si="13"/>
        <v>0</v>
      </c>
      <c r="AC19" s="39">
        <v>1</v>
      </c>
      <c r="AD19" s="47">
        <f t="shared" si="14"/>
        <v>0</v>
      </c>
      <c r="AE19" s="39">
        <v>1</v>
      </c>
      <c r="AF19" s="47">
        <f t="shared" si="15"/>
        <v>0</v>
      </c>
      <c r="AG19" s="188"/>
      <c r="AH19" s="194">
        <f t="shared" si="16"/>
        <v>3</v>
      </c>
      <c r="AI19" s="49">
        <f t="shared" si="17"/>
        <v>0</v>
      </c>
      <c r="AJ19" s="50">
        <f t="shared" si="18"/>
        <v>0</v>
      </c>
      <c r="AK19" s="188">
        <v>7.6499999999999995</v>
      </c>
      <c r="AL19" s="194">
        <f t="shared" si="19"/>
        <v>3</v>
      </c>
      <c r="AM19" s="49">
        <f t="shared" si="33"/>
        <v>0</v>
      </c>
      <c r="AN19" s="50">
        <f t="shared" si="20"/>
        <v>0</v>
      </c>
      <c r="AO19" s="188">
        <v>30.99</v>
      </c>
      <c r="AP19" s="49">
        <f t="shared" si="21"/>
        <v>0</v>
      </c>
      <c r="AQ19" s="50">
        <f t="shared" si="22"/>
        <v>0</v>
      </c>
      <c r="AR19" s="188">
        <v>7.6499999999999995</v>
      </c>
      <c r="AS19" s="49">
        <f t="shared" si="23"/>
        <v>0</v>
      </c>
      <c r="AT19" s="50">
        <f t="shared" si="24"/>
        <v>0</v>
      </c>
      <c r="AU19" s="62"/>
      <c r="AV19" s="49">
        <f t="shared" si="25"/>
        <v>0</v>
      </c>
      <c r="AW19" s="50">
        <f t="shared" si="26"/>
        <v>0</v>
      </c>
      <c r="AX19" s="188">
        <v>30.99</v>
      </c>
      <c r="AY19" s="49">
        <f t="shared" si="27"/>
        <v>0</v>
      </c>
      <c r="AZ19" s="50">
        <f t="shared" si="28"/>
        <v>0</v>
      </c>
      <c r="BA19" s="188">
        <v>3.8249999999999997</v>
      </c>
      <c r="BB19" s="49">
        <f t="shared" si="29"/>
        <v>0</v>
      </c>
      <c r="BC19" s="50">
        <f t="shared" si="30"/>
        <v>0</v>
      </c>
      <c r="BD19" s="51">
        <f t="shared" si="31"/>
        <v>0</v>
      </c>
    </row>
    <row r="20" spans="1:56">
      <c r="A20" s="32">
        <v>6</v>
      </c>
      <c r="B20" s="169" t="s">
        <v>158</v>
      </c>
      <c r="C20" s="170" t="s">
        <v>205</v>
      </c>
      <c r="D20" s="34" t="s">
        <v>295</v>
      </c>
      <c r="E20" s="35" t="s">
        <v>209</v>
      </c>
      <c r="F20" s="36">
        <v>6.2</v>
      </c>
      <c r="G20" s="73"/>
      <c r="H20" s="72" t="s">
        <v>124</v>
      </c>
      <c r="I20" s="74">
        <f>IF(H20=Tablas!$B$5,Tablas!$C$5,VLOOKUP(H20,Tablas!$B$5:$D$40,2,FALSE))</f>
        <v>19</v>
      </c>
      <c r="J20" s="71">
        <f>IF(I20=0,"",VLOOKUP(I20,Tablas!$C$5:$D$40,2,FALSE))</f>
        <v>21.72583333333333</v>
      </c>
      <c r="K20" s="37" t="str">
        <f t="shared" si="1"/>
        <v>0</v>
      </c>
      <c r="L20" s="38">
        <f t="shared" si="2"/>
        <v>0</v>
      </c>
      <c r="M20" s="38">
        <f t="shared" si="3"/>
        <v>0</v>
      </c>
      <c r="N20" s="38">
        <f t="shared" si="4"/>
        <v>0</v>
      </c>
      <c r="O20" s="38">
        <f t="shared" si="5"/>
        <v>0</v>
      </c>
      <c r="P20" s="38">
        <f t="shared" si="6"/>
        <v>0</v>
      </c>
      <c r="Q20" s="39">
        <v>1</v>
      </c>
      <c r="R20" s="40">
        <f t="shared" si="7"/>
        <v>0</v>
      </c>
      <c r="S20" s="39">
        <v>1</v>
      </c>
      <c r="T20" s="41">
        <f t="shared" si="8"/>
        <v>0</v>
      </c>
      <c r="U20" s="42">
        <f t="shared" si="9"/>
        <v>0</v>
      </c>
      <c r="V20" s="43">
        <f t="shared" si="10"/>
        <v>0</v>
      </c>
      <c r="W20" s="193">
        <f t="shared" si="11"/>
        <v>10.5</v>
      </c>
      <c r="X20" s="44">
        <f t="shared" si="32"/>
        <v>0</v>
      </c>
      <c r="Y20" s="45">
        <f t="shared" si="12"/>
        <v>5</v>
      </c>
      <c r="Z20" s="46" t="s">
        <v>78</v>
      </c>
      <c r="AA20" s="39">
        <v>1</v>
      </c>
      <c r="AB20" s="47">
        <f t="shared" si="13"/>
        <v>0</v>
      </c>
      <c r="AC20" s="39">
        <v>1</v>
      </c>
      <c r="AD20" s="47">
        <f t="shared" si="14"/>
        <v>0</v>
      </c>
      <c r="AE20" s="39">
        <v>1</v>
      </c>
      <c r="AF20" s="47">
        <f t="shared" si="15"/>
        <v>0</v>
      </c>
      <c r="AG20" s="188"/>
      <c r="AH20" s="194">
        <f t="shared" si="16"/>
        <v>3</v>
      </c>
      <c r="AI20" s="49">
        <f t="shared" si="17"/>
        <v>0</v>
      </c>
      <c r="AJ20" s="50">
        <f t="shared" si="18"/>
        <v>0</v>
      </c>
      <c r="AK20" s="188">
        <v>2.5499999999999998</v>
      </c>
      <c r="AL20" s="194">
        <f t="shared" si="19"/>
        <v>3</v>
      </c>
      <c r="AM20" s="49">
        <f t="shared" si="33"/>
        <v>0</v>
      </c>
      <c r="AN20" s="50">
        <f t="shared" si="20"/>
        <v>0</v>
      </c>
      <c r="AO20" s="188">
        <v>6.2</v>
      </c>
      <c r="AP20" s="49">
        <f t="shared" si="21"/>
        <v>0</v>
      </c>
      <c r="AQ20" s="50">
        <f t="shared" si="22"/>
        <v>0</v>
      </c>
      <c r="AR20" s="188">
        <v>2.5499999999999998</v>
      </c>
      <c r="AS20" s="49">
        <f t="shared" si="23"/>
        <v>0</v>
      </c>
      <c r="AT20" s="50">
        <f t="shared" si="24"/>
        <v>0</v>
      </c>
      <c r="AU20" s="62"/>
      <c r="AV20" s="49">
        <f t="shared" si="25"/>
        <v>0</v>
      </c>
      <c r="AW20" s="50">
        <f t="shared" si="26"/>
        <v>0</v>
      </c>
      <c r="AX20" s="188">
        <v>6.2</v>
      </c>
      <c r="AY20" s="49">
        <f t="shared" si="27"/>
        <v>0</v>
      </c>
      <c r="AZ20" s="50">
        <f t="shared" si="28"/>
        <v>0</v>
      </c>
      <c r="BA20" s="188">
        <v>1.2749999999999999</v>
      </c>
      <c r="BB20" s="49">
        <f t="shared" si="29"/>
        <v>0</v>
      </c>
      <c r="BC20" s="50">
        <f t="shared" si="30"/>
        <v>0</v>
      </c>
      <c r="BD20" s="51">
        <f t="shared" si="31"/>
        <v>0</v>
      </c>
    </row>
    <row r="21" spans="1:56">
      <c r="A21" s="32">
        <v>6</v>
      </c>
      <c r="B21" s="169" t="s">
        <v>158</v>
      </c>
      <c r="C21" s="170" t="s">
        <v>205</v>
      </c>
      <c r="D21" s="34" t="s">
        <v>296</v>
      </c>
      <c r="E21" s="35" t="s">
        <v>320</v>
      </c>
      <c r="F21" s="36">
        <v>200</v>
      </c>
      <c r="G21" s="73"/>
      <c r="H21" s="72" t="s">
        <v>124</v>
      </c>
      <c r="I21" s="74">
        <f>IF(H21=Tablas!$B$5,Tablas!$C$5,VLOOKUP(H21,Tablas!$B$5:$D$40,2,FALSE))</f>
        <v>19</v>
      </c>
      <c r="J21" s="71">
        <f>IF(I21=0,"",VLOOKUP(I21,Tablas!$C$5:$D$40,2,FALSE))</f>
        <v>21.72583333333333</v>
      </c>
      <c r="K21" s="37" t="str">
        <f t="shared" ref="K21:K40" si="34">IF(G21=0,"0",F21/G21)</f>
        <v>0</v>
      </c>
      <c r="L21" s="38">
        <f t="shared" ref="L21:L71" si="35">IF($Y21=3,$K21,0)+IF($Y21=4,$K21,0)+IF($Y21=5,$K21,0)+IF($Y21=6,$K21,0)+IF($Y21=7,$K21,0)+IF($Y21=10,$K21*2,0)+IF($Y21=12,$K21*2,0)+IF($Y21=14,$K21*2,0)+IF($Y21=21,$K21*3,0)+IF($Y21&lt;=1,$K21*$J21/21.75,0)+IF($Y21=15,$K21*3,0)+IF($Y21=42,$K21*6,0)+IF($Y21=28,$K21*4,0)</f>
        <v>0</v>
      </c>
      <c r="M21" s="38">
        <f t="shared" ref="M21:M71" si="36">IF($Y21=2,$K21,0)+IF($Y21=4,$K21,0)+IF($Y21=5,$K21,0)+IF($Y21=6,$K21,0)+IF($Y21=7,$K21,0)+IF($Y21=10,$K21*2,0)+IF($Y21=12,$K21*2,0)+IF($Y21=14,$K21*2,0)+IF($Y21=15,$K21*3,0)+IF($Y21=21,$K21*3,0)+IF($Y21&lt;=1,$K21*$J21/21.75,0)+IF($Y21=42,$K21*6,0)+IF($Y21=28,$K21*4,0)</f>
        <v>0</v>
      </c>
      <c r="N21" s="38">
        <f t="shared" ref="N21:N71" si="37">IF($Y21=3,$K21,0)+IF($Y21=4,$K21,0)+IF($Y21=5,$K21,0)+IF($Y21=6,$K21,0)+IF($Y21=7,$K21,0)+IF($Y21=10,$K21*2,0)+IF($Y21=12,$K21*2,0)+IF($Y21=14,$K21*2,0)+IF($Y21=21,$K21*3,0)+IF($Y21&lt;=1,$K21*$J21/21.75,0)+IF($Y21=15,$K21*3,0)+IF($Y21=42,$K21*6,0)+IF($Y21=28,$K21*4,0)</f>
        <v>0</v>
      </c>
      <c r="O21" s="38">
        <f t="shared" ref="O21:O71" si="38">IF($Y21=2,$K21,0)+IF($Y21=4,$K21,0)+IF($Y21=5,$K21,0)+IF($Y21=6,$K21,0)+IF($Y21=7,$K21,0)+IF($Y21=10,$K21*2,0)+IF($Y21=12,$K21*2,0)+IF($Y21=14,$K21*2,0)+IF($Y21=15,$K21*3,0)+IF($Y21=21,$K21*3,0)+IF($Y21&lt;=1,$K21*$J21/21.75,0)+IF($Y21=42,$K21*6,0)+IF($Y21=28,$K21*4,0)</f>
        <v>0</v>
      </c>
      <c r="P21" s="38">
        <f t="shared" ref="P21:P71" si="39">IF($Y21=3,$K21,0)+IF($Y21=4,$K21,0)+IF($Y21=5,$K21,0)+IF($Y21=6,$K21,0)+IF($Y21=7,$K21,0)+IF($Y21=10,$K21*2,0)+IF($Y21=12,$K21*2,0)+IF($Y21=14,$K21*2,0)+IF($Y21=21,$K21*3,0)+IF($Y21&lt;=1,$K21*$J21/21.75,0)+IF($Y21=15,$K21*3,0)+IF($Y21=42,$K21*6,0)+IF($Y21=28,$K21*4,0)</f>
        <v>0</v>
      </c>
      <c r="Q21" s="39">
        <v>1</v>
      </c>
      <c r="R21" s="40">
        <f t="shared" ref="R21:R71" si="40">(IF($Y21=6,$K21,)+IF($Y21=7,$K21,)+IF($Y21=12,$K21*2,)+IF($Y21=18,$K21*3,)+IF($Y21=28,$K21*4,0)+IF($Y21=21,$K21*3,)+IF($Y21=42,$K21*6,0)+IF($Y21=14,$K21*2,))*Q21</f>
        <v>0</v>
      </c>
      <c r="S21" s="39">
        <v>1</v>
      </c>
      <c r="T21" s="41">
        <f t="shared" ref="T21:T71" si="41">(IF($Y21=7,$K21,)+IF($Y21=21,$K21*3,)+IF($Y21=42,$K21*6,0)+IF($Y21=28,$K21*4,0)+IF($Y21=14,$K21*2,))*S21</f>
        <v>0</v>
      </c>
      <c r="U21" s="42">
        <f t="shared" ref="U21:U72" si="42">SUM(+L21+M21+N21+O21+P21+R21+T21)</f>
        <v>0</v>
      </c>
      <c r="V21" s="43">
        <f t="shared" ref="V21:V72" si="43">+U21*4.345</f>
        <v>0</v>
      </c>
      <c r="W21" s="193">
        <f t="shared" si="11"/>
        <v>10.5</v>
      </c>
      <c r="X21" s="44">
        <f t="shared" ref="X21:X72" si="44">IF(V21="","",W21*V21)</f>
        <v>0</v>
      </c>
      <c r="Y21" s="45">
        <f t="shared" ref="Y21:Y72" si="45">ROUND(J21/4.3452380952381,1)</f>
        <v>5</v>
      </c>
      <c r="Z21" s="46" t="s">
        <v>78</v>
      </c>
      <c r="AA21" s="39">
        <v>1</v>
      </c>
      <c r="AB21" s="47">
        <f t="shared" ref="AB21:AB72" si="46">+IF($Z21="M",$U21,IF($Z21="MT",$U21/2,IF(Z21="MN",$U21/2,IF($Z21="MTN",$U21/3,0))))*AA21</f>
        <v>0</v>
      </c>
      <c r="AC21" s="39">
        <v>1</v>
      </c>
      <c r="AD21" s="47">
        <f t="shared" ref="AD21:AD72" si="47">+IF($Z21="T",$U21,IF($Z21="MT",$U21/2,IF($Z21="TN",$U21/2,IF($Z21="MTN",$U21/3,0))))*AC21</f>
        <v>0</v>
      </c>
      <c r="AE21" s="39">
        <v>1</v>
      </c>
      <c r="AF21" s="47">
        <f t="shared" ref="AF21:AF72" si="48">+IF($Z21="N",$U21,IF($Z21="MN",$U21/2,IF($Z21="TN",$U21/2,IF($Z21="MTN",$U21/3,0))))*AE21</f>
        <v>0</v>
      </c>
      <c r="AG21" s="188"/>
      <c r="AH21" s="194">
        <f t="shared" ref="AH21:AH71" si="49">+$AI$4</f>
        <v>3</v>
      </c>
      <c r="AI21" s="49">
        <f t="shared" ref="AI21:AI38" si="50">IF(AJ$4=0,0,(AG21/AJ$4))</f>
        <v>0</v>
      </c>
      <c r="AJ21" s="50">
        <f t="shared" ref="AJ21:AJ38" si="51">IF(AJ$4=0,0,(AI21*AI$4/12))</f>
        <v>0</v>
      </c>
      <c r="AK21" s="188">
        <v>42.05</v>
      </c>
      <c r="AL21" s="194">
        <f t="shared" ref="AL21:AL71" si="52">+$AM$4</f>
        <v>3</v>
      </c>
      <c r="AM21" s="49">
        <f t="shared" ref="AM21:AM38" si="53">IF(AN$4=0,0,(AK21/AN$4))</f>
        <v>0</v>
      </c>
      <c r="AN21" s="50">
        <f t="shared" ref="AN21:AN38" si="54">IF(AN$4=0,0,(AM21*AM$4/12))</f>
        <v>0</v>
      </c>
      <c r="AO21" s="188">
        <v>200</v>
      </c>
      <c r="AP21" s="49">
        <f t="shared" ref="AP21:AP38" si="55">IF(AQ$4=0,0,(AO21/AQ$4))</f>
        <v>0</v>
      </c>
      <c r="AQ21" s="50">
        <f t="shared" ref="AQ21:AQ38" si="56">IF(AQ$4=0,0,(AP21*AP$4/12))</f>
        <v>0</v>
      </c>
      <c r="AR21" s="188">
        <v>42.05</v>
      </c>
      <c r="AS21" s="49">
        <f t="shared" ref="AS21:AS38" si="57">IF(AT$4=0,0,(AR21/AT$4))</f>
        <v>0</v>
      </c>
      <c r="AT21" s="50">
        <f t="shared" ref="AT21:AT38" si="58">IF(AT$4=0,0,(AS21*AS$4/12))</f>
        <v>0</v>
      </c>
      <c r="AU21" s="62"/>
      <c r="AV21" s="49">
        <f t="shared" ref="AV21:AV38" si="59">IF(AW$4=0,0,(AU21/AW$4))</f>
        <v>0</v>
      </c>
      <c r="AW21" s="50">
        <f t="shared" ref="AW21:AW38" si="60">IF(AW$4=0,0,(AV21*AV$4/12))</f>
        <v>0</v>
      </c>
      <c r="AX21" s="188">
        <v>200</v>
      </c>
      <c r="AY21" s="49">
        <f t="shared" ref="AY21:AY38" si="61">IF(AZ$4=0,0,(AX21/AZ$4))</f>
        <v>0</v>
      </c>
      <c r="AZ21" s="50">
        <f t="shared" ref="AZ21:AZ38" si="62">IF(AZ$4=0,0,(AY21*AY$4/12))</f>
        <v>0</v>
      </c>
      <c r="BA21" s="188">
        <v>21.024999999999999</v>
      </c>
      <c r="BB21" s="49">
        <f t="shared" ref="BB21:BB38" si="63">IF(BC$4=0,0,(BA21/BC$4))</f>
        <v>0</v>
      </c>
      <c r="BC21" s="50">
        <f t="shared" ref="BC21:BC38" si="64">IF(BC$4=0,0,(BB21*BB$4/12))</f>
        <v>0</v>
      </c>
      <c r="BD21" s="51">
        <f t="shared" ref="BD21:BD72" si="65">+AJ21+AN21+AQ21+AT21+AW21+AZ21+BC21</f>
        <v>0</v>
      </c>
    </row>
    <row r="22" spans="1:56">
      <c r="A22" s="32">
        <v>6</v>
      </c>
      <c r="B22" s="169" t="s">
        <v>158</v>
      </c>
      <c r="C22" s="170" t="s">
        <v>205</v>
      </c>
      <c r="D22" s="34" t="s">
        <v>220</v>
      </c>
      <c r="E22" s="35" t="s">
        <v>209</v>
      </c>
      <c r="F22" s="36">
        <v>20.47</v>
      </c>
      <c r="G22" s="73"/>
      <c r="H22" s="72" t="s">
        <v>124</v>
      </c>
      <c r="I22" s="74">
        <f>IF(H22=Tablas!$B$5,Tablas!$C$5,VLOOKUP(H22,Tablas!$B$5:$D$40,2,FALSE))</f>
        <v>19</v>
      </c>
      <c r="J22" s="71">
        <f>IF(I22=0,"",VLOOKUP(I22,Tablas!$C$5:$D$40,2,FALSE))</f>
        <v>21.72583333333333</v>
      </c>
      <c r="K22" s="37" t="str">
        <f t="shared" si="34"/>
        <v>0</v>
      </c>
      <c r="L22" s="38">
        <f t="shared" si="35"/>
        <v>0</v>
      </c>
      <c r="M22" s="38">
        <f t="shared" si="36"/>
        <v>0</v>
      </c>
      <c r="N22" s="38">
        <f t="shared" si="37"/>
        <v>0</v>
      </c>
      <c r="O22" s="38">
        <f t="shared" si="38"/>
        <v>0</v>
      </c>
      <c r="P22" s="38">
        <f t="shared" si="39"/>
        <v>0</v>
      </c>
      <c r="Q22" s="39">
        <v>1</v>
      </c>
      <c r="R22" s="40">
        <f t="shared" si="40"/>
        <v>0</v>
      </c>
      <c r="S22" s="39">
        <v>1</v>
      </c>
      <c r="T22" s="41">
        <f t="shared" si="41"/>
        <v>0</v>
      </c>
      <c r="U22" s="42">
        <f t="shared" si="42"/>
        <v>0</v>
      </c>
      <c r="V22" s="43">
        <f t="shared" si="43"/>
        <v>0</v>
      </c>
      <c r="W22" s="193">
        <f t="shared" si="11"/>
        <v>10.5</v>
      </c>
      <c r="X22" s="44">
        <f t="shared" si="44"/>
        <v>0</v>
      </c>
      <c r="Y22" s="45">
        <f t="shared" si="45"/>
        <v>5</v>
      </c>
      <c r="Z22" s="46" t="s">
        <v>78</v>
      </c>
      <c r="AA22" s="39">
        <v>1</v>
      </c>
      <c r="AB22" s="47">
        <f t="shared" si="46"/>
        <v>0</v>
      </c>
      <c r="AC22" s="39">
        <v>1</v>
      </c>
      <c r="AD22" s="47">
        <f t="shared" si="47"/>
        <v>0</v>
      </c>
      <c r="AE22" s="39">
        <v>1</v>
      </c>
      <c r="AF22" s="47">
        <f t="shared" si="48"/>
        <v>0</v>
      </c>
      <c r="AG22" s="188"/>
      <c r="AH22" s="194">
        <f t="shared" si="49"/>
        <v>3</v>
      </c>
      <c r="AI22" s="49">
        <f t="shared" si="50"/>
        <v>0</v>
      </c>
      <c r="AJ22" s="50">
        <f t="shared" si="51"/>
        <v>0</v>
      </c>
      <c r="AK22" s="188"/>
      <c r="AL22" s="194">
        <f t="shared" si="52"/>
        <v>3</v>
      </c>
      <c r="AM22" s="49">
        <f t="shared" si="53"/>
        <v>0</v>
      </c>
      <c r="AN22" s="50">
        <f t="shared" si="54"/>
        <v>0</v>
      </c>
      <c r="AO22" s="188">
        <v>20.47</v>
      </c>
      <c r="AP22" s="49">
        <f t="shared" si="55"/>
        <v>0</v>
      </c>
      <c r="AQ22" s="50">
        <f t="shared" si="56"/>
        <v>0</v>
      </c>
      <c r="AR22" s="188">
        <v>0</v>
      </c>
      <c r="AS22" s="49">
        <f t="shared" si="57"/>
        <v>0</v>
      </c>
      <c r="AT22" s="50">
        <f t="shared" si="58"/>
        <v>0</v>
      </c>
      <c r="AU22" s="62"/>
      <c r="AV22" s="49">
        <f t="shared" si="59"/>
        <v>0</v>
      </c>
      <c r="AW22" s="50">
        <f t="shared" si="60"/>
        <v>0</v>
      </c>
      <c r="AX22" s="188">
        <v>20.47</v>
      </c>
      <c r="AY22" s="49">
        <f t="shared" si="61"/>
        <v>0</v>
      </c>
      <c r="AZ22" s="50">
        <f t="shared" si="62"/>
        <v>0</v>
      </c>
      <c r="BA22" s="188">
        <v>0</v>
      </c>
      <c r="BB22" s="49">
        <f t="shared" si="63"/>
        <v>0</v>
      </c>
      <c r="BC22" s="50">
        <f t="shared" si="64"/>
        <v>0</v>
      </c>
      <c r="BD22" s="51">
        <f t="shared" si="65"/>
        <v>0</v>
      </c>
    </row>
    <row r="23" spans="1:56">
      <c r="A23" s="32">
        <v>6</v>
      </c>
      <c r="B23" s="169" t="s">
        <v>158</v>
      </c>
      <c r="C23" s="170" t="s">
        <v>205</v>
      </c>
      <c r="D23" s="34" t="s">
        <v>297</v>
      </c>
      <c r="E23" s="35" t="s">
        <v>209</v>
      </c>
      <c r="F23" s="36">
        <v>15.12</v>
      </c>
      <c r="G23" s="73"/>
      <c r="H23" s="72" t="s">
        <v>16</v>
      </c>
      <c r="I23" s="74">
        <f>IF(H23=Tablas!$B$5,Tablas!$C$5,VLOOKUP(H23,Tablas!$B$5:$D$40,2,FALSE))</f>
        <v>29</v>
      </c>
      <c r="J23" s="71">
        <f>IF(I23=0,"",VLOOKUP(I23,Tablas!$C$5:$D$40,2,FALSE))</f>
        <v>1</v>
      </c>
      <c r="K23" s="37" t="str">
        <f t="shared" si="34"/>
        <v>0</v>
      </c>
      <c r="L23" s="38">
        <f t="shared" si="35"/>
        <v>0</v>
      </c>
      <c r="M23" s="38">
        <f t="shared" si="36"/>
        <v>0</v>
      </c>
      <c r="N23" s="38">
        <f t="shared" si="37"/>
        <v>0</v>
      </c>
      <c r="O23" s="38">
        <f t="shared" si="38"/>
        <v>0</v>
      </c>
      <c r="P23" s="38">
        <f t="shared" si="39"/>
        <v>0</v>
      </c>
      <c r="Q23" s="39">
        <v>1</v>
      </c>
      <c r="R23" s="40">
        <f t="shared" si="40"/>
        <v>0</v>
      </c>
      <c r="S23" s="39">
        <v>1</v>
      </c>
      <c r="T23" s="41">
        <f t="shared" si="41"/>
        <v>0</v>
      </c>
      <c r="U23" s="42">
        <f t="shared" si="42"/>
        <v>0</v>
      </c>
      <c r="V23" s="43">
        <f t="shared" si="43"/>
        <v>0</v>
      </c>
      <c r="W23" s="193">
        <f t="shared" si="11"/>
        <v>10.5</v>
      </c>
      <c r="X23" s="44">
        <f t="shared" si="44"/>
        <v>0</v>
      </c>
      <c r="Y23" s="45">
        <f t="shared" si="45"/>
        <v>0.2</v>
      </c>
      <c r="Z23" s="46" t="s">
        <v>78</v>
      </c>
      <c r="AA23" s="39">
        <v>1</v>
      </c>
      <c r="AB23" s="47">
        <f t="shared" si="46"/>
        <v>0</v>
      </c>
      <c r="AC23" s="39">
        <v>1</v>
      </c>
      <c r="AD23" s="47">
        <f t="shared" si="47"/>
        <v>0</v>
      </c>
      <c r="AE23" s="39">
        <v>1</v>
      </c>
      <c r="AF23" s="47">
        <f t="shared" si="48"/>
        <v>0</v>
      </c>
      <c r="AG23" s="188"/>
      <c r="AH23" s="194">
        <f t="shared" si="49"/>
        <v>3</v>
      </c>
      <c r="AI23" s="49">
        <f t="shared" si="50"/>
        <v>0</v>
      </c>
      <c r="AJ23" s="50">
        <f t="shared" si="51"/>
        <v>0</v>
      </c>
      <c r="AK23" s="188"/>
      <c r="AL23" s="194">
        <f t="shared" si="52"/>
        <v>3</v>
      </c>
      <c r="AM23" s="49">
        <f t="shared" si="53"/>
        <v>0</v>
      </c>
      <c r="AN23" s="50">
        <f t="shared" si="54"/>
        <v>0</v>
      </c>
      <c r="AO23" s="188">
        <v>15.12</v>
      </c>
      <c r="AP23" s="49">
        <f t="shared" si="55"/>
        <v>0</v>
      </c>
      <c r="AQ23" s="50">
        <f t="shared" si="56"/>
        <v>0</v>
      </c>
      <c r="AR23" s="188">
        <v>0</v>
      </c>
      <c r="AS23" s="49">
        <f t="shared" si="57"/>
        <v>0</v>
      </c>
      <c r="AT23" s="50">
        <f t="shared" si="58"/>
        <v>0</v>
      </c>
      <c r="AU23" s="62"/>
      <c r="AV23" s="49">
        <f t="shared" si="59"/>
        <v>0</v>
      </c>
      <c r="AW23" s="50">
        <f t="shared" si="60"/>
        <v>0</v>
      </c>
      <c r="AX23" s="188">
        <v>15.12</v>
      </c>
      <c r="AY23" s="49">
        <f t="shared" si="61"/>
        <v>0</v>
      </c>
      <c r="AZ23" s="50">
        <f t="shared" si="62"/>
        <v>0</v>
      </c>
      <c r="BA23" s="188">
        <v>0</v>
      </c>
      <c r="BB23" s="49">
        <f t="shared" si="63"/>
        <v>0</v>
      </c>
      <c r="BC23" s="50">
        <f t="shared" si="64"/>
        <v>0</v>
      </c>
      <c r="BD23" s="51">
        <f t="shared" si="65"/>
        <v>0</v>
      </c>
    </row>
    <row r="24" spans="1:56">
      <c r="A24" s="32">
        <v>6</v>
      </c>
      <c r="B24" s="169" t="s">
        <v>158</v>
      </c>
      <c r="C24" s="170" t="s">
        <v>205</v>
      </c>
      <c r="D24" s="34" t="s">
        <v>298</v>
      </c>
      <c r="E24" s="35" t="s">
        <v>209</v>
      </c>
      <c r="F24" s="36">
        <v>8.81</v>
      </c>
      <c r="G24" s="73"/>
      <c r="H24" s="72" t="s">
        <v>124</v>
      </c>
      <c r="I24" s="74">
        <f>IF(H24=Tablas!$B$5,Tablas!$C$5,VLOOKUP(H24,Tablas!$B$5:$D$40,2,FALSE))</f>
        <v>19</v>
      </c>
      <c r="J24" s="71">
        <f>IF(I24=0,"",VLOOKUP(I24,Tablas!$C$5:$D$40,2,FALSE))</f>
        <v>21.72583333333333</v>
      </c>
      <c r="K24" s="37" t="str">
        <f t="shared" si="34"/>
        <v>0</v>
      </c>
      <c r="L24" s="38">
        <f t="shared" si="35"/>
        <v>0</v>
      </c>
      <c r="M24" s="38">
        <f t="shared" si="36"/>
        <v>0</v>
      </c>
      <c r="N24" s="38">
        <f t="shared" si="37"/>
        <v>0</v>
      </c>
      <c r="O24" s="38">
        <f t="shared" si="38"/>
        <v>0</v>
      </c>
      <c r="P24" s="38">
        <f t="shared" si="39"/>
        <v>0</v>
      </c>
      <c r="Q24" s="39">
        <v>1</v>
      </c>
      <c r="R24" s="40">
        <f t="shared" si="40"/>
        <v>0</v>
      </c>
      <c r="S24" s="39">
        <v>1</v>
      </c>
      <c r="T24" s="41">
        <f t="shared" si="41"/>
        <v>0</v>
      </c>
      <c r="U24" s="42">
        <f t="shared" si="42"/>
        <v>0</v>
      </c>
      <c r="V24" s="43">
        <f t="shared" si="43"/>
        <v>0</v>
      </c>
      <c r="W24" s="193">
        <f t="shared" si="11"/>
        <v>10.5</v>
      </c>
      <c r="X24" s="44">
        <f t="shared" si="44"/>
        <v>0</v>
      </c>
      <c r="Y24" s="45">
        <f t="shared" si="45"/>
        <v>5</v>
      </c>
      <c r="Z24" s="46" t="s">
        <v>78</v>
      </c>
      <c r="AA24" s="39">
        <v>1</v>
      </c>
      <c r="AB24" s="47">
        <f t="shared" si="46"/>
        <v>0</v>
      </c>
      <c r="AC24" s="39">
        <v>1</v>
      </c>
      <c r="AD24" s="47">
        <f t="shared" si="47"/>
        <v>0</v>
      </c>
      <c r="AE24" s="39">
        <v>1</v>
      </c>
      <c r="AF24" s="47">
        <f t="shared" si="48"/>
        <v>0</v>
      </c>
      <c r="AG24" s="188"/>
      <c r="AH24" s="194">
        <f t="shared" si="49"/>
        <v>3</v>
      </c>
      <c r="AI24" s="49">
        <f t="shared" si="50"/>
        <v>0</v>
      </c>
      <c r="AJ24" s="50">
        <f t="shared" si="51"/>
        <v>0</v>
      </c>
      <c r="AK24" s="188"/>
      <c r="AL24" s="194">
        <f t="shared" si="52"/>
        <v>3</v>
      </c>
      <c r="AM24" s="49">
        <f t="shared" si="53"/>
        <v>0</v>
      </c>
      <c r="AN24" s="50">
        <f t="shared" si="54"/>
        <v>0</v>
      </c>
      <c r="AO24" s="188">
        <v>8.81</v>
      </c>
      <c r="AP24" s="49">
        <f t="shared" si="55"/>
        <v>0</v>
      </c>
      <c r="AQ24" s="50">
        <f t="shared" si="56"/>
        <v>0</v>
      </c>
      <c r="AR24" s="188">
        <v>0</v>
      </c>
      <c r="AS24" s="49">
        <f t="shared" si="57"/>
        <v>0</v>
      </c>
      <c r="AT24" s="50">
        <f t="shared" si="58"/>
        <v>0</v>
      </c>
      <c r="AU24" s="62"/>
      <c r="AV24" s="49">
        <f t="shared" si="59"/>
        <v>0</v>
      </c>
      <c r="AW24" s="50">
        <f t="shared" si="60"/>
        <v>0</v>
      </c>
      <c r="AX24" s="188">
        <v>8.81</v>
      </c>
      <c r="AY24" s="49">
        <f t="shared" si="61"/>
        <v>0</v>
      </c>
      <c r="AZ24" s="50">
        <f t="shared" si="62"/>
        <v>0</v>
      </c>
      <c r="BA24" s="188">
        <v>0</v>
      </c>
      <c r="BB24" s="49">
        <f t="shared" si="63"/>
        <v>0</v>
      </c>
      <c r="BC24" s="50">
        <f t="shared" si="64"/>
        <v>0</v>
      </c>
      <c r="BD24" s="51">
        <f t="shared" si="65"/>
        <v>0</v>
      </c>
    </row>
    <row r="25" spans="1:56">
      <c r="A25" s="32">
        <v>6</v>
      </c>
      <c r="B25" s="169" t="s">
        <v>158</v>
      </c>
      <c r="C25" s="170" t="s">
        <v>205</v>
      </c>
      <c r="D25" s="34" t="s">
        <v>299</v>
      </c>
      <c r="E25" s="35" t="s">
        <v>276</v>
      </c>
      <c r="F25" s="36">
        <v>208.8</v>
      </c>
      <c r="G25" s="73"/>
      <c r="H25" s="72" t="s">
        <v>124</v>
      </c>
      <c r="I25" s="74">
        <f>IF(H25=Tablas!$B$5,Tablas!$C$5,VLOOKUP(H25,Tablas!$B$5:$D$40,2,FALSE))</f>
        <v>19</v>
      </c>
      <c r="J25" s="71">
        <f>IF(I25=0,"",VLOOKUP(I25,Tablas!$C$5:$D$40,2,FALSE))</f>
        <v>21.72583333333333</v>
      </c>
      <c r="K25" s="37" t="str">
        <f t="shared" si="34"/>
        <v>0</v>
      </c>
      <c r="L25" s="38">
        <f t="shared" si="35"/>
        <v>0</v>
      </c>
      <c r="M25" s="38">
        <f t="shared" si="36"/>
        <v>0</v>
      </c>
      <c r="N25" s="38">
        <f t="shared" si="37"/>
        <v>0</v>
      </c>
      <c r="O25" s="38">
        <f t="shared" si="38"/>
        <v>0</v>
      </c>
      <c r="P25" s="38">
        <f t="shared" si="39"/>
        <v>0</v>
      </c>
      <c r="Q25" s="39">
        <v>1</v>
      </c>
      <c r="R25" s="40">
        <f t="shared" si="40"/>
        <v>0</v>
      </c>
      <c r="S25" s="39">
        <v>1</v>
      </c>
      <c r="T25" s="41">
        <f t="shared" si="41"/>
        <v>0</v>
      </c>
      <c r="U25" s="42">
        <f t="shared" si="42"/>
        <v>0</v>
      </c>
      <c r="V25" s="43">
        <f t="shared" si="43"/>
        <v>0</v>
      </c>
      <c r="W25" s="193">
        <f t="shared" si="11"/>
        <v>10.5</v>
      </c>
      <c r="X25" s="44">
        <f t="shared" si="44"/>
        <v>0</v>
      </c>
      <c r="Y25" s="45">
        <f t="shared" si="45"/>
        <v>5</v>
      </c>
      <c r="Z25" s="46" t="s">
        <v>78</v>
      </c>
      <c r="AA25" s="39">
        <v>1</v>
      </c>
      <c r="AB25" s="47">
        <f t="shared" si="46"/>
        <v>0</v>
      </c>
      <c r="AC25" s="39">
        <v>1</v>
      </c>
      <c r="AD25" s="47">
        <f t="shared" si="47"/>
        <v>0</v>
      </c>
      <c r="AE25" s="39">
        <v>1</v>
      </c>
      <c r="AF25" s="47">
        <f t="shared" si="48"/>
        <v>0</v>
      </c>
      <c r="AG25" s="188"/>
      <c r="AH25" s="194">
        <f t="shared" si="49"/>
        <v>3</v>
      </c>
      <c r="AI25" s="49">
        <f t="shared" si="50"/>
        <v>0</v>
      </c>
      <c r="AJ25" s="50">
        <f t="shared" si="51"/>
        <v>0</v>
      </c>
      <c r="AK25" s="188"/>
      <c r="AL25" s="194">
        <f t="shared" si="52"/>
        <v>3</v>
      </c>
      <c r="AM25" s="49">
        <f t="shared" si="53"/>
        <v>0</v>
      </c>
      <c r="AN25" s="50">
        <f t="shared" si="54"/>
        <v>0</v>
      </c>
      <c r="AO25" s="188"/>
      <c r="AP25" s="49">
        <f t="shared" si="55"/>
        <v>0</v>
      </c>
      <c r="AQ25" s="50">
        <f t="shared" si="56"/>
        <v>0</v>
      </c>
      <c r="AR25" s="188">
        <v>0</v>
      </c>
      <c r="AS25" s="49">
        <f t="shared" si="57"/>
        <v>0</v>
      </c>
      <c r="AT25" s="50">
        <f t="shared" si="58"/>
        <v>0</v>
      </c>
      <c r="AU25" s="62"/>
      <c r="AV25" s="49">
        <f t="shared" si="59"/>
        <v>0</v>
      </c>
      <c r="AW25" s="50">
        <f t="shared" si="60"/>
        <v>0</v>
      </c>
      <c r="AX25" s="188"/>
      <c r="AY25" s="49">
        <f t="shared" si="61"/>
        <v>0</v>
      </c>
      <c r="AZ25" s="50">
        <f t="shared" si="62"/>
        <v>0</v>
      </c>
      <c r="BA25" s="188">
        <v>0</v>
      </c>
      <c r="BB25" s="49">
        <f t="shared" si="63"/>
        <v>0</v>
      </c>
      <c r="BC25" s="50">
        <f t="shared" si="64"/>
        <v>0</v>
      </c>
      <c r="BD25" s="51">
        <f t="shared" si="65"/>
        <v>0</v>
      </c>
    </row>
    <row r="26" spans="1:56">
      <c r="A26" s="32">
        <v>6</v>
      </c>
      <c r="B26" s="169" t="s">
        <v>158</v>
      </c>
      <c r="C26" s="170" t="s">
        <v>205</v>
      </c>
      <c r="D26" s="34" t="s">
        <v>300</v>
      </c>
      <c r="E26" s="35" t="s">
        <v>276</v>
      </c>
      <c r="F26" s="36">
        <v>454</v>
      </c>
      <c r="G26" s="73"/>
      <c r="H26" s="72" t="s">
        <v>124</v>
      </c>
      <c r="I26" s="74">
        <f>IF(H26=Tablas!$B$5,Tablas!$C$5,VLOOKUP(H26,Tablas!$B$5:$D$40,2,FALSE))</f>
        <v>19</v>
      </c>
      <c r="J26" s="71">
        <f>IF(I26=0,"",VLOOKUP(I26,Tablas!$C$5:$D$40,2,FALSE))</f>
        <v>21.72583333333333</v>
      </c>
      <c r="K26" s="37" t="str">
        <f t="shared" si="34"/>
        <v>0</v>
      </c>
      <c r="L26" s="38">
        <f t="shared" si="35"/>
        <v>0</v>
      </c>
      <c r="M26" s="38">
        <f t="shared" si="36"/>
        <v>0</v>
      </c>
      <c r="N26" s="38">
        <f t="shared" si="37"/>
        <v>0</v>
      </c>
      <c r="O26" s="38">
        <f t="shared" si="38"/>
        <v>0</v>
      </c>
      <c r="P26" s="38">
        <f t="shared" si="39"/>
        <v>0</v>
      </c>
      <c r="Q26" s="39">
        <v>1</v>
      </c>
      <c r="R26" s="40">
        <f t="shared" si="40"/>
        <v>0</v>
      </c>
      <c r="S26" s="39">
        <v>1</v>
      </c>
      <c r="T26" s="41">
        <f t="shared" si="41"/>
        <v>0</v>
      </c>
      <c r="U26" s="42">
        <f t="shared" si="42"/>
        <v>0</v>
      </c>
      <c r="V26" s="43">
        <f t="shared" si="43"/>
        <v>0</v>
      </c>
      <c r="W26" s="193">
        <f t="shared" si="11"/>
        <v>10.5</v>
      </c>
      <c r="X26" s="44">
        <f t="shared" si="44"/>
        <v>0</v>
      </c>
      <c r="Y26" s="45">
        <f t="shared" si="45"/>
        <v>5</v>
      </c>
      <c r="Z26" s="46" t="s">
        <v>78</v>
      </c>
      <c r="AA26" s="39">
        <v>1</v>
      </c>
      <c r="AB26" s="47">
        <f t="shared" si="46"/>
        <v>0</v>
      </c>
      <c r="AC26" s="39">
        <v>1</v>
      </c>
      <c r="AD26" s="47">
        <f t="shared" si="47"/>
        <v>0</v>
      </c>
      <c r="AE26" s="39">
        <v>1</v>
      </c>
      <c r="AF26" s="47">
        <f t="shared" si="48"/>
        <v>0</v>
      </c>
      <c r="AG26" s="188"/>
      <c r="AH26" s="194">
        <f t="shared" si="49"/>
        <v>3</v>
      </c>
      <c r="AI26" s="49">
        <f t="shared" si="50"/>
        <v>0</v>
      </c>
      <c r="AJ26" s="50">
        <f t="shared" si="51"/>
        <v>0</v>
      </c>
      <c r="AK26" s="188"/>
      <c r="AL26" s="194">
        <f t="shared" si="52"/>
        <v>3</v>
      </c>
      <c r="AM26" s="49">
        <f t="shared" si="53"/>
        <v>0</v>
      </c>
      <c r="AN26" s="50">
        <f t="shared" si="54"/>
        <v>0</v>
      </c>
      <c r="AO26" s="188"/>
      <c r="AP26" s="49">
        <f t="shared" si="55"/>
        <v>0</v>
      </c>
      <c r="AQ26" s="50">
        <f t="shared" si="56"/>
        <v>0</v>
      </c>
      <c r="AR26" s="188">
        <v>0</v>
      </c>
      <c r="AS26" s="49">
        <f t="shared" si="57"/>
        <v>0</v>
      </c>
      <c r="AT26" s="50">
        <f t="shared" si="58"/>
        <v>0</v>
      </c>
      <c r="AU26" s="62"/>
      <c r="AV26" s="49">
        <f t="shared" si="59"/>
        <v>0</v>
      </c>
      <c r="AW26" s="50">
        <f t="shared" si="60"/>
        <v>0</v>
      </c>
      <c r="AX26" s="188"/>
      <c r="AY26" s="49">
        <f t="shared" si="61"/>
        <v>0</v>
      </c>
      <c r="AZ26" s="50">
        <f t="shared" si="62"/>
        <v>0</v>
      </c>
      <c r="BA26" s="188">
        <v>0</v>
      </c>
      <c r="BB26" s="49">
        <f t="shared" si="63"/>
        <v>0</v>
      </c>
      <c r="BC26" s="50">
        <f t="shared" si="64"/>
        <v>0</v>
      </c>
      <c r="BD26" s="51">
        <f t="shared" si="65"/>
        <v>0</v>
      </c>
    </row>
    <row r="27" spans="1:56">
      <c r="A27" s="32">
        <v>6</v>
      </c>
      <c r="B27" s="169" t="s">
        <v>158</v>
      </c>
      <c r="C27" s="170" t="s">
        <v>205</v>
      </c>
      <c r="D27" s="34" t="s">
        <v>301</v>
      </c>
      <c r="E27" s="35" t="s">
        <v>321</v>
      </c>
      <c r="F27" s="36">
        <v>1065</v>
      </c>
      <c r="G27" s="73"/>
      <c r="H27" s="72" t="s">
        <v>124</v>
      </c>
      <c r="I27" s="74">
        <f>IF(H27=Tablas!$B$5,Tablas!$C$5,VLOOKUP(H27,Tablas!$B$5:$D$40,2,FALSE))</f>
        <v>19</v>
      </c>
      <c r="J27" s="71">
        <f>IF(I27=0,"",VLOOKUP(I27,Tablas!$C$5:$D$40,2,FALSE))</f>
        <v>21.72583333333333</v>
      </c>
      <c r="K27" s="37" t="str">
        <f t="shared" si="34"/>
        <v>0</v>
      </c>
      <c r="L27" s="38">
        <f t="shared" si="35"/>
        <v>0</v>
      </c>
      <c r="M27" s="38">
        <f t="shared" si="36"/>
        <v>0</v>
      </c>
      <c r="N27" s="38">
        <f t="shared" si="37"/>
        <v>0</v>
      </c>
      <c r="O27" s="38">
        <f t="shared" si="38"/>
        <v>0</v>
      </c>
      <c r="P27" s="38">
        <f t="shared" si="39"/>
        <v>0</v>
      </c>
      <c r="Q27" s="39">
        <v>1</v>
      </c>
      <c r="R27" s="40">
        <f t="shared" si="40"/>
        <v>0</v>
      </c>
      <c r="S27" s="39">
        <v>1</v>
      </c>
      <c r="T27" s="41">
        <f t="shared" si="41"/>
        <v>0</v>
      </c>
      <c r="U27" s="42">
        <f t="shared" si="42"/>
        <v>0</v>
      </c>
      <c r="V27" s="43">
        <f t="shared" si="43"/>
        <v>0</v>
      </c>
      <c r="W27" s="193">
        <f t="shared" si="11"/>
        <v>10.5</v>
      </c>
      <c r="X27" s="44">
        <f t="shared" si="44"/>
        <v>0</v>
      </c>
      <c r="Y27" s="45">
        <f t="shared" si="45"/>
        <v>5</v>
      </c>
      <c r="Z27" s="46" t="s">
        <v>78</v>
      </c>
      <c r="AA27" s="39">
        <v>1</v>
      </c>
      <c r="AB27" s="47">
        <f t="shared" si="46"/>
        <v>0</v>
      </c>
      <c r="AC27" s="39">
        <v>1</v>
      </c>
      <c r="AD27" s="47">
        <f t="shared" si="47"/>
        <v>0</v>
      </c>
      <c r="AE27" s="39">
        <v>1</v>
      </c>
      <c r="AF27" s="47">
        <f t="shared" si="48"/>
        <v>0</v>
      </c>
      <c r="AG27" s="188"/>
      <c r="AH27" s="194">
        <f t="shared" si="49"/>
        <v>3</v>
      </c>
      <c r="AI27" s="49">
        <f t="shared" si="50"/>
        <v>0</v>
      </c>
      <c r="AJ27" s="50">
        <f t="shared" si="51"/>
        <v>0</v>
      </c>
      <c r="AK27" s="188"/>
      <c r="AL27" s="194">
        <f t="shared" si="52"/>
        <v>3</v>
      </c>
      <c r="AM27" s="49">
        <f t="shared" si="53"/>
        <v>0</v>
      </c>
      <c r="AN27" s="50">
        <f t="shared" si="54"/>
        <v>0</v>
      </c>
      <c r="AO27" s="188"/>
      <c r="AP27" s="49">
        <f t="shared" si="55"/>
        <v>0</v>
      </c>
      <c r="AQ27" s="50">
        <f t="shared" si="56"/>
        <v>0</v>
      </c>
      <c r="AR27" s="188">
        <v>0</v>
      </c>
      <c r="AS27" s="49">
        <f t="shared" si="57"/>
        <v>0</v>
      </c>
      <c r="AT27" s="50">
        <f t="shared" si="58"/>
        <v>0</v>
      </c>
      <c r="AU27" s="62"/>
      <c r="AV27" s="49">
        <f t="shared" si="59"/>
        <v>0</v>
      </c>
      <c r="AW27" s="50">
        <f t="shared" si="60"/>
        <v>0</v>
      </c>
      <c r="AX27" s="188"/>
      <c r="AY27" s="49">
        <f t="shared" si="61"/>
        <v>0</v>
      </c>
      <c r="AZ27" s="50">
        <f t="shared" si="62"/>
        <v>0</v>
      </c>
      <c r="BA27" s="188">
        <v>0</v>
      </c>
      <c r="BB27" s="49">
        <f t="shared" si="63"/>
        <v>0</v>
      </c>
      <c r="BC27" s="50">
        <f t="shared" si="64"/>
        <v>0</v>
      </c>
      <c r="BD27" s="51">
        <f t="shared" si="65"/>
        <v>0</v>
      </c>
    </row>
    <row r="28" spans="1:56">
      <c r="A28" s="32">
        <v>6</v>
      </c>
      <c r="B28" s="169" t="s">
        <v>158</v>
      </c>
      <c r="C28" s="170" t="s">
        <v>205</v>
      </c>
      <c r="D28" s="34" t="s">
        <v>302</v>
      </c>
      <c r="E28" s="35" t="s">
        <v>321</v>
      </c>
      <c r="F28" s="36">
        <v>318</v>
      </c>
      <c r="G28" s="73"/>
      <c r="H28" s="72" t="s">
        <v>124</v>
      </c>
      <c r="I28" s="74">
        <f>IF(H28=Tablas!$B$5,Tablas!$C$5,VLOOKUP(H28,Tablas!$B$5:$D$40,2,FALSE))</f>
        <v>19</v>
      </c>
      <c r="J28" s="71">
        <f>IF(I28=0,"",VLOOKUP(I28,Tablas!$C$5:$D$40,2,FALSE))</f>
        <v>21.72583333333333</v>
      </c>
      <c r="K28" s="37" t="str">
        <f t="shared" si="34"/>
        <v>0</v>
      </c>
      <c r="L28" s="38">
        <f t="shared" si="35"/>
        <v>0</v>
      </c>
      <c r="M28" s="38">
        <f t="shared" si="36"/>
        <v>0</v>
      </c>
      <c r="N28" s="38">
        <f t="shared" si="37"/>
        <v>0</v>
      </c>
      <c r="O28" s="38">
        <f t="shared" si="38"/>
        <v>0</v>
      </c>
      <c r="P28" s="38">
        <f t="shared" si="39"/>
        <v>0</v>
      </c>
      <c r="Q28" s="39">
        <v>1</v>
      </c>
      <c r="R28" s="40">
        <f t="shared" si="40"/>
        <v>0</v>
      </c>
      <c r="S28" s="39">
        <v>1</v>
      </c>
      <c r="T28" s="41">
        <f t="shared" si="41"/>
        <v>0</v>
      </c>
      <c r="U28" s="42">
        <f t="shared" si="42"/>
        <v>0</v>
      </c>
      <c r="V28" s="43">
        <f t="shared" si="43"/>
        <v>0</v>
      </c>
      <c r="W28" s="193">
        <f t="shared" si="11"/>
        <v>10.5</v>
      </c>
      <c r="X28" s="44">
        <f t="shared" si="44"/>
        <v>0</v>
      </c>
      <c r="Y28" s="45">
        <f t="shared" si="45"/>
        <v>5</v>
      </c>
      <c r="Z28" s="46" t="s">
        <v>78</v>
      </c>
      <c r="AA28" s="39">
        <v>1</v>
      </c>
      <c r="AB28" s="47">
        <f t="shared" si="46"/>
        <v>0</v>
      </c>
      <c r="AC28" s="39">
        <v>1</v>
      </c>
      <c r="AD28" s="47">
        <f t="shared" si="47"/>
        <v>0</v>
      </c>
      <c r="AE28" s="39">
        <v>1</v>
      </c>
      <c r="AF28" s="47">
        <f t="shared" si="48"/>
        <v>0</v>
      </c>
      <c r="AG28" s="188"/>
      <c r="AH28" s="194">
        <f t="shared" si="49"/>
        <v>3</v>
      </c>
      <c r="AI28" s="49">
        <f t="shared" si="50"/>
        <v>0</v>
      </c>
      <c r="AJ28" s="50">
        <f t="shared" si="51"/>
        <v>0</v>
      </c>
      <c r="AK28" s="188"/>
      <c r="AL28" s="194">
        <f t="shared" si="52"/>
        <v>3</v>
      </c>
      <c r="AM28" s="49">
        <f t="shared" si="53"/>
        <v>0</v>
      </c>
      <c r="AN28" s="50">
        <f t="shared" si="54"/>
        <v>0</v>
      </c>
      <c r="AO28" s="188"/>
      <c r="AP28" s="49">
        <f t="shared" si="55"/>
        <v>0</v>
      </c>
      <c r="AQ28" s="50">
        <f t="shared" si="56"/>
        <v>0</v>
      </c>
      <c r="AR28" s="188">
        <v>0</v>
      </c>
      <c r="AS28" s="49">
        <f t="shared" si="57"/>
        <v>0</v>
      </c>
      <c r="AT28" s="50">
        <f t="shared" si="58"/>
        <v>0</v>
      </c>
      <c r="AU28" s="62"/>
      <c r="AV28" s="49">
        <f t="shared" si="59"/>
        <v>0</v>
      </c>
      <c r="AW28" s="50">
        <f t="shared" si="60"/>
        <v>0</v>
      </c>
      <c r="AX28" s="188"/>
      <c r="AY28" s="49">
        <f t="shared" si="61"/>
        <v>0</v>
      </c>
      <c r="AZ28" s="50">
        <f t="shared" si="62"/>
        <v>0</v>
      </c>
      <c r="BA28" s="188">
        <v>0</v>
      </c>
      <c r="BB28" s="49">
        <f t="shared" si="63"/>
        <v>0</v>
      </c>
      <c r="BC28" s="50">
        <f t="shared" si="64"/>
        <v>0</v>
      </c>
      <c r="BD28" s="51">
        <f t="shared" si="65"/>
        <v>0</v>
      </c>
    </row>
    <row r="29" spans="1:56">
      <c r="A29" s="32">
        <v>6</v>
      </c>
      <c r="B29" s="169" t="s">
        <v>158</v>
      </c>
      <c r="C29" s="170" t="s">
        <v>206</v>
      </c>
      <c r="D29" s="34" t="s">
        <v>303</v>
      </c>
      <c r="E29" s="35" t="s">
        <v>320</v>
      </c>
      <c r="F29" s="36">
        <v>62.84</v>
      </c>
      <c r="G29" s="73"/>
      <c r="H29" s="72" t="s">
        <v>124</v>
      </c>
      <c r="I29" s="74">
        <f>IF(H29=Tablas!$B$5,Tablas!$C$5,VLOOKUP(H29,Tablas!$B$5:$D$40,2,FALSE))</f>
        <v>19</v>
      </c>
      <c r="J29" s="71">
        <f>IF(I29=0,"",VLOOKUP(I29,Tablas!$C$5:$D$40,2,FALSE))</f>
        <v>21.72583333333333</v>
      </c>
      <c r="K29" s="37" t="str">
        <f t="shared" si="34"/>
        <v>0</v>
      </c>
      <c r="L29" s="38">
        <f t="shared" si="35"/>
        <v>0</v>
      </c>
      <c r="M29" s="38">
        <f t="shared" si="36"/>
        <v>0</v>
      </c>
      <c r="N29" s="38">
        <f t="shared" si="37"/>
        <v>0</v>
      </c>
      <c r="O29" s="38">
        <f t="shared" si="38"/>
        <v>0</v>
      </c>
      <c r="P29" s="38">
        <f t="shared" si="39"/>
        <v>0</v>
      </c>
      <c r="Q29" s="39">
        <v>1</v>
      </c>
      <c r="R29" s="40">
        <f t="shared" si="40"/>
        <v>0</v>
      </c>
      <c r="S29" s="39">
        <v>1</v>
      </c>
      <c r="T29" s="41">
        <f t="shared" si="41"/>
        <v>0</v>
      </c>
      <c r="U29" s="42">
        <f t="shared" si="42"/>
        <v>0</v>
      </c>
      <c r="V29" s="43">
        <f t="shared" si="43"/>
        <v>0</v>
      </c>
      <c r="W29" s="193">
        <f t="shared" si="11"/>
        <v>10.5</v>
      </c>
      <c r="X29" s="44">
        <f t="shared" si="44"/>
        <v>0</v>
      </c>
      <c r="Y29" s="45">
        <f t="shared" si="45"/>
        <v>5</v>
      </c>
      <c r="Z29" s="46" t="s">
        <v>78</v>
      </c>
      <c r="AA29" s="39">
        <v>1</v>
      </c>
      <c r="AB29" s="47">
        <f t="shared" si="46"/>
        <v>0</v>
      </c>
      <c r="AC29" s="39">
        <v>1</v>
      </c>
      <c r="AD29" s="47">
        <f t="shared" si="47"/>
        <v>0</v>
      </c>
      <c r="AE29" s="39">
        <v>1</v>
      </c>
      <c r="AF29" s="47">
        <f t="shared" si="48"/>
        <v>0</v>
      </c>
      <c r="AG29" s="188"/>
      <c r="AH29" s="194">
        <f t="shared" si="49"/>
        <v>3</v>
      </c>
      <c r="AI29" s="49">
        <f t="shared" si="50"/>
        <v>0</v>
      </c>
      <c r="AJ29" s="50">
        <f t="shared" si="51"/>
        <v>0</v>
      </c>
      <c r="AK29" s="188">
        <v>6.6150000000000002</v>
      </c>
      <c r="AL29" s="194">
        <f t="shared" si="52"/>
        <v>3</v>
      </c>
      <c r="AM29" s="49">
        <f t="shared" si="53"/>
        <v>0</v>
      </c>
      <c r="AN29" s="50">
        <f t="shared" si="54"/>
        <v>0</v>
      </c>
      <c r="AO29" s="188">
        <v>62.84</v>
      </c>
      <c r="AP29" s="49">
        <f t="shared" si="55"/>
        <v>0</v>
      </c>
      <c r="AQ29" s="50">
        <f t="shared" si="56"/>
        <v>0</v>
      </c>
      <c r="AR29" s="188">
        <v>6.6150000000000002</v>
      </c>
      <c r="AS29" s="49">
        <f t="shared" si="57"/>
        <v>0</v>
      </c>
      <c r="AT29" s="50">
        <f t="shared" si="58"/>
        <v>0</v>
      </c>
      <c r="AU29" s="62"/>
      <c r="AV29" s="49">
        <f t="shared" si="59"/>
        <v>0</v>
      </c>
      <c r="AW29" s="50">
        <f t="shared" si="60"/>
        <v>0</v>
      </c>
      <c r="AX29" s="188">
        <v>62.84</v>
      </c>
      <c r="AY29" s="49">
        <f t="shared" si="61"/>
        <v>0</v>
      </c>
      <c r="AZ29" s="50">
        <f t="shared" si="62"/>
        <v>0</v>
      </c>
      <c r="BA29" s="188">
        <v>3.3075000000000001</v>
      </c>
      <c r="BB29" s="49">
        <f t="shared" si="63"/>
        <v>0</v>
      </c>
      <c r="BC29" s="50">
        <f t="shared" si="64"/>
        <v>0</v>
      </c>
      <c r="BD29" s="51">
        <f t="shared" si="65"/>
        <v>0</v>
      </c>
    </row>
    <row r="30" spans="1:56">
      <c r="A30" s="32">
        <v>6</v>
      </c>
      <c r="B30" s="169" t="s">
        <v>158</v>
      </c>
      <c r="C30" s="170" t="s">
        <v>206</v>
      </c>
      <c r="D30" s="34" t="s">
        <v>211</v>
      </c>
      <c r="E30" s="35" t="s">
        <v>209</v>
      </c>
      <c r="F30" s="36">
        <v>22.77</v>
      </c>
      <c r="G30" s="73"/>
      <c r="H30" s="72" t="s">
        <v>124</v>
      </c>
      <c r="I30" s="74">
        <f>IF(H30=Tablas!$B$5,Tablas!$C$5,VLOOKUP(H30,Tablas!$B$5:$D$40,2,FALSE))</f>
        <v>19</v>
      </c>
      <c r="J30" s="71">
        <f>IF(I30=0,"",VLOOKUP(I30,Tablas!$C$5:$D$40,2,FALSE))</f>
        <v>21.72583333333333</v>
      </c>
      <c r="K30" s="37" t="str">
        <f t="shared" si="34"/>
        <v>0</v>
      </c>
      <c r="L30" s="38">
        <f t="shared" si="35"/>
        <v>0</v>
      </c>
      <c r="M30" s="38">
        <f t="shared" si="36"/>
        <v>0</v>
      </c>
      <c r="N30" s="38">
        <f t="shared" si="37"/>
        <v>0</v>
      </c>
      <c r="O30" s="38">
        <f t="shared" si="38"/>
        <v>0</v>
      </c>
      <c r="P30" s="38">
        <f t="shared" si="39"/>
        <v>0</v>
      </c>
      <c r="Q30" s="39">
        <v>1</v>
      </c>
      <c r="R30" s="40">
        <f t="shared" si="40"/>
        <v>0</v>
      </c>
      <c r="S30" s="39">
        <v>1</v>
      </c>
      <c r="T30" s="41">
        <f t="shared" si="41"/>
        <v>0</v>
      </c>
      <c r="U30" s="42">
        <f t="shared" si="42"/>
        <v>0</v>
      </c>
      <c r="V30" s="43">
        <f t="shared" si="43"/>
        <v>0</v>
      </c>
      <c r="W30" s="193">
        <f t="shared" si="11"/>
        <v>10.5</v>
      </c>
      <c r="X30" s="44">
        <f t="shared" si="44"/>
        <v>0</v>
      </c>
      <c r="Y30" s="45">
        <f t="shared" si="45"/>
        <v>5</v>
      </c>
      <c r="Z30" s="46" t="s">
        <v>78</v>
      </c>
      <c r="AA30" s="39">
        <v>1</v>
      </c>
      <c r="AB30" s="47">
        <f t="shared" si="46"/>
        <v>0</v>
      </c>
      <c r="AC30" s="39">
        <v>1</v>
      </c>
      <c r="AD30" s="47">
        <f t="shared" si="47"/>
        <v>0</v>
      </c>
      <c r="AE30" s="39">
        <v>1</v>
      </c>
      <c r="AF30" s="47">
        <f t="shared" si="48"/>
        <v>0</v>
      </c>
      <c r="AG30" s="188"/>
      <c r="AH30" s="194">
        <f t="shared" si="49"/>
        <v>3</v>
      </c>
      <c r="AI30" s="49">
        <f t="shared" si="50"/>
        <v>0</v>
      </c>
      <c r="AJ30" s="50">
        <f t="shared" si="51"/>
        <v>0</v>
      </c>
      <c r="AK30" s="188">
        <v>4.5</v>
      </c>
      <c r="AL30" s="194">
        <f t="shared" si="52"/>
        <v>3</v>
      </c>
      <c r="AM30" s="49">
        <f t="shared" si="53"/>
        <v>0</v>
      </c>
      <c r="AN30" s="50">
        <f t="shared" si="54"/>
        <v>0</v>
      </c>
      <c r="AO30" s="188">
        <v>22.77</v>
      </c>
      <c r="AP30" s="49">
        <f t="shared" si="55"/>
        <v>0</v>
      </c>
      <c r="AQ30" s="50">
        <f t="shared" si="56"/>
        <v>0</v>
      </c>
      <c r="AR30" s="188">
        <v>4.5</v>
      </c>
      <c r="AS30" s="49">
        <f t="shared" si="57"/>
        <v>0</v>
      </c>
      <c r="AT30" s="50">
        <f t="shared" si="58"/>
        <v>0</v>
      </c>
      <c r="AU30" s="62"/>
      <c r="AV30" s="49">
        <f t="shared" si="59"/>
        <v>0</v>
      </c>
      <c r="AW30" s="50">
        <f t="shared" si="60"/>
        <v>0</v>
      </c>
      <c r="AX30" s="188">
        <v>22.77</v>
      </c>
      <c r="AY30" s="49">
        <f t="shared" si="61"/>
        <v>0</v>
      </c>
      <c r="AZ30" s="50">
        <f t="shared" si="62"/>
        <v>0</v>
      </c>
      <c r="BA30" s="188">
        <v>2.25</v>
      </c>
      <c r="BB30" s="49">
        <f t="shared" si="63"/>
        <v>0</v>
      </c>
      <c r="BC30" s="50">
        <f t="shared" si="64"/>
        <v>0</v>
      </c>
      <c r="BD30" s="51">
        <f t="shared" si="65"/>
        <v>0</v>
      </c>
    </row>
    <row r="31" spans="1:56">
      <c r="A31" s="32">
        <v>6</v>
      </c>
      <c r="B31" s="169" t="s">
        <v>158</v>
      </c>
      <c r="C31" s="170" t="s">
        <v>206</v>
      </c>
      <c r="D31" s="34" t="s">
        <v>304</v>
      </c>
      <c r="E31" s="35" t="s">
        <v>209</v>
      </c>
      <c r="F31" s="36">
        <v>50.34</v>
      </c>
      <c r="G31" s="73"/>
      <c r="H31" s="72" t="s">
        <v>124</v>
      </c>
      <c r="I31" s="74">
        <f>IF(H31=Tablas!$B$5,Tablas!$C$5,VLOOKUP(H31,Tablas!$B$5:$D$40,2,FALSE))</f>
        <v>19</v>
      </c>
      <c r="J31" s="71">
        <f>IF(I31=0,"",VLOOKUP(I31,Tablas!$C$5:$D$40,2,FALSE))</f>
        <v>21.72583333333333</v>
      </c>
      <c r="K31" s="37" t="str">
        <f t="shared" si="34"/>
        <v>0</v>
      </c>
      <c r="L31" s="38">
        <f t="shared" si="35"/>
        <v>0</v>
      </c>
      <c r="M31" s="38">
        <f t="shared" si="36"/>
        <v>0</v>
      </c>
      <c r="N31" s="38">
        <f t="shared" si="37"/>
        <v>0</v>
      </c>
      <c r="O31" s="38">
        <f t="shared" si="38"/>
        <v>0</v>
      </c>
      <c r="P31" s="38">
        <f t="shared" si="39"/>
        <v>0</v>
      </c>
      <c r="Q31" s="39">
        <v>1</v>
      </c>
      <c r="R31" s="40">
        <f t="shared" si="40"/>
        <v>0</v>
      </c>
      <c r="S31" s="39">
        <v>1</v>
      </c>
      <c r="T31" s="41">
        <f t="shared" si="41"/>
        <v>0</v>
      </c>
      <c r="U31" s="42">
        <f t="shared" si="42"/>
        <v>0</v>
      </c>
      <c r="V31" s="43">
        <f t="shared" si="43"/>
        <v>0</v>
      </c>
      <c r="W31" s="193">
        <f t="shared" si="11"/>
        <v>10.5</v>
      </c>
      <c r="X31" s="44">
        <f t="shared" si="44"/>
        <v>0</v>
      </c>
      <c r="Y31" s="45">
        <f t="shared" si="45"/>
        <v>5</v>
      </c>
      <c r="Z31" s="46" t="s">
        <v>78</v>
      </c>
      <c r="AA31" s="39">
        <v>1</v>
      </c>
      <c r="AB31" s="47">
        <f t="shared" si="46"/>
        <v>0</v>
      </c>
      <c r="AC31" s="39">
        <v>1</v>
      </c>
      <c r="AD31" s="47">
        <f t="shared" si="47"/>
        <v>0</v>
      </c>
      <c r="AE31" s="39">
        <v>1</v>
      </c>
      <c r="AF31" s="47">
        <f t="shared" si="48"/>
        <v>0</v>
      </c>
      <c r="AG31" s="188">
        <v>3</v>
      </c>
      <c r="AH31" s="194">
        <f t="shared" si="49"/>
        <v>3</v>
      </c>
      <c r="AI31" s="49">
        <f t="shared" si="50"/>
        <v>0</v>
      </c>
      <c r="AJ31" s="50">
        <f t="shared" si="51"/>
        <v>0</v>
      </c>
      <c r="AK31" s="188">
        <v>9</v>
      </c>
      <c r="AL31" s="194">
        <f t="shared" si="52"/>
        <v>3</v>
      </c>
      <c r="AM31" s="49">
        <f t="shared" si="53"/>
        <v>0</v>
      </c>
      <c r="AN31" s="50">
        <f t="shared" si="54"/>
        <v>0</v>
      </c>
      <c r="AO31" s="188">
        <v>50.34</v>
      </c>
      <c r="AP31" s="49">
        <f t="shared" si="55"/>
        <v>0</v>
      </c>
      <c r="AQ31" s="50">
        <f t="shared" si="56"/>
        <v>0</v>
      </c>
      <c r="AR31" s="188">
        <v>9</v>
      </c>
      <c r="AS31" s="49">
        <f t="shared" si="57"/>
        <v>0</v>
      </c>
      <c r="AT31" s="50">
        <f t="shared" si="58"/>
        <v>0</v>
      </c>
      <c r="AU31" s="62"/>
      <c r="AV31" s="49">
        <f t="shared" si="59"/>
        <v>0</v>
      </c>
      <c r="AW31" s="50">
        <f t="shared" si="60"/>
        <v>0</v>
      </c>
      <c r="AX31" s="188">
        <v>50.34</v>
      </c>
      <c r="AY31" s="49">
        <f t="shared" si="61"/>
        <v>0</v>
      </c>
      <c r="AZ31" s="50">
        <f t="shared" si="62"/>
        <v>0</v>
      </c>
      <c r="BA31" s="188">
        <v>4.5</v>
      </c>
      <c r="BB31" s="49">
        <f t="shared" si="63"/>
        <v>0</v>
      </c>
      <c r="BC31" s="50">
        <f t="shared" si="64"/>
        <v>0</v>
      </c>
      <c r="BD31" s="51">
        <f t="shared" si="65"/>
        <v>0</v>
      </c>
    </row>
    <row r="32" spans="1:56">
      <c r="A32" s="32">
        <v>6</v>
      </c>
      <c r="B32" s="169" t="s">
        <v>158</v>
      </c>
      <c r="C32" s="170" t="s">
        <v>206</v>
      </c>
      <c r="D32" s="34" t="s">
        <v>305</v>
      </c>
      <c r="E32" s="35" t="s">
        <v>209</v>
      </c>
      <c r="F32" s="36">
        <v>5.33</v>
      </c>
      <c r="G32" s="73"/>
      <c r="H32" s="72" t="s">
        <v>124</v>
      </c>
      <c r="I32" s="74">
        <f>IF(H32=Tablas!$B$5,Tablas!$C$5,VLOOKUP(H32,Tablas!$B$5:$D$40,2,FALSE))</f>
        <v>19</v>
      </c>
      <c r="J32" s="71">
        <f>IF(I32=0,"",VLOOKUP(I32,Tablas!$C$5:$D$40,2,FALSE))</f>
        <v>21.72583333333333</v>
      </c>
      <c r="K32" s="37" t="str">
        <f t="shared" si="34"/>
        <v>0</v>
      </c>
      <c r="L32" s="38">
        <f t="shared" si="35"/>
        <v>0</v>
      </c>
      <c r="M32" s="38">
        <f t="shared" si="36"/>
        <v>0</v>
      </c>
      <c r="N32" s="38">
        <f t="shared" si="37"/>
        <v>0</v>
      </c>
      <c r="O32" s="38">
        <f t="shared" si="38"/>
        <v>0</v>
      </c>
      <c r="P32" s="38">
        <f t="shared" si="39"/>
        <v>0</v>
      </c>
      <c r="Q32" s="39">
        <v>1</v>
      </c>
      <c r="R32" s="40">
        <f t="shared" si="40"/>
        <v>0</v>
      </c>
      <c r="S32" s="39">
        <v>1</v>
      </c>
      <c r="T32" s="41">
        <f t="shared" si="41"/>
        <v>0</v>
      </c>
      <c r="U32" s="42">
        <f t="shared" si="42"/>
        <v>0</v>
      </c>
      <c r="V32" s="43">
        <f t="shared" si="43"/>
        <v>0</v>
      </c>
      <c r="W32" s="193">
        <f t="shared" si="11"/>
        <v>10.5</v>
      </c>
      <c r="X32" s="44">
        <f t="shared" si="44"/>
        <v>0</v>
      </c>
      <c r="Y32" s="45">
        <f t="shared" si="45"/>
        <v>5</v>
      </c>
      <c r="Z32" s="46" t="s">
        <v>78</v>
      </c>
      <c r="AA32" s="39">
        <v>1</v>
      </c>
      <c r="AB32" s="47">
        <f t="shared" si="46"/>
        <v>0</v>
      </c>
      <c r="AC32" s="39">
        <v>1</v>
      </c>
      <c r="AD32" s="47">
        <f t="shared" si="47"/>
        <v>0</v>
      </c>
      <c r="AE32" s="39">
        <v>1</v>
      </c>
      <c r="AF32" s="47">
        <f t="shared" si="48"/>
        <v>0</v>
      </c>
      <c r="AG32" s="188"/>
      <c r="AH32" s="194">
        <f t="shared" si="49"/>
        <v>3</v>
      </c>
      <c r="AI32" s="49">
        <f t="shared" si="50"/>
        <v>0</v>
      </c>
      <c r="AJ32" s="50">
        <f t="shared" si="51"/>
        <v>0</v>
      </c>
      <c r="AK32" s="188"/>
      <c r="AL32" s="194">
        <f t="shared" si="52"/>
        <v>3</v>
      </c>
      <c r="AM32" s="49">
        <f t="shared" si="53"/>
        <v>0</v>
      </c>
      <c r="AN32" s="50">
        <f t="shared" si="54"/>
        <v>0</v>
      </c>
      <c r="AO32" s="188">
        <v>5.33</v>
      </c>
      <c r="AP32" s="49">
        <f t="shared" si="55"/>
        <v>0</v>
      </c>
      <c r="AQ32" s="50">
        <f t="shared" si="56"/>
        <v>0</v>
      </c>
      <c r="AR32" s="188">
        <v>0</v>
      </c>
      <c r="AS32" s="49">
        <f t="shared" si="57"/>
        <v>0</v>
      </c>
      <c r="AT32" s="50">
        <f t="shared" si="58"/>
        <v>0</v>
      </c>
      <c r="AU32" s="62"/>
      <c r="AV32" s="49">
        <f t="shared" si="59"/>
        <v>0</v>
      </c>
      <c r="AW32" s="50">
        <f t="shared" si="60"/>
        <v>0</v>
      </c>
      <c r="AX32" s="188">
        <v>5.33</v>
      </c>
      <c r="AY32" s="49">
        <f t="shared" si="61"/>
        <v>0</v>
      </c>
      <c r="AZ32" s="50">
        <f t="shared" si="62"/>
        <v>0</v>
      </c>
      <c r="BA32" s="188">
        <v>0</v>
      </c>
      <c r="BB32" s="49">
        <f t="shared" si="63"/>
        <v>0</v>
      </c>
      <c r="BC32" s="50">
        <f t="shared" si="64"/>
        <v>0</v>
      </c>
      <c r="BD32" s="51">
        <f t="shared" si="65"/>
        <v>0</v>
      </c>
    </row>
    <row r="33" spans="1:56">
      <c r="A33" s="32">
        <v>6</v>
      </c>
      <c r="B33" s="169" t="s">
        <v>158</v>
      </c>
      <c r="C33" s="170" t="s">
        <v>206</v>
      </c>
      <c r="D33" s="34" t="s">
        <v>306</v>
      </c>
      <c r="E33" s="35" t="s">
        <v>209</v>
      </c>
      <c r="F33" s="36">
        <v>54.01</v>
      </c>
      <c r="G33" s="73"/>
      <c r="H33" s="72" t="s">
        <v>124</v>
      </c>
      <c r="I33" s="74">
        <f>IF(H33=Tablas!$B$5,Tablas!$C$5,VLOOKUP(H33,Tablas!$B$5:$D$40,2,FALSE))</f>
        <v>19</v>
      </c>
      <c r="J33" s="71">
        <f>IF(I33=0,"",VLOOKUP(I33,Tablas!$C$5:$D$40,2,FALSE))</f>
        <v>21.72583333333333</v>
      </c>
      <c r="K33" s="37" t="str">
        <f t="shared" si="34"/>
        <v>0</v>
      </c>
      <c r="L33" s="38">
        <f t="shared" si="35"/>
        <v>0</v>
      </c>
      <c r="M33" s="38">
        <f t="shared" si="36"/>
        <v>0</v>
      </c>
      <c r="N33" s="38">
        <f t="shared" si="37"/>
        <v>0</v>
      </c>
      <c r="O33" s="38">
        <f t="shared" si="38"/>
        <v>0</v>
      </c>
      <c r="P33" s="38">
        <f t="shared" si="39"/>
        <v>0</v>
      </c>
      <c r="Q33" s="39">
        <v>1</v>
      </c>
      <c r="R33" s="40">
        <f t="shared" si="40"/>
        <v>0</v>
      </c>
      <c r="S33" s="39">
        <v>1</v>
      </c>
      <c r="T33" s="41">
        <f t="shared" si="41"/>
        <v>0</v>
      </c>
      <c r="U33" s="42">
        <f t="shared" si="42"/>
        <v>0</v>
      </c>
      <c r="V33" s="43">
        <f t="shared" si="43"/>
        <v>0</v>
      </c>
      <c r="W33" s="193">
        <f t="shared" si="11"/>
        <v>10.5</v>
      </c>
      <c r="X33" s="44">
        <f t="shared" si="44"/>
        <v>0</v>
      </c>
      <c r="Y33" s="45">
        <f t="shared" si="45"/>
        <v>5</v>
      </c>
      <c r="Z33" s="46" t="s">
        <v>78</v>
      </c>
      <c r="AA33" s="39">
        <v>1</v>
      </c>
      <c r="AB33" s="47">
        <f t="shared" si="46"/>
        <v>0</v>
      </c>
      <c r="AC33" s="39">
        <v>1</v>
      </c>
      <c r="AD33" s="47">
        <f t="shared" si="47"/>
        <v>0</v>
      </c>
      <c r="AE33" s="39">
        <v>1</v>
      </c>
      <c r="AF33" s="47">
        <f t="shared" si="48"/>
        <v>0</v>
      </c>
      <c r="AG33" s="188"/>
      <c r="AH33" s="194">
        <f t="shared" si="49"/>
        <v>3</v>
      </c>
      <c r="AI33" s="49">
        <f t="shared" si="50"/>
        <v>0</v>
      </c>
      <c r="AJ33" s="50">
        <f t="shared" si="51"/>
        <v>0</v>
      </c>
      <c r="AK33" s="188">
        <v>15.5</v>
      </c>
      <c r="AL33" s="194">
        <f t="shared" si="52"/>
        <v>3</v>
      </c>
      <c r="AM33" s="49">
        <f t="shared" si="53"/>
        <v>0</v>
      </c>
      <c r="AN33" s="50">
        <f t="shared" si="54"/>
        <v>0</v>
      </c>
      <c r="AO33" s="188">
        <v>54.01</v>
      </c>
      <c r="AP33" s="49">
        <f t="shared" si="55"/>
        <v>0</v>
      </c>
      <c r="AQ33" s="50">
        <f t="shared" si="56"/>
        <v>0</v>
      </c>
      <c r="AR33" s="188">
        <v>15.5</v>
      </c>
      <c r="AS33" s="49">
        <f t="shared" si="57"/>
        <v>0</v>
      </c>
      <c r="AT33" s="50">
        <f t="shared" si="58"/>
        <v>0</v>
      </c>
      <c r="AU33" s="62"/>
      <c r="AV33" s="49">
        <f t="shared" si="59"/>
        <v>0</v>
      </c>
      <c r="AW33" s="50">
        <f t="shared" si="60"/>
        <v>0</v>
      </c>
      <c r="AX33" s="188">
        <v>54.01</v>
      </c>
      <c r="AY33" s="49">
        <f t="shared" si="61"/>
        <v>0</v>
      </c>
      <c r="AZ33" s="50">
        <f t="shared" si="62"/>
        <v>0</v>
      </c>
      <c r="BA33" s="188">
        <v>7.75</v>
      </c>
      <c r="BB33" s="49">
        <f t="shared" si="63"/>
        <v>0</v>
      </c>
      <c r="BC33" s="50">
        <f t="shared" si="64"/>
        <v>0</v>
      </c>
      <c r="BD33" s="51">
        <f t="shared" si="65"/>
        <v>0</v>
      </c>
    </row>
    <row r="34" spans="1:56">
      <c r="A34" s="32">
        <v>6</v>
      </c>
      <c r="B34" s="169" t="s">
        <v>158</v>
      </c>
      <c r="C34" s="170" t="s">
        <v>206</v>
      </c>
      <c r="D34" s="34" t="s">
        <v>261</v>
      </c>
      <c r="E34" s="35" t="s">
        <v>209</v>
      </c>
      <c r="F34" s="36">
        <v>14.7</v>
      </c>
      <c r="G34" s="73"/>
      <c r="H34" s="72" t="s">
        <v>124</v>
      </c>
      <c r="I34" s="74">
        <f>IF(H34=Tablas!$B$5,Tablas!$C$5,VLOOKUP(H34,Tablas!$B$5:$D$40,2,FALSE))</f>
        <v>19</v>
      </c>
      <c r="J34" s="71">
        <f>IF(I34=0,"",VLOOKUP(I34,Tablas!$C$5:$D$40,2,FALSE))</f>
        <v>21.72583333333333</v>
      </c>
      <c r="K34" s="37" t="str">
        <f t="shared" si="34"/>
        <v>0</v>
      </c>
      <c r="L34" s="38">
        <f t="shared" si="35"/>
        <v>0</v>
      </c>
      <c r="M34" s="38">
        <f t="shared" si="36"/>
        <v>0</v>
      </c>
      <c r="N34" s="38">
        <f t="shared" si="37"/>
        <v>0</v>
      </c>
      <c r="O34" s="38">
        <f t="shared" si="38"/>
        <v>0</v>
      </c>
      <c r="P34" s="38">
        <f t="shared" si="39"/>
        <v>0</v>
      </c>
      <c r="Q34" s="39">
        <v>1</v>
      </c>
      <c r="R34" s="40">
        <f t="shared" si="40"/>
        <v>0</v>
      </c>
      <c r="S34" s="39">
        <v>1</v>
      </c>
      <c r="T34" s="41">
        <f t="shared" si="41"/>
        <v>0</v>
      </c>
      <c r="U34" s="42">
        <f t="shared" si="42"/>
        <v>0</v>
      </c>
      <c r="V34" s="43">
        <f t="shared" si="43"/>
        <v>0</v>
      </c>
      <c r="W34" s="193">
        <f t="shared" si="11"/>
        <v>10.5</v>
      </c>
      <c r="X34" s="44">
        <f t="shared" si="44"/>
        <v>0</v>
      </c>
      <c r="Y34" s="45">
        <f t="shared" si="45"/>
        <v>5</v>
      </c>
      <c r="Z34" s="46" t="s">
        <v>78</v>
      </c>
      <c r="AA34" s="39">
        <v>1</v>
      </c>
      <c r="AB34" s="47">
        <f t="shared" si="46"/>
        <v>0</v>
      </c>
      <c r="AC34" s="39">
        <v>1</v>
      </c>
      <c r="AD34" s="47">
        <f t="shared" si="47"/>
        <v>0</v>
      </c>
      <c r="AE34" s="39">
        <v>1</v>
      </c>
      <c r="AF34" s="47">
        <f t="shared" si="48"/>
        <v>0</v>
      </c>
      <c r="AG34" s="188"/>
      <c r="AH34" s="194">
        <f t="shared" si="49"/>
        <v>3</v>
      </c>
      <c r="AI34" s="49">
        <f t="shared" si="50"/>
        <v>0</v>
      </c>
      <c r="AJ34" s="50">
        <f t="shared" si="51"/>
        <v>0</v>
      </c>
      <c r="AK34" s="188">
        <v>1.5</v>
      </c>
      <c r="AL34" s="194">
        <f t="shared" si="52"/>
        <v>3</v>
      </c>
      <c r="AM34" s="49">
        <f t="shared" si="53"/>
        <v>0</v>
      </c>
      <c r="AN34" s="50">
        <f t="shared" si="54"/>
        <v>0</v>
      </c>
      <c r="AO34" s="188">
        <v>14.7</v>
      </c>
      <c r="AP34" s="49">
        <f t="shared" si="55"/>
        <v>0</v>
      </c>
      <c r="AQ34" s="50">
        <f t="shared" si="56"/>
        <v>0</v>
      </c>
      <c r="AR34" s="188">
        <v>1.5</v>
      </c>
      <c r="AS34" s="49">
        <f t="shared" si="57"/>
        <v>0</v>
      </c>
      <c r="AT34" s="50">
        <f t="shared" si="58"/>
        <v>0</v>
      </c>
      <c r="AU34" s="62"/>
      <c r="AV34" s="49">
        <f t="shared" si="59"/>
        <v>0</v>
      </c>
      <c r="AW34" s="50">
        <f t="shared" si="60"/>
        <v>0</v>
      </c>
      <c r="AX34" s="188">
        <v>14.7</v>
      </c>
      <c r="AY34" s="49">
        <f t="shared" si="61"/>
        <v>0</v>
      </c>
      <c r="AZ34" s="50">
        <f t="shared" si="62"/>
        <v>0</v>
      </c>
      <c r="BA34" s="188">
        <v>0.75</v>
      </c>
      <c r="BB34" s="49">
        <f t="shared" si="63"/>
        <v>0</v>
      </c>
      <c r="BC34" s="50">
        <f t="shared" si="64"/>
        <v>0</v>
      </c>
      <c r="BD34" s="51">
        <f t="shared" si="65"/>
        <v>0</v>
      </c>
    </row>
    <row r="35" spans="1:56">
      <c r="A35" s="32">
        <v>6</v>
      </c>
      <c r="B35" s="169" t="s">
        <v>158</v>
      </c>
      <c r="C35" s="170" t="s">
        <v>206</v>
      </c>
      <c r="D35" s="34" t="s">
        <v>307</v>
      </c>
      <c r="E35" s="35" t="s">
        <v>209</v>
      </c>
      <c r="F35" s="36">
        <v>50.25</v>
      </c>
      <c r="G35" s="73"/>
      <c r="H35" s="72" t="s">
        <v>124</v>
      </c>
      <c r="I35" s="74">
        <f>IF(H35=Tablas!$B$5,Tablas!$C$5,VLOOKUP(H35,Tablas!$B$5:$D$40,2,FALSE))</f>
        <v>19</v>
      </c>
      <c r="J35" s="71">
        <f>IF(I35=0,"",VLOOKUP(I35,Tablas!$C$5:$D$40,2,FALSE))</f>
        <v>21.72583333333333</v>
      </c>
      <c r="K35" s="37" t="str">
        <f t="shared" si="34"/>
        <v>0</v>
      </c>
      <c r="L35" s="38">
        <f t="shared" si="35"/>
        <v>0</v>
      </c>
      <c r="M35" s="38">
        <f t="shared" si="36"/>
        <v>0</v>
      </c>
      <c r="N35" s="38">
        <f t="shared" si="37"/>
        <v>0</v>
      </c>
      <c r="O35" s="38">
        <f t="shared" si="38"/>
        <v>0</v>
      </c>
      <c r="P35" s="38">
        <f t="shared" si="39"/>
        <v>0</v>
      </c>
      <c r="Q35" s="39">
        <v>1</v>
      </c>
      <c r="R35" s="40">
        <f t="shared" si="40"/>
        <v>0</v>
      </c>
      <c r="S35" s="39">
        <v>1</v>
      </c>
      <c r="T35" s="41">
        <f t="shared" si="41"/>
        <v>0</v>
      </c>
      <c r="U35" s="42">
        <f t="shared" si="42"/>
        <v>0</v>
      </c>
      <c r="V35" s="43">
        <f t="shared" si="43"/>
        <v>0</v>
      </c>
      <c r="W35" s="193">
        <f t="shared" si="11"/>
        <v>10.5</v>
      </c>
      <c r="X35" s="44">
        <f t="shared" si="44"/>
        <v>0</v>
      </c>
      <c r="Y35" s="45">
        <f t="shared" si="45"/>
        <v>5</v>
      </c>
      <c r="Z35" s="46" t="s">
        <v>78</v>
      </c>
      <c r="AA35" s="39">
        <v>1</v>
      </c>
      <c r="AB35" s="47">
        <f t="shared" si="46"/>
        <v>0</v>
      </c>
      <c r="AC35" s="39">
        <v>1</v>
      </c>
      <c r="AD35" s="47">
        <f t="shared" si="47"/>
        <v>0</v>
      </c>
      <c r="AE35" s="39">
        <v>1</v>
      </c>
      <c r="AF35" s="47">
        <f t="shared" si="48"/>
        <v>0</v>
      </c>
      <c r="AG35" s="188">
        <v>3</v>
      </c>
      <c r="AH35" s="194">
        <f t="shared" si="49"/>
        <v>3</v>
      </c>
      <c r="AI35" s="49">
        <f t="shared" si="50"/>
        <v>0</v>
      </c>
      <c r="AJ35" s="50">
        <f t="shared" si="51"/>
        <v>0</v>
      </c>
      <c r="AK35" s="188">
        <v>9.9599999999999991</v>
      </c>
      <c r="AL35" s="194">
        <f t="shared" si="52"/>
        <v>3</v>
      </c>
      <c r="AM35" s="49">
        <f t="shared" si="53"/>
        <v>0</v>
      </c>
      <c r="AN35" s="50">
        <f t="shared" si="54"/>
        <v>0</v>
      </c>
      <c r="AO35" s="188">
        <v>50.25</v>
      </c>
      <c r="AP35" s="49">
        <f t="shared" si="55"/>
        <v>0</v>
      </c>
      <c r="AQ35" s="50">
        <f t="shared" si="56"/>
        <v>0</v>
      </c>
      <c r="AR35" s="188">
        <v>9.9599999999999991</v>
      </c>
      <c r="AS35" s="49">
        <f t="shared" si="57"/>
        <v>0</v>
      </c>
      <c r="AT35" s="50">
        <f t="shared" si="58"/>
        <v>0</v>
      </c>
      <c r="AU35" s="62"/>
      <c r="AV35" s="49">
        <f t="shared" si="59"/>
        <v>0</v>
      </c>
      <c r="AW35" s="50">
        <f t="shared" si="60"/>
        <v>0</v>
      </c>
      <c r="AX35" s="188">
        <v>50.25</v>
      </c>
      <c r="AY35" s="49">
        <f t="shared" si="61"/>
        <v>0</v>
      </c>
      <c r="AZ35" s="50">
        <f t="shared" si="62"/>
        <v>0</v>
      </c>
      <c r="BA35" s="188">
        <v>4.9799999999999995</v>
      </c>
      <c r="BB35" s="49">
        <f t="shared" si="63"/>
        <v>0</v>
      </c>
      <c r="BC35" s="50">
        <f t="shared" si="64"/>
        <v>0</v>
      </c>
      <c r="BD35" s="51">
        <f t="shared" si="65"/>
        <v>0</v>
      </c>
    </row>
    <row r="36" spans="1:56">
      <c r="A36" s="32">
        <v>6</v>
      </c>
      <c r="B36" s="169" t="s">
        <v>158</v>
      </c>
      <c r="C36" s="170" t="s">
        <v>206</v>
      </c>
      <c r="D36" s="34" t="s">
        <v>308</v>
      </c>
      <c r="E36" s="35" t="s">
        <v>209</v>
      </c>
      <c r="F36" s="36">
        <v>50.25</v>
      </c>
      <c r="G36" s="73"/>
      <c r="H36" s="72" t="s">
        <v>124</v>
      </c>
      <c r="I36" s="74">
        <f>IF(H36=Tablas!$B$5,Tablas!$C$5,VLOOKUP(H36,Tablas!$B$5:$D$40,2,FALSE))</f>
        <v>19</v>
      </c>
      <c r="J36" s="71">
        <f>IF(I36=0,"",VLOOKUP(I36,Tablas!$C$5:$D$40,2,FALSE))</f>
        <v>21.72583333333333</v>
      </c>
      <c r="K36" s="37" t="str">
        <f t="shared" si="34"/>
        <v>0</v>
      </c>
      <c r="L36" s="38">
        <f t="shared" si="35"/>
        <v>0</v>
      </c>
      <c r="M36" s="38">
        <f t="shared" si="36"/>
        <v>0</v>
      </c>
      <c r="N36" s="38">
        <f t="shared" si="37"/>
        <v>0</v>
      </c>
      <c r="O36" s="38">
        <f t="shared" si="38"/>
        <v>0</v>
      </c>
      <c r="P36" s="38">
        <f t="shared" si="39"/>
        <v>0</v>
      </c>
      <c r="Q36" s="39">
        <v>1</v>
      </c>
      <c r="R36" s="40">
        <f t="shared" si="40"/>
        <v>0</v>
      </c>
      <c r="S36" s="39">
        <v>1</v>
      </c>
      <c r="T36" s="41">
        <f t="shared" si="41"/>
        <v>0</v>
      </c>
      <c r="U36" s="42">
        <f t="shared" si="42"/>
        <v>0</v>
      </c>
      <c r="V36" s="43">
        <f t="shared" si="43"/>
        <v>0</v>
      </c>
      <c r="W36" s="193">
        <f t="shared" si="11"/>
        <v>10.5</v>
      </c>
      <c r="X36" s="44">
        <f t="shared" si="44"/>
        <v>0</v>
      </c>
      <c r="Y36" s="45">
        <f t="shared" si="45"/>
        <v>5</v>
      </c>
      <c r="Z36" s="46" t="s">
        <v>78</v>
      </c>
      <c r="AA36" s="39">
        <v>1</v>
      </c>
      <c r="AB36" s="47">
        <f t="shared" si="46"/>
        <v>0</v>
      </c>
      <c r="AC36" s="39">
        <v>1</v>
      </c>
      <c r="AD36" s="47">
        <f t="shared" si="47"/>
        <v>0</v>
      </c>
      <c r="AE36" s="39">
        <v>1</v>
      </c>
      <c r="AF36" s="47">
        <f t="shared" si="48"/>
        <v>0</v>
      </c>
      <c r="AG36" s="188">
        <v>3</v>
      </c>
      <c r="AH36" s="194">
        <f t="shared" si="49"/>
        <v>3</v>
      </c>
      <c r="AI36" s="49">
        <f t="shared" si="50"/>
        <v>0</v>
      </c>
      <c r="AJ36" s="50">
        <f t="shared" si="51"/>
        <v>0</v>
      </c>
      <c r="AK36" s="188">
        <v>9.9599999999999991</v>
      </c>
      <c r="AL36" s="194">
        <f t="shared" si="52"/>
        <v>3</v>
      </c>
      <c r="AM36" s="49">
        <f t="shared" si="53"/>
        <v>0</v>
      </c>
      <c r="AN36" s="50">
        <f t="shared" si="54"/>
        <v>0</v>
      </c>
      <c r="AO36" s="188">
        <v>50.25</v>
      </c>
      <c r="AP36" s="49">
        <f t="shared" si="55"/>
        <v>0</v>
      </c>
      <c r="AQ36" s="50">
        <f t="shared" si="56"/>
        <v>0</v>
      </c>
      <c r="AR36" s="188">
        <v>9.9599999999999991</v>
      </c>
      <c r="AS36" s="49">
        <f t="shared" si="57"/>
        <v>0</v>
      </c>
      <c r="AT36" s="50">
        <f t="shared" si="58"/>
        <v>0</v>
      </c>
      <c r="AU36" s="62"/>
      <c r="AV36" s="49">
        <f t="shared" si="59"/>
        <v>0</v>
      </c>
      <c r="AW36" s="50">
        <f t="shared" si="60"/>
        <v>0</v>
      </c>
      <c r="AX36" s="188">
        <v>50.25</v>
      </c>
      <c r="AY36" s="49">
        <f t="shared" si="61"/>
        <v>0</v>
      </c>
      <c r="AZ36" s="50">
        <f t="shared" si="62"/>
        <v>0</v>
      </c>
      <c r="BA36" s="188">
        <v>4.9799999999999995</v>
      </c>
      <c r="BB36" s="49">
        <f t="shared" si="63"/>
        <v>0</v>
      </c>
      <c r="BC36" s="50">
        <f t="shared" si="64"/>
        <v>0</v>
      </c>
      <c r="BD36" s="51">
        <f t="shared" si="65"/>
        <v>0</v>
      </c>
    </row>
    <row r="37" spans="1:56">
      <c r="A37" s="32">
        <v>6</v>
      </c>
      <c r="B37" s="169" t="s">
        <v>158</v>
      </c>
      <c r="C37" s="170" t="s">
        <v>206</v>
      </c>
      <c r="D37" s="34" t="s">
        <v>309</v>
      </c>
      <c r="E37" s="35" t="s">
        <v>209</v>
      </c>
      <c r="F37" s="36">
        <v>50.25</v>
      </c>
      <c r="G37" s="73"/>
      <c r="H37" s="72" t="s">
        <v>124</v>
      </c>
      <c r="I37" s="74">
        <f>IF(H37=Tablas!$B$5,Tablas!$C$5,VLOOKUP(H37,Tablas!$B$5:$D$40,2,FALSE))</f>
        <v>19</v>
      </c>
      <c r="J37" s="71">
        <f>IF(I37=0,"",VLOOKUP(I37,Tablas!$C$5:$D$40,2,FALSE))</f>
        <v>21.72583333333333</v>
      </c>
      <c r="K37" s="37" t="str">
        <f t="shared" si="34"/>
        <v>0</v>
      </c>
      <c r="L37" s="38">
        <f t="shared" si="35"/>
        <v>0</v>
      </c>
      <c r="M37" s="38">
        <f t="shared" si="36"/>
        <v>0</v>
      </c>
      <c r="N37" s="38">
        <f t="shared" si="37"/>
        <v>0</v>
      </c>
      <c r="O37" s="38">
        <f t="shared" si="38"/>
        <v>0</v>
      </c>
      <c r="P37" s="38">
        <f t="shared" si="39"/>
        <v>0</v>
      </c>
      <c r="Q37" s="39">
        <v>1</v>
      </c>
      <c r="R37" s="40">
        <f t="shared" si="40"/>
        <v>0</v>
      </c>
      <c r="S37" s="39">
        <v>1</v>
      </c>
      <c r="T37" s="41">
        <f t="shared" si="41"/>
        <v>0</v>
      </c>
      <c r="U37" s="42">
        <f t="shared" si="42"/>
        <v>0</v>
      </c>
      <c r="V37" s="43">
        <f t="shared" si="43"/>
        <v>0</v>
      </c>
      <c r="W37" s="193">
        <f t="shared" si="11"/>
        <v>10.5</v>
      </c>
      <c r="X37" s="44">
        <f t="shared" si="44"/>
        <v>0</v>
      </c>
      <c r="Y37" s="45">
        <f t="shared" si="45"/>
        <v>5</v>
      </c>
      <c r="Z37" s="46" t="s">
        <v>78</v>
      </c>
      <c r="AA37" s="39">
        <v>1</v>
      </c>
      <c r="AB37" s="47">
        <f t="shared" si="46"/>
        <v>0</v>
      </c>
      <c r="AC37" s="39">
        <v>1</v>
      </c>
      <c r="AD37" s="47">
        <f t="shared" si="47"/>
        <v>0</v>
      </c>
      <c r="AE37" s="39">
        <v>1</v>
      </c>
      <c r="AF37" s="47">
        <f t="shared" si="48"/>
        <v>0</v>
      </c>
      <c r="AG37" s="188">
        <v>3</v>
      </c>
      <c r="AH37" s="194">
        <f t="shared" si="49"/>
        <v>3</v>
      </c>
      <c r="AI37" s="49">
        <f t="shared" si="50"/>
        <v>0</v>
      </c>
      <c r="AJ37" s="50">
        <f t="shared" si="51"/>
        <v>0</v>
      </c>
      <c r="AK37" s="188">
        <v>9.9599999999999991</v>
      </c>
      <c r="AL37" s="194">
        <f t="shared" si="52"/>
        <v>3</v>
      </c>
      <c r="AM37" s="49">
        <f t="shared" si="53"/>
        <v>0</v>
      </c>
      <c r="AN37" s="50">
        <f t="shared" si="54"/>
        <v>0</v>
      </c>
      <c r="AO37" s="188">
        <v>50.25</v>
      </c>
      <c r="AP37" s="49">
        <f t="shared" si="55"/>
        <v>0</v>
      </c>
      <c r="AQ37" s="50">
        <f t="shared" si="56"/>
        <v>0</v>
      </c>
      <c r="AR37" s="188">
        <v>9.9599999999999991</v>
      </c>
      <c r="AS37" s="49">
        <f t="shared" si="57"/>
        <v>0</v>
      </c>
      <c r="AT37" s="50">
        <f t="shared" si="58"/>
        <v>0</v>
      </c>
      <c r="AU37" s="62"/>
      <c r="AV37" s="49">
        <f t="shared" si="59"/>
        <v>0</v>
      </c>
      <c r="AW37" s="50">
        <f t="shared" si="60"/>
        <v>0</v>
      </c>
      <c r="AX37" s="188">
        <v>50.25</v>
      </c>
      <c r="AY37" s="49">
        <f t="shared" si="61"/>
        <v>0</v>
      </c>
      <c r="AZ37" s="50">
        <f t="shared" si="62"/>
        <v>0</v>
      </c>
      <c r="BA37" s="188">
        <v>4.9799999999999995</v>
      </c>
      <c r="BB37" s="49">
        <f t="shared" si="63"/>
        <v>0</v>
      </c>
      <c r="BC37" s="50">
        <f t="shared" si="64"/>
        <v>0</v>
      </c>
      <c r="BD37" s="51">
        <f t="shared" si="65"/>
        <v>0</v>
      </c>
    </row>
    <row r="38" spans="1:56">
      <c r="A38" s="32">
        <v>6</v>
      </c>
      <c r="B38" s="169" t="s">
        <v>158</v>
      </c>
      <c r="C38" s="170" t="s">
        <v>206</v>
      </c>
      <c r="D38" s="34" t="s">
        <v>310</v>
      </c>
      <c r="E38" s="35" t="s">
        <v>209</v>
      </c>
      <c r="F38" s="36">
        <v>5.33</v>
      </c>
      <c r="G38" s="73"/>
      <c r="H38" s="72" t="s">
        <v>124</v>
      </c>
      <c r="I38" s="74">
        <f>IF(H38=Tablas!$B$5,Tablas!$C$5,VLOOKUP(H38,Tablas!$B$5:$D$40,2,FALSE))</f>
        <v>19</v>
      </c>
      <c r="J38" s="71">
        <f>IF(I38=0,"",VLOOKUP(I38,Tablas!$C$5:$D$40,2,FALSE))</f>
        <v>21.72583333333333</v>
      </c>
      <c r="K38" s="37" t="str">
        <f t="shared" si="34"/>
        <v>0</v>
      </c>
      <c r="L38" s="38">
        <f t="shared" si="35"/>
        <v>0</v>
      </c>
      <c r="M38" s="38">
        <f t="shared" si="36"/>
        <v>0</v>
      </c>
      <c r="N38" s="38">
        <f t="shared" si="37"/>
        <v>0</v>
      </c>
      <c r="O38" s="38">
        <f t="shared" si="38"/>
        <v>0</v>
      </c>
      <c r="P38" s="38">
        <f t="shared" si="39"/>
        <v>0</v>
      </c>
      <c r="Q38" s="39">
        <v>1</v>
      </c>
      <c r="R38" s="40">
        <f t="shared" si="40"/>
        <v>0</v>
      </c>
      <c r="S38" s="39">
        <v>1</v>
      </c>
      <c r="T38" s="41">
        <f t="shared" si="41"/>
        <v>0</v>
      </c>
      <c r="U38" s="42">
        <f t="shared" si="42"/>
        <v>0</v>
      </c>
      <c r="V38" s="43">
        <f t="shared" si="43"/>
        <v>0</v>
      </c>
      <c r="W38" s="193">
        <v>11</v>
      </c>
      <c r="X38" s="44">
        <f t="shared" si="44"/>
        <v>0</v>
      </c>
      <c r="Y38" s="45">
        <f t="shared" si="45"/>
        <v>5</v>
      </c>
      <c r="Z38" s="46" t="s">
        <v>78</v>
      </c>
      <c r="AA38" s="39">
        <v>1</v>
      </c>
      <c r="AB38" s="47">
        <f t="shared" si="46"/>
        <v>0</v>
      </c>
      <c r="AC38" s="39">
        <v>1</v>
      </c>
      <c r="AD38" s="47">
        <f t="shared" si="47"/>
        <v>0</v>
      </c>
      <c r="AE38" s="39">
        <v>1</v>
      </c>
      <c r="AF38" s="47">
        <f t="shared" si="48"/>
        <v>0</v>
      </c>
      <c r="AG38" s="188"/>
      <c r="AH38" s="194">
        <f t="shared" si="49"/>
        <v>3</v>
      </c>
      <c r="AI38" s="49">
        <f t="shared" si="50"/>
        <v>0</v>
      </c>
      <c r="AJ38" s="50">
        <f t="shared" si="51"/>
        <v>0</v>
      </c>
      <c r="AK38" s="188"/>
      <c r="AL38" s="194">
        <f t="shared" si="52"/>
        <v>3</v>
      </c>
      <c r="AM38" s="49">
        <f t="shared" si="53"/>
        <v>0</v>
      </c>
      <c r="AN38" s="50">
        <f t="shared" si="54"/>
        <v>0</v>
      </c>
      <c r="AO38" s="188">
        <v>5.33</v>
      </c>
      <c r="AP38" s="49">
        <f t="shared" si="55"/>
        <v>0</v>
      </c>
      <c r="AQ38" s="50">
        <f t="shared" si="56"/>
        <v>0</v>
      </c>
      <c r="AR38" s="188">
        <v>0</v>
      </c>
      <c r="AS38" s="49">
        <f t="shared" si="57"/>
        <v>0</v>
      </c>
      <c r="AT38" s="50">
        <f t="shared" si="58"/>
        <v>0</v>
      </c>
      <c r="AU38" s="62"/>
      <c r="AV38" s="49">
        <f t="shared" si="59"/>
        <v>0</v>
      </c>
      <c r="AW38" s="50">
        <f t="shared" si="60"/>
        <v>0</v>
      </c>
      <c r="AX38" s="188">
        <v>5.33</v>
      </c>
      <c r="AY38" s="49">
        <f t="shared" si="61"/>
        <v>0</v>
      </c>
      <c r="AZ38" s="50">
        <f t="shared" si="62"/>
        <v>0</v>
      </c>
      <c r="BA38" s="188">
        <v>0</v>
      </c>
      <c r="BB38" s="49">
        <f t="shared" si="63"/>
        <v>0</v>
      </c>
      <c r="BC38" s="50">
        <f t="shared" si="64"/>
        <v>0</v>
      </c>
      <c r="BD38" s="51">
        <f t="shared" si="65"/>
        <v>0</v>
      </c>
    </row>
    <row r="39" spans="1:56">
      <c r="A39" s="32">
        <v>6</v>
      </c>
      <c r="B39" s="169" t="s">
        <v>158</v>
      </c>
      <c r="C39" s="170" t="s">
        <v>206</v>
      </c>
      <c r="D39" s="34" t="s">
        <v>218</v>
      </c>
      <c r="E39" s="35" t="s">
        <v>209</v>
      </c>
      <c r="F39" s="36">
        <v>12.58</v>
      </c>
      <c r="G39" s="73"/>
      <c r="H39" s="72" t="s">
        <v>124</v>
      </c>
      <c r="I39" s="74">
        <f>IF(H39=Tablas!$B$5,Tablas!$C$5,VLOOKUP(H39,Tablas!$B$5:$D$40,2,FALSE))</f>
        <v>19</v>
      </c>
      <c r="J39" s="71">
        <f>IF(I39=0,"",VLOOKUP(I39,Tablas!$C$5:$D$40,2,FALSE))</f>
        <v>21.72583333333333</v>
      </c>
      <c r="K39" s="37" t="str">
        <f t="shared" si="34"/>
        <v>0</v>
      </c>
      <c r="L39" s="38">
        <f t="shared" si="35"/>
        <v>0</v>
      </c>
      <c r="M39" s="38">
        <f t="shared" si="36"/>
        <v>0</v>
      </c>
      <c r="N39" s="38">
        <f t="shared" si="37"/>
        <v>0</v>
      </c>
      <c r="O39" s="38">
        <f t="shared" si="38"/>
        <v>0</v>
      </c>
      <c r="P39" s="38">
        <f t="shared" si="39"/>
        <v>0</v>
      </c>
      <c r="Q39" s="39">
        <v>1</v>
      </c>
      <c r="R39" s="40">
        <f t="shared" si="40"/>
        <v>0</v>
      </c>
      <c r="S39" s="39">
        <v>1</v>
      </c>
      <c r="T39" s="41">
        <f t="shared" si="41"/>
        <v>0</v>
      </c>
      <c r="U39" s="42">
        <f t="shared" si="42"/>
        <v>0</v>
      </c>
      <c r="V39" s="43">
        <f t="shared" si="43"/>
        <v>0</v>
      </c>
      <c r="W39" s="193">
        <v>11</v>
      </c>
      <c r="X39" s="44">
        <f t="shared" si="44"/>
        <v>0</v>
      </c>
      <c r="Y39" s="45">
        <f t="shared" si="45"/>
        <v>5</v>
      </c>
      <c r="Z39" s="46" t="s">
        <v>78</v>
      </c>
      <c r="AA39" s="39">
        <v>1</v>
      </c>
      <c r="AB39" s="47">
        <f t="shared" si="46"/>
        <v>0</v>
      </c>
      <c r="AC39" s="39">
        <v>1</v>
      </c>
      <c r="AD39" s="47">
        <f t="shared" si="47"/>
        <v>0</v>
      </c>
      <c r="AE39" s="39">
        <v>1</v>
      </c>
      <c r="AF39" s="47">
        <f t="shared" si="48"/>
        <v>0</v>
      </c>
      <c r="AG39" s="62">
        <v>3</v>
      </c>
      <c r="AH39" s="194">
        <f t="shared" si="49"/>
        <v>3</v>
      </c>
      <c r="AI39" s="49">
        <f t="shared" ref="AI39:AI72" si="66">IF(AJ$4=0,0,(AG39/AJ$4))</f>
        <v>0</v>
      </c>
      <c r="AJ39" s="50">
        <f t="shared" ref="AJ39:AJ72" si="67">IF(AJ$4=0,0,(AI39*AI$4/12))</f>
        <v>0</v>
      </c>
      <c r="AK39" s="62">
        <v>2.0999999999999996</v>
      </c>
      <c r="AL39" s="194">
        <f t="shared" si="52"/>
        <v>3</v>
      </c>
      <c r="AM39" s="49">
        <f t="shared" ref="AM39:AM72" si="68">IF(AN$4=0,0,(AK39/AN$4))</f>
        <v>0</v>
      </c>
      <c r="AN39" s="50">
        <f t="shared" ref="AN39:AN72" si="69">IF(AN$4=0,0,(AM39*AM$4/12))</f>
        <v>0</v>
      </c>
      <c r="AO39" s="62">
        <v>12.58</v>
      </c>
      <c r="AP39" s="49">
        <f t="shared" ref="AP39:AP72" si="70">IF(AQ$4=0,0,(AO39/AQ$4))</f>
        <v>0</v>
      </c>
      <c r="AQ39" s="50">
        <f t="shared" ref="AQ39:AQ72" si="71">IF(AQ$4=0,0,(AP39*AP$4/12))</f>
        <v>0</v>
      </c>
      <c r="AR39" s="62">
        <v>2.0999999999999996</v>
      </c>
      <c r="AS39" s="49">
        <f t="shared" ref="AS39:AS72" si="72">IF(AT$4=0,0,(AR39/AT$4))</f>
        <v>0</v>
      </c>
      <c r="AT39" s="50">
        <f t="shared" ref="AT39:AT72" si="73">IF(AT$4=0,0,(AS39*AS$4/12))</f>
        <v>0</v>
      </c>
      <c r="AU39" s="62"/>
      <c r="AV39" s="49">
        <f t="shared" ref="AV39:AV72" si="74">IF(AW$4=0,0,(AU39/AW$4))</f>
        <v>0</v>
      </c>
      <c r="AW39" s="50">
        <f t="shared" ref="AW39:AW72" si="75">IF(AW$4=0,0,(AV39*AV$4/12))</f>
        <v>0</v>
      </c>
      <c r="AX39" s="62">
        <v>12.58</v>
      </c>
      <c r="AY39" s="49">
        <f t="shared" ref="AY39:AY72" si="76">IF(AZ$4=0,0,(AX39/AZ$4))</f>
        <v>0</v>
      </c>
      <c r="AZ39" s="50">
        <f t="shared" ref="AZ39:AZ72" si="77">IF(AZ$4=0,0,(AY39*AY$4/12))</f>
        <v>0</v>
      </c>
      <c r="BA39" s="62">
        <v>1.0499999999999998</v>
      </c>
      <c r="BB39" s="49">
        <f t="shared" ref="BB39:BB72" si="78">IF(BC$4=0,0,(BA39/BC$4))</f>
        <v>0</v>
      </c>
      <c r="BC39" s="50">
        <f t="shared" ref="BC39:BC72" si="79">IF(BC$4=0,0,(BB39*BB$4/12))</f>
        <v>0</v>
      </c>
      <c r="BD39" s="51">
        <f t="shared" si="65"/>
        <v>0</v>
      </c>
    </row>
    <row r="40" spans="1:56">
      <c r="A40" s="32">
        <v>6</v>
      </c>
      <c r="B40" s="169" t="s">
        <v>158</v>
      </c>
      <c r="C40" s="170" t="s">
        <v>206</v>
      </c>
      <c r="D40" s="34" t="s">
        <v>311</v>
      </c>
      <c r="E40" s="35" t="s">
        <v>209</v>
      </c>
      <c r="F40" s="36">
        <v>9.82</v>
      </c>
      <c r="G40" s="73"/>
      <c r="H40" s="72" t="s">
        <v>124</v>
      </c>
      <c r="I40" s="74">
        <f>IF(H40=Tablas!$B$5,Tablas!$C$5,VLOOKUP(H40,Tablas!$B$5:$D$40,2,FALSE))</f>
        <v>19</v>
      </c>
      <c r="J40" s="71">
        <f>IF(I40=0,"",VLOOKUP(I40,Tablas!$C$5:$D$40,2,FALSE))</f>
        <v>21.72583333333333</v>
      </c>
      <c r="K40" s="37" t="str">
        <f t="shared" si="34"/>
        <v>0</v>
      </c>
      <c r="L40" s="38">
        <f t="shared" si="35"/>
        <v>0</v>
      </c>
      <c r="M40" s="38">
        <f t="shared" si="36"/>
        <v>0</v>
      </c>
      <c r="N40" s="38">
        <f t="shared" si="37"/>
        <v>0</v>
      </c>
      <c r="O40" s="38">
        <f t="shared" si="38"/>
        <v>0</v>
      </c>
      <c r="P40" s="38">
        <f t="shared" si="39"/>
        <v>0</v>
      </c>
      <c r="Q40" s="39">
        <v>1</v>
      </c>
      <c r="R40" s="40">
        <f t="shared" si="40"/>
        <v>0</v>
      </c>
      <c r="S40" s="39">
        <v>1</v>
      </c>
      <c r="T40" s="41">
        <f t="shared" si="41"/>
        <v>0</v>
      </c>
      <c r="U40" s="42">
        <f t="shared" si="42"/>
        <v>0</v>
      </c>
      <c r="V40" s="43">
        <f t="shared" si="43"/>
        <v>0</v>
      </c>
      <c r="W40" s="193">
        <v>11</v>
      </c>
      <c r="X40" s="44">
        <f t="shared" si="44"/>
        <v>0</v>
      </c>
      <c r="Y40" s="45">
        <f t="shared" si="45"/>
        <v>5</v>
      </c>
      <c r="Z40" s="46" t="s">
        <v>78</v>
      </c>
      <c r="AA40" s="39">
        <v>1</v>
      </c>
      <c r="AB40" s="47">
        <f t="shared" si="46"/>
        <v>0</v>
      </c>
      <c r="AC40" s="39">
        <v>1</v>
      </c>
      <c r="AD40" s="47">
        <f t="shared" si="47"/>
        <v>0</v>
      </c>
      <c r="AE40" s="39">
        <v>1</v>
      </c>
      <c r="AF40" s="47">
        <f t="shared" si="48"/>
        <v>0</v>
      </c>
      <c r="AG40" s="62"/>
      <c r="AH40" s="194">
        <f t="shared" si="49"/>
        <v>3</v>
      </c>
      <c r="AI40" s="49">
        <f t="shared" si="66"/>
        <v>0</v>
      </c>
      <c r="AJ40" s="50">
        <f t="shared" si="67"/>
        <v>0</v>
      </c>
      <c r="AK40" s="62">
        <v>2.0999999999999996</v>
      </c>
      <c r="AL40" s="194">
        <f t="shared" si="52"/>
        <v>3</v>
      </c>
      <c r="AM40" s="49">
        <f t="shared" si="68"/>
        <v>0</v>
      </c>
      <c r="AN40" s="50">
        <f t="shared" si="69"/>
        <v>0</v>
      </c>
      <c r="AO40" s="62">
        <v>9.82</v>
      </c>
      <c r="AP40" s="49">
        <f t="shared" si="70"/>
        <v>0</v>
      </c>
      <c r="AQ40" s="50">
        <f t="shared" si="71"/>
        <v>0</v>
      </c>
      <c r="AR40" s="62">
        <v>2.0999999999999996</v>
      </c>
      <c r="AS40" s="49">
        <f t="shared" si="72"/>
        <v>0</v>
      </c>
      <c r="AT40" s="50">
        <f t="shared" si="73"/>
        <v>0</v>
      </c>
      <c r="AU40" s="62"/>
      <c r="AV40" s="49">
        <f t="shared" si="74"/>
        <v>0</v>
      </c>
      <c r="AW40" s="50">
        <f t="shared" si="75"/>
        <v>0</v>
      </c>
      <c r="AX40" s="62">
        <v>9.82</v>
      </c>
      <c r="AY40" s="49">
        <f t="shared" si="76"/>
        <v>0</v>
      </c>
      <c r="AZ40" s="50">
        <f t="shared" si="77"/>
        <v>0</v>
      </c>
      <c r="BA40" s="62">
        <v>1.0499999999999998</v>
      </c>
      <c r="BB40" s="49">
        <f t="shared" si="78"/>
        <v>0</v>
      </c>
      <c r="BC40" s="50">
        <f t="shared" si="79"/>
        <v>0</v>
      </c>
      <c r="BD40" s="51">
        <f t="shared" si="65"/>
        <v>0</v>
      </c>
    </row>
    <row r="41" spans="1:56">
      <c r="A41" s="32">
        <v>6</v>
      </c>
      <c r="B41" s="169" t="s">
        <v>158</v>
      </c>
      <c r="C41" s="170" t="s">
        <v>206</v>
      </c>
      <c r="D41" s="34" t="s">
        <v>312</v>
      </c>
      <c r="E41" s="35" t="s">
        <v>209</v>
      </c>
      <c r="F41" s="36">
        <v>19.96</v>
      </c>
      <c r="G41" s="73"/>
      <c r="H41" s="72" t="s">
        <v>124</v>
      </c>
      <c r="I41" s="74">
        <f>IF(H41=Tablas!$B$5,Tablas!$C$5,VLOOKUP(H41,Tablas!$B$5:$D$40,2,FALSE))</f>
        <v>19</v>
      </c>
      <c r="J41" s="71">
        <f>IF(I41=0,"",VLOOKUP(I41,Tablas!$C$5:$D$40,2,FALSE))</f>
        <v>21.72583333333333</v>
      </c>
      <c r="K41" s="37" t="str">
        <f t="shared" ref="K41:K72" si="80">IF(G41=0,"0",F41/G41)</f>
        <v>0</v>
      </c>
      <c r="L41" s="38">
        <f t="shared" si="35"/>
        <v>0</v>
      </c>
      <c r="M41" s="38">
        <f t="shared" si="36"/>
        <v>0</v>
      </c>
      <c r="N41" s="38">
        <f t="shared" si="37"/>
        <v>0</v>
      </c>
      <c r="O41" s="38">
        <f t="shared" si="38"/>
        <v>0</v>
      </c>
      <c r="P41" s="38">
        <f t="shared" si="39"/>
        <v>0</v>
      </c>
      <c r="Q41" s="39">
        <v>1</v>
      </c>
      <c r="R41" s="40">
        <f t="shared" si="40"/>
        <v>0</v>
      </c>
      <c r="S41" s="39">
        <v>1</v>
      </c>
      <c r="T41" s="41">
        <f t="shared" si="41"/>
        <v>0</v>
      </c>
      <c r="U41" s="42">
        <f t="shared" si="42"/>
        <v>0</v>
      </c>
      <c r="V41" s="43">
        <f t="shared" si="43"/>
        <v>0</v>
      </c>
      <c r="W41" s="193">
        <v>11</v>
      </c>
      <c r="X41" s="44">
        <f t="shared" si="44"/>
        <v>0</v>
      </c>
      <c r="Y41" s="45">
        <f t="shared" si="45"/>
        <v>5</v>
      </c>
      <c r="Z41" s="46" t="s">
        <v>78</v>
      </c>
      <c r="AA41" s="39">
        <v>1</v>
      </c>
      <c r="AB41" s="47">
        <f t="shared" si="46"/>
        <v>0</v>
      </c>
      <c r="AC41" s="39">
        <v>1</v>
      </c>
      <c r="AD41" s="47">
        <f t="shared" si="47"/>
        <v>0</v>
      </c>
      <c r="AE41" s="39">
        <v>1</v>
      </c>
      <c r="AF41" s="47">
        <f t="shared" si="48"/>
        <v>0</v>
      </c>
      <c r="AG41" s="62"/>
      <c r="AH41" s="194">
        <f t="shared" si="49"/>
        <v>3</v>
      </c>
      <c r="AI41" s="49">
        <f t="shared" si="66"/>
        <v>0</v>
      </c>
      <c r="AJ41" s="50">
        <f t="shared" si="67"/>
        <v>0</v>
      </c>
      <c r="AK41" s="62">
        <v>4.2</v>
      </c>
      <c r="AL41" s="194">
        <f t="shared" si="52"/>
        <v>3</v>
      </c>
      <c r="AM41" s="49">
        <f t="shared" si="68"/>
        <v>0</v>
      </c>
      <c r="AN41" s="50">
        <f t="shared" si="69"/>
        <v>0</v>
      </c>
      <c r="AO41" s="62">
        <v>19.96</v>
      </c>
      <c r="AP41" s="49">
        <f t="shared" si="70"/>
        <v>0</v>
      </c>
      <c r="AQ41" s="50">
        <f t="shared" si="71"/>
        <v>0</v>
      </c>
      <c r="AR41" s="62">
        <v>4.2</v>
      </c>
      <c r="AS41" s="49">
        <f t="shared" si="72"/>
        <v>0</v>
      </c>
      <c r="AT41" s="50">
        <f t="shared" si="73"/>
        <v>0</v>
      </c>
      <c r="AU41" s="62"/>
      <c r="AV41" s="49">
        <f t="shared" si="74"/>
        <v>0</v>
      </c>
      <c r="AW41" s="50">
        <f t="shared" si="75"/>
        <v>0</v>
      </c>
      <c r="AX41" s="62">
        <v>19.96</v>
      </c>
      <c r="AY41" s="49">
        <f t="shared" si="76"/>
        <v>0</v>
      </c>
      <c r="AZ41" s="50">
        <f t="shared" si="77"/>
        <v>0</v>
      </c>
      <c r="BA41" s="62">
        <v>2.1</v>
      </c>
      <c r="BB41" s="49">
        <f t="shared" si="78"/>
        <v>0</v>
      </c>
      <c r="BC41" s="50">
        <f t="shared" si="79"/>
        <v>0</v>
      </c>
      <c r="BD41" s="51">
        <f t="shared" si="65"/>
        <v>0</v>
      </c>
    </row>
    <row r="42" spans="1:56">
      <c r="A42" s="32">
        <v>6</v>
      </c>
      <c r="B42" s="169" t="s">
        <v>158</v>
      </c>
      <c r="C42" s="170" t="s">
        <v>206</v>
      </c>
      <c r="D42" s="34" t="s">
        <v>313</v>
      </c>
      <c r="E42" s="35" t="s">
        <v>209</v>
      </c>
      <c r="F42" s="36">
        <v>2</v>
      </c>
      <c r="G42" s="73"/>
      <c r="H42" s="72" t="s">
        <v>16</v>
      </c>
      <c r="I42" s="74">
        <f>IF(H42=Tablas!$B$5,Tablas!$C$5,VLOOKUP(H42,Tablas!$B$5:$D$40,2,FALSE))</f>
        <v>29</v>
      </c>
      <c r="J42" s="71">
        <f>IF(I42=0,"",VLOOKUP(I42,Tablas!$C$5:$D$40,2,FALSE))</f>
        <v>1</v>
      </c>
      <c r="K42" s="37" t="str">
        <f t="shared" si="80"/>
        <v>0</v>
      </c>
      <c r="L42" s="38">
        <f t="shared" si="35"/>
        <v>0</v>
      </c>
      <c r="M42" s="38">
        <f t="shared" si="36"/>
        <v>0</v>
      </c>
      <c r="N42" s="38">
        <f t="shared" si="37"/>
        <v>0</v>
      </c>
      <c r="O42" s="38">
        <f t="shared" si="38"/>
        <v>0</v>
      </c>
      <c r="P42" s="38">
        <f t="shared" si="39"/>
        <v>0</v>
      </c>
      <c r="Q42" s="39">
        <v>1</v>
      </c>
      <c r="R42" s="40">
        <f t="shared" si="40"/>
        <v>0</v>
      </c>
      <c r="S42" s="39">
        <v>1</v>
      </c>
      <c r="T42" s="41">
        <f t="shared" si="41"/>
        <v>0</v>
      </c>
      <c r="U42" s="42">
        <f t="shared" si="42"/>
        <v>0</v>
      </c>
      <c r="V42" s="43">
        <f t="shared" si="43"/>
        <v>0</v>
      </c>
      <c r="W42" s="193">
        <v>11</v>
      </c>
      <c r="X42" s="44">
        <f t="shared" si="44"/>
        <v>0</v>
      </c>
      <c r="Y42" s="45">
        <f t="shared" si="45"/>
        <v>0.2</v>
      </c>
      <c r="Z42" s="46" t="s">
        <v>78</v>
      </c>
      <c r="AA42" s="39">
        <v>1</v>
      </c>
      <c r="AB42" s="47">
        <f t="shared" si="46"/>
        <v>0</v>
      </c>
      <c r="AC42" s="39">
        <v>1</v>
      </c>
      <c r="AD42" s="47">
        <f t="shared" si="47"/>
        <v>0</v>
      </c>
      <c r="AE42" s="39">
        <v>1</v>
      </c>
      <c r="AF42" s="47">
        <f t="shared" si="48"/>
        <v>0</v>
      </c>
      <c r="AG42" s="62"/>
      <c r="AH42" s="194">
        <f t="shared" si="49"/>
        <v>3</v>
      </c>
      <c r="AI42" s="49">
        <f t="shared" si="66"/>
        <v>0</v>
      </c>
      <c r="AJ42" s="50">
        <f t="shared" si="67"/>
        <v>0</v>
      </c>
      <c r="AK42" s="62"/>
      <c r="AL42" s="194">
        <f t="shared" si="52"/>
        <v>3</v>
      </c>
      <c r="AM42" s="49">
        <f t="shared" si="68"/>
        <v>0</v>
      </c>
      <c r="AN42" s="50">
        <f t="shared" si="69"/>
        <v>0</v>
      </c>
      <c r="AO42" s="62">
        <v>2</v>
      </c>
      <c r="AP42" s="49">
        <f t="shared" si="70"/>
        <v>0</v>
      </c>
      <c r="AQ42" s="50">
        <f t="shared" si="71"/>
        <v>0</v>
      </c>
      <c r="AR42" s="62">
        <v>0</v>
      </c>
      <c r="AS42" s="49">
        <f t="shared" si="72"/>
        <v>0</v>
      </c>
      <c r="AT42" s="50">
        <f t="shared" si="73"/>
        <v>0</v>
      </c>
      <c r="AU42" s="62"/>
      <c r="AV42" s="49">
        <f t="shared" si="74"/>
        <v>0</v>
      </c>
      <c r="AW42" s="50">
        <f t="shared" si="75"/>
        <v>0</v>
      </c>
      <c r="AX42" s="62">
        <v>2</v>
      </c>
      <c r="AY42" s="49">
        <f t="shared" si="76"/>
        <v>0</v>
      </c>
      <c r="AZ42" s="50">
        <f t="shared" si="77"/>
        <v>0</v>
      </c>
      <c r="BA42" s="62">
        <v>0</v>
      </c>
      <c r="BB42" s="49">
        <f t="shared" si="78"/>
        <v>0</v>
      </c>
      <c r="BC42" s="50">
        <f t="shared" si="79"/>
        <v>0</v>
      </c>
      <c r="BD42" s="51">
        <f t="shared" si="65"/>
        <v>0</v>
      </c>
    </row>
    <row r="43" spans="1:56">
      <c r="A43" s="32">
        <v>6</v>
      </c>
      <c r="B43" s="169" t="s">
        <v>158</v>
      </c>
      <c r="C43" s="170" t="s">
        <v>206</v>
      </c>
      <c r="D43" s="34" t="s">
        <v>314</v>
      </c>
      <c r="E43" s="35" t="s">
        <v>209</v>
      </c>
      <c r="F43" s="36">
        <v>2.9</v>
      </c>
      <c r="G43" s="73"/>
      <c r="H43" s="72" t="s">
        <v>124</v>
      </c>
      <c r="I43" s="74">
        <f>IF(H43=Tablas!$B$5,Tablas!$C$5,VLOOKUP(H43,Tablas!$B$5:$D$40,2,FALSE))</f>
        <v>19</v>
      </c>
      <c r="J43" s="71">
        <f>IF(I43=0,"",VLOOKUP(I43,Tablas!$C$5:$D$40,2,FALSE))</f>
        <v>21.72583333333333</v>
      </c>
      <c r="K43" s="37" t="str">
        <f t="shared" si="80"/>
        <v>0</v>
      </c>
      <c r="L43" s="38">
        <f t="shared" si="35"/>
        <v>0</v>
      </c>
      <c r="M43" s="38">
        <f t="shared" si="36"/>
        <v>0</v>
      </c>
      <c r="N43" s="38">
        <f t="shared" si="37"/>
        <v>0</v>
      </c>
      <c r="O43" s="38">
        <f t="shared" si="38"/>
        <v>0</v>
      </c>
      <c r="P43" s="38">
        <f t="shared" si="39"/>
        <v>0</v>
      </c>
      <c r="Q43" s="39">
        <v>1</v>
      </c>
      <c r="R43" s="40">
        <f t="shared" si="40"/>
        <v>0</v>
      </c>
      <c r="S43" s="39">
        <v>1</v>
      </c>
      <c r="T43" s="41">
        <f t="shared" si="41"/>
        <v>0</v>
      </c>
      <c r="U43" s="42">
        <f t="shared" si="42"/>
        <v>0</v>
      </c>
      <c r="V43" s="43">
        <f t="shared" si="43"/>
        <v>0</v>
      </c>
      <c r="W43" s="193">
        <v>11</v>
      </c>
      <c r="X43" s="44">
        <f t="shared" si="44"/>
        <v>0</v>
      </c>
      <c r="Y43" s="45">
        <f t="shared" si="45"/>
        <v>5</v>
      </c>
      <c r="Z43" s="46" t="s">
        <v>78</v>
      </c>
      <c r="AA43" s="39">
        <v>1</v>
      </c>
      <c r="AB43" s="47">
        <f t="shared" si="46"/>
        <v>0</v>
      </c>
      <c r="AC43" s="39">
        <v>1</v>
      </c>
      <c r="AD43" s="47">
        <f t="shared" si="47"/>
        <v>0</v>
      </c>
      <c r="AE43" s="39">
        <v>1</v>
      </c>
      <c r="AF43" s="47">
        <f t="shared" si="48"/>
        <v>0</v>
      </c>
      <c r="AG43" s="62"/>
      <c r="AH43" s="194">
        <f t="shared" si="49"/>
        <v>3</v>
      </c>
      <c r="AI43" s="49">
        <f t="shared" si="66"/>
        <v>0</v>
      </c>
      <c r="AJ43" s="50">
        <f t="shared" si="67"/>
        <v>0</v>
      </c>
      <c r="AK43" s="62"/>
      <c r="AL43" s="194">
        <f t="shared" si="52"/>
        <v>3</v>
      </c>
      <c r="AM43" s="49">
        <f t="shared" si="68"/>
        <v>0</v>
      </c>
      <c r="AN43" s="50">
        <f t="shared" si="69"/>
        <v>0</v>
      </c>
      <c r="AO43" s="62">
        <v>2.9</v>
      </c>
      <c r="AP43" s="49">
        <f t="shared" si="70"/>
        <v>0</v>
      </c>
      <c r="AQ43" s="50">
        <f t="shared" si="71"/>
        <v>0</v>
      </c>
      <c r="AR43" s="62">
        <v>0</v>
      </c>
      <c r="AS43" s="49">
        <f t="shared" si="72"/>
        <v>0</v>
      </c>
      <c r="AT43" s="50">
        <f t="shared" si="73"/>
        <v>0</v>
      </c>
      <c r="AU43" s="62"/>
      <c r="AV43" s="49">
        <f t="shared" si="74"/>
        <v>0</v>
      </c>
      <c r="AW43" s="50">
        <f t="shared" si="75"/>
        <v>0</v>
      </c>
      <c r="AX43" s="62">
        <v>2.9</v>
      </c>
      <c r="AY43" s="49">
        <f t="shared" si="76"/>
        <v>0</v>
      </c>
      <c r="AZ43" s="50">
        <f t="shared" si="77"/>
        <v>0</v>
      </c>
      <c r="BA43" s="62">
        <v>0</v>
      </c>
      <c r="BB43" s="49">
        <f t="shared" si="78"/>
        <v>0</v>
      </c>
      <c r="BC43" s="50">
        <f t="shared" si="79"/>
        <v>0</v>
      </c>
      <c r="BD43" s="51">
        <f t="shared" si="65"/>
        <v>0</v>
      </c>
    </row>
    <row r="44" spans="1:56">
      <c r="A44" s="32">
        <v>6</v>
      </c>
      <c r="B44" s="169" t="s">
        <v>158</v>
      </c>
      <c r="C44" s="170" t="s">
        <v>206</v>
      </c>
      <c r="D44" s="34" t="s">
        <v>314</v>
      </c>
      <c r="E44" s="35" t="s">
        <v>209</v>
      </c>
      <c r="F44" s="36">
        <v>2.25</v>
      </c>
      <c r="G44" s="73"/>
      <c r="H44" s="72" t="s">
        <v>124</v>
      </c>
      <c r="I44" s="74">
        <f>IF(H44=Tablas!$B$5,Tablas!$C$5,VLOOKUP(H44,Tablas!$B$5:$D$40,2,FALSE))</f>
        <v>19</v>
      </c>
      <c r="J44" s="71">
        <f>IF(I44=0,"",VLOOKUP(I44,Tablas!$C$5:$D$40,2,FALSE))</f>
        <v>21.72583333333333</v>
      </c>
      <c r="K44" s="37" t="str">
        <f t="shared" si="80"/>
        <v>0</v>
      </c>
      <c r="L44" s="38">
        <f t="shared" si="35"/>
        <v>0</v>
      </c>
      <c r="M44" s="38">
        <f t="shared" si="36"/>
        <v>0</v>
      </c>
      <c r="N44" s="38">
        <f t="shared" si="37"/>
        <v>0</v>
      </c>
      <c r="O44" s="38">
        <f t="shared" si="38"/>
        <v>0</v>
      </c>
      <c r="P44" s="38">
        <f t="shared" si="39"/>
        <v>0</v>
      </c>
      <c r="Q44" s="39">
        <v>1</v>
      </c>
      <c r="R44" s="40">
        <f t="shared" si="40"/>
        <v>0</v>
      </c>
      <c r="S44" s="39">
        <v>1</v>
      </c>
      <c r="T44" s="41">
        <f t="shared" si="41"/>
        <v>0</v>
      </c>
      <c r="U44" s="42">
        <f t="shared" si="42"/>
        <v>0</v>
      </c>
      <c r="V44" s="43">
        <f t="shared" si="43"/>
        <v>0</v>
      </c>
      <c r="W44" s="193">
        <v>11</v>
      </c>
      <c r="X44" s="44">
        <f t="shared" si="44"/>
        <v>0</v>
      </c>
      <c r="Y44" s="45">
        <f t="shared" si="45"/>
        <v>5</v>
      </c>
      <c r="Z44" s="46" t="s">
        <v>78</v>
      </c>
      <c r="AA44" s="39">
        <v>1</v>
      </c>
      <c r="AB44" s="47">
        <f t="shared" si="46"/>
        <v>0</v>
      </c>
      <c r="AC44" s="39">
        <v>1</v>
      </c>
      <c r="AD44" s="47">
        <f t="shared" si="47"/>
        <v>0</v>
      </c>
      <c r="AE44" s="39">
        <v>1</v>
      </c>
      <c r="AF44" s="47">
        <f t="shared" si="48"/>
        <v>0</v>
      </c>
      <c r="AG44" s="62"/>
      <c r="AH44" s="194">
        <f t="shared" si="49"/>
        <v>3</v>
      </c>
      <c r="AI44" s="49">
        <f t="shared" si="66"/>
        <v>0</v>
      </c>
      <c r="AJ44" s="50">
        <f t="shared" si="67"/>
        <v>0</v>
      </c>
      <c r="AK44" s="62">
        <v>0.5</v>
      </c>
      <c r="AL44" s="194">
        <f t="shared" si="52"/>
        <v>3</v>
      </c>
      <c r="AM44" s="49">
        <f t="shared" si="68"/>
        <v>0</v>
      </c>
      <c r="AN44" s="50">
        <f t="shared" si="69"/>
        <v>0</v>
      </c>
      <c r="AO44" s="62">
        <v>2.25</v>
      </c>
      <c r="AP44" s="49">
        <f t="shared" si="70"/>
        <v>0</v>
      </c>
      <c r="AQ44" s="50">
        <f t="shared" si="71"/>
        <v>0</v>
      </c>
      <c r="AR44" s="62">
        <v>0.5</v>
      </c>
      <c r="AS44" s="49">
        <f t="shared" si="72"/>
        <v>0</v>
      </c>
      <c r="AT44" s="50">
        <f t="shared" si="73"/>
        <v>0</v>
      </c>
      <c r="AU44" s="62"/>
      <c r="AV44" s="49">
        <f t="shared" si="74"/>
        <v>0</v>
      </c>
      <c r="AW44" s="50">
        <f t="shared" si="75"/>
        <v>0</v>
      </c>
      <c r="AX44" s="62">
        <v>2.25</v>
      </c>
      <c r="AY44" s="49">
        <f t="shared" si="76"/>
        <v>0</v>
      </c>
      <c r="AZ44" s="50">
        <f t="shared" si="77"/>
        <v>0</v>
      </c>
      <c r="BA44" s="62">
        <v>0.25</v>
      </c>
      <c r="BB44" s="49">
        <f t="shared" si="78"/>
        <v>0</v>
      </c>
      <c r="BC44" s="50">
        <f t="shared" si="79"/>
        <v>0</v>
      </c>
      <c r="BD44" s="51">
        <f t="shared" si="65"/>
        <v>0</v>
      </c>
    </row>
    <row r="45" spans="1:56">
      <c r="A45" s="32">
        <v>6</v>
      </c>
      <c r="B45" s="169" t="s">
        <v>158</v>
      </c>
      <c r="C45" s="170" t="s">
        <v>206</v>
      </c>
      <c r="D45" s="34" t="s">
        <v>211</v>
      </c>
      <c r="E45" s="35" t="s">
        <v>209</v>
      </c>
      <c r="F45" s="36">
        <v>37.369999999999997</v>
      </c>
      <c r="G45" s="73"/>
      <c r="H45" s="72" t="s">
        <v>124</v>
      </c>
      <c r="I45" s="74">
        <f>IF(H45=Tablas!$B$5,Tablas!$C$5,VLOOKUP(H45,Tablas!$B$5:$D$40,2,FALSE))</f>
        <v>19</v>
      </c>
      <c r="J45" s="71">
        <f>IF(I45=0,"",VLOOKUP(I45,Tablas!$C$5:$D$40,2,FALSE))</f>
        <v>21.72583333333333</v>
      </c>
      <c r="K45" s="37" t="str">
        <f t="shared" si="80"/>
        <v>0</v>
      </c>
      <c r="L45" s="38">
        <f t="shared" si="35"/>
        <v>0</v>
      </c>
      <c r="M45" s="38">
        <f t="shared" si="36"/>
        <v>0</v>
      </c>
      <c r="N45" s="38">
        <f t="shared" si="37"/>
        <v>0</v>
      </c>
      <c r="O45" s="38">
        <f t="shared" si="38"/>
        <v>0</v>
      </c>
      <c r="P45" s="38">
        <f t="shared" si="39"/>
        <v>0</v>
      </c>
      <c r="Q45" s="39">
        <v>1</v>
      </c>
      <c r="R45" s="40">
        <f t="shared" si="40"/>
        <v>0</v>
      </c>
      <c r="S45" s="39">
        <v>1</v>
      </c>
      <c r="T45" s="41">
        <f t="shared" si="41"/>
        <v>0</v>
      </c>
      <c r="U45" s="42">
        <f t="shared" si="42"/>
        <v>0</v>
      </c>
      <c r="V45" s="43">
        <f t="shared" si="43"/>
        <v>0</v>
      </c>
      <c r="W45" s="193">
        <v>11</v>
      </c>
      <c r="X45" s="44">
        <f t="shared" si="44"/>
        <v>0</v>
      </c>
      <c r="Y45" s="45">
        <f t="shared" si="45"/>
        <v>5</v>
      </c>
      <c r="Z45" s="46" t="s">
        <v>78</v>
      </c>
      <c r="AA45" s="39">
        <v>1</v>
      </c>
      <c r="AB45" s="47">
        <f t="shared" si="46"/>
        <v>0</v>
      </c>
      <c r="AC45" s="39">
        <v>1</v>
      </c>
      <c r="AD45" s="47">
        <f t="shared" si="47"/>
        <v>0</v>
      </c>
      <c r="AE45" s="39">
        <v>1</v>
      </c>
      <c r="AF45" s="47">
        <f t="shared" si="48"/>
        <v>0</v>
      </c>
      <c r="AG45" s="62"/>
      <c r="AH45" s="194">
        <f t="shared" si="49"/>
        <v>3</v>
      </c>
      <c r="AI45" s="49">
        <f t="shared" si="66"/>
        <v>0</v>
      </c>
      <c r="AJ45" s="50">
        <f t="shared" si="67"/>
        <v>0</v>
      </c>
      <c r="AK45" s="62">
        <v>4.5</v>
      </c>
      <c r="AL45" s="194">
        <f t="shared" si="52"/>
        <v>3</v>
      </c>
      <c r="AM45" s="49">
        <f t="shared" si="68"/>
        <v>0</v>
      </c>
      <c r="AN45" s="50">
        <f t="shared" si="69"/>
        <v>0</v>
      </c>
      <c r="AO45" s="62">
        <v>37.369999999999997</v>
      </c>
      <c r="AP45" s="49">
        <f t="shared" si="70"/>
        <v>0</v>
      </c>
      <c r="AQ45" s="50">
        <f t="shared" si="71"/>
        <v>0</v>
      </c>
      <c r="AR45" s="62">
        <v>4.5</v>
      </c>
      <c r="AS45" s="49">
        <f t="shared" si="72"/>
        <v>0</v>
      </c>
      <c r="AT45" s="50">
        <f t="shared" si="73"/>
        <v>0</v>
      </c>
      <c r="AU45" s="62"/>
      <c r="AV45" s="49">
        <f t="shared" si="74"/>
        <v>0</v>
      </c>
      <c r="AW45" s="50">
        <f t="shared" si="75"/>
        <v>0</v>
      </c>
      <c r="AX45" s="62">
        <v>37.369999999999997</v>
      </c>
      <c r="AY45" s="49">
        <f t="shared" si="76"/>
        <v>0</v>
      </c>
      <c r="AZ45" s="50">
        <f t="shared" si="77"/>
        <v>0</v>
      </c>
      <c r="BA45" s="62">
        <v>2.25</v>
      </c>
      <c r="BB45" s="49">
        <f t="shared" si="78"/>
        <v>0</v>
      </c>
      <c r="BC45" s="50">
        <f t="shared" si="79"/>
        <v>0</v>
      </c>
      <c r="BD45" s="51">
        <f t="shared" si="65"/>
        <v>0</v>
      </c>
    </row>
    <row r="46" spans="1:56">
      <c r="A46" s="32">
        <v>6</v>
      </c>
      <c r="B46" s="169" t="s">
        <v>158</v>
      </c>
      <c r="C46" s="170" t="s">
        <v>206</v>
      </c>
      <c r="D46" s="34" t="s">
        <v>315</v>
      </c>
      <c r="E46" s="35" t="s">
        <v>209</v>
      </c>
      <c r="F46" s="36">
        <v>50.25</v>
      </c>
      <c r="G46" s="73"/>
      <c r="H46" s="72" t="s">
        <v>124</v>
      </c>
      <c r="I46" s="74">
        <f>IF(H46=Tablas!$B$5,Tablas!$C$5,VLOOKUP(H46,Tablas!$B$5:$D$40,2,FALSE))</f>
        <v>19</v>
      </c>
      <c r="J46" s="71">
        <f>IF(I46=0,"",VLOOKUP(I46,Tablas!$C$5:$D$40,2,FALSE))</f>
        <v>21.72583333333333</v>
      </c>
      <c r="K46" s="37" t="str">
        <f t="shared" si="80"/>
        <v>0</v>
      </c>
      <c r="L46" s="38">
        <f t="shared" si="35"/>
        <v>0</v>
      </c>
      <c r="M46" s="38">
        <f t="shared" si="36"/>
        <v>0</v>
      </c>
      <c r="N46" s="38">
        <f t="shared" si="37"/>
        <v>0</v>
      </c>
      <c r="O46" s="38">
        <f t="shared" si="38"/>
        <v>0</v>
      </c>
      <c r="P46" s="38">
        <f t="shared" si="39"/>
        <v>0</v>
      </c>
      <c r="Q46" s="39">
        <v>1</v>
      </c>
      <c r="R46" s="40">
        <f t="shared" si="40"/>
        <v>0</v>
      </c>
      <c r="S46" s="39">
        <v>1</v>
      </c>
      <c r="T46" s="41">
        <f t="shared" si="41"/>
        <v>0</v>
      </c>
      <c r="U46" s="42">
        <f t="shared" si="42"/>
        <v>0</v>
      </c>
      <c r="V46" s="43">
        <f t="shared" si="43"/>
        <v>0</v>
      </c>
      <c r="W46" s="193">
        <v>11</v>
      </c>
      <c r="X46" s="44">
        <f t="shared" si="44"/>
        <v>0</v>
      </c>
      <c r="Y46" s="45">
        <f t="shared" si="45"/>
        <v>5</v>
      </c>
      <c r="Z46" s="46" t="s">
        <v>78</v>
      </c>
      <c r="AA46" s="39">
        <v>1</v>
      </c>
      <c r="AB46" s="47">
        <f t="shared" si="46"/>
        <v>0</v>
      </c>
      <c r="AC46" s="39">
        <v>1</v>
      </c>
      <c r="AD46" s="47">
        <f t="shared" si="47"/>
        <v>0</v>
      </c>
      <c r="AE46" s="39">
        <v>1</v>
      </c>
      <c r="AF46" s="47">
        <f t="shared" si="48"/>
        <v>0</v>
      </c>
      <c r="AG46" s="62">
        <v>3</v>
      </c>
      <c r="AH46" s="194">
        <f t="shared" si="49"/>
        <v>3</v>
      </c>
      <c r="AI46" s="49">
        <f t="shared" si="66"/>
        <v>0</v>
      </c>
      <c r="AJ46" s="50">
        <f t="shared" si="67"/>
        <v>0</v>
      </c>
      <c r="AK46" s="62">
        <v>9.9599999999999991</v>
      </c>
      <c r="AL46" s="194">
        <f t="shared" si="52"/>
        <v>3</v>
      </c>
      <c r="AM46" s="49">
        <f t="shared" si="68"/>
        <v>0</v>
      </c>
      <c r="AN46" s="50">
        <f t="shared" si="69"/>
        <v>0</v>
      </c>
      <c r="AO46" s="62">
        <v>50.25</v>
      </c>
      <c r="AP46" s="49">
        <f t="shared" si="70"/>
        <v>0</v>
      </c>
      <c r="AQ46" s="50">
        <f t="shared" si="71"/>
        <v>0</v>
      </c>
      <c r="AR46" s="62">
        <v>9.9599999999999991</v>
      </c>
      <c r="AS46" s="49">
        <f t="shared" si="72"/>
        <v>0</v>
      </c>
      <c r="AT46" s="50">
        <f t="shared" si="73"/>
        <v>0</v>
      </c>
      <c r="AU46" s="62"/>
      <c r="AV46" s="49">
        <f t="shared" si="74"/>
        <v>0</v>
      </c>
      <c r="AW46" s="50">
        <f t="shared" si="75"/>
        <v>0</v>
      </c>
      <c r="AX46" s="62">
        <v>50.25</v>
      </c>
      <c r="AY46" s="49">
        <f t="shared" si="76"/>
        <v>0</v>
      </c>
      <c r="AZ46" s="50">
        <f t="shared" si="77"/>
        <v>0</v>
      </c>
      <c r="BA46" s="62">
        <v>4.9799999999999995</v>
      </c>
      <c r="BB46" s="49">
        <f t="shared" si="78"/>
        <v>0</v>
      </c>
      <c r="BC46" s="50">
        <f t="shared" si="79"/>
        <v>0</v>
      </c>
      <c r="BD46" s="51">
        <f t="shared" si="65"/>
        <v>0</v>
      </c>
    </row>
    <row r="47" spans="1:56">
      <c r="A47" s="32">
        <v>6</v>
      </c>
      <c r="B47" s="169" t="s">
        <v>158</v>
      </c>
      <c r="C47" s="170" t="s">
        <v>206</v>
      </c>
      <c r="D47" s="34" t="s">
        <v>316</v>
      </c>
      <c r="E47" s="35" t="s">
        <v>209</v>
      </c>
      <c r="F47" s="36">
        <v>50.34</v>
      </c>
      <c r="G47" s="73"/>
      <c r="H47" s="72" t="s">
        <v>124</v>
      </c>
      <c r="I47" s="74">
        <f>IF(H47=Tablas!$B$5,Tablas!$C$5,VLOOKUP(H47,Tablas!$B$5:$D$40,2,FALSE))</f>
        <v>19</v>
      </c>
      <c r="J47" s="71">
        <f>IF(I47=0,"",VLOOKUP(I47,Tablas!$C$5:$D$40,2,FALSE))</f>
        <v>21.72583333333333</v>
      </c>
      <c r="K47" s="37" t="str">
        <f t="shared" si="80"/>
        <v>0</v>
      </c>
      <c r="L47" s="38">
        <f t="shared" si="35"/>
        <v>0</v>
      </c>
      <c r="M47" s="38">
        <f t="shared" si="36"/>
        <v>0</v>
      </c>
      <c r="N47" s="38">
        <f t="shared" si="37"/>
        <v>0</v>
      </c>
      <c r="O47" s="38">
        <f t="shared" si="38"/>
        <v>0</v>
      </c>
      <c r="P47" s="38">
        <f t="shared" si="39"/>
        <v>0</v>
      </c>
      <c r="Q47" s="39">
        <v>1</v>
      </c>
      <c r="R47" s="40">
        <f t="shared" si="40"/>
        <v>0</v>
      </c>
      <c r="S47" s="39">
        <v>1</v>
      </c>
      <c r="T47" s="41">
        <f t="shared" si="41"/>
        <v>0</v>
      </c>
      <c r="U47" s="42">
        <f t="shared" si="42"/>
        <v>0</v>
      </c>
      <c r="V47" s="43">
        <f t="shared" si="43"/>
        <v>0</v>
      </c>
      <c r="W47" s="193">
        <v>11</v>
      </c>
      <c r="X47" s="44">
        <f t="shared" si="44"/>
        <v>0</v>
      </c>
      <c r="Y47" s="45">
        <f t="shared" si="45"/>
        <v>5</v>
      </c>
      <c r="Z47" s="46" t="s">
        <v>78</v>
      </c>
      <c r="AA47" s="39">
        <v>1</v>
      </c>
      <c r="AB47" s="47">
        <f t="shared" si="46"/>
        <v>0</v>
      </c>
      <c r="AC47" s="39">
        <v>1</v>
      </c>
      <c r="AD47" s="47">
        <f t="shared" si="47"/>
        <v>0</v>
      </c>
      <c r="AE47" s="39">
        <v>1</v>
      </c>
      <c r="AF47" s="47">
        <f t="shared" si="48"/>
        <v>0</v>
      </c>
      <c r="AG47" s="62">
        <v>3</v>
      </c>
      <c r="AH47" s="194">
        <f t="shared" si="49"/>
        <v>3</v>
      </c>
      <c r="AI47" s="49">
        <f t="shared" si="66"/>
        <v>0</v>
      </c>
      <c r="AJ47" s="50">
        <f t="shared" si="67"/>
        <v>0</v>
      </c>
      <c r="AK47" s="62">
        <v>9</v>
      </c>
      <c r="AL47" s="194">
        <f t="shared" si="52"/>
        <v>3</v>
      </c>
      <c r="AM47" s="49">
        <f t="shared" si="68"/>
        <v>0</v>
      </c>
      <c r="AN47" s="50">
        <f t="shared" si="69"/>
        <v>0</v>
      </c>
      <c r="AO47" s="62">
        <v>50.34</v>
      </c>
      <c r="AP47" s="49">
        <f t="shared" si="70"/>
        <v>0</v>
      </c>
      <c r="AQ47" s="50">
        <f t="shared" si="71"/>
        <v>0</v>
      </c>
      <c r="AR47" s="62">
        <v>9</v>
      </c>
      <c r="AS47" s="49">
        <f t="shared" si="72"/>
        <v>0</v>
      </c>
      <c r="AT47" s="50">
        <f t="shared" si="73"/>
        <v>0</v>
      </c>
      <c r="AU47" s="62"/>
      <c r="AV47" s="49">
        <f t="shared" si="74"/>
        <v>0</v>
      </c>
      <c r="AW47" s="50">
        <f t="shared" si="75"/>
        <v>0</v>
      </c>
      <c r="AX47" s="62">
        <v>50.34</v>
      </c>
      <c r="AY47" s="49">
        <f t="shared" si="76"/>
        <v>0</v>
      </c>
      <c r="AZ47" s="50">
        <f t="shared" si="77"/>
        <v>0</v>
      </c>
      <c r="BA47" s="62">
        <v>4.5</v>
      </c>
      <c r="BB47" s="49">
        <f t="shared" si="78"/>
        <v>0</v>
      </c>
      <c r="BC47" s="50">
        <f t="shared" si="79"/>
        <v>0</v>
      </c>
      <c r="BD47" s="51">
        <f t="shared" si="65"/>
        <v>0</v>
      </c>
    </row>
    <row r="48" spans="1:56">
      <c r="A48" s="32">
        <v>6</v>
      </c>
      <c r="B48" s="169" t="s">
        <v>158</v>
      </c>
      <c r="C48" s="170" t="s">
        <v>206</v>
      </c>
      <c r="D48" s="34" t="s">
        <v>317</v>
      </c>
      <c r="E48" s="35" t="s">
        <v>209</v>
      </c>
      <c r="F48" s="36">
        <v>10</v>
      </c>
      <c r="G48" s="73"/>
      <c r="H48" s="72" t="s">
        <v>124</v>
      </c>
      <c r="I48" s="74">
        <f>IF(H48=Tablas!$B$5,Tablas!$C$5,VLOOKUP(H48,Tablas!$B$5:$D$40,2,FALSE))</f>
        <v>19</v>
      </c>
      <c r="J48" s="71">
        <f>IF(I48=0,"",VLOOKUP(I48,Tablas!$C$5:$D$40,2,FALSE))</f>
        <v>21.72583333333333</v>
      </c>
      <c r="K48" s="37" t="str">
        <f t="shared" si="80"/>
        <v>0</v>
      </c>
      <c r="L48" s="38">
        <f t="shared" si="35"/>
        <v>0</v>
      </c>
      <c r="M48" s="38">
        <f t="shared" si="36"/>
        <v>0</v>
      </c>
      <c r="N48" s="38">
        <f t="shared" si="37"/>
        <v>0</v>
      </c>
      <c r="O48" s="38">
        <f t="shared" si="38"/>
        <v>0</v>
      </c>
      <c r="P48" s="38">
        <f t="shared" si="39"/>
        <v>0</v>
      </c>
      <c r="Q48" s="39">
        <v>1</v>
      </c>
      <c r="R48" s="40">
        <f t="shared" si="40"/>
        <v>0</v>
      </c>
      <c r="S48" s="39">
        <v>1</v>
      </c>
      <c r="T48" s="41">
        <f t="shared" si="41"/>
        <v>0</v>
      </c>
      <c r="U48" s="42">
        <f t="shared" si="42"/>
        <v>0</v>
      </c>
      <c r="V48" s="43">
        <f t="shared" si="43"/>
        <v>0</v>
      </c>
      <c r="W48" s="193">
        <v>11</v>
      </c>
      <c r="X48" s="44">
        <f t="shared" si="44"/>
        <v>0</v>
      </c>
      <c r="Y48" s="45">
        <f t="shared" si="45"/>
        <v>5</v>
      </c>
      <c r="Z48" s="46" t="s">
        <v>78</v>
      </c>
      <c r="AA48" s="39">
        <v>1</v>
      </c>
      <c r="AB48" s="47">
        <f t="shared" si="46"/>
        <v>0</v>
      </c>
      <c r="AC48" s="39">
        <v>1</v>
      </c>
      <c r="AD48" s="47">
        <f t="shared" si="47"/>
        <v>0</v>
      </c>
      <c r="AE48" s="39">
        <v>1</v>
      </c>
      <c r="AF48" s="47">
        <f t="shared" si="48"/>
        <v>0</v>
      </c>
      <c r="AG48" s="62"/>
      <c r="AH48" s="194">
        <f t="shared" si="49"/>
        <v>3</v>
      </c>
      <c r="AI48" s="49">
        <f t="shared" si="66"/>
        <v>0</v>
      </c>
      <c r="AJ48" s="50">
        <f t="shared" si="67"/>
        <v>0</v>
      </c>
      <c r="AK48" s="62"/>
      <c r="AL48" s="194">
        <f t="shared" si="52"/>
        <v>3</v>
      </c>
      <c r="AM48" s="49">
        <f t="shared" si="68"/>
        <v>0</v>
      </c>
      <c r="AN48" s="50">
        <f t="shared" si="69"/>
        <v>0</v>
      </c>
      <c r="AO48" s="62">
        <v>10</v>
      </c>
      <c r="AP48" s="49">
        <f t="shared" si="70"/>
        <v>0</v>
      </c>
      <c r="AQ48" s="50">
        <f t="shared" si="71"/>
        <v>0</v>
      </c>
      <c r="AR48" s="62">
        <v>0</v>
      </c>
      <c r="AS48" s="49">
        <f t="shared" si="72"/>
        <v>0</v>
      </c>
      <c r="AT48" s="50">
        <f t="shared" si="73"/>
        <v>0</v>
      </c>
      <c r="AU48" s="62"/>
      <c r="AV48" s="49">
        <f t="shared" si="74"/>
        <v>0</v>
      </c>
      <c r="AW48" s="50">
        <f t="shared" si="75"/>
        <v>0</v>
      </c>
      <c r="AX48" s="62">
        <v>10</v>
      </c>
      <c r="AY48" s="49">
        <f t="shared" si="76"/>
        <v>0</v>
      </c>
      <c r="AZ48" s="50">
        <f t="shared" si="77"/>
        <v>0</v>
      </c>
      <c r="BA48" s="62">
        <v>0</v>
      </c>
      <c r="BB48" s="49">
        <f t="shared" si="78"/>
        <v>0</v>
      </c>
      <c r="BC48" s="50">
        <f t="shared" si="79"/>
        <v>0</v>
      </c>
      <c r="BD48" s="51">
        <f t="shared" si="65"/>
        <v>0</v>
      </c>
    </row>
    <row r="49" spans="1:56">
      <c r="A49" s="32">
        <v>6</v>
      </c>
      <c r="B49" s="169" t="s">
        <v>158</v>
      </c>
      <c r="C49" s="170" t="s">
        <v>206</v>
      </c>
      <c r="D49" s="34" t="s">
        <v>318</v>
      </c>
      <c r="E49" s="35" t="s">
        <v>209</v>
      </c>
      <c r="F49" s="36">
        <v>22.39</v>
      </c>
      <c r="G49" s="73"/>
      <c r="H49" s="72" t="s">
        <v>124</v>
      </c>
      <c r="I49" s="74">
        <f>IF(H49=Tablas!$B$5,Tablas!$C$5,VLOOKUP(H49,Tablas!$B$5:$D$40,2,FALSE))</f>
        <v>19</v>
      </c>
      <c r="J49" s="71">
        <f>IF(I49=0,"",VLOOKUP(I49,Tablas!$C$5:$D$40,2,FALSE))</f>
        <v>21.72583333333333</v>
      </c>
      <c r="K49" s="37" t="str">
        <f t="shared" si="80"/>
        <v>0</v>
      </c>
      <c r="L49" s="38">
        <f t="shared" si="35"/>
        <v>0</v>
      </c>
      <c r="M49" s="38">
        <f t="shared" si="36"/>
        <v>0</v>
      </c>
      <c r="N49" s="38">
        <f t="shared" si="37"/>
        <v>0</v>
      </c>
      <c r="O49" s="38">
        <f t="shared" si="38"/>
        <v>0</v>
      </c>
      <c r="P49" s="38">
        <f t="shared" si="39"/>
        <v>0</v>
      </c>
      <c r="Q49" s="39">
        <v>1</v>
      </c>
      <c r="R49" s="40">
        <f t="shared" si="40"/>
        <v>0</v>
      </c>
      <c r="S49" s="39">
        <v>1</v>
      </c>
      <c r="T49" s="41">
        <f t="shared" si="41"/>
        <v>0</v>
      </c>
      <c r="U49" s="42">
        <f t="shared" si="42"/>
        <v>0</v>
      </c>
      <c r="V49" s="43">
        <f t="shared" si="43"/>
        <v>0</v>
      </c>
      <c r="W49" s="193">
        <v>11</v>
      </c>
      <c r="X49" s="44">
        <f t="shared" si="44"/>
        <v>0</v>
      </c>
      <c r="Y49" s="45">
        <f t="shared" si="45"/>
        <v>5</v>
      </c>
      <c r="Z49" s="46" t="s">
        <v>78</v>
      </c>
      <c r="AA49" s="39">
        <v>1</v>
      </c>
      <c r="AB49" s="47">
        <f t="shared" si="46"/>
        <v>0</v>
      </c>
      <c r="AC49" s="39">
        <v>1</v>
      </c>
      <c r="AD49" s="47">
        <f t="shared" si="47"/>
        <v>0</v>
      </c>
      <c r="AE49" s="39">
        <v>1</v>
      </c>
      <c r="AF49" s="47">
        <f t="shared" si="48"/>
        <v>0</v>
      </c>
      <c r="AG49" s="62"/>
      <c r="AH49" s="194">
        <f t="shared" si="49"/>
        <v>3</v>
      </c>
      <c r="AI49" s="49">
        <f t="shared" si="66"/>
        <v>0</v>
      </c>
      <c r="AJ49" s="50">
        <f t="shared" si="67"/>
        <v>0</v>
      </c>
      <c r="AK49" s="62"/>
      <c r="AL49" s="194">
        <f t="shared" si="52"/>
        <v>3</v>
      </c>
      <c r="AM49" s="49">
        <f t="shared" si="68"/>
        <v>0</v>
      </c>
      <c r="AN49" s="50">
        <f t="shared" si="69"/>
        <v>0</v>
      </c>
      <c r="AO49" s="62">
        <v>22.39</v>
      </c>
      <c r="AP49" s="49">
        <f t="shared" si="70"/>
        <v>0</v>
      </c>
      <c r="AQ49" s="50">
        <f t="shared" si="71"/>
        <v>0</v>
      </c>
      <c r="AR49" s="62">
        <v>0</v>
      </c>
      <c r="AS49" s="49">
        <f t="shared" si="72"/>
        <v>0</v>
      </c>
      <c r="AT49" s="50">
        <f t="shared" si="73"/>
        <v>0</v>
      </c>
      <c r="AU49" s="62"/>
      <c r="AV49" s="49">
        <f t="shared" si="74"/>
        <v>0</v>
      </c>
      <c r="AW49" s="50">
        <f t="shared" si="75"/>
        <v>0</v>
      </c>
      <c r="AX49" s="62">
        <v>22.39</v>
      </c>
      <c r="AY49" s="49">
        <f t="shared" si="76"/>
        <v>0</v>
      </c>
      <c r="AZ49" s="50">
        <f t="shared" si="77"/>
        <v>0</v>
      </c>
      <c r="BA49" s="62">
        <v>0</v>
      </c>
      <c r="BB49" s="49">
        <f t="shared" si="78"/>
        <v>0</v>
      </c>
      <c r="BC49" s="50">
        <f t="shared" si="79"/>
        <v>0</v>
      </c>
      <c r="BD49" s="51">
        <f t="shared" si="65"/>
        <v>0</v>
      </c>
    </row>
    <row r="50" spans="1:56">
      <c r="A50" s="32">
        <v>6</v>
      </c>
      <c r="B50" s="169" t="s">
        <v>158</v>
      </c>
      <c r="C50" s="170" t="s">
        <v>206</v>
      </c>
      <c r="D50" s="34" t="s">
        <v>319</v>
      </c>
      <c r="E50" s="35" t="s">
        <v>276</v>
      </c>
      <c r="F50" s="36">
        <v>37.99</v>
      </c>
      <c r="G50" s="73"/>
      <c r="H50" s="72" t="s">
        <v>124</v>
      </c>
      <c r="I50" s="74">
        <f>IF(H50=Tablas!$B$5,Tablas!$C$5,VLOOKUP(H50,Tablas!$B$5:$D$40,2,FALSE))</f>
        <v>19</v>
      </c>
      <c r="J50" s="71">
        <f>IF(I50=0,"",VLOOKUP(I50,Tablas!$C$5:$D$40,2,FALSE))</f>
        <v>21.72583333333333</v>
      </c>
      <c r="K50" s="37" t="str">
        <f t="shared" si="80"/>
        <v>0</v>
      </c>
      <c r="L50" s="38">
        <f t="shared" si="35"/>
        <v>0</v>
      </c>
      <c r="M50" s="38">
        <f t="shared" si="36"/>
        <v>0</v>
      </c>
      <c r="N50" s="38">
        <f t="shared" si="37"/>
        <v>0</v>
      </c>
      <c r="O50" s="38">
        <f t="shared" si="38"/>
        <v>0</v>
      </c>
      <c r="P50" s="38">
        <f t="shared" si="39"/>
        <v>0</v>
      </c>
      <c r="Q50" s="39">
        <v>1</v>
      </c>
      <c r="R50" s="40">
        <f t="shared" si="40"/>
        <v>0</v>
      </c>
      <c r="S50" s="39">
        <v>1</v>
      </c>
      <c r="T50" s="41">
        <f t="shared" si="41"/>
        <v>0</v>
      </c>
      <c r="U50" s="42">
        <f t="shared" si="42"/>
        <v>0</v>
      </c>
      <c r="V50" s="43">
        <f t="shared" si="43"/>
        <v>0</v>
      </c>
      <c r="W50" s="193">
        <v>11</v>
      </c>
      <c r="X50" s="44">
        <f t="shared" si="44"/>
        <v>0</v>
      </c>
      <c r="Y50" s="45">
        <f t="shared" si="45"/>
        <v>5</v>
      </c>
      <c r="Z50" s="46" t="s">
        <v>78</v>
      </c>
      <c r="AA50" s="39">
        <v>1</v>
      </c>
      <c r="AB50" s="47">
        <f t="shared" si="46"/>
        <v>0</v>
      </c>
      <c r="AC50" s="39">
        <v>1</v>
      </c>
      <c r="AD50" s="47">
        <f t="shared" si="47"/>
        <v>0</v>
      </c>
      <c r="AE50" s="39">
        <v>1</v>
      </c>
      <c r="AF50" s="47">
        <f t="shared" si="48"/>
        <v>0</v>
      </c>
      <c r="AG50" s="62"/>
      <c r="AH50" s="194">
        <f t="shared" si="49"/>
        <v>3</v>
      </c>
      <c r="AI50" s="49">
        <f t="shared" si="66"/>
        <v>0</v>
      </c>
      <c r="AJ50" s="50">
        <f t="shared" si="67"/>
        <v>0</v>
      </c>
      <c r="AK50" s="62"/>
      <c r="AL50" s="194">
        <f t="shared" si="52"/>
        <v>3</v>
      </c>
      <c r="AM50" s="49">
        <f t="shared" si="68"/>
        <v>0</v>
      </c>
      <c r="AN50" s="50">
        <f t="shared" si="69"/>
        <v>0</v>
      </c>
      <c r="AO50" s="62"/>
      <c r="AP50" s="49">
        <f t="shared" si="70"/>
        <v>0</v>
      </c>
      <c r="AQ50" s="50">
        <f t="shared" si="71"/>
        <v>0</v>
      </c>
      <c r="AR50" s="62">
        <v>0</v>
      </c>
      <c r="AS50" s="49">
        <f t="shared" si="72"/>
        <v>0</v>
      </c>
      <c r="AT50" s="50">
        <f t="shared" si="73"/>
        <v>0</v>
      </c>
      <c r="AU50" s="62"/>
      <c r="AV50" s="49">
        <f t="shared" si="74"/>
        <v>0</v>
      </c>
      <c r="AW50" s="50">
        <f t="shared" si="75"/>
        <v>0</v>
      </c>
      <c r="AX50" s="62"/>
      <c r="AY50" s="49">
        <f t="shared" si="76"/>
        <v>0</v>
      </c>
      <c r="AZ50" s="50">
        <f t="shared" si="77"/>
        <v>0</v>
      </c>
      <c r="BA50" s="62">
        <v>0</v>
      </c>
      <c r="BB50" s="49">
        <f t="shared" si="78"/>
        <v>0</v>
      </c>
      <c r="BC50" s="50">
        <f t="shared" si="79"/>
        <v>0</v>
      </c>
      <c r="BD50" s="51">
        <f t="shared" si="65"/>
        <v>0</v>
      </c>
    </row>
    <row r="51" spans="1:56" hidden="1">
      <c r="A51" s="32">
        <v>6</v>
      </c>
      <c r="B51" s="169"/>
      <c r="C51" s="170"/>
      <c r="D51" s="34"/>
      <c r="E51" s="35"/>
      <c r="F51" s="36"/>
      <c r="G51" s="73"/>
      <c r="H51" s="72"/>
      <c r="I51" s="74">
        <f>IF(H51=Tablas!$B$5,Tablas!$C$5,VLOOKUP(H51,Tablas!$B$5:$D$40,2,FALSE))</f>
        <v>1</v>
      </c>
      <c r="J51" s="71">
        <f>IF(I51=0,"",VLOOKUP(I51,Tablas!$C$5:$D$40,2,FALSE))</f>
        <v>0</v>
      </c>
      <c r="K51" s="37" t="str">
        <f t="shared" si="80"/>
        <v>0</v>
      </c>
      <c r="L51" s="38">
        <f t="shared" si="35"/>
        <v>0</v>
      </c>
      <c r="M51" s="38">
        <f t="shared" si="36"/>
        <v>0</v>
      </c>
      <c r="N51" s="38">
        <f t="shared" si="37"/>
        <v>0</v>
      </c>
      <c r="O51" s="38">
        <f t="shared" si="38"/>
        <v>0</v>
      </c>
      <c r="P51" s="38">
        <f t="shared" si="39"/>
        <v>0</v>
      </c>
      <c r="Q51" s="39">
        <v>1</v>
      </c>
      <c r="R51" s="40">
        <f t="shared" si="40"/>
        <v>0</v>
      </c>
      <c r="S51" s="39">
        <v>1</v>
      </c>
      <c r="T51" s="41">
        <f t="shared" si="41"/>
        <v>0</v>
      </c>
      <c r="U51" s="42">
        <f t="shared" si="42"/>
        <v>0</v>
      </c>
      <c r="V51" s="43">
        <f t="shared" si="43"/>
        <v>0</v>
      </c>
      <c r="W51" s="193">
        <v>11</v>
      </c>
      <c r="X51" s="44">
        <f t="shared" si="44"/>
        <v>0</v>
      </c>
      <c r="Y51" s="45">
        <f t="shared" si="45"/>
        <v>0</v>
      </c>
      <c r="Z51" s="46" t="s">
        <v>78</v>
      </c>
      <c r="AA51" s="39">
        <v>1</v>
      </c>
      <c r="AB51" s="47">
        <f t="shared" si="46"/>
        <v>0</v>
      </c>
      <c r="AC51" s="39">
        <v>1</v>
      </c>
      <c r="AD51" s="47">
        <f t="shared" si="47"/>
        <v>0</v>
      </c>
      <c r="AE51" s="39">
        <v>1</v>
      </c>
      <c r="AF51" s="47">
        <f t="shared" si="48"/>
        <v>0</v>
      </c>
      <c r="AG51" s="62"/>
      <c r="AH51" s="194">
        <f t="shared" si="49"/>
        <v>3</v>
      </c>
      <c r="AI51" s="49">
        <f t="shared" si="66"/>
        <v>0</v>
      </c>
      <c r="AJ51" s="50">
        <f t="shared" si="67"/>
        <v>0</v>
      </c>
      <c r="AK51" s="62"/>
      <c r="AL51" s="194">
        <f t="shared" si="52"/>
        <v>3</v>
      </c>
      <c r="AM51" s="49">
        <f t="shared" si="68"/>
        <v>0</v>
      </c>
      <c r="AN51" s="50">
        <f t="shared" si="69"/>
        <v>0</v>
      </c>
      <c r="AO51" s="62"/>
      <c r="AP51" s="49">
        <f t="shared" si="70"/>
        <v>0</v>
      </c>
      <c r="AQ51" s="50">
        <f t="shared" si="71"/>
        <v>0</v>
      </c>
      <c r="AR51" s="62"/>
      <c r="AS51" s="49">
        <f t="shared" si="72"/>
        <v>0</v>
      </c>
      <c r="AT51" s="50">
        <f t="shared" si="73"/>
        <v>0</v>
      </c>
      <c r="AU51" s="62"/>
      <c r="AV51" s="49">
        <f t="shared" si="74"/>
        <v>0</v>
      </c>
      <c r="AW51" s="50">
        <f t="shared" si="75"/>
        <v>0</v>
      </c>
      <c r="AX51" s="62"/>
      <c r="AY51" s="49">
        <f t="shared" si="76"/>
        <v>0</v>
      </c>
      <c r="AZ51" s="50">
        <f t="shared" si="77"/>
        <v>0</v>
      </c>
      <c r="BA51" s="62"/>
      <c r="BB51" s="49">
        <f t="shared" si="78"/>
        <v>0</v>
      </c>
      <c r="BC51" s="50">
        <f t="shared" si="79"/>
        <v>0</v>
      </c>
      <c r="BD51" s="51">
        <f t="shared" si="65"/>
        <v>0</v>
      </c>
    </row>
    <row r="52" spans="1:56" hidden="1">
      <c r="A52" s="32">
        <v>6</v>
      </c>
      <c r="B52" s="169"/>
      <c r="C52" s="170"/>
      <c r="D52" s="34"/>
      <c r="E52" s="35"/>
      <c r="F52" s="36"/>
      <c r="G52" s="73"/>
      <c r="H52" s="72"/>
      <c r="I52" s="74">
        <f>IF(H52=Tablas!$B$5,Tablas!$C$5,VLOOKUP(H52,Tablas!$B$5:$D$40,2,FALSE))</f>
        <v>1</v>
      </c>
      <c r="J52" s="71">
        <f>IF(I52=0,"",VLOOKUP(I52,Tablas!$C$5:$D$40,2,FALSE))</f>
        <v>0</v>
      </c>
      <c r="K52" s="37" t="str">
        <f t="shared" si="80"/>
        <v>0</v>
      </c>
      <c r="L52" s="38">
        <f t="shared" si="35"/>
        <v>0</v>
      </c>
      <c r="M52" s="38">
        <f t="shared" si="36"/>
        <v>0</v>
      </c>
      <c r="N52" s="38">
        <f t="shared" si="37"/>
        <v>0</v>
      </c>
      <c r="O52" s="38">
        <f t="shared" si="38"/>
        <v>0</v>
      </c>
      <c r="P52" s="38">
        <f t="shared" si="39"/>
        <v>0</v>
      </c>
      <c r="Q52" s="39">
        <v>1</v>
      </c>
      <c r="R52" s="40">
        <f t="shared" si="40"/>
        <v>0</v>
      </c>
      <c r="S52" s="39">
        <v>1</v>
      </c>
      <c r="T52" s="41">
        <f t="shared" si="41"/>
        <v>0</v>
      </c>
      <c r="U52" s="42">
        <f t="shared" si="42"/>
        <v>0</v>
      </c>
      <c r="V52" s="43">
        <f t="shared" si="43"/>
        <v>0</v>
      </c>
      <c r="W52" s="193">
        <v>11</v>
      </c>
      <c r="X52" s="44">
        <f t="shared" si="44"/>
        <v>0</v>
      </c>
      <c r="Y52" s="45">
        <f t="shared" si="45"/>
        <v>0</v>
      </c>
      <c r="Z52" s="46" t="s">
        <v>78</v>
      </c>
      <c r="AA52" s="39">
        <v>1</v>
      </c>
      <c r="AB52" s="47">
        <f t="shared" si="46"/>
        <v>0</v>
      </c>
      <c r="AC52" s="39">
        <v>1</v>
      </c>
      <c r="AD52" s="47">
        <f t="shared" si="47"/>
        <v>0</v>
      </c>
      <c r="AE52" s="39">
        <v>1</v>
      </c>
      <c r="AF52" s="47">
        <f t="shared" si="48"/>
        <v>0</v>
      </c>
      <c r="AG52" s="62"/>
      <c r="AH52" s="194">
        <f t="shared" si="49"/>
        <v>3</v>
      </c>
      <c r="AI52" s="49">
        <f t="shared" si="66"/>
        <v>0</v>
      </c>
      <c r="AJ52" s="50">
        <f t="shared" si="67"/>
        <v>0</v>
      </c>
      <c r="AK52" s="62"/>
      <c r="AL52" s="194">
        <f t="shared" si="52"/>
        <v>3</v>
      </c>
      <c r="AM52" s="49">
        <f t="shared" si="68"/>
        <v>0</v>
      </c>
      <c r="AN52" s="50">
        <f t="shared" si="69"/>
        <v>0</v>
      </c>
      <c r="AO52" s="62"/>
      <c r="AP52" s="49">
        <f t="shared" si="70"/>
        <v>0</v>
      </c>
      <c r="AQ52" s="50">
        <f t="shared" si="71"/>
        <v>0</v>
      </c>
      <c r="AR52" s="62"/>
      <c r="AS52" s="49">
        <f t="shared" si="72"/>
        <v>0</v>
      </c>
      <c r="AT52" s="50">
        <f t="shared" si="73"/>
        <v>0</v>
      </c>
      <c r="AU52" s="62"/>
      <c r="AV52" s="49">
        <f t="shared" si="74"/>
        <v>0</v>
      </c>
      <c r="AW52" s="50">
        <f t="shared" si="75"/>
        <v>0</v>
      </c>
      <c r="AX52" s="62"/>
      <c r="AY52" s="49">
        <f t="shared" si="76"/>
        <v>0</v>
      </c>
      <c r="AZ52" s="50">
        <f t="shared" si="77"/>
        <v>0</v>
      </c>
      <c r="BA52" s="62"/>
      <c r="BB52" s="49">
        <f t="shared" si="78"/>
        <v>0</v>
      </c>
      <c r="BC52" s="50">
        <f t="shared" si="79"/>
        <v>0</v>
      </c>
      <c r="BD52" s="51">
        <f t="shared" si="65"/>
        <v>0</v>
      </c>
    </row>
    <row r="53" spans="1:56" hidden="1">
      <c r="A53" s="32">
        <v>6</v>
      </c>
      <c r="B53" s="169"/>
      <c r="C53" s="170"/>
      <c r="D53" s="34"/>
      <c r="E53" s="35"/>
      <c r="F53" s="36"/>
      <c r="G53" s="73"/>
      <c r="H53" s="72"/>
      <c r="I53" s="74">
        <f>IF(H53=Tablas!$B$5,Tablas!$C$5,VLOOKUP(H53,Tablas!$B$5:$D$40,2,FALSE))</f>
        <v>1</v>
      </c>
      <c r="J53" s="71">
        <f>IF(I53=0,"",VLOOKUP(I53,Tablas!$C$5:$D$40,2,FALSE))</f>
        <v>0</v>
      </c>
      <c r="K53" s="37" t="str">
        <f t="shared" si="80"/>
        <v>0</v>
      </c>
      <c r="L53" s="38">
        <f t="shared" si="35"/>
        <v>0</v>
      </c>
      <c r="M53" s="38">
        <f t="shared" si="36"/>
        <v>0</v>
      </c>
      <c r="N53" s="38">
        <f t="shared" si="37"/>
        <v>0</v>
      </c>
      <c r="O53" s="38">
        <f t="shared" si="38"/>
        <v>0</v>
      </c>
      <c r="P53" s="38">
        <f t="shared" si="39"/>
        <v>0</v>
      </c>
      <c r="Q53" s="39">
        <v>1</v>
      </c>
      <c r="R53" s="40">
        <f t="shared" si="40"/>
        <v>0</v>
      </c>
      <c r="S53" s="39">
        <v>1</v>
      </c>
      <c r="T53" s="41">
        <f t="shared" si="41"/>
        <v>0</v>
      </c>
      <c r="U53" s="42">
        <f t="shared" si="42"/>
        <v>0</v>
      </c>
      <c r="V53" s="43">
        <f t="shared" si="43"/>
        <v>0</v>
      </c>
      <c r="W53" s="193">
        <v>11</v>
      </c>
      <c r="X53" s="44">
        <f t="shared" si="44"/>
        <v>0</v>
      </c>
      <c r="Y53" s="45">
        <f t="shared" si="45"/>
        <v>0</v>
      </c>
      <c r="Z53" s="46" t="s">
        <v>78</v>
      </c>
      <c r="AA53" s="39">
        <v>1</v>
      </c>
      <c r="AB53" s="47">
        <f t="shared" si="46"/>
        <v>0</v>
      </c>
      <c r="AC53" s="39">
        <v>1</v>
      </c>
      <c r="AD53" s="47">
        <f t="shared" si="47"/>
        <v>0</v>
      </c>
      <c r="AE53" s="39">
        <v>1</v>
      </c>
      <c r="AF53" s="47">
        <f t="shared" si="48"/>
        <v>0</v>
      </c>
      <c r="AG53" s="62"/>
      <c r="AH53" s="194">
        <f t="shared" si="49"/>
        <v>3</v>
      </c>
      <c r="AI53" s="49">
        <f t="shared" si="66"/>
        <v>0</v>
      </c>
      <c r="AJ53" s="50">
        <f t="shared" si="67"/>
        <v>0</v>
      </c>
      <c r="AK53" s="62"/>
      <c r="AL53" s="194">
        <f t="shared" si="52"/>
        <v>3</v>
      </c>
      <c r="AM53" s="49">
        <f t="shared" si="68"/>
        <v>0</v>
      </c>
      <c r="AN53" s="50">
        <f t="shared" si="69"/>
        <v>0</v>
      </c>
      <c r="AO53" s="62"/>
      <c r="AP53" s="49">
        <f t="shared" si="70"/>
        <v>0</v>
      </c>
      <c r="AQ53" s="50">
        <f t="shared" si="71"/>
        <v>0</v>
      </c>
      <c r="AR53" s="62"/>
      <c r="AS53" s="49">
        <f t="shared" si="72"/>
        <v>0</v>
      </c>
      <c r="AT53" s="50">
        <f t="shared" si="73"/>
        <v>0</v>
      </c>
      <c r="AU53" s="62"/>
      <c r="AV53" s="49">
        <f t="shared" si="74"/>
        <v>0</v>
      </c>
      <c r="AW53" s="50">
        <f t="shared" si="75"/>
        <v>0</v>
      </c>
      <c r="AX53" s="62"/>
      <c r="AY53" s="49">
        <f t="shared" si="76"/>
        <v>0</v>
      </c>
      <c r="AZ53" s="50">
        <f t="shared" si="77"/>
        <v>0</v>
      </c>
      <c r="BA53" s="62"/>
      <c r="BB53" s="49">
        <f t="shared" si="78"/>
        <v>0</v>
      </c>
      <c r="BC53" s="50">
        <f t="shared" si="79"/>
        <v>0</v>
      </c>
      <c r="BD53" s="51">
        <f t="shared" si="65"/>
        <v>0</v>
      </c>
    </row>
    <row r="54" spans="1:56" hidden="1">
      <c r="A54" s="32">
        <v>6</v>
      </c>
      <c r="B54" s="169"/>
      <c r="C54" s="170"/>
      <c r="D54" s="34"/>
      <c r="E54" s="35"/>
      <c r="F54" s="36"/>
      <c r="G54" s="73"/>
      <c r="H54" s="72"/>
      <c r="I54" s="74">
        <f>IF(H54=Tablas!$B$5,Tablas!$C$5,VLOOKUP(H54,Tablas!$B$5:$D$40,2,FALSE))</f>
        <v>1</v>
      </c>
      <c r="J54" s="71">
        <f>IF(I54=0,"",VLOOKUP(I54,Tablas!$C$5:$D$40,2,FALSE))</f>
        <v>0</v>
      </c>
      <c r="K54" s="37" t="str">
        <f t="shared" si="80"/>
        <v>0</v>
      </c>
      <c r="L54" s="38">
        <f t="shared" si="35"/>
        <v>0</v>
      </c>
      <c r="M54" s="38">
        <f t="shared" si="36"/>
        <v>0</v>
      </c>
      <c r="N54" s="38">
        <f t="shared" si="37"/>
        <v>0</v>
      </c>
      <c r="O54" s="38">
        <f t="shared" si="38"/>
        <v>0</v>
      </c>
      <c r="P54" s="38">
        <f t="shared" si="39"/>
        <v>0</v>
      </c>
      <c r="Q54" s="39">
        <v>1</v>
      </c>
      <c r="R54" s="40">
        <f t="shared" si="40"/>
        <v>0</v>
      </c>
      <c r="S54" s="39">
        <v>1</v>
      </c>
      <c r="T54" s="41">
        <f t="shared" si="41"/>
        <v>0</v>
      </c>
      <c r="U54" s="42">
        <f t="shared" si="42"/>
        <v>0</v>
      </c>
      <c r="V54" s="43">
        <f t="shared" si="43"/>
        <v>0</v>
      </c>
      <c r="W54" s="193">
        <v>11</v>
      </c>
      <c r="X54" s="44">
        <f t="shared" si="44"/>
        <v>0</v>
      </c>
      <c r="Y54" s="45">
        <f t="shared" si="45"/>
        <v>0</v>
      </c>
      <c r="Z54" s="46" t="s">
        <v>78</v>
      </c>
      <c r="AA54" s="39">
        <v>1</v>
      </c>
      <c r="AB54" s="47">
        <f t="shared" si="46"/>
        <v>0</v>
      </c>
      <c r="AC54" s="39">
        <v>1</v>
      </c>
      <c r="AD54" s="47">
        <f t="shared" si="47"/>
        <v>0</v>
      </c>
      <c r="AE54" s="39">
        <v>1</v>
      </c>
      <c r="AF54" s="47">
        <f t="shared" si="48"/>
        <v>0</v>
      </c>
      <c r="AG54" s="62"/>
      <c r="AH54" s="194">
        <f t="shared" si="49"/>
        <v>3</v>
      </c>
      <c r="AI54" s="49">
        <f t="shared" si="66"/>
        <v>0</v>
      </c>
      <c r="AJ54" s="50">
        <f t="shared" si="67"/>
        <v>0</v>
      </c>
      <c r="AK54" s="62"/>
      <c r="AL54" s="194">
        <f t="shared" si="52"/>
        <v>3</v>
      </c>
      <c r="AM54" s="49">
        <f t="shared" si="68"/>
        <v>0</v>
      </c>
      <c r="AN54" s="50">
        <f t="shared" si="69"/>
        <v>0</v>
      </c>
      <c r="AO54" s="62"/>
      <c r="AP54" s="49">
        <f t="shared" si="70"/>
        <v>0</v>
      </c>
      <c r="AQ54" s="50">
        <f t="shared" si="71"/>
        <v>0</v>
      </c>
      <c r="AR54" s="62"/>
      <c r="AS54" s="49">
        <f t="shared" si="72"/>
        <v>0</v>
      </c>
      <c r="AT54" s="50">
        <f t="shared" si="73"/>
        <v>0</v>
      </c>
      <c r="AU54" s="62"/>
      <c r="AV54" s="49">
        <f t="shared" si="74"/>
        <v>0</v>
      </c>
      <c r="AW54" s="50">
        <f t="shared" si="75"/>
        <v>0</v>
      </c>
      <c r="AX54" s="62"/>
      <c r="AY54" s="49">
        <f t="shared" si="76"/>
        <v>0</v>
      </c>
      <c r="AZ54" s="50">
        <f t="shared" si="77"/>
        <v>0</v>
      </c>
      <c r="BA54" s="62"/>
      <c r="BB54" s="49">
        <f t="shared" si="78"/>
        <v>0</v>
      </c>
      <c r="BC54" s="50">
        <f t="shared" si="79"/>
        <v>0</v>
      </c>
      <c r="BD54" s="51">
        <f t="shared" si="65"/>
        <v>0</v>
      </c>
    </row>
    <row r="55" spans="1:56" hidden="1">
      <c r="A55" s="32">
        <v>6</v>
      </c>
      <c r="B55" s="169"/>
      <c r="C55" s="170"/>
      <c r="D55" s="34"/>
      <c r="E55" s="35"/>
      <c r="F55" s="36"/>
      <c r="G55" s="73"/>
      <c r="H55" s="72"/>
      <c r="I55" s="74">
        <f>IF(H55=Tablas!$B$5,Tablas!$C$5,VLOOKUP(H55,Tablas!$B$5:$D$40,2,FALSE))</f>
        <v>1</v>
      </c>
      <c r="J55" s="71">
        <f>IF(I55=0,"",VLOOKUP(I55,Tablas!$C$5:$D$40,2,FALSE))</f>
        <v>0</v>
      </c>
      <c r="K55" s="37" t="str">
        <f t="shared" si="80"/>
        <v>0</v>
      </c>
      <c r="L55" s="38">
        <f t="shared" si="35"/>
        <v>0</v>
      </c>
      <c r="M55" s="38">
        <f t="shared" si="36"/>
        <v>0</v>
      </c>
      <c r="N55" s="38">
        <f t="shared" si="37"/>
        <v>0</v>
      </c>
      <c r="O55" s="38">
        <f t="shared" si="38"/>
        <v>0</v>
      </c>
      <c r="P55" s="38">
        <f t="shared" si="39"/>
        <v>0</v>
      </c>
      <c r="Q55" s="39">
        <v>1</v>
      </c>
      <c r="R55" s="40">
        <f t="shared" si="40"/>
        <v>0</v>
      </c>
      <c r="S55" s="39">
        <v>1</v>
      </c>
      <c r="T55" s="41">
        <f t="shared" si="41"/>
        <v>0</v>
      </c>
      <c r="U55" s="42">
        <f t="shared" si="42"/>
        <v>0</v>
      </c>
      <c r="V55" s="43">
        <f t="shared" si="43"/>
        <v>0</v>
      </c>
      <c r="W55" s="193">
        <v>11</v>
      </c>
      <c r="X55" s="44">
        <f t="shared" si="44"/>
        <v>0</v>
      </c>
      <c r="Y55" s="45">
        <f t="shared" si="45"/>
        <v>0</v>
      </c>
      <c r="Z55" s="46" t="s">
        <v>78</v>
      </c>
      <c r="AA55" s="39">
        <v>1</v>
      </c>
      <c r="AB55" s="47">
        <f t="shared" si="46"/>
        <v>0</v>
      </c>
      <c r="AC55" s="39">
        <v>1</v>
      </c>
      <c r="AD55" s="47">
        <f t="shared" si="47"/>
        <v>0</v>
      </c>
      <c r="AE55" s="39">
        <v>1</v>
      </c>
      <c r="AF55" s="47">
        <f t="shared" si="48"/>
        <v>0</v>
      </c>
      <c r="AG55" s="62"/>
      <c r="AH55" s="194">
        <f t="shared" si="49"/>
        <v>3</v>
      </c>
      <c r="AI55" s="49">
        <f t="shared" si="66"/>
        <v>0</v>
      </c>
      <c r="AJ55" s="50">
        <f t="shared" si="67"/>
        <v>0</v>
      </c>
      <c r="AK55" s="62"/>
      <c r="AL55" s="194">
        <f t="shared" si="52"/>
        <v>3</v>
      </c>
      <c r="AM55" s="49">
        <f t="shared" si="68"/>
        <v>0</v>
      </c>
      <c r="AN55" s="50">
        <f t="shared" si="69"/>
        <v>0</v>
      </c>
      <c r="AO55" s="62"/>
      <c r="AP55" s="49">
        <f t="shared" si="70"/>
        <v>0</v>
      </c>
      <c r="AQ55" s="50">
        <f t="shared" si="71"/>
        <v>0</v>
      </c>
      <c r="AR55" s="62"/>
      <c r="AS55" s="49">
        <f t="shared" si="72"/>
        <v>0</v>
      </c>
      <c r="AT55" s="50">
        <f t="shared" si="73"/>
        <v>0</v>
      </c>
      <c r="AU55" s="62"/>
      <c r="AV55" s="49">
        <f t="shared" si="74"/>
        <v>0</v>
      </c>
      <c r="AW55" s="50">
        <f t="shared" si="75"/>
        <v>0</v>
      </c>
      <c r="AX55" s="62"/>
      <c r="AY55" s="49">
        <f t="shared" si="76"/>
        <v>0</v>
      </c>
      <c r="AZ55" s="50">
        <f t="shared" si="77"/>
        <v>0</v>
      </c>
      <c r="BA55" s="62"/>
      <c r="BB55" s="49">
        <f t="shared" si="78"/>
        <v>0</v>
      </c>
      <c r="BC55" s="50">
        <f t="shared" si="79"/>
        <v>0</v>
      </c>
      <c r="BD55" s="51">
        <f t="shared" si="65"/>
        <v>0</v>
      </c>
    </row>
    <row r="56" spans="1:56" hidden="1">
      <c r="A56" s="32">
        <v>6</v>
      </c>
      <c r="B56" s="169"/>
      <c r="C56" s="170"/>
      <c r="D56" s="34"/>
      <c r="E56" s="35"/>
      <c r="F56" s="36"/>
      <c r="G56" s="73"/>
      <c r="H56" s="72"/>
      <c r="I56" s="74">
        <f>IF(H56=Tablas!$B$5,Tablas!$C$5,VLOOKUP(H56,Tablas!$B$5:$D$40,2,FALSE))</f>
        <v>1</v>
      </c>
      <c r="J56" s="71">
        <f>IF(I56=0,"",VLOOKUP(I56,Tablas!$C$5:$D$40,2,FALSE))</f>
        <v>0</v>
      </c>
      <c r="K56" s="37" t="str">
        <f t="shared" si="80"/>
        <v>0</v>
      </c>
      <c r="L56" s="38">
        <f t="shared" si="35"/>
        <v>0</v>
      </c>
      <c r="M56" s="38">
        <f t="shared" si="36"/>
        <v>0</v>
      </c>
      <c r="N56" s="38">
        <f t="shared" si="37"/>
        <v>0</v>
      </c>
      <c r="O56" s="38">
        <f t="shared" si="38"/>
        <v>0</v>
      </c>
      <c r="P56" s="38">
        <f t="shared" si="39"/>
        <v>0</v>
      </c>
      <c r="Q56" s="39">
        <v>1</v>
      </c>
      <c r="R56" s="40">
        <f t="shared" si="40"/>
        <v>0</v>
      </c>
      <c r="S56" s="39">
        <v>1</v>
      </c>
      <c r="T56" s="41">
        <f t="shared" si="41"/>
        <v>0</v>
      </c>
      <c r="U56" s="42">
        <f t="shared" si="42"/>
        <v>0</v>
      </c>
      <c r="V56" s="43">
        <f t="shared" si="43"/>
        <v>0</v>
      </c>
      <c r="W56" s="193">
        <v>11</v>
      </c>
      <c r="X56" s="44">
        <f t="shared" si="44"/>
        <v>0</v>
      </c>
      <c r="Y56" s="45">
        <f t="shared" si="45"/>
        <v>0</v>
      </c>
      <c r="Z56" s="46" t="s">
        <v>78</v>
      </c>
      <c r="AA56" s="39">
        <v>1</v>
      </c>
      <c r="AB56" s="47">
        <f t="shared" si="46"/>
        <v>0</v>
      </c>
      <c r="AC56" s="39">
        <v>1</v>
      </c>
      <c r="AD56" s="47">
        <f t="shared" si="47"/>
        <v>0</v>
      </c>
      <c r="AE56" s="39">
        <v>1</v>
      </c>
      <c r="AF56" s="47">
        <f t="shared" si="48"/>
        <v>0</v>
      </c>
      <c r="AG56" s="62"/>
      <c r="AH56" s="194">
        <f t="shared" si="49"/>
        <v>3</v>
      </c>
      <c r="AI56" s="49">
        <f t="shared" si="66"/>
        <v>0</v>
      </c>
      <c r="AJ56" s="50">
        <f t="shared" si="67"/>
        <v>0</v>
      </c>
      <c r="AK56" s="62"/>
      <c r="AL56" s="194">
        <f t="shared" si="52"/>
        <v>3</v>
      </c>
      <c r="AM56" s="49">
        <f t="shared" si="68"/>
        <v>0</v>
      </c>
      <c r="AN56" s="50">
        <f t="shared" si="69"/>
        <v>0</v>
      </c>
      <c r="AO56" s="62"/>
      <c r="AP56" s="49">
        <f t="shared" si="70"/>
        <v>0</v>
      </c>
      <c r="AQ56" s="50">
        <f t="shared" si="71"/>
        <v>0</v>
      </c>
      <c r="AR56" s="62"/>
      <c r="AS56" s="49">
        <f t="shared" si="72"/>
        <v>0</v>
      </c>
      <c r="AT56" s="50">
        <f t="shared" si="73"/>
        <v>0</v>
      </c>
      <c r="AU56" s="62"/>
      <c r="AV56" s="49">
        <f t="shared" si="74"/>
        <v>0</v>
      </c>
      <c r="AW56" s="50">
        <f t="shared" si="75"/>
        <v>0</v>
      </c>
      <c r="AX56" s="62"/>
      <c r="AY56" s="49">
        <f t="shared" si="76"/>
        <v>0</v>
      </c>
      <c r="AZ56" s="50">
        <f t="shared" si="77"/>
        <v>0</v>
      </c>
      <c r="BA56" s="62"/>
      <c r="BB56" s="49">
        <f t="shared" si="78"/>
        <v>0</v>
      </c>
      <c r="BC56" s="50">
        <f t="shared" si="79"/>
        <v>0</v>
      </c>
      <c r="BD56" s="51">
        <f t="shared" si="65"/>
        <v>0</v>
      </c>
    </row>
    <row r="57" spans="1:56" hidden="1">
      <c r="A57" s="32">
        <v>6</v>
      </c>
      <c r="B57" s="169"/>
      <c r="C57" s="170"/>
      <c r="D57" s="34"/>
      <c r="E57" s="35"/>
      <c r="F57" s="36"/>
      <c r="G57" s="73"/>
      <c r="H57" s="72"/>
      <c r="I57" s="74">
        <f>IF(H57=Tablas!$B$5,Tablas!$C$5,VLOOKUP(H57,Tablas!$B$5:$D$40,2,FALSE))</f>
        <v>1</v>
      </c>
      <c r="J57" s="71">
        <f>IF(I57=0,"",VLOOKUP(I57,Tablas!$C$5:$D$40,2,FALSE))</f>
        <v>0</v>
      </c>
      <c r="K57" s="37" t="str">
        <f t="shared" si="80"/>
        <v>0</v>
      </c>
      <c r="L57" s="38">
        <f t="shared" si="35"/>
        <v>0</v>
      </c>
      <c r="M57" s="38">
        <f t="shared" si="36"/>
        <v>0</v>
      </c>
      <c r="N57" s="38">
        <f t="shared" si="37"/>
        <v>0</v>
      </c>
      <c r="O57" s="38">
        <f t="shared" si="38"/>
        <v>0</v>
      </c>
      <c r="P57" s="38">
        <f t="shared" si="39"/>
        <v>0</v>
      </c>
      <c r="Q57" s="39">
        <v>1</v>
      </c>
      <c r="R57" s="40">
        <f t="shared" si="40"/>
        <v>0</v>
      </c>
      <c r="S57" s="39">
        <v>1</v>
      </c>
      <c r="T57" s="41">
        <f t="shared" si="41"/>
        <v>0</v>
      </c>
      <c r="U57" s="42">
        <f t="shared" si="42"/>
        <v>0</v>
      </c>
      <c r="V57" s="43">
        <f t="shared" si="43"/>
        <v>0</v>
      </c>
      <c r="W57" s="193">
        <v>11</v>
      </c>
      <c r="X57" s="44">
        <f t="shared" si="44"/>
        <v>0</v>
      </c>
      <c r="Y57" s="45">
        <f t="shared" si="45"/>
        <v>0</v>
      </c>
      <c r="Z57" s="46" t="s">
        <v>78</v>
      </c>
      <c r="AA57" s="39">
        <v>1</v>
      </c>
      <c r="AB57" s="47">
        <f t="shared" si="46"/>
        <v>0</v>
      </c>
      <c r="AC57" s="39">
        <v>1</v>
      </c>
      <c r="AD57" s="47">
        <f t="shared" si="47"/>
        <v>0</v>
      </c>
      <c r="AE57" s="39">
        <v>1</v>
      </c>
      <c r="AF57" s="47">
        <f t="shared" si="48"/>
        <v>0</v>
      </c>
      <c r="AG57" s="62"/>
      <c r="AH57" s="194">
        <f t="shared" si="49"/>
        <v>3</v>
      </c>
      <c r="AI57" s="49">
        <f t="shared" si="66"/>
        <v>0</v>
      </c>
      <c r="AJ57" s="50">
        <f t="shared" si="67"/>
        <v>0</v>
      </c>
      <c r="AK57" s="62"/>
      <c r="AL57" s="194">
        <f t="shared" si="52"/>
        <v>3</v>
      </c>
      <c r="AM57" s="49">
        <f t="shared" si="68"/>
        <v>0</v>
      </c>
      <c r="AN57" s="50">
        <f t="shared" si="69"/>
        <v>0</v>
      </c>
      <c r="AO57" s="62"/>
      <c r="AP57" s="49">
        <f t="shared" si="70"/>
        <v>0</v>
      </c>
      <c r="AQ57" s="50">
        <f t="shared" si="71"/>
        <v>0</v>
      </c>
      <c r="AR57" s="62"/>
      <c r="AS57" s="49">
        <f t="shared" si="72"/>
        <v>0</v>
      </c>
      <c r="AT57" s="50">
        <f t="shared" si="73"/>
        <v>0</v>
      </c>
      <c r="AU57" s="62"/>
      <c r="AV57" s="49">
        <f t="shared" si="74"/>
        <v>0</v>
      </c>
      <c r="AW57" s="50">
        <f t="shared" si="75"/>
        <v>0</v>
      </c>
      <c r="AX57" s="62"/>
      <c r="AY57" s="49">
        <f t="shared" si="76"/>
        <v>0</v>
      </c>
      <c r="AZ57" s="50">
        <f t="shared" si="77"/>
        <v>0</v>
      </c>
      <c r="BA57" s="62"/>
      <c r="BB57" s="49">
        <f t="shared" si="78"/>
        <v>0</v>
      </c>
      <c r="BC57" s="50">
        <f t="shared" si="79"/>
        <v>0</v>
      </c>
      <c r="BD57" s="51">
        <f t="shared" si="65"/>
        <v>0</v>
      </c>
    </row>
    <row r="58" spans="1:56" hidden="1">
      <c r="A58" s="32">
        <v>6</v>
      </c>
      <c r="B58" s="169"/>
      <c r="C58" s="170"/>
      <c r="D58" s="34"/>
      <c r="E58" s="35"/>
      <c r="F58" s="36"/>
      <c r="G58" s="73"/>
      <c r="H58" s="72"/>
      <c r="I58" s="74">
        <f>IF(H58=Tablas!$B$5,Tablas!$C$5,VLOOKUP(H58,Tablas!$B$5:$D$40,2,FALSE))</f>
        <v>1</v>
      </c>
      <c r="J58" s="71">
        <f>IF(I58=0,"",VLOOKUP(I58,Tablas!$C$5:$D$40,2,FALSE))</f>
        <v>0</v>
      </c>
      <c r="K58" s="37" t="str">
        <f t="shared" si="80"/>
        <v>0</v>
      </c>
      <c r="L58" s="38">
        <f t="shared" si="35"/>
        <v>0</v>
      </c>
      <c r="M58" s="38">
        <f t="shared" si="36"/>
        <v>0</v>
      </c>
      <c r="N58" s="38">
        <f t="shared" si="37"/>
        <v>0</v>
      </c>
      <c r="O58" s="38">
        <f t="shared" si="38"/>
        <v>0</v>
      </c>
      <c r="P58" s="38">
        <f t="shared" si="39"/>
        <v>0</v>
      </c>
      <c r="Q58" s="39">
        <v>1</v>
      </c>
      <c r="R58" s="40">
        <f t="shared" si="40"/>
        <v>0</v>
      </c>
      <c r="S58" s="39">
        <v>1</v>
      </c>
      <c r="T58" s="41">
        <f t="shared" si="41"/>
        <v>0</v>
      </c>
      <c r="U58" s="42">
        <f t="shared" si="42"/>
        <v>0</v>
      </c>
      <c r="V58" s="43">
        <f t="shared" si="43"/>
        <v>0</v>
      </c>
      <c r="W58" s="193">
        <v>11</v>
      </c>
      <c r="X58" s="44">
        <f t="shared" si="44"/>
        <v>0</v>
      </c>
      <c r="Y58" s="45">
        <f t="shared" si="45"/>
        <v>0</v>
      </c>
      <c r="Z58" s="46" t="s">
        <v>78</v>
      </c>
      <c r="AA58" s="39">
        <v>1</v>
      </c>
      <c r="AB58" s="47">
        <f t="shared" si="46"/>
        <v>0</v>
      </c>
      <c r="AC58" s="39">
        <v>1</v>
      </c>
      <c r="AD58" s="47">
        <f t="shared" si="47"/>
        <v>0</v>
      </c>
      <c r="AE58" s="39">
        <v>1</v>
      </c>
      <c r="AF58" s="47">
        <f t="shared" si="48"/>
        <v>0</v>
      </c>
      <c r="AG58" s="62"/>
      <c r="AH58" s="194">
        <f t="shared" si="49"/>
        <v>3</v>
      </c>
      <c r="AI58" s="49">
        <f t="shared" si="66"/>
        <v>0</v>
      </c>
      <c r="AJ58" s="50">
        <f t="shared" si="67"/>
        <v>0</v>
      </c>
      <c r="AK58" s="62"/>
      <c r="AL58" s="194">
        <f t="shared" si="52"/>
        <v>3</v>
      </c>
      <c r="AM58" s="49">
        <f t="shared" si="68"/>
        <v>0</v>
      </c>
      <c r="AN58" s="50">
        <f t="shared" si="69"/>
        <v>0</v>
      </c>
      <c r="AO58" s="62"/>
      <c r="AP58" s="49">
        <f t="shared" si="70"/>
        <v>0</v>
      </c>
      <c r="AQ58" s="50">
        <f t="shared" si="71"/>
        <v>0</v>
      </c>
      <c r="AR58" s="62"/>
      <c r="AS58" s="49">
        <f t="shared" si="72"/>
        <v>0</v>
      </c>
      <c r="AT58" s="50">
        <f t="shared" si="73"/>
        <v>0</v>
      </c>
      <c r="AU58" s="62"/>
      <c r="AV58" s="49">
        <f t="shared" si="74"/>
        <v>0</v>
      </c>
      <c r="AW58" s="50">
        <f t="shared" si="75"/>
        <v>0</v>
      </c>
      <c r="AX58" s="62"/>
      <c r="AY58" s="49">
        <f t="shared" si="76"/>
        <v>0</v>
      </c>
      <c r="AZ58" s="50">
        <f t="shared" si="77"/>
        <v>0</v>
      </c>
      <c r="BA58" s="62"/>
      <c r="BB58" s="49">
        <f t="shared" si="78"/>
        <v>0</v>
      </c>
      <c r="BC58" s="50">
        <f t="shared" si="79"/>
        <v>0</v>
      </c>
      <c r="BD58" s="51">
        <f t="shared" si="65"/>
        <v>0</v>
      </c>
    </row>
    <row r="59" spans="1:56" hidden="1">
      <c r="A59" s="32">
        <v>6</v>
      </c>
      <c r="B59" s="169"/>
      <c r="C59" s="170"/>
      <c r="D59" s="34"/>
      <c r="E59" s="35"/>
      <c r="F59" s="36"/>
      <c r="G59" s="73"/>
      <c r="H59" s="72"/>
      <c r="I59" s="74">
        <f>IF(H59=Tablas!$B$5,Tablas!$C$5,VLOOKUP(H59,Tablas!$B$5:$D$40,2,FALSE))</f>
        <v>1</v>
      </c>
      <c r="J59" s="71">
        <f>IF(I59=0,"",VLOOKUP(I59,Tablas!$C$5:$D$40,2,FALSE))</f>
        <v>0</v>
      </c>
      <c r="K59" s="37" t="str">
        <f t="shared" si="80"/>
        <v>0</v>
      </c>
      <c r="L59" s="38">
        <f t="shared" si="35"/>
        <v>0</v>
      </c>
      <c r="M59" s="38">
        <f t="shared" si="36"/>
        <v>0</v>
      </c>
      <c r="N59" s="38">
        <f t="shared" si="37"/>
        <v>0</v>
      </c>
      <c r="O59" s="38">
        <f t="shared" si="38"/>
        <v>0</v>
      </c>
      <c r="P59" s="38">
        <f t="shared" si="39"/>
        <v>0</v>
      </c>
      <c r="Q59" s="39">
        <v>1</v>
      </c>
      <c r="R59" s="40">
        <f t="shared" si="40"/>
        <v>0</v>
      </c>
      <c r="S59" s="39">
        <v>1</v>
      </c>
      <c r="T59" s="41">
        <f t="shared" si="41"/>
        <v>0</v>
      </c>
      <c r="U59" s="42">
        <f t="shared" si="42"/>
        <v>0</v>
      </c>
      <c r="V59" s="43">
        <f t="shared" si="43"/>
        <v>0</v>
      </c>
      <c r="W59" s="193">
        <v>11</v>
      </c>
      <c r="X59" s="44">
        <f t="shared" si="44"/>
        <v>0</v>
      </c>
      <c r="Y59" s="45">
        <f t="shared" si="45"/>
        <v>0</v>
      </c>
      <c r="Z59" s="46" t="s">
        <v>78</v>
      </c>
      <c r="AA59" s="39">
        <v>1</v>
      </c>
      <c r="AB59" s="47">
        <f t="shared" si="46"/>
        <v>0</v>
      </c>
      <c r="AC59" s="39">
        <v>1</v>
      </c>
      <c r="AD59" s="47">
        <f t="shared" si="47"/>
        <v>0</v>
      </c>
      <c r="AE59" s="39">
        <v>1</v>
      </c>
      <c r="AF59" s="47">
        <f t="shared" si="48"/>
        <v>0</v>
      </c>
      <c r="AG59" s="62"/>
      <c r="AH59" s="194">
        <f t="shared" si="49"/>
        <v>3</v>
      </c>
      <c r="AI59" s="49">
        <f t="shared" si="66"/>
        <v>0</v>
      </c>
      <c r="AJ59" s="50">
        <f t="shared" si="67"/>
        <v>0</v>
      </c>
      <c r="AK59" s="62"/>
      <c r="AL59" s="194">
        <f t="shared" si="52"/>
        <v>3</v>
      </c>
      <c r="AM59" s="49">
        <f t="shared" si="68"/>
        <v>0</v>
      </c>
      <c r="AN59" s="50">
        <f t="shared" si="69"/>
        <v>0</v>
      </c>
      <c r="AO59" s="62"/>
      <c r="AP59" s="49">
        <f t="shared" si="70"/>
        <v>0</v>
      </c>
      <c r="AQ59" s="50">
        <f t="shared" si="71"/>
        <v>0</v>
      </c>
      <c r="AR59" s="62"/>
      <c r="AS59" s="49">
        <f t="shared" si="72"/>
        <v>0</v>
      </c>
      <c r="AT59" s="50">
        <f t="shared" si="73"/>
        <v>0</v>
      </c>
      <c r="AU59" s="62"/>
      <c r="AV59" s="49">
        <f t="shared" si="74"/>
        <v>0</v>
      </c>
      <c r="AW59" s="50">
        <f t="shared" si="75"/>
        <v>0</v>
      </c>
      <c r="AX59" s="62"/>
      <c r="AY59" s="49">
        <f t="shared" si="76"/>
        <v>0</v>
      </c>
      <c r="AZ59" s="50">
        <f t="shared" si="77"/>
        <v>0</v>
      </c>
      <c r="BA59" s="62"/>
      <c r="BB59" s="49">
        <f t="shared" si="78"/>
        <v>0</v>
      </c>
      <c r="BC59" s="50">
        <f t="shared" si="79"/>
        <v>0</v>
      </c>
      <c r="BD59" s="51">
        <f t="shared" si="65"/>
        <v>0</v>
      </c>
    </row>
    <row r="60" spans="1:56" hidden="1">
      <c r="A60" s="32">
        <v>6</v>
      </c>
      <c r="B60" s="169"/>
      <c r="C60" s="170"/>
      <c r="D60" s="34"/>
      <c r="E60" s="35"/>
      <c r="F60" s="36"/>
      <c r="G60" s="73"/>
      <c r="H60" s="72"/>
      <c r="I60" s="74">
        <f>IF(H60=Tablas!$B$5,Tablas!$C$5,VLOOKUP(H60,Tablas!$B$5:$D$40,2,FALSE))</f>
        <v>1</v>
      </c>
      <c r="J60" s="71">
        <f>IF(I60=0,"",VLOOKUP(I60,Tablas!$C$5:$D$40,2,FALSE))</f>
        <v>0</v>
      </c>
      <c r="K60" s="37" t="str">
        <f t="shared" si="80"/>
        <v>0</v>
      </c>
      <c r="L60" s="38">
        <f t="shared" si="35"/>
        <v>0</v>
      </c>
      <c r="M60" s="38">
        <f t="shared" si="36"/>
        <v>0</v>
      </c>
      <c r="N60" s="38">
        <f t="shared" si="37"/>
        <v>0</v>
      </c>
      <c r="O60" s="38">
        <f t="shared" si="38"/>
        <v>0</v>
      </c>
      <c r="P60" s="38">
        <f t="shared" si="39"/>
        <v>0</v>
      </c>
      <c r="Q60" s="39">
        <v>1</v>
      </c>
      <c r="R60" s="40">
        <f t="shared" si="40"/>
        <v>0</v>
      </c>
      <c r="S60" s="39">
        <v>1</v>
      </c>
      <c r="T60" s="41">
        <f t="shared" si="41"/>
        <v>0</v>
      </c>
      <c r="U60" s="42">
        <f t="shared" si="42"/>
        <v>0</v>
      </c>
      <c r="V60" s="43">
        <f t="shared" si="43"/>
        <v>0</v>
      </c>
      <c r="W60" s="193">
        <v>11</v>
      </c>
      <c r="X60" s="44">
        <f t="shared" si="44"/>
        <v>0</v>
      </c>
      <c r="Y60" s="45">
        <f t="shared" si="45"/>
        <v>0</v>
      </c>
      <c r="Z60" s="46" t="s">
        <v>78</v>
      </c>
      <c r="AA60" s="39">
        <v>1</v>
      </c>
      <c r="AB60" s="47">
        <f t="shared" si="46"/>
        <v>0</v>
      </c>
      <c r="AC60" s="39">
        <v>1</v>
      </c>
      <c r="AD60" s="47">
        <f t="shared" si="47"/>
        <v>0</v>
      </c>
      <c r="AE60" s="39">
        <v>1</v>
      </c>
      <c r="AF60" s="47">
        <f t="shared" si="48"/>
        <v>0</v>
      </c>
      <c r="AG60" s="62"/>
      <c r="AH60" s="194">
        <f t="shared" si="49"/>
        <v>3</v>
      </c>
      <c r="AI60" s="49">
        <f t="shared" si="66"/>
        <v>0</v>
      </c>
      <c r="AJ60" s="50">
        <f t="shared" si="67"/>
        <v>0</v>
      </c>
      <c r="AK60" s="62"/>
      <c r="AL60" s="194">
        <f t="shared" si="52"/>
        <v>3</v>
      </c>
      <c r="AM60" s="49">
        <f t="shared" si="68"/>
        <v>0</v>
      </c>
      <c r="AN60" s="50">
        <f t="shared" si="69"/>
        <v>0</v>
      </c>
      <c r="AO60" s="62"/>
      <c r="AP60" s="49">
        <f t="shared" si="70"/>
        <v>0</v>
      </c>
      <c r="AQ60" s="50">
        <f t="shared" si="71"/>
        <v>0</v>
      </c>
      <c r="AR60" s="62"/>
      <c r="AS60" s="49">
        <f t="shared" si="72"/>
        <v>0</v>
      </c>
      <c r="AT60" s="50">
        <f t="shared" si="73"/>
        <v>0</v>
      </c>
      <c r="AU60" s="62"/>
      <c r="AV60" s="49">
        <f t="shared" si="74"/>
        <v>0</v>
      </c>
      <c r="AW60" s="50">
        <f t="shared" si="75"/>
        <v>0</v>
      </c>
      <c r="AX60" s="62"/>
      <c r="AY60" s="49">
        <f t="shared" si="76"/>
        <v>0</v>
      </c>
      <c r="AZ60" s="50">
        <f t="shared" si="77"/>
        <v>0</v>
      </c>
      <c r="BA60" s="62"/>
      <c r="BB60" s="49">
        <f t="shared" si="78"/>
        <v>0</v>
      </c>
      <c r="BC60" s="50">
        <f t="shared" si="79"/>
        <v>0</v>
      </c>
      <c r="BD60" s="51">
        <f t="shared" si="65"/>
        <v>0</v>
      </c>
    </row>
    <row r="61" spans="1:56" hidden="1">
      <c r="A61" s="32">
        <v>6</v>
      </c>
      <c r="B61" s="169"/>
      <c r="C61" s="170"/>
      <c r="D61" s="34"/>
      <c r="E61" s="35"/>
      <c r="F61" s="36"/>
      <c r="G61" s="73"/>
      <c r="H61" s="72"/>
      <c r="I61" s="74">
        <f>IF(H61=Tablas!$B$5,Tablas!$C$5,VLOOKUP(H61,Tablas!$B$5:$D$40,2,FALSE))</f>
        <v>1</v>
      </c>
      <c r="J61" s="71">
        <f>IF(I61=0,"",VLOOKUP(I61,Tablas!$C$5:$D$40,2,FALSE))</f>
        <v>0</v>
      </c>
      <c r="K61" s="37" t="str">
        <f t="shared" si="80"/>
        <v>0</v>
      </c>
      <c r="L61" s="38">
        <f t="shared" si="35"/>
        <v>0</v>
      </c>
      <c r="M61" s="38">
        <f t="shared" si="36"/>
        <v>0</v>
      </c>
      <c r="N61" s="38">
        <f t="shared" si="37"/>
        <v>0</v>
      </c>
      <c r="O61" s="38">
        <f t="shared" si="38"/>
        <v>0</v>
      </c>
      <c r="P61" s="38">
        <f t="shared" si="39"/>
        <v>0</v>
      </c>
      <c r="Q61" s="39">
        <v>1</v>
      </c>
      <c r="R61" s="40">
        <f t="shared" si="40"/>
        <v>0</v>
      </c>
      <c r="S61" s="39">
        <v>1</v>
      </c>
      <c r="T61" s="41">
        <f t="shared" si="41"/>
        <v>0</v>
      </c>
      <c r="U61" s="42">
        <f t="shared" si="42"/>
        <v>0</v>
      </c>
      <c r="V61" s="43">
        <f t="shared" si="43"/>
        <v>0</v>
      </c>
      <c r="W61" s="193">
        <v>11</v>
      </c>
      <c r="X61" s="44">
        <f t="shared" si="44"/>
        <v>0</v>
      </c>
      <c r="Y61" s="45">
        <f t="shared" si="45"/>
        <v>0</v>
      </c>
      <c r="Z61" s="46" t="s">
        <v>78</v>
      </c>
      <c r="AA61" s="39">
        <v>1</v>
      </c>
      <c r="AB61" s="47">
        <f t="shared" si="46"/>
        <v>0</v>
      </c>
      <c r="AC61" s="39">
        <v>1</v>
      </c>
      <c r="AD61" s="47">
        <f t="shared" si="47"/>
        <v>0</v>
      </c>
      <c r="AE61" s="39">
        <v>1</v>
      </c>
      <c r="AF61" s="47">
        <f t="shared" si="48"/>
        <v>0</v>
      </c>
      <c r="AG61" s="62"/>
      <c r="AH61" s="194">
        <f t="shared" si="49"/>
        <v>3</v>
      </c>
      <c r="AI61" s="49">
        <f t="shared" si="66"/>
        <v>0</v>
      </c>
      <c r="AJ61" s="50">
        <f t="shared" si="67"/>
        <v>0</v>
      </c>
      <c r="AK61" s="62"/>
      <c r="AL61" s="194">
        <f t="shared" si="52"/>
        <v>3</v>
      </c>
      <c r="AM61" s="49">
        <f t="shared" si="68"/>
        <v>0</v>
      </c>
      <c r="AN61" s="50">
        <f t="shared" si="69"/>
        <v>0</v>
      </c>
      <c r="AO61" s="62"/>
      <c r="AP61" s="49">
        <f t="shared" si="70"/>
        <v>0</v>
      </c>
      <c r="AQ61" s="50">
        <f t="shared" si="71"/>
        <v>0</v>
      </c>
      <c r="AR61" s="62"/>
      <c r="AS61" s="49">
        <f t="shared" si="72"/>
        <v>0</v>
      </c>
      <c r="AT61" s="50">
        <f t="shared" si="73"/>
        <v>0</v>
      </c>
      <c r="AU61" s="62"/>
      <c r="AV61" s="49">
        <f t="shared" si="74"/>
        <v>0</v>
      </c>
      <c r="AW61" s="50">
        <f t="shared" si="75"/>
        <v>0</v>
      </c>
      <c r="AX61" s="62"/>
      <c r="AY61" s="49">
        <f t="shared" si="76"/>
        <v>0</v>
      </c>
      <c r="AZ61" s="50">
        <f t="shared" si="77"/>
        <v>0</v>
      </c>
      <c r="BA61" s="62"/>
      <c r="BB61" s="49">
        <f t="shared" si="78"/>
        <v>0</v>
      </c>
      <c r="BC61" s="50">
        <f t="shared" si="79"/>
        <v>0</v>
      </c>
      <c r="BD61" s="51">
        <f t="shared" si="65"/>
        <v>0</v>
      </c>
    </row>
    <row r="62" spans="1:56" hidden="1">
      <c r="A62" s="32">
        <v>6</v>
      </c>
      <c r="B62" s="169"/>
      <c r="C62" s="170"/>
      <c r="D62" s="34"/>
      <c r="E62" s="35"/>
      <c r="F62" s="36"/>
      <c r="G62" s="73"/>
      <c r="H62" s="72"/>
      <c r="I62" s="74">
        <f>IF(H62=Tablas!$B$5,Tablas!$C$5,VLOOKUP(H62,Tablas!$B$5:$D$40,2,FALSE))</f>
        <v>1</v>
      </c>
      <c r="J62" s="71">
        <f>IF(I62=0,"",VLOOKUP(I62,Tablas!$C$5:$D$40,2,FALSE))</f>
        <v>0</v>
      </c>
      <c r="K62" s="37" t="str">
        <f t="shared" si="80"/>
        <v>0</v>
      </c>
      <c r="L62" s="38">
        <f t="shared" si="35"/>
        <v>0</v>
      </c>
      <c r="M62" s="38">
        <f t="shared" si="36"/>
        <v>0</v>
      </c>
      <c r="N62" s="38">
        <f t="shared" si="37"/>
        <v>0</v>
      </c>
      <c r="O62" s="38">
        <f t="shared" si="38"/>
        <v>0</v>
      </c>
      <c r="P62" s="38">
        <f t="shared" si="39"/>
        <v>0</v>
      </c>
      <c r="Q62" s="39">
        <v>1</v>
      </c>
      <c r="R62" s="40">
        <f t="shared" si="40"/>
        <v>0</v>
      </c>
      <c r="S62" s="39">
        <v>1</v>
      </c>
      <c r="T62" s="41">
        <f t="shared" si="41"/>
        <v>0</v>
      </c>
      <c r="U62" s="42">
        <f t="shared" si="42"/>
        <v>0</v>
      </c>
      <c r="V62" s="43">
        <f t="shared" si="43"/>
        <v>0</v>
      </c>
      <c r="W62" s="193">
        <v>11</v>
      </c>
      <c r="X62" s="44">
        <f t="shared" si="44"/>
        <v>0</v>
      </c>
      <c r="Y62" s="45">
        <f t="shared" si="45"/>
        <v>0</v>
      </c>
      <c r="Z62" s="46" t="s">
        <v>78</v>
      </c>
      <c r="AA62" s="39">
        <v>1</v>
      </c>
      <c r="AB62" s="47">
        <f t="shared" si="46"/>
        <v>0</v>
      </c>
      <c r="AC62" s="39">
        <v>1</v>
      </c>
      <c r="AD62" s="47">
        <f t="shared" si="47"/>
        <v>0</v>
      </c>
      <c r="AE62" s="39">
        <v>1</v>
      </c>
      <c r="AF62" s="47">
        <f t="shared" si="48"/>
        <v>0</v>
      </c>
      <c r="AG62" s="62"/>
      <c r="AH62" s="194">
        <f t="shared" si="49"/>
        <v>3</v>
      </c>
      <c r="AI62" s="49">
        <f t="shared" si="66"/>
        <v>0</v>
      </c>
      <c r="AJ62" s="50">
        <f t="shared" si="67"/>
        <v>0</v>
      </c>
      <c r="AK62" s="62"/>
      <c r="AL62" s="194">
        <f t="shared" si="52"/>
        <v>3</v>
      </c>
      <c r="AM62" s="49">
        <f t="shared" si="68"/>
        <v>0</v>
      </c>
      <c r="AN62" s="50">
        <f t="shared" si="69"/>
        <v>0</v>
      </c>
      <c r="AO62" s="62"/>
      <c r="AP62" s="49">
        <f t="shared" si="70"/>
        <v>0</v>
      </c>
      <c r="AQ62" s="50">
        <f t="shared" si="71"/>
        <v>0</v>
      </c>
      <c r="AR62" s="62"/>
      <c r="AS62" s="49">
        <f t="shared" si="72"/>
        <v>0</v>
      </c>
      <c r="AT62" s="50">
        <f t="shared" si="73"/>
        <v>0</v>
      </c>
      <c r="AU62" s="62"/>
      <c r="AV62" s="49">
        <f t="shared" si="74"/>
        <v>0</v>
      </c>
      <c r="AW62" s="50">
        <f t="shared" si="75"/>
        <v>0</v>
      </c>
      <c r="AX62" s="62"/>
      <c r="AY62" s="49">
        <f t="shared" si="76"/>
        <v>0</v>
      </c>
      <c r="AZ62" s="50">
        <f t="shared" si="77"/>
        <v>0</v>
      </c>
      <c r="BA62" s="62"/>
      <c r="BB62" s="49">
        <f t="shared" si="78"/>
        <v>0</v>
      </c>
      <c r="BC62" s="50">
        <f t="shared" si="79"/>
        <v>0</v>
      </c>
      <c r="BD62" s="51">
        <f t="shared" si="65"/>
        <v>0</v>
      </c>
    </row>
    <row r="63" spans="1:56" hidden="1">
      <c r="A63" s="32">
        <v>6</v>
      </c>
      <c r="B63" s="169"/>
      <c r="C63" s="170"/>
      <c r="D63" s="34"/>
      <c r="E63" s="35"/>
      <c r="F63" s="36"/>
      <c r="G63" s="73"/>
      <c r="H63" s="72"/>
      <c r="I63" s="74">
        <f>IF(H63=Tablas!$B$5,Tablas!$C$5,VLOOKUP(H63,Tablas!$B$5:$D$40,2,FALSE))</f>
        <v>1</v>
      </c>
      <c r="J63" s="71">
        <f>IF(I63=0,"",VLOOKUP(I63,Tablas!$C$5:$D$40,2,FALSE))</f>
        <v>0</v>
      </c>
      <c r="K63" s="37" t="str">
        <f t="shared" si="80"/>
        <v>0</v>
      </c>
      <c r="L63" s="38">
        <f t="shared" si="35"/>
        <v>0</v>
      </c>
      <c r="M63" s="38">
        <f t="shared" si="36"/>
        <v>0</v>
      </c>
      <c r="N63" s="38">
        <f t="shared" si="37"/>
        <v>0</v>
      </c>
      <c r="O63" s="38">
        <f t="shared" si="38"/>
        <v>0</v>
      </c>
      <c r="P63" s="38">
        <f t="shared" si="39"/>
        <v>0</v>
      </c>
      <c r="Q63" s="39">
        <v>1</v>
      </c>
      <c r="R63" s="40">
        <f t="shared" si="40"/>
        <v>0</v>
      </c>
      <c r="S63" s="39">
        <v>1</v>
      </c>
      <c r="T63" s="41">
        <f t="shared" si="41"/>
        <v>0</v>
      </c>
      <c r="U63" s="42">
        <f t="shared" si="42"/>
        <v>0</v>
      </c>
      <c r="V63" s="43">
        <f t="shared" si="43"/>
        <v>0</v>
      </c>
      <c r="W63" s="193">
        <v>11</v>
      </c>
      <c r="X63" s="44">
        <f t="shared" si="44"/>
        <v>0</v>
      </c>
      <c r="Y63" s="45">
        <f t="shared" si="45"/>
        <v>0</v>
      </c>
      <c r="Z63" s="46" t="s">
        <v>78</v>
      </c>
      <c r="AA63" s="39">
        <v>1</v>
      </c>
      <c r="AB63" s="47">
        <f t="shared" si="46"/>
        <v>0</v>
      </c>
      <c r="AC63" s="39">
        <v>1</v>
      </c>
      <c r="AD63" s="47">
        <f t="shared" si="47"/>
        <v>0</v>
      </c>
      <c r="AE63" s="39">
        <v>1</v>
      </c>
      <c r="AF63" s="47">
        <f t="shared" si="48"/>
        <v>0</v>
      </c>
      <c r="AG63" s="62"/>
      <c r="AH63" s="194">
        <f t="shared" si="49"/>
        <v>3</v>
      </c>
      <c r="AI63" s="49">
        <f t="shared" si="66"/>
        <v>0</v>
      </c>
      <c r="AJ63" s="50">
        <f t="shared" si="67"/>
        <v>0</v>
      </c>
      <c r="AK63" s="62"/>
      <c r="AL63" s="194">
        <f t="shared" si="52"/>
        <v>3</v>
      </c>
      <c r="AM63" s="49">
        <f t="shared" si="68"/>
        <v>0</v>
      </c>
      <c r="AN63" s="50">
        <f t="shared" si="69"/>
        <v>0</v>
      </c>
      <c r="AO63" s="62"/>
      <c r="AP63" s="49">
        <f t="shared" si="70"/>
        <v>0</v>
      </c>
      <c r="AQ63" s="50">
        <f t="shared" si="71"/>
        <v>0</v>
      </c>
      <c r="AR63" s="62"/>
      <c r="AS63" s="49">
        <f t="shared" si="72"/>
        <v>0</v>
      </c>
      <c r="AT63" s="50">
        <f t="shared" si="73"/>
        <v>0</v>
      </c>
      <c r="AU63" s="62"/>
      <c r="AV63" s="49">
        <f t="shared" si="74"/>
        <v>0</v>
      </c>
      <c r="AW63" s="50">
        <f t="shared" si="75"/>
        <v>0</v>
      </c>
      <c r="AX63" s="62"/>
      <c r="AY63" s="49">
        <f t="shared" si="76"/>
        <v>0</v>
      </c>
      <c r="AZ63" s="50">
        <f t="shared" si="77"/>
        <v>0</v>
      </c>
      <c r="BA63" s="62"/>
      <c r="BB63" s="49">
        <f t="shared" si="78"/>
        <v>0</v>
      </c>
      <c r="BC63" s="50">
        <f t="shared" si="79"/>
        <v>0</v>
      </c>
      <c r="BD63" s="51">
        <f t="shared" si="65"/>
        <v>0</v>
      </c>
    </row>
    <row r="64" spans="1:56" hidden="1">
      <c r="A64" s="32">
        <v>6</v>
      </c>
      <c r="B64" s="169"/>
      <c r="C64" s="170"/>
      <c r="D64" s="34"/>
      <c r="E64" s="35"/>
      <c r="F64" s="36"/>
      <c r="G64" s="73"/>
      <c r="H64" s="72"/>
      <c r="I64" s="74">
        <f>IF(H64=Tablas!$B$5,Tablas!$C$5,VLOOKUP(H64,Tablas!$B$5:$D$40,2,FALSE))</f>
        <v>1</v>
      </c>
      <c r="J64" s="71">
        <f>IF(I64=0,"",VLOOKUP(I64,Tablas!$C$5:$D$40,2,FALSE))</f>
        <v>0</v>
      </c>
      <c r="K64" s="37" t="str">
        <f t="shared" si="80"/>
        <v>0</v>
      </c>
      <c r="L64" s="38">
        <f t="shared" si="35"/>
        <v>0</v>
      </c>
      <c r="M64" s="38">
        <f t="shared" si="36"/>
        <v>0</v>
      </c>
      <c r="N64" s="38">
        <f t="shared" si="37"/>
        <v>0</v>
      </c>
      <c r="O64" s="38">
        <f t="shared" si="38"/>
        <v>0</v>
      </c>
      <c r="P64" s="38">
        <f t="shared" si="39"/>
        <v>0</v>
      </c>
      <c r="Q64" s="39">
        <v>1</v>
      </c>
      <c r="R64" s="40">
        <f t="shared" si="40"/>
        <v>0</v>
      </c>
      <c r="S64" s="39">
        <v>1</v>
      </c>
      <c r="T64" s="41">
        <f t="shared" si="41"/>
        <v>0</v>
      </c>
      <c r="U64" s="42">
        <f t="shared" si="42"/>
        <v>0</v>
      </c>
      <c r="V64" s="43">
        <f t="shared" si="43"/>
        <v>0</v>
      </c>
      <c r="W64" s="193">
        <v>11</v>
      </c>
      <c r="X64" s="44">
        <f t="shared" si="44"/>
        <v>0</v>
      </c>
      <c r="Y64" s="45">
        <f t="shared" si="45"/>
        <v>0</v>
      </c>
      <c r="Z64" s="46" t="s">
        <v>78</v>
      </c>
      <c r="AA64" s="39">
        <v>1</v>
      </c>
      <c r="AB64" s="47">
        <f t="shared" si="46"/>
        <v>0</v>
      </c>
      <c r="AC64" s="39">
        <v>1</v>
      </c>
      <c r="AD64" s="47">
        <f t="shared" si="47"/>
        <v>0</v>
      </c>
      <c r="AE64" s="39">
        <v>1</v>
      </c>
      <c r="AF64" s="47">
        <f t="shared" si="48"/>
        <v>0</v>
      </c>
      <c r="AG64" s="62"/>
      <c r="AH64" s="194">
        <f t="shared" si="49"/>
        <v>3</v>
      </c>
      <c r="AI64" s="49">
        <f t="shared" si="66"/>
        <v>0</v>
      </c>
      <c r="AJ64" s="50">
        <f t="shared" si="67"/>
        <v>0</v>
      </c>
      <c r="AK64" s="62"/>
      <c r="AL64" s="194">
        <f t="shared" si="52"/>
        <v>3</v>
      </c>
      <c r="AM64" s="49">
        <f t="shared" si="68"/>
        <v>0</v>
      </c>
      <c r="AN64" s="50">
        <f t="shared" si="69"/>
        <v>0</v>
      </c>
      <c r="AO64" s="62"/>
      <c r="AP64" s="49">
        <f t="shared" si="70"/>
        <v>0</v>
      </c>
      <c r="AQ64" s="50">
        <f t="shared" si="71"/>
        <v>0</v>
      </c>
      <c r="AR64" s="62"/>
      <c r="AS64" s="49">
        <f t="shared" si="72"/>
        <v>0</v>
      </c>
      <c r="AT64" s="50">
        <f t="shared" si="73"/>
        <v>0</v>
      </c>
      <c r="AU64" s="62"/>
      <c r="AV64" s="49">
        <f t="shared" si="74"/>
        <v>0</v>
      </c>
      <c r="AW64" s="50">
        <f t="shared" si="75"/>
        <v>0</v>
      </c>
      <c r="AX64" s="62"/>
      <c r="AY64" s="49">
        <f t="shared" si="76"/>
        <v>0</v>
      </c>
      <c r="AZ64" s="50">
        <f t="shared" si="77"/>
        <v>0</v>
      </c>
      <c r="BA64" s="62"/>
      <c r="BB64" s="49">
        <f t="shared" si="78"/>
        <v>0</v>
      </c>
      <c r="BC64" s="50">
        <f t="shared" si="79"/>
        <v>0</v>
      </c>
      <c r="BD64" s="51">
        <f t="shared" si="65"/>
        <v>0</v>
      </c>
    </row>
    <row r="65" spans="1:56" hidden="1">
      <c r="A65" s="32">
        <v>6</v>
      </c>
      <c r="B65" s="169"/>
      <c r="C65" s="170"/>
      <c r="D65" s="34"/>
      <c r="E65" s="35"/>
      <c r="F65" s="36"/>
      <c r="G65" s="73"/>
      <c r="H65" s="72"/>
      <c r="I65" s="74">
        <f>IF(H65=Tablas!$B$5,Tablas!$C$5,VLOOKUP(H65,Tablas!$B$5:$D$40,2,FALSE))</f>
        <v>1</v>
      </c>
      <c r="J65" s="71">
        <f>IF(I65=0,"",VLOOKUP(I65,Tablas!$C$5:$D$40,2,FALSE))</f>
        <v>0</v>
      </c>
      <c r="K65" s="37" t="str">
        <f t="shared" si="80"/>
        <v>0</v>
      </c>
      <c r="L65" s="38">
        <f t="shared" si="35"/>
        <v>0</v>
      </c>
      <c r="M65" s="38">
        <f t="shared" si="36"/>
        <v>0</v>
      </c>
      <c r="N65" s="38">
        <f t="shared" si="37"/>
        <v>0</v>
      </c>
      <c r="O65" s="38">
        <f t="shared" si="38"/>
        <v>0</v>
      </c>
      <c r="P65" s="38">
        <f t="shared" si="39"/>
        <v>0</v>
      </c>
      <c r="Q65" s="39">
        <v>1</v>
      </c>
      <c r="R65" s="40">
        <f t="shared" si="40"/>
        <v>0</v>
      </c>
      <c r="S65" s="39">
        <v>1</v>
      </c>
      <c r="T65" s="41">
        <f t="shared" si="41"/>
        <v>0</v>
      </c>
      <c r="U65" s="42">
        <f t="shared" si="42"/>
        <v>0</v>
      </c>
      <c r="V65" s="43">
        <f t="shared" si="43"/>
        <v>0</v>
      </c>
      <c r="W65" s="193">
        <v>11</v>
      </c>
      <c r="X65" s="44">
        <f t="shared" si="44"/>
        <v>0</v>
      </c>
      <c r="Y65" s="45">
        <f t="shared" si="45"/>
        <v>0</v>
      </c>
      <c r="Z65" s="46" t="s">
        <v>78</v>
      </c>
      <c r="AA65" s="39">
        <v>1</v>
      </c>
      <c r="AB65" s="47">
        <f t="shared" si="46"/>
        <v>0</v>
      </c>
      <c r="AC65" s="39">
        <v>1</v>
      </c>
      <c r="AD65" s="47">
        <f t="shared" si="47"/>
        <v>0</v>
      </c>
      <c r="AE65" s="39">
        <v>1</v>
      </c>
      <c r="AF65" s="47">
        <f t="shared" si="48"/>
        <v>0</v>
      </c>
      <c r="AG65" s="62"/>
      <c r="AH65" s="194">
        <f t="shared" si="49"/>
        <v>3</v>
      </c>
      <c r="AI65" s="49">
        <f t="shared" si="66"/>
        <v>0</v>
      </c>
      <c r="AJ65" s="50">
        <f t="shared" si="67"/>
        <v>0</v>
      </c>
      <c r="AK65" s="62"/>
      <c r="AL65" s="194">
        <f t="shared" si="52"/>
        <v>3</v>
      </c>
      <c r="AM65" s="49">
        <f t="shared" si="68"/>
        <v>0</v>
      </c>
      <c r="AN65" s="50">
        <f t="shared" si="69"/>
        <v>0</v>
      </c>
      <c r="AO65" s="62"/>
      <c r="AP65" s="49">
        <f t="shared" si="70"/>
        <v>0</v>
      </c>
      <c r="AQ65" s="50">
        <f t="shared" si="71"/>
        <v>0</v>
      </c>
      <c r="AR65" s="62"/>
      <c r="AS65" s="49">
        <f t="shared" si="72"/>
        <v>0</v>
      </c>
      <c r="AT65" s="50">
        <f t="shared" si="73"/>
        <v>0</v>
      </c>
      <c r="AU65" s="62"/>
      <c r="AV65" s="49">
        <f t="shared" si="74"/>
        <v>0</v>
      </c>
      <c r="AW65" s="50">
        <f t="shared" si="75"/>
        <v>0</v>
      </c>
      <c r="AX65" s="62"/>
      <c r="AY65" s="49">
        <f t="shared" si="76"/>
        <v>0</v>
      </c>
      <c r="AZ65" s="50">
        <f t="shared" si="77"/>
        <v>0</v>
      </c>
      <c r="BA65" s="62"/>
      <c r="BB65" s="49">
        <f t="shared" si="78"/>
        <v>0</v>
      </c>
      <c r="BC65" s="50">
        <f t="shared" si="79"/>
        <v>0</v>
      </c>
      <c r="BD65" s="51">
        <f t="shared" si="65"/>
        <v>0</v>
      </c>
    </row>
    <row r="66" spans="1:56" hidden="1">
      <c r="A66" s="32">
        <v>6</v>
      </c>
      <c r="B66" s="169"/>
      <c r="C66" s="170"/>
      <c r="D66" s="34"/>
      <c r="E66" s="35"/>
      <c r="F66" s="36"/>
      <c r="G66" s="73"/>
      <c r="H66" s="72"/>
      <c r="I66" s="74">
        <f>IF(H66=Tablas!$B$5,Tablas!$C$5,VLOOKUP(H66,Tablas!$B$5:$D$40,2,FALSE))</f>
        <v>1</v>
      </c>
      <c r="J66" s="71">
        <f>IF(I66=0,"",VLOOKUP(I66,Tablas!$C$5:$D$40,2,FALSE))</f>
        <v>0</v>
      </c>
      <c r="K66" s="37" t="str">
        <f t="shared" si="80"/>
        <v>0</v>
      </c>
      <c r="L66" s="38">
        <f t="shared" si="35"/>
        <v>0</v>
      </c>
      <c r="M66" s="38">
        <f t="shared" si="36"/>
        <v>0</v>
      </c>
      <c r="N66" s="38">
        <f t="shared" si="37"/>
        <v>0</v>
      </c>
      <c r="O66" s="38">
        <f t="shared" si="38"/>
        <v>0</v>
      </c>
      <c r="P66" s="38">
        <f t="shared" si="39"/>
        <v>0</v>
      </c>
      <c r="Q66" s="39">
        <v>1</v>
      </c>
      <c r="R66" s="40">
        <f t="shared" si="40"/>
        <v>0</v>
      </c>
      <c r="S66" s="39">
        <v>1</v>
      </c>
      <c r="T66" s="41">
        <f t="shared" si="41"/>
        <v>0</v>
      </c>
      <c r="U66" s="42">
        <f t="shared" si="42"/>
        <v>0</v>
      </c>
      <c r="V66" s="43">
        <f t="shared" si="43"/>
        <v>0</v>
      </c>
      <c r="W66" s="193">
        <v>11</v>
      </c>
      <c r="X66" s="44">
        <f t="shared" si="44"/>
        <v>0</v>
      </c>
      <c r="Y66" s="45">
        <f t="shared" si="45"/>
        <v>0</v>
      </c>
      <c r="Z66" s="46" t="s">
        <v>78</v>
      </c>
      <c r="AA66" s="39">
        <v>1</v>
      </c>
      <c r="AB66" s="47">
        <f t="shared" si="46"/>
        <v>0</v>
      </c>
      <c r="AC66" s="39">
        <v>1</v>
      </c>
      <c r="AD66" s="47">
        <f t="shared" si="47"/>
        <v>0</v>
      </c>
      <c r="AE66" s="39">
        <v>1</v>
      </c>
      <c r="AF66" s="47">
        <f t="shared" si="48"/>
        <v>0</v>
      </c>
      <c r="AG66" s="62"/>
      <c r="AH66" s="194">
        <f t="shared" si="49"/>
        <v>3</v>
      </c>
      <c r="AI66" s="49">
        <f t="shared" si="66"/>
        <v>0</v>
      </c>
      <c r="AJ66" s="50">
        <f t="shared" si="67"/>
        <v>0</v>
      </c>
      <c r="AK66" s="62"/>
      <c r="AL66" s="194">
        <f t="shared" si="52"/>
        <v>3</v>
      </c>
      <c r="AM66" s="49">
        <f t="shared" si="68"/>
        <v>0</v>
      </c>
      <c r="AN66" s="50">
        <f t="shared" si="69"/>
        <v>0</v>
      </c>
      <c r="AO66" s="62"/>
      <c r="AP66" s="49">
        <f t="shared" si="70"/>
        <v>0</v>
      </c>
      <c r="AQ66" s="50">
        <f t="shared" si="71"/>
        <v>0</v>
      </c>
      <c r="AR66" s="62"/>
      <c r="AS66" s="49">
        <f t="shared" si="72"/>
        <v>0</v>
      </c>
      <c r="AT66" s="50">
        <f t="shared" si="73"/>
        <v>0</v>
      </c>
      <c r="AU66" s="62"/>
      <c r="AV66" s="49">
        <f t="shared" si="74"/>
        <v>0</v>
      </c>
      <c r="AW66" s="50">
        <f t="shared" si="75"/>
        <v>0</v>
      </c>
      <c r="AX66" s="62"/>
      <c r="AY66" s="49">
        <f t="shared" si="76"/>
        <v>0</v>
      </c>
      <c r="AZ66" s="50">
        <f t="shared" si="77"/>
        <v>0</v>
      </c>
      <c r="BA66" s="62"/>
      <c r="BB66" s="49">
        <f t="shared" si="78"/>
        <v>0</v>
      </c>
      <c r="BC66" s="50">
        <f t="shared" si="79"/>
        <v>0</v>
      </c>
      <c r="BD66" s="51">
        <f t="shared" si="65"/>
        <v>0</v>
      </c>
    </row>
    <row r="67" spans="1:56" hidden="1">
      <c r="A67" s="32">
        <v>6</v>
      </c>
      <c r="B67" s="169"/>
      <c r="C67" s="170"/>
      <c r="D67" s="34"/>
      <c r="E67" s="35"/>
      <c r="F67" s="36"/>
      <c r="G67" s="73"/>
      <c r="H67" s="72"/>
      <c r="I67" s="74">
        <f>IF(H67=Tablas!$B$5,Tablas!$C$5,VLOOKUP(H67,Tablas!$B$5:$D$40,2,FALSE))</f>
        <v>1</v>
      </c>
      <c r="J67" s="71">
        <f>IF(I67=0,"",VLOOKUP(I67,Tablas!$C$5:$D$40,2,FALSE))</f>
        <v>0</v>
      </c>
      <c r="K67" s="37" t="str">
        <f t="shared" si="80"/>
        <v>0</v>
      </c>
      <c r="L67" s="38">
        <f t="shared" si="35"/>
        <v>0</v>
      </c>
      <c r="M67" s="38">
        <f t="shared" si="36"/>
        <v>0</v>
      </c>
      <c r="N67" s="38">
        <f t="shared" si="37"/>
        <v>0</v>
      </c>
      <c r="O67" s="38">
        <f t="shared" si="38"/>
        <v>0</v>
      </c>
      <c r="P67" s="38">
        <f t="shared" si="39"/>
        <v>0</v>
      </c>
      <c r="Q67" s="39">
        <v>1</v>
      </c>
      <c r="R67" s="40">
        <f t="shared" si="40"/>
        <v>0</v>
      </c>
      <c r="S67" s="39">
        <v>1</v>
      </c>
      <c r="T67" s="41">
        <f t="shared" si="41"/>
        <v>0</v>
      </c>
      <c r="U67" s="42">
        <f t="shared" si="42"/>
        <v>0</v>
      </c>
      <c r="V67" s="43">
        <f t="shared" si="43"/>
        <v>0</v>
      </c>
      <c r="W67" s="193">
        <v>11</v>
      </c>
      <c r="X67" s="44">
        <f t="shared" si="44"/>
        <v>0</v>
      </c>
      <c r="Y67" s="45">
        <f t="shared" si="45"/>
        <v>0</v>
      </c>
      <c r="Z67" s="46" t="s">
        <v>78</v>
      </c>
      <c r="AA67" s="39">
        <v>1</v>
      </c>
      <c r="AB67" s="47">
        <f t="shared" si="46"/>
        <v>0</v>
      </c>
      <c r="AC67" s="39">
        <v>1</v>
      </c>
      <c r="AD67" s="47">
        <f t="shared" si="47"/>
        <v>0</v>
      </c>
      <c r="AE67" s="39">
        <v>1</v>
      </c>
      <c r="AF67" s="47">
        <f t="shared" si="48"/>
        <v>0</v>
      </c>
      <c r="AG67" s="62"/>
      <c r="AH67" s="194">
        <f t="shared" si="49"/>
        <v>3</v>
      </c>
      <c r="AI67" s="49">
        <f t="shared" si="66"/>
        <v>0</v>
      </c>
      <c r="AJ67" s="50">
        <f t="shared" si="67"/>
        <v>0</v>
      </c>
      <c r="AK67" s="62"/>
      <c r="AL67" s="194">
        <f t="shared" si="52"/>
        <v>3</v>
      </c>
      <c r="AM67" s="49">
        <f t="shared" si="68"/>
        <v>0</v>
      </c>
      <c r="AN67" s="50">
        <f t="shared" si="69"/>
        <v>0</v>
      </c>
      <c r="AO67" s="62"/>
      <c r="AP67" s="49">
        <f t="shared" si="70"/>
        <v>0</v>
      </c>
      <c r="AQ67" s="50">
        <f t="shared" si="71"/>
        <v>0</v>
      </c>
      <c r="AR67" s="62"/>
      <c r="AS67" s="49">
        <f t="shared" si="72"/>
        <v>0</v>
      </c>
      <c r="AT67" s="50">
        <f t="shared" si="73"/>
        <v>0</v>
      </c>
      <c r="AU67" s="62"/>
      <c r="AV67" s="49">
        <f t="shared" si="74"/>
        <v>0</v>
      </c>
      <c r="AW67" s="50">
        <f t="shared" si="75"/>
        <v>0</v>
      </c>
      <c r="AX67" s="62"/>
      <c r="AY67" s="49">
        <f t="shared" si="76"/>
        <v>0</v>
      </c>
      <c r="AZ67" s="50">
        <f t="shared" si="77"/>
        <v>0</v>
      </c>
      <c r="BA67" s="62"/>
      <c r="BB67" s="49">
        <f t="shared" si="78"/>
        <v>0</v>
      </c>
      <c r="BC67" s="50">
        <f t="shared" si="79"/>
        <v>0</v>
      </c>
      <c r="BD67" s="51">
        <f t="shared" si="65"/>
        <v>0</v>
      </c>
    </row>
    <row r="68" spans="1:56" hidden="1">
      <c r="A68" s="32">
        <v>6</v>
      </c>
      <c r="B68" s="169"/>
      <c r="C68" s="170"/>
      <c r="D68" s="34"/>
      <c r="E68" s="35"/>
      <c r="F68" s="36"/>
      <c r="G68" s="73"/>
      <c r="H68" s="72"/>
      <c r="I68" s="74">
        <f>IF(H68=Tablas!$B$5,Tablas!$C$5,VLOOKUP(H68,Tablas!$B$5:$D$40,2,FALSE))</f>
        <v>1</v>
      </c>
      <c r="J68" s="71">
        <f>IF(I68=0,"",VLOOKUP(I68,Tablas!$C$5:$D$40,2,FALSE))</f>
        <v>0</v>
      </c>
      <c r="K68" s="37" t="str">
        <f t="shared" si="80"/>
        <v>0</v>
      </c>
      <c r="L68" s="38">
        <f t="shared" si="35"/>
        <v>0</v>
      </c>
      <c r="M68" s="38">
        <f t="shared" si="36"/>
        <v>0</v>
      </c>
      <c r="N68" s="38">
        <f t="shared" si="37"/>
        <v>0</v>
      </c>
      <c r="O68" s="38">
        <f t="shared" si="38"/>
        <v>0</v>
      </c>
      <c r="P68" s="38">
        <f t="shared" si="39"/>
        <v>0</v>
      </c>
      <c r="Q68" s="39">
        <v>1</v>
      </c>
      <c r="R68" s="40">
        <f t="shared" si="40"/>
        <v>0</v>
      </c>
      <c r="S68" s="39">
        <v>1</v>
      </c>
      <c r="T68" s="41">
        <f t="shared" si="41"/>
        <v>0</v>
      </c>
      <c r="U68" s="42">
        <f t="shared" si="42"/>
        <v>0</v>
      </c>
      <c r="V68" s="43">
        <f t="shared" si="43"/>
        <v>0</v>
      </c>
      <c r="W68" s="193">
        <v>11</v>
      </c>
      <c r="X68" s="44">
        <f t="shared" si="44"/>
        <v>0</v>
      </c>
      <c r="Y68" s="45">
        <f t="shared" si="45"/>
        <v>0</v>
      </c>
      <c r="Z68" s="46" t="s">
        <v>78</v>
      </c>
      <c r="AA68" s="39">
        <v>1</v>
      </c>
      <c r="AB68" s="47">
        <f t="shared" si="46"/>
        <v>0</v>
      </c>
      <c r="AC68" s="39">
        <v>1</v>
      </c>
      <c r="AD68" s="47">
        <f t="shared" si="47"/>
        <v>0</v>
      </c>
      <c r="AE68" s="39">
        <v>1</v>
      </c>
      <c r="AF68" s="47">
        <f t="shared" si="48"/>
        <v>0</v>
      </c>
      <c r="AG68" s="62"/>
      <c r="AH68" s="194">
        <f t="shared" si="49"/>
        <v>3</v>
      </c>
      <c r="AI68" s="49">
        <f t="shared" si="66"/>
        <v>0</v>
      </c>
      <c r="AJ68" s="50">
        <f t="shared" si="67"/>
        <v>0</v>
      </c>
      <c r="AK68" s="62"/>
      <c r="AL68" s="194">
        <f t="shared" si="52"/>
        <v>3</v>
      </c>
      <c r="AM68" s="49">
        <f t="shared" si="68"/>
        <v>0</v>
      </c>
      <c r="AN68" s="50">
        <f t="shared" si="69"/>
        <v>0</v>
      </c>
      <c r="AO68" s="62"/>
      <c r="AP68" s="49">
        <f t="shared" si="70"/>
        <v>0</v>
      </c>
      <c r="AQ68" s="50">
        <f t="shared" si="71"/>
        <v>0</v>
      </c>
      <c r="AR68" s="62"/>
      <c r="AS68" s="49">
        <f t="shared" si="72"/>
        <v>0</v>
      </c>
      <c r="AT68" s="50">
        <f t="shared" si="73"/>
        <v>0</v>
      </c>
      <c r="AU68" s="62"/>
      <c r="AV68" s="49">
        <f t="shared" si="74"/>
        <v>0</v>
      </c>
      <c r="AW68" s="50">
        <f t="shared" si="75"/>
        <v>0</v>
      </c>
      <c r="AX68" s="62"/>
      <c r="AY68" s="49">
        <f t="shared" si="76"/>
        <v>0</v>
      </c>
      <c r="AZ68" s="50">
        <f t="shared" si="77"/>
        <v>0</v>
      </c>
      <c r="BA68" s="62"/>
      <c r="BB68" s="49">
        <f t="shared" si="78"/>
        <v>0</v>
      </c>
      <c r="BC68" s="50">
        <f t="shared" si="79"/>
        <v>0</v>
      </c>
      <c r="BD68" s="51">
        <f t="shared" si="65"/>
        <v>0</v>
      </c>
    </row>
    <row r="69" spans="1:56" hidden="1">
      <c r="A69" s="32">
        <v>6</v>
      </c>
      <c r="B69" s="169"/>
      <c r="C69" s="170"/>
      <c r="D69" s="34"/>
      <c r="E69" s="35"/>
      <c r="F69" s="36"/>
      <c r="G69" s="73"/>
      <c r="H69" s="72"/>
      <c r="I69" s="74">
        <f>IF(H69=Tablas!$B$5,Tablas!$C$5,VLOOKUP(H69,Tablas!$B$5:$D$40,2,FALSE))</f>
        <v>1</v>
      </c>
      <c r="J69" s="71">
        <f>IF(I69=0,"",VLOOKUP(I69,Tablas!$C$5:$D$40,2,FALSE))</f>
        <v>0</v>
      </c>
      <c r="K69" s="37" t="str">
        <f t="shared" si="80"/>
        <v>0</v>
      </c>
      <c r="L69" s="38">
        <f t="shared" si="35"/>
        <v>0</v>
      </c>
      <c r="M69" s="38">
        <f t="shared" si="36"/>
        <v>0</v>
      </c>
      <c r="N69" s="38">
        <f t="shared" si="37"/>
        <v>0</v>
      </c>
      <c r="O69" s="38">
        <f t="shared" si="38"/>
        <v>0</v>
      </c>
      <c r="P69" s="38">
        <f t="shared" si="39"/>
        <v>0</v>
      </c>
      <c r="Q69" s="39">
        <v>1</v>
      </c>
      <c r="R69" s="40">
        <f t="shared" si="40"/>
        <v>0</v>
      </c>
      <c r="S69" s="39">
        <v>1</v>
      </c>
      <c r="T69" s="41">
        <f t="shared" si="41"/>
        <v>0</v>
      </c>
      <c r="U69" s="42">
        <f t="shared" si="42"/>
        <v>0</v>
      </c>
      <c r="V69" s="43">
        <f t="shared" si="43"/>
        <v>0</v>
      </c>
      <c r="W69" s="193">
        <v>11</v>
      </c>
      <c r="X69" s="44">
        <f t="shared" si="44"/>
        <v>0</v>
      </c>
      <c r="Y69" s="45">
        <f t="shared" si="45"/>
        <v>0</v>
      </c>
      <c r="Z69" s="46" t="s">
        <v>78</v>
      </c>
      <c r="AA69" s="39">
        <v>1</v>
      </c>
      <c r="AB69" s="47">
        <f t="shared" si="46"/>
        <v>0</v>
      </c>
      <c r="AC69" s="39">
        <v>1</v>
      </c>
      <c r="AD69" s="47">
        <f t="shared" si="47"/>
        <v>0</v>
      </c>
      <c r="AE69" s="39">
        <v>1</v>
      </c>
      <c r="AF69" s="47">
        <f t="shared" si="48"/>
        <v>0</v>
      </c>
      <c r="AG69" s="62"/>
      <c r="AH69" s="194">
        <f t="shared" si="49"/>
        <v>3</v>
      </c>
      <c r="AI69" s="49">
        <f t="shared" si="66"/>
        <v>0</v>
      </c>
      <c r="AJ69" s="50">
        <f t="shared" si="67"/>
        <v>0</v>
      </c>
      <c r="AK69" s="62"/>
      <c r="AL69" s="194">
        <f t="shared" si="52"/>
        <v>3</v>
      </c>
      <c r="AM69" s="49">
        <f t="shared" si="68"/>
        <v>0</v>
      </c>
      <c r="AN69" s="50">
        <f t="shared" si="69"/>
        <v>0</v>
      </c>
      <c r="AO69" s="62"/>
      <c r="AP69" s="49">
        <f t="shared" si="70"/>
        <v>0</v>
      </c>
      <c r="AQ69" s="50">
        <f t="shared" si="71"/>
        <v>0</v>
      </c>
      <c r="AR69" s="62"/>
      <c r="AS69" s="49">
        <f t="shared" si="72"/>
        <v>0</v>
      </c>
      <c r="AT69" s="50">
        <f t="shared" si="73"/>
        <v>0</v>
      </c>
      <c r="AU69" s="62"/>
      <c r="AV69" s="49">
        <f t="shared" si="74"/>
        <v>0</v>
      </c>
      <c r="AW69" s="50">
        <f t="shared" si="75"/>
        <v>0</v>
      </c>
      <c r="AX69" s="62"/>
      <c r="AY69" s="49">
        <f t="shared" si="76"/>
        <v>0</v>
      </c>
      <c r="AZ69" s="50">
        <f t="shared" si="77"/>
        <v>0</v>
      </c>
      <c r="BA69" s="62"/>
      <c r="BB69" s="49">
        <f t="shared" si="78"/>
        <v>0</v>
      </c>
      <c r="BC69" s="50">
        <f t="shared" si="79"/>
        <v>0</v>
      </c>
      <c r="BD69" s="51">
        <f t="shared" si="65"/>
        <v>0</v>
      </c>
    </row>
    <row r="70" spans="1:56" hidden="1">
      <c r="A70" s="32">
        <v>6</v>
      </c>
      <c r="B70" s="169"/>
      <c r="C70" s="170"/>
      <c r="D70" s="34"/>
      <c r="E70" s="35"/>
      <c r="F70" s="36"/>
      <c r="G70" s="73"/>
      <c r="H70" s="72"/>
      <c r="I70" s="74">
        <f>IF(H70=Tablas!$B$5,Tablas!$C$5,VLOOKUP(H70,Tablas!$B$5:$D$40,2,FALSE))</f>
        <v>1</v>
      </c>
      <c r="J70" s="71">
        <f>IF(I70=0,"",VLOOKUP(I70,Tablas!$C$5:$D$40,2,FALSE))</f>
        <v>0</v>
      </c>
      <c r="K70" s="37" t="str">
        <f t="shared" si="80"/>
        <v>0</v>
      </c>
      <c r="L70" s="38">
        <f t="shared" si="35"/>
        <v>0</v>
      </c>
      <c r="M70" s="38">
        <f t="shared" si="36"/>
        <v>0</v>
      </c>
      <c r="N70" s="38">
        <f t="shared" si="37"/>
        <v>0</v>
      </c>
      <c r="O70" s="38">
        <f t="shared" si="38"/>
        <v>0</v>
      </c>
      <c r="P70" s="38">
        <f t="shared" si="39"/>
        <v>0</v>
      </c>
      <c r="Q70" s="39">
        <v>1</v>
      </c>
      <c r="R70" s="40">
        <f t="shared" si="40"/>
        <v>0</v>
      </c>
      <c r="S70" s="39">
        <v>1</v>
      </c>
      <c r="T70" s="41">
        <f t="shared" si="41"/>
        <v>0</v>
      </c>
      <c r="U70" s="42">
        <f t="shared" si="42"/>
        <v>0</v>
      </c>
      <c r="V70" s="43">
        <f t="shared" si="43"/>
        <v>0</v>
      </c>
      <c r="W70" s="193">
        <v>11</v>
      </c>
      <c r="X70" s="44">
        <f t="shared" si="44"/>
        <v>0</v>
      </c>
      <c r="Y70" s="45">
        <f t="shared" si="45"/>
        <v>0</v>
      </c>
      <c r="Z70" s="46" t="s">
        <v>78</v>
      </c>
      <c r="AA70" s="39">
        <v>1</v>
      </c>
      <c r="AB70" s="47">
        <f t="shared" si="46"/>
        <v>0</v>
      </c>
      <c r="AC70" s="39">
        <v>1</v>
      </c>
      <c r="AD70" s="47">
        <f t="shared" si="47"/>
        <v>0</v>
      </c>
      <c r="AE70" s="39">
        <v>1</v>
      </c>
      <c r="AF70" s="47">
        <f t="shared" si="48"/>
        <v>0</v>
      </c>
      <c r="AG70" s="62"/>
      <c r="AH70" s="194">
        <f t="shared" si="49"/>
        <v>3</v>
      </c>
      <c r="AI70" s="49">
        <f t="shared" si="66"/>
        <v>0</v>
      </c>
      <c r="AJ70" s="50">
        <f t="shared" si="67"/>
        <v>0</v>
      </c>
      <c r="AK70" s="62"/>
      <c r="AL70" s="194">
        <f t="shared" si="52"/>
        <v>3</v>
      </c>
      <c r="AM70" s="49">
        <f t="shared" si="68"/>
        <v>0</v>
      </c>
      <c r="AN70" s="50">
        <f t="shared" si="69"/>
        <v>0</v>
      </c>
      <c r="AO70" s="62"/>
      <c r="AP70" s="49">
        <f t="shared" si="70"/>
        <v>0</v>
      </c>
      <c r="AQ70" s="50">
        <f t="shared" si="71"/>
        <v>0</v>
      </c>
      <c r="AR70" s="62"/>
      <c r="AS70" s="49">
        <f t="shared" si="72"/>
        <v>0</v>
      </c>
      <c r="AT70" s="50">
        <f t="shared" si="73"/>
        <v>0</v>
      </c>
      <c r="AU70" s="62"/>
      <c r="AV70" s="49">
        <f t="shared" si="74"/>
        <v>0</v>
      </c>
      <c r="AW70" s="50">
        <f t="shared" si="75"/>
        <v>0</v>
      </c>
      <c r="AX70" s="62"/>
      <c r="AY70" s="49">
        <f t="shared" si="76"/>
        <v>0</v>
      </c>
      <c r="AZ70" s="50">
        <f t="shared" si="77"/>
        <v>0</v>
      </c>
      <c r="BA70" s="62"/>
      <c r="BB70" s="49">
        <f t="shared" si="78"/>
        <v>0</v>
      </c>
      <c r="BC70" s="50">
        <f t="shared" si="79"/>
        <v>0</v>
      </c>
      <c r="BD70" s="51">
        <f t="shared" si="65"/>
        <v>0</v>
      </c>
    </row>
    <row r="71" spans="1:56" hidden="1">
      <c r="A71" s="32">
        <v>6</v>
      </c>
      <c r="B71" s="169"/>
      <c r="C71" s="170"/>
      <c r="D71" s="34"/>
      <c r="E71" s="35"/>
      <c r="F71" s="36"/>
      <c r="G71" s="73"/>
      <c r="H71" s="72"/>
      <c r="I71" s="74">
        <f>IF(H71=Tablas!$B$5,Tablas!$C$5,VLOOKUP(H71,Tablas!$B$5:$D$40,2,FALSE))</f>
        <v>1</v>
      </c>
      <c r="J71" s="71">
        <f>IF(I71=0,"",VLOOKUP(I71,Tablas!$C$5:$D$40,2,FALSE))</f>
        <v>0</v>
      </c>
      <c r="K71" s="37" t="str">
        <f t="shared" si="80"/>
        <v>0</v>
      </c>
      <c r="L71" s="38">
        <f t="shared" si="35"/>
        <v>0</v>
      </c>
      <c r="M71" s="38">
        <f t="shared" si="36"/>
        <v>0</v>
      </c>
      <c r="N71" s="38">
        <f t="shared" si="37"/>
        <v>0</v>
      </c>
      <c r="O71" s="38">
        <f t="shared" si="38"/>
        <v>0</v>
      </c>
      <c r="P71" s="38">
        <f t="shared" si="39"/>
        <v>0</v>
      </c>
      <c r="Q71" s="39">
        <v>1</v>
      </c>
      <c r="R71" s="40">
        <f t="shared" si="40"/>
        <v>0</v>
      </c>
      <c r="S71" s="39">
        <v>1</v>
      </c>
      <c r="T71" s="41">
        <f t="shared" si="41"/>
        <v>0</v>
      </c>
      <c r="U71" s="42">
        <f t="shared" si="42"/>
        <v>0</v>
      </c>
      <c r="V71" s="43">
        <f t="shared" si="43"/>
        <v>0</v>
      </c>
      <c r="W71" s="193">
        <v>11</v>
      </c>
      <c r="X71" s="44">
        <f t="shared" si="44"/>
        <v>0</v>
      </c>
      <c r="Y71" s="45">
        <f t="shared" si="45"/>
        <v>0</v>
      </c>
      <c r="Z71" s="46" t="s">
        <v>78</v>
      </c>
      <c r="AA71" s="39">
        <v>1</v>
      </c>
      <c r="AB71" s="47">
        <f t="shared" si="46"/>
        <v>0</v>
      </c>
      <c r="AC71" s="39">
        <v>1</v>
      </c>
      <c r="AD71" s="47">
        <f t="shared" si="47"/>
        <v>0</v>
      </c>
      <c r="AE71" s="39">
        <v>1</v>
      </c>
      <c r="AF71" s="47">
        <f t="shared" si="48"/>
        <v>0</v>
      </c>
      <c r="AG71" s="62"/>
      <c r="AH71" s="194">
        <f t="shared" si="49"/>
        <v>3</v>
      </c>
      <c r="AI71" s="49">
        <f t="shared" si="66"/>
        <v>0</v>
      </c>
      <c r="AJ71" s="50">
        <f t="shared" si="67"/>
        <v>0</v>
      </c>
      <c r="AK71" s="62"/>
      <c r="AL71" s="194">
        <f t="shared" si="52"/>
        <v>3</v>
      </c>
      <c r="AM71" s="49">
        <f t="shared" si="68"/>
        <v>0</v>
      </c>
      <c r="AN71" s="50">
        <f t="shared" si="69"/>
        <v>0</v>
      </c>
      <c r="AO71" s="62"/>
      <c r="AP71" s="49">
        <f t="shared" si="70"/>
        <v>0</v>
      </c>
      <c r="AQ71" s="50">
        <f t="shared" si="71"/>
        <v>0</v>
      </c>
      <c r="AR71" s="62"/>
      <c r="AS71" s="49">
        <f t="shared" si="72"/>
        <v>0</v>
      </c>
      <c r="AT71" s="50">
        <f t="shared" si="73"/>
        <v>0</v>
      </c>
      <c r="AU71" s="62"/>
      <c r="AV71" s="49">
        <f t="shared" si="74"/>
        <v>0</v>
      </c>
      <c r="AW71" s="50">
        <f t="shared" si="75"/>
        <v>0</v>
      </c>
      <c r="AX71" s="62"/>
      <c r="AY71" s="49">
        <f t="shared" si="76"/>
        <v>0</v>
      </c>
      <c r="AZ71" s="50">
        <f t="shared" si="77"/>
        <v>0</v>
      </c>
      <c r="BA71" s="62"/>
      <c r="BB71" s="49">
        <f t="shared" si="78"/>
        <v>0</v>
      </c>
      <c r="BC71" s="50">
        <f t="shared" si="79"/>
        <v>0</v>
      </c>
      <c r="BD71" s="51">
        <f t="shared" si="65"/>
        <v>0</v>
      </c>
    </row>
    <row r="72" spans="1:56" hidden="1">
      <c r="A72" s="32">
        <v>6</v>
      </c>
      <c r="B72" s="169"/>
      <c r="C72" s="170"/>
      <c r="D72" s="34"/>
      <c r="E72" s="35"/>
      <c r="F72" s="36"/>
      <c r="G72" s="73"/>
      <c r="H72" s="72"/>
      <c r="I72" s="74">
        <f>IF(H72=Tablas!$B$5,Tablas!$C$5,VLOOKUP(H72,Tablas!$B$5:$D$40,2,FALSE))</f>
        <v>1</v>
      </c>
      <c r="J72" s="71">
        <f>IF(I72=0,"",VLOOKUP(I72,Tablas!$C$5:$D$40,2,FALSE))</f>
        <v>0</v>
      </c>
      <c r="K72" s="37" t="str">
        <f t="shared" si="80"/>
        <v>0</v>
      </c>
      <c r="L72" s="38">
        <f t="shared" ref="L72:L103" si="81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M72" s="38">
        <f t="shared" ref="M72:M103" si="82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N72" s="38">
        <f t="shared" ref="N72:N103" si="83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O72" s="38">
        <f t="shared" ref="O72:O103" si="84">IF($Y72=2,$K72,0)+IF($Y72=4,$K72,0)+IF($Y72=5,$K72,0)+IF($Y72=6,$K72,0)+IF($Y72=7,$K72,0)+IF($Y72=10,$K72*2,0)+IF($Y72=12,$K72*2,0)+IF($Y72=14,$K72*2,0)+IF($Y72=15,$K72*3,0)+IF($Y72=21,$K72*3,0)+IF($Y72&lt;=1,$K72*$J72/21.75,0)+IF($Y72=42,$K72*6,0)+IF($Y72=28,$K72*4,0)</f>
        <v>0</v>
      </c>
      <c r="P72" s="38">
        <f t="shared" ref="P72:P103" si="85">IF($Y72=3,$K72,0)+IF($Y72=4,$K72,0)+IF($Y72=5,$K72,0)+IF($Y72=6,$K72,0)+IF($Y72=7,$K72,0)+IF($Y72=10,$K72*2,0)+IF($Y72=12,$K72*2,0)+IF($Y72=14,$K72*2,0)+IF($Y72=21,$K72*3,0)+IF($Y72&lt;=1,$K72*$J72/21.75,0)+IF($Y72=15,$K72*3,0)+IF($Y72=42,$K72*6,0)+IF($Y72=28,$K72*4,0)</f>
        <v>0</v>
      </c>
      <c r="Q72" s="39">
        <v>1</v>
      </c>
      <c r="R72" s="40">
        <f t="shared" ref="R72:R103" si="86">(IF($Y72=6,$K72,)+IF($Y72=7,$K72,)+IF($Y72=12,$K72*2,)+IF($Y72=18,$K72*3,)+IF($Y72=28,$K72*4,0)+IF($Y72=21,$K72*3,)+IF($Y72=42,$K72*6,0)+IF($Y72=14,$K72*2,))*Q72</f>
        <v>0</v>
      </c>
      <c r="S72" s="39">
        <v>1</v>
      </c>
      <c r="T72" s="41">
        <f t="shared" ref="T72:T103" si="87">(IF($Y72=7,$K72,)+IF($Y72=21,$K72*3,)+IF($Y72=42,$K72*6,0)+IF($Y72=28,$K72*4,0)+IF($Y72=14,$K72*2,))*S72</f>
        <v>0</v>
      </c>
      <c r="U72" s="42">
        <f t="shared" si="42"/>
        <v>0</v>
      </c>
      <c r="V72" s="43">
        <f t="shared" si="43"/>
        <v>0</v>
      </c>
      <c r="W72" s="193">
        <v>11</v>
      </c>
      <c r="X72" s="44">
        <f t="shared" si="44"/>
        <v>0</v>
      </c>
      <c r="Y72" s="45">
        <f t="shared" si="45"/>
        <v>0</v>
      </c>
      <c r="Z72" s="46" t="s">
        <v>78</v>
      </c>
      <c r="AA72" s="39">
        <v>1</v>
      </c>
      <c r="AB72" s="47">
        <f t="shared" si="46"/>
        <v>0</v>
      </c>
      <c r="AC72" s="39">
        <v>1</v>
      </c>
      <c r="AD72" s="47">
        <f t="shared" si="47"/>
        <v>0</v>
      </c>
      <c r="AE72" s="39">
        <v>1</v>
      </c>
      <c r="AF72" s="47">
        <f t="shared" si="48"/>
        <v>0</v>
      </c>
      <c r="AG72" s="62"/>
      <c r="AH72" s="194">
        <f t="shared" ref="AH72:AH103" si="88">+$AI$4</f>
        <v>3</v>
      </c>
      <c r="AI72" s="49">
        <f t="shared" si="66"/>
        <v>0</v>
      </c>
      <c r="AJ72" s="50">
        <f t="shared" si="67"/>
        <v>0</v>
      </c>
      <c r="AK72" s="62"/>
      <c r="AL72" s="194">
        <f t="shared" ref="AL72:AL103" si="89">+$AM$4</f>
        <v>3</v>
      </c>
      <c r="AM72" s="49">
        <f t="shared" si="68"/>
        <v>0</v>
      </c>
      <c r="AN72" s="50">
        <f t="shared" si="69"/>
        <v>0</v>
      </c>
      <c r="AO72" s="62"/>
      <c r="AP72" s="49">
        <f t="shared" si="70"/>
        <v>0</v>
      </c>
      <c r="AQ72" s="50">
        <f t="shared" si="71"/>
        <v>0</v>
      </c>
      <c r="AR72" s="62"/>
      <c r="AS72" s="49">
        <f t="shared" si="72"/>
        <v>0</v>
      </c>
      <c r="AT72" s="50">
        <f t="shared" si="73"/>
        <v>0</v>
      </c>
      <c r="AU72" s="62"/>
      <c r="AV72" s="49">
        <f t="shared" si="74"/>
        <v>0</v>
      </c>
      <c r="AW72" s="50">
        <f t="shared" si="75"/>
        <v>0</v>
      </c>
      <c r="AX72" s="62"/>
      <c r="AY72" s="49">
        <f t="shared" si="76"/>
        <v>0</v>
      </c>
      <c r="AZ72" s="50">
        <f t="shared" si="77"/>
        <v>0</v>
      </c>
      <c r="BA72" s="62"/>
      <c r="BB72" s="49">
        <f t="shared" si="78"/>
        <v>0</v>
      </c>
      <c r="BC72" s="50">
        <f t="shared" si="79"/>
        <v>0</v>
      </c>
      <c r="BD72" s="51">
        <f t="shared" si="65"/>
        <v>0</v>
      </c>
    </row>
    <row r="73" spans="1:56" hidden="1">
      <c r="A73" s="32">
        <v>6</v>
      </c>
      <c r="B73" s="169"/>
      <c r="C73" s="170"/>
      <c r="D73" s="34"/>
      <c r="E73" s="35"/>
      <c r="F73" s="36"/>
      <c r="G73" s="73"/>
      <c r="H73" s="72"/>
      <c r="I73" s="74">
        <f>IF(H73=Tablas!$B$5,Tablas!$C$5,VLOOKUP(H73,Tablas!$B$5:$D$40,2,FALSE))</f>
        <v>1</v>
      </c>
      <c r="J73" s="71">
        <f>IF(I73=0,"",VLOOKUP(I73,Tablas!$C$5:$D$40,2,FALSE))</f>
        <v>0</v>
      </c>
      <c r="K73" s="37" t="str">
        <f t="shared" ref="K73:K103" si="90">IF(G73=0,"0",F73/G73)</f>
        <v>0</v>
      </c>
      <c r="L73" s="38">
        <f t="shared" si="81"/>
        <v>0</v>
      </c>
      <c r="M73" s="38">
        <f t="shared" si="82"/>
        <v>0</v>
      </c>
      <c r="N73" s="38">
        <f t="shared" si="83"/>
        <v>0</v>
      </c>
      <c r="O73" s="38">
        <f t="shared" si="84"/>
        <v>0</v>
      </c>
      <c r="P73" s="38">
        <f t="shared" si="85"/>
        <v>0</v>
      </c>
      <c r="Q73" s="39">
        <v>1</v>
      </c>
      <c r="R73" s="40">
        <f t="shared" si="86"/>
        <v>0</v>
      </c>
      <c r="S73" s="39">
        <v>1</v>
      </c>
      <c r="T73" s="41">
        <f t="shared" si="87"/>
        <v>0</v>
      </c>
      <c r="U73" s="42">
        <f t="shared" ref="U73:U103" si="91">SUM(+L73+M73+N73+O73+P73+R73+T73)</f>
        <v>0</v>
      </c>
      <c r="V73" s="43">
        <f t="shared" ref="V73:V103" si="92">+U73*4.345</f>
        <v>0</v>
      </c>
      <c r="W73" s="193">
        <v>11</v>
      </c>
      <c r="X73" s="44">
        <f t="shared" ref="X73:X103" si="93">IF(V73="","",W73*V73)</f>
        <v>0</v>
      </c>
      <c r="Y73" s="45">
        <f t="shared" ref="Y73:Y103" si="94">ROUND(J73/4.3452380952381,1)</f>
        <v>0</v>
      </c>
      <c r="Z73" s="46" t="s">
        <v>78</v>
      </c>
      <c r="AA73" s="39">
        <v>1</v>
      </c>
      <c r="AB73" s="47">
        <f t="shared" ref="AB73:AB103" si="95">+IF($Z73="M",$U73,IF($Z73="MT",$U73/2,IF(Z73="MN",$U73/2,IF($Z73="MTN",$U73/3,0))))*AA73</f>
        <v>0</v>
      </c>
      <c r="AC73" s="39">
        <v>1</v>
      </c>
      <c r="AD73" s="47">
        <f t="shared" ref="AD73:AD103" si="96">+IF($Z73="T",$U73,IF($Z73="MT",$U73/2,IF($Z73="TN",$U73/2,IF($Z73="MTN",$U73/3,0))))*AC73</f>
        <v>0</v>
      </c>
      <c r="AE73" s="39">
        <v>1</v>
      </c>
      <c r="AF73" s="47">
        <f t="shared" ref="AF73:AF103" si="97">+IF($Z73="N",$U73,IF($Z73="MN",$U73/2,IF($Z73="TN",$U73/2,IF($Z73="MTN",$U73/3,0))))*AE73</f>
        <v>0</v>
      </c>
      <c r="AG73" s="62"/>
      <c r="AH73" s="194">
        <f t="shared" si="88"/>
        <v>3</v>
      </c>
      <c r="AI73" s="49">
        <f t="shared" ref="AI73:AI103" si="98">IF(AJ$4=0,0,(AG73/AJ$4))</f>
        <v>0</v>
      </c>
      <c r="AJ73" s="50">
        <f t="shared" ref="AJ73:AJ103" si="99">IF(AJ$4=0,0,(AI73*AI$4/12))</f>
        <v>0</v>
      </c>
      <c r="AK73" s="62"/>
      <c r="AL73" s="194">
        <f t="shared" si="89"/>
        <v>3</v>
      </c>
      <c r="AM73" s="49">
        <f t="shared" ref="AM73:AM103" si="100">IF(AN$4=0,0,(AK73/AN$4))</f>
        <v>0</v>
      </c>
      <c r="AN73" s="50">
        <f t="shared" ref="AN73:AN103" si="101">IF(AN$4=0,0,(AM73*AM$4/12))</f>
        <v>0</v>
      </c>
      <c r="AO73" s="62"/>
      <c r="AP73" s="49">
        <f t="shared" ref="AP73:AP103" si="102">IF(AQ$4=0,0,(AO73/AQ$4))</f>
        <v>0</v>
      </c>
      <c r="AQ73" s="50">
        <f t="shared" ref="AQ73:AQ103" si="103">IF(AQ$4=0,0,(AP73*AP$4/12))</f>
        <v>0</v>
      </c>
      <c r="AR73" s="62"/>
      <c r="AS73" s="49">
        <f t="shared" ref="AS73:AS103" si="104">IF(AT$4=0,0,(AR73/AT$4))</f>
        <v>0</v>
      </c>
      <c r="AT73" s="50">
        <f t="shared" ref="AT73:AT103" si="105">IF(AT$4=0,0,(AS73*AS$4/12))</f>
        <v>0</v>
      </c>
      <c r="AU73" s="62"/>
      <c r="AV73" s="49">
        <f t="shared" ref="AV73:AV103" si="106">IF(AW$4=0,0,(AU73/AW$4))</f>
        <v>0</v>
      </c>
      <c r="AW73" s="50">
        <f t="shared" ref="AW73:AW103" si="107">IF(AW$4=0,0,(AV73*AV$4/12))</f>
        <v>0</v>
      </c>
      <c r="AX73" s="62"/>
      <c r="AY73" s="49">
        <f t="shared" ref="AY73:AY103" si="108">IF(AZ$4=0,0,(AX73/AZ$4))</f>
        <v>0</v>
      </c>
      <c r="AZ73" s="50">
        <f t="shared" ref="AZ73:AZ103" si="109">IF(AZ$4=0,0,(AY73*AY$4/12))</f>
        <v>0</v>
      </c>
      <c r="BA73" s="62"/>
      <c r="BB73" s="49">
        <f t="shared" ref="BB73:BB103" si="110">IF(BC$4=0,0,(BA73/BC$4))</f>
        <v>0</v>
      </c>
      <c r="BC73" s="50">
        <f t="shared" ref="BC73:BC103" si="111">IF(BC$4=0,0,(BB73*BB$4/12))</f>
        <v>0</v>
      </c>
      <c r="BD73" s="51">
        <f t="shared" ref="BD73:BD103" si="112">+AJ73+AN73+AQ73+AT73+AW73+AZ73+BC73</f>
        <v>0</v>
      </c>
    </row>
    <row r="74" spans="1:56" hidden="1">
      <c r="A74" s="32">
        <v>6</v>
      </c>
      <c r="B74" s="169"/>
      <c r="C74" s="170"/>
      <c r="D74" s="34"/>
      <c r="E74" s="35"/>
      <c r="F74" s="36"/>
      <c r="G74" s="73"/>
      <c r="H74" s="72"/>
      <c r="I74" s="74">
        <f>IF(H74=Tablas!$B$5,Tablas!$C$5,VLOOKUP(H74,Tablas!$B$5:$D$40,2,FALSE))</f>
        <v>1</v>
      </c>
      <c r="J74" s="71">
        <f>IF(I74=0,"",VLOOKUP(I74,Tablas!$C$5:$D$40,2,FALSE))</f>
        <v>0</v>
      </c>
      <c r="K74" s="37" t="str">
        <f t="shared" si="90"/>
        <v>0</v>
      </c>
      <c r="L74" s="38">
        <f t="shared" si="81"/>
        <v>0</v>
      </c>
      <c r="M74" s="38">
        <f t="shared" si="82"/>
        <v>0</v>
      </c>
      <c r="N74" s="38">
        <f t="shared" si="83"/>
        <v>0</v>
      </c>
      <c r="O74" s="38">
        <f t="shared" si="84"/>
        <v>0</v>
      </c>
      <c r="P74" s="38">
        <f t="shared" si="85"/>
        <v>0</v>
      </c>
      <c r="Q74" s="39">
        <v>1</v>
      </c>
      <c r="R74" s="40">
        <f t="shared" si="86"/>
        <v>0</v>
      </c>
      <c r="S74" s="39">
        <v>1</v>
      </c>
      <c r="T74" s="41">
        <f t="shared" si="87"/>
        <v>0</v>
      </c>
      <c r="U74" s="42">
        <f t="shared" si="91"/>
        <v>0</v>
      </c>
      <c r="V74" s="43">
        <f t="shared" si="92"/>
        <v>0</v>
      </c>
      <c r="W74" s="193">
        <v>11</v>
      </c>
      <c r="X74" s="44">
        <f t="shared" si="93"/>
        <v>0</v>
      </c>
      <c r="Y74" s="45">
        <f t="shared" si="94"/>
        <v>0</v>
      </c>
      <c r="Z74" s="46" t="s">
        <v>78</v>
      </c>
      <c r="AA74" s="39">
        <v>1</v>
      </c>
      <c r="AB74" s="47">
        <f t="shared" si="95"/>
        <v>0</v>
      </c>
      <c r="AC74" s="39">
        <v>1</v>
      </c>
      <c r="AD74" s="47">
        <f t="shared" si="96"/>
        <v>0</v>
      </c>
      <c r="AE74" s="39">
        <v>1</v>
      </c>
      <c r="AF74" s="47">
        <f t="shared" si="97"/>
        <v>0</v>
      </c>
      <c r="AG74" s="62"/>
      <c r="AH74" s="194">
        <f t="shared" si="88"/>
        <v>3</v>
      </c>
      <c r="AI74" s="49">
        <f t="shared" si="98"/>
        <v>0</v>
      </c>
      <c r="AJ74" s="50">
        <f t="shared" si="99"/>
        <v>0</v>
      </c>
      <c r="AK74" s="62"/>
      <c r="AL74" s="194">
        <f t="shared" si="89"/>
        <v>3</v>
      </c>
      <c r="AM74" s="49">
        <f t="shared" si="100"/>
        <v>0</v>
      </c>
      <c r="AN74" s="50">
        <f t="shared" si="101"/>
        <v>0</v>
      </c>
      <c r="AO74" s="62"/>
      <c r="AP74" s="49">
        <f t="shared" si="102"/>
        <v>0</v>
      </c>
      <c r="AQ74" s="50">
        <f t="shared" si="103"/>
        <v>0</v>
      </c>
      <c r="AR74" s="62"/>
      <c r="AS74" s="49">
        <f t="shared" si="104"/>
        <v>0</v>
      </c>
      <c r="AT74" s="50">
        <f t="shared" si="105"/>
        <v>0</v>
      </c>
      <c r="AU74" s="62"/>
      <c r="AV74" s="49">
        <f t="shared" si="106"/>
        <v>0</v>
      </c>
      <c r="AW74" s="50">
        <f t="shared" si="107"/>
        <v>0</v>
      </c>
      <c r="AX74" s="62"/>
      <c r="AY74" s="49">
        <f t="shared" si="108"/>
        <v>0</v>
      </c>
      <c r="AZ74" s="50">
        <f t="shared" si="109"/>
        <v>0</v>
      </c>
      <c r="BA74" s="62"/>
      <c r="BB74" s="49">
        <f t="shared" si="110"/>
        <v>0</v>
      </c>
      <c r="BC74" s="50">
        <f t="shared" si="111"/>
        <v>0</v>
      </c>
      <c r="BD74" s="51">
        <f t="shared" si="112"/>
        <v>0</v>
      </c>
    </row>
    <row r="75" spans="1:56" hidden="1">
      <c r="A75" s="32">
        <v>6</v>
      </c>
      <c r="B75" s="169"/>
      <c r="C75" s="170"/>
      <c r="D75" s="34"/>
      <c r="E75" s="35"/>
      <c r="F75" s="36"/>
      <c r="G75" s="73"/>
      <c r="H75" s="72"/>
      <c r="I75" s="74">
        <f>IF(H75=Tablas!$B$5,Tablas!$C$5,VLOOKUP(H75,Tablas!$B$5:$D$40,2,FALSE))</f>
        <v>1</v>
      </c>
      <c r="J75" s="71">
        <f>IF(I75=0,"",VLOOKUP(I75,Tablas!$C$5:$D$40,2,FALSE))</f>
        <v>0</v>
      </c>
      <c r="K75" s="37" t="str">
        <f t="shared" si="90"/>
        <v>0</v>
      </c>
      <c r="L75" s="38">
        <f t="shared" si="81"/>
        <v>0</v>
      </c>
      <c r="M75" s="38">
        <f t="shared" si="82"/>
        <v>0</v>
      </c>
      <c r="N75" s="38">
        <f t="shared" si="83"/>
        <v>0</v>
      </c>
      <c r="O75" s="38">
        <f t="shared" si="84"/>
        <v>0</v>
      </c>
      <c r="P75" s="38">
        <f t="shared" si="85"/>
        <v>0</v>
      </c>
      <c r="Q75" s="39">
        <v>1</v>
      </c>
      <c r="R75" s="40">
        <f t="shared" si="86"/>
        <v>0</v>
      </c>
      <c r="S75" s="39">
        <v>1</v>
      </c>
      <c r="T75" s="41">
        <f t="shared" si="87"/>
        <v>0</v>
      </c>
      <c r="U75" s="42">
        <f t="shared" si="91"/>
        <v>0</v>
      </c>
      <c r="V75" s="43">
        <f t="shared" si="92"/>
        <v>0</v>
      </c>
      <c r="W75" s="193">
        <v>11</v>
      </c>
      <c r="X75" s="44">
        <f t="shared" si="93"/>
        <v>0</v>
      </c>
      <c r="Y75" s="45">
        <f t="shared" si="94"/>
        <v>0</v>
      </c>
      <c r="Z75" s="46" t="s">
        <v>78</v>
      </c>
      <c r="AA75" s="39">
        <v>1</v>
      </c>
      <c r="AB75" s="47">
        <f t="shared" si="95"/>
        <v>0</v>
      </c>
      <c r="AC75" s="39">
        <v>1</v>
      </c>
      <c r="AD75" s="47">
        <f t="shared" si="96"/>
        <v>0</v>
      </c>
      <c r="AE75" s="39">
        <v>1</v>
      </c>
      <c r="AF75" s="47">
        <f t="shared" si="97"/>
        <v>0</v>
      </c>
      <c r="AG75" s="62"/>
      <c r="AH75" s="194">
        <f t="shared" si="88"/>
        <v>3</v>
      </c>
      <c r="AI75" s="49">
        <f t="shared" si="98"/>
        <v>0</v>
      </c>
      <c r="AJ75" s="50">
        <f t="shared" si="99"/>
        <v>0</v>
      </c>
      <c r="AK75" s="62"/>
      <c r="AL75" s="194">
        <f t="shared" si="89"/>
        <v>3</v>
      </c>
      <c r="AM75" s="49">
        <f t="shared" si="100"/>
        <v>0</v>
      </c>
      <c r="AN75" s="50">
        <f t="shared" si="101"/>
        <v>0</v>
      </c>
      <c r="AO75" s="62"/>
      <c r="AP75" s="49">
        <f t="shared" si="102"/>
        <v>0</v>
      </c>
      <c r="AQ75" s="50">
        <f t="shared" si="103"/>
        <v>0</v>
      </c>
      <c r="AR75" s="62"/>
      <c r="AS75" s="49">
        <f t="shared" si="104"/>
        <v>0</v>
      </c>
      <c r="AT75" s="50">
        <f t="shared" si="105"/>
        <v>0</v>
      </c>
      <c r="AU75" s="62"/>
      <c r="AV75" s="49">
        <f t="shared" si="106"/>
        <v>0</v>
      </c>
      <c r="AW75" s="50">
        <f t="shared" si="107"/>
        <v>0</v>
      </c>
      <c r="AX75" s="62"/>
      <c r="AY75" s="49">
        <f t="shared" si="108"/>
        <v>0</v>
      </c>
      <c r="AZ75" s="50">
        <f t="shared" si="109"/>
        <v>0</v>
      </c>
      <c r="BA75" s="62"/>
      <c r="BB75" s="49">
        <f t="shared" si="110"/>
        <v>0</v>
      </c>
      <c r="BC75" s="50">
        <f t="shared" si="111"/>
        <v>0</v>
      </c>
      <c r="BD75" s="51">
        <f t="shared" si="112"/>
        <v>0</v>
      </c>
    </row>
    <row r="76" spans="1:56" hidden="1">
      <c r="A76" s="32"/>
      <c r="B76" s="61"/>
      <c r="C76" s="33"/>
      <c r="D76" s="34"/>
      <c r="E76" s="35"/>
      <c r="F76" s="36"/>
      <c r="G76" s="73"/>
      <c r="H76" s="72"/>
      <c r="I76" s="74">
        <f>IF(H76=Tablas!$B$5,Tablas!$C$5,VLOOKUP(H76,Tablas!$B$5:$D$40,2,FALSE))</f>
        <v>1</v>
      </c>
      <c r="J76" s="71">
        <f>IF(I76=0,"",VLOOKUP(I76,Tablas!$C$5:$D$40,2,FALSE))</f>
        <v>0</v>
      </c>
      <c r="K76" s="37" t="str">
        <f t="shared" si="90"/>
        <v>0</v>
      </c>
      <c r="L76" s="38">
        <f t="shared" si="81"/>
        <v>0</v>
      </c>
      <c r="M76" s="38">
        <f t="shared" si="82"/>
        <v>0</v>
      </c>
      <c r="N76" s="38">
        <f t="shared" si="83"/>
        <v>0</v>
      </c>
      <c r="O76" s="38">
        <f t="shared" si="84"/>
        <v>0</v>
      </c>
      <c r="P76" s="38">
        <f t="shared" si="85"/>
        <v>0</v>
      </c>
      <c r="Q76" s="39">
        <v>1</v>
      </c>
      <c r="R76" s="40">
        <f t="shared" si="86"/>
        <v>0</v>
      </c>
      <c r="S76" s="39">
        <v>1</v>
      </c>
      <c r="T76" s="41">
        <f t="shared" si="87"/>
        <v>0</v>
      </c>
      <c r="U76" s="42">
        <f t="shared" si="91"/>
        <v>0</v>
      </c>
      <c r="V76" s="43">
        <f t="shared" si="92"/>
        <v>0</v>
      </c>
      <c r="W76" s="193">
        <v>11</v>
      </c>
      <c r="X76" s="44">
        <f t="shared" si="93"/>
        <v>0</v>
      </c>
      <c r="Y76" s="45">
        <f t="shared" si="94"/>
        <v>0</v>
      </c>
      <c r="Z76" s="46" t="s">
        <v>0</v>
      </c>
      <c r="AA76" s="39">
        <v>1</v>
      </c>
      <c r="AB76" s="47">
        <f t="shared" si="95"/>
        <v>0</v>
      </c>
      <c r="AC76" s="39">
        <v>1</v>
      </c>
      <c r="AD76" s="47">
        <f t="shared" si="96"/>
        <v>0</v>
      </c>
      <c r="AE76" s="39">
        <v>1</v>
      </c>
      <c r="AF76" s="47">
        <f t="shared" si="97"/>
        <v>0</v>
      </c>
      <c r="AG76" s="62"/>
      <c r="AH76" s="194">
        <f t="shared" si="88"/>
        <v>3</v>
      </c>
      <c r="AI76" s="49">
        <f t="shared" si="98"/>
        <v>0</v>
      </c>
      <c r="AJ76" s="50">
        <f t="shared" si="99"/>
        <v>0</v>
      </c>
      <c r="AK76" s="62"/>
      <c r="AL76" s="194">
        <f t="shared" si="89"/>
        <v>3</v>
      </c>
      <c r="AM76" s="49">
        <f t="shared" si="100"/>
        <v>0</v>
      </c>
      <c r="AN76" s="50">
        <f t="shared" si="101"/>
        <v>0</v>
      </c>
      <c r="AO76" s="62"/>
      <c r="AP76" s="49">
        <f t="shared" si="102"/>
        <v>0</v>
      </c>
      <c r="AQ76" s="50">
        <f t="shared" si="103"/>
        <v>0</v>
      </c>
      <c r="AR76" s="62"/>
      <c r="AS76" s="49">
        <f t="shared" si="104"/>
        <v>0</v>
      </c>
      <c r="AT76" s="50">
        <f t="shared" si="105"/>
        <v>0</v>
      </c>
      <c r="AU76" s="62"/>
      <c r="AV76" s="49">
        <f t="shared" si="106"/>
        <v>0</v>
      </c>
      <c r="AW76" s="50">
        <f t="shared" si="107"/>
        <v>0</v>
      </c>
      <c r="AX76" s="62"/>
      <c r="AY76" s="49">
        <f t="shared" si="108"/>
        <v>0</v>
      </c>
      <c r="AZ76" s="50">
        <f t="shared" si="109"/>
        <v>0</v>
      </c>
      <c r="BA76" s="62"/>
      <c r="BB76" s="49">
        <f t="shared" si="110"/>
        <v>0</v>
      </c>
      <c r="BC76" s="50">
        <f t="shared" si="111"/>
        <v>0</v>
      </c>
      <c r="BD76" s="51">
        <f t="shared" si="112"/>
        <v>0</v>
      </c>
    </row>
    <row r="77" spans="1:56" hidden="1">
      <c r="A77" s="32"/>
      <c r="B77" s="61"/>
      <c r="C77" s="33"/>
      <c r="D77" s="34"/>
      <c r="E77" s="35"/>
      <c r="F77" s="36"/>
      <c r="G77" s="73"/>
      <c r="H77" s="72"/>
      <c r="I77" s="74">
        <f>IF(H77=Tablas!$B$5,Tablas!$C$5,VLOOKUP(H77,Tablas!$B$5:$D$40,2,FALSE))</f>
        <v>1</v>
      </c>
      <c r="J77" s="71">
        <f>IF(I77=0,"",VLOOKUP(I77,Tablas!$C$5:$D$40,2,FALSE))</f>
        <v>0</v>
      </c>
      <c r="K77" s="37" t="str">
        <f t="shared" si="90"/>
        <v>0</v>
      </c>
      <c r="L77" s="38">
        <f t="shared" si="81"/>
        <v>0</v>
      </c>
      <c r="M77" s="38">
        <f t="shared" si="82"/>
        <v>0</v>
      </c>
      <c r="N77" s="38">
        <f t="shared" si="83"/>
        <v>0</v>
      </c>
      <c r="O77" s="38">
        <f t="shared" si="84"/>
        <v>0</v>
      </c>
      <c r="P77" s="38">
        <f t="shared" si="85"/>
        <v>0</v>
      </c>
      <c r="Q77" s="39">
        <v>1</v>
      </c>
      <c r="R77" s="40">
        <f t="shared" si="86"/>
        <v>0</v>
      </c>
      <c r="S77" s="39">
        <v>1</v>
      </c>
      <c r="T77" s="41">
        <f t="shared" si="87"/>
        <v>0</v>
      </c>
      <c r="U77" s="42">
        <f t="shared" si="91"/>
        <v>0</v>
      </c>
      <c r="V77" s="43">
        <f t="shared" si="92"/>
        <v>0</v>
      </c>
      <c r="W77" s="193">
        <v>11</v>
      </c>
      <c r="X77" s="44">
        <f t="shared" si="93"/>
        <v>0</v>
      </c>
      <c r="Y77" s="45">
        <f t="shared" si="94"/>
        <v>0</v>
      </c>
      <c r="Z77" s="46" t="s">
        <v>0</v>
      </c>
      <c r="AA77" s="39">
        <v>1</v>
      </c>
      <c r="AB77" s="47">
        <f t="shared" si="95"/>
        <v>0</v>
      </c>
      <c r="AC77" s="39">
        <v>1</v>
      </c>
      <c r="AD77" s="47">
        <f t="shared" si="96"/>
        <v>0</v>
      </c>
      <c r="AE77" s="39">
        <v>1</v>
      </c>
      <c r="AF77" s="47">
        <f t="shared" si="97"/>
        <v>0</v>
      </c>
      <c r="AG77" s="62"/>
      <c r="AH77" s="194">
        <f t="shared" si="88"/>
        <v>3</v>
      </c>
      <c r="AI77" s="49">
        <f t="shared" si="98"/>
        <v>0</v>
      </c>
      <c r="AJ77" s="50">
        <f t="shared" si="99"/>
        <v>0</v>
      </c>
      <c r="AK77" s="62"/>
      <c r="AL77" s="194">
        <f t="shared" si="89"/>
        <v>3</v>
      </c>
      <c r="AM77" s="49">
        <f t="shared" si="100"/>
        <v>0</v>
      </c>
      <c r="AN77" s="50">
        <f t="shared" si="101"/>
        <v>0</v>
      </c>
      <c r="AO77" s="62"/>
      <c r="AP77" s="49">
        <f t="shared" si="102"/>
        <v>0</v>
      </c>
      <c r="AQ77" s="50">
        <f t="shared" si="103"/>
        <v>0</v>
      </c>
      <c r="AR77" s="62"/>
      <c r="AS77" s="49">
        <f t="shared" si="104"/>
        <v>0</v>
      </c>
      <c r="AT77" s="50">
        <f t="shared" si="105"/>
        <v>0</v>
      </c>
      <c r="AU77" s="62"/>
      <c r="AV77" s="49">
        <f t="shared" si="106"/>
        <v>0</v>
      </c>
      <c r="AW77" s="50">
        <f t="shared" si="107"/>
        <v>0</v>
      </c>
      <c r="AX77" s="62"/>
      <c r="AY77" s="49">
        <f t="shared" si="108"/>
        <v>0</v>
      </c>
      <c r="AZ77" s="50">
        <f t="shared" si="109"/>
        <v>0</v>
      </c>
      <c r="BA77" s="62"/>
      <c r="BB77" s="49">
        <f t="shared" si="110"/>
        <v>0</v>
      </c>
      <c r="BC77" s="50">
        <f t="shared" si="111"/>
        <v>0</v>
      </c>
      <c r="BD77" s="51">
        <f t="shared" si="112"/>
        <v>0</v>
      </c>
    </row>
    <row r="78" spans="1:56" hidden="1">
      <c r="A78" s="32"/>
      <c r="B78" s="61"/>
      <c r="C78" s="33"/>
      <c r="D78" s="34"/>
      <c r="E78" s="35"/>
      <c r="F78" s="36"/>
      <c r="G78" s="73"/>
      <c r="H78" s="72"/>
      <c r="I78" s="74">
        <f>IF(H78=Tablas!$B$5,Tablas!$C$5,VLOOKUP(H78,Tablas!$B$5:$D$40,2,FALSE))</f>
        <v>1</v>
      </c>
      <c r="J78" s="71">
        <f>IF(I78=0,"",VLOOKUP(I78,Tablas!$C$5:$D$40,2,FALSE))</f>
        <v>0</v>
      </c>
      <c r="K78" s="37" t="str">
        <f t="shared" si="90"/>
        <v>0</v>
      </c>
      <c r="L78" s="38">
        <f t="shared" si="81"/>
        <v>0</v>
      </c>
      <c r="M78" s="38">
        <f t="shared" si="82"/>
        <v>0</v>
      </c>
      <c r="N78" s="38">
        <f t="shared" si="83"/>
        <v>0</v>
      </c>
      <c r="O78" s="38">
        <f t="shared" si="84"/>
        <v>0</v>
      </c>
      <c r="P78" s="38">
        <f t="shared" si="85"/>
        <v>0</v>
      </c>
      <c r="Q78" s="39">
        <v>1</v>
      </c>
      <c r="R78" s="40">
        <f t="shared" si="86"/>
        <v>0</v>
      </c>
      <c r="S78" s="39">
        <v>1</v>
      </c>
      <c r="T78" s="41">
        <f t="shared" si="87"/>
        <v>0</v>
      </c>
      <c r="U78" s="42">
        <f t="shared" si="91"/>
        <v>0</v>
      </c>
      <c r="V78" s="43">
        <f t="shared" si="92"/>
        <v>0</v>
      </c>
      <c r="W78" s="193">
        <v>11</v>
      </c>
      <c r="X78" s="44">
        <f t="shared" si="93"/>
        <v>0</v>
      </c>
      <c r="Y78" s="45">
        <f t="shared" si="94"/>
        <v>0</v>
      </c>
      <c r="Z78" s="46" t="s">
        <v>0</v>
      </c>
      <c r="AA78" s="39">
        <v>1</v>
      </c>
      <c r="AB78" s="47">
        <f t="shared" si="95"/>
        <v>0</v>
      </c>
      <c r="AC78" s="39">
        <v>1</v>
      </c>
      <c r="AD78" s="47">
        <f t="shared" si="96"/>
        <v>0</v>
      </c>
      <c r="AE78" s="39">
        <v>1</v>
      </c>
      <c r="AF78" s="47">
        <f t="shared" si="97"/>
        <v>0</v>
      </c>
      <c r="AG78" s="62"/>
      <c r="AH78" s="194">
        <f t="shared" si="88"/>
        <v>3</v>
      </c>
      <c r="AI78" s="49">
        <f t="shared" si="98"/>
        <v>0</v>
      </c>
      <c r="AJ78" s="50">
        <f t="shared" si="99"/>
        <v>0</v>
      </c>
      <c r="AK78" s="62"/>
      <c r="AL78" s="194">
        <f t="shared" si="89"/>
        <v>3</v>
      </c>
      <c r="AM78" s="49">
        <f t="shared" si="100"/>
        <v>0</v>
      </c>
      <c r="AN78" s="50">
        <f t="shared" si="101"/>
        <v>0</v>
      </c>
      <c r="AO78" s="62"/>
      <c r="AP78" s="49">
        <f t="shared" si="102"/>
        <v>0</v>
      </c>
      <c r="AQ78" s="50">
        <f t="shared" si="103"/>
        <v>0</v>
      </c>
      <c r="AR78" s="62"/>
      <c r="AS78" s="49">
        <f t="shared" si="104"/>
        <v>0</v>
      </c>
      <c r="AT78" s="50">
        <f t="shared" si="105"/>
        <v>0</v>
      </c>
      <c r="AU78" s="62"/>
      <c r="AV78" s="49">
        <f t="shared" si="106"/>
        <v>0</v>
      </c>
      <c r="AW78" s="50">
        <f t="shared" si="107"/>
        <v>0</v>
      </c>
      <c r="AX78" s="62"/>
      <c r="AY78" s="49">
        <f t="shared" si="108"/>
        <v>0</v>
      </c>
      <c r="AZ78" s="50">
        <f t="shared" si="109"/>
        <v>0</v>
      </c>
      <c r="BA78" s="62"/>
      <c r="BB78" s="49">
        <f t="shared" si="110"/>
        <v>0</v>
      </c>
      <c r="BC78" s="50">
        <f t="shared" si="111"/>
        <v>0</v>
      </c>
      <c r="BD78" s="51">
        <f t="shared" si="112"/>
        <v>0</v>
      </c>
    </row>
    <row r="79" spans="1:56" hidden="1">
      <c r="A79" s="32"/>
      <c r="B79" s="61"/>
      <c r="C79" s="33"/>
      <c r="D79" s="34"/>
      <c r="E79" s="35"/>
      <c r="F79" s="36"/>
      <c r="G79" s="73"/>
      <c r="H79" s="72"/>
      <c r="I79" s="74">
        <f>IF(H79=Tablas!$B$5,Tablas!$C$5,VLOOKUP(H79,Tablas!$B$5:$D$40,2,FALSE))</f>
        <v>1</v>
      </c>
      <c r="J79" s="71">
        <f>IF(I79=0,"",VLOOKUP(I79,Tablas!$C$5:$D$40,2,FALSE))</f>
        <v>0</v>
      </c>
      <c r="K79" s="37" t="str">
        <f t="shared" si="90"/>
        <v>0</v>
      </c>
      <c r="L79" s="38">
        <f t="shared" si="81"/>
        <v>0</v>
      </c>
      <c r="M79" s="38">
        <f t="shared" si="82"/>
        <v>0</v>
      </c>
      <c r="N79" s="38">
        <f t="shared" si="83"/>
        <v>0</v>
      </c>
      <c r="O79" s="38">
        <f t="shared" si="84"/>
        <v>0</v>
      </c>
      <c r="P79" s="38">
        <f t="shared" si="85"/>
        <v>0</v>
      </c>
      <c r="Q79" s="39">
        <v>1</v>
      </c>
      <c r="R79" s="40">
        <f t="shared" si="86"/>
        <v>0</v>
      </c>
      <c r="S79" s="39">
        <v>1</v>
      </c>
      <c r="T79" s="41">
        <f t="shared" si="87"/>
        <v>0</v>
      </c>
      <c r="U79" s="42">
        <f t="shared" si="91"/>
        <v>0</v>
      </c>
      <c r="V79" s="43">
        <f t="shared" si="92"/>
        <v>0</v>
      </c>
      <c r="W79" s="193">
        <v>11</v>
      </c>
      <c r="X79" s="44">
        <f t="shared" si="93"/>
        <v>0</v>
      </c>
      <c r="Y79" s="45">
        <f t="shared" si="94"/>
        <v>0</v>
      </c>
      <c r="Z79" s="46" t="s">
        <v>0</v>
      </c>
      <c r="AA79" s="39">
        <v>1</v>
      </c>
      <c r="AB79" s="47">
        <f t="shared" si="95"/>
        <v>0</v>
      </c>
      <c r="AC79" s="39">
        <v>1</v>
      </c>
      <c r="AD79" s="47">
        <f t="shared" si="96"/>
        <v>0</v>
      </c>
      <c r="AE79" s="39">
        <v>1</v>
      </c>
      <c r="AF79" s="47">
        <f t="shared" si="97"/>
        <v>0</v>
      </c>
      <c r="AG79" s="62"/>
      <c r="AH79" s="194">
        <f t="shared" si="88"/>
        <v>3</v>
      </c>
      <c r="AI79" s="49">
        <f t="shared" si="98"/>
        <v>0</v>
      </c>
      <c r="AJ79" s="50">
        <f t="shared" si="99"/>
        <v>0</v>
      </c>
      <c r="AK79" s="62"/>
      <c r="AL79" s="194">
        <f t="shared" si="89"/>
        <v>3</v>
      </c>
      <c r="AM79" s="49">
        <f t="shared" si="100"/>
        <v>0</v>
      </c>
      <c r="AN79" s="50">
        <f t="shared" si="101"/>
        <v>0</v>
      </c>
      <c r="AO79" s="62"/>
      <c r="AP79" s="49">
        <f t="shared" si="102"/>
        <v>0</v>
      </c>
      <c r="AQ79" s="50">
        <f t="shared" si="103"/>
        <v>0</v>
      </c>
      <c r="AR79" s="62"/>
      <c r="AS79" s="49">
        <f t="shared" si="104"/>
        <v>0</v>
      </c>
      <c r="AT79" s="50">
        <f t="shared" si="105"/>
        <v>0</v>
      </c>
      <c r="AU79" s="62"/>
      <c r="AV79" s="49">
        <f t="shared" si="106"/>
        <v>0</v>
      </c>
      <c r="AW79" s="50">
        <f t="shared" si="107"/>
        <v>0</v>
      </c>
      <c r="AX79" s="62"/>
      <c r="AY79" s="49">
        <f t="shared" si="108"/>
        <v>0</v>
      </c>
      <c r="AZ79" s="50">
        <f t="shared" si="109"/>
        <v>0</v>
      </c>
      <c r="BA79" s="62"/>
      <c r="BB79" s="49">
        <f t="shared" si="110"/>
        <v>0</v>
      </c>
      <c r="BC79" s="50">
        <f t="shared" si="111"/>
        <v>0</v>
      </c>
      <c r="BD79" s="51">
        <f t="shared" si="112"/>
        <v>0</v>
      </c>
    </row>
    <row r="80" spans="1:56" hidden="1">
      <c r="A80" s="32"/>
      <c r="B80" s="61"/>
      <c r="C80" s="33"/>
      <c r="D80" s="34"/>
      <c r="E80" s="35"/>
      <c r="F80" s="36"/>
      <c r="G80" s="73"/>
      <c r="H80" s="72"/>
      <c r="I80" s="74">
        <f>IF(H80=Tablas!$B$5,Tablas!$C$5,VLOOKUP(H80,Tablas!$B$5:$D$40,2,FALSE))</f>
        <v>1</v>
      </c>
      <c r="J80" s="71">
        <f>IF(I80=0,"",VLOOKUP(I80,Tablas!$C$5:$D$40,2,FALSE))</f>
        <v>0</v>
      </c>
      <c r="K80" s="37" t="str">
        <f t="shared" si="90"/>
        <v>0</v>
      </c>
      <c r="L80" s="38">
        <f t="shared" si="81"/>
        <v>0</v>
      </c>
      <c r="M80" s="38">
        <f t="shared" si="82"/>
        <v>0</v>
      </c>
      <c r="N80" s="38">
        <f t="shared" si="83"/>
        <v>0</v>
      </c>
      <c r="O80" s="38">
        <f t="shared" si="84"/>
        <v>0</v>
      </c>
      <c r="P80" s="38">
        <f t="shared" si="85"/>
        <v>0</v>
      </c>
      <c r="Q80" s="39">
        <v>1</v>
      </c>
      <c r="R80" s="40">
        <f t="shared" si="86"/>
        <v>0</v>
      </c>
      <c r="S80" s="39">
        <v>1</v>
      </c>
      <c r="T80" s="41">
        <f t="shared" si="87"/>
        <v>0</v>
      </c>
      <c r="U80" s="42">
        <f t="shared" si="91"/>
        <v>0</v>
      </c>
      <c r="V80" s="43">
        <f t="shared" si="92"/>
        <v>0</v>
      </c>
      <c r="W80" s="193">
        <v>11</v>
      </c>
      <c r="X80" s="44">
        <f t="shared" si="93"/>
        <v>0</v>
      </c>
      <c r="Y80" s="45">
        <f t="shared" si="94"/>
        <v>0</v>
      </c>
      <c r="Z80" s="46" t="s">
        <v>0</v>
      </c>
      <c r="AA80" s="39">
        <v>1</v>
      </c>
      <c r="AB80" s="47">
        <f t="shared" si="95"/>
        <v>0</v>
      </c>
      <c r="AC80" s="39">
        <v>1</v>
      </c>
      <c r="AD80" s="47">
        <f t="shared" si="96"/>
        <v>0</v>
      </c>
      <c r="AE80" s="39">
        <v>1</v>
      </c>
      <c r="AF80" s="47">
        <f t="shared" si="97"/>
        <v>0</v>
      </c>
      <c r="AG80" s="62"/>
      <c r="AH80" s="194">
        <f t="shared" si="88"/>
        <v>3</v>
      </c>
      <c r="AI80" s="49">
        <f t="shared" si="98"/>
        <v>0</v>
      </c>
      <c r="AJ80" s="50">
        <f t="shared" si="99"/>
        <v>0</v>
      </c>
      <c r="AK80" s="62"/>
      <c r="AL80" s="194">
        <f t="shared" si="89"/>
        <v>3</v>
      </c>
      <c r="AM80" s="49">
        <f t="shared" si="100"/>
        <v>0</v>
      </c>
      <c r="AN80" s="50">
        <f t="shared" si="101"/>
        <v>0</v>
      </c>
      <c r="AO80" s="62"/>
      <c r="AP80" s="49">
        <f t="shared" si="102"/>
        <v>0</v>
      </c>
      <c r="AQ80" s="50">
        <f t="shared" si="103"/>
        <v>0</v>
      </c>
      <c r="AR80" s="62"/>
      <c r="AS80" s="49">
        <f t="shared" si="104"/>
        <v>0</v>
      </c>
      <c r="AT80" s="50">
        <f t="shared" si="105"/>
        <v>0</v>
      </c>
      <c r="AU80" s="62"/>
      <c r="AV80" s="49">
        <f t="shared" si="106"/>
        <v>0</v>
      </c>
      <c r="AW80" s="50">
        <f t="shared" si="107"/>
        <v>0</v>
      </c>
      <c r="AX80" s="62"/>
      <c r="AY80" s="49">
        <f t="shared" si="108"/>
        <v>0</v>
      </c>
      <c r="AZ80" s="50">
        <f t="shared" si="109"/>
        <v>0</v>
      </c>
      <c r="BA80" s="62"/>
      <c r="BB80" s="49">
        <f t="shared" si="110"/>
        <v>0</v>
      </c>
      <c r="BC80" s="50">
        <f t="shared" si="111"/>
        <v>0</v>
      </c>
      <c r="BD80" s="51">
        <f t="shared" si="112"/>
        <v>0</v>
      </c>
    </row>
    <row r="81" spans="1:56" hidden="1">
      <c r="A81" s="32"/>
      <c r="B81" s="61"/>
      <c r="C81" s="33"/>
      <c r="D81" s="34"/>
      <c r="E81" s="35"/>
      <c r="F81" s="36"/>
      <c r="G81" s="73"/>
      <c r="H81" s="72"/>
      <c r="I81" s="74">
        <f>IF(H81=Tablas!$B$5,Tablas!$C$5,VLOOKUP(H81,Tablas!$B$5:$D$40,2,FALSE))</f>
        <v>1</v>
      </c>
      <c r="J81" s="71">
        <f>IF(I81=0,"",VLOOKUP(I81,Tablas!$C$5:$D$40,2,FALSE))</f>
        <v>0</v>
      </c>
      <c r="K81" s="37" t="str">
        <f t="shared" si="90"/>
        <v>0</v>
      </c>
      <c r="L81" s="38">
        <f t="shared" si="81"/>
        <v>0</v>
      </c>
      <c r="M81" s="38">
        <f t="shared" si="82"/>
        <v>0</v>
      </c>
      <c r="N81" s="38">
        <f t="shared" si="83"/>
        <v>0</v>
      </c>
      <c r="O81" s="38">
        <f t="shared" si="84"/>
        <v>0</v>
      </c>
      <c r="P81" s="38">
        <f t="shared" si="85"/>
        <v>0</v>
      </c>
      <c r="Q81" s="39">
        <v>1</v>
      </c>
      <c r="R81" s="40">
        <f t="shared" si="86"/>
        <v>0</v>
      </c>
      <c r="S81" s="39">
        <v>1</v>
      </c>
      <c r="T81" s="41">
        <f t="shared" si="87"/>
        <v>0</v>
      </c>
      <c r="U81" s="42">
        <f t="shared" si="91"/>
        <v>0</v>
      </c>
      <c r="V81" s="43">
        <f t="shared" si="92"/>
        <v>0</v>
      </c>
      <c r="W81" s="193">
        <v>11</v>
      </c>
      <c r="X81" s="44">
        <f t="shared" si="93"/>
        <v>0</v>
      </c>
      <c r="Y81" s="45">
        <f t="shared" si="94"/>
        <v>0</v>
      </c>
      <c r="Z81" s="46" t="s">
        <v>0</v>
      </c>
      <c r="AA81" s="39">
        <v>1</v>
      </c>
      <c r="AB81" s="47">
        <f t="shared" si="95"/>
        <v>0</v>
      </c>
      <c r="AC81" s="39">
        <v>1</v>
      </c>
      <c r="AD81" s="47">
        <f t="shared" si="96"/>
        <v>0</v>
      </c>
      <c r="AE81" s="39">
        <v>1</v>
      </c>
      <c r="AF81" s="47">
        <f t="shared" si="97"/>
        <v>0</v>
      </c>
      <c r="AG81" s="62"/>
      <c r="AH81" s="194">
        <f t="shared" si="88"/>
        <v>3</v>
      </c>
      <c r="AI81" s="49">
        <f t="shared" si="98"/>
        <v>0</v>
      </c>
      <c r="AJ81" s="50">
        <f t="shared" si="99"/>
        <v>0</v>
      </c>
      <c r="AK81" s="62"/>
      <c r="AL81" s="194">
        <f t="shared" si="89"/>
        <v>3</v>
      </c>
      <c r="AM81" s="49">
        <f t="shared" si="100"/>
        <v>0</v>
      </c>
      <c r="AN81" s="50">
        <f t="shared" si="101"/>
        <v>0</v>
      </c>
      <c r="AO81" s="62"/>
      <c r="AP81" s="49">
        <f t="shared" si="102"/>
        <v>0</v>
      </c>
      <c r="AQ81" s="50">
        <f t="shared" si="103"/>
        <v>0</v>
      </c>
      <c r="AR81" s="62"/>
      <c r="AS81" s="49">
        <f t="shared" si="104"/>
        <v>0</v>
      </c>
      <c r="AT81" s="50">
        <f t="shared" si="105"/>
        <v>0</v>
      </c>
      <c r="AU81" s="62"/>
      <c r="AV81" s="49">
        <f t="shared" si="106"/>
        <v>0</v>
      </c>
      <c r="AW81" s="50">
        <f t="shared" si="107"/>
        <v>0</v>
      </c>
      <c r="AX81" s="62"/>
      <c r="AY81" s="49">
        <f t="shared" si="108"/>
        <v>0</v>
      </c>
      <c r="AZ81" s="50">
        <f t="shared" si="109"/>
        <v>0</v>
      </c>
      <c r="BA81" s="62"/>
      <c r="BB81" s="49">
        <f t="shared" si="110"/>
        <v>0</v>
      </c>
      <c r="BC81" s="50">
        <f t="shared" si="111"/>
        <v>0</v>
      </c>
      <c r="BD81" s="51">
        <f t="shared" si="112"/>
        <v>0</v>
      </c>
    </row>
    <row r="82" spans="1:56" hidden="1">
      <c r="A82" s="32"/>
      <c r="B82" s="61"/>
      <c r="C82" s="33"/>
      <c r="D82" s="34"/>
      <c r="E82" s="35"/>
      <c r="F82" s="36"/>
      <c r="G82" s="73"/>
      <c r="H82" s="72"/>
      <c r="I82" s="74">
        <f>IF(H82=Tablas!$B$5,Tablas!$C$5,VLOOKUP(H82,Tablas!$B$5:$D$40,2,FALSE))</f>
        <v>1</v>
      </c>
      <c r="J82" s="71">
        <f>IF(I82=0,"",VLOOKUP(I82,Tablas!$C$5:$D$40,2,FALSE))</f>
        <v>0</v>
      </c>
      <c r="K82" s="37" t="str">
        <f t="shared" si="90"/>
        <v>0</v>
      </c>
      <c r="L82" s="38">
        <f t="shared" si="81"/>
        <v>0</v>
      </c>
      <c r="M82" s="38">
        <f t="shared" si="82"/>
        <v>0</v>
      </c>
      <c r="N82" s="38">
        <f t="shared" si="83"/>
        <v>0</v>
      </c>
      <c r="O82" s="38">
        <f t="shared" si="84"/>
        <v>0</v>
      </c>
      <c r="P82" s="38">
        <f t="shared" si="85"/>
        <v>0</v>
      </c>
      <c r="Q82" s="39">
        <v>1</v>
      </c>
      <c r="R82" s="40">
        <f t="shared" si="86"/>
        <v>0</v>
      </c>
      <c r="S82" s="39">
        <v>1</v>
      </c>
      <c r="T82" s="41">
        <f t="shared" si="87"/>
        <v>0</v>
      </c>
      <c r="U82" s="42">
        <f t="shared" si="91"/>
        <v>0</v>
      </c>
      <c r="V82" s="43">
        <f t="shared" si="92"/>
        <v>0</v>
      </c>
      <c r="W82" s="193">
        <v>11</v>
      </c>
      <c r="X82" s="44">
        <f t="shared" si="93"/>
        <v>0</v>
      </c>
      <c r="Y82" s="45">
        <f t="shared" si="94"/>
        <v>0</v>
      </c>
      <c r="Z82" s="46" t="s">
        <v>0</v>
      </c>
      <c r="AA82" s="39">
        <v>1</v>
      </c>
      <c r="AB82" s="47">
        <f t="shared" si="95"/>
        <v>0</v>
      </c>
      <c r="AC82" s="39">
        <v>1</v>
      </c>
      <c r="AD82" s="47">
        <f t="shared" si="96"/>
        <v>0</v>
      </c>
      <c r="AE82" s="39">
        <v>1</v>
      </c>
      <c r="AF82" s="47">
        <f t="shared" si="97"/>
        <v>0</v>
      </c>
      <c r="AG82" s="62"/>
      <c r="AH82" s="194">
        <f t="shared" si="88"/>
        <v>3</v>
      </c>
      <c r="AI82" s="49">
        <f t="shared" si="98"/>
        <v>0</v>
      </c>
      <c r="AJ82" s="50">
        <f t="shared" si="99"/>
        <v>0</v>
      </c>
      <c r="AK82" s="62"/>
      <c r="AL82" s="194">
        <f t="shared" si="89"/>
        <v>3</v>
      </c>
      <c r="AM82" s="49">
        <f t="shared" si="100"/>
        <v>0</v>
      </c>
      <c r="AN82" s="50">
        <f t="shared" si="101"/>
        <v>0</v>
      </c>
      <c r="AO82" s="62"/>
      <c r="AP82" s="49">
        <f t="shared" si="102"/>
        <v>0</v>
      </c>
      <c r="AQ82" s="50">
        <f t="shared" si="103"/>
        <v>0</v>
      </c>
      <c r="AR82" s="62"/>
      <c r="AS82" s="49">
        <f t="shared" si="104"/>
        <v>0</v>
      </c>
      <c r="AT82" s="50">
        <f t="shared" si="105"/>
        <v>0</v>
      </c>
      <c r="AU82" s="62"/>
      <c r="AV82" s="49">
        <f t="shared" si="106"/>
        <v>0</v>
      </c>
      <c r="AW82" s="50">
        <f t="shared" si="107"/>
        <v>0</v>
      </c>
      <c r="AX82" s="62"/>
      <c r="AY82" s="49">
        <f t="shared" si="108"/>
        <v>0</v>
      </c>
      <c r="AZ82" s="50">
        <f t="shared" si="109"/>
        <v>0</v>
      </c>
      <c r="BA82" s="62"/>
      <c r="BB82" s="49">
        <f t="shared" si="110"/>
        <v>0</v>
      </c>
      <c r="BC82" s="50">
        <f t="shared" si="111"/>
        <v>0</v>
      </c>
      <c r="BD82" s="51">
        <f t="shared" si="112"/>
        <v>0</v>
      </c>
    </row>
    <row r="83" spans="1:56" hidden="1">
      <c r="A83" s="32"/>
      <c r="B83" s="61"/>
      <c r="C83" s="33"/>
      <c r="D83" s="34"/>
      <c r="E83" s="35"/>
      <c r="F83" s="36"/>
      <c r="G83" s="73"/>
      <c r="H83" s="72"/>
      <c r="I83" s="74">
        <f>IF(H83=Tablas!$B$5,Tablas!$C$5,VLOOKUP(H83,Tablas!$B$5:$D$40,2,FALSE))</f>
        <v>1</v>
      </c>
      <c r="J83" s="71">
        <f>IF(I83=0,"",VLOOKUP(I83,Tablas!$C$5:$D$40,2,FALSE))</f>
        <v>0</v>
      </c>
      <c r="K83" s="37" t="str">
        <f t="shared" si="90"/>
        <v>0</v>
      </c>
      <c r="L83" s="38">
        <f t="shared" si="81"/>
        <v>0</v>
      </c>
      <c r="M83" s="38">
        <f t="shared" si="82"/>
        <v>0</v>
      </c>
      <c r="N83" s="38">
        <f t="shared" si="83"/>
        <v>0</v>
      </c>
      <c r="O83" s="38">
        <f t="shared" si="84"/>
        <v>0</v>
      </c>
      <c r="P83" s="38">
        <f t="shared" si="85"/>
        <v>0</v>
      </c>
      <c r="Q83" s="39">
        <v>1</v>
      </c>
      <c r="R83" s="40">
        <f t="shared" si="86"/>
        <v>0</v>
      </c>
      <c r="S83" s="39">
        <v>1</v>
      </c>
      <c r="T83" s="41">
        <f t="shared" si="87"/>
        <v>0</v>
      </c>
      <c r="U83" s="42">
        <f t="shared" si="91"/>
        <v>0</v>
      </c>
      <c r="V83" s="43">
        <f t="shared" si="92"/>
        <v>0</v>
      </c>
      <c r="W83" s="193">
        <v>11</v>
      </c>
      <c r="X83" s="44">
        <f t="shared" si="93"/>
        <v>0</v>
      </c>
      <c r="Y83" s="45">
        <f t="shared" si="94"/>
        <v>0</v>
      </c>
      <c r="Z83" s="46" t="s">
        <v>0</v>
      </c>
      <c r="AA83" s="39">
        <v>1</v>
      </c>
      <c r="AB83" s="47">
        <f t="shared" si="95"/>
        <v>0</v>
      </c>
      <c r="AC83" s="39">
        <v>1</v>
      </c>
      <c r="AD83" s="47">
        <f t="shared" si="96"/>
        <v>0</v>
      </c>
      <c r="AE83" s="39">
        <v>1</v>
      </c>
      <c r="AF83" s="47">
        <f t="shared" si="97"/>
        <v>0</v>
      </c>
      <c r="AG83" s="62"/>
      <c r="AH83" s="194">
        <f t="shared" si="88"/>
        <v>3</v>
      </c>
      <c r="AI83" s="49">
        <f t="shared" si="98"/>
        <v>0</v>
      </c>
      <c r="AJ83" s="50">
        <f t="shared" si="99"/>
        <v>0</v>
      </c>
      <c r="AK83" s="62"/>
      <c r="AL83" s="194">
        <f t="shared" si="89"/>
        <v>3</v>
      </c>
      <c r="AM83" s="49">
        <f t="shared" si="100"/>
        <v>0</v>
      </c>
      <c r="AN83" s="50">
        <f t="shared" si="101"/>
        <v>0</v>
      </c>
      <c r="AO83" s="62"/>
      <c r="AP83" s="49">
        <f t="shared" si="102"/>
        <v>0</v>
      </c>
      <c r="AQ83" s="50">
        <f t="shared" si="103"/>
        <v>0</v>
      </c>
      <c r="AR83" s="62"/>
      <c r="AS83" s="49">
        <f t="shared" si="104"/>
        <v>0</v>
      </c>
      <c r="AT83" s="50">
        <f t="shared" si="105"/>
        <v>0</v>
      </c>
      <c r="AU83" s="62"/>
      <c r="AV83" s="49">
        <f t="shared" si="106"/>
        <v>0</v>
      </c>
      <c r="AW83" s="50">
        <f t="shared" si="107"/>
        <v>0</v>
      </c>
      <c r="AX83" s="62"/>
      <c r="AY83" s="49">
        <f t="shared" si="108"/>
        <v>0</v>
      </c>
      <c r="AZ83" s="50">
        <f t="shared" si="109"/>
        <v>0</v>
      </c>
      <c r="BA83" s="62"/>
      <c r="BB83" s="49">
        <f t="shared" si="110"/>
        <v>0</v>
      </c>
      <c r="BC83" s="50">
        <f t="shared" si="111"/>
        <v>0</v>
      </c>
      <c r="BD83" s="51">
        <f t="shared" si="112"/>
        <v>0</v>
      </c>
    </row>
    <row r="84" spans="1:56" hidden="1">
      <c r="A84" s="32"/>
      <c r="B84" s="61"/>
      <c r="C84" s="33"/>
      <c r="D84" s="34"/>
      <c r="E84" s="35"/>
      <c r="F84" s="36"/>
      <c r="G84" s="73"/>
      <c r="H84" s="72"/>
      <c r="I84" s="74">
        <f>IF(H84=Tablas!$B$5,Tablas!$C$5,VLOOKUP(H84,Tablas!$B$5:$D$40,2,FALSE))</f>
        <v>1</v>
      </c>
      <c r="J84" s="71">
        <f>IF(I84=0,"",VLOOKUP(I84,Tablas!$C$5:$D$40,2,FALSE))</f>
        <v>0</v>
      </c>
      <c r="K84" s="37" t="str">
        <f t="shared" si="90"/>
        <v>0</v>
      </c>
      <c r="L84" s="38">
        <f t="shared" si="81"/>
        <v>0</v>
      </c>
      <c r="M84" s="38">
        <f t="shared" si="82"/>
        <v>0</v>
      </c>
      <c r="N84" s="38">
        <f t="shared" si="83"/>
        <v>0</v>
      </c>
      <c r="O84" s="38">
        <f t="shared" si="84"/>
        <v>0</v>
      </c>
      <c r="P84" s="38">
        <f t="shared" si="85"/>
        <v>0</v>
      </c>
      <c r="Q84" s="39">
        <v>1</v>
      </c>
      <c r="R84" s="40">
        <f t="shared" si="86"/>
        <v>0</v>
      </c>
      <c r="S84" s="39">
        <v>1</v>
      </c>
      <c r="T84" s="41">
        <f t="shared" si="87"/>
        <v>0</v>
      </c>
      <c r="U84" s="42">
        <f t="shared" si="91"/>
        <v>0</v>
      </c>
      <c r="V84" s="43">
        <f t="shared" si="92"/>
        <v>0</v>
      </c>
      <c r="W84" s="193">
        <v>11</v>
      </c>
      <c r="X84" s="44">
        <f t="shared" si="93"/>
        <v>0</v>
      </c>
      <c r="Y84" s="45">
        <f t="shared" si="94"/>
        <v>0</v>
      </c>
      <c r="Z84" s="46" t="s">
        <v>0</v>
      </c>
      <c r="AA84" s="39">
        <v>1</v>
      </c>
      <c r="AB84" s="47">
        <f t="shared" si="95"/>
        <v>0</v>
      </c>
      <c r="AC84" s="39">
        <v>1</v>
      </c>
      <c r="AD84" s="47">
        <f t="shared" si="96"/>
        <v>0</v>
      </c>
      <c r="AE84" s="39">
        <v>1</v>
      </c>
      <c r="AF84" s="47">
        <f t="shared" si="97"/>
        <v>0</v>
      </c>
      <c r="AG84" s="62"/>
      <c r="AH84" s="194">
        <f t="shared" si="88"/>
        <v>3</v>
      </c>
      <c r="AI84" s="49">
        <f t="shared" si="98"/>
        <v>0</v>
      </c>
      <c r="AJ84" s="50">
        <f t="shared" si="99"/>
        <v>0</v>
      </c>
      <c r="AK84" s="62"/>
      <c r="AL84" s="194">
        <f t="shared" si="89"/>
        <v>3</v>
      </c>
      <c r="AM84" s="49">
        <f t="shared" si="100"/>
        <v>0</v>
      </c>
      <c r="AN84" s="50">
        <f t="shared" si="101"/>
        <v>0</v>
      </c>
      <c r="AO84" s="62"/>
      <c r="AP84" s="49">
        <f t="shared" si="102"/>
        <v>0</v>
      </c>
      <c r="AQ84" s="50">
        <f t="shared" si="103"/>
        <v>0</v>
      </c>
      <c r="AR84" s="62"/>
      <c r="AS84" s="49">
        <f t="shared" si="104"/>
        <v>0</v>
      </c>
      <c r="AT84" s="50">
        <f t="shared" si="105"/>
        <v>0</v>
      </c>
      <c r="AU84" s="62"/>
      <c r="AV84" s="49">
        <f t="shared" si="106"/>
        <v>0</v>
      </c>
      <c r="AW84" s="50">
        <f t="shared" si="107"/>
        <v>0</v>
      </c>
      <c r="AX84" s="62"/>
      <c r="AY84" s="49">
        <f t="shared" si="108"/>
        <v>0</v>
      </c>
      <c r="AZ84" s="50">
        <f t="shared" si="109"/>
        <v>0</v>
      </c>
      <c r="BA84" s="62"/>
      <c r="BB84" s="49">
        <f t="shared" si="110"/>
        <v>0</v>
      </c>
      <c r="BC84" s="50">
        <f t="shared" si="111"/>
        <v>0</v>
      </c>
      <c r="BD84" s="51">
        <f t="shared" si="112"/>
        <v>0</v>
      </c>
    </row>
    <row r="85" spans="1:56" hidden="1">
      <c r="A85" s="32"/>
      <c r="B85" s="61"/>
      <c r="C85" s="33"/>
      <c r="D85" s="34"/>
      <c r="E85" s="35"/>
      <c r="F85" s="36"/>
      <c r="G85" s="73"/>
      <c r="H85" s="72"/>
      <c r="I85" s="74">
        <f>IF(H85=Tablas!$B$5,Tablas!$C$5,VLOOKUP(H85,Tablas!$B$5:$D$40,2,FALSE))</f>
        <v>1</v>
      </c>
      <c r="J85" s="71">
        <f>IF(I85=0,"",VLOOKUP(I85,Tablas!$C$5:$D$40,2,FALSE))</f>
        <v>0</v>
      </c>
      <c r="K85" s="37" t="str">
        <f t="shared" si="90"/>
        <v>0</v>
      </c>
      <c r="L85" s="38">
        <f t="shared" si="81"/>
        <v>0</v>
      </c>
      <c r="M85" s="38">
        <f t="shared" si="82"/>
        <v>0</v>
      </c>
      <c r="N85" s="38">
        <f t="shared" si="83"/>
        <v>0</v>
      </c>
      <c r="O85" s="38">
        <f t="shared" si="84"/>
        <v>0</v>
      </c>
      <c r="P85" s="38">
        <f t="shared" si="85"/>
        <v>0</v>
      </c>
      <c r="Q85" s="39">
        <v>1</v>
      </c>
      <c r="R85" s="40">
        <f t="shared" si="86"/>
        <v>0</v>
      </c>
      <c r="S85" s="39">
        <v>1</v>
      </c>
      <c r="T85" s="41">
        <f t="shared" si="87"/>
        <v>0</v>
      </c>
      <c r="U85" s="42">
        <f t="shared" si="91"/>
        <v>0</v>
      </c>
      <c r="V85" s="43">
        <f t="shared" si="92"/>
        <v>0</v>
      </c>
      <c r="W85" s="193">
        <v>11</v>
      </c>
      <c r="X85" s="44">
        <f t="shared" si="93"/>
        <v>0</v>
      </c>
      <c r="Y85" s="45">
        <f t="shared" si="94"/>
        <v>0</v>
      </c>
      <c r="Z85" s="46" t="s">
        <v>0</v>
      </c>
      <c r="AA85" s="39">
        <v>1</v>
      </c>
      <c r="AB85" s="47">
        <f t="shared" si="95"/>
        <v>0</v>
      </c>
      <c r="AC85" s="39">
        <v>1</v>
      </c>
      <c r="AD85" s="47">
        <f t="shared" si="96"/>
        <v>0</v>
      </c>
      <c r="AE85" s="39">
        <v>1</v>
      </c>
      <c r="AF85" s="47">
        <f t="shared" si="97"/>
        <v>0</v>
      </c>
      <c r="AG85" s="62"/>
      <c r="AH85" s="194">
        <f t="shared" si="88"/>
        <v>3</v>
      </c>
      <c r="AI85" s="49">
        <f t="shared" si="98"/>
        <v>0</v>
      </c>
      <c r="AJ85" s="50">
        <f t="shared" si="99"/>
        <v>0</v>
      </c>
      <c r="AK85" s="62"/>
      <c r="AL85" s="194">
        <f t="shared" si="89"/>
        <v>3</v>
      </c>
      <c r="AM85" s="49">
        <f t="shared" si="100"/>
        <v>0</v>
      </c>
      <c r="AN85" s="50">
        <f t="shared" si="101"/>
        <v>0</v>
      </c>
      <c r="AO85" s="62"/>
      <c r="AP85" s="49">
        <f t="shared" si="102"/>
        <v>0</v>
      </c>
      <c r="AQ85" s="50">
        <f t="shared" si="103"/>
        <v>0</v>
      </c>
      <c r="AR85" s="62"/>
      <c r="AS85" s="49">
        <f t="shared" si="104"/>
        <v>0</v>
      </c>
      <c r="AT85" s="50">
        <f t="shared" si="105"/>
        <v>0</v>
      </c>
      <c r="AU85" s="62"/>
      <c r="AV85" s="49">
        <f t="shared" si="106"/>
        <v>0</v>
      </c>
      <c r="AW85" s="50">
        <f t="shared" si="107"/>
        <v>0</v>
      </c>
      <c r="AX85" s="62"/>
      <c r="AY85" s="49">
        <f t="shared" si="108"/>
        <v>0</v>
      </c>
      <c r="AZ85" s="50">
        <f t="shared" si="109"/>
        <v>0</v>
      </c>
      <c r="BA85" s="62"/>
      <c r="BB85" s="49">
        <f t="shared" si="110"/>
        <v>0</v>
      </c>
      <c r="BC85" s="50">
        <f t="shared" si="111"/>
        <v>0</v>
      </c>
      <c r="BD85" s="51">
        <f t="shared" si="112"/>
        <v>0</v>
      </c>
    </row>
    <row r="86" spans="1:56" hidden="1">
      <c r="A86" s="32"/>
      <c r="B86" s="61"/>
      <c r="C86" s="33"/>
      <c r="D86" s="34"/>
      <c r="E86" s="35"/>
      <c r="F86" s="36"/>
      <c r="G86" s="73"/>
      <c r="H86" s="72"/>
      <c r="I86" s="74">
        <f>IF(H86=Tablas!$B$5,Tablas!$C$5,VLOOKUP(H86,Tablas!$B$5:$D$40,2,FALSE))</f>
        <v>1</v>
      </c>
      <c r="J86" s="71">
        <f>IF(I86=0,"",VLOOKUP(I86,Tablas!$C$5:$D$40,2,FALSE))</f>
        <v>0</v>
      </c>
      <c r="K86" s="37" t="str">
        <f t="shared" si="90"/>
        <v>0</v>
      </c>
      <c r="L86" s="38">
        <f t="shared" si="81"/>
        <v>0</v>
      </c>
      <c r="M86" s="38">
        <f t="shared" si="82"/>
        <v>0</v>
      </c>
      <c r="N86" s="38">
        <f t="shared" si="83"/>
        <v>0</v>
      </c>
      <c r="O86" s="38">
        <f t="shared" si="84"/>
        <v>0</v>
      </c>
      <c r="P86" s="38">
        <f t="shared" si="85"/>
        <v>0</v>
      </c>
      <c r="Q86" s="39">
        <v>1</v>
      </c>
      <c r="R86" s="40">
        <f t="shared" si="86"/>
        <v>0</v>
      </c>
      <c r="S86" s="39">
        <v>1</v>
      </c>
      <c r="T86" s="41">
        <f t="shared" si="87"/>
        <v>0</v>
      </c>
      <c r="U86" s="42">
        <f t="shared" si="91"/>
        <v>0</v>
      </c>
      <c r="V86" s="43">
        <f t="shared" si="92"/>
        <v>0</v>
      </c>
      <c r="W86" s="193">
        <v>11</v>
      </c>
      <c r="X86" s="44">
        <f t="shared" si="93"/>
        <v>0</v>
      </c>
      <c r="Y86" s="45">
        <f t="shared" si="94"/>
        <v>0</v>
      </c>
      <c r="Z86" s="46" t="s">
        <v>0</v>
      </c>
      <c r="AA86" s="39">
        <v>1</v>
      </c>
      <c r="AB86" s="47">
        <f t="shared" si="95"/>
        <v>0</v>
      </c>
      <c r="AC86" s="39">
        <v>1</v>
      </c>
      <c r="AD86" s="47">
        <f t="shared" si="96"/>
        <v>0</v>
      </c>
      <c r="AE86" s="39">
        <v>1</v>
      </c>
      <c r="AF86" s="47">
        <f t="shared" si="97"/>
        <v>0</v>
      </c>
      <c r="AG86" s="62"/>
      <c r="AH86" s="194">
        <f t="shared" si="88"/>
        <v>3</v>
      </c>
      <c r="AI86" s="49">
        <f t="shared" si="98"/>
        <v>0</v>
      </c>
      <c r="AJ86" s="50">
        <f t="shared" si="99"/>
        <v>0</v>
      </c>
      <c r="AK86" s="62"/>
      <c r="AL86" s="194">
        <f t="shared" si="89"/>
        <v>3</v>
      </c>
      <c r="AM86" s="49">
        <f t="shared" si="100"/>
        <v>0</v>
      </c>
      <c r="AN86" s="50">
        <f t="shared" si="101"/>
        <v>0</v>
      </c>
      <c r="AO86" s="62"/>
      <c r="AP86" s="49">
        <f t="shared" si="102"/>
        <v>0</v>
      </c>
      <c r="AQ86" s="50">
        <f t="shared" si="103"/>
        <v>0</v>
      </c>
      <c r="AR86" s="62"/>
      <c r="AS86" s="49">
        <f t="shared" si="104"/>
        <v>0</v>
      </c>
      <c r="AT86" s="50">
        <f t="shared" si="105"/>
        <v>0</v>
      </c>
      <c r="AU86" s="62"/>
      <c r="AV86" s="49">
        <f t="shared" si="106"/>
        <v>0</v>
      </c>
      <c r="AW86" s="50">
        <f t="shared" si="107"/>
        <v>0</v>
      </c>
      <c r="AX86" s="62"/>
      <c r="AY86" s="49">
        <f t="shared" si="108"/>
        <v>0</v>
      </c>
      <c r="AZ86" s="50">
        <f t="shared" si="109"/>
        <v>0</v>
      </c>
      <c r="BA86" s="62"/>
      <c r="BB86" s="49">
        <f t="shared" si="110"/>
        <v>0</v>
      </c>
      <c r="BC86" s="50">
        <f t="shared" si="111"/>
        <v>0</v>
      </c>
      <c r="BD86" s="51">
        <f t="shared" si="112"/>
        <v>0</v>
      </c>
    </row>
    <row r="87" spans="1:56" hidden="1">
      <c r="A87" s="32"/>
      <c r="B87" s="61"/>
      <c r="C87" s="33"/>
      <c r="D87" s="34"/>
      <c r="E87" s="35"/>
      <c r="F87" s="36"/>
      <c r="G87" s="73"/>
      <c r="H87" s="72"/>
      <c r="I87" s="74">
        <f>IF(H87=Tablas!$B$5,Tablas!$C$5,VLOOKUP(H87,Tablas!$B$5:$D$40,2,FALSE))</f>
        <v>1</v>
      </c>
      <c r="J87" s="71">
        <f>IF(I87=0,"",VLOOKUP(I87,Tablas!$C$5:$D$40,2,FALSE))</f>
        <v>0</v>
      </c>
      <c r="K87" s="37" t="str">
        <f t="shared" si="90"/>
        <v>0</v>
      </c>
      <c r="L87" s="38">
        <f t="shared" si="81"/>
        <v>0</v>
      </c>
      <c r="M87" s="38">
        <f t="shared" si="82"/>
        <v>0</v>
      </c>
      <c r="N87" s="38">
        <f t="shared" si="83"/>
        <v>0</v>
      </c>
      <c r="O87" s="38">
        <f t="shared" si="84"/>
        <v>0</v>
      </c>
      <c r="P87" s="38">
        <f t="shared" si="85"/>
        <v>0</v>
      </c>
      <c r="Q87" s="39">
        <v>1</v>
      </c>
      <c r="R87" s="40">
        <f t="shared" si="86"/>
        <v>0</v>
      </c>
      <c r="S87" s="39">
        <v>1</v>
      </c>
      <c r="T87" s="41">
        <f t="shared" si="87"/>
        <v>0</v>
      </c>
      <c r="U87" s="42">
        <f t="shared" si="91"/>
        <v>0</v>
      </c>
      <c r="V87" s="43">
        <f t="shared" si="92"/>
        <v>0</v>
      </c>
      <c r="W87" s="193">
        <v>11</v>
      </c>
      <c r="X87" s="44">
        <f t="shared" si="93"/>
        <v>0</v>
      </c>
      <c r="Y87" s="45">
        <f t="shared" si="94"/>
        <v>0</v>
      </c>
      <c r="Z87" s="46" t="s">
        <v>0</v>
      </c>
      <c r="AA87" s="39">
        <v>1</v>
      </c>
      <c r="AB87" s="47">
        <f t="shared" si="95"/>
        <v>0</v>
      </c>
      <c r="AC87" s="39">
        <v>1</v>
      </c>
      <c r="AD87" s="47">
        <f t="shared" si="96"/>
        <v>0</v>
      </c>
      <c r="AE87" s="39">
        <v>1</v>
      </c>
      <c r="AF87" s="47">
        <f t="shared" si="97"/>
        <v>0</v>
      </c>
      <c r="AG87" s="62"/>
      <c r="AH87" s="194">
        <f t="shared" si="88"/>
        <v>3</v>
      </c>
      <c r="AI87" s="49">
        <f t="shared" si="98"/>
        <v>0</v>
      </c>
      <c r="AJ87" s="50">
        <f t="shared" si="99"/>
        <v>0</v>
      </c>
      <c r="AK87" s="62"/>
      <c r="AL87" s="194">
        <f t="shared" si="89"/>
        <v>3</v>
      </c>
      <c r="AM87" s="49">
        <f t="shared" si="100"/>
        <v>0</v>
      </c>
      <c r="AN87" s="50">
        <f t="shared" si="101"/>
        <v>0</v>
      </c>
      <c r="AO87" s="62"/>
      <c r="AP87" s="49">
        <f t="shared" si="102"/>
        <v>0</v>
      </c>
      <c r="AQ87" s="50">
        <f t="shared" si="103"/>
        <v>0</v>
      </c>
      <c r="AR87" s="62"/>
      <c r="AS87" s="49">
        <f t="shared" si="104"/>
        <v>0</v>
      </c>
      <c r="AT87" s="50">
        <f t="shared" si="105"/>
        <v>0</v>
      </c>
      <c r="AU87" s="62"/>
      <c r="AV87" s="49">
        <f t="shared" si="106"/>
        <v>0</v>
      </c>
      <c r="AW87" s="50">
        <f t="shared" si="107"/>
        <v>0</v>
      </c>
      <c r="AX87" s="62"/>
      <c r="AY87" s="49">
        <f t="shared" si="108"/>
        <v>0</v>
      </c>
      <c r="AZ87" s="50">
        <f t="shared" si="109"/>
        <v>0</v>
      </c>
      <c r="BA87" s="62"/>
      <c r="BB87" s="49">
        <f t="shared" si="110"/>
        <v>0</v>
      </c>
      <c r="BC87" s="50">
        <f t="shared" si="111"/>
        <v>0</v>
      </c>
      <c r="BD87" s="51">
        <f t="shared" si="112"/>
        <v>0</v>
      </c>
    </row>
    <row r="88" spans="1:56" hidden="1">
      <c r="A88" s="32"/>
      <c r="B88" s="61"/>
      <c r="C88" s="33"/>
      <c r="D88" s="34"/>
      <c r="E88" s="35"/>
      <c r="F88" s="36"/>
      <c r="G88" s="73"/>
      <c r="H88" s="72"/>
      <c r="I88" s="74">
        <f>IF(H88=Tablas!$B$5,Tablas!$C$5,VLOOKUP(H88,Tablas!$B$5:$D$40,2,FALSE))</f>
        <v>1</v>
      </c>
      <c r="J88" s="71">
        <f>IF(I88=0,"",VLOOKUP(I88,Tablas!$C$5:$D$40,2,FALSE))</f>
        <v>0</v>
      </c>
      <c r="K88" s="37" t="str">
        <f t="shared" si="90"/>
        <v>0</v>
      </c>
      <c r="L88" s="38">
        <f t="shared" si="81"/>
        <v>0</v>
      </c>
      <c r="M88" s="38">
        <f t="shared" si="82"/>
        <v>0</v>
      </c>
      <c r="N88" s="38">
        <f t="shared" si="83"/>
        <v>0</v>
      </c>
      <c r="O88" s="38">
        <f t="shared" si="84"/>
        <v>0</v>
      </c>
      <c r="P88" s="38">
        <f t="shared" si="85"/>
        <v>0</v>
      </c>
      <c r="Q88" s="39">
        <v>1</v>
      </c>
      <c r="R88" s="40">
        <f t="shared" si="86"/>
        <v>0</v>
      </c>
      <c r="S88" s="39">
        <v>1</v>
      </c>
      <c r="T88" s="41">
        <f t="shared" si="87"/>
        <v>0</v>
      </c>
      <c r="U88" s="42">
        <f t="shared" si="91"/>
        <v>0</v>
      </c>
      <c r="V88" s="43">
        <f t="shared" si="92"/>
        <v>0</v>
      </c>
      <c r="W88" s="193">
        <v>11</v>
      </c>
      <c r="X88" s="44">
        <f t="shared" si="93"/>
        <v>0</v>
      </c>
      <c r="Y88" s="45">
        <f t="shared" si="94"/>
        <v>0</v>
      </c>
      <c r="Z88" s="46" t="s">
        <v>0</v>
      </c>
      <c r="AA88" s="39">
        <v>1</v>
      </c>
      <c r="AB88" s="47">
        <f t="shared" si="95"/>
        <v>0</v>
      </c>
      <c r="AC88" s="39">
        <v>1</v>
      </c>
      <c r="AD88" s="47">
        <f t="shared" si="96"/>
        <v>0</v>
      </c>
      <c r="AE88" s="39">
        <v>1</v>
      </c>
      <c r="AF88" s="47">
        <f t="shared" si="97"/>
        <v>0</v>
      </c>
      <c r="AG88" s="62"/>
      <c r="AH88" s="194">
        <f t="shared" si="88"/>
        <v>3</v>
      </c>
      <c r="AI88" s="49">
        <f t="shared" si="98"/>
        <v>0</v>
      </c>
      <c r="AJ88" s="50">
        <f t="shared" si="99"/>
        <v>0</v>
      </c>
      <c r="AK88" s="62"/>
      <c r="AL88" s="194">
        <f t="shared" si="89"/>
        <v>3</v>
      </c>
      <c r="AM88" s="49">
        <f t="shared" si="100"/>
        <v>0</v>
      </c>
      <c r="AN88" s="50">
        <f t="shared" si="101"/>
        <v>0</v>
      </c>
      <c r="AO88" s="62"/>
      <c r="AP88" s="49">
        <f t="shared" si="102"/>
        <v>0</v>
      </c>
      <c r="AQ88" s="50">
        <f t="shared" si="103"/>
        <v>0</v>
      </c>
      <c r="AR88" s="62"/>
      <c r="AS88" s="49">
        <f t="shared" si="104"/>
        <v>0</v>
      </c>
      <c r="AT88" s="50">
        <f t="shared" si="105"/>
        <v>0</v>
      </c>
      <c r="AU88" s="62"/>
      <c r="AV88" s="49">
        <f t="shared" si="106"/>
        <v>0</v>
      </c>
      <c r="AW88" s="50">
        <f t="shared" si="107"/>
        <v>0</v>
      </c>
      <c r="AX88" s="62"/>
      <c r="AY88" s="49">
        <f t="shared" si="108"/>
        <v>0</v>
      </c>
      <c r="AZ88" s="50">
        <f t="shared" si="109"/>
        <v>0</v>
      </c>
      <c r="BA88" s="62"/>
      <c r="BB88" s="49">
        <f t="shared" si="110"/>
        <v>0</v>
      </c>
      <c r="BC88" s="50">
        <f t="shared" si="111"/>
        <v>0</v>
      </c>
      <c r="BD88" s="51">
        <f t="shared" si="112"/>
        <v>0</v>
      </c>
    </row>
    <row r="89" spans="1:56" hidden="1">
      <c r="A89" s="32"/>
      <c r="B89" s="61"/>
      <c r="C89" s="33"/>
      <c r="D89" s="34"/>
      <c r="E89" s="35"/>
      <c r="F89" s="36"/>
      <c r="G89" s="73"/>
      <c r="H89" s="72"/>
      <c r="I89" s="74">
        <f>IF(H89=Tablas!$B$5,Tablas!$C$5,VLOOKUP(H89,Tablas!$B$5:$D$40,2,FALSE))</f>
        <v>1</v>
      </c>
      <c r="J89" s="71">
        <f>IF(I89=0,"",VLOOKUP(I89,Tablas!$C$5:$D$40,2,FALSE))</f>
        <v>0</v>
      </c>
      <c r="K89" s="37" t="str">
        <f t="shared" si="90"/>
        <v>0</v>
      </c>
      <c r="L89" s="38">
        <f t="shared" si="81"/>
        <v>0</v>
      </c>
      <c r="M89" s="38">
        <f t="shared" si="82"/>
        <v>0</v>
      </c>
      <c r="N89" s="38">
        <f t="shared" si="83"/>
        <v>0</v>
      </c>
      <c r="O89" s="38">
        <f t="shared" si="84"/>
        <v>0</v>
      </c>
      <c r="P89" s="38">
        <f t="shared" si="85"/>
        <v>0</v>
      </c>
      <c r="Q89" s="39">
        <v>1</v>
      </c>
      <c r="R89" s="40">
        <f t="shared" si="86"/>
        <v>0</v>
      </c>
      <c r="S89" s="39">
        <v>1</v>
      </c>
      <c r="T89" s="41">
        <f t="shared" si="87"/>
        <v>0</v>
      </c>
      <c r="U89" s="42">
        <f t="shared" si="91"/>
        <v>0</v>
      </c>
      <c r="V89" s="43">
        <f t="shared" si="92"/>
        <v>0</v>
      </c>
      <c r="W89" s="193">
        <v>11</v>
      </c>
      <c r="X89" s="44">
        <f t="shared" si="93"/>
        <v>0</v>
      </c>
      <c r="Y89" s="45">
        <f t="shared" si="94"/>
        <v>0</v>
      </c>
      <c r="Z89" s="46" t="s">
        <v>0</v>
      </c>
      <c r="AA89" s="39">
        <v>1</v>
      </c>
      <c r="AB89" s="47">
        <f t="shared" si="95"/>
        <v>0</v>
      </c>
      <c r="AC89" s="39">
        <v>1</v>
      </c>
      <c r="AD89" s="47">
        <f t="shared" si="96"/>
        <v>0</v>
      </c>
      <c r="AE89" s="39">
        <v>1</v>
      </c>
      <c r="AF89" s="47">
        <f t="shared" si="97"/>
        <v>0</v>
      </c>
      <c r="AG89" s="62"/>
      <c r="AH89" s="194">
        <f t="shared" si="88"/>
        <v>3</v>
      </c>
      <c r="AI89" s="49">
        <f t="shared" si="98"/>
        <v>0</v>
      </c>
      <c r="AJ89" s="50">
        <f t="shared" si="99"/>
        <v>0</v>
      </c>
      <c r="AK89" s="62"/>
      <c r="AL89" s="194">
        <f t="shared" si="89"/>
        <v>3</v>
      </c>
      <c r="AM89" s="49">
        <f t="shared" si="100"/>
        <v>0</v>
      </c>
      <c r="AN89" s="50">
        <f t="shared" si="101"/>
        <v>0</v>
      </c>
      <c r="AO89" s="62"/>
      <c r="AP89" s="49">
        <f t="shared" si="102"/>
        <v>0</v>
      </c>
      <c r="AQ89" s="50">
        <f t="shared" si="103"/>
        <v>0</v>
      </c>
      <c r="AR89" s="62"/>
      <c r="AS89" s="49">
        <f t="shared" si="104"/>
        <v>0</v>
      </c>
      <c r="AT89" s="50">
        <f t="shared" si="105"/>
        <v>0</v>
      </c>
      <c r="AU89" s="62"/>
      <c r="AV89" s="49">
        <f t="shared" si="106"/>
        <v>0</v>
      </c>
      <c r="AW89" s="50">
        <f t="shared" si="107"/>
        <v>0</v>
      </c>
      <c r="AX89" s="62"/>
      <c r="AY89" s="49">
        <f t="shared" si="108"/>
        <v>0</v>
      </c>
      <c r="AZ89" s="50">
        <f t="shared" si="109"/>
        <v>0</v>
      </c>
      <c r="BA89" s="62"/>
      <c r="BB89" s="49">
        <f t="shared" si="110"/>
        <v>0</v>
      </c>
      <c r="BC89" s="50">
        <f t="shared" si="111"/>
        <v>0</v>
      </c>
      <c r="BD89" s="51">
        <f t="shared" si="112"/>
        <v>0</v>
      </c>
    </row>
    <row r="90" spans="1:56" hidden="1">
      <c r="A90" s="32"/>
      <c r="B90" s="61"/>
      <c r="C90" s="33"/>
      <c r="D90" s="34"/>
      <c r="E90" s="35"/>
      <c r="F90" s="36"/>
      <c r="G90" s="73"/>
      <c r="H90" s="72"/>
      <c r="I90" s="74">
        <f>IF(H90=Tablas!$B$5,Tablas!$C$5,VLOOKUP(H90,Tablas!$B$5:$D$40,2,FALSE))</f>
        <v>1</v>
      </c>
      <c r="J90" s="71">
        <f>IF(I90=0,"",VLOOKUP(I90,Tablas!$C$5:$D$40,2,FALSE))</f>
        <v>0</v>
      </c>
      <c r="K90" s="37" t="str">
        <f t="shared" si="90"/>
        <v>0</v>
      </c>
      <c r="L90" s="38">
        <f t="shared" si="81"/>
        <v>0</v>
      </c>
      <c r="M90" s="38">
        <f t="shared" si="82"/>
        <v>0</v>
      </c>
      <c r="N90" s="38">
        <f t="shared" si="83"/>
        <v>0</v>
      </c>
      <c r="O90" s="38">
        <f t="shared" si="84"/>
        <v>0</v>
      </c>
      <c r="P90" s="38">
        <f t="shared" si="85"/>
        <v>0</v>
      </c>
      <c r="Q90" s="39">
        <v>1</v>
      </c>
      <c r="R90" s="40">
        <f t="shared" si="86"/>
        <v>0</v>
      </c>
      <c r="S90" s="39">
        <v>1</v>
      </c>
      <c r="T90" s="41">
        <f t="shared" si="87"/>
        <v>0</v>
      </c>
      <c r="U90" s="42">
        <f t="shared" si="91"/>
        <v>0</v>
      </c>
      <c r="V90" s="43">
        <f t="shared" si="92"/>
        <v>0</v>
      </c>
      <c r="W90" s="193">
        <v>11</v>
      </c>
      <c r="X90" s="44">
        <f t="shared" si="93"/>
        <v>0</v>
      </c>
      <c r="Y90" s="45">
        <f t="shared" si="94"/>
        <v>0</v>
      </c>
      <c r="Z90" s="46" t="s">
        <v>0</v>
      </c>
      <c r="AA90" s="39">
        <v>1</v>
      </c>
      <c r="AB90" s="47">
        <f t="shared" si="95"/>
        <v>0</v>
      </c>
      <c r="AC90" s="39">
        <v>1</v>
      </c>
      <c r="AD90" s="47">
        <f t="shared" si="96"/>
        <v>0</v>
      </c>
      <c r="AE90" s="39">
        <v>1</v>
      </c>
      <c r="AF90" s="47">
        <f t="shared" si="97"/>
        <v>0</v>
      </c>
      <c r="AG90" s="62"/>
      <c r="AH90" s="194">
        <f t="shared" si="88"/>
        <v>3</v>
      </c>
      <c r="AI90" s="49">
        <f t="shared" si="98"/>
        <v>0</v>
      </c>
      <c r="AJ90" s="50">
        <f t="shared" si="99"/>
        <v>0</v>
      </c>
      <c r="AK90" s="62"/>
      <c r="AL90" s="194">
        <f t="shared" si="89"/>
        <v>3</v>
      </c>
      <c r="AM90" s="49">
        <f t="shared" si="100"/>
        <v>0</v>
      </c>
      <c r="AN90" s="50">
        <f t="shared" si="101"/>
        <v>0</v>
      </c>
      <c r="AO90" s="62"/>
      <c r="AP90" s="49">
        <f t="shared" si="102"/>
        <v>0</v>
      </c>
      <c r="AQ90" s="50">
        <f t="shared" si="103"/>
        <v>0</v>
      </c>
      <c r="AR90" s="62"/>
      <c r="AS90" s="49">
        <f t="shared" si="104"/>
        <v>0</v>
      </c>
      <c r="AT90" s="50">
        <f t="shared" si="105"/>
        <v>0</v>
      </c>
      <c r="AU90" s="62"/>
      <c r="AV90" s="49">
        <f t="shared" si="106"/>
        <v>0</v>
      </c>
      <c r="AW90" s="50">
        <f t="shared" si="107"/>
        <v>0</v>
      </c>
      <c r="AX90" s="62"/>
      <c r="AY90" s="49">
        <f t="shared" si="108"/>
        <v>0</v>
      </c>
      <c r="AZ90" s="50">
        <f t="shared" si="109"/>
        <v>0</v>
      </c>
      <c r="BA90" s="62"/>
      <c r="BB90" s="49">
        <f t="shared" si="110"/>
        <v>0</v>
      </c>
      <c r="BC90" s="50">
        <f t="shared" si="111"/>
        <v>0</v>
      </c>
      <c r="BD90" s="51">
        <f t="shared" si="112"/>
        <v>0</v>
      </c>
    </row>
    <row r="91" spans="1:56" hidden="1">
      <c r="A91" s="32"/>
      <c r="B91" s="61"/>
      <c r="C91" s="33"/>
      <c r="D91" s="34"/>
      <c r="E91" s="35"/>
      <c r="F91" s="36"/>
      <c r="G91" s="73"/>
      <c r="H91" s="72"/>
      <c r="I91" s="74">
        <f>IF(H91=Tablas!$B$5,Tablas!$C$5,VLOOKUP(H91,Tablas!$B$5:$D$40,2,FALSE))</f>
        <v>1</v>
      </c>
      <c r="J91" s="71">
        <f>IF(I91=0,"",VLOOKUP(I91,Tablas!$C$5:$D$40,2,FALSE))</f>
        <v>0</v>
      </c>
      <c r="K91" s="37" t="str">
        <f t="shared" si="90"/>
        <v>0</v>
      </c>
      <c r="L91" s="38">
        <f t="shared" si="81"/>
        <v>0</v>
      </c>
      <c r="M91" s="38">
        <f t="shared" si="82"/>
        <v>0</v>
      </c>
      <c r="N91" s="38">
        <f t="shared" si="83"/>
        <v>0</v>
      </c>
      <c r="O91" s="38">
        <f t="shared" si="84"/>
        <v>0</v>
      </c>
      <c r="P91" s="38">
        <f t="shared" si="85"/>
        <v>0</v>
      </c>
      <c r="Q91" s="39">
        <v>1</v>
      </c>
      <c r="R91" s="40">
        <f t="shared" si="86"/>
        <v>0</v>
      </c>
      <c r="S91" s="39">
        <v>1</v>
      </c>
      <c r="T91" s="41">
        <f t="shared" si="87"/>
        <v>0</v>
      </c>
      <c r="U91" s="42">
        <f t="shared" si="91"/>
        <v>0</v>
      </c>
      <c r="V91" s="43">
        <f t="shared" si="92"/>
        <v>0</v>
      </c>
      <c r="W91" s="193">
        <v>11</v>
      </c>
      <c r="X91" s="44">
        <f t="shared" si="93"/>
        <v>0</v>
      </c>
      <c r="Y91" s="45">
        <f t="shared" si="94"/>
        <v>0</v>
      </c>
      <c r="Z91" s="46" t="s">
        <v>0</v>
      </c>
      <c r="AA91" s="39">
        <v>1</v>
      </c>
      <c r="AB91" s="47">
        <f t="shared" si="95"/>
        <v>0</v>
      </c>
      <c r="AC91" s="39">
        <v>1</v>
      </c>
      <c r="AD91" s="47">
        <f t="shared" si="96"/>
        <v>0</v>
      </c>
      <c r="AE91" s="39">
        <v>1</v>
      </c>
      <c r="AF91" s="47">
        <f t="shared" si="97"/>
        <v>0</v>
      </c>
      <c r="AG91" s="62"/>
      <c r="AH91" s="194">
        <f t="shared" si="88"/>
        <v>3</v>
      </c>
      <c r="AI91" s="49">
        <f t="shared" si="98"/>
        <v>0</v>
      </c>
      <c r="AJ91" s="50">
        <f t="shared" si="99"/>
        <v>0</v>
      </c>
      <c r="AK91" s="62"/>
      <c r="AL91" s="194">
        <f t="shared" si="89"/>
        <v>3</v>
      </c>
      <c r="AM91" s="49">
        <f t="shared" si="100"/>
        <v>0</v>
      </c>
      <c r="AN91" s="50">
        <f t="shared" si="101"/>
        <v>0</v>
      </c>
      <c r="AO91" s="62"/>
      <c r="AP91" s="49">
        <f t="shared" si="102"/>
        <v>0</v>
      </c>
      <c r="AQ91" s="50">
        <f t="shared" si="103"/>
        <v>0</v>
      </c>
      <c r="AR91" s="62"/>
      <c r="AS91" s="49">
        <f t="shared" si="104"/>
        <v>0</v>
      </c>
      <c r="AT91" s="50">
        <f t="shared" si="105"/>
        <v>0</v>
      </c>
      <c r="AU91" s="62"/>
      <c r="AV91" s="49">
        <f t="shared" si="106"/>
        <v>0</v>
      </c>
      <c r="AW91" s="50">
        <f t="shared" si="107"/>
        <v>0</v>
      </c>
      <c r="AX91" s="62"/>
      <c r="AY91" s="49">
        <f t="shared" si="108"/>
        <v>0</v>
      </c>
      <c r="AZ91" s="50">
        <f t="shared" si="109"/>
        <v>0</v>
      </c>
      <c r="BA91" s="62"/>
      <c r="BB91" s="49">
        <f t="shared" si="110"/>
        <v>0</v>
      </c>
      <c r="BC91" s="50">
        <f t="shared" si="111"/>
        <v>0</v>
      </c>
      <c r="BD91" s="51">
        <f t="shared" si="112"/>
        <v>0</v>
      </c>
    </row>
    <row r="92" spans="1:56" hidden="1">
      <c r="A92" s="32"/>
      <c r="B92" s="61"/>
      <c r="C92" s="33"/>
      <c r="D92" s="34"/>
      <c r="E92" s="35"/>
      <c r="F92" s="36"/>
      <c r="G92" s="73"/>
      <c r="H92" s="72"/>
      <c r="I92" s="74">
        <f>IF(H92=Tablas!$B$5,Tablas!$C$5,VLOOKUP(H92,Tablas!$B$5:$D$40,2,FALSE))</f>
        <v>1</v>
      </c>
      <c r="J92" s="71">
        <f>IF(I92=0,"",VLOOKUP(I92,Tablas!$C$5:$D$40,2,FALSE))</f>
        <v>0</v>
      </c>
      <c r="K92" s="37" t="str">
        <f t="shared" si="90"/>
        <v>0</v>
      </c>
      <c r="L92" s="38">
        <f t="shared" si="81"/>
        <v>0</v>
      </c>
      <c r="M92" s="38">
        <f t="shared" si="82"/>
        <v>0</v>
      </c>
      <c r="N92" s="38">
        <f t="shared" si="83"/>
        <v>0</v>
      </c>
      <c r="O92" s="38">
        <f t="shared" si="84"/>
        <v>0</v>
      </c>
      <c r="P92" s="38">
        <f t="shared" si="85"/>
        <v>0</v>
      </c>
      <c r="Q92" s="39">
        <v>1</v>
      </c>
      <c r="R92" s="40">
        <f t="shared" si="86"/>
        <v>0</v>
      </c>
      <c r="S92" s="39">
        <v>1</v>
      </c>
      <c r="T92" s="41">
        <f t="shared" si="87"/>
        <v>0</v>
      </c>
      <c r="U92" s="42">
        <f t="shared" si="91"/>
        <v>0</v>
      </c>
      <c r="V92" s="43">
        <f t="shared" si="92"/>
        <v>0</v>
      </c>
      <c r="W92" s="193">
        <v>11</v>
      </c>
      <c r="X92" s="44">
        <f t="shared" si="93"/>
        <v>0</v>
      </c>
      <c r="Y92" s="45">
        <f t="shared" si="94"/>
        <v>0</v>
      </c>
      <c r="Z92" s="46" t="s">
        <v>0</v>
      </c>
      <c r="AA92" s="39">
        <v>1</v>
      </c>
      <c r="AB92" s="47">
        <f t="shared" si="95"/>
        <v>0</v>
      </c>
      <c r="AC92" s="39">
        <v>1</v>
      </c>
      <c r="AD92" s="47">
        <f t="shared" si="96"/>
        <v>0</v>
      </c>
      <c r="AE92" s="39">
        <v>1</v>
      </c>
      <c r="AF92" s="47">
        <f t="shared" si="97"/>
        <v>0</v>
      </c>
      <c r="AG92" s="62"/>
      <c r="AH92" s="194">
        <f t="shared" si="88"/>
        <v>3</v>
      </c>
      <c r="AI92" s="49">
        <f t="shared" si="98"/>
        <v>0</v>
      </c>
      <c r="AJ92" s="50">
        <f t="shared" si="99"/>
        <v>0</v>
      </c>
      <c r="AK92" s="62"/>
      <c r="AL92" s="194">
        <f t="shared" si="89"/>
        <v>3</v>
      </c>
      <c r="AM92" s="49">
        <f t="shared" si="100"/>
        <v>0</v>
      </c>
      <c r="AN92" s="50">
        <f t="shared" si="101"/>
        <v>0</v>
      </c>
      <c r="AO92" s="62"/>
      <c r="AP92" s="49">
        <f t="shared" si="102"/>
        <v>0</v>
      </c>
      <c r="AQ92" s="50">
        <f t="shared" si="103"/>
        <v>0</v>
      </c>
      <c r="AR92" s="62"/>
      <c r="AS92" s="49">
        <f t="shared" si="104"/>
        <v>0</v>
      </c>
      <c r="AT92" s="50">
        <f t="shared" si="105"/>
        <v>0</v>
      </c>
      <c r="AU92" s="62"/>
      <c r="AV92" s="49">
        <f t="shared" si="106"/>
        <v>0</v>
      </c>
      <c r="AW92" s="50">
        <f t="shared" si="107"/>
        <v>0</v>
      </c>
      <c r="AX92" s="62"/>
      <c r="AY92" s="49">
        <f t="shared" si="108"/>
        <v>0</v>
      </c>
      <c r="AZ92" s="50">
        <f t="shared" si="109"/>
        <v>0</v>
      </c>
      <c r="BA92" s="62"/>
      <c r="BB92" s="49">
        <f t="shared" si="110"/>
        <v>0</v>
      </c>
      <c r="BC92" s="50">
        <f t="shared" si="111"/>
        <v>0</v>
      </c>
      <c r="BD92" s="51">
        <f t="shared" si="112"/>
        <v>0</v>
      </c>
    </row>
    <row r="93" spans="1:56" hidden="1">
      <c r="A93" s="32"/>
      <c r="B93" s="61"/>
      <c r="C93" s="33"/>
      <c r="D93" s="34"/>
      <c r="E93" s="35"/>
      <c r="F93" s="36"/>
      <c r="G93" s="73"/>
      <c r="H93" s="72"/>
      <c r="I93" s="74">
        <f>IF(H93=Tablas!$B$5,Tablas!$C$5,VLOOKUP(H93,Tablas!$B$5:$D$40,2,FALSE))</f>
        <v>1</v>
      </c>
      <c r="J93" s="71">
        <f>IF(I93=0,"",VLOOKUP(I93,Tablas!$C$5:$D$40,2,FALSE))</f>
        <v>0</v>
      </c>
      <c r="K93" s="37" t="str">
        <f t="shared" si="90"/>
        <v>0</v>
      </c>
      <c r="L93" s="38">
        <f t="shared" si="81"/>
        <v>0</v>
      </c>
      <c r="M93" s="38">
        <f t="shared" si="82"/>
        <v>0</v>
      </c>
      <c r="N93" s="38">
        <f t="shared" si="83"/>
        <v>0</v>
      </c>
      <c r="O93" s="38">
        <f t="shared" si="84"/>
        <v>0</v>
      </c>
      <c r="P93" s="38">
        <f t="shared" si="85"/>
        <v>0</v>
      </c>
      <c r="Q93" s="39">
        <v>1</v>
      </c>
      <c r="R93" s="40">
        <f t="shared" si="86"/>
        <v>0</v>
      </c>
      <c r="S93" s="39">
        <v>1</v>
      </c>
      <c r="T93" s="41">
        <f t="shared" si="87"/>
        <v>0</v>
      </c>
      <c r="U93" s="42">
        <f t="shared" si="91"/>
        <v>0</v>
      </c>
      <c r="V93" s="43">
        <f t="shared" si="92"/>
        <v>0</v>
      </c>
      <c r="W93" s="193">
        <v>11</v>
      </c>
      <c r="X93" s="44">
        <f t="shared" si="93"/>
        <v>0</v>
      </c>
      <c r="Y93" s="45">
        <f t="shared" si="94"/>
        <v>0</v>
      </c>
      <c r="Z93" s="46" t="s">
        <v>0</v>
      </c>
      <c r="AA93" s="39">
        <v>1</v>
      </c>
      <c r="AB93" s="47">
        <f t="shared" si="95"/>
        <v>0</v>
      </c>
      <c r="AC93" s="39">
        <v>1</v>
      </c>
      <c r="AD93" s="47">
        <f t="shared" si="96"/>
        <v>0</v>
      </c>
      <c r="AE93" s="39">
        <v>1</v>
      </c>
      <c r="AF93" s="47">
        <f t="shared" si="97"/>
        <v>0</v>
      </c>
      <c r="AG93" s="62"/>
      <c r="AH93" s="194">
        <f t="shared" si="88"/>
        <v>3</v>
      </c>
      <c r="AI93" s="49">
        <f t="shared" si="98"/>
        <v>0</v>
      </c>
      <c r="AJ93" s="50">
        <f t="shared" si="99"/>
        <v>0</v>
      </c>
      <c r="AK93" s="62"/>
      <c r="AL93" s="194">
        <f t="shared" si="89"/>
        <v>3</v>
      </c>
      <c r="AM93" s="49">
        <f t="shared" si="100"/>
        <v>0</v>
      </c>
      <c r="AN93" s="50">
        <f t="shared" si="101"/>
        <v>0</v>
      </c>
      <c r="AO93" s="62"/>
      <c r="AP93" s="49">
        <f t="shared" si="102"/>
        <v>0</v>
      </c>
      <c r="AQ93" s="50">
        <f t="shared" si="103"/>
        <v>0</v>
      </c>
      <c r="AR93" s="62"/>
      <c r="AS93" s="49">
        <f t="shared" si="104"/>
        <v>0</v>
      </c>
      <c r="AT93" s="50">
        <f t="shared" si="105"/>
        <v>0</v>
      </c>
      <c r="AU93" s="62"/>
      <c r="AV93" s="49">
        <f t="shared" si="106"/>
        <v>0</v>
      </c>
      <c r="AW93" s="50">
        <f t="shared" si="107"/>
        <v>0</v>
      </c>
      <c r="AX93" s="62"/>
      <c r="AY93" s="49">
        <f t="shared" si="108"/>
        <v>0</v>
      </c>
      <c r="AZ93" s="50">
        <f t="shared" si="109"/>
        <v>0</v>
      </c>
      <c r="BA93" s="62"/>
      <c r="BB93" s="49">
        <f t="shared" si="110"/>
        <v>0</v>
      </c>
      <c r="BC93" s="50">
        <f t="shared" si="111"/>
        <v>0</v>
      </c>
      <c r="BD93" s="51">
        <f t="shared" si="112"/>
        <v>0</v>
      </c>
    </row>
    <row r="94" spans="1:56" hidden="1">
      <c r="A94" s="32"/>
      <c r="B94" s="61"/>
      <c r="C94" s="33"/>
      <c r="D94" s="34"/>
      <c r="E94" s="35"/>
      <c r="F94" s="36"/>
      <c r="G94" s="73"/>
      <c r="H94" s="72"/>
      <c r="I94" s="74">
        <f>IF(H94=Tablas!$B$5,Tablas!$C$5,VLOOKUP(H94,Tablas!$B$5:$D$40,2,FALSE))</f>
        <v>1</v>
      </c>
      <c r="J94" s="71">
        <f>IF(I94=0,"",VLOOKUP(I94,Tablas!$C$5:$D$40,2,FALSE))</f>
        <v>0</v>
      </c>
      <c r="K94" s="37" t="str">
        <f t="shared" si="90"/>
        <v>0</v>
      </c>
      <c r="L94" s="38">
        <f t="shared" si="81"/>
        <v>0</v>
      </c>
      <c r="M94" s="38">
        <f t="shared" si="82"/>
        <v>0</v>
      </c>
      <c r="N94" s="38">
        <f t="shared" si="83"/>
        <v>0</v>
      </c>
      <c r="O94" s="38">
        <f t="shared" si="84"/>
        <v>0</v>
      </c>
      <c r="P94" s="38">
        <f t="shared" si="85"/>
        <v>0</v>
      </c>
      <c r="Q94" s="39">
        <v>1</v>
      </c>
      <c r="R94" s="40">
        <f t="shared" si="86"/>
        <v>0</v>
      </c>
      <c r="S94" s="39">
        <v>1</v>
      </c>
      <c r="T94" s="41">
        <f t="shared" si="87"/>
        <v>0</v>
      </c>
      <c r="U94" s="42">
        <f t="shared" si="91"/>
        <v>0</v>
      </c>
      <c r="V94" s="43">
        <f t="shared" si="92"/>
        <v>0</v>
      </c>
      <c r="W94" s="193">
        <v>11</v>
      </c>
      <c r="X94" s="44">
        <f t="shared" si="93"/>
        <v>0</v>
      </c>
      <c r="Y94" s="45">
        <f t="shared" si="94"/>
        <v>0</v>
      </c>
      <c r="Z94" s="46" t="s">
        <v>0</v>
      </c>
      <c r="AA94" s="39">
        <v>1</v>
      </c>
      <c r="AB94" s="47">
        <f t="shared" si="95"/>
        <v>0</v>
      </c>
      <c r="AC94" s="39">
        <v>1</v>
      </c>
      <c r="AD94" s="47">
        <f t="shared" si="96"/>
        <v>0</v>
      </c>
      <c r="AE94" s="39">
        <v>1</v>
      </c>
      <c r="AF94" s="47">
        <f t="shared" si="97"/>
        <v>0</v>
      </c>
      <c r="AG94" s="62"/>
      <c r="AH94" s="194">
        <f t="shared" si="88"/>
        <v>3</v>
      </c>
      <c r="AI94" s="49">
        <f t="shared" si="98"/>
        <v>0</v>
      </c>
      <c r="AJ94" s="50">
        <f t="shared" si="99"/>
        <v>0</v>
      </c>
      <c r="AK94" s="62"/>
      <c r="AL94" s="194">
        <f t="shared" si="89"/>
        <v>3</v>
      </c>
      <c r="AM94" s="49">
        <f t="shared" si="100"/>
        <v>0</v>
      </c>
      <c r="AN94" s="50">
        <f t="shared" si="101"/>
        <v>0</v>
      </c>
      <c r="AO94" s="62"/>
      <c r="AP94" s="49">
        <f t="shared" si="102"/>
        <v>0</v>
      </c>
      <c r="AQ94" s="50">
        <f t="shared" si="103"/>
        <v>0</v>
      </c>
      <c r="AR94" s="62"/>
      <c r="AS94" s="49">
        <f t="shared" si="104"/>
        <v>0</v>
      </c>
      <c r="AT94" s="50">
        <f t="shared" si="105"/>
        <v>0</v>
      </c>
      <c r="AU94" s="62"/>
      <c r="AV94" s="49">
        <f t="shared" si="106"/>
        <v>0</v>
      </c>
      <c r="AW94" s="50">
        <f t="shared" si="107"/>
        <v>0</v>
      </c>
      <c r="AX94" s="62"/>
      <c r="AY94" s="49">
        <f t="shared" si="108"/>
        <v>0</v>
      </c>
      <c r="AZ94" s="50">
        <f t="shared" si="109"/>
        <v>0</v>
      </c>
      <c r="BA94" s="62"/>
      <c r="BB94" s="49">
        <f t="shared" si="110"/>
        <v>0</v>
      </c>
      <c r="BC94" s="50">
        <f t="shared" si="111"/>
        <v>0</v>
      </c>
      <c r="BD94" s="51">
        <f t="shared" si="112"/>
        <v>0</v>
      </c>
    </row>
    <row r="95" spans="1:56" hidden="1">
      <c r="A95" s="32"/>
      <c r="B95" s="61"/>
      <c r="C95" s="33"/>
      <c r="D95" s="34"/>
      <c r="E95" s="35"/>
      <c r="F95" s="36"/>
      <c r="G95" s="73"/>
      <c r="H95" s="72"/>
      <c r="I95" s="74">
        <f>IF(H95=Tablas!$B$5,Tablas!$C$5,VLOOKUP(H95,Tablas!$B$5:$D$40,2,FALSE))</f>
        <v>1</v>
      </c>
      <c r="J95" s="71">
        <f>IF(I95=0,"",VLOOKUP(I95,Tablas!$C$5:$D$40,2,FALSE))</f>
        <v>0</v>
      </c>
      <c r="K95" s="37" t="str">
        <f t="shared" si="90"/>
        <v>0</v>
      </c>
      <c r="L95" s="38">
        <f t="shared" si="81"/>
        <v>0</v>
      </c>
      <c r="M95" s="38">
        <f t="shared" si="82"/>
        <v>0</v>
      </c>
      <c r="N95" s="38">
        <f t="shared" si="83"/>
        <v>0</v>
      </c>
      <c r="O95" s="38">
        <f t="shared" si="84"/>
        <v>0</v>
      </c>
      <c r="P95" s="38">
        <f t="shared" si="85"/>
        <v>0</v>
      </c>
      <c r="Q95" s="39">
        <v>1</v>
      </c>
      <c r="R95" s="40">
        <f t="shared" si="86"/>
        <v>0</v>
      </c>
      <c r="S95" s="39">
        <v>1</v>
      </c>
      <c r="T95" s="41">
        <f t="shared" si="87"/>
        <v>0</v>
      </c>
      <c r="U95" s="42">
        <f t="shared" si="91"/>
        <v>0</v>
      </c>
      <c r="V95" s="43">
        <f t="shared" si="92"/>
        <v>0</v>
      </c>
      <c r="W95" s="193">
        <v>11</v>
      </c>
      <c r="X95" s="44">
        <f t="shared" si="93"/>
        <v>0</v>
      </c>
      <c r="Y95" s="45">
        <f t="shared" si="94"/>
        <v>0</v>
      </c>
      <c r="Z95" s="46" t="s">
        <v>0</v>
      </c>
      <c r="AA95" s="39">
        <v>1</v>
      </c>
      <c r="AB95" s="47">
        <f t="shared" si="95"/>
        <v>0</v>
      </c>
      <c r="AC95" s="39">
        <v>1</v>
      </c>
      <c r="AD95" s="47">
        <f t="shared" si="96"/>
        <v>0</v>
      </c>
      <c r="AE95" s="39">
        <v>1</v>
      </c>
      <c r="AF95" s="47">
        <f t="shared" si="97"/>
        <v>0</v>
      </c>
      <c r="AG95" s="62"/>
      <c r="AH95" s="194">
        <f t="shared" si="88"/>
        <v>3</v>
      </c>
      <c r="AI95" s="49">
        <f t="shared" si="98"/>
        <v>0</v>
      </c>
      <c r="AJ95" s="50">
        <f t="shared" si="99"/>
        <v>0</v>
      </c>
      <c r="AK95" s="62"/>
      <c r="AL95" s="194">
        <f t="shared" si="89"/>
        <v>3</v>
      </c>
      <c r="AM95" s="49">
        <f t="shared" si="100"/>
        <v>0</v>
      </c>
      <c r="AN95" s="50">
        <f t="shared" si="101"/>
        <v>0</v>
      </c>
      <c r="AO95" s="62"/>
      <c r="AP95" s="49">
        <f t="shared" si="102"/>
        <v>0</v>
      </c>
      <c r="AQ95" s="50">
        <f t="shared" si="103"/>
        <v>0</v>
      </c>
      <c r="AR95" s="62"/>
      <c r="AS95" s="49">
        <f t="shared" si="104"/>
        <v>0</v>
      </c>
      <c r="AT95" s="50">
        <f t="shared" si="105"/>
        <v>0</v>
      </c>
      <c r="AU95" s="62"/>
      <c r="AV95" s="49">
        <f t="shared" si="106"/>
        <v>0</v>
      </c>
      <c r="AW95" s="50">
        <f t="shared" si="107"/>
        <v>0</v>
      </c>
      <c r="AX95" s="62"/>
      <c r="AY95" s="49">
        <f t="shared" si="108"/>
        <v>0</v>
      </c>
      <c r="AZ95" s="50">
        <f t="shared" si="109"/>
        <v>0</v>
      </c>
      <c r="BA95" s="62"/>
      <c r="BB95" s="49">
        <f t="shared" si="110"/>
        <v>0</v>
      </c>
      <c r="BC95" s="50">
        <f t="shared" si="111"/>
        <v>0</v>
      </c>
      <c r="BD95" s="51">
        <f t="shared" si="112"/>
        <v>0</v>
      </c>
    </row>
    <row r="96" spans="1:56" hidden="1">
      <c r="A96" s="32"/>
      <c r="B96" s="61"/>
      <c r="C96" s="33"/>
      <c r="D96" s="34"/>
      <c r="E96" s="35"/>
      <c r="F96" s="36"/>
      <c r="G96" s="73"/>
      <c r="H96" s="72"/>
      <c r="I96" s="74">
        <f>IF(H96=Tablas!$B$5,Tablas!$C$5,VLOOKUP(H96,Tablas!$B$5:$D$40,2,FALSE))</f>
        <v>1</v>
      </c>
      <c r="J96" s="71">
        <f>IF(I96=0,"",VLOOKUP(I96,Tablas!$C$5:$D$40,2,FALSE))</f>
        <v>0</v>
      </c>
      <c r="K96" s="37" t="str">
        <f t="shared" si="90"/>
        <v>0</v>
      </c>
      <c r="L96" s="38">
        <f t="shared" si="81"/>
        <v>0</v>
      </c>
      <c r="M96" s="38">
        <f t="shared" si="82"/>
        <v>0</v>
      </c>
      <c r="N96" s="38">
        <f t="shared" si="83"/>
        <v>0</v>
      </c>
      <c r="O96" s="38">
        <f t="shared" si="84"/>
        <v>0</v>
      </c>
      <c r="P96" s="38">
        <f t="shared" si="85"/>
        <v>0</v>
      </c>
      <c r="Q96" s="39">
        <v>1</v>
      </c>
      <c r="R96" s="40">
        <f t="shared" si="86"/>
        <v>0</v>
      </c>
      <c r="S96" s="39">
        <v>1</v>
      </c>
      <c r="T96" s="41">
        <f t="shared" si="87"/>
        <v>0</v>
      </c>
      <c r="U96" s="42">
        <f t="shared" si="91"/>
        <v>0</v>
      </c>
      <c r="V96" s="43">
        <f t="shared" si="92"/>
        <v>0</v>
      </c>
      <c r="W96" s="193">
        <v>11</v>
      </c>
      <c r="X96" s="44">
        <f t="shared" si="93"/>
        <v>0</v>
      </c>
      <c r="Y96" s="45">
        <f t="shared" si="94"/>
        <v>0</v>
      </c>
      <c r="Z96" s="46" t="s">
        <v>0</v>
      </c>
      <c r="AA96" s="39">
        <v>1</v>
      </c>
      <c r="AB96" s="47">
        <f t="shared" si="95"/>
        <v>0</v>
      </c>
      <c r="AC96" s="39">
        <v>1</v>
      </c>
      <c r="AD96" s="47">
        <f t="shared" si="96"/>
        <v>0</v>
      </c>
      <c r="AE96" s="39">
        <v>1</v>
      </c>
      <c r="AF96" s="47">
        <f t="shared" si="97"/>
        <v>0</v>
      </c>
      <c r="AG96" s="62"/>
      <c r="AH96" s="194">
        <f t="shared" si="88"/>
        <v>3</v>
      </c>
      <c r="AI96" s="49">
        <f t="shared" si="98"/>
        <v>0</v>
      </c>
      <c r="AJ96" s="50">
        <f t="shared" si="99"/>
        <v>0</v>
      </c>
      <c r="AK96" s="62"/>
      <c r="AL96" s="194">
        <f t="shared" si="89"/>
        <v>3</v>
      </c>
      <c r="AM96" s="49">
        <f t="shared" si="100"/>
        <v>0</v>
      </c>
      <c r="AN96" s="50">
        <f t="shared" si="101"/>
        <v>0</v>
      </c>
      <c r="AO96" s="62"/>
      <c r="AP96" s="49">
        <f t="shared" si="102"/>
        <v>0</v>
      </c>
      <c r="AQ96" s="50">
        <f t="shared" si="103"/>
        <v>0</v>
      </c>
      <c r="AR96" s="62"/>
      <c r="AS96" s="49">
        <f t="shared" si="104"/>
        <v>0</v>
      </c>
      <c r="AT96" s="50">
        <f t="shared" si="105"/>
        <v>0</v>
      </c>
      <c r="AU96" s="62"/>
      <c r="AV96" s="49">
        <f t="shared" si="106"/>
        <v>0</v>
      </c>
      <c r="AW96" s="50">
        <f t="shared" si="107"/>
        <v>0</v>
      </c>
      <c r="AX96" s="62"/>
      <c r="AY96" s="49">
        <f t="shared" si="108"/>
        <v>0</v>
      </c>
      <c r="AZ96" s="50">
        <f t="shared" si="109"/>
        <v>0</v>
      </c>
      <c r="BA96" s="62"/>
      <c r="BB96" s="49">
        <f t="shared" si="110"/>
        <v>0</v>
      </c>
      <c r="BC96" s="50">
        <f t="shared" si="111"/>
        <v>0</v>
      </c>
      <c r="BD96" s="51">
        <f t="shared" si="112"/>
        <v>0</v>
      </c>
    </row>
    <row r="97" spans="1:56" hidden="1">
      <c r="A97" s="32"/>
      <c r="B97" s="61"/>
      <c r="C97" s="33"/>
      <c r="D97" s="34"/>
      <c r="E97" s="35"/>
      <c r="F97" s="36"/>
      <c r="G97" s="73"/>
      <c r="H97" s="72"/>
      <c r="I97" s="74">
        <f>IF(H97=Tablas!$B$5,Tablas!$C$5,VLOOKUP(H97,Tablas!$B$5:$D$40,2,FALSE))</f>
        <v>1</v>
      </c>
      <c r="J97" s="71">
        <f>IF(I97=0,"",VLOOKUP(I97,Tablas!$C$5:$D$40,2,FALSE))</f>
        <v>0</v>
      </c>
      <c r="K97" s="37" t="str">
        <f t="shared" si="90"/>
        <v>0</v>
      </c>
      <c r="L97" s="38">
        <f t="shared" si="81"/>
        <v>0</v>
      </c>
      <c r="M97" s="38">
        <f t="shared" si="82"/>
        <v>0</v>
      </c>
      <c r="N97" s="38">
        <f t="shared" si="83"/>
        <v>0</v>
      </c>
      <c r="O97" s="38">
        <f t="shared" si="84"/>
        <v>0</v>
      </c>
      <c r="P97" s="38">
        <f t="shared" si="85"/>
        <v>0</v>
      </c>
      <c r="Q97" s="39">
        <v>1</v>
      </c>
      <c r="R97" s="40">
        <f t="shared" si="86"/>
        <v>0</v>
      </c>
      <c r="S97" s="39">
        <v>1</v>
      </c>
      <c r="T97" s="41">
        <f t="shared" si="87"/>
        <v>0</v>
      </c>
      <c r="U97" s="42">
        <f t="shared" si="91"/>
        <v>0</v>
      </c>
      <c r="V97" s="43">
        <f t="shared" si="92"/>
        <v>0</v>
      </c>
      <c r="W97" s="193">
        <v>11</v>
      </c>
      <c r="X97" s="44">
        <f t="shared" si="93"/>
        <v>0</v>
      </c>
      <c r="Y97" s="45">
        <f t="shared" si="94"/>
        <v>0</v>
      </c>
      <c r="Z97" s="46" t="s">
        <v>0</v>
      </c>
      <c r="AA97" s="39">
        <v>1</v>
      </c>
      <c r="AB97" s="47">
        <f t="shared" si="95"/>
        <v>0</v>
      </c>
      <c r="AC97" s="39">
        <v>1</v>
      </c>
      <c r="AD97" s="47">
        <f t="shared" si="96"/>
        <v>0</v>
      </c>
      <c r="AE97" s="39">
        <v>1</v>
      </c>
      <c r="AF97" s="47">
        <f t="shared" si="97"/>
        <v>0</v>
      </c>
      <c r="AG97" s="62"/>
      <c r="AH97" s="194">
        <f t="shared" si="88"/>
        <v>3</v>
      </c>
      <c r="AI97" s="49">
        <f t="shared" si="98"/>
        <v>0</v>
      </c>
      <c r="AJ97" s="50">
        <f t="shared" si="99"/>
        <v>0</v>
      </c>
      <c r="AK97" s="62"/>
      <c r="AL97" s="194">
        <f t="shared" si="89"/>
        <v>3</v>
      </c>
      <c r="AM97" s="49">
        <f t="shared" si="100"/>
        <v>0</v>
      </c>
      <c r="AN97" s="50">
        <f t="shared" si="101"/>
        <v>0</v>
      </c>
      <c r="AO97" s="62"/>
      <c r="AP97" s="49">
        <f t="shared" si="102"/>
        <v>0</v>
      </c>
      <c r="AQ97" s="50">
        <f t="shared" si="103"/>
        <v>0</v>
      </c>
      <c r="AR97" s="62"/>
      <c r="AS97" s="49">
        <f t="shared" si="104"/>
        <v>0</v>
      </c>
      <c r="AT97" s="50">
        <f t="shared" si="105"/>
        <v>0</v>
      </c>
      <c r="AU97" s="62"/>
      <c r="AV97" s="49">
        <f t="shared" si="106"/>
        <v>0</v>
      </c>
      <c r="AW97" s="50">
        <f t="shared" si="107"/>
        <v>0</v>
      </c>
      <c r="AX97" s="62"/>
      <c r="AY97" s="49">
        <f t="shared" si="108"/>
        <v>0</v>
      </c>
      <c r="AZ97" s="50">
        <f t="shared" si="109"/>
        <v>0</v>
      </c>
      <c r="BA97" s="62"/>
      <c r="BB97" s="49">
        <f t="shared" si="110"/>
        <v>0</v>
      </c>
      <c r="BC97" s="50">
        <f t="shared" si="111"/>
        <v>0</v>
      </c>
      <c r="BD97" s="51">
        <f t="shared" si="112"/>
        <v>0</v>
      </c>
    </row>
    <row r="98" spans="1:56" hidden="1">
      <c r="A98" s="32"/>
      <c r="B98" s="61"/>
      <c r="C98" s="33"/>
      <c r="D98" s="34"/>
      <c r="E98" s="35"/>
      <c r="F98" s="36"/>
      <c r="G98" s="73"/>
      <c r="H98" s="72"/>
      <c r="I98" s="74">
        <f>IF(H98=Tablas!$B$5,Tablas!$C$5,VLOOKUP(H98,Tablas!$B$5:$D$40,2,FALSE))</f>
        <v>1</v>
      </c>
      <c r="J98" s="71">
        <f>IF(I98=0,"",VLOOKUP(I98,Tablas!$C$5:$D$40,2,FALSE))</f>
        <v>0</v>
      </c>
      <c r="K98" s="37" t="str">
        <f t="shared" si="90"/>
        <v>0</v>
      </c>
      <c r="L98" s="38">
        <f t="shared" si="81"/>
        <v>0</v>
      </c>
      <c r="M98" s="38">
        <f t="shared" si="82"/>
        <v>0</v>
      </c>
      <c r="N98" s="38">
        <f t="shared" si="83"/>
        <v>0</v>
      </c>
      <c r="O98" s="38">
        <f t="shared" si="84"/>
        <v>0</v>
      </c>
      <c r="P98" s="38">
        <f t="shared" si="85"/>
        <v>0</v>
      </c>
      <c r="Q98" s="39">
        <v>1</v>
      </c>
      <c r="R98" s="40">
        <f t="shared" si="86"/>
        <v>0</v>
      </c>
      <c r="S98" s="39">
        <v>1</v>
      </c>
      <c r="T98" s="41">
        <f t="shared" si="87"/>
        <v>0</v>
      </c>
      <c r="U98" s="42">
        <f t="shared" si="91"/>
        <v>0</v>
      </c>
      <c r="V98" s="43">
        <f t="shared" si="92"/>
        <v>0</v>
      </c>
      <c r="W98" s="193">
        <v>11</v>
      </c>
      <c r="X98" s="44">
        <f t="shared" si="93"/>
        <v>0</v>
      </c>
      <c r="Y98" s="45">
        <f t="shared" si="94"/>
        <v>0</v>
      </c>
      <c r="Z98" s="46" t="s">
        <v>0</v>
      </c>
      <c r="AA98" s="39">
        <v>1</v>
      </c>
      <c r="AB98" s="47">
        <f t="shared" si="95"/>
        <v>0</v>
      </c>
      <c r="AC98" s="39">
        <v>1</v>
      </c>
      <c r="AD98" s="47">
        <f t="shared" si="96"/>
        <v>0</v>
      </c>
      <c r="AE98" s="39">
        <v>1</v>
      </c>
      <c r="AF98" s="47">
        <f t="shared" si="97"/>
        <v>0</v>
      </c>
      <c r="AG98" s="62"/>
      <c r="AH98" s="194">
        <f t="shared" si="88"/>
        <v>3</v>
      </c>
      <c r="AI98" s="49">
        <f t="shared" si="98"/>
        <v>0</v>
      </c>
      <c r="AJ98" s="50">
        <f t="shared" si="99"/>
        <v>0</v>
      </c>
      <c r="AK98" s="62"/>
      <c r="AL98" s="194">
        <f t="shared" si="89"/>
        <v>3</v>
      </c>
      <c r="AM98" s="49">
        <f t="shared" si="100"/>
        <v>0</v>
      </c>
      <c r="AN98" s="50">
        <f t="shared" si="101"/>
        <v>0</v>
      </c>
      <c r="AO98" s="62"/>
      <c r="AP98" s="49">
        <f t="shared" si="102"/>
        <v>0</v>
      </c>
      <c r="AQ98" s="50">
        <f t="shared" si="103"/>
        <v>0</v>
      </c>
      <c r="AR98" s="62"/>
      <c r="AS98" s="49">
        <f t="shared" si="104"/>
        <v>0</v>
      </c>
      <c r="AT98" s="50">
        <f t="shared" si="105"/>
        <v>0</v>
      </c>
      <c r="AU98" s="62"/>
      <c r="AV98" s="49">
        <f t="shared" si="106"/>
        <v>0</v>
      </c>
      <c r="AW98" s="50">
        <f t="shared" si="107"/>
        <v>0</v>
      </c>
      <c r="AX98" s="62"/>
      <c r="AY98" s="49">
        <f t="shared" si="108"/>
        <v>0</v>
      </c>
      <c r="AZ98" s="50">
        <f t="shared" si="109"/>
        <v>0</v>
      </c>
      <c r="BA98" s="62"/>
      <c r="BB98" s="49">
        <f t="shared" si="110"/>
        <v>0</v>
      </c>
      <c r="BC98" s="50">
        <f t="shared" si="111"/>
        <v>0</v>
      </c>
      <c r="BD98" s="51">
        <f t="shared" si="112"/>
        <v>0</v>
      </c>
    </row>
    <row r="99" spans="1:56" hidden="1">
      <c r="A99" s="32"/>
      <c r="B99" s="61"/>
      <c r="C99" s="33"/>
      <c r="D99" s="34"/>
      <c r="E99" s="35"/>
      <c r="F99" s="36"/>
      <c r="G99" s="73"/>
      <c r="H99" s="72"/>
      <c r="I99" s="74">
        <f>IF(H99=Tablas!$B$5,Tablas!$C$5,VLOOKUP(H99,Tablas!$B$5:$D$40,2,FALSE))</f>
        <v>1</v>
      </c>
      <c r="J99" s="71">
        <f>IF(I99=0,"",VLOOKUP(I99,Tablas!$C$5:$D$40,2,FALSE))</f>
        <v>0</v>
      </c>
      <c r="K99" s="37" t="str">
        <f t="shared" si="90"/>
        <v>0</v>
      </c>
      <c r="L99" s="38">
        <f t="shared" si="81"/>
        <v>0</v>
      </c>
      <c r="M99" s="38">
        <f t="shared" si="82"/>
        <v>0</v>
      </c>
      <c r="N99" s="38">
        <f t="shared" si="83"/>
        <v>0</v>
      </c>
      <c r="O99" s="38">
        <f t="shared" si="84"/>
        <v>0</v>
      </c>
      <c r="P99" s="38">
        <f t="shared" si="85"/>
        <v>0</v>
      </c>
      <c r="Q99" s="39">
        <v>1</v>
      </c>
      <c r="R99" s="40">
        <f t="shared" si="86"/>
        <v>0</v>
      </c>
      <c r="S99" s="39">
        <v>1</v>
      </c>
      <c r="T99" s="41">
        <f t="shared" si="87"/>
        <v>0</v>
      </c>
      <c r="U99" s="42">
        <f t="shared" si="91"/>
        <v>0</v>
      </c>
      <c r="V99" s="43">
        <f t="shared" si="92"/>
        <v>0</v>
      </c>
      <c r="W99" s="193">
        <v>11</v>
      </c>
      <c r="X99" s="44">
        <f t="shared" si="93"/>
        <v>0</v>
      </c>
      <c r="Y99" s="45">
        <f t="shared" si="94"/>
        <v>0</v>
      </c>
      <c r="Z99" s="46" t="s">
        <v>0</v>
      </c>
      <c r="AA99" s="39">
        <v>1</v>
      </c>
      <c r="AB99" s="47">
        <f t="shared" si="95"/>
        <v>0</v>
      </c>
      <c r="AC99" s="39">
        <v>1</v>
      </c>
      <c r="AD99" s="47">
        <f t="shared" si="96"/>
        <v>0</v>
      </c>
      <c r="AE99" s="39">
        <v>1</v>
      </c>
      <c r="AF99" s="47">
        <f t="shared" si="97"/>
        <v>0</v>
      </c>
      <c r="AG99" s="62"/>
      <c r="AH99" s="194">
        <f t="shared" si="88"/>
        <v>3</v>
      </c>
      <c r="AI99" s="49">
        <f t="shared" si="98"/>
        <v>0</v>
      </c>
      <c r="AJ99" s="50">
        <f t="shared" si="99"/>
        <v>0</v>
      </c>
      <c r="AK99" s="62"/>
      <c r="AL99" s="194">
        <f t="shared" si="89"/>
        <v>3</v>
      </c>
      <c r="AM99" s="49">
        <f t="shared" si="100"/>
        <v>0</v>
      </c>
      <c r="AN99" s="50">
        <f t="shared" si="101"/>
        <v>0</v>
      </c>
      <c r="AO99" s="62"/>
      <c r="AP99" s="49">
        <f t="shared" si="102"/>
        <v>0</v>
      </c>
      <c r="AQ99" s="50">
        <f t="shared" si="103"/>
        <v>0</v>
      </c>
      <c r="AR99" s="62"/>
      <c r="AS99" s="49">
        <f t="shared" si="104"/>
        <v>0</v>
      </c>
      <c r="AT99" s="50">
        <f t="shared" si="105"/>
        <v>0</v>
      </c>
      <c r="AU99" s="62"/>
      <c r="AV99" s="49">
        <f t="shared" si="106"/>
        <v>0</v>
      </c>
      <c r="AW99" s="50">
        <f t="shared" si="107"/>
        <v>0</v>
      </c>
      <c r="AX99" s="62"/>
      <c r="AY99" s="49">
        <f t="shared" si="108"/>
        <v>0</v>
      </c>
      <c r="AZ99" s="50">
        <f t="shared" si="109"/>
        <v>0</v>
      </c>
      <c r="BA99" s="62"/>
      <c r="BB99" s="49">
        <f t="shared" si="110"/>
        <v>0</v>
      </c>
      <c r="BC99" s="50">
        <f t="shared" si="111"/>
        <v>0</v>
      </c>
      <c r="BD99" s="51">
        <f t="shared" si="112"/>
        <v>0</v>
      </c>
    </row>
    <row r="100" spans="1:56" hidden="1">
      <c r="A100" s="32"/>
      <c r="B100" s="61"/>
      <c r="C100" s="33"/>
      <c r="D100" s="34"/>
      <c r="E100" s="35"/>
      <c r="F100" s="36"/>
      <c r="G100" s="73"/>
      <c r="H100" s="72"/>
      <c r="I100" s="74">
        <f>IF(H100=Tablas!$B$5,Tablas!$C$5,VLOOKUP(H100,Tablas!$B$5:$D$40,2,FALSE))</f>
        <v>1</v>
      </c>
      <c r="J100" s="71">
        <f>IF(I100=0,"",VLOOKUP(I100,Tablas!$C$5:$D$40,2,FALSE))</f>
        <v>0</v>
      </c>
      <c r="K100" s="37" t="str">
        <f t="shared" si="90"/>
        <v>0</v>
      </c>
      <c r="L100" s="38">
        <f t="shared" si="81"/>
        <v>0</v>
      </c>
      <c r="M100" s="38">
        <f t="shared" si="82"/>
        <v>0</v>
      </c>
      <c r="N100" s="38">
        <f t="shared" si="83"/>
        <v>0</v>
      </c>
      <c r="O100" s="38">
        <f t="shared" si="84"/>
        <v>0</v>
      </c>
      <c r="P100" s="38">
        <f t="shared" si="85"/>
        <v>0</v>
      </c>
      <c r="Q100" s="39">
        <v>1</v>
      </c>
      <c r="R100" s="40">
        <f t="shared" si="86"/>
        <v>0</v>
      </c>
      <c r="S100" s="39">
        <v>1</v>
      </c>
      <c r="T100" s="41">
        <f t="shared" si="87"/>
        <v>0</v>
      </c>
      <c r="U100" s="42">
        <f t="shared" si="91"/>
        <v>0</v>
      </c>
      <c r="V100" s="43">
        <f t="shared" si="92"/>
        <v>0</v>
      </c>
      <c r="W100" s="193">
        <v>11</v>
      </c>
      <c r="X100" s="44">
        <f t="shared" si="93"/>
        <v>0</v>
      </c>
      <c r="Y100" s="45">
        <f t="shared" si="94"/>
        <v>0</v>
      </c>
      <c r="Z100" s="46" t="s">
        <v>0</v>
      </c>
      <c r="AA100" s="39">
        <v>1</v>
      </c>
      <c r="AB100" s="47">
        <f t="shared" si="95"/>
        <v>0</v>
      </c>
      <c r="AC100" s="39">
        <v>1</v>
      </c>
      <c r="AD100" s="47">
        <f t="shared" si="96"/>
        <v>0</v>
      </c>
      <c r="AE100" s="39">
        <v>1</v>
      </c>
      <c r="AF100" s="47">
        <f t="shared" si="97"/>
        <v>0</v>
      </c>
      <c r="AG100" s="62"/>
      <c r="AH100" s="194">
        <f t="shared" si="88"/>
        <v>3</v>
      </c>
      <c r="AI100" s="49">
        <f t="shared" si="98"/>
        <v>0</v>
      </c>
      <c r="AJ100" s="50">
        <f t="shared" si="99"/>
        <v>0</v>
      </c>
      <c r="AK100" s="62"/>
      <c r="AL100" s="194">
        <f t="shared" si="89"/>
        <v>3</v>
      </c>
      <c r="AM100" s="49">
        <f t="shared" si="100"/>
        <v>0</v>
      </c>
      <c r="AN100" s="50">
        <f t="shared" si="101"/>
        <v>0</v>
      </c>
      <c r="AO100" s="62"/>
      <c r="AP100" s="49">
        <f t="shared" si="102"/>
        <v>0</v>
      </c>
      <c r="AQ100" s="50">
        <f t="shared" si="103"/>
        <v>0</v>
      </c>
      <c r="AR100" s="62"/>
      <c r="AS100" s="49">
        <f t="shared" si="104"/>
        <v>0</v>
      </c>
      <c r="AT100" s="50">
        <f t="shared" si="105"/>
        <v>0</v>
      </c>
      <c r="AU100" s="62"/>
      <c r="AV100" s="49">
        <f t="shared" si="106"/>
        <v>0</v>
      </c>
      <c r="AW100" s="50">
        <f t="shared" si="107"/>
        <v>0</v>
      </c>
      <c r="AX100" s="62"/>
      <c r="AY100" s="49">
        <f t="shared" si="108"/>
        <v>0</v>
      </c>
      <c r="AZ100" s="50">
        <f t="shared" si="109"/>
        <v>0</v>
      </c>
      <c r="BA100" s="62"/>
      <c r="BB100" s="49">
        <f t="shared" si="110"/>
        <v>0</v>
      </c>
      <c r="BC100" s="50">
        <f t="shared" si="111"/>
        <v>0</v>
      </c>
      <c r="BD100" s="51">
        <f t="shared" si="112"/>
        <v>0</v>
      </c>
    </row>
    <row r="101" spans="1:56" hidden="1">
      <c r="A101" s="32"/>
      <c r="B101" s="61"/>
      <c r="C101" s="33"/>
      <c r="D101" s="34"/>
      <c r="E101" s="35"/>
      <c r="F101" s="36"/>
      <c r="G101" s="73"/>
      <c r="H101" s="72"/>
      <c r="I101" s="74">
        <f>IF(H101=Tablas!$B$5,Tablas!$C$5,VLOOKUP(H101,Tablas!$B$5:$D$40,2,FALSE))</f>
        <v>1</v>
      </c>
      <c r="J101" s="71">
        <f>IF(I101=0,"",VLOOKUP(I101,Tablas!$C$5:$D$40,2,FALSE))</f>
        <v>0</v>
      </c>
      <c r="K101" s="37" t="str">
        <f t="shared" si="90"/>
        <v>0</v>
      </c>
      <c r="L101" s="38">
        <f t="shared" si="81"/>
        <v>0</v>
      </c>
      <c r="M101" s="38">
        <f t="shared" si="82"/>
        <v>0</v>
      </c>
      <c r="N101" s="38">
        <f t="shared" si="83"/>
        <v>0</v>
      </c>
      <c r="O101" s="38">
        <f t="shared" si="84"/>
        <v>0</v>
      </c>
      <c r="P101" s="38">
        <f t="shared" si="85"/>
        <v>0</v>
      </c>
      <c r="Q101" s="39">
        <v>1</v>
      </c>
      <c r="R101" s="40">
        <f t="shared" si="86"/>
        <v>0</v>
      </c>
      <c r="S101" s="39">
        <v>1</v>
      </c>
      <c r="T101" s="41">
        <f t="shared" si="87"/>
        <v>0</v>
      </c>
      <c r="U101" s="42">
        <f t="shared" si="91"/>
        <v>0</v>
      </c>
      <c r="V101" s="43">
        <f t="shared" si="92"/>
        <v>0</v>
      </c>
      <c r="W101" s="193">
        <v>11</v>
      </c>
      <c r="X101" s="44">
        <f t="shared" si="93"/>
        <v>0</v>
      </c>
      <c r="Y101" s="45">
        <f t="shared" si="94"/>
        <v>0</v>
      </c>
      <c r="Z101" s="46" t="s">
        <v>0</v>
      </c>
      <c r="AA101" s="39">
        <v>1</v>
      </c>
      <c r="AB101" s="47">
        <f t="shared" si="95"/>
        <v>0</v>
      </c>
      <c r="AC101" s="39">
        <v>1</v>
      </c>
      <c r="AD101" s="47">
        <f t="shared" si="96"/>
        <v>0</v>
      </c>
      <c r="AE101" s="39">
        <v>1</v>
      </c>
      <c r="AF101" s="47">
        <f t="shared" si="97"/>
        <v>0</v>
      </c>
      <c r="AG101" s="62"/>
      <c r="AH101" s="194">
        <f t="shared" si="88"/>
        <v>3</v>
      </c>
      <c r="AI101" s="49">
        <f t="shared" si="98"/>
        <v>0</v>
      </c>
      <c r="AJ101" s="50">
        <f t="shared" si="99"/>
        <v>0</v>
      </c>
      <c r="AK101" s="62"/>
      <c r="AL101" s="194">
        <f t="shared" si="89"/>
        <v>3</v>
      </c>
      <c r="AM101" s="49">
        <f t="shared" si="100"/>
        <v>0</v>
      </c>
      <c r="AN101" s="50">
        <f t="shared" si="101"/>
        <v>0</v>
      </c>
      <c r="AO101" s="62"/>
      <c r="AP101" s="49">
        <f t="shared" si="102"/>
        <v>0</v>
      </c>
      <c r="AQ101" s="50">
        <f t="shared" si="103"/>
        <v>0</v>
      </c>
      <c r="AR101" s="62"/>
      <c r="AS101" s="49">
        <f t="shared" si="104"/>
        <v>0</v>
      </c>
      <c r="AT101" s="50">
        <f t="shared" si="105"/>
        <v>0</v>
      </c>
      <c r="AU101" s="62"/>
      <c r="AV101" s="49">
        <f t="shared" si="106"/>
        <v>0</v>
      </c>
      <c r="AW101" s="50">
        <f t="shared" si="107"/>
        <v>0</v>
      </c>
      <c r="AX101" s="62"/>
      <c r="AY101" s="49">
        <f t="shared" si="108"/>
        <v>0</v>
      </c>
      <c r="AZ101" s="50">
        <f t="shared" si="109"/>
        <v>0</v>
      </c>
      <c r="BA101" s="62"/>
      <c r="BB101" s="49">
        <f t="shared" si="110"/>
        <v>0</v>
      </c>
      <c r="BC101" s="50">
        <f t="shared" si="111"/>
        <v>0</v>
      </c>
      <c r="BD101" s="51">
        <f t="shared" si="112"/>
        <v>0</v>
      </c>
    </row>
    <row r="102" spans="1:56" hidden="1">
      <c r="A102" s="32"/>
      <c r="B102" s="61"/>
      <c r="C102" s="33"/>
      <c r="D102" s="34"/>
      <c r="E102" s="35"/>
      <c r="F102" s="36"/>
      <c r="G102" s="73"/>
      <c r="H102" s="72"/>
      <c r="I102" s="74">
        <f>IF(H102=Tablas!$B$5,Tablas!$C$5,VLOOKUP(H102,Tablas!$B$5:$D$40,2,FALSE))</f>
        <v>1</v>
      </c>
      <c r="J102" s="71">
        <f>IF(I102=0,"",VLOOKUP(I102,Tablas!$C$5:$D$40,2,FALSE))</f>
        <v>0</v>
      </c>
      <c r="K102" s="37" t="str">
        <f t="shared" si="90"/>
        <v>0</v>
      </c>
      <c r="L102" s="38">
        <f t="shared" si="81"/>
        <v>0</v>
      </c>
      <c r="M102" s="38">
        <f t="shared" si="82"/>
        <v>0</v>
      </c>
      <c r="N102" s="38">
        <f t="shared" si="83"/>
        <v>0</v>
      </c>
      <c r="O102" s="38">
        <f t="shared" si="84"/>
        <v>0</v>
      </c>
      <c r="P102" s="38">
        <f t="shared" si="85"/>
        <v>0</v>
      </c>
      <c r="Q102" s="39">
        <v>1</v>
      </c>
      <c r="R102" s="40">
        <f t="shared" si="86"/>
        <v>0</v>
      </c>
      <c r="S102" s="39">
        <v>1</v>
      </c>
      <c r="T102" s="41">
        <f t="shared" si="87"/>
        <v>0</v>
      </c>
      <c r="U102" s="42">
        <f t="shared" si="91"/>
        <v>0</v>
      </c>
      <c r="V102" s="43">
        <f t="shared" si="92"/>
        <v>0</v>
      </c>
      <c r="W102" s="193">
        <v>11</v>
      </c>
      <c r="X102" s="44">
        <f t="shared" si="93"/>
        <v>0</v>
      </c>
      <c r="Y102" s="45">
        <f t="shared" si="94"/>
        <v>0</v>
      </c>
      <c r="Z102" s="46" t="s">
        <v>0</v>
      </c>
      <c r="AA102" s="39">
        <v>1</v>
      </c>
      <c r="AB102" s="47">
        <f t="shared" si="95"/>
        <v>0</v>
      </c>
      <c r="AC102" s="39">
        <v>1</v>
      </c>
      <c r="AD102" s="47">
        <f t="shared" si="96"/>
        <v>0</v>
      </c>
      <c r="AE102" s="39">
        <v>1</v>
      </c>
      <c r="AF102" s="47">
        <f t="shared" si="97"/>
        <v>0</v>
      </c>
      <c r="AG102" s="62"/>
      <c r="AH102" s="194">
        <f t="shared" si="88"/>
        <v>3</v>
      </c>
      <c r="AI102" s="49">
        <f t="shared" si="98"/>
        <v>0</v>
      </c>
      <c r="AJ102" s="50">
        <f t="shared" si="99"/>
        <v>0</v>
      </c>
      <c r="AK102" s="62"/>
      <c r="AL102" s="194">
        <f t="shared" si="89"/>
        <v>3</v>
      </c>
      <c r="AM102" s="49">
        <f t="shared" si="100"/>
        <v>0</v>
      </c>
      <c r="AN102" s="50">
        <f t="shared" si="101"/>
        <v>0</v>
      </c>
      <c r="AO102" s="62"/>
      <c r="AP102" s="49">
        <f t="shared" si="102"/>
        <v>0</v>
      </c>
      <c r="AQ102" s="50">
        <f t="shared" si="103"/>
        <v>0</v>
      </c>
      <c r="AR102" s="62"/>
      <c r="AS102" s="49">
        <f t="shared" si="104"/>
        <v>0</v>
      </c>
      <c r="AT102" s="50">
        <f t="shared" si="105"/>
        <v>0</v>
      </c>
      <c r="AU102" s="62"/>
      <c r="AV102" s="49">
        <f t="shared" si="106"/>
        <v>0</v>
      </c>
      <c r="AW102" s="50">
        <f t="shared" si="107"/>
        <v>0</v>
      </c>
      <c r="AX102" s="62"/>
      <c r="AY102" s="49">
        <f t="shared" si="108"/>
        <v>0</v>
      </c>
      <c r="AZ102" s="50">
        <f t="shared" si="109"/>
        <v>0</v>
      </c>
      <c r="BA102" s="62"/>
      <c r="BB102" s="49">
        <f t="shared" si="110"/>
        <v>0</v>
      </c>
      <c r="BC102" s="50">
        <f t="shared" si="111"/>
        <v>0</v>
      </c>
      <c r="BD102" s="51">
        <f t="shared" si="112"/>
        <v>0</v>
      </c>
    </row>
    <row r="103" spans="1:56" hidden="1">
      <c r="A103" s="32"/>
      <c r="B103" s="61"/>
      <c r="C103" s="33"/>
      <c r="D103" s="34"/>
      <c r="E103" s="35"/>
      <c r="F103" s="36"/>
      <c r="G103" s="73"/>
      <c r="H103" s="72"/>
      <c r="I103" s="74">
        <f>IF(H103=Tablas!$B$5,Tablas!$C$5,VLOOKUP(H103,Tablas!$B$5:$D$40,2,FALSE))</f>
        <v>1</v>
      </c>
      <c r="J103" s="71">
        <f>IF(I103=0,"",VLOOKUP(I103,Tablas!$C$5:$D$40,2,FALSE))</f>
        <v>0</v>
      </c>
      <c r="K103" s="37" t="str">
        <f t="shared" si="90"/>
        <v>0</v>
      </c>
      <c r="L103" s="38">
        <f t="shared" si="81"/>
        <v>0</v>
      </c>
      <c r="M103" s="38">
        <f t="shared" si="82"/>
        <v>0</v>
      </c>
      <c r="N103" s="38">
        <f t="shared" si="83"/>
        <v>0</v>
      </c>
      <c r="O103" s="38">
        <f t="shared" si="84"/>
        <v>0</v>
      </c>
      <c r="P103" s="38">
        <f t="shared" si="85"/>
        <v>0</v>
      </c>
      <c r="Q103" s="39">
        <v>1</v>
      </c>
      <c r="R103" s="40">
        <f t="shared" si="86"/>
        <v>0</v>
      </c>
      <c r="S103" s="39">
        <v>1</v>
      </c>
      <c r="T103" s="41">
        <f t="shared" si="87"/>
        <v>0</v>
      </c>
      <c r="U103" s="42">
        <f t="shared" si="91"/>
        <v>0</v>
      </c>
      <c r="V103" s="43">
        <f t="shared" si="92"/>
        <v>0</v>
      </c>
      <c r="W103" s="193">
        <v>11</v>
      </c>
      <c r="X103" s="44">
        <f t="shared" si="93"/>
        <v>0</v>
      </c>
      <c r="Y103" s="45">
        <f t="shared" si="94"/>
        <v>0</v>
      </c>
      <c r="Z103" s="46" t="s">
        <v>0</v>
      </c>
      <c r="AA103" s="39">
        <v>1</v>
      </c>
      <c r="AB103" s="47">
        <f t="shared" si="95"/>
        <v>0</v>
      </c>
      <c r="AC103" s="39">
        <v>1</v>
      </c>
      <c r="AD103" s="47">
        <f t="shared" si="96"/>
        <v>0</v>
      </c>
      <c r="AE103" s="39">
        <v>1</v>
      </c>
      <c r="AF103" s="47">
        <f t="shared" si="97"/>
        <v>0</v>
      </c>
      <c r="AG103" s="62"/>
      <c r="AH103" s="194">
        <f t="shared" si="88"/>
        <v>3</v>
      </c>
      <c r="AI103" s="49">
        <f t="shared" si="98"/>
        <v>0</v>
      </c>
      <c r="AJ103" s="50">
        <f t="shared" si="99"/>
        <v>0</v>
      </c>
      <c r="AK103" s="62"/>
      <c r="AL103" s="194">
        <f t="shared" si="89"/>
        <v>3</v>
      </c>
      <c r="AM103" s="49">
        <f t="shared" si="100"/>
        <v>0</v>
      </c>
      <c r="AN103" s="50">
        <f t="shared" si="101"/>
        <v>0</v>
      </c>
      <c r="AO103" s="62"/>
      <c r="AP103" s="49">
        <f t="shared" si="102"/>
        <v>0</v>
      </c>
      <c r="AQ103" s="50">
        <f t="shared" si="103"/>
        <v>0</v>
      </c>
      <c r="AR103" s="62"/>
      <c r="AS103" s="49">
        <f t="shared" si="104"/>
        <v>0</v>
      </c>
      <c r="AT103" s="50">
        <f t="shared" si="105"/>
        <v>0</v>
      </c>
      <c r="AU103" s="62"/>
      <c r="AV103" s="49">
        <f t="shared" si="106"/>
        <v>0</v>
      </c>
      <c r="AW103" s="50">
        <f t="shared" si="107"/>
        <v>0</v>
      </c>
      <c r="AX103" s="62"/>
      <c r="AY103" s="49">
        <f t="shared" si="108"/>
        <v>0</v>
      </c>
      <c r="AZ103" s="50">
        <f t="shared" si="109"/>
        <v>0</v>
      </c>
      <c r="BA103" s="62"/>
      <c r="BB103" s="49">
        <f t="shared" si="110"/>
        <v>0</v>
      </c>
      <c r="BC103" s="50">
        <f t="shared" si="111"/>
        <v>0</v>
      </c>
      <c r="BD103" s="51">
        <f t="shared" si="112"/>
        <v>0</v>
      </c>
    </row>
    <row r="104" spans="1:56" ht="15.75" thickBot="1">
      <c r="A104" s="3"/>
      <c r="B104" s="6"/>
      <c r="C104" s="6"/>
      <c r="D104" s="6"/>
      <c r="E104" s="6"/>
      <c r="F104" s="264">
        <f>SUM(F8:F103)</f>
        <v>3247.7200000000003</v>
      </c>
      <c r="K104" s="52">
        <f t="shared" ref="K104:P104" si="113">SUM(K8:K103)</f>
        <v>0</v>
      </c>
      <c r="L104" s="52">
        <f t="shared" si="113"/>
        <v>0</v>
      </c>
      <c r="M104" s="52">
        <f t="shared" si="113"/>
        <v>0</v>
      </c>
      <c r="N104" s="52">
        <f t="shared" si="113"/>
        <v>0</v>
      </c>
      <c r="O104" s="52">
        <f t="shared" si="113"/>
        <v>0</v>
      </c>
      <c r="P104" s="52">
        <f t="shared" si="113"/>
        <v>0</v>
      </c>
      <c r="Q104" s="52"/>
      <c r="R104" s="52">
        <f>SUM(R8:R103)</f>
        <v>0</v>
      </c>
      <c r="S104" s="52"/>
      <c r="T104" s="52">
        <f>SUM(T8:T103)</f>
        <v>0</v>
      </c>
      <c r="U104" s="52">
        <f>SUM(U8:U103)</f>
        <v>0</v>
      </c>
      <c r="V104" s="52">
        <f>SUM(V8:V103)</f>
        <v>0</v>
      </c>
      <c r="W104" s="52"/>
      <c r="X104" s="52">
        <f>SUM(X8:X103)</f>
        <v>0</v>
      </c>
      <c r="Y104" s="53"/>
      <c r="Z104" s="53"/>
      <c r="AA104" s="53"/>
      <c r="AB104" s="52">
        <f>SUM(AB8:AB103)</f>
        <v>0</v>
      </c>
      <c r="AC104" s="52"/>
      <c r="AD104" s="52">
        <f>SUM(AD8:AD103)</f>
        <v>0</v>
      </c>
      <c r="AE104" s="52"/>
      <c r="AF104" s="52">
        <f>SUM(AF8:AF103)</f>
        <v>0</v>
      </c>
      <c r="AG104" s="54">
        <f>SUM(AG8:AG103)</f>
        <v>26.4</v>
      </c>
      <c r="AH104" s="54"/>
      <c r="AI104" s="54"/>
      <c r="AJ104" s="55">
        <f>SUM(AJ8:AJ103)</f>
        <v>0</v>
      </c>
      <c r="AK104" s="54">
        <f>SUM(AK8:AK103)</f>
        <v>166.45499999999996</v>
      </c>
      <c r="AL104" s="54"/>
      <c r="AM104" s="54"/>
      <c r="AN104" s="55">
        <f>SUM(AN8:AN103)</f>
        <v>0</v>
      </c>
      <c r="AO104" s="54">
        <f>SUM(AO8:AO103)</f>
        <v>1163.9300000000003</v>
      </c>
      <c r="AP104" s="54"/>
      <c r="AQ104" s="55">
        <f>SUM(AQ8:AQ103)</f>
        <v>0</v>
      </c>
      <c r="AR104" s="54">
        <f>SUM(AR8:AR103)</f>
        <v>166.45499999999996</v>
      </c>
      <c r="AS104" s="54"/>
      <c r="AT104" s="55">
        <f>SUM(AT8:AT103)</f>
        <v>0</v>
      </c>
      <c r="AU104" s="54">
        <f>SUM(AU8:AU103)</f>
        <v>0</v>
      </c>
      <c r="AV104" s="54"/>
      <c r="AW104" s="55">
        <f>SUM(AW8:AW103)</f>
        <v>0</v>
      </c>
      <c r="AX104" s="54">
        <f>SUM(AX8:AX103)</f>
        <v>1163.9300000000003</v>
      </c>
      <c r="AY104" s="54"/>
      <c r="AZ104" s="55">
        <f>SUM(AZ8:AZ103)</f>
        <v>0</v>
      </c>
      <c r="BA104" s="54">
        <f>SUM(BA8:BA103)</f>
        <v>83.227499999999978</v>
      </c>
      <c r="BB104" s="54"/>
      <c r="BC104" s="55">
        <f>SUM(BC8:BC103)</f>
        <v>0</v>
      </c>
      <c r="BD104" s="52">
        <f>SUM(BD8:BD103)</f>
        <v>0</v>
      </c>
    </row>
    <row r="105" spans="1:56" ht="15.75" hidden="1" thickBot="1">
      <c r="AB105" s="289">
        <f>SUM(AB104:AF104)</f>
        <v>0</v>
      </c>
      <c r="AC105" s="290"/>
      <c r="AD105" s="290"/>
      <c r="AE105" s="290"/>
      <c r="AF105" s="291"/>
      <c r="AG105" s="292">
        <f>+AJ104/4.345</f>
        <v>0</v>
      </c>
      <c r="AH105" s="292"/>
      <c r="AI105" s="292"/>
      <c r="AJ105" s="292"/>
      <c r="AK105" s="292">
        <f>+AN104/4.345</f>
        <v>0</v>
      </c>
      <c r="AL105" s="292"/>
      <c r="AM105" s="292"/>
      <c r="AN105" s="292"/>
      <c r="AO105" s="292">
        <f>+AQ104/4.345</f>
        <v>0</v>
      </c>
      <c r="AP105" s="292"/>
      <c r="AQ105" s="292"/>
      <c r="AR105" s="292">
        <f>+AT104/4.345</f>
        <v>0</v>
      </c>
      <c r="AS105" s="292"/>
      <c r="AT105" s="292"/>
      <c r="AU105" s="292">
        <f>+AW104/4.345</f>
        <v>0</v>
      </c>
      <c r="AV105" s="292"/>
      <c r="AW105" s="292"/>
      <c r="AX105" s="292">
        <f>+AZ104/4.345</f>
        <v>0</v>
      </c>
      <c r="AY105" s="292"/>
      <c r="AZ105" s="292"/>
      <c r="BA105" s="292">
        <f>+BC104/4.345</f>
        <v>0</v>
      </c>
      <c r="BB105" s="292"/>
      <c r="BC105" s="292"/>
      <c r="BD105" s="284" t="s">
        <v>4</v>
      </c>
    </row>
    <row r="106" spans="1:56" ht="16.5" thickTop="1" thickBot="1">
      <c r="AG106" s="286" t="s">
        <v>3</v>
      </c>
      <c r="AH106" s="286"/>
      <c r="AI106" s="286"/>
      <c r="AJ106" s="286"/>
      <c r="AK106" s="286"/>
      <c r="AL106" s="286"/>
      <c r="AM106" s="286"/>
      <c r="AN106" s="286"/>
      <c r="AO106" s="286"/>
      <c r="AP106" s="286"/>
      <c r="AQ106" s="286"/>
      <c r="AR106" s="286"/>
      <c r="AS106" s="286"/>
      <c r="AT106" s="286"/>
      <c r="AU106" s="286"/>
      <c r="AV106" s="286"/>
      <c r="AW106" s="286"/>
      <c r="AX106" s="286"/>
      <c r="AY106" s="286"/>
      <c r="AZ106" s="286"/>
      <c r="BA106" s="286"/>
      <c r="BB106" s="286"/>
      <c r="BC106" s="287"/>
      <c r="BD106" s="285"/>
    </row>
    <row r="108" spans="1:56">
      <c r="G108" s="56"/>
      <c r="H108" s="56"/>
      <c r="I108" s="56"/>
      <c r="J108" s="56"/>
    </row>
  </sheetData>
  <sheetProtection algorithmName="SHA-512" hashValue="YDynRjLLHmrxxT7hEnnJpRDbI3bVJWs3FucvmtF1ZQiQn/JMT6DGYUmu7WQd8Dhd8a1FATUTqjNZPrbGd3fG8w==" saltValue="tjJRPfgI73kW2nRWoQfTJw==" spinCount="100000" sheet="1" selectLockedCells="1" autoFilter="0"/>
  <autoFilter ref="B7:BD105">
    <filterColumn colId="4">
      <customFilters>
        <customFilter operator="notEqual" val=" "/>
      </customFilters>
    </filterColumn>
  </autoFilter>
  <mergeCells count="48">
    <mergeCell ref="B1:C1"/>
    <mergeCell ref="B3:D3"/>
    <mergeCell ref="AG3:AJ3"/>
    <mergeCell ref="AK3:AN3"/>
    <mergeCell ref="AO3:AQ3"/>
    <mergeCell ref="AC6:AD6"/>
    <mergeCell ref="AE6:AF6"/>
    <mergeCell ref="AU3:AW3"/>
    <mergeCell ref="AX3:AZ3"/>
    <mergeCell ref="BA3:BC3"/>
    <mergeCell ref="AG4:AG5"/>
    <mergeCell ref="AI4:AI5"/>
    <mergeCell ref="AJ4:AJ5"/>
    <mergeCell ref="AK4:AK5"/>
    <mergeCell ref="AM4:AM5"/>
    <mergeCell ref="AP4:AP5"/>
    <mergeCell ref="AQ4:AQ5"/>
    <mergeCell ref="AN4:AN5"/>
    <mergeCell ref="AO4:AO5"/>
    <mergeCell ref="AH4:AH5"/>
    <mergeCell ref="AL4:AL5"/>
    <mergeCell ref="AX105:AZ105"/>
    <mergeCell ref="BA105:BC105"/>
    <mergeCell ref="AR4:AR5"/>
    <mergeCell ref="AS4:AS5"/>
    <mergeCell ref="AT4:AT5"/>
    <mergeCell ref="BB4:BB5"/>
    <mergeCell ref="BC4:BC5"/>
    <mergeCell ref="AY4:AY5"/>
    <mergeCell ref="AZ4:AZ5"/>
    <mergeCell ref="BA4:BA5"/>
    <mergeCell ref="AX4:AX5"/>
    <mergeCell ref="BD105:BD106"/>
    <mergeCell ref="AG106:BC106"/>
    <mergeCell ref="P1:AB1"/>
    <mergeCell ref="AB105:AF105"/>
    <mergeCell ref="AG105:AJ105"/>
    <mergeCell ref="AK105:AN105"/>
    <mergeCell ref="AO105:AQ105"/>
    <mergeCell ref="AR105:AT105"/>
    <mergeCell ref="AU105:AW105"/>
    <mergeCell ref="AR3:AT3"/>
    <mergeCell ref="BD4:BD5"/>
    <mergeCell ref="Y5:AF5"/>
    <mergeCell ref="AA6:AB6"/>
    <mergeCell ref="AV4:AV5"/>
    <mergeCell ref="AW4:AW5"/>
    <mergeCell ref="AU4:AU5"/>
  </mergeCells>
  <hyperlinks>
    <hyperlink ref="B1:C1" location="Inici!A1" display="Inici"/>
  </hyperlinks>
  <printOptions horizontalCentered="1"/>
  <pageMargins left="0.19" right="0.19" top="0.74803149606299213" bottom="0.74803149606299213" header="0.31496062992125984" footer="0.31496062992125984"/>
  <pageSetup paperSize="9" scale="45" fitToHeight="31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Tablas!$B$5:$B$40</xm:f>
          </x14:formula1>
          <xm:sqref>H8:H103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34</vt:i4>
      </vt:variant>
      <vt:variant>
        <vt:lpstr>Intervals amb nom</vt:lpstr>
      </vt:variant>
      <vt:variant>
        <vt:i4>28</vt:i4>
      </vt:variant>
    </vt:vector>
  </HeadingPairs>
  <TitlesOfParts>
    <vt:vector size="62" baseType="lpstr">
      <vt:lpstr>Instruccions</vt:lpstr>
      <vt:lpstr>Dades</vt:lpstr>
      <vt:lpstr>Inici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Esdeveniments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Resumen Estudio</vt:lpstr>
      <vt:lpstr>Tablas</vt:lpstr>
      <vt:lpstr>'1'!Títols_per_imprimir</vt:lpstr>
      <vt:lpstr>'10'!Títols_per_imprimir</vt:lpstr>
      <vt:lpstr>'11'!Títols_per_imprimir</vt:lpstr>
      <vt:lpstr>'12'!Títols_per_imprimir</vt:lpstr>
      <vt:lpstr>'13'!Títols_per_imprimir</vt:lpstr>
      <vt:lpstr>'14'!Títols_per_imprimir</vt:lpstr>
      <vt:lpstr>'15'!Títols_per_imprimir</vt:lpstr>
      <vt:lpstr>'16'!Títols_per_imprimir</vt:lpstr>
      <vt:lpstr>'17'!Títols_per_imprimir</vt:lpstr>
      <vt:lpstr>'18'!Títols_per_imprimir</vt:lpstr>
      <vt:lpstr>'19'!Títols_per_imprimir</vt:lpstr>
      <vt:lpstr>'2'!Títols_per_imprimir</vt:lpstr>
      <vt:lpstr>'20'!Títols_per_imprimir</vt:lpstr>
      <vt:lpstr>'21'!Títols_per_imprimir</vt:lpstr>
      <vt:lpstr>'22'!Títols_per_imprimir</vt:lpstr>
      <vt:lpstr>'23'!Títols_per_imprimir</vt:lpstr>
      <vt:lpstr>'24'!Títols_per_imprimir</vt:lpstr>
      <vt:lpstr>'25'!Títols_per_imprimir</vt:lpstr>
      <vt:lpstr>'26'!Títols_per_imprimir</vt:lpstr>
      <vt:lpstr>'27'!Títols_per_imprimir</vt:lpstr>
      <vt:lpstr>'28'!Títols_per_imprimir</vt:lpstr>
      <vt:lpstr>'3'!Títols_per_imprimir</vt:lpstr>
      <vt:lpstr>'4'!Títols_per_imprimir</vt:lpstr>
      <vt:lpstr>'5'!Títols_per_imprimir</vt:lpstr>
      <vt:lpstr>'6'!Títols_per_imprimir</vt:lpstr>
      <vt:lpstr>'7'!Títols_per_imprimir</vt:lpstr>
      <vt:lpstr>'8'!Títols_per_imprimir</vt:lpstr>
      <vt:lpstr>'9'!Títols_per_imprimir</vt:lpstr>
    </vt:vector>
  </TitlesOfParts>
  <Company>Control'A+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Estudio tecnico economico</dc:title>
  <dc:creator>Conrado Sabate</dc:creator>
  <cp:lastModifiedBy>Tatiana</cp:lastModifiedBy>
  <cp:lastPrinted>2021-04-27T18:06:13Z</cp:lastPrinted>
  <dcterms:created xsi:type="dcterms:W3CDTF">2003-10-31T17:41:31Z</dcterms:created>
  <dcterms:modified xsi:type="dcterms:W3CDTF">2024-11-12T13:40:55Z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